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2" documentId="8_{69A1E28E-C10A-48DB-86F3-1EA0DBD4BC54}" xr6:coauthVersionLast="47" xr6:coauthVersionMax="47" xr10:uidLastSave="{C2695B1F-98AD-4E38-8DAC-8E268AB55B4F}"/>
  <bookViews>
    <workbookView xWindow="-110" yWindow="-110" windowWidth="19420" windowHeight="10300" xr2:uid="{A232767D-6F61-4978-BB29-609A6B3A09E6}"/>
  </bookViews>
  <sheets>
    <sheet name="Contents" sheetId="1" r:id="rId1"/>
    <sheet name="Notes" sheetId="2" r:id="rId2"/>
    <sheet name="UK welfare " sheetId="3" r:id="rId3"/>
    <sheet name="GB welfare" sheetId="4" r:id="rId4"/>
    <sheet name="Benefit summary table" sheetId="5" r:id="rId5"/>
    <sheet name="Table 1a" sheetId="6" r:id="rId6"/>
    <sheet name="Table 1b" sheetId="7" r:id="rId7"/>
    <sheet name="Table 1c" sheetId="8" r:id="rId8"/>
    <sheet name="Table 2a" sheetId="9" r:id="rId9"/>
    <sheet name="Table 2b" sheetId="10" r:id="rId10"/>
    <sheet name="Table 2c" sheetId="11" r:id="rId11"/>
    <sheet name="Table 3a" sheetId="12" r:id="rId12"/>
    <sheet name="Table 3b" sheetId="13" r:id="rId13"/>
    <sheet name="Table 3c" sheetId="14" r:id="rId14"/>
    <sheet name="Table 4" sheetId="15" r:id="rId15"/>
    <sheet name="Table 4 (i)" sheetId="16" r:id="rId16"/>
    <sheet name="Table 4 (ii)" sheetId="17" r:id="rId17"/>
    <sheet name="Non-DWP Welfare" sheetId="18" r:id="rId18"/>
    <sheet name="Industrial injuries benefits" sheetId="19" r:id="rId19"/>
    <sheet name="Bereavement benefits" sheetId="20" r:id="rId20"/>
    <sheet name="Carers Allowance" sheetId="21" r:id="rId21"/>
    <sheet name="Cost of Living" sheetId="22" r:id="rId22"/>
    <sheet name="Incapacity benefits" sheetId="23" r:id="rId23"/>
    <sheet name="Council Tax Benefit" sheetId="24" r:id="rId24"/>
    <sheet name="Disability benefits" sheetId="25" r:id="rId25"/>
    <sheet name="Housing benefits" sheetId="26" r:id="rId26"/>
    <sheet name="Income Support" sheetId="27" r:id="rId27"/>
    <sheet name="Maternity benefits" sheetId="28" r:id="rId28"/>
    <sheet name="New Deal &amp; Emp prog allowances" sheetId="29" r:id="rId29"/>
    <sheet name="Pension Credit" sheetId="30" r:id="rId30"/>
    <sheet name="Social Fund" sheetId="31" r:id="rId31"/>
    <sheet name="State Pension" sheetId="32" r:id="rId32"/>
    <sheet name="Unemployment benefits" sheetId="33" r:id="rId33"/>
    <sheet name="Universal Credit and equivalent" sheetId="34" r:id="rId34"/>
  </sheets>
  <definedNames>
    <definedName name="Z_5774AB63_4B8A_11D6_8117_08005A7F5BB1_.wvu.Cols" localSheetId="27" hidden="1">#REF!</definedName>
    <definedName name="Z_5774AB63_4B8A_11D6_8117_08005A7F5BB1_.wvu.Cols" localSheetId="14" hidden="1">#REF!</definedName>
    <definedName name="Z_5774AB63_4B8A_11D6_8117_08005A7F5BB1_.wvu.Cols" localSheetId="2" hidden="1">#REF!</definedName>
    <definedName name="Z_5774AB63_4B8A_11D6_8117_08005A7F5BB1_.wvu.Cols" hidden="1">#REF!</definedName>
    <definedName name="Z_5774AB63_4B8A_11D6_8117_08005A7F5BB1_.wvu.PrintArea" localSheetId="27" hidden="1">#REF!</definedName>
    <definedName name="Z_5774AB63_4B8A_11D6_8117_08005A7F5BB1_.wvu.PrintArea" localSheetId="14" hidden="1">#REF!</definedName>
    <definedName name="Z_5774AB63_4B8A_11D6_8117_08005A7F5BB1_.wvu.PrintArea" localSheetId="2" hidden="1">#REF!</definedName>
    <definedName name="Z_5774AB63_4B8A_11D6_8117_08005A7F5BB1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11" i="34" l="1"/>
  <c r="BZ11" i="34"/>
  <c r="CC11" i="34"/>
  <c r="CG11" i="34"/>
  <c r="CF11" i="34"/>
  <c r="CA11" i="34"/>
  <c r="BY11" i="34"/>
  <c r="BX11" i="34"/>
  <c r="CB5" i="34"/>
  <c r="CE5" i="34"/>
  <c r="BW5" i="34"/>
  <c r="CG5" i="34"/>
  <c r="CD5" i="34"/>
  <c r="CC5" i="34"/>
  <c r="CA5" i="34"/>
  <c r="BZ5" i="34"/>
  <c r="BY5" i="34"/>
  <c r="BL17" i="33"/>
  <c r="BJ17" i="33"/>
  <c r="AN17" i="33"/>
  <c r="P17" i="33"/>
  <c r="CB17" i="33"/>
  <c r="AQ6" i="33"/>
  <c r="CG6" i="33"/>
  <c r="BT17" i="33"/>
  <c r="BI6" i="33"/>
  <c r="BD17" i="33"/>
  <c r="AV17" i="33"/>
  <c r="AT17" i="33"/>
  <c r="AS6" i="33"/>
  <c r="AF17" i="33"/>
  <c r="X17" i="33"/>
  <c r="V17" i="33"/>
  <c r="U6" i="33"/>
  <c r="H17" i="33"/>
  <c r="CB6" i="33"/>
  <c r="BZ6" i="33"/>
  <c r="BT6" i="33"/>
  <c r="BR6" i="33"/>
  <c r="BL6" i="33"/>
  <c r="BJ6" i="33"/>
  <c r="BD6" i="33"/>
  <c r="BB6" i="33"/>
  <c r="AV6" i="33"/>
  <c r="AU6" i="33"/>
  <c r="AT6" i="33"/>
  <c r="AN6" i="33"/>
  <c r="AL6" i="33"/>
  <c r="AF6" i="33"/>
  <c r="AD6" i="33"/>
  <c r="X6" i="33"/>
  <c r="V6" i="33"/>
  <c r="P6" i="33"/>
  <c r="N6" i="33"/>
  <c r="H6" i="33"/>
  <c r="BE30" i="32"/>
  <c r="AC30" i="32"/>
  <c r="Y30" i="32"/>
  <c r="M30" i="32"/>
  <c r="CG30" i="32"/>
  <c r="CD30" i="32"/>
  <c r="BZ30" i="32"/>
  <c r="BY30" i="32"/>
  <c r="BV30" i="32"/>
  <c r="BR30" i="32"/>
  <c r="BQ30" i="32"/>
  <c r="BP30" i="32"/>
  <c r="BN30" i="32"/>
  <c r="BJ30" i="32"/>
  <c r="BI30" i="32"/>
  <c r="BH30" i="32"/>
  <c r="BF30" i="32"/>
  <c r="BB30" i="32"/>
  <c r="BA30" i="32"/>
  <c r="AX30" i="32"/>
  <c r="AT30" i="32"/>
  <c r="AS30" i="32"/>
  <c r="AP30" i="32"/>
  <c r="AL30" i="32"/>
  <c r="AK30" i="32"/>
  <c r="AJ30" i="32"/>
  <c r="AH30" i="32"/>
  <c r="AD30" i="32"/>
  <c r="AB30" i="32"/>
  <c r="Z30" i="32"/>
  <c r="V30" i="32"/>
  <c r="U30" i="32"/>
  <c r="R30" i="32"/>
  <c r="N30" i="32"/>
  <c r="CF30" i="32"/>
  <c r="CE30" i="32"/>
  <c r="CB30" i="32"/>
  <c r="CA30" i="32"/>
  <c r="BX30" i="32"/>
  <c r="BW30" i="32"/>
  <c r="BS30" i="32"/>
  <c r="BO30" i="32"/>
  <c r="BK30" i="32"/>
  <c r="BG30" i="32"/>
  <c r="BC30" i="32"/>
  <c r="AZ30" i="32"/>
  <c r="AY30" i="32"/>
  <c r="AV30" i="32"/>
  <c r="AU30" i="32"/>
  <c r="AR30" i="32"/>
  <c r="AQ30" i="32"/>
  <c r="AM30" i="32"/>
  <c r="AI30" i="32"/>
  <c r="AE30" i="32"/>
  <c r="AA30" i="32"/>
  <c r="W30" i="32"/>
  <c r="T30" i="32"/>
  <c r="S30" i="32"/>
  <c r="P30" i="32"/>
  <c r="O30" i="32"/>
  <c r="L30" i="32"/>
  <c r="K30" i="32"/>
  <c r="AX18" i="32"/>
  <c r="AX17" i="32" s="1"/>
  <c r="AQ18" i="32"/>
  <c r="AQ17" i="32" s="1"/>
  <c r="AP18" i="32"/>
  <c r="AP17" i="32" s="1"/>
  <c r="R18" i="32"/>
  <c r="R17" i="32" s="1"/>
  <c r="K18" i="32"/>
  <c r="K17" i="32" s="1"/>
  <c r="J18" i="32"/>
  <c r="J17" i="32" s="1"/>
  <c r="BH17" i="32"/>
  <c r="AB17" i="32"/>
  <c r="BW18" i="32"/>
  <c r="BW17" i="32" s="1"/>
  <c r="BV18" i="32"/>
  <c r="BV17" i="32" s="1"/>
  <c r="CF18" i="32"/>
  <c r="CF17" i="32" s="1"/>
  <c r="CE18" i="32"/>
  <c r="CE17" i="32" s="1"/>
  <c r="CC5" i="32"/>
  <c r="BU5" i="32"/>
  <c r="BU4" i="32" s="1"/>
  <c r="BS18" i="32"/>
  <c r="BS17" i="32" s="1"/>
  <c r="BO18" i="32"/>
  <c r="BO17" i="32" s="1"/>
  <c r="BM5" i="32"/>
  <c r="BH18" i="32"/>
  <c r="BG18" i="32"/>
  <c r="BG17" i="32" s="1"/>
  <c r="BE5" i="32"/>
  <c r="BE4" i="32" s="1"/>
  <c r="BC18" i="32"/>
  <c r="BC17" i="32" s="1"/>
  <c r="AZ18" i="32"/>
  <c r="AZ17" i="32" s="1"/>
  <c r="AY18" i="32"/>
  <c r="AY17" i="32" s="1"/>
  <c r="AW5" i="32"/>
  <c r="AU18" i="32"/>
  <c r="AU17" i="32" s="1"/>
  <c r="AO5" i="32"/>
  <c r="AO4" i="32" s="1"/>
  <c r="AM18" i="32"/>
  <c r="AM17" i="32" s="1"/>
  <c r="AI18" i="32"/>
  <c r="AI17" i="32" s="1"/>
  <c r="AH18" i="32"/>
  <c r="AH17" i="32" s="1"/>
  <c r="AG5" i="32"/>
  <c r="AE18" i="32"/>
  <c r="AE17" i="32" s="1"/>
  <c r="AB18" i="32"/>
  <c r="AA18" i="32"/>
  <c r="AA17" i="32" s="1"/>
  <c r="Z18" i="32"/>
  <c r="Z17" i="32" s="1"/>
  <c r="Y5" i="32"/>
  <c r="Y4" i="32" s="1"/>
  <c r="W18" i="32"/>
  <c r="W17" i="32" s="1"/>
  <c r="T18" i="32"/>
  <c r="T17" i="32" s="1"/>
  <c r="S18" i="32"/>
  <c r="S17" i="32" s="1"/>
  <c r="Q5" i="32"/>
  <c r="I5" i="32"/>
  <c r="I4" i="32" s="1"/>
  <c r="G18" i="32"/>
  <c r="G17" i="32" s="1"/>
  <c r="CA5" i="32"/>
  <c r="CA4" i="32" s="1"/>
  <c r="BX5" i="32"/>
  <c r="BX4" i="32" s="1"/>
  <c r="BW5" i="32"/>
  <c r="BW4" i="32" s="1"/>
  <c r="BS5" i="32"/>
  <c r="BS4" i="32" s="1"/>
  <c r="BK5" i="32"/>
  <c r="BK4" i="32" s="1"/>
  <c r="BH5" i="32"/>
  <c r="BH4" i="32" s="1"/>
  <c r="BG5" i="32"/>
  <c r="BG4" i="32" s="1"/>
  <c r="AZ5" i="32"/>
  <c r="AY5" i="32"/>
  <c r="AY4" i="32" s="1"/>
  <c r="AX5" i="32"/>
  <c r="AX4" i="32" s="1"/>
  <c r="AU5" i="32"/>
  <c r="AU4" i="32" s="1"/>
  <c r="AR5" i="32"/>
  <c r="AR4" i="32" s="1"/>
  <c r="AQ5" i="32"/>
  <c r="AQ4" i="32" s="1"/>
  <c r="AJ5" i="32"/>
  <c r="AI5" i="32"/>
  <c r="AI4" i="32" s="1"/>
  <c r="AH5" i="32"/>
  <c r="AH4" i="32" s="1"/>
  <c r="AE5" i="32"/>
  <c r="AE4" i="32" s="1"/>
  <c r="AB5" i="32"/>
  <c r="AB4" i="32" s="1"/>
  <c r="AA5" i="32"/>
  <c r="AA4" i="32" s="1"/>
  <c r="T5" i="32"/>
  <c r="S5" i="32"/>
  <c r="S4" i="32" s="1"/>
  <c r="R5" i="32"/>
  <c r="R4" i="32" s="1"/>
  <c r="O5" i="32"/>
  <c r="O4" i="32" s="1"/>
  <c r="L5" i="32"/>
  <c r="L4" i="32" s="1"/>
  <c r="K5" i="32"/>
  <c r="K4" i="32" s="1"/>
  <c r="D5" i="32"/>
  <c r="CC4" i="32"/>
  <c r="BM4" i="32"/>
  <c r="AZ4" i="32"/>
  <c r="AW4" i="32"/>
  <c r="AJ4" i="32"/>
  <c r="AG4" i="32"/>
  <c r="T4" i="32"/>
  <c r="Q4" i="32"/>
  <c r="D4" i="32"/>
  <c r="CD38" i="31"/>
  <c r="CA34" i="31"/>
  <c r="AS30" i="31"/>
  <c r="CG30" i="31"/>
  <c r="CF30" i="31"/>
  <c r="CE30" i="31"/>
  <c r="CD30" i="31"/>
  <c r="CC30" i="31"/>
  <c r="CB30" i="31"/>
  <c r="CA30" i="31"/>
  <c r="BZ30" i="31"/>
  <c r="BY30" i="31"/>
  <c r="BX30" i="31"/>
  <c r="BW30" i="31"/>
  <c r="BV30" i="31"/>
  <c r="BU30" i="31"/>
  <c r="BT30" i="31"/>
  <c r="BS30" i="31"/>
  <c r="BS29" i="31" s="1"/>
  <c r="CF45" i="31"/>
  <c r="BP45" i="31"/>
  <c r="CG20" i="31"/>
  <c r="CE45" i="31"/>
  <c r="CD45" i="31"/>
  <c r="CB45" i="31"/>
  <c r="BZ20" i="31"/>
  <c r="BY20" i="31"/>
  <c r="BX45" i="31"/>
  <c r="BW45" i="31"/>
  <c r="BV45" i="31"/>
  <c r="BT45" i="31"/>
  <c r="BQ20" i="31"/>
  <c r="BR20" i="31"/>
  <c r="BJ20" i="31"/>
  <c r="BK20" i="31"/>
  <c r="BN45" i="31"/>
  <c r="CF20" i="31"/>
  <c r="CE20" i="31"/>
  <c r="CD20" i="31"/>
  <c r="CC20" i="31"/>
  <c r="CB20" i="31"/>
  <c r="BX20" i="31"/>
  <c r="BW20" i="31"/>
  <c r="BV20" i="31"/>
  <c r="BU20" i="31"/>
  <c r="BT20" i="31"/>
  <c r="BP20" i="31"/>
  <c r="BO20" i="31"/>
  <c r="CF13" i="31"/>
  <c r="CE13" i="31"/>
  <c r="CC38" i="31"/>
  <c r="CB38" i="31"/>
  <c r="BZ38" i="31"/>
  <c r="BX13" i="31"/>
  <c r="BW13" i="31"/>
  <c r="BV38" i="31"/>
  <c r="BU38" i="31"/>
  <c r="BT38" i="31"/>
  <c r="BS38" i="31"/>
  <c r="BO13" i="31"/>
  <c r="BP13" i="31"/>
  <c r="BQ13" i="31"/>
  <c r="BN38" i="31"/>
  <c r="CD13" i="31"/>
  <c r="CC13" i="31"/>
  <c r="CB13" i="31"/>
  <c r="CA13" i="31"/>
  <c r="BZ13" i="31"/>
  <c r="BV13" i="31"/>
  <c r="BU13" i="31"/>
  <c r="BT13" i="31"/>
  <c r="BS13" i="31"/>
  <c r="BM13" i="31"/>
  <c r="BL13" i="31"/>
  <c r="AQ9" i="31"/>
  <c r="BN34" i="31"/>
  <c r="AT9" i="31"/>
  <c r="CB9" i="31"/>
  <c r="BY34" i="31"/>
  <c r="BY29" i="31" s="1"/>
  <c r="BT9" i="31"/>
  <c r="BS34" i="31"/>
  <c r="BQ34" i="31"/>
  <c r="BL9" i="31"/>
  <c r="BI34" i="31"/>
  <c r="BA34" i="31"/>
  <c r="AW9" i="31"/>
  <c r="AV9" i="31"/>
  <c r="AS34" i="31"/>
  <c r="CG9" i="31"/>
  <c r="CG4" i="31" s="1"/>
  <c r="CF9" i="31"/>
  <c r="CF4" i="31" s="1"/>
  <c r="CD9" i="31"/>
  <c r="BY9" i="31"/>
  <c r="BY4" i="31" s="1"/>
  <c r="BX9" i="31"/>
  <c r="BX4" i="31" s="1"/>
  <c r="BV9" i="31"/>
  <c r="BQ9" i="31"/>
  <c r="BP9" i="31"/>
  <c r="BN9" i="31"/>
  <c r="BI9" i="31"/>
  <c r="BH9" i="31"/>
  <c r="BF9" i="31"/>
  <c r="BA9" i="31"/>
  <c r="AZ9" i="31"/>
  <c r="AX9" i="31"/>
  <c r="AS9" i="31"/>
  <c r="AR9" i="31"/>
  <c r="BN5" i="31"/>
  <c r="BN4" i="31" s="1"/>
  <c r="BF5" i="31"/>
  <c r="BF4" i="31" s="1"/>
  <c r="BE5" i="31"/>
  <c r="BQ5" i="31"/>
  <c r="BQ4" i="31" s="1"/>
  <c r="BP5" i="31"/>
  <c r="BP4" i="31" s="1"/>
  <c r="BM30" i="31"/>
  <c r="BL30" i="31"/>
  <c r="BI5" i="31"/>
  <c r="BI4" i="31" s="1"/>
  <c r="BH5" i="31"/>
  <c r="BH4" i="31" s="1"/>
  <c r="BE30" i="31"/>
  <c r="AZ30" i="31"/>
  <c r="AW30" i="31"/>
  <c r="AV30" i="31"/>
  <c r="AS5" i="31"/>
  <c r="AS4" i="31" s="1"/>
  <c r="AR5" i="31"/>
  <c r="CG5" i="31"/>
  <c r="CF5" i="31"/>
  <c r="CE5" i="31"/>
  <c r="CD5" i="31"/>
  <c r="CC5" i="31"/>
  <c r="CB5" i="31"/>
  <c r="CB4" i="31" s="1"/>
  <c r="CA5" i="31"/>
  <c r="BZ5" i="31"/>
  <c r="BY5" i="31"/>
  <c r="BX5" i="31"/>
  <c r="BW5" i="31"/>
  <c r="BV5" i="31"/>
  <c r="BU5" i="31"/>
  <c r="BT5" i="31"/>
  <c r="BT4" i="31" s="1"/>
  <c r="BS5" i="31"/>
  <c r="BL5" i="31"/>
  <c r="BL4" i="31" s="1"/>
  <c r="AV5" i="31"/>
  <c r="AV4" i="31" s="1"/>
  <c r="CD4" i="31"/>
  <c r="BV4" i="31"/>
  <c r="CC13" i="30"/>
  <c r="CC12" i="30" s="1"/>
  <c r="CE12" i="30"/>
  <c r="BV4" i="30"/>
  <c r="BN12" i="30"/>
  <c r="AP12" i="30"/>
  <c r="AH12" i="30"/>
  <c r="J4" i="30"/>
  <c r="BU13" i="30"/>
  <c r="BU12" i="30" s="1"/>
  <c r="BQ5" i="30"/>
  <c r="BQ4" i="30" s="1"/>
  <c r="BM13" i="30"/>
  <c r="BM12" i="30" s="1"/>
  <c r="BH5" i="30"/>
  <c r="BH4" i="30" s="1"/>
  <c r="AK5" i="30"/>
  <c r="AB5" i="30"/>
  <c r="E5" i="30"/>
  <c r="CE13" i="30"/>
  <c r="CB13" i="30"/>
  <c r="BZ5" i="30"/>
  <c r="BZ4" i="30" s="1"/>
  <c r="BW5" i="30"/>
  <c r="BT13" i="30"/>
  <c r="BT12" i="30" s="1"/>
  <c r="BO5" i="30"/>
  <c r="BO4" i="30" s="1"/>
  <c r="BN13" i="30"/>
  <c r="BL13" i="30"/>
  <c r="BL12" i="30" s="1"/>
  <c r="BG5" i="30"/>
  <c r="BG4" i="30" s="1"/>
  <c r="AU5" i="30"/>
  <c r="AM5" i="30"/>
  <c r="AL5" i="30"/>
  <c r="AE5" i="30"/>
  <c r="AD5" i="30"/>
  <c r="W5" i="30"/>
  <c r="V5" i="30"/>
  <c r="O5" i="30"/>
  <c r="N5" i="30"/>
  <c r="G5" i="30"/>
  <c r="F5" i="30"/>
  <c r="CD5" i="30"/>
  <c r="CC5" i="30"/>
  <c r="CB5" i="30"/>
  <c r="BV5" i="30"/>
  <c r="BU5" i="30"/>
  <c r="BU4" i="30" s="1"/>
  <c r="BT5" i="30"/>
  <c r="BT4" i="30" s="1"/>
  <c r="BN5" i="30"/>
  <c r="BM5" i="30"/>
  <c r="BL5" i="30"/>
  <c r="BL4" i="30" s="1"/>
  <c r="BF5" i="30"/>
  <c r="BF12" i="30" s="1"/>
  <c r="BE5" i="30"/>
  <c r="BD5" i="30"/>
  <c r="BD4" i="30" s="1"/>
  <c r="AX5" i="30"/>
  <c r="AX12" i="30" s="1"/>
  <c r="AW5" i="30"/>
  <c r="AW4" i="30" s="1"/>
  <c r="AV5" i="30"/>
  <c r="AV4" i="30" s="1"/>
  <c r="AP5" i="30"/>
  <c r="AO5" i="30"/>
  <c r="AN5" i="30"/>
  <c r="AH5" i="30"/>
  <c r="AG5" i="30"/>
  <c r="AG4" i="30" s="1"/>
  <c r="AF5" i="30"/>
  <c r="AF4" i="30" s="1"/>
  <c r="Z5" i="30"/>
  <c r="Y5" i="30"/>
  <c r="Y4" i="30" s="1"/>
  <c r="X5" i="30"/>
  <c r="R5" i="30"/>
  <c r="Q5" i="30"/>
  <c r="P5" i="30"/>
  <c r="J5" i="30"/>
  <c r="I5" i="30"/>
  <c r="I4" i="30" s="1"/>
  <c r="H5" i="30"/>
  <c r="H4" i="30" s="1"/>
  <c r="BW4" i="30"/>
  <c r="BN4" i="30"/>
  <c r="BF4" i="30"/>
  <c r="AH4" i="30"/>
  <c r="Z4" i="30"/>
  <c r="BK4" i="29"/>
  <c r="BC4" i="29"/>
  <c r="AU4" i="29"/>
  <c r="AM4" i="29"/>
  <c r="AE4" i="29"/>
  <c r="W4" i="29"/>
  <c r="O4" i="29"/>
  <c r="G4" i="29"/>
  <c r="BI4" i="29"/>
  <c r="BH4" i="29"/>
  <c r="BA4" i="29"/>
  <c r="AZ4" i="29"/>
  <c r="AS4" i="29"/>
  <c r="AR4" i="29"/>
  <c r="AK4" i="29"/>
  <c r="AJ4" i="29"/>
  <c r="AC4" i="29"/>
  <c r="AB4" i="29"/>
  <c r="U4" i="29"/>
  <c r="T4" i="29"/>
  <c r="M4" i="29"/>
  <c r="L4" i="29"/>
  <c r="E4" i="29"/>
  <c r="D4" i="29"/>
  <c r="BP10" i="28"/>
  <c r="BA10" i="28"/>
  <c r="AR10" i="28"/>
  <c r="AJ10" i="28"/>
  <c r="AM10" i="28"/>
  <c r="CD10" i="28"/>
  <c r="CC10" i="28"/>
  <c r="CB10" i="28"/>
  <c r="BV10" i="28"/>
  <c r="BU10" i="28"/>
  <c r="BT10" i="28"/>
  <c r="BN10" i="28"/>
  <c r="BM10" i="28"/>
  <c r="BL10" i="28"/>
  <c r="BG10" i="28"/>
  <c r="BF10" i="28"/>
  <c r="BE10" i="28"/>
  <c r="BD10" i="28"/>
  <c r="BC10" i="28"/>
  <c r="AX10" i="28"/>
  <c r="AW10" i="28"/>
  <c r="AV10" i="28"/>
  <c r="AU10" i="28"/>
  <c r="AP10" i="28"/>
  <c r="AO10" i="28"/>
  <c r="AN10" i="28"/>
  <c r="AH10" i="28"/>
  <c r="CE4" i="28"/>
  <c r="CD4" i="28"/>
  <c r="CC4" i="28"/>
  <c r="CB4" i="28"/>
  <c r="BW4" i="28"/>
  <c r="BV4" i="28"/>
  <c r="BU4" i="28"/>
  <c r="BT4" i="28"/>
  <c r="BO4" i="28"/>
  <c r="BN4" i="28"/>
  <c r="BM4" i="28"/>
  <c r="BL4" i="28"/>
  <c r="BH4" i="28"/>
  <c r="BG4" i="28"/>
  <c r="BF4" i="28"/>
  <c r="BE4" i="28"/>
  <c r="BD4" i="28"/>
  <c r="AZ4" i="28"/>
  <c r="AY4" i="28"/>
  <c r="AX4" i="28"/>
  <c r="AW4" i="28"/>
  <c r="AV4" i="28"/>
  <c r="AR4" i="28"/>
  <c r="AQ4" i="28"/>
  <c r="AP4" i="28"/>
  <c r="AO4" i="28"/>
  <c r="AN4" i="28"/>
  <c r="AJ4" i="28"/>
  <c r="AI4" i="28"/>
  <c r="AH4" i="28"/>
  <c r="AB4" i="28"/>
  <c r="AA4" i="28"/>
  <c r="Z4" i="28"/>
  <c r="Y4" i="28"/>
  <c r="X4" i="28"/>
  <c r="T4" i="28"/>
  <c r="S4" i="28"/>
  <c r="R4" i="28"/>
  <c r="Q4" i="28"/>
  <c r="P4" i="28"/>
  <c r="L4" i="28"/>
  <c r="K4" i="28"/>
  <c r="J4" i="28"/>
  <c r="I4" i="28"/>
  <c r="H4" i="28"/>
  <c r="D4" i="28"/>
  <c r="CE45" i="27"/>
  <c r="AQ45" i="27"/>
  <c r="W45" i="27"/>
  <c r="S45" i="27"/>
  <c r="CC44" i="27"/>
  <c r="BQ44" i="27"/>
  <c r="BI44" i="27"/>
  <c r="AK44" i="27"/>
  <c r="R44" i="27"/>
  <c r="CA43" i="27"/>
  <c r="BO43" i="27"/>
  <c r="BC43" i="27"/>
  <c r="AJ43" i="27"/>
  <c r="AI43" i="27"/>
  <c r="O43" i="27"/>
  <c r="CG42" i="27"/>
  <c r="BY42" i="27"/>
  <c r="BU42" i="27"/>
  <c r="BA42" i="27"/>
  <c r="AQ42" i="27"/>
  <c r="AA42" i="27"/>
  <c r="Y42" i="27"/>
  <c r="Q42" i="27"/>
  <c r="P42" i="27"/>
  <c r="H42" i="27"/>
  <c r="G42" i="27"/>
  <c r="BI41" i="27"/>
  <c r="BH41" i="27"/>
  <c r="AZ41" i="27"/>
  <c r="AY41" i="27"/>
  <c r="AQ41" i="27"/>
  <c r="AP41" i="27"/>
  <c r="AI41" i="27"/>
  <c r="AH41" i="27"/>
  <c r="AA41" i="27"/>
  <c r="Z41" i="27"/>
  <c r="S41" i="27"/>
  <c r="R41" i="27"/>
  <c r="K41" i="27"/>
  <c r="J41" i="27"/>
  <c r="AG40" i="27"/>
  <c r="BY29" i="27"/>
  <c r="CG29" i="27"/>
  <c r="CF29" i="27"/>
  <c r="BQ29" i="27"/>
  <c r="BP29" i="27"/>
  <c r="BA29" i="27"/>
  <c r="AZ29" i="27"/>
  <c r="AK29" i="27"/>
  <c r="AJ29" i="27"/>
  <c r="U29" i="27"/>
  <c r="T29" i="27"/>
  <c r="E29" i="27"/>
  <c r="D29" i="27"/>
  <c r="Y43" i="27"/>
  <c r="F43" i="27"/>
  <c r="BI20" i="27"/>
  <c r="BR5" i="33"/>
  <c r="BM40" i="27"/>
  <c r="AY5" i="33"/>
  <c r="O5" i="33"/>
  <c r="BW21" i="27"/>
  <c r="AQ21" i="27"/>
  <c r="AP21" i="27"/>
  <c r="K21" i="27"/>
  <c r="AC20" i="27"/>
  <c r="CA19" i="27"/>
  <c r="BZ19" i="27"/>
  <c r="BS19" i="27"/>
  <c r="BR19" i="27"/>
  <c r="BK19" i="27"/>
  <c r="BJ19" i="27"/>
  <c r="CC18" i="27"/>
  <c r="CB18" i="27"/>
  <c r="BU18" i="27"/>
  <c r="BT18" i="27"/>
  <c r="BM18" i="27"/>
  <c r="BL18" i="27"/>
  <c r="CE17" i="27"/>
  <c r="CD17" i="27"/>
  <c r="BW17" i="27"/>
  <c r="BV17" i="27"/>
  <c r="BO17" i="27"/>
  <c r="BN17" i="27"/>
  <c r="CG16" i="27"/>
  <c r="CF16" i="27"/>
  <c r="BY16" i="27"/>
  <c r="BX16" i="27"/>
  <c r="BQ16" i="27"/>
  <c r="BP16" i="27"/>
  <c r="BI16" i="27"/>
  <c r="BH16" i="27"/>
  <c r="BG15" i="27"/>
  <c r="BF15" i="27"/>
  <c r="BE15" i="27"/>
  <c r="BD15" i="27"/>
  <c r="BC15" i="27"/>
  <c r="BB15" i="27"/>
  <c r="BA15" i="27"/>
  <c r="AZ15" i="27"/>
  <c r="AY15" i="27"/>
  <c r="AX15" i="27"/>
  <c r="AW15" i="27"/>
  <c r="AV15" i="27"/>
  <c r="AU15" i="27"/>
  <c r="AT15" i="27"/>
  <c r="AS15" i="27"/>
  <c r="AR15" i="27"/>
  <c r="AQ15" i="27"/>
  <c r="AP15" i="27"/>
  <c r="AO15" i="27"/>
  <c r="AN15" i="27"/>
  <c r="AM15" i="27"/>
  <c r="AL15" i="27"/>
  <c r="AK15" i="27"/>
  <c r="AJ15" i="27"/>
  <c r="AI15" i="27"/>
  <c r="AH15" i="27"/>
  <c r="AG15" i="27"/>
  <c r="AF15" i="27"/>
  <c r="AE15" i="27"/>
  <c r="AD15" i="27"/>
  <c r="AC15" i="27"/>
  <c r="AB15" i="27"/>
  <c r="AA15" i="27"/>
  <c r="Z15" i="27"/>
  <c r="Y15" i="27"/>
  <c r="X15" i="27"/>
  <c r="W15" i="27"/>
  <c r="V15" i="27"/>
  <c r="U15" i="27"/>
  <c r="T15" i="27"/>
  <c r="S15" i="27"/>
  <c r="R15" i="27"/>
  <c r="Q15" i="27"/>
  <c r="P15" i="27"/>
  <c r="O15" i="27"/>
  <c r="N15" i="27"/>
  <c r="M15" i="27"/>
  <c r="L15" i="27"/>
  <c r="K15" i="27"/>
  <c r="J15" i="27"/>
  <c r="I15" i="27"/>
  <c r="H15" i="27"/>
  <c r="G15" i="27"/>
  <c r="F15" i="27"/>
  <c r="E15" i="27"/>
  <c r="D15" i="27"/>
  <c r="CD10" i="27"/>
  <c r="CC10" i="27"/>
  <c r="BU10" i="27"/>
  <c r="BT10" i="27"/>
  <c r="BL10" i="27"/>
  <c r="BF10" i="27"/>
  <c r="AX10" i="27"/>
  <c r="AW10" i="27"/>
  <c r="AO10" i="27"/>
  <c r="AN10" i="27"/>
  <c r="AF10" i="27"/>
  <c r="Z10" i="27"/>
  <c r="R10" i="27"/>
  <c r="Q10" i="27"/>
  <c r="I10" i="27"/>
  <c r="H10" i="27"/>
  <c r="BV21" i="27"/>
  <c r="BQ19" i="27"/>
  <c r="BX4" i="27"/>
  <c r="BM21" i="27"/>
  <c r="BE21" i="27"/>
  <c r="AO21" i="27"/>
  <c r="CE16" i="27"/>
  <c r="BW16" i="27"/>
  <c r="CD4" i="27"/>
  <c r="BG4" i="27"/>
  <c r="BF4" i="27"/>
  <c r="AI4" i="27"/>
  <c r="BJ160" i="26"/>
  <c r="BI160" i="26"/>
  <c r="BA160" i="26"/>
  <c r="BR160" i="26"/>
  <c r="BS160" i="26"/>
  <c r="BQ160" i="26"/>
  <c r="BP160" i="26"/>
  <c r="BO160" i="26"/>
  <c r="BK160" i="26"/>
  <c r="BH160" i="26"/>
  <c r="BG160" i="26"/>
  <c r="BC160" i="26"/>
  <c r="AZ160" i="26"/>
  <c r="AY160" i="26"/>
  <c r="AU160" i="26"/>
  <c r="AS160" i="26"/>
  <c r="AR160" i="26"/>
  <c r="BH152" i="26"/>
  <c r="BG152" i="26"/>
  <c r="BF152" i="26"/>
  <c r="AZ152" i="26"/>
  <c r="AY152" i="26"/>
  <c r="AX152" i="26"/>
  <c r="AR152" i="26"/>
  <c r="BK152" i="26"/>
  <c r="BJ152" i="26"/>
  <c r="BI152" i="26"/>
  <c r="BE152" i="26"/>
  <c r="BD152" i="26"/>
  <c r="BC152" i="26"/>
  <c r="BB152" i="26"/>
  <c r="BA152" i="26"/>
  <c r="AW152" i="26"/>
  <c r="AV152" i="26"/>
  <c r="AU152" i="26"/>
  <c r="AT152" i="26"/>
  <c r="AS152" i="26"/>
  <c r="AD60" i="26"/>
  <c r="AV60" i="26"/>
  <c r="BN60" i="26"/>
  <c r="CG60" i="26"/>
  <c r="CF60" i="26"/>
  <c r="BY60" i="26"/>
  <c r="BX60" i="26"/>
  <c r="BQ60" i="26"/>
  <c r="BP60" i="26"/>
  <c r="BI60" i="26"/>
  <c r="BH60" i="26"/>
  <c r="BA60" i="26"/>
  <c r="AZ60" i="26"/>
  <c r="AS60" i="26"/>
  <c r="AR60" i="26"/>
  <c r="AK60" i="26"/>
  <c r="AJ60" i="26"/>
  <c r="AC60" i="26"/>
  <c r="AB60" i="26"/>
  <c r="U60" i="26"/>
  <c r="T60" i="26"/>
  <c r="M60" i="26"/>
  <c r="L60" i="26"/>
  <c r="E60" i="26"/>
  <c r="D60" i="26"/>
  <c r="V56" i="26"/>
  <c r="F56" i="26"/>
  <c r="BT56" i="26"/>
  <c r="BD56" i="26"/>
  <c r="AN56" i="26"/>
  <c r="X56" i="26"/>
  <c r="H56" i="26"/>
  <c r="BV56" i="26"/>
  <c r="BF56" i="26"/>
  <c r="AP56" i="26"/>
  <c r="Z56" i="26"/>
  <c r="J56" i="26"/>
  <c r="CG56" i="26"/>
  <c r="CF56" i="26"/>
  <c r="BY56" i="26"/>
  <c r="BX56" i="26"/>
  <c r="BR56" i="26"/>
  <c r="BQ56" i="26"/>
  <c r="BP56" i="26"/>
  <c r="BI56" i="26"/>
  <c r="BA56" i="26"/>
  <c r="AZ56" i="26"/>
  <c r="AT56" i="26"/>
  <c r="AS56" i="26"/>
  <c r="AL56" i="26"/>
  <c r="AK56" i="26"/>
  <c r="AC56" i="26"/>
  <c r="AB56" i="26"/>
  <c r="U56" i="26"/>
  <c r="T56" i="26"/>
  <c r="N56" i="26"/>
  <c r="M56" i="26"/>
  <c r="L56" i="26"/>
  <c r="E56" i="26"/>
  <c r="BZ54" i="26"/>
  <c r="CC53" i="26"/>
  <c r="CF52" i="26"/>
  <c r="BX52" i="26"/>
  <c r="CC48" i="26"/>
  <c r="CD44" i="26"/>
  <c r="CC44" i="26"/>
  <c r="BV44" i="26"/>
  <c r="BU44" i="26"/>
  <c r="BN44" i="26"/>
  <c r="BM44" i="26"/>
  <c r="BF44" i="26"/>
  <c r="BE44" i="26"/>
  <c r="AX44" i="26"/>
  <c r="AW44" i="26"/>
  <c r="AP44" i="26"/>
  <c r="AO44" i="26"/>
  <c r="AH44" i="26"/>
  <c r="Z44" i="26"/>
  <c r="Y44" i="26"/>
  <c r="R44" i="26"/>
  <c r="Q44" i="26"/>
  <c r="J44" i="26"/>
  <c r="I44" i="26"/>
  <c r="CD54" i="26"/>
  <c r="AZ40" i="26"/>
  <c r="D40" i="26"/>
  <c r="CG40" i="26"/>
  <c r="CF53" i="26"/>
  <c r="CD52" i="26"/>
  <c r="CC40" i="26"/>
  <c r="CB40" i="26"/>
  <c r="CE40" i="26"/>
  <c r="CD40" i="26"/>
  <c r="BY40" i="26"/>
  <c r="BX40" i="26"/>
  <c r="BW40" i="26"/>
  <c r="BV40" i="26"/>
  <c r="BU40" i="26"/>
  <c r="BT40" i="26"/>
  <c r="BP40" i="26"/>
  <c r="BO40" i="26"/>
  <c r="BK40" i="26"/>
  <c r="BG40" i="26"/>
  <c r="BF40" i="26"/>
  <c r="BC40" i="26"/>
  <c r="BB40" i="26"/>
  <c r="AY40" i="26"/>
  <c r="AX40" i="26"/>
  <c r="AU40" i="26"/>
  <c r="AT40" i="26"/>
  <c r="AQ40" i="26"/>
  <c r="AP40" i="26"/>
  <c r="AM40" i="26"/>
  <c r="AL40" i="26"/>
  <c r="AI40" i="26"/>
  <c r="AH40" i="26"/>
  <c r="AE40" i="26"/>
  <c r="AD40" i="26"/>
  <c r="AA40" i="26"/>
  <c r="Z40" i="26"/>
  <c r="W40" i="26"/>
  <c r="V40" i="26"/>
  <c r="S40" i="26"/>
  <c r="R40" i="26"/>
  <c r="O40" i="26"/>
  <c r="N40" i="26"/>
  <c r="K40" i="26"/>
  <c r="J40" i="26"/>
  <c r="G40" i="26"/>
  <c r="F40" i="26"/>
  <c r="BQ31" i="26"/>
  <c r="AK31" i="26"/>
  <c r="E31" i="26"/>
  <c r="AQ31" i="26"/>
  <c r="K31" i="26"/>
  <c r="BC30" i="26"/>
  <c r="W30" i="26"/>
  <c r="AW31" i="26"/>
  <c r="Q31" i="26"/>
  <c r="P31" i="26"/>
  <c r="BQ30" i="26"/>
  <c r="BO30" i="26"/>
  <c r="BN30" i="26"/>
  <c r="BL30" i="26"/>
  <c r="BI30" i="26"/>
  <c r="BG30" i="26"/>
  <c r="BF30" i="26"/>
  <c r="BD30" i="26"/>
  <c r="BA30" i="26"/>
  <c r="AY30" i="26"/>
  <c r="AX30" i="26"/>
  <c r="AV30" i="26"/>
  <c r="AS30" i="26"/>
  <c r="AQ30" i="26"/>
  <c r="AP30" i="26"/>
  <c r="AN30" i="26"/>
  <c r="AK30" i="26"/>
  <c r="AI30" i="26"/>
  <c r="AH30" i="26"/>
  <c r="AF30" i="26"/>
  <c r="AC30" i="26"/>
  <c r="AA30" i="26"/>
  <c r="Z30" i="26"/>
  <c r="X30" i="26"/>
  <c r="U30" i="26"/>
  <c r="S30" i="26"/>
  <c r="R30" i="26"/>
  <c r="P30" i="26"/>
  <c r="M30" i="26"/>
  <c r="K30" i="26"/>
  <c r="J30" i="26"/>
  <c r="H30" i="26"/>
  <c r="E30" i="26"/>
  <c r="CC18" i="26"/>
  <c r="CB18" i="26"/>
  <c r="CF17" i="26"/>
  <c r="CG18" i="26"/>
  <c r="BY18" i="26"/>
  <c r="CB17" i="26"/>
  <c r="CA17" i="26"/>
  <c r="CE66" i="26"/>
  <c r="CD66" i="26"/>
  <c r="BW66" i="26"/>
  <c r="BV66" i="26"/>
  <c r="BO4" i="26"/>
  <c r="BN4" i="26"/>
  <c r="CG4" i="26"/>
  <c r="CF4" i="26"/>
  <c r="BY4" i="26"/>
  <c r="BX4" i="26"/>
  <c r="BQ4" i="26"/>
  <c r="BP4" i="26"/>
  <c r="BQ43" i="25"/>
  <c r="BI43" i="25"/>
  <c r="CB38" i="25"/>
  <c r="CA38" i="25"/>
  <c r="BS38" i="25"/>
  <c r="AU38" i="25"/>
  <c r="AM38" i="25"/>
  <c r="AH38" i="25"/>
  <c r="AO33" i="25"/>
  <c r="BS33" i="25"/>
  <c r="BK33" i="25"/>
  <c r="AN33" i="25"/>
  <c r="AM33" i="25"/>
  <c r="AE33" i="25"/>
  <c r="CC33" i="25"/>
  <c r="BF33" i="25"/>
  <c r="BE33" i="25"/>
  <c r="AW33" i="25"/>
  <c r="BS28" i="25"/>
  <c r="CF28" i="25"/>
  <c r="BK28" i="25"/>
  <c r="AQ28" i="25"/>
  <c r="CD43" i="25"/>
  <c r="BV43" i="25"/>
  <c r="BF43" i="25"/>
  <c r="AX43" i="25"/>
  <c r="AP43" i="25"/>
  <c r="AH43" i="25"/>
  <c r="CG21" i="25"/>
  <c r="CD21" i="25"/>
  <c r="BV21" i="25"/>
  <c r="BN21" i="25"/>
  <c r="BI21" i="25"/>
  <c r="BF21" i="25"/>
  <c r="BA21" i="25"/>
  <c r="AX21" i="25"/>
  <c r="AP21" i="25"/>
  <c r="AH21" i="25"/>
  <c r="BZ15" i="25"/>
  <c r="CD38" i="25"/>
  <c r="CB15" i="25"/>
  <c r="BV38" i="25"/>
  <c r="BT15" i="25"/>
  <c r="BR38" i="25"/>
  <c r="BN38" i="25"/>
  <c r="BL15" i="25"/>
  <c r="BF38" i="25"/>
  <c r="BD15" i="25"/>
  <c r="AX38" i="25"/>
  <c r="AV15" i="25"/>
  <c r="AP38" i="25"/>
  <c r="AN15" i="25"/>
  <c r="AL38" i="25"/>
  <c r="AF15" i="25"/>
  <c r="AD38" i="25"/>
  <c r="CD15" i="25"/>
  <c r="CA15" i="25"/>
  <c r="BV15" i="25"/>
  <c r="BS15" i="25"/>
  <c r="BR15" i="25"/>
  <c r="BN15" i="25"/>
  <c r="BK15" i="25"/>
  <c r="BJ15" i="25"/>
  <c r="BF15" i="25"/>
  <c r="BC15" i="25"/>
  <c r="BB15" i="25"/>
  <c r="AX15" i="25"/>
  <c r="AU15" i="25"/>
  <c r="AP15" i="25"/>
  <c r="AM15" i="25"/>
  <c r="AL15" i="25"/>
  <c r="AE15" i="25"/>
  <c r="AD15" i="25"/>
  <c r="CD33" i="25"/>
  <c r="CB10" i="25"/>
  <c r="BV33" i="25"/>
  <c r="BU33" i="25"/>
  <c r="BT10" i="25"/>
  <c r="BN33" i="25"/>
  <c r="BM33" i="25"/>
  <c r="BL10" i="25"/>
  <c r="BJ33" i="25"/>
  <c r="BD10" i="25"/>
  <c r="BB33" i="25"/>
  <c r="AX33" i="25"/>
  <c r="AV10" i="25"/>
  <c r="AT33" i="25"/>
  <c r="AP33" i="25"/>
  <c r="AN10" i="25"/>
  <c r="AH33" i="25"/>
  <c r="AG33" i="25"/>
  <c r="AF10" i="25"/>
  <c r="AD33" i="25"/>
  <c r="CD10" i="25"/>
  <c r="CC10" i="25"/>
  <c r="CA10" i="25"/>
  <c r="BZ10" i="25"/>
  <c r="BV10" i="25"/>
  <c r="BU10" i="25"/>
  <c r="BS10" i="25"/>
  <c r="BR10" i="25"/>
  <c r="BN10" i="25"/>
  <c r="BM10" i="25"/>
  <c r="BK10" i="25"/>
  <c r="BJ10" i="25"/>
  <c r="BF10" i="25"/>
  <c r="BE10" i="25"/>
  <c r="BC10" i="25"/>
  <c r="BB10" i="25"/>
  <c r="AX10" i="25"/>
  <c r="AW10" i="25"/>
  <c r="AU10" i="25"/>
  <c r="AT10" i="25"/>
  <c r="AP10" i="25"/>
  <c r="AO10" i="25"/>
  <c r="AM10" i="25"/>
  <c r="AL10" i="25"/>
  <c r="AH10" i="25"/>
  <c r="AG10" i="25"/>
  <c r="AE10" i="25"/>
  <c r="AD10" i="25"/>
  <c r="Z10" i="25"/>
  <c r="Y10" i="25"/>
  <c r="W10" i="25"/>
  <c r="V10" i="25"/>
  <c r="S10" i="25"/>
  <c r="Q10" i="25"/>
  <c r="P10" i="25"/>
  <c r="O10" i="25"/>
  <c r="M10" i="25"/>
  <c r="K10" i="25"/>
  <c r="J10" i="25"/>
  <c r="I10" i="25"/>
  <c r="H10" i="25"/>
  <c r="G10" i="25"/>
  <c r="F10" i="25"/>
  <c r="E10" i="25"/>
  <c r="CE28" i="25"/>
  <c r="BH28" i="25"/>
  <c r="AZ28" i="25"/>
  <c r="AY28" i="25"/>
  <c r="AV5" i="25"/>
  <c r="AR28" i="25"/>
  <c r="AM28" i="25"/>
  <c r="AE28" i="25"/>
  <c r="AB28" i="25"/>
  <c r="CG5" i="25"/>
  <c r="CC28" i="25"/>
  <c r="BY28" i="25"/>
  <c r="BX28" i="25"/>
  <c r="BW28" i="25"/>
  <c r="BU5" i="25"/>
  <c r="BQ28" i="25"/>
  <c r="BP28" i="25"/>
  <c r="BO28" i="25"/>
  <c r="BM5" i="25"/>
  <c r="BI5" i="25"/>
  <c r="BG28" i="25"/>
  <c r="BE5" i="25"/>
  <c r="BA28" i="25"/>
  <c r="AW5" i="25"/>
  <c r="AS5" i="25"/>
  <c r="AO5" i="25"/>
  <c r="AK28" i="25"/>
  <c r="AJ28" i="25"/>
  <c r="AI28" i="25"/>
  <c r="AG5" i="25"/>
  <c r="AC28" i="25"/>
  <c r="AA28" i="25"/>
  <c r="Y5" i="25"/>
  <c r="U5" i="25"/>
  <c r="I5" i="25"/>
  <c r="CF5" i="25"/>
  <c r="CE5" i="25"/>
  <c r="CA5" i="25"/>
  <c r="BX5" i="25"/>
  <c r="BS5" i="25"/>
  <c r="BP5" i="25"/>
  <c r="BO5" i="25"/>
  <c r="BK5" i="25"/>
  <c r="BH5" i="25"/>
  <c r="BG5" i="25"/>
  <c r="BC5" i="25"/>
  <c r="AZ5" i="25"/>
  <c r="AY5" i="25"/>
  <c r="AU5" i="25"/>
  <c r="AR5" i="25"/>
  <c r="AQ5" i="25"/>
  <c r="AM5" i="25"/>
  <c r="AJ5" i="25"/>
  <c r="AI5" i="25"/>
  <c r="AE5" i="25"/>
  <c r="AE4" i="25" s="1"/>
  <c r="AB5" i="25"/>
  <c r="AA5" i="25"/>
  <c r="W5" i="25"/>
  <c r="T5" i="25"/>
  <c r="S5" i="25"/>
  <c r="S4" i="25" s="1"/>
  <c r="O5" i="25"/>
  <c r="O4" i="25" s="1"/>
  <c r="L5" i="25"/>
  <c r="K5" i="25"/>
  <c r="G5" i="25"/>
  <c r="D5" i="25"/>
  <c r="I4" i="25"/>
  <c r="BW26" i="24"/>
  <c r="AY26" i="24"/>
  <c r="K26" i="24"/>
  <c r="BQ26" i="24"/>
  <c r="AC26" i="24"/>
  <c r="E26" i="24"/>
  <c r="AU26" i="24"/>
  <c r="W26" i="24"/>
  <c r="CC26" i="24"/>
  <c r="CB26" i="24"/>
  <c r="BU26" i="24"/>
  <c r="BT26" i="24"/>
  <c r="BM26" i="24"/>
  <c r="BL26" i="24"/>
  <c r="BE26" i="24"/>
  <c r="BD26" i="24"/>
  <c r="AW26" i="24"/>
  <c r="AV26" i="24"/>
  <c r="AO26" i="24"/>
  <c r="AN26" i="24"/>
  <c r="AG26" i="24"/>
  <c r="AF26" i="24"/>
  <c r="Y26" i="24"/>
  <c r="X26" i="24"/>
  <c r="Q26" i="24"/>
  <c r="P26" i="24"/>
  <c r="I26" i="24"/>
  <c r="H26" i="24"/>
  <c r="AH24" i="24"/>
  <c r="BC17" i="24"/>
  <c r="BO17" i="24"/>
  <c r="AS16" i="24"/>
  <c r="V17" i="24"/>
  <c r="CE16" i="24"/>
  <c r="CD16" i="24"/>
  <c r="CC16" i="24"/>
  <c r="CB16" i="24"/>
  <c r="BZ16" i="24"/>
  <c r="BW16" i="24"/>
  <c r="BV16" i="24"/>
  <c r="BU16" i="24"/>
  <c r="BT16" i="24"/>
  <c r="BR16" i="24"/>
  <c r="BO16" i="24"/>
  <c r="BN16" i="24"/>
  <c r="BM16" i="24"/>
  <c r="BL16" i="24"/>
  <c r="BJ16" i="24"/>
  <c r="BG16" i="24"/>
  <c r="BF16" i="24"/>
  <c r="BE16" i="24"/>
  <c r="BD16" i="24"/>
  <c r="BB16" i="24"/>
  <c r="AY16" i="24"/>
  <c r="AX16" i="24"/>
  <c r="AW16" i="24"/>
  <c r="AV16" i="24"/>
  <c r="AT16" i="24"/>
  <c r="AQ16" i="24"/>
  <c r="AP16" i="24"/>
  <c r="AO16" i="24"/>
  <c r="AN16" i="24"/>
  <c r="AL16" i="24"/>
  <c r="AI16" i="24"/>
  <c r="AH16" i="24"/>
  <c r="AG16" i="24"/>
  <c r="AF16" i="24"/>
  <c r="AD16" i="24"/>
  <c r="AA16" i="24"/>
  <c r="Z16" i="24"/>
  <c r="Y16" i="24"/>
  <c r="X16" i="24"/>
  <c r="V16" i="24"/>
  <c r="S16" i="24"/>
  <c r="R16" i="24"/>
  <c r="Q16" i="24"/>
  <c r="P16" i="24"/>
  <c r="N16" i="24"/>
  <c r="K16" i="24"/>
  <c r="J16" i="24"/>
  <c r="I16" i="24"/>
  <c r="H16" i="24"/>
  <c r="F16" i="24"/>
  <c r="CA43" i="24"/>
  <c r="BZ43" i="24"/>
  <c r="BU43" i="24"/>
  <c r="BT43" i="24"/>
  <c r="BS43" i="24"/>
  <c r="BR43" i="24"/>
  <c r="BM43" i="24"/>
  <c r="BL43" i="24"/>
  <c r="CG4" i="24"/>
  <c r="CF4" i="24"/>
  <c r="CE4" i="24"/>
  <c r="CD4" i="24"/>
  <c r="CC4" i="24"/>
  <c r="CB4" i="24"/>
  <c r="CA4" i="24"/>
  <c r="BZ4" i="24"/>
  <c r="BY4" i="24"/>
  <c r="BX4" i="24"/>
  <c r="BW4" i="24"/>
  <c r="BV4" i="24"/>
  <c r="BU4" i="24"/>
  <c r="BT4" i="24"/>
  <c r="BS4" i="24"/>
  <c r="BR4" i="24"/>
  <c r="BQ4" i="24"/>
  <c r="BP4" i="24"/>
  <c r="BO4" i="24"/>
  <c r="BN4" i="24"/>
  <c r="BM4" i="24"/>
  <c r="BL4" i="24"/>
  <c r="CC177" i="23"/>
  <c r="CA177" i="23"/>
  <c r="BZ177" i="23"/>
  <c r="BU177" i="23"/>
  <c r="BS177" i="23"/>
  <c r="BR177" i="23"/>
  <c r="BM177" i="23"/>
  <c r="BK177" i="23"/>
  <c r="BJ177" i="23"/>
  <c r="BE177" i="23"/>
  <c r="AW177" i="23"/>
  <c r="AV177" i="23"/>
  <c r="AO177" i="23"/>
  <c r="AN177" i="23"/>
  <c r="AG177" i="23"/>
  <c r="AF177" i="23"/>
  <c r="Y177" i="23"/>
  <c r="X177" i="23"/>
  <c r="Q177" i="23"/>
  <c r="P177" i="23"/>
  <c r="I177" i="23"/>
  <c r="H177" i="23"/>
  <c r="CG177" i="23"/>
  <c r="CF177" i="23"/>
  <c r="CE177" i="23"/>
  <c r="CD177" i="23"/>
  <c r="CB177" i="23"/>
  <c r="BY177" i="23"/>
  <c r="BX177" i="23"/>
  <c r="BW177" i="23"/>
  <c r="BV177" i="23"/>
  <c r="BT177" i="23"/>
  <c r="BQ177" i="23"/>
  <c r="BP177" i="23"/>
  <c r="BO177" i="23"/>
  <c r="BN177" i="23"/>
  <c r="BL177" i="23"/>
  <c r="BI177" i="23"/>
  <c r="BH177" i="23"/>
  <c r="BG177" i="23"/>
  <c r="BF177" i="23"/>
  <c r="BD177" i="23"/>
  <c r="BC177" i="23"/>
  <c r="BB177" i="23"/>
  <c r="BA177" i="23"/>
  <c r="AZ177" i="23"/>
  <c r="AY177" i="23"/>
  <c r="AX177" i="23"/>
  <c r="AU177" i="23"/>
  <c r="AT177" i="23"/>
  <c r="AS177" i="23"/>
  <c r="AR177" i="23"/>
  <c r="AQ177" i="23"/>
  <c r="AP177" i="23"/>
  <c r="AM177" i="23"/>
  <c r="AL177" i="23"/>
  <c r="AK177" i="23"/>
  <c r="AJ177" i="23"/>
  <c r="AI177" i="23"/>
  <c r="AH177" i="23"/>
  <c r="AE177" i="23"/>
  <c r="AD177" i="23"/>
  <c r="AC177" i="23"/>
  <c r="AB177" i="23"/>
  <c r="AA177" i="23"/>
  <c r="Z177" i="23"/>
  <c r="W177" i="23"/>
  <c r="V177" i="23"/>
  <c r="U177" i="23"/>
  <c r="T177" i="23"/>
  <c r="S177" i="23"/>
  <c r="R177" i="23"/>
  <c r="O177" i="23"/>
  <c r="N177" i="23"/>
  <c r="M177" i="23"/>
  <c r="L177" i="23"/>
  <c r="K177" i="23"/>
  <c r="J177" i="23"/>
  <c r="G177" i="23"/>
  <c r="F177" i="23"/>
  <c r="E177" i="23"/>
  <c r="D177" i="23"/>
  <c r="BM106" i="23"/>
  <c r="BA97" i="23"/>
  <c r="AQ93" i="23"/>
  <c r="BO78" i="23"/>
  <c r="BG78" i="23"/>
  <c r="BG74" i="23" s="1"/>
  <c r="BF78" i="23"/>
  <c r="AL74" i="23"/>
  <c r="AM74" i="23"/>
  <c r="Y52" i="23"/>
  <c r="AQ52" i="23"/>
  <c r="AP52" i="23"/>
  <c r="K52" i="23"/>
  <c r="CG50" i="23"/>
  <c r="CG106" i="23" s="1"/>
  <c r="CF50" i="23"/>
  <c r="CF106" i="23" s="1"/>
  <c r="CE50" i="23"/>
  <c r="CE106" i="23" s="1"/>
  <c r="CD50" i="23"/>
  <c r="CD106" i="23" s="1"/>
  <c r="CC50" i="23"/>
  <c r="CC106" i="23" s="1"/>
  <c r="CB50" i="23"/>
  <c r="CB106" i="23" s="1"/>
  <c r="CA50" i="23"/>
  <c r="CA106" i="23" s="1"/>
  <c r="BZ50" i="23"/>
  <c r="BZ106" i="23" s="1"/>
  <c r="BY50" i="23"/>
  <c r="BY106" i="23" s="1"/>
  <c r="BX50" i="23"/>
  <c r="BX106" i="23" s="1"/>
  <c r="BW50" i="23"/>
  <c r="BW106" i="23" s="1"/>
  <c r="BV50" i="23"/>
  <c r="BV106" i="23" s="1"/>
  <c r="BU50" i="23"/>
  <c r="BU106" i="23" s="1"/>
  <c r="BT50" i="23"/>
  <c r="BT106" i="23" s="1"/>
  <c r="BS50" i="23"/>
  <c r="BS106" i="23" s="1"/>
  <c r="BR50" i="23"/>
  <c r="BR106" i="23" s="1"/>
  <c r="BQ50" i="23"/>
  <c r="BQ106" i="23" s="1"/>
  <c r="BP50" i="23"/>
  <c r="BP106" i="23" s="1"/>
  <c r="BO50" i="23"/>
  <c r="BO106" i="23" s="1"/>
  <c r="BN50" i="23"/>
  <c r="BN106" i="23" s="1"/>
  <c r="BM50" i="23"/>
  <c r="BL50" i="23"/>
  <c r="BL106" i="23" s="1"/>
  <c r="BK50" i="23"/>
  <c r="BK106" i="23" s="1"/>
  <c r="BJ50" i="23"/>
  <c r="BJ106" i="23" s="1"/>
  <c r="BI50" i="23"/>
  <c r="BI106" i="23" s="1"/>
  <c r="BH50" i="23"/>
  <c r="BH106" i="23" s="1"/>
  <c r="BG50" i="23"/>
  <c r="BF50" i="23"/>
  <c r="BE50" i="23"/>
  <c r="BD50" i="23"/>
  <c r="BC50" i="23"/>
  <c r="BB50" i="23"/>
  <c r="BA50" i="23"/>
  <c r="AZ50" i="23"/>
  <c r="AY50" i="23"/>
  <c r="AX50" i="23"/>
  <c r="AW50" i="23"/>
  <c r="AV50" i="23"/>
  <c r="AU50" i="23"/>
  <c r="AT50" i="23"/>
  <c r="AS50" i="23"/>
  <c r="AR50" i="23"/>
  <c r="AQ50" i="23"/>
  <c r="AP50" i="23"/>
  <c r="AO50" i="23"/>
  <c r="AN50" i="23"/>
  <c r="AM50" i="23"/>
  <c r="AL50" i="23"/>
  <c r="AK50" i="23"/>
  <c r="AJ50" i="23"/>
  <c r="AI50" i="23"/>
  <c r="AH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F50" i="23"/>
  <c r="E50" i="23"/>
  <c r="D50" i="23"/>
  <c r="CG49" i="23"/>
  <c r="CF49" i="23"/>
  <c r="CE49" i="23"/>
  <c r="CD49" i="23"/>
  <c r="CC49" i="23"/>
  <c r="CB49" i="23"/>
  <c r="CA49" i="23"/>
  <c r="BZ49" i="23"/>
  <c r="BY49" i="23"/>
  <c r="BX49" i="23"/>
  <c r="BW49" i="23"/>
  <c r="BV49" i="23"/>
  <c r="BU49" i="23"/>
  <c r="BT49" i="23"/>
  <c r="BS49" i="23"/>
  <c r="BR49" i="23"/>
  <c r="BQ49" i="23"/>
  <c r="BP49" i="23"/>
  <c r="BO49" i="23"/>
  <c r="BN49" i="23"/>
  <c r="BM49" i="23"/>
  <c r="BL49" i="23"/>
  <c r="BK49" i="23"/>
  <c r="BJ49" i="23"/>
  <c r="BI49" i="23"/>
  <c r="BH49" i="23"/>
  <c r="BG49" i="23"/>
  <c r="BF49" i="23"/>
  <c r="BE49"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F49" i="23"/>
  <c r="E49" i="23"/>
  <c r="D49" i="23"/>
  <c r="CG48" i="23"/>
  <c r="CF48" i="23"/>
  <c r="CE48" i="23"/>
  <c r="CD48" i="23"/>
  <c r="CC48" i="23"/>
  <c r="CB48" i="23"/>
  <c r="CA48" i="23"/>
  <c r="BZ48" i="23"/>
  <c r="BY48" i="23"/>
  <c r="BX48" i="23"/>
  <c r="BX47" i="23" s="1"/>
  <c r="BW48" i="23"/>
  <c r="BV48" i="23"/>
  <c r="BU48" i="23"/>
  <c r="BT48" i="23"/>
  <c r="BS48" i="23"/>
  <c r="BR48" i="23"/>
  <c r="BQ48" i="23"/>
  <c r="BP48" i="23"/>
  <c r="BO48" i="23"/>
  <c r="BN48" i="23"/>
  <c r="BM48" i="23"/>
  <c r="BL48" i="23"/>
  <c r="BK48" i="23"/>
  <c r="BJ48" i="23"/>
  <c r="BI48" i="23"/>
  <c r="BI107" i="23" s="1"/>
  <c r="BH48" i="23"/>
  <c r="BH107" i="23" s="1"/>
  <c r="BG48" i="23"/>
  <c r="BF48" i="23"/>
  <c r="BE48" i="23"/>
  <c r="BD48" i="23"/>
  <c r="BC48" i="23"/>
  <c r="BB48" i="23"/>
  <c r="BA48" i="23"/>
  <c r="BA107" i="23" s="1"/>
  <c r="BA106" i="23" s="1"/>
  <c r="AZ48" i="23"/>
  <c r="AZ107" i="23" s="1"/>
  <c r="AZ106" i="23" s="1"/>
  <c r="AY48" i="23"/>
  <c r="AY107" i="23" s="1"/>
  <c r="AY106" i="23" s="1"/>
  <c r="AX48" i="23"/>
  <c r="AW48" i="23"/>
  <c r="AV48" i="23"/>
  <c r="AU48" i="23"/>
  <c r="AT48" i="23"/>
  <c r="AS48" i="23"/>
  <c r="AS107" i="23" s="1"/>
  <c r="AS106" i="23" s="1"/>
  <c r="AR48" i="23"/>
  <c r="AR107" i="23" s="1"/>
  <c r="AR106" i="23" s="1"/>
  <c r="AQ48" i="23"/>
  <c r="AQ107" i="23" s="1"/>
  <c r="AQ106" i="23" s="1"/>
  <c r="AP48" i="23"/>
  <c r="AO48" i="23"/>
  <c r="AN48" i="23"/>
  <c r="AM48" i="23"/>
  <c r="AL48" i="23"/>
  <c r="AK48" i="23"/>
  <c r="AK107" i="23" s="1"/>
  <c r="AK106" i="23" s="1"/>
  <c r="AJ48" i="23"/>
  <c r="AJ107" i="23" s="1"/>
  <c r="AJ106" i="23" s="1"/>
  <c r="AI48" i="23"/>
  <c r="AH48" i="23"/>
  <c r="AG48" i="23"/>
  <c r="AF48" i="23"/>
  <c r="AE48" i="23"/>
  <c r="AD48" i="23"/>
  <c r="AC48" i="23"/>
  <c r="AB48" i="23"/>
  <c r="AA48" i="23"/>
  <c r="Z48" i="23"/>
  <c r="Y48" i="23"/>
  <c r="X48" i="23"/>
  <c r="W48" i="23"/>
  <c r="V48" i="23"/>
  <c r="U48" i="23"/>
  <c r="T48" i="23"/>
  <c r="S48" i="23"/>
  <c r="R48" i="23"/>
  <c r="Q48" i="23"/>
  <c r="P48" i="23"/>
  <c r="O48" i="23"/>
  <c r="N48" i="23"/>
  <c r="M48" i="23"/>
  <c r="L48" i="23"/>
  <c r="L47" i="23" s="1"/>
  <c r="K48" i="23"/>
  <c r="J48" i="23"/>
  <c r="I48" i="23"/>
  <c r="H48" i="23"/>
  <c r="G48" i="23"/>
  <c r="F48" i="23"/>
  <c r="E48" i="23"/>
  <c r="D48" i="23"/>
  <c r="CG47" i="23"/>
  <c r="CE47" i="23"/>
  <c r="CD47" i="23"/>
  <c r="BY47" i="23"/>
  <c r="BW47" i="23"/>
  <c r="BV47" i="23"/>
  <c r="BQ47" i="23"/>
  <c r="BO47" i="23"/>
  <c r="BN47" i="23"/>
  <c r="BI47" i="23"/>
  <c r="BG47" i="23"/>
  <c r="BF47" i="23"/>
  <c r="BA47" i="23"/>
  <c r="AY47" i="23"/>
  <c r="AX47" i="23"/>
  <c r="AS47" i="23"/>
  <c r="AQ47" i="23"/>
  <c r="AP47" i="23"/>
  <c r="AK47" i="23"/>
  <c r="AI47" i="23"/>
  <c r="AH47" i="23"/>
  <c r="AC47" i="23"/>
  <c r="AA47" i="23"/>
  <c r="Z47" i="23"/>
  <c r="U47" i="23"/>
  <c r="S47" i="23"/>
  <c r="R47" i="23"/>
  <c r="M47" i="23"/>
  <c r="K47" i="23"/>
  <c r="J47" i="23"/>
  <c r="E47" i="23"/>
  <c r="CG46" i="23"/>
  <c r="CF46" i="23"/>
  <c r="CE46" i="23"/>
  <c r="CD46" i="23"/>
  <c r="CC46" i="23"/>
  <c r="CB46" i="23"/>
  <c r="CA46" i="23"/>
  <c r="BZ46" i="23"/>
  <c r="BY46" i="23"/>
  <c r="BX46" i="23"/>
  <c r="BW46" i="23"/>
  <c r="BV46" i="23"/>
  <c r="BU46" i="23"/>
  <c r="BT46" i="23"/>
  <c r="BS46" i="23"/>
  <c r="BR46" i="23"/>
  <c r="BQ46" i="23"/>
  <c r="BP46" i="23"/>
  <c r="BO46" i="23"/>
  <c r="BN46" i="23"/>
  <c r="BM46" i="23"/>
  <c r="BL46" i="23"/>
  <c r="BK46" i="23"/>
  <c r="BJ46" i="23"/>
  <c r="BI46" i="23"/>
  <c r="BH46" i="23"/>
  <c r="BG46" i="23"/>
  <c r="BA46" i="23"/>
  <c r="AZ46" i="23"/>
  <c r="AY46" i="23"/>
  <c r="AS46" i="23"/>
  <c r="AR46" i="23"/>
  <c r="AQ46" i="23"/>
  <c r="AK46" i="23"/>
  <c r="AJ46" i="23"/>
  <c r="AI46" i="23"/>
  <c r="AC46" i="23"/>
  <c r="AB46" i="23"/>
  <c r="AA46" i="23"/>
  <c r="U46" i="23"/>
  <c r="T46" i="23"/>
  <c r="S46" i="23"/>
  <c r="M46" i="23"/>
  <c r="L46" i="23"/>
  <c r="K46" i="23"/>
  <c r="E46" i="23"/>
  <c r="D46" i="23"/>
  <c r="BK38" i="23"/>
  <c r="CG97" i="23"/>
  <c r="CF97" i="23"/>
  <c r="BY97" i="23"/>
  <c r="BX97" i="23"/>
  <c r="BW97" i="23"/>
  <c r="BQ97" i="23"/>
  <c r="BP97" i="23"/>
  <c r="BM38" i="23"/>
  <c r="BI97" i="23"/>
  <c r="BH97" i="23"/>
  <c r="BG97" i="23"/>
  <c r="AZ38" i="23"/>
  <c r="AS97" i="23"/>
  <c r="AR97" i="23"/>
  <c r="AQ97" i="23"/>
  <c r="AK97" i="23"/>
  <c r="AJ97" i="23"/>
  <c r="CG38" i="23"/>
  <c r="CE38" i="23"/>
  <c r="CD38" i="23"/>
  <c r="BY38" i="23"/>
  <c r="BW38" i="23"/>
  <c r="BV38" i="23"/>
  <c r="BQ38" i="23"/>
  <c r="BO38" i="23"/>
  <c r="BN38" i="23"/>
  <c r="BI38" i="23"/>
  <c r="BG38" i="23"/>
  <c r="BF38" i="23"/>
  <c r="BA38" i="23"/>
  <c r="AY38" i="23"/>
  <c r="AX38" i="23"/>
  <c r="AS38" i="23"/>
  <c r="AQ38" i="23"/>
  <c r="AP38" i="23"/>
  <c r="AK38" i="23"/>
  <c r="AI38" i="23"/>
  <c r="AH38" i="23"/>
  <c r="CE93" i="23"/>
  <c r="CD93" i="23"/>
  <c r="CC93" i="23"/>
  <c r="BW93" i="23"/>
  <c r="BV93" i="23"/>
  <c r="BO93" i="23"/>
  <c r="BN93" i="23"/>
  <c r="BM93" i="23"/>
  <c r="BG93" i="23"/>
  <c r="BF93" i="23"/>
  <c r="BC93" i="23"/>
  <c r="AY93" i="23"/>
  <c r="AX93" i="23"/>
  <c r="AW93" i="23"/>
  <c r="AP34" i="23"/>
  <c r="AI93" i="23"/>
  <c r="AH93" i="23"/>
  <c r="CE34" i="23"/>
  <c r="CC34" i="23"/>
  <c r="CB34" i="23"/>
  <c r="BW34" i="23"/>
  <c r="BU34" i="23"/>
  <c r="BT34" i="23"/>
  <c r="BO34" i="23"/>
  <c r="BM34" i="23"/>
  <c r="BL34" i="23"/>
  <c r="BG34" i="23"/>
  <c r="BE34" i="23"/>
  <c r="BD34" i="23"/>
  <c r="AY34" i="23"/>
  <c r="AW34" i="23"/>
  <c r="AV34" i="23"/>
  <c r="AQ34" i="23"/>
  <c r="AO34" i="23"/>
  <c r="AN34" i="23"/>
  <c r="AI34" i="23"/>
  <c r="AQ6" i="23"/>
  <c r="K6" i="23"/>
  <c r="AW31" i="23"/>
  <c r="AU31" i="23"/>
  <c r="AU27" i="23" s="1"/>
  <c r="AT31" i="23"/>
  <c r="AO31" i="23"/>
  <c r="AM31" i="23"/>
  <c r="AL31" i="23"/>
  <c r="AT28" i="23"/>
  <c r="AT85" i="23" s="1"/>
  <c r="BT27" i="23"/>
  <c r="BL27" i="23"/>
  <c r="AU28" i="23"/>
  <c r="AS28" i="23"/>
  <c r="AR28" i="23"/>
  <c r="AM28" i="23"/>
  <c r="AM85" i="23" s="1"/>
  <c r="AK28" i="23"/>
  <c r="AJ28" i="23"/>
  <c r="AG85" i="23"/>
  <c r="AF27" i="23"/>
  <c r="AA85" i="23"/>
  <c r="H27" i="23"/>
  <c r="E27" i="23"/>
  <c r="CD27" i="23"/>
  <c r="CC27" i="23"/>
  <c r="CA27" i="23"/>
  <c r="BZ27" i="23"/>
  <c r="BV27" i="23"/>
  <c r="BU27" i="23"/>
  <c r="BS27" i="23"/>
  <c r="BR27" i="23"/>
  <c r="BN27" i="23"/>
  <c r="BM27" i="23"/>
  <c r="BK27" i="23"/>
  <c r="BJ27" i="23"/>
  <c r="BF27" i="23"/>
  <c r="BE27" i="23"/>
  <c r="BC27" i="23"/>
  <c r="BB27" i="23"/>
  <c r="AM27" i="23"/>
  <c r="AG27" i="23"/>
  <c r="Z27" i="23"/>
  <c r="Y27" i="23"/>
  <c r="R27" i="23"/>
  <c r="Q27" i="23"/>
  <c r="J27" i="23"/>
  <c r="I27" i="23"/>
  <c r="F27" i="23"/>
  <c r="BJ24" i="23"/>
  <c r="BG24" i="23"/>
  <c r="BB24" i="23"/>
  <c r="CG24" i="23"/>
  <c r="CF24" i="23"/>
  <c r="CA24" i="23"/>
  <c r="BY24" i="23"/>
  <c r="BX24" i="23"/>
  <c r="BS24" i="23"/>
  <c r="BQ24" i="23"/>
  <c r="BP24" i="23"/>
  <c r="BK24" i="23"/>
  <c r="BI24" i="23"/>
  <c r="BH24" i="23"/>
  <c r="BC24" i="23"/>
  <c r="BA24" i="23"/>
  <c r="AZ24" i="23"/>
  <c r="D17" i="23"/>
  <c r="CG78" i="23"/>
  <c r="CF78" i="23"/>
  <c r="CE78" i="23"/>
  <c r="CC78" i="23"/>
  <c r="CB78" i="23"/>
  <c r="BY78" i="23"/>
  <c r="BX78" i="23"/>
  <c r="BU78" i="23"/>
  <c r="BT78" i="23"/>
  <c r="BQ78" i="23"/>
  <c r="BQ74" i="23" s="1"/>
  <c r="BP78" i="23"/>
  <c r="BP74" i="23" s="1"/>
  <c r="BN78" i="23"/>
  <c r="BM78" i="23"/>
  <c r="BL78" i="23"/>
  <c r="BI78" i="23"/>
  <c r="BI74" i="23" s="1"/>
  <c r="BH78" i="23"/>
  <c r="BH74" i="23" s="1"/>
  <c r="BE78" i="23"/>
  <c r="BD78" i="23"/>
  <c r="BA78" i="23"/>
  <c r="AZ78" i="23"/>
  <c r="AZ74" i="23" s="1"/>
  <c r="AY78" i="23"/>
  <c r="CE21" i="23"/>
  <c r="CD21" i="23"/>
  <c r="BW21" i="23"/>
  <c r="BV21" i="23"/>
  <c r="BO21" i="23"/>
  <c r="BN21" i="23"/>
  <c r="BG21" i="23"/>
  <c r="BG17" i="23" s="1"/>
  <c r="BF21" i="23"/>
  <c r="AY21" i="23"/>
  <c r="AX74" i="23"/>
  <c r="AU74" i="23"/>
  <c r="AT74" i="23"/>
  <c r="AQ74" i="23"/>
  <c r="AP74" i="23"/>
  <c r="AI74" i="23"/>
  <c r="AH74" i="23"/>
  <c r="BR21" i="23"/>
  <c r="CF21" i="23"/>
  <c r="CF17" i="23" s="1"/>
  <c r="BU21" i="23"/>
  <c r="BH21" i="23"/>
  <c r="BH17" i="23" s="1"/>
  <c r="AX17" i="23"/>
  <c r="AW17" i="23"/>
  <c r="AV17" i="23"/>
  <c r="AU17" i="23"/>
  <c r="AT17" i="23"/>
  <c r="AQ17" i="23"/>
  <c r="AP17" i="23"/>
  <c r="AO17" i="23"/>
  <c r="AN17" i="23"/>
  <c r="AM17" i="23"/>
  <c r="AL17" i="23"/>
  <c r="AI17" i="23"/>
  <c r="AH17" i="23"/>
  <c r="AG17" i="23"/>
  <c r="AF17" i="23"/>
  <c r="AE17" i="23"/>
  <c r="AD17" i="23"/>
  <c r="AA17" i="23"/>
  <c r="Z17" i="23"/>
  <c r="Y17" i="23"/>
  <c r="X17" i="23"/>
  <c r="W17" i="23"/>
  <c r="V17" i="23"/>
  <c r="S17" i="23"/>
  <c r="R17" i="23"/>
  <c r="Q17" i="23"/>
  <c r="P17" i="23"/>
  <c r="O17" i="23"/>
  <c r="N17" i="23"/>
  <c r="K17" i="23"/>
  <c r="J17" i="23"/>
  <c r="I17" i="23"/>
  <c r="H17" i="23"/>
  <c r="G17" i="23"/>
  <c r="F17" i="23"/>
  <c r="BZ13" i="23"/>
  <c r="BV70" i="23"/>
  <c r="BW70" i="23"/>
  <c r="CE13" i="23"/>
  <c r="CD13" i="23"/>
  <c r="BW13" i="23"/>
  <c r="BV13" i="23"/>
  <c r="BO13" i="23"/>
  <c r="BN13" i="23"/>
  <c r="CD66" i="23"/>
  <c r="BS66" i="23"/>
  <c r="CE66" i="23"/>
  <c r="CE9" i="23"/>
  <c r="CE8" i="23" s="1"/>
  <c r="CD9" i="23"/>
  <c r="CD8" i="23" s="1"/>
  <c r="BW9" i="23"/>
  <c r="BW8" i="23" s="1"/>
  <c r="BV9" i="23"/>
  <c r="BV8" i="23" s="1"/>
  <c r="BV5" i="23" s="1"/>
  <c r="BO9" i="23"/>
  <c r="BO8" i="23" s="1"/>
  <c r="BN9" i="23"/>
  <c r="BN8" i="23" s="1"/>
  <c r="AT8" i="23"/>
  <c r="AL8" i="23"/>
  <c r="N8" i="23"/>
  <c r="F8" i="23"/>
  <c r="BK8" i="23"/>
  <c r="BI8" i="23"/>
  <c r="BH8" i="23"/>
  <c r="BD8" i="23"/>
  <c r="BC8" i="23"/>
  <c r="BA8" i="23"/>
  <c r="AZ8" i="23"/>
  <c r="AV8" i="23"/>
  <c r="AU8" i="23"/>
  <c r="AS8" i="23"/>
  <c r="AR8" i="23"/>
  <c r="AN8" i="23"/>
  <c r="AM8" i="23"/>
  <c r="AK8" i="23"/>
  <c r="AJ8" i="23"/>
  <c r="AF8" i="23"/>
  <c r="AE8" i="23"/>
  <c r="AC8" i="23"/>
  <c r="AB8" i="23"/>
  <c r="X8" i="23"/>
  <c r="W8" i="23"/>
  <c r="U8" i="23"/>
  <c r="T8" i="23"/>
  <c r="P8" i="23"/>
  <c r="O8" i="23"/>
  <c r="M8" i="23"/>
  <c r="L8" i="23"/>
  <c r="H8" i="23"/>
  <c r="G8" i="23"/>
  <c r="E8" i="23"/>
  <c r="D8" i="23"/>
  <c r="CG43" i="22"/>
  <c r="CF43" i="22"/>
  <c r="CD43" i="22"/>
  <c r="CC43" i="22"/>
  <c r="CB43" i="22"/>
  <c r="CA43" i="22"/>
  <c r="BZ43" i="22"/>
  <c r="CG32" i="22"/>
  <c r="CF32" i="22"/>
  <c r="CE32" i="22"/>
  <c r="CD32" i="22"/>
  <c r="CC32" i="22"/>
  <c r="CB32" i="22"/>
  <c r="CA32" i="22"/>
  <c r="BZ32" i="22"/>
  <c r="CG18" i="22"/>
  <c r="CF18" i="22"/>
  <c r="CD18" i="22"/>
  <c r="CC18" i="22"/>
  <c r="CB18" i="22"/>
  <c r="CA18" i="22"/>
  <c r="BZ18" i="22"/>
  <c r="CG4" i="22"/>
  <c r="CF4" i="22"/>
  <c r="CE4" i="22"/>
  <c r="CD4" i="22"/>
  <c r="CC4" i="22"/>
  <c r="CB4" i="22"/>
  <c r="CA4" i="22"/>
  <c r="BZ4" i="22"/>
  <c r="BU10" i="21"/>
  <c r="AO10" i="21"/>
  <c r="CD4" i="21"/>
  <c r="CA4" i="21"/>
  <c r="BV4" i="21"/>
  <c r="BS4" i="21"/>
  <c r="BN4" i="21"/>
  <c r="BK4" i="21"/>
  <c r="BF4" i="21"/>
  <c r="BC4" i="21"/>
  <c r="AX4" i="21"/>
  <c r="AU4" i="21"/>
  <c r="AP4" i="21"/>
  <c r="AM4" i="21"/>
  <c r="AH4" i="21"/>
  <c r="CB10" i="21"/>
  <c r="CA10" i="21"/>
  <c r="BT10" i="21"/>
  <c r="BS10" i="21"/>
  <c r="BL10" i="21"/>
  <c r="BK10" i="21"/>
  <c r="BD10" i="21"/>
  <c r="BC10" i="21"/>
  <c r="AV10" i="21"/>
  <c r="AU10" i="21"/>
  <c r="AN10" i="21"/>
  <c r="AM10" i="21"/>
  <c r="AE4" i="21"/>
  <c r="Z4" i="21"/>
  <c r="W4" i="21"/>
  <c r="R4" i="21"/>
  <c r="O4" i="21"/>
  <c r="J4" i="21"/>
  <c r="G4" i="21"/>
  <c r="CG4" i="21"/>
  <c r="CC4" i="21"/>
  <c r="CB4" i="21"/>
  <c r="BU4" i="21"/>
  <c r="BT4" i="21"/>
  <c r="BR4" i="21"/>
  <c r="BQ4" i="21"/>
  <c r="BM4" i="21"/>
  <c r="BL4" i="21"/>
  <c r="BE4" i="21"/>
  <c r="BD4" i="21"/>
  <c r="BB4" i="21"/>
  <c r="BA4" i="21"/>
  <c r="AW4" i="21"/>
  <c r="AV4" i="21"/>
  <c r="AO4" i="21"/>
  <c r="AN4" i="21"/>
  <c r="AL4" i="21"/>
  <c r="AK4" i="21"/>
  <c r="AD4" i="21"/>
  <c r="AC4" i="21"/>
  <c r="Y4" i="21"/>
  <c r="X4" i="21"/>
  <c r="V4" i="21"/>
  <c r="U4" i="21"/>
  <c r="Q4" i="21"/>
  <c r="P4" i="21"/>
  <c r="N4" i="21"/>
  <c r="M4" i="21"/>
  <c r="I4" i="21"/>
  <c r="H4" i="21"/>
  <c r="F4" i="21"/>
  <c r="E4" i="21"/>
  <c r="CG48" i="20"/>
  <c r="BZ48" i="20"/>
  <c r="BY48" i="20"/>
  <c r="BR48" i="20"/>
  <c r="BQ48" i="20"/>
  <c r="BJ48" i="20"/>
  <c r="BI48" i="20"/>
  <c r="BB48" i="20"/>
  <c r="BA48" i="20"/>
  <c r="AT48" i="20"/>
  <c r="AS48" i="20"/>
  <c r="AL48" i="20"/>
  <c r="AK48" i="20"/>
  <c r="AD48" i="20"/>
  <c r="AC48" i="20"/>
  <c r="V48" i="20"/>
  <c r="U48" i="20"/>
  <c r="N48" i="20"/>
  <c r="M48" i="20"/>
  <c r="F48" i="20"/>
  <c r="E48" i="20"/>
  <c r="CC48" i="20"/>
  <c r="BU48" i="20"/>
  <c r="BM48" i="20"/>
  <c r="BE48" i="20"/>
  <c r="AW48" i="20"/>
  <c r="AO48" i="20"/>
  <c r="AG48" i="20"/>
  <c r="Y48" i="20"/>
  <c r="Q48" i="20"/>
  <c r="I48" i="20"/>
  <c r="CF48" i="20"/>
  <c r="CE48" i="20"/>
  <c r="CB48" i="20"/>
  <c r="CA48" i="20"/>
  <c r="BX48" i="20"/>
  <c r="BW48" i="20"/>
  <c r="BT48" i="20"/>
  <c r="BS48" i="20"/>
  <c r="BP48" i="20"/>
  <c r="BO48" i="20"/>
  <c r="BL48" i="20"/>
  <c r="BK48" i="20"/>
  <c r="BH48" i="20"/>
  <c r="BG48" i="20"/>
  <c r="BD48" i="20"/>
  <c r="BC48" i="20"/>
  <c r="AZ48" i="20"/>
  <c r="AY48" i="20"/>
  <c r="AV48" i="20"/>
  <c r="AU48" i="20"/>
  <c r="AR48" i="20"/>
  <c r="AQ48" i="20"/>
  <c r="AN48" i="20"/>
  <c r="AM48" i="20"/>
  <c r="AJ48" i="20"/>
  <c r="AI48" i="20"/>
  <c r="AF48" i="20"/>
  <c r="AE48" i="20"/>
  <c r="AB48" i="20"/>
  <c r="AA48" i="20"/>
  <c r="X48" i="20"/>
  <c r="W48" i="20"/>
  <c r="T48" i="20"/>
  <c r="S48" i="20"/>
  <c r="P48" i="20"/>
  <c r="O48" i="20"/>
  <c r="L48" i="20"/>
  <c r="K48" i="20"/>
  <c r="H48" i="20"/>
  <c r="G48" i="20"/>
  <c r="D48" i="20"/>
  <c r="V33" i="20"/>
  <c r="N33" i="20"/>
  <c r="F33" i="20"/>
  <c r="H33" i="20"/>
  <c r="CG17" i="20"/>
  <c r="BY17" i="20"/>
  <c r="BQ17" i="20"/>
  <c r="BI17" i="20"/>
  <c r="BA17" i="20"/>
  <c r="AS17" i="20"/>
  <c r="AK17" i="20"/>
  <c r="AC17" i="20"/>
  <c r="U17" i="20"/>
  <c r="M17" i="20"/>
  <c r="E17" i="20"/>
  <c r="CF17" i="20"/>
  <c r="CE17" i="20"/>
  <c r="BX17" i="20"/>
  <c r="BW17" i="20"/>
  <c r="BP17" i="20"/>
  <c r="BO17" i="20"/>
  <c r="BH17" i="20"/>
  <c r="BG17" i="20"/>
  <c r="AZ17" i="20"/>
  <c r="AY17" i="20"/>
  <c r="AR17" i="20"/>
  <c r="AQ17" i="20"/>
  <c r="AJ17" i="20"/>
  <c r="AI17" i="20"/>
  <c r="AB17" i="20"/>
  <c r="AA17" i="20"/>
  <c r="T17" i="20"/>
  <c r="S17" i="20"/>
  <c r="L17" i="20"/>
  <c r="K17" i="20"/>
  <c r="D17" i="20"/>
  <c r="AS6" i="20"/>
  <c r="AF33" i="20"/>
  <c r="X33" i="20"/>
  <c r="CE14" i="20"/>
  <c r="CD33" i="20"/>
  <c r="BX33" i="20"/>
  <c r="BW14" i="20"/>
  <c r="BV33" i="20"/>
  <c r="BO14" i="20"/>
  <c r="BN33" i="20"/>
  <c r="BH33" i="20"/>
  <c r="BG14" i="20"/>
  <c r="BF33" i="20"/>
  <c r="AY14" i="20"/>
  <c r="AX33" i="20"/>
  <c r="AU5" i="20"/>
  <c r="AR33" i="20"/>
  <c r="AQ14" i="20"/>
  <c r="AP33" i="20"/>
  <c r="AI14" i="20"/>
  <c r="AH33" i="20"/>
  <c r="AB33" i="20"/>
  <c r="AA33" i="20"/>
  <c r="Z33" i="20"/>
  <c r="W33" i="20"/>
  <c r="S33" i="20"/>
  <c r="R33" i="20"/>
  <c r="P33" i="20"/>
  <c r="L33" i="20"/>
  <c r="J33" i="20"/>
  <c r="CF14" i="20"/>
  <c r="CD14" i="20"/>
  <c r="CC14" i="20"/>
  <c r="BX14" i="20"/>
  <c r="BV14" i="20"/>
  <c r="BU14" i="20"/>
  <c r="BP14" i="20"/>
  <c r="BN14" i="20"/>
  <c r="BM14" i="20"/>
  <c r="BH14" i="20"/>
  <c r="BF14" i="20"/>
  <c r="BE14" i="20"/>
  <c r="AZ14" i="20"/>
  <c r="AX14" i="20"/>
  <c r="AW14" i="20"/>
  <c r="AR14" i="20"/>
  <c r="AP14" i="20"/>
  <c r="AO14" i="20"/>
  <c r="AJ14" i="20"/>
  <c r="AH14" i="20"/>
  <c r="CA6" i="20"/>
  <c r="BS6" i="20"/>
  <c r="BK6" i="20"/>
  <c r="BC6" i="20"/>
  <c r="AU6" i="20"/>
  <c r="AM6" i="20"/>
  <c r="AE6" i="20"/>
  <c r="W6" i="20"/>
  <c r="O6" i="20"/>
  <c r="G6" i="20"/>
  <c r="CD30" i="20"/>
  <c r="CC11" i="20"/>
  <c r="CB30" i="20"/>
  <c r="BU11" i="20"/>
  <c r="BT30" i="20"/>
  <c r="BN30" i="20"/>
  <c r="BM11" i="20"/>
  <c r="BL30" i="20"/>
  <c r="BE11" i="20"/>
  <c r="BD30" i="20"/>
  <c r="AX30" i="20"/>
  <c r="AW11" i="20"/>
  <c r="AV30" i="20"/>
  <c r="AO11" i="20"/>
  <c r="AN30" i="20"/>
  <c r="AH30" i="20"/>
  <c r="AG5" i="20"/>
  <c r="AF30" i="20"/>
  <c r="Y5" i="20"/>
  <c r="X30" i="20"/>
  <c r="R30" i="20"/>
  <c r="Q5" i="20"/>
  <c r="P30" i="20"/>
  <c r="I5" i="20"/>
  <c r="H30" i="20"/>
  <c r="CD11" i="20"/>
  <c r="CB11" i="20"/>
  <c r="CA11" i="20"/>
  <c r="BV11" i="20"/>
  <c r="BT11" i="20"/>
  <c r="BS11" i="20"/>
  <c r="BN11" i="20"/>
  <c r="BL11" i="20"/>
  <c r="BK11" i="20"/>
  <c r="BF11" i="20"/>
  <c r="BD11" i="20"/>
  <c r="BC11" i="20"/>
  <c r="AX11" i="20"/>
  <c r="AV11" i="20"/>
  <c r="AU11" i="20"/>
  <c r="AP11" i="20"/>
  <c r="AN11" i="20"/>
  <c r="AM11" i="20"/>
  <c r="AH11" i="20"/>
  <c r="CD6" i="20"/>
  <c r="CC6" i="20"/>
  <c r="CB6" i="20"/>
  <c r="BZ6" i="20"/>
  <c r="BV6" i="20"/>
  <c r="BU6" i="20"/>
  <c r="BT6" i="20"/>
  <c r="BR6" i="20"/>
  <c r="BQ6" i="20"/>
  <c r="BN6" i="20"/>
  <c r="BM6" i="20"/>
  <c r="BL6" i="20"/>
  <c r="BJ6" i="20"/>
  <c r="BF6" i="20"/>
  <c r="BE6" i="20"/>
  <c r="BD6" i="20"/>
  <c r="BB6" i="20"/>
  <c r="AX6" i="20"/>
  <c r="AW6" i="20"/>
  <c r="AV6" i="20"/>
  <c r="AT6" i="20"/>
  <c r="AP6" i="20"/>
  <c r="AO6" i="20"/>
  <c r="AN6" i="20"/>
  <c r="AL6" i="20"/>
  <c r="AH6" i="20"/>
  <c r="AG6" i="20"/>
  <c r="AF6" i="20"/>
  <c r="AD6" i="20"/>
  <c r="Z6" i="20"/>
  <c r="Y6" i="20"/>
  <c r="X6" i="20"/>
  <c r="V6" i="20"/>
  <c r="R6" i="20"/>
  <c r="Q6" i="20"/>
  <c r="P6" i="20"/>
  <c r="N6" i="20"/>
  <c r="J6" i="20"/>
  <c r="I6" i="20"/>
  <c r="H6" i="20"/>
  <c r="F6" i="20"/>
  <c r="CD5" i="20"/>
  <c r="CB5" i="20"/>
  <c r="BV5" i="20"/>
  <c r="BV23" i="20" s="1"/>
  <c r="BT5" i="20"/>
  <c r="BN5" i="20"/>
  <c r="BN23" i="20" s="1"/>
  <c r="BL5" i="20"/>
  <c r="BF5" i="20"/>
  <c r="BF23" i="20" s="1"/>
  <c r="BD5" i="20"/>
  <c r="AX5" i="20"/>
  <c r="AV5" i="20"/>
  <c r="AP5" i="20"/>
  <c r="AP23" i="20" s="1"/>
  <c r="AN5" i="20"/>
  <c r="AH5" i="20"/>
  <c r="AH23" i="20" s="1"/>
  <c r="AF5" i="20"/>
  <c r="Z5" i="20"/>
  <c r="X5" i="20"/>
  <c r="R5" i="20"/>
  <c r="P5" i="20"/>
  <c r="J5" i="20"/>
  <c r="H5" i="20"/>
  <c r="CD4" i="20"/>
  <c r="BV4" i="20"/>
  <c r="BN4" i="20"/>
  <c r="BF4" i="20"/>
  <c r="AX4" i="20"/>
  <c r="AP4" i="20"/>
  <c r="AH4" i="20"/>
  <c r="BA31" i="19"/>
  <c r="BI27" i="19"/>
  <c r="CA27" i="19"/>
  <c r="BZ27" i="19"/>
  <c r="AU27" i="19"/>
  <c r="AT27" i="19"/>
  <c r="BZ23" i="19"/>
  <c r="BZ22" i="19" s="1"/>
  <c r="BR23" i="19"/>
  <c r="BQ23" i="19"/>
  <c r="BJ23" i="19"/>
  <c r="BI23" i="19"/>
  <c r="BI22" i="19" s="1"/>
  <c r="BB23" i="19"/>
  <c r="BA23" i="19"/>
  <c r="BA21" i="19" s="1"/>
  <c r="AT23" i="19"/>
  <c r="AT22" i="19" s="1"/>
  <c r="AS23" i="19"/>
  <c r="AP23" i="19"/>
  <c r="AO23" i="19"/>
  <c r="AL23" i="19"/>
  <c r="AK23" i="19"/>
  <c r="AK21" i="19" s="1"/>
  <c r="CB23" i="19"/>
  <c r="CA23" i="19"/>
  <c r="BT23" i="19"/>
  <c r="BS23" i="19"/>
  <c r="BL23" i="19"/>
  <c r="BK23" i="19"/>
  <c r="AB22" i="19"/>
  <c r="AA22" i="19"/>
  <c r="AT21" i="19"/>
  <c r="AL21" i="19"/>
  <c r="BK31" i="19"/>
  <c r="BJ31" i="19"/>
  <c r="BI31" i="19"/>
  <c r="BG31" i="19"/>
  <c r="BF31" i="19"/>
  <c r="BE31" i="19"/>
  <c r="BD31" i="19"/>
  <c r="BC31" i="19"/>
  <c r="BB31" i="19"/>
  <c r="AY31" i="19"/>
  <c r="AX31" i="19"/>
  <c r="CE15" i="19"/>
  <c r="CG15" i="19"/>
  <c r="CC15" i="19"/>
  <c r="CC31" i="19" s="1"/>
  <c r="BZ15" i="19"/>
  <c r="BY15" i="19"/>
  <c r="BV31" i="19"/>
  <c r="BU31" i="19"/>
  <c r="BS31" i="19"/>
  <c r="BN31" i="19"/>
  <c r="BM31" i="19"/>
  <c r="BT14" i="19"/>
  <c r="BS14" i="19"/>
  <c r="BL14" i="19"/>
  <c r="BK14" i="19"/>
  <c r="BJ14" i="19"/>
  <c r="BI14" i="19"/>
  <c r="BF14" i="19"/>
  <c r="BE14" i="19"/>
  <c r="BD14" i="19"/>
  <c r="BC14" i="19"/>
  <c r="BB14" i="19"/>
  <c r="BA14" i="19"/>
  <c r="AX14" i="19"/>
  <c r="X4" i="19"/>
  <c r="BV10" i="19"/>
  <c r="BJ27" i="19"/>
  <c r="BJ21" i="19" s="1"/>
  <c r="AP10" i="19"/>
  <c r="CG27" i="19"/>
  <c r="CB27" i="19"/>
  <c r="BT27" i="19"/>
  <c r="BS27" i="19"/>
  <c r="BR27" i="19"/>
  <c r="BQ27" i="19"/>
  <c r="BL27" i="19"/>
  <c r="BK27" i="19"/>
  <c r="BH10" i="19"/>
  <c r="BD27" i="19"/>
  <c r="BC27" i="19"/>
  <c r="BB27" i="19"/>
  <c r="BA27" i="19"/>
  <c r="AV27" i="19"/>
  <c r="AN27" i="19"/>
  <c r="AM27" i="19"/>
  <c r="AL27" i="19"/>
  <c r="AK27" i="19"/>
  <c r="CG10" i="19"/>
  <c r="BZ10" i="19"/>
  <c r="BY10" i="19"/>
  <c r="BR10" i="19"/>
  <c r="BQ10" i="19"/>
  <c r="BJ10" i="19"/>
  <c r="BI10" i="19"/>
  <c r="BB10" i="19"/>
  <c r="BA10" i="19"/>
  <c r="AT10" i="19"/>
  <c r="AS10" i="19"/>
  <c r="AL10" i="19"/>
  <c r="AK10" i="19"/>
  <c r="CD6" i="19"/>
  <c r="AX6" i="19"/>
  <c r="CG23" i="19"/>
  <c r="CG22" i="19" s="1"/>
  <c r="CF6" i="19"/>
  <c r="BY23" i="19"/>
  <c r="BD23" i="19"/>
  <c r="BC23" i="19"/>
  <c r="AV23" i="19"/>
  <c r="AU23" i="19"/>
  <c r="AR23" i="19"/>
  <c r="AQ23" i="19"/>
  <c r="AN23" i="19"/>
  <c r="AM23" i="19"/>
  <c r="AJ23" i="19"/>
  <c r="AI23" i="19"/>
  <c r="CG6" i="19"/>
  <c r="BZ6" i="19"/>
  <c r="BY6" i="19"/>
  <c r="BR6" i="19"/>
  <c r="BQ6" i="19"/>
  <c r="BJ6" i="19"/>
  <c r="BI6" i="19"/>
  <c r="BB6" i="19"/>
  <c r="BA6" i="19"/>
  <c r="AP5" i="19"/>
  <c r="AG21" i="19"/>
  <c r="Z21" i="19"/>
  <c r="AF5" i="19"/>
  <c r="AE5" i="19"/>
  <c r="AB5" i="19"/>
  <c r="AA5" i="19"/>
  <c r="AB4" i="19"/>
  <c r="AA4" i="19"/>
  <c r="T4" i="19"/>
  <c r="S4" i="19"/>
  <c r="L4" i="19"/>
  <c r="K4" i="19"/>
  <c r="D4" i="19"/>
  <c r="CG9" i="18"/>
  <c r="CD9" i="18"/>
  <c r="BZ9" i="18"/>
  <c r="BY9" i="18"/>
  <c r="BV9" i="18"/>
  <c r="BT9" i="18"/>
  <c r="BR9" i="18"/>
  <c r="BQ9" i="18"/>
  <c r="BN9" i="18"/>
  <c r="BJ9" i="18"/>
  <c r="BI9" i="18"/>
  <c r="BF9" i="18"/>
  <c r="BB9" i="18"/>
  <c r="BA9" i="18"/>
  <c r="AX9" i="18"/>
  <c r="AV9" i="18"/>
  <c r="AT9" i="18"/>
  <c r="AS9" i="18"/>
  <c r="AP9" i="18"/>
  <c r="AL9" i="18"/>
  <c r="AK9" i="18"/>
  <c r="AH9" i="18"/>
  <c r="CG5" i="18"/>
  <c r="CG14" i="34" s="1"/>
  <c r="CD5" i="18"/>
  <c r="CD14" i="34" s="1"/>
  <c r="CB5" i="18"/>
  <c r="CA5" i="18"/>
  <c r="BZ5" i="18"/>
  <c r="BZ14" i="34" s="1"/>
  <c r="BY5" i="18"/>
  <c r="BY14" i="34" s="1"/>
  <c r="BV5" i="18"/>
  <c r="BT5" i="18"/>
  <c r="BR5" i="18"/>
  <c r="BQ5" i="18"/>
  <c r="BN5" i="18"/>
  <c r="BK5" i="18"/>
  <c r="BJ5" i="18"/>
  <c r="BI5" i="18"/>
  <c r="BF5" i="18"/>
  <c r="BD5" i="18"/>
  <c r="BC5" i="18"/>
  <c r="BB5" i="18"/>
  <c r="BA5" i="18"/>
  <c r="AX5" i="18"/>
  <c r="AV5" i="18"/>
  <c r="AU5" i="18"/>
  <c r="AT5" i="18"/>
  <c r="AS5" i="18"/>
  <c r="AP5" i="18"/>
  <c r="AN5" i="18"/>
  <c r="AL5" i="18"/>
  <c r="AK5" i="18"/>
  <c r="AH5" i="18"/>
  <c r="CD4" i="18"/>
  <c r="BZ4" i="18"/>
  <c r="BV4" i="18"/>
  <c r="BR4" i="18"/>
  <c r="BN4" i="18"/>
  <c r="BJ4" i="18"/>
  <c r="BF4" i="18"/>
  <c r="BB4" i="18"/>
  <c r="AX4" i="18"/>
  <c r="AT4" i="18"/>
  <c r="AP4" i="18"/>
  <c r="AL4" i="18"/>
  <c r="AH4" i="18"/>
  <c r="BR166" i="17"/>
  <c r="BN166" i="17"/>
  <c r="BF164" i="17"/>
  <c r="BF163" i="17" s="1"/>
  <c r="CD162" i="17"/>
  <c r="BZ159" i="17"/>
  <c r="BV160" i="17"/>
  <c r="BJ157" i="17"/>
  <c r="BR150" i="17"/>
  <c r="BJ148" i="17"/>
  <c r="BF147" i="17"/>
  <c r="BF146" i="17" s="1"/>
  <c r="CD145" i="17"/>
  <c r="BJ136" i="17"/>
  <c r="CG9" i="17"/>
  <c r="CF9" i="17"/>
  <c r="CE9" i="17"/>
  <c r="CD9" i="17"/>
  <c r="CC9" i="17"/>
  <c r="BY9" i="17"/>
  <c r="BX9" i="17"/>
  <c r="BW9" i="17"/>
  <c r="BV9" i="17"/>
  <c r="BU9" i="17"/>
  <c r="BT9" i="17"/>
  <c r="BS9" i="17"/>
  <c r="BR9" i="17"/>
  <c r="BQ9" i="17"/>
  <c r="BP9" i="17"/>
  <c r="BO9" i="17"/>
  <c r="BN9" i="17"/>
  <c r="BM9" i="17"/>
  <c r="BL9" i="17"/>
  <c r="BK9" i="17"/>
  <c r="BJ9" i="17"/>
  <c r="BI9" i="17"/>
  <c r="BH9" i="17"/>
  <c r="BG9" i="17"/>
  <c r="BF9" i="17"/>
  <c r="CG166" i="17"/>
  <c r="CF166" i="17"/>
  <c r="CE166" i="17"/>
  <c r="CD166" i="17"/>
  <c r="CC166" i="17"/>
  <c r="CB166" i="17"/>
  <c r="BZ170" i="16"/>
  <c r="BY166" i="17"/>
  <c r="BX166" i="17"/>
  <c r="BW166" i="17"/>
  <c r="BV166" i="17"/>
  <c r="BU166" i="17"/>
  <c r="BT166" i="17"/>
  <c r="BR170" i="16"/>
  <c r="BQ166" i="17"/>
  <c r="BP166" i="17"/>
  <c r="BO166" i="17"/>
  <c r="BM166" i="17"/>
  <c r="BL166" i="17"/>
  <c r="BJ170" i="16"/>
  <c r="BI166" i="17"/>
  <c r="BH166" i="17"/>
  <c r="BG166" i="17"/>
  <c r="BF166" i="17"/>
  <c r="BD170" i="16"/>
  <c r="BC170" i="16"/>
  <c r="BB170" i="16"/>
  <c r="AV170" i="16"/>
  <c r="AU170" i="16"/>
  <c r="AT170" i="16"/>
  <c r="AN170" i="16"/>
  <c r="AM170" i="16"/>
  <c r="AL170" i="16"/>
  <c r="AF170" i="16"/>
  <c r="AE170" i="16"/>
  <c r="AD170" i="16"/>
  <c r="X170" i="16"/>
  <c r="W170" i="16"/>
  <c r="V170" i="16"/>
  <c r="P170" i="16"/>
  <c r="O170" i="16"/>
  <c r="N170" i="16"/>
  <c r="H170" i="16"/>
  <c r="G170" i="16"/>
  <c r="F170" i="16"/>
  <c r="CG170" i="16"/>
  <c r="CF170" i="16"/>
  <c r="CE170" i="16"/>
  <c r="CD170" i="16"/>
  <c r="CC170" i="16"/>
  <c r="CB170" i="16"/>
  <c r="BY170" i="16"/>
  <c r="BX170" i="16"/>
  <c r="BW170" i="16"/>
  <c r="BV170" i="16"/>
  <c r="BU170" i="16"/>
  <c r="BT170" i="16"/>
  <c r="BQ170" i="16"/>
  <c r="BP170" i="16"/>
  <c r="BO170" i="16"/>
  <c r="BN170" i="16"/>
  <c r="BM170" i="16"/>
  <c r="BI170" i="16"/>
  <c r="BH170" i="16"/>
  <c r="BG170" i="16"/>
  <c r="BF170" i="16"/>
  <c r="BE170" i="16"/>
  <c r="BA170" i="16"/>
  <c r="AZ170" i="16"/>
  <c r="AY170" i="16"/>
  <c r="AX170" i="16"/>
  <c r="AW170" i="16"/>
  <c r="AS170" i="16"/>
  <c r="AR170" i="16"/>
  <c r="AQ170" i="16"/>
  <c r="AP170" i="16"/>
  <c r="AO170" i="16"/>
  <c r="AK170" i="16"/>
  <c r="AJ170" i="16"/>
  <c r="AI170" i="16"/>
  <c r="AH170" i="16"/>
  <c r="AG170" i="16"/>
  <c r="AC170" i="16"/>
  <c r="AB170" i="16"/>
  <c r="AA170" i="16"/>
  <c r="Z170" i="16"/>
  <c r="Y170" i="16"/>
  <c r="U170" i="16"/>
  <c r="T170" i="16"/>
  <c r="S170" i="16"/>
  <c r="R170" i="16"/>
  <c r="Q170" i="16"/>
  <c r="M170" i="16"/>
  <c r="L170" i="16"/>
  <c r="K170" i="16"/>
  <c r="J170" i="16"/>
  <c r="I170" i="16"/>
  <c r="E170" i="16"/>
  <c r="D170" i="16"/>
  <c r="AX167" i="16"/>
  <c r="AP167" i="16"/>
  <c r="AH167" i="16"/>
  <c r="Z167" i="16"/>
  <c r="R167" i="16"/>
  <c r="J167" i="16"/>
  <c r="CF164" i="17"/>
  <c r="CF163" i="17" s="1"/>
  <c r="CE164" i="17"/>
  <c r="CD164" i="17"/>
  <c r="CD163" i="17" s="1"/>
  <c r="CC164" i="17"/>
  <c r="CC163" i="17" s="1"/>
  <c r="CB164" i="17"/>
  <c r="CB163" i="17" s="1"/>
  <c r="CA164" i="17"/>
  <c r="CA163" i="17" s="1"/>
  <c r="BZ164" i="17"/>
  <c r="BZ163" i="17" s="1"/>
  <c r="BX164" i="17"/>
  <c r="BX163" i="17" s="1"/>
  <c r="BW164" i="17"/>
  <c r="BV164" i="17"/>
  <c r="BV163" i="17" s="1"/>
  <c r="BU164" i="17"/>
  <c r="BU163" i="17" s="1"/>
  <c r="BT164" i="17"/>
  <c r="BT163" i="17" s="1"/>
  <c r="BS164" i="17"/>
  <c r="BS163" i="17" s="1"/>
  <c r="BR164" i="17"/>
  <c r="BR163" i="17" s="1"/>
  <c r="BP164" i="17"/>
  <c r="BP163" i="17" s="1"/>
  <c r="BO164" i="17"/>
  <c r="BN164" i="17"/>
  <c r="BN163" i="17" s="1"/>
  <c r="BM164" i="17"/>
  <c r="BM163" i="17" s="1"/>
  <c r="BL164" i="17"/>
  <c r="BL163" i="17" s="1"/>
  <c r="BK164" i="17"/>
  <c r="BK163" i="17" s="1"/>
  <c r="BJ164" i="17"/>
  <c r="BJ163" i="17" s="1"/>
  <c r="BH164" i="17"/>
  <c r="BH163" i="17" s="1"/>
  <c r="BG164" i="17"/>
  <c r="BA167" i="16"/>
  <c r="AZ167" i="16"/>
  <c r="AS167" i="16"/>
  <c r="AR167" i="16"/>
  <c r="AK167" i="16"/>
  <c r="AJ167" i="16"/>
  <c r="AC167" i="16"/>
  <c r="AB167" i="16"/>
  <c r="U167" i="16"/>
  <c r="T167" i="16"/>
  <c r="M167" i="16"/>
  <c r="L167" i="16"/>
  <c r="E167" i="16"/>
  <c r="D167" i="16"/>
  <c r="CC167" i="16"/>
  <c r="CB167" i="16"/>
  <c r="CA167" i="16"/>
  <c r="BZ167" i="16"/>
  <c r="BU167" i="16"/>
  <c r="BT167" i="16"/>
  <c r="BS167" i="16"/>
  <c r="BR167" i="16"/>
  <c r="BM167" i="16"/>
  <c r="BL167" i="16"/>
  <c r="BK167" i="16"/>
  <c r="BJ167" i="16"/>
  <c r="BE167" i="16"/>
  <c r="BD167" i="16"/>
  <c r="BC167" i="16"/>
  <c r="BB167" i="16"/>
  <c r="AW167" i="16"/>
  <c r="AV167" i="16"/>
  <c r="AU167" i="16"/>
  <c r="AT167" i="16"/>
  <c r="AO167" i="16"/>
  <c r="AN167" i="16"/>
  <c r="AM167" i="16"/>
  <c r="AL167" i="16"/>
  <c r="AG167" i="16"/>
  <c r="AF167" i="16"/>
  <c r="AE167" i="16"/>
  <c r="AD167" i="16"/>
  <c r="Y167" i="16"/>
  <c r="X167" i="16"/>
  <c r="W167" i="16"/>
  <c r="V167" i="16"/>
  <c r="Q167" i="16"/>
  <c r="P167" i="16"/>
  <c r="O167" i="16"/>
  <c r="N167" i="16"/>
  <c r="I167" i="16"/>
  <c r="H167" i="16"/>
  <c r="G167" i="16"/>
  <c r="F167" i="16"/>
  <c r="CG162" i="17"/>
  <c r="CF162" i="17"/>
  <c r="CE162" i="17"/>
  <c r="CB162" i="17"/>
  <c r="CA162" i="17"/>
  <c r="BZ162" i="17"/>
  <c r="BY162" i="17"/>
  <c r="BX162" i="17"/>
  <c r="BW162" i="17"/>
  <c r="BV162" i="17"/>
  <c r="BT162" i="17"/>
  <c r="BS162" i="17"/>
  <c r="BR162" i="17"/>
  <c r="BQ162" i="17"/>
  <c r="BP162" i="17"/>
  <c r="BO162" i="17"/>
  <c r="BN162" i="17"/>
  <c r="BL162" i="17"/>
  <c r="BK162" i="17"/>
  <c r="BJ162" i="17"/>
  <c r="BI162" i="17"/>
  <c r="BH162" i="17"/>
  <c r="BG162" i="17"/>
  <c r="BF162" i="17"/>
  <c r="BE163" i="16"/>
  <c r="AW163" i="16"/>
  <c r="AO163" i="16"/>
  <c r="AG163" i="16"/>
  <c r="Y163" i="16"/>
  <c r="Q163" i="16"/>
  <c r="I163" i="16"/>
  <c r="CG159" i="17"/>
  <c r="CF159" i="17"/>
  <c r="CE159" i="17"/>
  <c r="CD159" i="17"/>
  <c r="CC159" i="17"/>
  <c r="CB159" i="17"/>
  <c r="CA159" i="17"/>
  <c r="BY159" i="17"/>
  <c r="BX159" i="17"/>
  <c r="BW159" i="17"/>
  <c r="BV159" i="17"/>
  <c r="BU159" i="17"/>
  <c r="BT159" i="17"/>
  <c r="BS159" i="17"/>
  <c r="BR159" i="17"/>
  <c r="BQ159" i="17"/>
  <c r="BP159" i="17"/>
  <c r="BO159" i="17"/>
  <c r="BN159" i="17"/>
  <c r="BM159" i="17"/>
  <c r="BL159" i="17"/>
  <c r="BK159" i="17"/>
  <c r="BJ159" i="17"/>
  <c r="BI159" i="17"/>
  <c r="BH159" i="17"/>
  <c r="BG159" i="17"/>
  <c r="BF159" i="17"/>
  <c r="AX163" i="16"/>
  <c r="AP163" i="16"/>
  <c r="AH163" i="16"/>
  <c r="Z163" i="16"/>
  <c r="R163" i="16"/>
  <c r="J163" i="16"/>
  <c r="CF160" i="17"/>
  <c r="CE160" i="17"/>
  <c r="CD160" i="17"/>
  <c r="CC160" i="17"/>
  <c r="CB160" i="17"/>
  <c r="CA160" i="17"/>
  <c r="BZ160" i="17"/>
  <c r="BX160" i="17"/>
  <c r="BW160" i="17"/>
  <c r="BU160" i="17"/>
  <c r="BT160" i="17"/>
  <c r="BS160" i="17"/>
  <c r="BR160" i="17"/>
  <c r="BP160" i="17"/>
  <c r="BO160" i="17"/>
  <c r="BN160" i="17"/>
  <c r="BM160" i="17"/>
  <c r="BL160" i="17"/>
  <c r="BK160" i="17"/>
  <c r="BJ160" i="17"/>
  <c r="BH160" i="17"/>
  <c r="BG160" i="17"/>
  <c r="BF160" i="17"/>
  <c r="BA163" i="16"/>
  <c r="AZ163" i="16"/>
  <c r="AS163" i="16"/>
  <c r="AR163" i="16"/>
  <c r="AK163" i="16"/>
  <c r="AJ163" i="16"/>
  <c r="AC163" i="16"/>
  <c r="AB163" i="16"/>
  <c r="U163" i="16"/>
  <c r="T163" i="16"/>
  <c r="M163" i="16"/>
  <c r="L163" i="16"/>
  <c r="E163" i="16"/>
  <c r="D163" i="16"/>
  <c r="CB163" i="16"/>
  <c r="CA163" i="16"/>
  <c r="BZ163" i="16"/>
  <c r="BT163" i="16"/>
  <c r="BS163" i="16"/>
  <c r="BR163" i="16"/>
  <c r="BL163" i="16"/>
  <c r="BK163" i="16"/>
  <c r="BJ163" i="16"/>
  <c r="BD163" i="16"/>
  <c r="BC163" i="16"/>
  <c r="BB163" i="16"/>
  <c r="AV163" i="16"/>
  <c r="AU163" i="16"/>
  <c r="AT163" i="16"/>
  <c r="AN163" i="16"/>
  <c r="AM163" i="16"/>
  <c r="AL163" i="16"/>
  <c r="AF163" i="16"/>
  <c r="AE163" i="16"/>
  <c r="AD163" i="16"/>
  <c r="X163" i="16"/>
  <c r="W163" i="16"/>
  <c r="V163" i="16"/>
  <c r="P163" i="16"/>
  <c r="O163" i="16"/>
  <c r="N163" i="16"/>
  <c r="H163" i="16"/>
  <c r="G163" i="16"/>
  <c r="F163" i="16"/>
  <c r="CG157" i="17"/>
  <c r="CF157" i="17"/>
  <c r="CE157" i="17"/>
  <c r="CD157" i="17"/>
  <c r="CC157" i="17"/>
  <c r="CB157" i="17"/>
  <c r="CA157" i="17"/>
  <c r="BZ157" i="17"/>
  <c r="BY157" i="17"/>
  <c r="BX157" i="17"/>
  <c r="BW157" i="17"/>
  <c r="BV157" i="17"/>
  <c r="BU157" i="17"/>
  <c r="BT157" i="17"/>
  <c r="BS157" i="17"/>
  <c r="BR157" i="17"/>
  <c r="BQ157" i="17"/>
  <c r="BP157" i="17"/>
  <c r="BO157" i="17"/>
  <c r="BN157" i="17"/>
  <c r="BM157" i="17"/>
  <c r="BL157" i="17"/>
  <c r="BK157" i="17"/>
  <c r="BI157" i="17"/>
  <c r="BH157" i="17"/>
  <c r="BG157" i="17"/>
  <c r="BF157" i="17"/>
  <c r="BN150" i="17"/>
  <c r="BE152" i="16"/>
  <c r="AW152" i="16"/>
  <c r="AS152" i="16"/>
  <c r="AK152" i="16"/>
  <c r="AG152" i="16"/>
  <c r="AC152" i="16"/>
  <c r="Y152" i="16"/>
  <c r="Q152" i="16"/>
  <c r="I152" i="16"/>
  <c r="E152" i="16"/>
  <c r="CF150" i="17"/>
  <c r="CD150" i="17"/>
  <c r="CB150" i="17"/>
  <c r="BZ150" i="17"/>
  <c r="BX150" i="17"/>
  <c r="BV150" i="17"/>
  <c r="BT150" i="17"/>
  <c r="BP150" i="17"/>
  <c r="BL150" i="17"/>
  <c r="BJ150" i="17"/>
  <c r="BH150" i="17"/>
  <c r="BF150" i="17"/>
  <c r="BD152" i="16"/>
  <c r="BC152" i="16"/>
  <c r="AY152" i="16"/>
  <c r="AV152" i="16"/>
  <c r="AU152" i="16"/>
  <c r="AQ152" i="16"/>
  <c r="AN152" i="16"/>
  <c r="AM152" i="16"/>
  <c r="AI152" i="16"/>
  <c r="AF152" i="16"/>
  <c r="AE152" i="16"/>
  <c r="AA152" i="16"/>
  <c r="X152" i="16"/>
  <c r="W152" i="16"/>
  <c r="S152" i="16"/>
  <c r="P152" i="16"/>
  <c r="O152" i="16"/>
  <c r="K152" i="16"/>
  <c r="H152" i="16"/>
  <c r="G152" i="16"/>
  <c r="CG152" i="16"/>
  <c r="CF152" i="16"/>
  <c r="CD152" i="16"/>
  <c r="BZ152" i="16"/>
  <c r="BY152" i="16"/>
  <c r="BX152" i="16"/>
  <c r="BV152" i="16"/>
  <c r="BU152" i="16"/>
  <c r="BR152" i="16"/>
  <c r="BP152" i="16"/>
  <c r="BN152" i="16"/>
  <c r="BM152" i="16"/>
  <c r="BJ152" i="16"/>
  <c r="BH152" i="16"/>
  <c r="BF152" i="16"/>
  <c r="BB152" i="16"/>
  <c r="BA152" i="16"/>
  <c r="AZ152" i="16"/>
  <c r="AX152" i="16"/>
  <c r="AT152" i="16"/>
  <c r="AR152" i="16"/>
  <c r="AP152" i="16"/>
  <c r="AO152" i="16"/>
  <c r="AL152" i="16"/>
  <c r="AJ152" i="16"/>
  <c r="AH152" i="16"/>
  <c r="AD152" i="16"/>
  <c r="AB152" i="16"/>
  <c r="Z152" i="16"/>
  <c r="V152" i="16"/>
  <c r="U152" i="16"/>
  <c r="T152" i="16"/>
  <c r="R152" i="16"/>
  <c r="N152" i="16"/>
  <c r="M152" i="16"/>
  <c r="L152" i="16"/>
  <c r="J152" i="16"/>
  <c r="F152" i="16"/>
  <c r="D152" i="16"/>
  <c r="CG148" i="17"/>
  <c r="CF148" i="17"/>
  <c r="CE148" i="17"/>
  <c r="CD148" i="17"/>
  <c r="CC148" i="17"/>
  <c r="CB148" i="17"/>
  <c r="CA148" i="17"/>
  <c r="BZ148" i="17"/>
  <c r="BY148" i="17"/>
  <c r="BX148" i="17"/>
  <c r="BW148" i="17"/>
  <c r="BV148" i="17"/>
  <c r="BU148" i="17"/>
  <c r="BT148" i="17"/>
  <c r="BS148" i="17"/>
  <c r="BR148" i="17"/>
  <c r="BQ148" i="17"/>
  <c r="BP148" i="17"/>
  <c r="BO148" i="17"/>
  <c r="BN148" i="17"/>
  <c r="BM148" i="17"/>
  <c r="BL148" i="17"/>
  <c r="BK148" i="17"/>
  <c r="BI148" i="17"/>
  <c r="BH148" i="17"/>
  <c r="BG148" i="17"/>
  <c r="BF148" i="17"/>
  <c r="BC148" i="16"/>
  <c r="AQ148" i="16"/>
  <c r="AA148" i="16"/>
  <c r="CF147" i="17"/>
  <c r="CE147" i="17"/>
  <c r="CD147" i="17"/>
  <c r="CD146" i="17" s="1"/>
  <c r="CC147" i="17"/>
  <c r="CC146" i="17" s="1"/>
  <c r="CB147" i="17"/>
  <c r="CB146" i="17" s="1"/>
  <c r="CA147" i="17"/>
  <c r="BZ147" i="17"/>
  <c r="BZ146" i="17" s="1"/>
  <c r="BX147" i="17"/>
  <c r="BW147" i="17"/>
  <c r="BV147" i="17"/>
  <c r="BV146" i="17" s="1"/>
  <c r="BU147" i="17"/>
  <c r="BU146" i="17" s="1"/>
  <c r="BT147" i="17"/>
  <c r="BT146" i="17" s="1"/>
  <c r="BS147" i="17"/>
  <c r="BR147" i="17"/>
  <c r="BR146" i="17" s="1"/>
  <c r="BP147" i="17"/>
  <c r="BO147" i="17"/>
  <c r="BN147" i="17"/>
  <c r="BN146" i="17" s="1"/>
  <c r="BM147" i="17"/>
  <c r="BM146" i="17" s="1"/>
  <c r="BL147" i="17"/>
  <c r="BL146" i="17" s="1"/>
  <c r="BK147" i="17"/>
  <c r="BJ147" i="17"/>
  <c r="BJ146" i="17" s="1"/>
  <c r="BH147" i="17"/>
  <c r="BG147" i="17"/>
  <c r="BE148" i="16"/>
  <c r="BB148" i="16"/>
  <c r="BA148" i="16"/>
  <c r="AZ148" i="16"/>
  <c r="AW148" i="16"/>
  <c r="AU148" i="16"/>
  <c r="AT148" i="16"/>
  <c r="AS148" i="16"/>
  <c r="AR148" i="16"/>
  <c r="AO148" i="16"/>
  <c r="AL148" i="16"/>
  <c r="AK148" i="16"/>
  <c r="AJ148" i="16"/>
  <c r="AE148" i="16"/>
  <c r="AD148" i="16"/>
  <c r="AC148" i="16"/>
  <c r="AB148" i="16"/>
  <c r="W148" i="16"/>
  <c r="V148" i="16"/>
  <c r="U148" i="16"/>
  <c r="T148" i="16"/>
  <c r="N148" i="16"/>
  <c r="M148" i="16"/>
  <c r="L148" i="16"/>
  <c r="I148" i="16"/>
  <c r="G148" i="16"/>
  <c r="F148" i="16"/>
  <c r="E148" i="16"/>
  <c r="D148" i="16"/>
  <c r="CE148" i="16"/>
  <c r="CD148" i="16"/>
  <c r="CC148" i="16"/>
  <c r="CB148" i="16"/>
  <c r="CA148" i="16"/>
  <c r="BW148" i="16"/>
  <c r="BV148" i="16"/>
  <c r="BT148" i="16"/>
  <c r="BO148" i="16"/>
  <c r="BN148" i="16"/>
  <c r="BM148" i="16"/>
  <c r="BL148" i="16"/>
  <c r="BF148" i="16"/>
  <c r="BD148" i="16"/>
  <c r="AY148" i="16"/>
  <c r="AX148" i="16"/>
  <c r="AV148" i="16"/>
  <c r="AP148" i="16"/>
  <c r="AN148" i="16"/>
  <c r="AM148" i="16"/>
  <c r="AI148" i="16"/>
  <c r="AH148" i="16"/>
  <c r="AG148" i="16"/>
  <c r="AF148" i="16"/>
  <c r="Z148" i="16"/>
  <c r="Y148" i="16"/>
  <c r="X148" i="16"/>
  <c r="S148" i="16"/>
  <c r="R148" i="16"/>
  <c r="Q148" i="16"/>
  <c r="P148" i="16"/>
  <c r="O148" i="16"/>
  <c r="K148" i="16"/>
  <c r="J148" i="16"/>
  <c r="H148" i="16"/>
  <c r="CG145" i="17"/>
  <c r="CF145" i="17"/>
  <c r="CE145" i="17"/>
  <c r="CC145" i="17"/>
  <c r="CB145" i="17"/>
  <c r="CA145" i="17"/>
  <c r="BZ145" i="17"/>
  <c r="BY145" i="17"/>
  <c r="BX145" i="17"/>
  <c r="BW145" i="17"/>
  <c r="BV145" i="17"/>
  <c r="BU145" i="17"/>
  <c r="BT145" i="17"/>
  <c r="BS145" i="17"/>
  <c r="BR145" i="17"/>
  <c r="BQ145" i="17"/>
  <c r="BP145" i="17"/>
  <c r="BO145" i="17"/>
  <c r="BN145" i="17"/>
  <c r="BM145" i="17"/>
  <c r="BL145" i="17"/>
  <c r="BK145" i="17"/>
  <c r="BJ145" i="17"/>
  <c r="BI145" i="17"/>
  <c r="BH145" i="17"/>
  <c r="BG145" i="17"/>
  <c r="BF145" i="17"/>
  <c r="BQ142" i="16"/>
  <c r="CG140" i="17"/>
  <c r="CF140" i="17"/>
  <c r="CE140" i="17"/>
  <c r="CD142" i="16"/>
  <c r="CC140" i="17"/>
  <c r="CB140" i="17"/>
  <c r="CA140" i="17"/>
  <c r="BZ140" i="17"/>
  <c r="BY140" i="17"/>
  <c r="BX140" i="17"/>
  <c r="BW140" i="17"/>
  <c r="BV140" i="17"/>
  <c r="BU140" i="17"/>
  <c r="BT140" i="17"/>
  <c r="BS140" i="17"/>
  <c r="BR140" i="17"/>
  <c r="BQ140" i="17"/>
  <c r="BP140" i="17"/>
  <c r="BO140" i="17"/>
  <c r="BN140" i="17"/>
  <c r="BM140" i="17"/>
  <c r="BL140" i="17"/>
  <c r="BK140" i="17"/>
  <c r="BJ140" i="17"/>
  <c r="BI140" i="17"/>
  <c r="BH140" i="17"/>
  <c r="BG140" i="17"/>
  <c r="BF142" i="16"/>
  <c r="BD142" i="16"/>
  <c r="BA142" i="16"/>
  <c r="AY142" i="16"/>
  <c r="AX142" i="16"/>
  <c r="AV142" i="16"/>
  <c r="AU142" i="16"/>
  <c r="AQ142" i="16"/>
  <c r="AP142" i="16"/>
  <c r="AN142" i="16"/>
  <c r="AM142" i="16"/>
  <c r="AK142" i="16"/>
  <c r="AH142" i="16"/>
  <c r="AF142" i="16"/>
  <c r="AE142" i="16"/>
  <c r="AC142" i="16"/>
  <c r="AA142" i="16"/>
  <c r="Z142" i="16"/>
  <c r="X142" i="16"/>
  <c r="U142" i="16"/>
  <c r="S142" i="16"/>
  <c r="R142" i="16"/>
  <c r="P142" i="16"/>
  <c r="O142" i="16"/>
  <c r="K142" i="16"/>
  <c r="J142" i="16"/>
  <c r="H142" i="16"/>
  <c r="G142" i="16"/>
  <c r="E142" i="16"/>
  <c r="CG142" i="16"/>
  <c r="CF142" i="16"/>
  <c r="CB142" i="16"/>
  <c r="BZ142" i="16"/>
  <c r="BX142" i="16"/>
  <c r="BW142" i="16"/>
  <c r="BU142" i="16"/>
  <c r="BT142" i="16"/>
  <c r="BS142" i="16"/>
  <c r="BR142" i="16"/>
  <c r="BP142" i="16"/>
  <c r="BO142" i="16"/>
  <c r="BM142" i="16"/>
  <c r="BL142" i="16"/>
  <c r="BJ142" i="16"/>
  <c r="BH142" i="16"/>
  <c r="BE142" i="16"/>
  <c r="BC142" i="16"/>
  <c r="BB142" i="16"/>
  <c r="AZ142" i="16"/>
  <c r="AW142" i="16"/>
  <c r="AT142" i="16"/>
  <c r="AS142" i="16"/>
  <c r="AR142" i="16"/>
  <c r="AO142" i="16"/>
  <c r="AL142" i="16"/>
  <c r="AJ142" i="16"/>
  <c r="AI142" i="16"/>
  <c r="AG142" i="16"/>
  <c r="AD142" i="16"/>
  <c r="AB142" i="16"/>
  <c r="Y142" i="16"/>
  <c r="W142" i="16"/>
  <c r="V142" i="16"/>
  <c r="T142" i="16"/>
  <c r="Q142" i="16"/>
  <c r="N142" i="16"/>
  <c r="M142" i="16"/>
  <c r="L142" i="16"/>
  <c r="I142" i="16"/>
  <c r="F142" i="16"/>
  <c r="D142" i="16"/>
  <c r="BZ138" i="16"/>
  <c r="BY138" i="16"/>
  <c r="BR138" i="16"/>
  <c r="BB138" i="16"/>
  <c r="AT138" i="16"/>
  <c r="AS138" i="16"/>
  <c r="AL138" i="16"/>
  <c r="AC138" i="16"/>
  <c r="N138" i="16"/>
  <c r="M138" i="16"/>
  <c r="F138" i="16"/>
  <c r="CG136" i="17"/>
  <c r="CF136" i="17"/>
  <c r="CE136" i="17"/>
  <c r="BZ136" i="17"/>
  <c r="BY136" i="17"/>
  <c r="BX136" i="17"/>
  <c r="BW136" i="17"/>
  <c r="BR136" i="17"/>
  <c r="BQ136" i="17"/>
  <c r="BP136" i="17"/>
  <c r="BO136" i="17"/>
  <c r="BI136" i="17"/>
  <c r="BH136" i="17"/>
  <c r="BG136" i="17"/>
  <c r="BD138" i="16"/>
  <c r="BC138" i="16"/>
  <c r="AV138" i="16"/>
  <c r="AU138" i="16"/>
  <c r="AQ138" i="16"/>
  <c r="AN138" i="16"/>
  <c r="AM138" i="16"/>
  <c r="AF138" i="16"/>
  <c r="AE138" i="16"/>
  <c r="X138" i="16"/>
  <c r="W138" i="16"/>
  <c r="S138" i="16"/>
  <c r="P138" i="16"/>
  <c r="O138" i="16"/>
  <c r="H138" i="16"/>
  <c r="G138" i="16"/>
  <c r="CG138" i="16"/>
  <c r="CD138" i="16"/>
  <c r="CC138" i="16"/>
  <c r="BV138" i="16"/>
  <c r="BU138" i="16"/>
  <c r="BQ138" i="16"/>
  <c r="BP138" i="16"/>
  <c r="BN138" i="16"/>
  <c r="BM138" i="16"/>
  <c r="BH138" i="16"/>
  <c r="BF138" i="16"/>
  <c r="BE138" i="16"/>
  <c r="BA138" i="16"/>
  <c r="AX138" i="16"/>
  <c r="AW138" i="16"/>
  <c r="AP138" i="16"/>
  <c r="AO138" i="16"/>
  <c r="AK138" i="16"/>
  <c r="AJ138" i="16"/>
  <c r="AH138" i="16"/>
  <c r="AG138" i="16"/>
  <c r="AB138" i="16"/>
  <c r="Z138" i="16"/>
  <c r="Y138" i="16"/>
  <c r="T138" i="16"/>
  <c r="R138" i="16"/>
  <c r="Q138" i="16"/>
  <c r="J138" i="16"/>
  <c r="I138" i="16"/>
  <c r="CF138" i="16"/>
  <c r="CE138" i="16"/>
  <c r="BX138" i="16"/>
  <c r="BW138" i="16"/>
  <c r="BO138" i="16"/>
  <c r="BJ138" i="16"/>
  <c r="BI138" i="16"/>
  <c r="AZ138" i="16"/>
  <c r="AY138" i="16"/>
  <c r="AR138" i="16"/>
  <c r="AI138" i="16"/>
  <c r="AD138" i="16"/>
  <c r="AA138" i="16"/>
  <c r="V138" i="16"/>
  <c r="U138" i="16"/>
  <c r="L138" i="16"/>
  <c r="K138" i="16"/>
  <c r="D138" i="16"/>
  <c r="CG128" i="17"/>
  <c r="CF128" i="17"/>
  <c r="CE128" i="17"/>
  <c r="CB128" i="17"/>
  <c r="BY128" i="17"/>
  <c r="BX128" i="17"/>
  <c r="BW128" i="17"/>
  <c r="BT128" i="17"/>
  <c r="BR128" i="17"/>
  <c r="BQ128" i="17"/>
  <c r="BP128" i="17"/>
  <c r="BO128" i="17"/>
  <c r="BL128" i="17"/>
  <c r="BJ128" i="17"/>
  <c r="BH128" i="17"/>
  <c r="BG128" i="17"/>
  <c r="CE130" i="16"/>
  <c r="BO130" i="16"/>
  <c r="BG130" i="16"/>
  <c r="AY130" i="16"/>
  <c r="AI130" i="16"/>
  <c r="AA130" i="16"/>
  <c r="S130" i="16"/>
  <c r="BZ130" i="16"/>
  <c r="BR130" i="16"/>
  <c r="BJ130" i="16"/>
  <c r="BB130" i="16"/>
  <c r="AT130" i="16"/>
  <c r="AL130" i="16"/>
  <c r="AD130" i="16"/>
  <c r="V130" i="16"/>
  <c r="N130" i="16"/>
  <c r="F130" i="16"/>
  <c r="CA130" i="16"/>
  <c r="BS130" i="16"/>
  <c r="BK130" i="16"/>
  <c r="BC130" i="16"/>
  <c r="AU130" i="16"/>
  <c r="AM130" i="16"/>
  <c r="AE130" i="16"/>
  <c r="W130" i="16"/>
  <c r="O130" i="16"/>
  <c r="G130" i="16"/>
  <c r="CG130" i="16"/>
  <c r="CD130" i="16"/>
  <c r="CC130" i="16"/>
  <c r="CB130" i="16"/>
  <c r="BY130" i="16"/>
  <c r="BV130" i="16"/>
  <c r="BU130" i="16"/>
  <c r="BT130" i="16"/>
  <c r="BQ130" i="16"/>
  <c r="BN130" i="16"/>
  <c r="BM130" i="16"/>
  <c r="BL130" i="16"/>
  <c r="BI130" i="16"/>
  <c r="BF130" i="16"/>
  <c r="BE130" i="16"/>
  <c r="BD130" i="16"/>
  <c r="BA130" i="16"/>
  <c r="AX130" i="16"/>
  <c r="AW130" i="16"/>
  <c r="AV130" i="16"/>
  <c r="AS130" i="16"/>
  <c r="AP130" i="16"/>
  <c r="AO130" i="16"/>
  <c r="AN130" i="16"/>
  <c r="AK130" i="16"/>
  <c r="AH130" i="16"/>
  <c r="AG130" i="16"/>
  <c r="AF130" i="16"/>
  <c r="AC130" i="16"/>
  <c r="Z130" i="16"/>
  <c r="Y130" i="16"/>
  <c r="X130" i="16"/>
  <c r="U130" i="16"/>
  <c r="R130" i="16"/>
  <c r="Q130" i="16"/>
  <c r="P130" i="16"/>
  <c r="M130" i="16"/>
  <c r="J130" i="16"/>
  <c r="I130" i="16"/>
  <c r="H130" i="16"/>
  <c r="E130" i="16"/>
  <c r="CF130" i="16"/>
  <c r="BX130" i="16"/>
  <c r="BW130" i="16"/>
  <c r="BP130" i="16"/>
  <c r="BH130" i="16"/>
  <c r="AZ130" i="16"/>
  <c r="AR130" i="16"/>
  <c r="AQ130" i="16"/>
  <c r="AJ130" i="16"/>
  <c r="AB130" i="16"/>
  <c r="T130" i="16"/>
  <c r="L130" i="16"/>
  <c r="K130" i="16"/>
  <c r="D130" i="16"/>
  <c r="CF121" i="17"/>
  <c r="CD121" i="17"/>
  <c r="CB121" i="17"/>
  <c r="CA121" i="17"/>
  <c r="BX121" i="17"/>
  <c r="BV121" i="17"/>
  <c r="BT121" i="17"/>
  <c r="BS121" i="17"/>
  <c r="BP121" i="17"/>
  <c r="BN121" i="17"/>
  <c r="BL121" i="17"/>
  <c r="BK121" i="17"/>
  <c r="BH121" i="17"/>
  <c r="BF121" i="17"/>
  <c r="BE121" i="16"/>
  <c r="AW121" i="16"/>
  <c r="AV121" i="16"/>
  <c r="AO121" i="16"/>
  <c r="AG121" i="16"/>
  <c r="AF121" i="16"/>
  <c r="Y121" i="16"/>
  <c r="Q121" i="16"/>
  <c r="P121" i="16"/>
  <c r="I121" i="16"/>
  <c r="CE121" i="16"/>
  <c r="CD121" i="16"/>
  <c r="CA121" i="16"/>
  <c r="BX121" i="16"/>
  <c r="BW121" i="16"/>
  <c r="BV121" i="16"/>
  <c r="BS121" i="16"/>
  <c r="BO121" i="16"/>
  <c r="BN121" i="16"/>
  <c r="BK121" i="16"/>
  <c r="BH121" i="16"/>
  <c r="BG121" i="16"/>
  <c r="BF121" i="16"/>
  <c r="BC121" i="16"/>
  <c r="AY121" i="16"/>
  <c r="AX121" i="16"/>
  <c r="AU121" i="16"/>
  <c r="AR121" i="16"/>
  <c r="AQ121" i="16"/>
  <c r="AP121" i="16"/>
  <c r="AM121" i="16"/>
  <c r="AI121" i="16"/>
  <c r="AH121" i="16"/>
  <c r="AE121" i="16"/>
  <c r="AD121" i="16"/>
  <c r="AB121" i="16"/>
  <c r="AA121" i="16"/>
  <c r="Z121" i="16"/>
  <c r="W121" i="16"/>
  <c r="S121" i="16"/>
  <c r="R121" i="16"/>
  <c r="O121" i="16"/>
  <c r="N121" i="16"/>
  <c r="L121" i="16"/>
  <c r="K121" i="16"/>
  <c r="J121" i="16"/>
  <c r="G121" i="16"/>
  <c r="CG121" i="16"/>
  <c r="CF121" i="16"/>
  <c r="BZ121" i="16"/>
  <c r="BY121" i="16"/>
  <c r="BT121" i="16"/>
  <c r="BR121" i="16"/>
  <c r="BQ121" i="16"/>
  <c r="BP121" i="16"/>
  <c r="BJ121" i="16"/>
  <c r="BI121" i="16"/>
  <c r="BD121" i="16"/>
  <c r="BB121" i="16"/>
  <c r="BA121" i="16"/>
  <c r="AZ121" i="16"/>
  <c r="AT121" i="16"/>
  <c r="AS121" i="16"/>
  <c r="AN121" i="16"/>
  <c r="AL121" i="16"/>
  <c r="AK121" i="16"/>
  <c r="AJ121" i="16"/>
  <c r="AC121" i="16"/>
  <c r="X121" i="16"/>
  <c r="V121" i="16"/>
  <c r="U121" i="16"/>
  <c r="T121" i="16"/>
  <c r="M121" i="16"/>
  <c r="H121" i="16"/>
  <c r="F121" i="16"/>
  <c r="E121" i="16"/>
  <c r="D121" i="16"/>
  <c r="BR115" i="16"/>
  <c r="BC115" i="16"/>
  <c r="AM115" i="16"/>
  <c r="F115" i="16"/>
  <c r="CF115" i="17"/>
  <c r="CE115" i="17"/>
  <c r="CD115" i="17"/>
  <c r="CC115" i="17"/>
  <c r="CB115" i="17"/>
  <c r="CA115" i="17"/>
  <c r="BZ115" i="17"/>
  <c r="BX115" i="17"/>
  <c r="BW115" i="17"/>
  <c r="BV115" i="17"/>
  <c r="BU115" i="17"/>
  <c r="BT115" i="17"/>
  <c r="BS115" i="17"/>
  <c r="BR115" i="17"/>
  <c r="BP115" i="17"/>
  <c r="BO115" i="17"/>
  <c r="BN115" i="17"/>
  <c r="BM115" i="17"/>
  <c r="BL115" i="17"/>
  <c r="BK115" i="17"/>
  <c r="BJ115" i="17"/>
  <c r="BH115" i="17"/>
  <c r="BG115" i="17"/>
  <c r="BF115" i="17"/>
  <c r="BD115" i="16"/>
  <c r="BB115" i="16"/>
  <c r="BA115" i="16"/>
  <c r="AV115" i="16"/>
  <c r="AT115" i="16"/>
  <c r="AS115" i="16"/>
  <c r="AR115" i="16"/>
  <c r="AL115" i="16"/>
  <c r="AK115" i="16"/>
  <c r="AJ115" i="16"/>
  <c r="AD115" i="16"/>
  <c r="AC115" i="16"/>
  <c r="AB115" i="16"/>
  <c r="U115" i="16"/>
  <c r="T115" i="16"/>
  <c r="R115" i="16"/>
  <c r="N115" i="16"/>
  <c r="M115" i="16"/>
  <c r="E115" i="16"/>
  <c r="D115" i="16"/>
  <c r="CE115" i="16"/>
  <c r="CC115" i="16"/>
  <c r="CB115" i="16"/>
  <c r="CA115" i="16"/>
  <c r="BX115" i="16"/>
  <c r="BW115" i="16"/>
  <c r="BV115" i="16"/>
  <c r="BU115" i="16"/>
  <c r="BT115" i="16"/>
  <c r="BS115" i="16"/>
  <c r="BO115" i="16"/>
  <c r="BM115" i="16"/>
  <c r="BK115" i="16"/>
  <c r="BJ115" i="16"/>
  <c r="BG115" i="16"/>
  <c r="BF115" i="16"/>
  <c r="BE115" i="16"/>
  <c r="AZ115" i="16"/>
  <c r="AY115" i="16"/>
  <c r="AX115" i="16"/>
  <c r="AW115" i="16"/>
  <c r="AU115" i="16"/>
  <c r="AQ115" i="16"/>
  <c r="AP115" i="16"/>
  <c r="AO115" i="16"/>
  <c r="AN115" i="16"/>
  <c r="AI115" i="16"/>
  <c r="AH115" i="16"/>
  <c r="AG115" i="16"/>
  <c r="AF115" i="16"/>
  <c r="AE115" i="16"/>
  <c r="AA115" i="16"/>
  <c r="Z115" i="16"/>
  <c r="Y115" i="16"/>
  <c r="X115" i="16"/>
  <c r="W115" i="16"/>
  <c r="V115" i="16"/>
  <c r="S115" i="16"/>
  <c r="Q115" i="16"/>
  <c r="P115" i="16"/>
  <c r="O115" i="16"/>
  <c r="L115" i="16"/>
  <c r="K115" i="16"/>
  <c r="J115" i="16"/>
  <c r="I115" i="16"/>
  <c r="H115" i="16"/>
  <c r="G115" i="16"/>
  <c r="CF55" i="17"/>
  <c r="CD55" i="17"/>
  <c r="CB55" i="17"/>
  <c r="CA55" i="17"/>
  <c r="BX55" i="17"/>
  <c r="BV55" i="17"/>
  <c r="BT55" i="17"/>
  <c r="BS55" i="17"/>
  <c r="BP55" i="17"/>
  <c r="BN55" i="17"/>
  <c r="BL55" i="17"/>
  <c r="BK55" i="17"/>
  <c r="BH55" i="17"/>
  <c r="BF55" i="17"/>
  <c r="CG54" i="16"/>
  <c r="CG53" i="16" s="1"/>
  <c r="CF54" i="16"/>
  <c r="CE54" i="16"/>
  <c r="CD54" i="16"/>
  <c r="CC54" i="16"/>
  <c r="CB54" i="16"/>
  <c r="CA54" i="16"/>
  <c r="BZ54" i="16"/>
  <c r="BY54" i="16"/>
  <c r="BY53" i="16" s="1"/>
  <c r="BX54" i="16"/>
  <c r="BW54" i="16"/>
  <c r="BV54" i="16"/>
  <c r="BU54" i="16"/>
  <c r="BT54" i="16"/>
  <c r="BS54" i="16"/>
  <c r="BR54" i="16"/>
  <c r="BQ54" i="16"/>
  <c r="BQ53" i="16" s="1"/>
  <c r="BP54" i="16"/>
  <c r="BO54" i="16"/>
  <c r="BN54" i="16"/>
  <c r="BM54" i="16"/>
  <c r="BL54" i="16"/>
  <c r="BK54" i="16"/>
  <c r="BJ54" i="16"/>
  <c r="BI54" i="16"/>
  <c r="BI53" i="16" s="1"/>
  <c r="BH54" i="16"/>
  <c r="BG54" i="16"/>
  <c r="BF54" i="16"/>
  <c r="BE54" i="16"/>
  <c r="BE53" i="16" s="1"/>
  <c r="BD54" i="16"/>
  <c r="BC54" i="16"/>
  <c r="BB54" i="16"/>
  <c r="BB53" i="16" s="1"/>
  <c r="BA54" i="16"/>
  <c r="AZ54" i="16"/>
  <c r="AY54" i="16"/>
  <c r="AX54" i="16"/>
  <c r="AW54" i="16"/>
  <c r="AV54" i="16"/>
  <c r="AU54" i="16"/>
  <c r="AT54" i="16"/>
  <c r="AT53" i="16" s="1"/>
  <c r="AS54" i="16"/>
  <c r="AR54" i="16"/>
  <c r="AQ54" i="16"/>
  <c r="AP54" i="16"/>
  <c r="AO54" i="16"/>
  <c r="AN54" i="16"/>
  <c r="AM54" i="16"/>
  <c r="AL54" i="16"/>
  <c r="AL53" i="16" s="1"/>
  <c r="AK54" i="16"/>
  <c r="AJ54" i="16"/>
  <c r="AI54" i="16"/>
  <c r="AH54" i="16"/>
  <c r="AG54" i="16"/>
  <c r="AG53" i="16" s="1"/>
  <c r="AF54" i="16"/>
  <c r="AE54" i="16"/>
  <c r="AD54" i="16"/>
  <c r="AC54" i="16"/>
  <c r="AB54" i="16"/>
  <c r="AA54" i="16"/>
  <c r="Z54" i="16"/>
  <c r="Y54" i="16"/>
  <c r="Y53" i="16" s="1"/>
  <c r="X54" i="16"/>
  <c r="W54" i="16"/>
  <c r="V54" i="16"/>
  <c r="V53" i="16" s="1"/>
  <c r="U54" i="16"/>
  <c r="T54" i="16"/>
  <c r="S54" i="16"/>
  <c r="R54" i="16"/>
  <c r="Q54" i="16"/>
  <c r="P54" i="16"/>
  <c r="O54" i="16"/>
  <c r="N54" i="16"/>
  <c r="N53" i="16" s="1"/>
  <c r="M54" i="16"/>
  <c r="L54" i="16"/>
  <c r="K54" i="16"/>
  <c r="J54" i="16"/>
  <c r="I54" i="16"/>
  <c r="H54" i="16"/>
  <c r="G54" i="16"/>
  <c r="F54" i="16"/>
  <c r="F53" i="16" s="1"/>
  <c r="E54" i="16"/>
  <c r="D54" i="16"/>
  <c r="CF53" i="16"/>
  <c r="CE53" i="16"/>
  <c r="CD53" i="16"/>
  <c r="CA53" i="16"/>
  <c r="BX53" i="16"/>
  <c r="BW53" i="16"/>
  <c r="BV53" i="16"/>
  <c r="BS53" i="16"/>
  <c r="BP53" i="16"/>
  <c r="BO53" i="16"/>
  <c r="BN53" i="16"/>
  <c r="BK53" i="16"/>
  <c r="BH53" i="16"/>
  <c r="BG53" i="16"/>
  <c r="BF53" i="16"/>
  <c r="BC53" i="16"/>
  <c r="AZ53" i="16"/>
  <c r="AY53" i="16"/>
  <c r="AX53" i="16"/>
  <c r="AU53" i="16"/>
  <c r="AR53" i="16"/>
  <c r="AQ53" i="16"/>
  <c r="AP53" i="16"/>
  <c r="AM53" i="16"/>
  <c r="AJ53" i="16"/>
  <c r="AI53" i="16"/>
  <c r="AH53" i="16"/>
  <c r="AE53" i="16"/>
  <c r="AB53" i="16"/>
  <c r="AA53" i="16"/>
  <c r="Z53" i="16"/>
  <c r="W53" i="16"/>
  <c r="T53" i="16"/>
  <c r="S53" i="16"/>
  <c r="R53" i="16"/>
  <c r="O53" i="16"/>
  <c r="L53" i="16"/>
  <c r="K53" i="16"/>
  <c r="J53" i="16"/>
  <c r="G53" i="16"/>
  <c r="D53" i="16"/>
  <c r="CG52" i="16"/>
  <c r="CG52" i="17" s="1"/>
  <c r="CF52" i="16"/>
  <c r="CE52" i="16"/>
  <c r="CD52" i="16"/>
  <c r="CD52" i="17" s="1"/>
  <c r="CC52" i="16"/>
  <c r="CB52" i="16"/>
  <c r="CB52" i="17" s="1"/>
  <c r="CA52" i="16"/>
  <c r="CA52" i="17" s="1"/>
  <c r="BZ52" i="16"/>
  <c r="BZ52" i="17" s="1"/>
  <c r="BY52" i="16"/>
  <c r="BY52" i="17" s="1"/>
  <c r="BX52" i="16"/>
  <c r="BW52" i="16"/>
  <c r="BV52" i="16"/>
  <c r="BV52" i="17" s="1"/>
  <c r="BU52" i="16"/>
  <c r="BT52" i="16"/>
  <c r="BT52" i="17" s="1"/>
  <c r="BS52" i="16"/>
  <c r="BS52" i="17" s="1"/>
  <c r="BR52" i="16"/>
  <c r="BQ52" i="16"/>
  <c r="BQ52" i="17" s="1"/>
  <c r="BP52" i="16"/>
  <c r="BO52" i="16"/>
  <c r="BN52" i="16"/>
  <c r="BN52" i="17" s="1"/>
  <c r="BM52" i="16"/>
  <c r="BL52" i="16"/>
  <c r="BL52" i="17" s="1"/>
  <c r="BK52" i="16"/>
  <c r="BK52" i="17" s="1"/>
  <c r="BJ52" i="16"/>
  <c r="BJ52" i="17" s="1"/>
  <c r="BI52" i="16"/>
  <c r="BI52" i="17" s="1"/>
  <c r="BH52" i="16"/>
  <c r="BG52" i="16"/>
  <c r="BF52" i="16"/>
  <c r="BF52" i="17" s="1"/>
  <c r="BE52" i="16"/>
  <c r="BD52" i="16"/>
  <c r="BC52" i="16"/>
  <c r="BB52" i="16"/>
  <c r="BA52" i="16"/>
  <c r="AZ52" i="16"/>
  <c r="AY52" i="16"/>
  <c r="AX52" i="16"/>
  <c r="AW52" i="16"/>
  <c r="AV52" i="16"/>
  <c r="AU52" i="16"/>
  <c r="AT52" i="16"/>
  <c r="AS52" i="16"/>
  <c r="AR52" i="16"/>
  <c r="AQ52" i="16"/>
  <c r="AP52" i="16"/>
  <c r="AO52" i="16"/>
  <c r="AN52" i="16"/>
  <c r="AM52" i="16"/>
  <c r="AL52" i="16"/>
  <c r="AK52" i="16"/>
  <c r="AJ52" i="16"/>
  <c r="AI52" i="16"/>
  <c r="AH52" i="16"/>
  <c r="AG52" i="16"/>
  <c r="AF52" i="16"/>
  <c r="AE52" i="16"/>
  <c r="AD52" i="16"/>
  <c r="AC52" i="16"/>
  <c r="AB52" i="16"/>
  <c r="AA52" i="16"/>
  <c r="Z52" i="16"/>
  <c r="Y52" i="16"/>
  <c r="X52" i="16"/>
  <c r="W52" i="16"/>
  <c r="V52" i="16"/>
  <c r="U52" i="16"/>
  <c r="T52" i="16"/>
  <c r="S52" i="16"/>
  <c r="R52" i="16"/>
  <c r="Q52" i="16"/>
  <c r="P52" i="16"/>
  <c r="O52" i="16"/>
  <c r="N52" i="16"/>
  <c r="M52" i="16"/>
  <c r="L52" i="16"/>
  <c r="K52" i="16"/>
  <c r="J52" i="16"/>
  <c r="I52" i="16"/>
  <c r="H52" i="16"/>
  <c r="G52" i="16"/>
  <c r="F52" i="16"/>
  <c r="E52" i="16"/>
  <c r="D52" i="16"/>
  <c r="CG51" i="16"/>
  <c r="CE51" i="16"/>
  <c r="CC51" i="16"/>
  <c r="CC51" i="17" s="1"/>
  <c r="BZ51" i="16"/>
  <c r="BY51" i="16"/>
  <c r="BV51" i="16"/>
  <c r="BV51" i="17" s="1"/>
  <c r="BU51" i="16"/>
  <c r="BU51" i="17" s="1"/>
  <c r="BT51" i="16"/>
  <c r="BT51" i="17" s="1"/>
  <c r="BS51" i="16"/>
  <c r="BS51" i="17" s="1"/>
  <c r="BR51" i="16"/>
  <c r="BQ51" i="16"/>
  <c r="BP51" i="16"/>
  <c r="BP51" i="17" s="1"/>
  <c r="BO51" i="16"/>
  <c r="BN51" i="16"/>
  <c r="BN51" i="17" s="1"/>
  <c r="BM51" i="16"/>
  <c r="BM51" i="17" s="1"/>
  <c r="BL51" i="16"/>
  <c r="BL51" i="17" s="1"/>
  <c r="BK51" i="16"/>
  <c r="BK51" i="17" s="1"/>
  <c r="BJ51" i="16"/>
  <c r="BI51" i="16"/>
  <c r="BH51" i="16"/>
  <c r="BH51" i="17" s="1"/>
  <c r="BG51" i="16"/>
  <c r="BF51" i="16"/>
  <c r="BF51" i="17" s="1"/>
  <c r="BE51" i="16"/>
  <c r="BD51" i="16"/>
  <c r="BC51" i="16"/>
  <c r="BB51" i="16"/>
  <c r="BA51" i="16"/>
  <c r="AZ51" i="16"/>
  <c r="AY51" i="16"/>
  <c r="AX51" i="16"/>
  <c r="AW51" i="16"/>
  <c r="AV51" i="16"/>
  <c r="AU51" i="16"/>
  <c r="AT51" i="16"/>
  <c r="AS51" i="16"/>
  <c r="AR51" i="16"/>
  <c r="AQ51" i="16"/>
  <c r="AP51" i="16"/>
  <c r="AO51" i="16"/>
  <c r="AN51" i="16"/>
  <c r="AM51" i="16"/>
  <c r="AL51" i="16"/>
  <c r="AK51" i="16"/>
  <c r="AJ51" i="16"/>
  <c r="AI51" i="16"/>
  <c r="AH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I51" i="16"/>
  <c r="H51" i="16"/>
  <c r="G51" i="16"/>
  <c r="F51" i="16"/>
  <c r="E51" i="16"/>
  <c r="D51" i="16"/>
  <c r="CG50" i="16"/>
  <c r="CG48" i="16" s="1"/>
  <c r="CF50" i="16"/>
  <c r="CE50" i="16"/>
  <c r="CD50" i="16"/>
  <c r="CC50" i="16"/>
  <c r="CB50" i="16"/>
  <c r="CA50" i="16"/>
  <c r="BZ50" i="16"/>
  <c r="BY50" i="16"/>
  <c r="BY48" i="16" s="1"/>
  <c r="BX50" i="16"/>
  <c r="BW50" i="16"/>
  <c r="BV50" i="16"/>
  <c r="BU50" i="16"/>
  <c r="BT50" i="16"/>
  <c r="BS50" i="16"/>
  <c r="BR50" i="16"/>
  <c r="BQ50" i="16"/>
  <c r="BQ48" i="16" s="1"/>
  <c r="BP50" i="16"/>
  <c r="BO50" i="16"/>
  <c r="BN50" i="16"/>
  <c r="BM50" i="16"/>
  <c r="BL50" i="16"/>
  <c r="BK50" i="16"/>
  <c r="BJ50" i="16"/>
  <c r="BI50" i="16"/>
  <c r="BI48" i="16" s="1"/>
  <c r="BH50" i="16"/>
  <c r="BG50" i="16"/>
  <c r="BF50" i="16"/>
  <c r="BE50" i="16"/>
  <c r="BD50" i="16"/>
  <c r="BC50" i="16"/>
  <c r="BB50" i="16"/>
  <c r="BB48" i="16" s="1"/>
  <c r="BA50" i="16"/>
  <c r="AZ50" i="16"/>
  <c r="AY50" i="16"/>
  <c r="AX50" i="16"/>
  <c r="AW50" i="16"/>
  <c r="AV50" i="16"/>
  <c r="AU50" i="16"/>
  <c r="AT50" i="16"/>
  <c r="AS50" i="16"/>
  <c r="AR50" i="16"/>
  <c r="AQ50" i="16"/>
  <c r="AP50" i="16"/>
  <c r="AO50" i="16"/>
  <c r="AN50" i="16"/>
  <c r="AM50" i="16"/>
  <c r="AL50" i="16"/>
  <c r="AK50" i="16"/>
  <c r="AJ50" i="16"/>
  <c r="AI50" i="16"/>
  <c r="AH50" i="16"/>
  <c r="AG50" i="16"/>
  <c r="AF50" i="16"/>
  <c r="AE50" i="16"/>
  <c r="AD50" i="16"/>
  <c r="AD48" i="16" s="1"/>
  <c r="AC50" i="16"/>
  <c r="AB50" i="16"/>
  <c r="AA50" i="16"/>
  <c r="Z50" i="16"/>
  <c r="Y50" i="16"/>
  <c r="X50" i="16"/>
  <c r="W50" i="16"/>
  <c r="V50" i="16"/>
  <c r="V48" i="16" s="1"/>
  <c r="U50" i="16"/>
  <c r="T50" i="16"/>
  <c r="S50" i="16"/>
  <c r="R50" i="16"/>
  <c r="Q50" i="16"/>
  <c r="P50" i="16"/>
  <c r="O50" i="16"/>
  <c r="N50" i="16"/>
  <c r="M50" i="16"/>
  <c r="L50" i="16"/>
  <c r="K50" i="16"/>
  <c r="J50" i="16"/>
  <c r="I50" i="16"/>
  <c r="H50" i="16"/>
  <c r="G50" i="16"/>
  <c r="F50" i="16"/>
  <c r="E50" i="16"/>
  <c r="D50" i="16"/>
  <c r="CG49" i="16"/>
  <c r="CG49" i="17" s="1"/>
  <c r="CF49" i="16"/>
  <c r="CF49" i="17" s="1"/>
  <c r="CE49" i="16"/>
  <c r="CE49" i="17" s="1"/>
  <c r="CD49" i="16"/>
  <c r="CC49" i="16"/>
  <c r="CB49" i="16"/>
  <c r="CB49" i="17" s="1"/>
  <c r="CA49" i="16"/>
  <c r="BZ49" i="16"/>
  <c r="BZ49" i="17" s="1"/>
  <c r="BY49" i="16"/>
  <c r="BY49" i="17" s="1"/>
  <c r="BX49" i="16"/>
  <c r="BX49" i="17" s="1"/>
  <c r="BW49" i="16"/>
  <c r="BW49" i="17" s="1"/>
  <c r="BV49" i="16"/>
  <c r="BU49" i="16"/>
  <c r="BT49" i="16"/>
  <c r="BT49" i="17" s="1"/>
  <c r="BS49" i="16"/>
  <c r="BS48" i="16" s="1"/>
  <c r="BR49" i="16"/>
  <c r="BR49" i="17" s="1"/>
  <c r="BQ49" i="16"/>
  <c r="BQ49" i="17" s="1"/>
  <c r="BP49" i="16"/>
  <c r="BP49" i="17" s="1"/>
  <c r="BO49" i="16"/>
  <c r="BO49" i="17" s="1"/>
  <c r="BN49" i="16"/>
  <c r="BM49" i="16"/>
  <c r="BL49" i="16"/>
  <c r="BL49" i="17" s="1"/>
  <c r="BK49" i="16"/>
  <c r="BK48" i="16" s="1"/>
  <c r="BJ49" i="16"/>
  <c r="BJ49" i="17" s="1"/>
  <c r="BI49" i="16"/>
  <c r="BI49" i="17" s="1"/>
  <c r="BH49" i="16"/>
  <c r="BH49" i="17" s="1"/>
  <c r="BG49" i="16"/>
  <c r="BG49" i="17" s="1"/>
  <c r="BF49" i="16"/>
  <c r="BE49" i="16"/>
  <c r="BD49" i="16"/>
  <c r="BC49" i="16"/>
  <c r="BB49" i="16"/>
  <c r="BA49" i="16"/>
  <c r="AZ49" i="16"/>
  <c r="AY49" i="16"/>
  <c r="AY48" i="16" s="1"/>
  <c r="AX49" i="16"/>
  <c r="AW49" i="16"/>
  <c r="AV49" i="16"/>
  <c r="AV48" i="16" s="1"/>
  <c r="AU49" i="16"/>
  <c r="AT49" i="16"/>
  <c r="AS49" i="16"/>
  <c r="AR49" i="16"/>
  <c r="AQ49" i="16"/>
  <c r="AP49" i="16"/>
  <c r="AO49" i="16"/>
  <c r="AN49" i="16"/>
  <c r="AN48" i="16" s="1"/>
  <c r="AM49" i="16"/>
  <c r="AL49" i="16"/>
  <c r="AK49" i="16"/>
  <c r="AJ49" i="16"/>
  <c r="AI49" i="16"/>
  <c r="AH49" i="16"/>
  <c r="AG49" i="16"/>
  <c r="AF49" i="16"/>
  <c r="AF48" i="16" s="1"/>
  <c r="AE49" i="16"/>
  <c r="AD49" i="16"/>
  <c r="AC49" i="16"/>
  <c r="AB49" i="16"/>
  <c r="AA49" i="16"/>
  <c r="AA48" i="16" s="1"/>
  <c r="Z49" i="16"/>
  <c r="Y49" i="16"/>
  <c r="X49" i="16"/>
  <c r="W49" i="16"/>
  <c r="V49" i="16"/>
  <c r="U49" i="16"/>
  <c r="T49" i="16"/>
  <c r="S49" i="16"/>
  <c r="S48" i="16" s="1"/>
  <c r="R49" i="16"/>
  <c r="Q49" i="16"/>
  <c r="P49" i="16"/>
  <c r="P48" i="16" s="1"/>
  <c r="O49" i="16"/>
  <c r="N49" i="16"/>
  <c r="M49" i="16"/>
  <c r="L49" i="16"/>
  <c r="K49" i="16"/>
  <c r="J49" i="16"/>
  <c r="I49" i="16"/>
  <c r="H49" i="16"/>
  <c r="H48" i="16" s="1"/>
  <c r="G49" i="16"/>
  <c r="F49" i="16"/>
  <c r="E49" i="16"/>
  <c r="D49" i="16"/>
  <c r="CC48" i="16"/>
  <c r="BU48" i="16"/>
  <c r="BM48" i="16"/>
  <c r="BE48" i="16"/>
  <c r="AW48" i="16"/>
  <c r="AO48" i="16"/>
  <c r="AG48" i="16"/>
  <c r="Y48" i="16"/>
  <c r="Q48" i="16"/>
  <c r="I48" i="16"/>
  <c r="CG47" i="16"/>
  <c r="CF47" i="16"/>
  <c r="CF47" i="17" s="1"/>
  <c r="CE47" i="16"/>
  <c r="CD47" i="16"/>
  <c r="CD47" i="17" s="1"/>
  <c r="CC47" i="16"/>
  <c r="CC47" i="17" s="1"/>
  <c r="CB47" i="16"/>
  <c r="CB47" i="17" s="1"/>
  <c r="CA47" i="16"/>
  <c r="CA47" i="17" s="1"/>
  <c r="BZ47" i="16"/>
  <c r="BY47" i="16"/>
  <c r="BX47" i="16"/>
  <c r="BX47" i="17" s="1"/>
  <c r="BW47" i="16"/>
  <c r="BV47" i="16"/>
  <c r="BV47" i="17" s="1"/>
  <c r="BU47" i="16"/>
  <c r="BU47" i="17" s="1"/>
  <c r="BT47" i="16"/>
  <c r="BT47" i="17" s="1"/>
  <c r="BS47" i="16"/>
  <c r="BS47" i="17" s="1"/>
  <c r="BR47" i="16"/>
  <c r="BQ47" i="16"/>
  <c r="BP47" i="16"/>
  <c r="BP47" i="17" s="1"/>
  <c r="BO47" i="16"/>
  <c r="BN47" i="16"/>
  <c r="BN47" i="17" s="1"/>
  <c r="BM47" i="16"/>
  <c r="BM47" i="17" s="1"/>
  <c r="BL47" i="16"/>
  <c r="BL47" i="17" s="1"/>
  <c r="BK47" i="16"/>
  <c r="BK47" i="17" s="1"/>
  <c r="BJ47" i="16"/>
  <c r="BI47" i="16"/>
  <c r="BH47" i="16"/>
  <c r="BH47" i="17" s="1"/>
  <c r="BG47" i="16"/>
  <c r="BF47" i="16"/>
  <c r="BF47" i="17" s="1"/>
  <c r="BE47" i="16"/>
  <c r="BD47" i="16"/>
  <c r="BC47" i="16"/>
  <c r="BB47" i="16"/>
  <c r="BA47" i="16"/>
  <c r="AZ47" i="16"/>
  <c r="AY47" i="16"/>
  <c r="AX47" i="16"/>
  <c r="AW47" i="16"/>
  <c r="AV47" i="16"/>
  <c r="AU47" i="16"/>
  <c r="AT47" i="16"/>
  <c r="AS47" i="16"/>
  <c r="AR47" i="16"/>
  <c r="AQ47" i="16"/>
  <c r="AP47" i="16"/>
  <c r="AO47" i="16"/>
  <c r="AN47" i="16"/>
  <c r="AM47" i="16"/>
  <c r="AL47" i="16"/>
  <c r="AK47" i="16"/>
  <c r="AJ47" i="16"/>
  <c r="AI47" i="16"/>
  <c r="AH47" i="16"/>
  <c r="AG47" i="16"/>
  <c r="AF47" i="16"/>
  <c r="AE47" i="16"/>
  <c r="AD47" i="16"/>
  <c r="AC47" i="16"/>
  <c r="AB47" i="16"/>
  <c r="AA47" i="16"/>
  <c r="Z47" i="16"/>
  <c r="Y47" i="16"/>
  <c r="X47" i="16"/>
  <c r="W47" i="16"/>
  <c r="V47" i="16"/>
  <c r="U47" i="16"/>
  <c r="T47" i="16"/>
  <c r="S47" i="16"/>
  <c r="R47" i="16"/>
  <c r="Q47" i="16"/>
  <c r="P47" i="16"/>
  <c r="O47" i="16"/>
  <c r="N47" i="16"/>
  <c r="M47" i="16"/>
  <c r="L47" i="16"/>
  <c r="K47" i="16"/>
  <c r="J47" i="16"/>
  <c r="I47" i="16"/>
  <c r="H47" i="16"/>
  <c r="G47" i="16"/>
  <c r="F47" i="16"/>
  <c r="E47" i="16"/>
  <c r="D47" i="16"/>
  <c r="CG46" i="16"/>
  <c r="CF46" i="16"/>
  <c r="CE46" i="16"/>
  <c r="CD46" i="16"/>
  <c r="CC46" i="16"/>
  <c r="CB46" i="16"/>
  <c r="CA46" i="16"/>
  <c r="BZ46" i="16"/>
  <c r="BY46" i="16"/>
  <c r="BX46" i="16"/>
  <c r="BW46" i="16"/>
  <c r="BV46" i="16"/>
  <c r="BU46" i="16"/>
  <c r="BT46" i="16"/>
  <c r="BS46" i="16"/>
  <c r="BR46" i="16"/>
  <c r="BQ46" i="16"/>
  <c r="BP46" i="16"/>
  <c r="BO46" i="16"/>
  <c r="BN46" i="16"/>
  <c r="BM46" i="16"/>
  <c r="BL46" i="16"/>
  <c r="BK46" i="16"/>
  <c r="BJ46" i="16"/>
  <c r="BI46" i="16"/>
  <c r="BH46" i="16"/>
  <c r="BG46" i="16"/>
  <c r="BF46" i="16"/>
  <c r="BE46" i="16"/>
  <c r="BD46" i="16"/>
  <c r="BC46" i="16"/>
  <c r="BB46" i="16"/>
  <c r="BA46" i="16"/>
  <c r="AZ46" i="16"/>
  <c r="AY46" i="16"/>
  <c r="AX46" i="16"/>
  <c r="AW46" i="16"/>
  <c r="AV46" i="16"/>
  <c r="AU46" i="16"/>
  <c r="AT46" i="16"/>
  <c r="AS46" i="16"/>
  <c r="AR46" i="16"/>
  <c r="AQ46" i="16"/>
  <c r="AP46" i="16"/>
  <c r="AO46" i="16"/>
  <c r="AN46" i="16"/>
  <c r="AM46" i="16"/>
  <c r="AL46" i="16"/>
  <c r="AK46" i="16"/>
  <c r="AJ46" i="16"/>
  <c r="AI46" i="16"/>
  <c r="AH46" i="16"/>
  <c r="AG46" i="16"/>
  <c r="AF46" i="16"/>
  <c r="AE46" i="16"/>
  <c r="AD46" i="16"/>
  <c r="AC46" i="16"/>
  <c r="AB46" i="16"/>
  <c r="AA46" i="16"/>
  <c r="Z46" i="16"/>
  <c r="Y46" i="16"/>
  <c r="X46" i="16"/>
  <c r="W46" i="16"/>
  <c r="V46" i="16"/>
  <c r="U46" i="16"/>
  <c r="T46" i="16"/>
  <c r="S46" i="16"/>
  <c r="R46" i="16"/>
  <c r="Q46" i="16"/>
  <c r="P46" i="16"/>
  <c r="O46" i="16"/>
  <c r="N46" i="16"/>
  <c r="M46" i="16"/>
  <c r="L46" i="16"/>
  <c r="K46" i="16"/>
  <c r="J46" i="16"/>
  <c r="I46" i="16"/>
  <c r="H46" i="16"/>
  <c r="G46" i="16"/>
  <c r="F46" i="16"/>
  <c r="E46" i="16"/>
  <c r="D46" i="16"/>
  <c r="CG45" i="16"/>
  <c r="CG45" i="17" s="1"/>
  <c r="CF45" i="16"/>
  <c r="CF45" i="17" s="1"/>
  <c r="CE45" i="16"/>
  <c r="CE45" i="17" s="1"/>
  <c r="CD45" i="16"/>
  <c r="CC45" i="16"/>
  <c r="CC45" i="17" s="1"/>
  <c r="CB45" i="16"/>
  <c r="CB45" i="17" s="1"/>
  <c r="CA45" i="16"/>
  <c r="CA45" i="17" s="1"/>
  <c r="BZ45" i="16"/>
  <c r="BZ45" i="17" s="1"/>
  <c r="BY45" i="16"/>
  <c r="BY45" i="17" s="1"/>
  <c r="BX45" i="16"/>
  <c r="BX45" i="17" s="1"/>
  <c r="BW45" i="16"/>
  <c r="BW45" i="17" s="1"/>
  <c r="BV45" i="16"/>
  <c r="BU45" i="16"/>
  <c r="BU45" i="17" s="1"/>
  <c r="BT45" i="16"/>
  <c r="BT45" i="17" s="1"/>
  <c r="BS45" i="16"/>
  <c r="BS45" i="17" s="1"/>
  <c r="BR45" i="16"/>
  <c r="BR45" i="17" s="1"/>
  <c r="BQ45" i="16"/>
  <c r="BQ45" i="17" s="1"/>
  <c r="BP45" i="16"/>
  <c r="BP45" i="17" s="1"/>
  <c r="BO45" i="16"/>
  <c r="BO45" i="17" s="1"/>
  <c r="BN45" i="16"/>
  <c r="BM45" i="16"/>
  <c r="BM45" i="17" s="1"/>
  <c r="BL45" i="16"/>
  <c r="BL45" i="17" s="1"/>
  <c r="BK45" i="16"/>
  <c r="BK45" i="17" s="1"/>
  <c r="BJ45" i="16"/>
  <c r="BJ45" i="17" s="1"/>
  <c r="BI45" i="16"/>
  <c r="BI45" i="17" s="1"/>
  <c r="BH45" i="16"/>
  <c r="BH45" i="17" s="1"/>
  <c r="BG45" i="16"/>
  <c r="BG45" i="17" s="1"/>
  <c r="BF45" i="16"/>
  <c r="BE45" i="16"/>
  <c r="BD45" i="16"/>
  <c r="BC45" i="16"/>
  <c r="BB45" i="16"/>
  <c r="BA45" i="16"/>
  <c r="AZ45" i="16"/>
  <c r="AY45" i="16"/>
  <c r="AY44" i="16" s="1"/>
  <c r="AX45" i="16"/>
  <c r="AW45" i="16"/>
  <c r="AV45" i="16"/>
  <c r="AU45" i="16"/>
  <c r="AT45" i="16"/>
  <c r="AS45" i="16"/>
  <c r="AR45" i="16"/>
  <c r="AQ45" i="16"/>
  <c r="AQ44" i="16" s="1"/>
  <c r="AP45" i="16"/>
  <c r="AO45" i="16"/>
  <c r="AN45" i="16"/>
  <c r="AM45" i="16"/>
  <c r="AL45" i="16"/>
  <c r="AK45" i="16"/>
  <c r="AJ45" i="16"/>
  <c r="AI45" i="16"/>
  <c r="AI44" i="16" s="1"/>
  <c r="AH45" i="16"/>
  <c r="AG45" i="16"/>
  <c r="AF45" i="16"/>
  <c r="AE45" i="16"/>
  <c r="AD45" i="16"/>
  <c r="AC45" i="16"/>
  <c r="AB45" i="16"/>
  <c r="AA45" i="16"/>
  <c r="AA44" i="16" s="1"/>
  <c r="Z45" i="16"/>
  <c r="Y45" i="16"/>
  <c r="X45" i="16"/>
  <c r="W45" i="16"/>
  <c r="V45" i="16"/>
  <c r="U45" i="16"/>
  <c r="T45" i="16"/>
  <c r="S45" i="16"/>
  <c r="S44" i="16" s="1"/>
  <c r="R45" i="16"/>
  <c r="Q45" i="16"/>
  <c r="P45" i="16"/>
  <c r="O45" i="16"/>
  <c r="N45" i="16"/>
  <c r="M45" i="16"/>
  <c r="L45" i="16"/>
  <c r="K45" i="16"/>
  <c r="K44" i="16" s="1"/>
  <c r="J45" i="16"/>
  <c r="I45" i="16"/>
  <c r="H45" i="16"/>
  <c r="G45" i="16"/>
  <c r="F45" i="16"/>
  <c r="E45" i="16"/>
  <c r="D45" i="16"/>
  <c r="CG44" i="16"/>
  <c r="CF44" i="16"/>
  <c r="CC44" i="16"/>
  <c r="BX44" i="16"/>
  <c r="BU44" i="16"/>
  <c r="BP44" i="16"/>
  <c r="BM44" i="16"/>
  <c r="BH44" i="16"/>
  <c r="BE44" i="16"/>
  <c r="AZ44" i="16"/>
  <c r="AW44" i="16"/>
  <c r="AR44" i="16"/>
  <c r="AO44" i="16"/>
  <c r="AJ44" i="16"/>
  <c r="AG44" i="16"/>
  <c r="AB44" i="16"/>
  <c r="Y44" i="16"/>
  <c r="T44" i="16"/>
  <c r="Q44" i="16"/>
  <c r="L44" i="16"/>
  <c r="I44" i="16"/>
  <c r="D44" i="16"/>
  <c r="CG43" i="16"/>
  <c r="CF43" i="16"/>
  <c r="CE43" i="16"/>
  <c r="CD43" i="16"/>
  <c r="CC43" i="16"/>
  <c r="CB43" i="16"/>
  <c r="CA43" i="16"/>
  <c r="BZ43" i="16"/>
  <c r="BY43" i="16"/>
  <c r="BX43" i="16"/>
  <c r="BW43" i="16"/>
  <c r="BV43" i="16"/>
  <c r="BU43" i="16"/>
  <c r="BT43" i="16"/>
  <c r="BS43" i="16"/>
  <c r="BR43" i="16"/>
  <c r="BQ43" i="16"/>
  <c r="BP43" i="16"/>
  <c r="BO43" i="16"/>
  <c r="BN43" i="16"/>
  <c r="BM43" i="16"/>
  <c r="BL43" i="16"/>
  <c r="BK43" i="16"/>
  <c r="BJ43" i="16"/>
  <c r="BI43" i="16"/>
  <c r="BH43" i="16"/>
  <c r="BG43" i="16"/>
  <c r="BF43" i="16"/>
  <c r="BE43" i="16"/>
  <c r="BD43" i="16"/>
  <c r="BC43" i="16"/>
  <c r="BB43" i="16"/>
  <c r="BA43" i="16"/>
  <c r="AZ43" i="16"/>
  <c r="AY43" i="16"/>
  <c r="AX43" i="16"/>
  <c r="AW43" i="16"/>
  <c r="AV43" i="16"/>
  <c r="AU43" i="16"/>
  <c r="AT43" i="16"/>
  <c r="AS43" i="16"/>
  <c r="AR43" i="16"/>
  <c r="AQ43" i="16"/>
  <c r="AP43" i="16"/>
  <c r="AO43" i="16"/>
  <c r="AN43" i="16"/>
  <c r="AM43" i="16"/>
  <c r="AL43" i="16"/>
  <c r="AK43" i="16"/>
  <c r="AJ43" i="16"/>
  <c r="AI43" i="16"/>
  <c r="AH43" i="16"/>
  <c r="AG43" i="16"/>
  <c r="AF43" i="16"/>
  <c r="AE43" i="16"/>
  <c r="AD43" i="16"/>
  <c r="AC43" i="16"/>
  <c r="AB43" i="16"/>
  <c r="AA43" i="16"/>
  <c r="Z43" i="16"/>
  <c r="Y43" i="16"/>
  <c r="X43" i="16"/>
  <c r="W43" i="16"/>
  <c r="V43" i="16"/>
  <c r="U43" i="16"/>
  <c r="T43" i="16"/>
  <c r="S43" i="16"/>
  <c r="R43" i="16"/>
  <c r="Q43" i="16"/>
  <c r="P43" i="16"/>
  <c r="O43" i="16"/>
  <c r="N43" i="16"/>
  <c r="M43" i="16"/>
  <c r="L43" i="16"/>
  <c r="K43" i="16"/>
  <c r="J43" i="16"/>
  <c r="I43" i="16"/>
  <c r="H43" i="16"/>
  <c r="G43" i="16"/>
  <c r="F43" i="16"/>
  <c r="E43" i="16"/>
  <c r="D43" i="16"/>
  <c r="CG42" i="16"/>
  <c r="CG42" i="17" s="1"/>
  <c r="CF42" i="16"/>
  <c r="CF42" i="17" s="1"/>
  <c r="CE42" i="16"/>
  <c r="CE42" i="17" s="1"/>
  <c r="CD42" i="16"/>
  <c r="CD42" i="17" s="1"/>
  <c r="CC42" i="16"/>
  <c r="CC42" i="17" s="1"/>
  <c r="CB42" i="16"/>
  <c r="CA42" i="16"/>
  <c r="CA42" i="17" s="1"/>
  <c r="BZ42" i="16"/>
  <c r="BZ42" i="17" s="1"/>
  <c r="BY42" i="16"/>
  <c r="BY42" i="17" s="1"/>
  <c r="BX42" i="16"/>
  <c r="BX42" i="17" s="1"/>
  <c r="BW42" i="16"/>
  <c r="BW42" i="17" s="1"/>
  <c r="BV42" i="16"/>
  <c r="BV42" i="17" s="1"/>
  <c r="BU42" i="16"/>
  <c r="BU42" i="17" s="1"/>
  <c r="BT42" i="16"/>
  <c r="BS42" i="16"/>
  <c r="BS42" i="17" s="1"/>
  <c r="BR42" i="16"/>
  <c r="BR42" i="17" s="1"/>
  <c r="BQ42" i="16"/>
  <c r="BQ42" i="17" s="1"/>
  <c r="BP42" i="16"/>
  <c r="BP42" i="17" s="1"/>
  <c r="BO42" i="16"/>
  <c r="BO42" i="17" s="1"/>
  <c r="BN42" i="16"/>
  <c r="BN42" i="17" s="1"/>
  <c r="BM42" i="16"/>
  <c r="BM42" i="17" s="1"/>
  <c r="BL42" i="16"/>
  <c r="BK42" i="16"/>
  <c r="BK42" i="17" s="1"/>
  <c r="BJ42" i="16"/>
  <c r="BJ42" i="17" s="1"/>
  <c r="BI42" i="16"/>
  <c r="BI42" i="17" s="1"/>
  <c r="BH42" i="16"/>
  <c r="BH42" i="17" s="1"/>
  <c r="BG42" i="16"/>
  <c r="BG42" i="17" s="1"/>
  <c r="BF42" i="16"/>
  <c r="BF42" i="17" s="1"/>
  <c r="BE42" i="16"/>
  <c r="BD42" i="16"/>
  <c r="BC42" i="16"/>
  <c r="BB42" i="16"/>
  <c r="BA42" i="16"/>
  <c r="AZ42" i="16"/>
  <c r="AY42" i="16"/>
  <c r="AX42" i="16"/>
  <c r="AW42" i="16"/>
  <c r="AV42" i="16"/>
  <c r="AU42" i="16"/>
  <c r="AT42" i="16"/>
  <c r="AS42" i="16"/>
  <c r="AR42" i="16"/>
  <c r="AQ42" i="16"/>
  <c r="AP42" i="16"/>
  <c r="AO42" i="16"/>
  <c r="AN42" i="16"/>
  <c r="AM42" i="16"/>
  <c r="AL42" i="16"/>
  <c r="AK42" i="16"/>
  <c r="AJ42" i="16"/>
  <c r="AI42" i="16"/>
  <c r="AH42" i="16"/>
  <c r="AG42" i="16"/>
  <c r="AF42" i="16"/>
  <c r="AE42" i="16"/>
  <c r="AD42" i="16"/>
  <c r="AC42" i="16"/>
  <c r="AB42" i="16"/>
  <c r="AA42" i="16"/>
  <c r="Z42" i="16"/>
  <c r="Y42" i="16"/>
  <c r="X42" i="16"/>
  <c r="W42" i="16"/>
  <c r="V42" i="16"/>
  <c r="U42" i="16"/>
  <c r="T42" i="16"/>
  <c r="S42" i="16"/>
  <c r="R42" i="16"/>
  <c r="Q42" i="16"/>
  <c r="P42" i="16"/>
  <c r="O42" i="16"/>
  <c r="N42" i="16"/>
  <c r="M42" i="16"/>
  <c r="L42" i="16"/>
  <c r="K42" i="16"/>
  <c r="J42" i="16"/>
  <c r="I42" i="16"/>
  <c r="H42" i="16"/>
  <c r="G42" i="16"/>
  <c r="F42" i="16"/>
  <c r="E42" i="16"/>
  <c r="D42" i="16"/>
  <c r="CG41" i="16"/>
  <c r="CF41" i="16"/>
  <c r="CE41" i="16"/>
  <c r="CD41" i="16"/>
  <c r="CC41" i="16"/>
  <c r="CB41" i="16"/>
  <c r="CA41" i="16"/>
  <c r="BZ41" i="16"/>
  <c r="BY41" i="16"/>
  <c r="BX41" i="16"/>
  <c r="BW41" i="16"/>
  <c r="BV41" i="16"/>
  <c r="BU41" i="16"/>
  <c r="BT41" i="16"/>
  <c r="BS41" i="16"/>
  <c r="BR41" i="16"/>
  <c r="BQ41" i="16"/>
  <c r="BP41" i="16"/>
  <c r="BO41" i="16"/>
  <c r="BN41" i="16"/>
  <c r="BM41" i="16"/>
  <c r="BL41" i="16"/>
  <c r="BK41" i="16"/>
  <c r="BJ41" i="16"/>
  <c r="BI41" i="16"/>
  <c r="BH41" i="16"/>
  <c r="BG41" i="16"/>
  <c r="BF41" i="16"/>
  <c r="BE41" i="16"/>
  <c r="BD41" i="16"/>
  <c r="BC41"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AD41" i="16"/>
  <c r="AC41" i="16"/>
  <c r="AB41" i="16"/>
  <c r="AA41" i="16"/>
  <c r="Z41" i="16"/>
  <c r="Y41" i="16"/>
  <c r="X41" i="16"/>
  <c r="W41" i="16"/>
  <c r="V41" i="16"/>
  <c r="U41" i="16"/>
  <c r="T41" i="16"/>
  <c r="S41" i="16"/>
  <c r="R41" i="16"/>
  <c r="Q41" i="16"/>
  <c r="P41" i="16"/>
  <c r="O41" i="16"/>
  <c r="N41" i="16"/>
  <c r="M41" i="16"/>
  <c r="L41" i="16"/>
  <c r="K41" i="16"/>
  <c r="J41" i="16"/>
  <c r="I41" i="16"/>
  <c r="H41" i="16"/>
  <c r="G41" i="16"/>
  <c r="F41" i="16"/>
  <c r="E41" i="16"/>
  <c r="D41" i="16"/>
  <c r="CG40" i="16"/>
  <c r="CF40" i="16"/>
  <c r="CE40" i="16"/>
  <c r="CD40" i="16"/>
  <c r="CC40" i="16"/>
  <c r="CB40" i="16"/>
  <c r="CA40" i="16"/>
  <c r="BZ40" i="16"/>
  <c r="BY40" i="16"/>
  <c r="BX40" i="16"/>
  <c r="BW40" i="16"/>
  <c r="BV40" i="16"/>
  <c r="BU40" i="16"/>
  <c r="BT40" i="16"/>
  <c r="BS40" i="16"/>
  <c r="BR40" i="16"/>
  <c r="BQ40" i="16"/>
  <c r="BP40" i="16"/>
  <c r="BO40" i="16"/>
  <c r="BN40" i="16"/>
  <c r="BM40" i="16"/>
  <c r="BL40" i="16"/>
  <c r="BK40" i="16"/>
  <c r="BJ40" i="16"/>
  <c r="BI40" i="16"/>
  <c r="BH40" i="16"/>
  <c r="BG40" i="16"/>
  <c r="BF40" i="16"/>
  <c r="BE40" i="16"/>
  <c r="BD40" i="16"/>
  <c r="BC40" i="16"/>
  <c r="BB40" i="16"/>
  <c r="BA40" i="16"/>
  <c r="BA39" i="16" s="1"/>
  <c r="AZ40" i="16"/>
  <c r="AY40" i="16"/>
  <c r="AX40" i="16"/>
  <c r="AW40" i="16"/>
  <c r="AV40" i="16"/>
  <c r="AU40" i="16"/>
  <c r="AT40" i="16"/>
  <c r="AS40" i="16"/>
  <c r="AS39" i="16" s="1"/>
  <c r="AR40" i="16"/>
  <c r="AQ40" i="16"/>
  <c r="AP40" i="16"/>
  <c r="AO40" i="16"/>
  <c r="AN40" i="16"/>
  <c r="AM40" i="16"/>
  <c r="AL40" i="16"/>
  <c r="AK40" i="16"/>
  <c r="AK39" i="16" s="1"/>
  <c r="AJ40" i="16"/>
  <c r="AI40" i="16"/>
  <c r="AH40" i="16"/>
  <c r="AG40" i="16"/>
  <c r="AF40" i="16"/>
  <c r="AE40" i="16"/>
  <c r="AD40" i="16"/>
  <c r="AC40" i="16"/>
  <c r="AC39" i="16" s="1"/>
  <c r="AB40" i="16"/>
  <c r="AA40" i="16"/>
  <c r="Z40" i="16"/>
  <c r="Y40" i="16"/>
  <c r="X40" i="16"/>
  <c r="W40" i="16"/>
  <c r="V40" i="16"/>
  <c r="U40" i="16"/>
  <c r="U39" i="16" s="1"/>
  <c r="T40" i="16"/>
  <c r="S40" i="16"/>
  <c r="R40" i="16"/>
  <c r="Q40" i="16"/>
  <c r="P40" i="16"/>
  <c r="O40" i="16"/>
  <c r="N40" i="16"/>
  <c r="M40" i="16"/>
  <c r="M39" i="16" s="1"/>
  <c r="L40" i="16"/>
  <c r="K40" i="16"/>
  <c r="J40" i="16"/>
  <c r="I40" i="16"/>
  <c r="H40" i="16"/>
  <c r="G40" i="16"/>
  <c r="F40" i="16"/>
  <c r="E40" i="16"/>
  <c r="E39" i="16" s="1"/>
  <c r="D40" i="16"/>
  <c r="CE39" i="16"/>
  <c r="CA39" i="16"/>
  <c r="BW39" i="16"/>
  <c r="BO39" i="16"/>
  <c r="BJ39" i="16"/>
  <c r="BG39" i="16"/>
  <c r="AY39" i="16"/>
  <c r="AQ39" i="16"/>
  <c r="AI39" i="16"/>
  <c r="AD39" i="16"/>
  <c r="AA39" i="16"/>
  <c r="S39" i="16"/>
  <c r="K39" i="16"/>
  <c r="BQ36" i="16"/>
  <c r="BQ36" i="17" s="1"/>
  <c r="BP36" i="16"/>
  <c r="BO36" i="16"/>
  <c r="BO36" i="17" s="1"/>
  <c r="BN36" i="16"/>
  <c r="BN36" i="17" s="1"/>
  <c r="BM36" i="16"/>
  <c r="BM36" i="17" s="1"/>
  <c r="BL36" i="16"/>
  <c r="BL36" i="17" s="1"/>
  <c r="BK36" i="16"/>
  <c r="BK36" i="17" s="1"/>
  <c r="BJ36" i="16"/>
  <c r="BJ36" i="17" s="1"/>
  <c r="BI36" i="16"/>
  <c r="BI36" i="17" s="1"/>
  <c r="BH36" i="16"/>
  <c r="BG36" i="16"/>
  <c r="BG36" i="17" s="1"/>
  <c r="BF36" i="16"/>
  <c r="BF36" i="17" s="1"/>
  <c r="BE36" i="16"/>
  <c r="BD36" i="16"/>
  <c r="BC36" i="16"/>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AD36" i="16"/>
  <c r="AC36" i="16"/>
  <c r="AB36" i="16"/>
  <c r="AA36" i="16"/>
  <c r="Z36" i="16"/>
  <c r="Y36" i="16"/>
  <c r="X36" i="16"/>
  <c r="W36" i="16"/>
  <c r="V36" i="16"/>
  <c r="U36" i="16"/>
  <c r="T36" i="16"/>
  <c r="S36" i="16"/>
  <c r="R36" i="16"/>
  <c r="Q36" i="16"/>
  <c r="P36" i="16"/>
  <c r="O36" i="16"/>
  <c r="N36" i="16"/>
  <c r="M36" i="16"/>
  <c r="L36" i="16"/>
  <c r="K36" i="16"/>
  <c r="J36" i="16"/>
  <c r="I36" i="16"/>
  <c r="H36" i="16"/>
  <c r="G36" i="16"/>
  <c r="F36" i="16"/>
  <c r="E36" i="16"/>
  <c r="D36" i="16"/>
  <c r="AG35" i="16"/>
  <c r="AF35" i="16"/>
  <c r="AE35" i="16"/>
  <c r="AE34" i="16" s="1"/>
  <c r="AD35" i="16"/>
  <c r="AC35" i="16"/>
  <c r="AB35" i="16"/>
  <c r="AA35" i="16"/>
  <c r="Z35" i="16"/>
  <c r="Y35" i="16"/>
  <c r="X35" i="16"/>
  <c r="W35" i="16"/>
  <c r="W34" i="16" s="1"/>
  <c r="V35" i="16"/>
  <c r="U35" i="16"/>
  <c r="T35" i="16"/>
  <c r="S35" i="16"/>
  <c r="R35" i="16"/>
  <c r="Q35" i="16"/>
  <c r="P35" i="16"/>
  <c r="O35" i="16"/>
  <c r="O34" i="16" s="1"/>
  <c r="N35" i="16"/>
  <c r="M35" i="16"/>
  <c r="L35" i="16"/>
  <c r="K35" i="16"/>
  <c r="J35" i="16"/>
  <c r="I35" i="16"/>
  <c r="H35" i="16"/>
  <c r="G35" i="16"/>
  <c r="G34" i="16" s="1"/>
  <c r="F35" i="16"/>
  <c r="E35" i="16"/>
  <c r="D35" i="16"/>
  <c r="AN34" i="16"/>
  <c r="AF34" i="16"/>
  <c r="AC34" i="16"/>
  <c r="X34" i="16"/>
  <c r="U34" i="16"/>
  <c r="P34" i="16"/>
  <c r="M34" i="16"/>
  <c r="H34" i="16"/>
  <c r="E34" i="16"/>
  <c r="CG33" i="17"/>
  <c r="CF33" i="17"/>
  <c r="CE33" i="17"/>
  <c r="CC33" i="17"/>
  <c r="CB33" i="17"/>
  <c r="CA33" i="17"/>
  <c r="BZ33" i="17"/>
  <c r="BY33" i="17"/>
  <c r="BX33" i="17"/>
  <c r="BW33" i="17"/>
  <c r="BU33" i="17"/>
  <c r="BT33" i="17"/>
  <c r="BS33" i="17"/>
  <c r="BR33" i="17"/>
  <c r="BQ33" i="17"/>
  <c r="BP33" i="17"/>
  <c r="BO33" i="17"/>
  <c r="BM33" i="17"/>
  <c r="BL33" i="17"/>
  <c r="BK33" i="17"/>
  <c r="BJ33" i="17"/>
  <c r="BI33" i="17"/>
  <c r="BH33" i="17"/>
  <c r="BG33" i="17"/>
  <c r="BQ32" i="16"/>
  <c r="BQ32" i="17" s="1"/>
  <c r="BP32" i="16"/>
  <c r="BO32" i="16"/>
  <c r="BO32" i="17" s="1"/>
  <c r="BN32" i="16"/>
  <c r="BN32" i="17" s="1"/>
  <c r="BM32" i="16"/>
  <c r="BM32" i="17" s="1"/>
  <c r="BL32" i="16"/>
  <c r="BL32" i="17" s="1"/>
  <c r="BK32" i="16"/>
  <c r="BK32" i="17" s="1"/>
  <c r="BJ32" i="16"/>
  <c r="BJ32" i="17" s="1"/>
  <c r="BI32" i="16"/>
  <c r="BI32" i="17" s="1"/>
  <c r="BH32" i="16"/>
  <c r="BG32" i="16"/>
  <c r="BG32" i="17" s="1"/>
  <c r="BF32" i="16"/>
  <c r="BF32" i="17" s="1"/>
  <c r="BE32" i="16"/>
  <c r="BD32" i="16"/>
  <c r="BC32" i="16"/>
  <c r="BB32" i="16"/>
  <c r="BA32" i="16"/>
  <c r="AZ32" i="16"/>
  <c r="AY32" i="16"/>
  <c r="AX32" i="16"/>
  <c r="AW32" i="16"/>
  <c r="AV32" i="16"/>
  <c r="AU32" i="16"/>
  <c r="AT32" i="16"/>
  <c r="AS32" i="16"/>
  <c r="AR32" i="16"/>
  <c r="AQ32" i="16"/>
  <c r="AP32" i="16"/>
  <c r="AO32" i="16"/>
  <c r="AN32" i="16"/>
  <c r="AM32" i="16"/>
  <c r="AL32" i="16"/>
  <c r="AK32" i="16"/>
  <c r="AJ32" i="16"/>
  <c r="AI32" i="16"/>
  <c r="AH32" i="16"/>
  <c r="AG32" i="16"/>
  <c r="AF32" i="16"/>
  <c r="AE32" i="16"/>
  <c r="AD32" i="16"/>
  <c r="AC32" i="16"/>
  <c r="AB32" i="16"/>
  <c r="AA32" i="16"/>
  <c r="Z32" i="16"/>
  <c r="Y32" i="16"/>
  <c r="X32" i="16"/>
  <c r="W32" i="16"/>
  <c r="V32" i="16"/>
  <c r="U32" i="16"/>
  <c r="T32" i="16"/>
  <c r="S32" i="16"/>
  <c r="R32" i="16"/>
  <c r="Q32" i="16"/>
  <c r="P32" i="16"/>
  <c r="O32" i="16"/>
  <c r="N32" i="16"/>
  <c r="M32" i="16"/>
  <c r="L32" i="16"/>
  <c r="K32" i="16"/>
  <c r="J32" i="16"/>
  <c r="I32" i="16"/>
  <c r="H32" i="16"/>
  <c r="G32" i="16"/>
  <c r="F32" i="16"/>
  <c r="E32" i="16"/>
  <c r="D32" i="16"/>
  <c r="BR31" i="16"/>
  <c r="AG31" i="16"/>
  <c r="AF31" i="16"/>
  <c r="AE31" i="16"/>
  <c r="AD31" i="16"/>
  <c r="AC31" i="16"/>
  <c r="AB31" i="16"/>
  <c r="AA31" i="16"/>
  <c r="Z31" i="16"/>
  <c r="Y31" i="16"/>
  <c r="X31" i="16"/>
  <c r="W31" i="16"/>
  <c r="V31" i="16"/>
  <c r="U31" i="16"/>
  <c r="T31" i="16"/>
  <c r="S31" i="16"/>
  <c r="R31" i="16"/>
  <c r="Q31" i="16"/>
  <c r="P31" i="16"/>
  <c r="O31" i="16"/>
  <c r="N31" i="16"/>
  <c r="M31" i="16"/>
  <c r="L31" i="16"/>
  <c r="K31" i="16"/>
  <c r="J31" i="16"/>
  <c r="I31" i="16"/>
  <c r="H31" i="16"/>
  <c r="G31" i="16"/>
  <c r="F31" i="16"/>
  <c r="E31" i="16"/>
  <c r="D31" i="16"/>
  <c r="CG30" i="16"/>
  <c r="CF30" i="16"/>
  <c r="CE30" i="16"/>
  <c r="CD30" i="16"/>
  <c r="CC30" i="16"/>
  <c r="CB30" i="16"/>
  <c r="CA30" i="16"/>
  <c r="BZ30" i="16"/>
  <c r="BY30" i="16"/>
  <c r="BX30" i="16"/>
  <c r="BW30" i="16"/>
  <c r="BV30" i="16"/>
  <c r="BU30" i="16"/>
  <c r="BT30" i="16"/>
  <c r="BS30" i="16"/>
  <c r="BR30" i="16"/>
  <c r="BQ30" i="16"/>
  <c r="BP30" i="16"/>
  <c r="BO30" i="16"/>
  <c r="BN30" i="16"/>
  <c r="BM30" i="16"/>
  <c r="BL30" i="16"/>
  <c r="BK30" i="16"/>
  <c r="BJ30" i="16"/>
  <c r="BI30" i="16"/>
  <c r="BH30" i="16"/>
  <c r="BG30" i="16"/>
  <c r="BF30" i="16"/>
  <c r="BE30" i="16"/>
  <c r="BD30" i="16"/>
  <c r="BC30" i="16"/>
  <c r="BB30" i="16"/>
  <c r="BA30" i="16"/>
  <c r="AZ30" i="16"/>
  <c r="AY30" i="16"/>
  <c r="AX30" i="16"/>
  <c r="AW30" i="16"/>
  <c r="AV30" i="16"/>
  <c r="AU30" i="16"/>
  <c r="AT30" i="16"/>
  <c r="AS30" i="16"/>
  <c r="AR30" i="16"/>
  <c r="AQ30" i="16"/>
  <c r="AP30" i="16"/>
  <c r="AO30" i="16"/>
  <c r="AN30" i="16"/>
  <c r="AM30" i="16"/>
  <c r="AL30" i="16"/>
  <c r="AK30" i="16"/>
  <c r="AJ30" i="16"/>
  <c r="AI30" i="16"/>
  <c r="AH30" i="16"/>
  <c r="AG30" i="16"/>
  <c r="AG29" i="16" s="1"/>
  <c r="AF30" i="16"/>
  <c r="AE30" i="16"/>
  <c r="AD30" i="16"/>
  <c r="AC30" i="16"/>
  <c r="AB30" i="16"/>
  <c r="AA30" i="16"/>
  <c r="Z30" i="16"/>
  <c r="Y30" i="16"/>
  <c r="Y29" i="16" s="1"/>
  <c r="X30" i="16"/>
  <c r="W30" i="16"/>
  <c r="V30" i="16"/>
  <c r="U30" i="16"/>
  <c r="T30" i="16"/>
  <c r="S30" i="16"/>
  <c r="R30" i="16"/>
  <c r="Q30" i="16"/>
  <c r="Q29" i="16" s="1"/>
  <c r="P30" i="16"/>
  <c r="O30" i="16"/>
  <c r="N30" i="16"/>
  <c r="M30" i="16"/>
  <c r="L30" i="16"/>
  <c r="K30" i="16"/>
  <c r="J30" i="16"/>
  <c r="I30" i="16"/>
  <c r="I29" i="16" s="1"/>
  <c r="H30" i="16"/>
  <c r="G30" i="16"/>
  <c r="F30" i="16"/>
  <c r="E30" i="16"/>
  <c r="D30" i="16"/>
  <c r="BF29" i="16"/>
  <c r="AE29" i="16"/>
  <c r="AA29" i="16"/>
  <c r="Z29" i="16"/>
  <c r="W29" i="16"/>
  <c r="S29" i="16"/>
  <c r="R29" i="16"/>
  <c r="O29" i="16"/>
  <c r="K29" i="16"/>
  <c r="J29" i="16"/>
  <c r="G29" i="16"/>
  <c r="CG28" i="16"/>
  <c r="CG28" i="17" s="1"/>
  <c r="CF28" i="16"/>
  <c r="CE28" i="16"/>
  <c r="CE28" i="17" s="1"/>
  <c r="CD28" i="16"/>
  <c r="CD28" i="17" s="1"/>
  <c r="CC28" i="16"/>
  <c r="CC28" i="17" s="1"/>
  <c r="CB28" i="16"/>
  <c r="CB28" i="17" s="1"/>
  <c r="CA28" i="16"/>
  <c r="CA28" i="17" s="1"/>
  <c r="BZ28" i="16"/>
  <c r="BZ28" i="17" s="1"/>
  <c r="BY28" i="16"/>
  <c r="BY28" i="17" s="1"/>
  <c r="BX28" i="16"/>
  <c r="BW28" i="16"/>
  <c r="BW28" i="17" s="1"/>
  <c r="BV28" i="16"/>
  <c r="BV28" i="17" s="1"/>
  <c r="BU28" i="16"/>
  <c r="BU28" i="17" s="1"/>
  <c r="BT28" i="16"/>
  <c r="BT28" i="17" s="1"/>
  <c r="BS28" i="16"/>
  <c r="BS28" i="17" s="1"/>
  <c r="BR28" i="16"/>
  <c r="BR28" i="17" s="1"/>
  <c r="BQ28" i="16"/>
  <c r="BQ28" i="17" s="1"/>
  <c r="BP28" i="16"/>
  <c r="BO28" i="16"/>
  <c r="BO28" i="17" s="1"/>
  <c r="BN28" i="16"/>
  <c r="BN28" i="17" s="1"/>
  <c r="BM28" i="16"/>
  <c r="BM28" i="17" s="1"/>
  <c r="BL28" i="16"/>
  <c r="BL28" i="17" s="1"/>
  <c r="BK28" i="16"/>
  <c r="BK28" i="17" s="1"/>
  <c r="BJ28" i="16"/>
  <c r="BJ28" i="17" s="1"/>
  <c r="BI28" i="16"/>
  <c r="BI28" i="17" s="1"/>
  <c r="BH28" i="16"/>
  <c r="BG28" i="16"/>
  <c r="BG28" i="17" s="1"/>
  <c r="BF28" i="16"/>
  <c r="BF28" i="17" s="1"/>
  <c r="BE28" i="16"/>
  <c r="BD28" i="16"/>
  <c r="BC28"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AD28" i="16"/>
  <c r="AC28" i="16"/>
  <c r="AB28" i="16"/>
  <c r="AA28" i="16"/>
  <c r="Z28" i="16"/>
  <c r="Y28" i="16"/>
  <c r="X28" i="16"/>
  <c r="W28" i="16"/>
  <c r="V28" i="16"/>
  <c r="U28" i="16"/>
  <c r="T28" i="16"/>
  <c r="S28" i="16"/>
  <c r="R28" i="16"/>
  <c r="Q28" i="16"/>
  <c r="P28" i="16"/>
  <c r="O28" i="16"/>
  <c r="N28" i="16"/>
  <c r="M28" i="16"/>
  <c r="L28" i="16"/>
  <c r="K28" i="16"/>
  <c r="J28" i="16"/>
  <c r="I28" i="16"/>
  <c r="H28" i="16"/>
  <c r="G28" i="16"/>
  <c r="F28" i="16"/>
  <c r="E28" i="16"/>
  <c r="D28" i="16"/>
  <c r="CG27" i="16"/>
  <c r="CF27" i="16"/>
  <c r="CE27" i="16"/>
  <c r="CD27" i="16"/>
  <c r="CC27" i="16"/>
  <c r="CB27" i="16"/>
  <c r="CA27" i="16"/>
  <c r="BZ27" i="16"/>
  <c r="BY27" i="16"/>
  <c r="BX27" i="16"/>
  <c r="BW27" i="16"/>
  <c r="BV27" i="16"/>
  <c r="BU27" i="16"/>
  <c r="BT27" i="16"/>
  <c r="BS27" i="16"/>
  <c r="BR27" i="16"/>
  <c r="BQ27" i="16"/>
  <c r="BP27" i="16"/>
  <c r="BO27" i="16"/>
  <c r="BN27" i="16"/>
  <c r="BM27" i="16"/>
  <c r="BL27" i="16"/>
  <c r="BK27" i="16"/>
  <c r="BJ27" i="16"/>
  <c r="BI27" i="16"/>
  <c r="BH27" i="16"/>
  <c r="BG27" i="16"/>
  <c r="BF27" i="16"/>
  <c r="BE27" i="16"/>
  <c r="BD27" i="16"/>
  <c r="BC27" i="16"/>
  <c r="BB27" i="16"/>
  <c r="BA27" i="16"/>
  <c r="AZ27" i="16"/>
  <c r="AY27" i="16"/>
  <c r="AX27" i="16"/>
  <c r="AW27" i="16"/>
  <c r="AV27" i="16"/>
  <c r="AU27" i="16"/>
  <c r="AT27" i="16"/>
  <c r="AS27" i="16"/>
  <c r="AR27" i="16"/>
  <c r="AQ27" i="16"/>
  <c r="AP27" i="16"/>
  <c r="AO27" i="16"/>
  <c r="AN27" i="16"/>
  <c r="AM27" i="16"/>
  <c r="AL27" i="16"/>
  <c r="AK27" i="16"/>
  <c r="AJ27" i="16"/>
  <c r="AI27" i="16"/>
  <c r="AH27" i="16"/>
  <c r="AG27" i="16"/>
  <c r="AF27" i="16"/>
  <c r="AE27" i="16"/>
  <c r="AD27" i="16"/>
  <c r="AC27" i="16"/>
  <c r="AB27" i="16"/>
  <c r="AA27" i="16"/>
  <c r="Z27" i="16"/>
  <c r="Y27" i="16"/>
  <c r="X27" i="16"/>
  <c r="W27" i="16"/>
  <c r="V27" i="16"/>
  <c r="U27" i="16"/>
  <c r="T27" i="16"/>
  <c r="S27" i="16"/>
  <c r="R27" i="16"/>
  <c r="Q27" i="16"/>
  <c r="P27" i="16"/>
  <c r="O27" i="16"/>
  <c r="N27" i="16"/>
  <c r="M27" i="16"/>
  <c r="L27" i="16"/>
  <c r="K27" i="16"/>
  <c r="J27" i="16"/>
  <c r="I27" i="16"/>
  <c r="H27" i="16"/>
  <c r="G27" i="16"/>
  <c r="F27" i="16"/>
  <c r="E27" i="16"/>
  <c r="D27" i="16"/>
  <c r="CG26" i="16"/>
  <c r="CG26" i="17" s="1"/>
  <c r="CF26" i="16"/>
  <c r="CF26" i="17" s="1"/>
  <c r="CE26" i="16"/>
  <c r="CE26" i="17" s="1"/>
  <c r="CD26" i="16"/>
  <c r="CD26" i="17" s="1"/>
  <c r="CC26" i="16"/>
  <c r="CC25" i="16" s="1"/>
  <c r="CB26" i="16"/>
  <c r="CA26" i="16"/>
  <c r="CA26" i="17" s="1"/>
  <c r="BZ26" i="16"/>
  <c r="BZ26" i="17" s="1"/>
  <c r="BY26" i="16"/>
  <c r="BY26" i="17" s="1"/>
  <c r="BX26" i="16"/>
  <c r="BX26" i="17" s="1"/>
  <c r="BW26" i="16"/>
  <c r="BW26" i="17" s="1"/>
  <c r="BV26" i="16"/>
  <c r="BV26" i="17" s="1"/>
  <c r="BU26" i="16"/>
  <c r="BU26" i="17" s="1"/>
  <c r="BT26" i="16"/>
  <c r="BS26" i="16"/>
  <c r="BS26" i="17" s="1"/>
  <c r="BR26" i="16"/>
  <c r="BR26" i="17" s="1"/>
  <c r="BQ26" i="16"/>
  <c r="BQ26" i="17" s="1"/>
  <c r="BP26" i="16"/>
  <c r="BP26" i="17" s="1"/>
  <c r="BO26" i="16"/>
  <c r="BO26" i="17" s="1"/>
  <c r="BN26" i="16"/>
  <c r="BN26" i="17" s="1"/>
  <c r="BM26" i="16"/>
  <c r="BM26" i="17" s="1"/>
  <c r="BL26" i="16"/>
  <c r="BK26" i="16"/>
  <c r="BK26" i="17" s="1"/>
  <c r="BJ26" i="16"/>
  <c r="BJ26" i="17" s="1"/>
  <c r="BI26" i="16"/>
  <c r="BI26" i="17" s="1"/>
  <c r="BH26" i="16"/>
  <c r="BH26" i="17" s="1"/>
  <c r="BG26" i="16"/>
  <c r="BG26" i="17" s="1"/>
  <c r="BF26" i="16"/>
  <c r="BF26" i="17" s="1"/>
  <c r="BE26" i="16"/>
  <c r="BE25" i="16" s="1"/>
  <c r="BD26" i="16"/>
  <c r="BC26" i="16"/>
  <c r="BB26" i="16"/>
  <c r="BA26" i="16"/>
  <c r="AZ26" i="16"/>
  <c r="AY26" i="16"/>
  <c r="AX26" i="16"/>
  <c r="AW26" i="16"/>
  <c r="AW25" i="16" s="1"/>
  <c r="AV26" i="16"/>
  <c r="AU26" i="16"/>
  <c r="AT26" i="16"/>
  <c r="AS26" i="16"/>
  <c r="AR26" i="16"/>
  <c r="AQ26" i="16"/>
  <c r="AP26" i="16"/>
  <c r="AO26" i="16"/>
  <c r="AO25" i="16" s="1"/>
  <c r="AN26" i="16"/>
  <c r="AM26" i="16"/>
  <c r="AL26" i="16"/>
  <c r="AK26" i="16"/>
  <c r="AJ26" i="16"/>
  <c r="AI26" i="16"/>
  <c r="AH26" i="16"/>
  <c r="AG26" i="16"/>
  <c r="AG25" i="16" s="1"/>
  <c r="AF26" i="16"/>
  <c r="AE26" i="16"/>
  <c r="AD26" i="16"/>
  <c r="AC26" i="16"/>
  <c r="AB26" i="16"/>
  <c r="AA26" i="16"/>
  <c r="Z26" i="16"/>
  <c r="Y26" i="16"/>
  <c r="Y25" i="16" s="1"/>
  <c r="X26" i="16"/>
  <c r="W26" i="16"/>
  <c r="V26" i="16"/>
  <c r="U26" i="16"/>
  <c r="T26" i="16"/>
  <c r="S26" i="16"/>
  <c r="R26" i="16"/>
  <c r="Q26" i="16"/>
  <c r="Q25" i="16" s="1"/>
  <c r="P26" i="16"/>
  <c r="O26" i="16"/>
  <c r="N26" i="16"/>
  <c r="M26" i="16"/>
  <c r="L26" i="16"/>
  <c r="K26" i="16"/>
  <c r="J26" i="16"/>
  <c r="I26" i="16"/>
  <c r="I25" i="16" s="1"/>
  <c r="H26" i="16"/>
  <c r="G26" i="16"/>
  <c r="F26" i="16"/>
  <c r="E26" i="16"/>
  <c r="D26" i="16"/>
  <c r="CE25" i="16"/>
  <c r="CD25" i="16"/>
  <c r="CA25" i="16"/>
  <c r="BV25" i="16"/>
  <c r="BS25" i="16"/>
  <c r="BN25" i="16"/>
  <c r="BK25" i="16"/>
  <c r="BF25" i="16"/>
  <c r="BC25" i="16"/>
  <c r="AX25" i="16"/>
  <c r="AU25" i="16"/>
  <c r="AP25" i="16"/>
  <c r="AM25" i="16"/>
  <c r="AH25" i="16"/>
  <c r="AE25" i="16"/>
  <c r="Z25" i="16"/>
  <c r="W25" i="16"/>
  <c r="R25" i="16"/>
  <c r="O25" i="16"/>
  <c r="J25" i="16"/>
  <c r="G25" i="16"/>
  <c r="BQ24" i="16"/>
  <c r="BQ24" i="17" s="1"/>
  <c r="BP24" i="16"/>
  <c r="BO24" i="16"/>
  <c r="BO24" i="17" s="1"/>
  <c r="BN24" i="16"/>
  <c r="BN24" i="17" s="1"/>
  <c r="BM24" i="16"/>
  <c r="BM24" i="17" s="1"/>
  <c r="BL24" i="16"/>
  <c r="BL24" i="17" s="1"/>
  <c r="BK24" i="16"/>
  <c r="BK24" i="17" s="1"/>
  <c r="BJ24" i="16"/>
  <c r="BJ24" i="17" s="1"/>
  <c r="BI24" i="16"/>
  <c r="BI24" i="17" s="1"/>
  <c r="BH24" i="16"/>
  <c r="BG24" i="16"/>
  <c r="BG24" i="17" s="1"/>
  <c r="BF24" i="16"/>
  <c r="BF24" i="17" s="1"/>
  <c r="BE24" i="16"/>
  <c r="BD24" i="16"/>
  <c r="BC24"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AD24" i="16"/>
  <c r="AC24" i="16"/>
  <c r="AB24" i="16"/>
  <c r="AA24" i="16"/>
  <c r="Z24" i="16"/>
  <c r="Y24" i="16"/>
  <c r="X24" i="16"/>
  <c r="W24" i="16"/>
  <c r="V24" i="16"/>
  <c r="U24" i="16"/>
  <c r="T24" i="16"/>
  <c r="S24" i="16"/>
  <c r="R24" i="16"/>
  <c r="Q24" i="16"/>
  <c r="P24" i="16"/>
  <c r="O24" i="16"/>
  <c r="N24" i="16"/>
  <c r="M24" i="16"/>
  <c r="L24" i="16"/>
  <c r="K24" i="16"/>
  <c r="J24" i="16"/>
  <c r="I24" i="16"/>
  <c r="H24" i="16"/>
  <c r="G24" i="16"/>
  <c r="F24" i="16"/>
  <c r="E24" i="16"/>
  <c r="D24" i="16"/>
  <c r="CG23" i="16"/>
  <c r="CG23" i="17" s="1"/>
  <c r="CF23" i="16"/>
  <c r="CF23" i="17" s="1"/>
  <c r="CE23" i="16"/>
  <c r="CE23" i="17" s="1"/>
  <c r="CD23" i="16"/>
  <c r="CD23" i="17" s="1"/>
  <c r="CC23" i="16"/>
  <c r="CC23" i="17" s="1"/>
  <c r="CB23" i="16"/>
  <c r="CB23" i="17" s="1"/>
  <c r="CA23" i="16"/>
  <c r="CA23" i="17" s="1"/>
  <c r="BZ23" i="16"/>
  <c r="BY23" i="16"/>
  <c r="BY23" i="17" s="1"/>
  <c r="BX23" i="16"/>
  <c r="BX23" i="17" s="1"/>
  <c r="BW23" i="16"/>
  <c r="BW23" i="17" s="1"/>
  <c r="BV23" i="16"/>
  <c r="BV23" i="17" s="1"/>
  <c r="BU23" i="16"/>
  <c r="BU23" i="17" s="1"/>
  <c r="BT23" i="16"/>
  <c r="BT23" i="17" s="1"/>
  <c r="BS23" i="16"/>
  <c r="BS23" i="17" s="1"/>
  <c r="BR23" i="16"/>
  <c r="BQ23" i="16"/>
  <c r="BQ23" i="17" s="1"/>
  <c r="BP23" i="16"/>
  <c r="BP23" i="17" s="1"/>
  <c r="BO23" i="16"/>
  <c r="BN23" i="16"/>
  <c r="BN23" i="17" s="1"/>
  <c r="BM23" i="16"/>
  <c r="BM23" i="17" s="1"/>
  <c r="BL23" i="16"/>
  <c r="BL23" i="17" s="1"/>
  <c r="BK23" i="16"/>
  <c r="BK23" i="17" s="1"/>
  <c r="BJ23" i="16"/>
  <c r="BI23" i="16"/>
  <c r="BI23" i="17" s="1"/>
  <c r="BH23" i="16"/>
  <c r="BH23" i="17" s="1"/>
  <c r="BG23" i="16"/>
  <c r="BF23" i="16"/>
  <c r="BF23" i="17" s="1"/>
  <c r="BE23" i="16"/>
  <c r="BD23" i="16"/>
  <c r="BC23" i="16"/>
  <c r="BB23" i="16"/>
  <c r="BA23" i="16"/>
  <c r="AZ23" i="16"/>
  <c r="AY23" i="16"/>
  <c r="AX23" i="16"/>
  <c r="AW23" i="16"/>
  <c r="AV23" i="16"/>
  <c r="AU23" i="16"/>
  <c r="AT23" i="16"/>
  <c r="AS23" i="16"/>
  <c r="AR23" i="16"/>
  <c r="AQ23" i="16"/>
  <c r="AP23" i="16"/>
  <c r="AO23" i="16"/>
  <c r="AN23" i="16"/>
  <c r="AM23" i="16"/>
  <c r="AL23" i="16"/>
  <c r="AK23" i="16"/>
  <c r="AJ23" i="16"/>
  <c r="AI23" i="16"/>
  <c r="AH23" i="16"/>
  <c r="AG23" i="16"/>
  <c r="AF23" i="16"/>
  <c r="AE23" i="16"/>
  <c r="AD23" i="16"/>
  <c r="AC23" i="16"/>
  <c r="AB23" i="16"/>
  <c r="AA23" i="16"/>
  <c r="Z23" i="16"/>
  <c r="Y23" i="16"/>
  <c r="X23" i="16"/>
  <c r="W23" i="16"/>
  <c r="V23" i="16"/>
  <c r="U23" i="16"/>
  <c r="T23" i="16"/>
  <c r="S23" i="16"/>
  <c r="R23" i="16"/>
  <c r="Q23" i="16"/>
  <c r="P23" i="16"/>
  <c r="O23" i="16"/>
  <c r="N23" i="16"/>
  <c r="M23" i="16"/>
  <c r="L23" i="16"/>
  <c r="K23" i="16"/>
  <c r="J23" i="16"/>
  <c r="I23" i="16"/>
  <c r="H23" i="16"/>
  <c r="G23" i="16"/>
  <c r="F23" i="16"/>
  <c r="E23" i="16"/>
  <c r="D23" i="16"/>
  <c r="CG22" i="16"/>
  <c r="CF22" i="16"/>
  <c r="CE22" i="16"/>
  <c r="CD22" i="16"/>
  <c r="CC22" i="16"/>
  <c r="CB22" i="16"/>
  <c r="CA22" i="16"/>
  <c r="BZ22" i="16"/>
  <c r="BY22" i="16"/>
  <c r="BX22" i="16"/>
  <c r="BW22" i="16"/>
  <c r="BV22" i="16"/>
  <c r="BU22" i="16"/>
  <c r="BT22" i="16"/>
  <c r="BS22" i="16"/>
  <c r="BR22" i="16"/>
  <c r="BQ22" i="16"/>
  <c r="BP22" i="16"/>
  <c r="BO22" i="16"/>
  <c r="BN22" i="16"/>
  <c r="BM22" i="16"/>
  <c r="BL22" i="16"/>
  <c r="BK22" i="16"/>
  <c r="BJ22" i="16"/>
  <c r="BI22" i="16"/>
  <c r="BH22" i="16"/>
  <c r="BG22" i="16"/>
  <c r="BF22" i="16"/>
  <c r="BE22" i="16"/>
  <c r="BD22" i="16"/>
  <c r="BC22" i="16"/>
  <c r="BB22" i="16"/>
  <c r="BA22" i="16"/>
  <c r="AZ22" i="16"/>
  <c r="AY22" i="16"/>
  <c r="AX22" i="16"/>
  <c r="AW22" i="16"/>
  <c r="AV22" i="16"/>
  <c r="AU22" i="16"/>
  <c r="AT22" i="16"/>
  <c r="AS22" i="16"/>
  <c r="AR22" i="16"/>
  <c r="AQ22" i="16"/>
  <c r="AP22" i="16"/>
  <c r="AO22" i="16"/>
  <c r="AN22" i="16"/>
  <c r="AM22" i="16"/>
  <c r="AL22" i="16"/>
  <c r="AK22" i="16"/>
  <c r="AJ22" i="16"/>
  <c r="AI22" i="16"/>
  <c r="AH22" i="16"/>
  <c r="AG22" i="16"/>
  <c r="AF22" i="16"/>
  <c r="AE22" i="16"/>
  <c r="AD22" i="16"/>
  <c r="AC22" i="16"/>
  <c r="AB22" i="16"/>
  <c r="AA22" i="16"/>
  <c r="Z22" i="16"/>
  <c r="Y22" i="16"/>
  <c r="X22" i="16"/>
  <c r="W22" i="16"/>
  <c r="V22" i="16"/>
  <c r="U22" i="16"/>
  <c r="T22" i="16"/>
  <c r="S22" i="16"/>
  <c r="R22" i="16"/>
  <c r="Q22" i="16"/>
  <c r="P22" i="16"/>
  <c r="O22" i="16"/>
  <c r="N22" i="16"/>
  <c r="M22" i="16"/>
  <c r="L22" i="16"/>
  <c r="K22" i="16"/>
  <c r="J22" i="16"/>
  <c r="I22" i="16"/>
  <c r="H22" i="16"/>
  <c r="G22" i="16"/>
  <c r="F22" i="16"/>
  <c r="E22" i="16"/>
  <c r="D22" i="16"/>
  <c r="CG21" i="16"/>
  <c r="CG21" i="17" s="1"/>
  <c r="CF21" i="16"/>
  <c r="CF21" i="17" s="1"/>
  <c r="CE21" i="16"/>
  <c r="CE21" i="17" s="1"/>
  <c r="CD21" i="16"/>
  <c r="CC21" i="16"/>
  <c r="CC21" i="17" s="1"/>
  <c r="CB21" i="16"/>
  <c r="CB21" i="17" s="1"/>
  <c r="CA21" i="16"/>
  <c r="BZ21" i="16"/>
  <c r="BZ21" i="17" s="1"/>
  <c r="BY21" i="16"/>
  <c r="BY21" i="17" s="1"/>
  <c r="BX21" i="16"/>
  <c r="BX21" i="17" s="1"/>
  <c r="BW21" i="16"/>
  <c r="BW21" i="17" s="1"/>
  <c r="BV21" i="16"/>
  <c r="BU21" i="16"/>
  <c r="BU21" i="17" s="1"/>
  <c r="BT21" i="16"/>
  <c r="BT21" i="17" s="1"/>
  <c r="BS21" i="16"/>
  <c r="BR21" i="16"/>
  <c r="BR21" i="17" s="1"/>
  <c r="BQ21" i="16"/>
  <c r="BQ21" i="17" s="1"/>
  <c r="BP21" i="16"/>
  <c r="BP21" i="17" s="1"/>
  <c r="BO21" i="16"/>
  <c r="BO21" i="17" s="1"/>
  <c r="BN21" i="16"/>
  <c r="BM21" i="16"/>
  <c r="BM21" i="17" s="1"/>
  <c r="BL21" i="16"/>
  <c r="BL21" i="17" s="1"/>
  <c r="BK21" i="16"/>
  <c r="BJ21" i="16"/>
  <c r="BJ21" i="17" s="1"/>
  <c r="BI21" i="16"/>
  <c r="BI21" i="17" s="1"/>
  <c r="BH21" i="16"/>
  <c r="BH21" i="17" s="1"/>
  <c r="BG21" i="16"/>
  <c r="BG21" i="17" s="1"/>
  <c r="BF21" i="16"/>
  <c r="BE21" i="16"/>
  <c r="BD21" i="16"/>
  <c r="BC21" i="16"/>
  <c r="BB21" i="16"/>
  <c r="BA21" i="16"/>
  <c r="AZ21" i="16"/>
  <c r="AY21" i="16"/>
  <c r="AX21" i="16"/>
  <c r="AW21" i="16"/>
  <c r="AV21" i="16"/>
  <c r="AU21" i="16"/>
  <c r="AT21" i="16"/>
  <c r="AS21" i="16"/>
  <c r="AR21" i="16"/>
  <c r="AQ21" i="16"/>
  <c r="AP21" i="16"/>
  <c r="AO21" i="16"/>
  <c r="AN21" i="16"/>
  <c r="AM21" i="16"/>
  <c r="AL21" i="16"/>
  <c r="AK21" i="16"/>
  <c r="AJ21" i="16"/>
  <c r="AI21" i="16"/>
  <c r="AH21" i="16"/>
  <c r="AG21" i="16"/>
  <c r="AF21" i="16"/>
  <c r="AE21" i="16"/>
  <c r="AD21" i="16"/>
  <c r="AC21" i="16"/>
  <c r="AB21" i="16"/>
  <c r="AA21" i="16"/>
  <c r="Z21" i="16"/>
  <c r="Y21" i="16"/>
  <c r="X21" i="16"/>
  <c r="W21" i="16"/>
  <c r="V21" i="16"/>
  <c r="U21" i="16"/>
  <c r="T21" i="16"/>
  <c r="S21" i="16"/>
  <c r="R21" i="16"/>
  <c r="Q21" i="16"/>
  <c r="P21" i="16"/>
  <c r="O21" i="16"/>
  <c r="N21" i="16"/>
  <c r="M21" i="16"/>
  <c r="L21" i="16"/>
  <c r="K21" i="16"/>
  <c r="J21" i="16"/>
  <c r="I21" i="16"/>
  <c r="H21" i="16"/>
  <c r="G21" i="16"/>
  <c r="F21" i="16"/>
  <c r="E21" i="16"/>
  <c r="D21" i="16"/>
  <c r="BU20" i="16"/>
  <c r="BQ20" i="16"/>
  <c r="BQ20" i="17" s="1"/>
  <c r="AZ20" i="16"/>
  <c r="AC20" i="16"/>
  <c r="CF19" i="16"/>
  <c r="CF19" i="17" s="1"/>
  <c r="BH19" i="16"/>
  <c r="BH19" i="17" s="1"/>
  <c r="BG19" i="16"/>
  <c r="AX19" i="16"/>
  <c r="AW19" i="16"/>
  <c r="AV19" i="16"/>
  <c r="AU19" i="16"/>
  <c r="AT19" i="16"/>
  <c r="AQ19" i="16"/>
  <c r="AP19" i="16"/>
  <c r="AO19" i="16"/>
  <c r="AN19" i="16"/>
  <c r="AM19" i="16"/>
  <c r="AL19" i="16"/>
  <c r="AI19" i="16"/>
  <c r="AH19" i="16"/>
  <c r="AG19" i="16"/>
  <c r="AF19" i="16"/>
  <c r="AE19" i="16"/>
  <c r="AD19" i="16"/>
  <c r="AA19" i="16"/>
  <c r="Z19" i="16"/>
  <c r="Y19" i="16"/>
  <c r="X19" i="16"/>
  <c r="W19" i="16"/>
  <c r="V19" i="16"/>
  <c r="S19" i="16"/>
  <c r="R19" i="16"/>
  <c r="Q19" i="16"/>
  <c r="P19" i="16"/>
  <c r="O19" i="16"/>
  <c r="N19" i="16"/>
  <c r="K19" i="16"/>
  <c r="J19" i="16"/>
  <c r="I19" i="16"/>
  <c r="H19" i="16"/>
  <c r="G19" i="16"/>
  <c r="F19" i="16"/>
  <c r="D19" i="16"/>
  <c r="CE18" i="16"/>
  <c r="CE18" i="17" s="1"/>
  <c r="CD18" i="16"/>
  <c r="CD18" i="17" s="1"/>
  <c r="BW18" i="16"/>
  <c r="BW18" i="17" s="1"/>
  <c r="BV18" i="16"/>
  <c r="BV18" i="17" s="1"/>
  <c r="BO18" i="16"/>
  <c r="BO18" i="17" s="1"/>
  <c r="BN18" i="16"/>
  <c r="BN18" i="17" s="1"/>
  <c r="BK18" i="16"/>
  <c r="BK18" i="17" s="1"/>
  <c r="BI18" i="16"/>
  <c r="BH18" i="16"/>
  <c r="BH18" i="17" s="1"/>
  <c r="BD18" i="16"/>
  <c r="BC18" i="16"/>
  <c r="BA18" i="16"/>
  <c r="AZ18" i="16"/>
  <c r="AV18" i="16"/>
  <c r="AU18" i="16"/>
  <c r="AT18" i="16"/>
  <c r="AS18" i="16"/>
  <c r="AR18" i="16"/>
  <c r="AN18" i="16"/>
  <c r="AM18" i="16"/>
  <c r="AL18" i="16"/>
  <c r="AK18" i="16"/>
  <c r="AJ18" i="16"/>
  <c r="AF18" i="16"/>
  <c r="AE18" i="16"/>
  <c r="AC18" i="16"/>
  <c r="AB18" i="16"/>
  <c r="X18" i="16"/>
  <c r="W18" i="16"/>
  <c r="U18" i="16"/>
  <c r="T18" i="16"/>
  <c r="P18" i="16"/>
  <c r="O18" i="16"/>
  <c r="N18" i="16"/>
  <c r="M18" i="16"/>
  <c r="L18" i="16"/>
  <c r="H18" i="16"/>
  <c r="G18" i="16"/>
  <c r="F18" i="16"/>
  <c r="E18" i="16"/>
  <c r="D18" i="16"/>
  <c r="CG16" i="16"/>
  <c r="CF16" i="16"/>
  <c r="CE16" i="16"/>
  <c r="CD16" i="16"/>
  <c r="CC16" i="16"/>
  <c r="CB16" i="16"/>
  <c r="CA16" i="16"/>
  <c r="BZ16" i="16"/>
  <c r="BY16" i="16"/>
  <c r="BX16" i="16"/>
  <c r="BW16" i="16"/>
  <c r="BV16" i="16"/>
  <c r="BU16" i="16"/>
  <c r="BT16" i="16"/>
  <c r="BS16" i="16"/>
  <c r="BR16" i="16"/>
  <c r="BQ16" i="16"/>
  <c r="BP16" i="16"/>
  <c r="BO16" i="16"/>
  <c r="BN16" i="16"/>
  <c r="BM16" i="16"/>
  <c r="BL16" i="16"/>
  <c r="BK16" i="16"/>
  <c r="BJ16" i="16"/>
  <c r="BI16" i="16"/>
  <c r="BH16" i="16"/>
  <c r="BG16" i="16"/>
  <c r="BF16" i="16"/>
  <c r="BE16" i="16"/>
  <c r="BD16" i="16"/>
  <c r="BC16" i="16"/>
  <c r="BB16" i="16"/>
  <c r="BA16" i="16"/>
  <c r="AZ16" i="16"/>
  <c r="AY16" i="16"/>
  <c r="AX16" i="16"/>
  <c r="AW16" i="16"/>
  <c r="AV16" i="16"/>
  <c r="AU16" i="16"/>
  <c r="AT16" i="16"/>
  <c r="AS16" i="16"/>
  <c r="AR16" i="16"/>
  <c r="AQ16" i="16"/>
  <c r="AP16" i="16"/>
  <c r="AO16" i="16"/>
  <c r="AN16" i="16"/>
  <c r="AM16" i="16"/>
  <c r="AL16" i="16"/>
  <c r="AK16" i="16"/>
  <c r="AJ16" i="16"/>
  <c r="AI16" i="16"/>
  <c r="AH16" i="16"/>
  <c r="AG16" i="16"/>
  <c r="AF16" i="16"/>
  <c r="AE16" i="16"/>
  <c r="AD16" i="16"/>
  <c r="AC16" i="16"/>
  <c r="AB16" i="16"/>
  <c r="AA16" i="16"/>
  <c r="Z16" i="16"/>
  <c r="Y16" i="16"/>
  <c r="X16" i="16"/>
  <c r="W16" i="16"/>
  <c r="V16" i="16"/>
  <c r="U16" i="16"/>
  <c r="T16" i="16"/>
  <c r="S16" i="16"/>
  <c r="R16" i="16"/>
  <c r="Q16" i="16"/>
  <c r="P16" i="16"/>
  <c r="O16" i="16"/>
  <c r="N16" i="16"/>
  <c r="M16" i="16"/>
  <c r="L16" i="16"/>
  <c r="K16" i="16"/>
  <c r="J16" i="16"/>
  <c r="I16" i="16"/>
  <c r="H16" i="16"/>
  <c r="G16" i="16"/>
  <c r="F16" i="16"/>
  <c r="E16" i="16"/>
  <c r="D16" i="16"/>
  <c r="CG15" i="16"/>
  <c r="CG15" i="17" s="1"/>
  <c r="CF15" i="16"/>
  <c r="CE15" i="16"/>
  <c r="CD15" i="16"/>
  <c r="CD15" i="17" s="1"/>
  <c r="CC15" i="16"/>
  <c r="CC15" i="17" s="1"/>
  <c r="CB15" i="16"/>
  <c r="CB15" i="17" s="1"/>
  <c r="CA15" i="16"/>
  <c r="CA15" i="17" s="1"/>
  <c r="BZ15" i="16"/>
  <c r="BY15" i="16"/>
  <c r="BY15" i="17" s="1"/>
  <c r="BX15" i="16"/>
  <c r="BW15" i="16"/>
  <c r="BV15" i="16"/>
  <c r="BV15" i="17" s="1"/>
  <c r="BU15" i="16"/>
  <c r="BU15" i="17" s="1"/>
  <c r="BT15" i="16"/>
  <c r="BT15" i="17" s="1"/>
  <c r="BS15" i="16"/>
  <c r="BS15" i="17" s="1"/>
  <c r="BR15" i="16"/>
  <c r="BQ15" i="16"/>
  <c r="BQ15" i="17" s="1"/>
  <c r="BP15" i="16"/>
  <c r="BO15" i="16"/>
  <c r="BN15" i="16"/>
  <c r="BN15" i="17" s="1"/>
  <c r="BM15" i="16"/>
  <c r="BM15" i="17" s="1"/>
  <c r="BL15" i="16"/>
  <c r="BL15" i="17" s="1"/>
  <c r="BK15" i="16"/>
  <c r="BK15" i="17" s="1"/>
  <c r="BJ15" i="16"/>
  <c r="BI15" i="16"/>
  <c r="BI15" i="17" s="1"/>
  <c r="BH15" i="16"/>
  <c r="BG15" i="16"/>
  <c r="BF15" i="16"/>
  <c r="BF15" i="17" s="1"/>
  <c r="BE15" i="16"/>
  <c r="BD15" i="16"/>
  <c r="BC15" i="16"/>
  <c r="BB15" i="16"/>
  <c r="BA15" i="16"/>
  <c r="AZ15" i="16"/>
  <c r="AY15" i="16"/>
  <c r="AX15" i="16"/>
  <c r="AW15" i="16"/>
  <c r="AV15" i="16"/>
  <c r="AU15" i="16"/>
  <c r="AT15" i="16"/>
  <c r="AS15" i="16"/>
  <c r="AR15" i="16"/>
  <c r="AQ15" i="16"/>
  <c r="AP15" i="16"/>
  <c r="AO15" i="16"/>
  <c r="AN15" i="16"/>
  <c r="AM15" i="16"/>
  <c r="AL15" i="16"/>
  <c r="AK15" i="16"/>
  <c r="AJ15" i="16"/>
  <c r="AI15" i="16"/>
  <c r="AH15" i="16"/>
  <c r="AG15" i="16"/>
  <c r="AF15" i="16"/>
  <c r="AE15" i="16"/>
  <c r="AD15" i="16"/>
  <c r="AC15" i="16"/>
  <c r="AB15" i="16"/>
  <c r="AA15" i="16"/>
  <c r="Z15" i="16"/>
  <c r="Y15" i="16"/>
  <c r="X15" i="16"/>
  <c r="W15" i="16"/>
  <c r="V15" i="16"/>
  <c r="U15" i="16"/>
  <c r="T15" i="16"/>
  <c r="S15" i="16"/>
  <c r="R15" i="16"/>
  <c r="Q15" i="16"/>
  <c r="P15" i="16"/>
  <c r="O15" i="16"/>
  <c r="N15" i="16"/>
  <c r="M15" i="16"/>
  <c r="L15" i="16"/>
  <c r="K15" i="16"/>
  <c r="J15" i="16"/>
  <c r="I15" i="16"/>
  <c r="H15" i="16"/>
  <c r="G15" i="16"/>
  <c r="F15" i="16"/>
  <c r="E15" i="16"/>
  <c r="D15" i="16"/>
  <c r="CG14" i="16"/>
  <c r="CF14" i="16"/>
  <c r="CE14" i="16"/>
  <c r="CD14" i="16"/>
  <c r="CC14" i="16"/>
  <c r="CB14" i="16"/>
  <c r="CA14" i="16"/>
  <c r="BZ14" i="16"/>
  <c r="BY14" i="16"/>
  <c r="BX14" i="16"/>
  <c r="BW14" i="16"/>
  <c r="BV14" i="16"/>
  <c r="BU14" i="16"/>
  <c r="BT14" i="16"/>
  <c r="BS14" i="16"/>
  <c r="BR14" i="16"/>
  <c r="BQ14" i="16"/>
  <c r="BP14" i="16"/>
  <c r="BO14" i="16"/>
  <c r="BN14" i="16"/>
  <c r="BM14" i="16"/>
  <c r="BL14" i="16"/>
  <c r="BK14" i="16"/>
  <c r="BJ14" i="16"/>
  <c r="BI14" i="16"/>
  <c r="BI12" i="16" s="1"/>
  <c r="BH14" i="16"/>
  <c r="BG14" i="16"/>
  <c r="BF14" i="16"/>
  <c r="BE14" i="16"/>
  <c r="BD14" i="16"/>
  <c r="BC14" i="16"/>
  <c r="BB14" i="16"/>
  <c r="BA14" i="16"/>
  <c r="AZ14" i="16"/>
  <c r="AY14" i="16"/>
  <c r="AX14" i="16"/>
  <c r="AW14" i="16"/>
  <c r="AV14" i="16"/>
  <c r="AU14" i="16"/>
  <c r="AT14" i="16"/>
  <c r="AS14" i="16"/>
  <c r="AR14" i="16"/>
  <c r="AQ14" i="16"/>
  <c r="AP14" i="16"/>
  <c r="AO14" i="16"/>
  <c r="AN14" i="16"/>
  <c r="AM14" i="16"/>
  <c r="AL14" i="16"/>
  <c r="AK14" i="16"/>
  <c r="AJ14" i="16"/>
  <c r="AI14" i="16"/>
  <c r="AH14" i="16"/>
  <c r="AG14" i="16"/>
  <c r="AF14" i="16"/>
  <c r="AE14" i="16"/>
  <c r="AD14" i="16"/>
  <c r="AC14" i="16"/>
  <c r="AB14" i="16"/>
  <c r="AA14" i="16"/>
  <c r="Z14" i="16"/>
  <c r="Y14" i="16"/>
  <c r="X14" i="16"/>
  <c r="W14" i="16"/>
  <c r="V14" i="16"/>
  <c r="U14" i="16"/>
  <c r="T14" i="16"/>
  <c r="S14" i="16"/>
  <c r="R14" i="16"/>
  <c r="Q14" i="16"/>
  <c r="P14" i="16"/>
  <c r="O14" i="16"/>
  <c r="N14" i="16"/>
  <c r="M14" i="16"/>
  <c r="L14" i="16"/>
  <c r="K14" i="16"/>
  <c r="J14" i="16"/>
  <c r="I14" i="16"/>
  <c r="H14" i="16"/>
  <c r="G14" i="16"/>
  <c r="F14" i="16"/>
  <c r="E14" i="16"/>
  <c r="D14" i="16"/>
  <c r="CG13" i="16"/>
  <c r="CF13" i="16"/>
  <c r="CE13" i="16"/>
  <c r="CE13" i="17" s="1"/>
  <c r="CD13" i="16"/>
  <c r="CC13" i="16"/>
  <c r="CB13" i="16"/>
  <c r="CA13" i="16"/>
  <c r="CA12" i="16" s="1"/>
  <c r="BZ13" i="16"/>
  <c r="BZ13" i="17" s="1"/>
  <c r="BY13" i="16"/>
  <c r="BX13" i="16"/>
  <c r="BW13" i="16"/>
  <c r="BW13" i="17" s="1"/>
  <c r="BV13" i="16"/>
  <c r="BU13" i="16"/>
  <c r="BT13" i="16"/>
  <c r="BS13" i="16"/>
  <c r="BR13" i="16"/>
  <c r="BR13" i="17" s="1"/>
  <c r="BQ13" i="16"/>
  <c r="BP13" i="16"/>
  <c r="BO13" i="16"/>
  <c r="BO13" i="17" s="1"/>
  <c r="BN13" i="16"/>
  <c r="BM13" i="16"/>
  <c r="BL13" i="16"/>
  <c r="BK13" i="16"/>
  <c r="BJ13" i="16"/>
  <c r="BJ13" i="17" s="1"/>
  <c r="BI13" i="16"/>
  <c r="BH13" i="16"/>
  <c r="BG13" i="16"/>
  <c r="BG13" i="17" s="1"/>
  <c r="BF13" i="16"/>
  <c r="BE13" i="16"/>
  <c r="BD13" i="16"/>
  <c r="BC13" i="16"/>
  <c r="BB13" i="16"/>
  <c r="BA13" i="16"/>
  <c r="AZ13" i="16"/>
  <c r="AY13" i="16"/>
  <c r="AX13" i="16"/>
  <c r="AW13" i="16"/>
  <c r="AV13" i="16"/>
  <c r="AU13" i="16"/>
  <c r="AT13" i="16"/>
  <c r="AS13" i="16"/>
  <c r="AR13" i="16"/>
  <c r="AQ13" i="16"/>
  <c r="AP13" i="16"/>
  <c r="AO13" i="16"/>
  <c r="AN13" i="16"/>
  <c r="AM13" i="16"/>
  <c r="AL13" i="16"/>
  <c r="AK13" i="16"/>
  <c r="AJ13" i="16"/>
  <c r="AI13" i="16"/>
  <c r="AH13" i="16"/>
  <c r="AG13" i="16"/>
  <c r="AF13" i="16"/>
  <c r="AE13" i="16"/>
  <c r="AD13" i="16"/>
  <c r="AC13" i="16"/>
  <c r="AB13" i="16"/>
  <c r="AA13" i="16"/>
  <c r="Z13" i="16"/>
  <c r="Y13" i="16"/>
  <c r="X13" i="16"/>
  <c r="W13" i="16"/>
  <c r="V13" i="16"/>
  <c r="U13" i="16"/>
  <c r="T13" i="16"/>
  <c r="S13" i="16"/>
  <c r="R13" i="16"/>
  <c r="Q13" i="16"/>
  <c r="P13" i="16"/>
  <c r="O13" i="16"/>
  <c r="N13" i="16"/>
  <c r="M13" i="16"/>
  <c r="L13" i="16"/>
  <c r="K13" i="16"/>
  <c r="J13" i="16"/>
  <c r="I13" i="16"/>
  <c r="H13" i="16"/>
  <c r="G13" i="16"/>
  <c r="F13" i="16"/>
  <c r="E13" i="16"/>
  <c r="D13" i="16"/>
  <c r="CE12" i="16"/>
  <c r="CD12" i="16"/>
  <c r="CC12" i="16"/>
  <c r="BV12" i="16"/>
  <c r="BU12" i="16"/>
  <c r="BS12" i="16"/>
  <c r="BO12" i="16"/>
  <c r="BN12" i="16"/>
  <c r="BM12" i="16"/>
  <c r="BK12" i="16"/>
  <c r="BG12" i="16"/>
  <c r="BC12" i="16"/>
  <c r="AY12" i="16"/>
  <c r="AU12" i="16"/>
  <c r="AQ12" i="16"/>
  <c r="AM12" i="16"/>
  <c r="AI12" i="16"/>
  <c r="AE12" i="16"/>
  <c r="AA12" i="16"/>
  <c r="W12" i="16"/>
  <c r="S12" i="16"/>
  <c r="O12" i="16"/>
  <c r="K12" i="16"/>
  <c r="G12" i="16"/>
  <c r="CG10" i="16"/>
  <c r="CF10" i="16"/>
  <c r="CE10" i="16"/>
  <c r="CD10" i="16"/>
  <c r="CC10" i="16"/>
  <c r="CC10" i="17" s="1"/>
  <c r="CB10" i="16"/>
  <c r="CA10" i="16"/>
  <c r="BZ10" i="16"/>
  <c r="BY10" i="16"/>
  <c r="BX10" i="16"/>
  <c r="BW10" i="16"/>
  <c r="BV10" i="16"/>
  <c r="BU10" i="16"/>
  <c r="BU10" i="17" s="1"/>
  <c r="BT10" i="16"/>
  <c r="BS10" i="16"/>
  <c r="BR10" i="16"/>
  <c r="BQ10" i="16"/>
  <c r="BP10" i="16"/>
  <c r="BP20" i="16" s="1"/>
  <c r="BO10" i="16"/>
  <c r="BN10" i="16"/>
  <c r="BM10" i="16"/>
  <c r="BM10" i="17" s="1"/>
  <c r="BL10" i="16"/>
  <c r="BK10" i="16"/>
  <c r="BJ10" i="16"/>
  <c r="BI10" i="16"/>
  <c r="BH10" i="16"/>
  <c r="BG10" i="16"/>
  <c r="BF10" i="16"/>
  <c r="BE10" i="16"/>
  <c r="BD10" i="16"/>
  <c r="BC10"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AD10" i="16"/>
  <c r="AC10" i="16"/>
  <c r="AB10" i="16"/>
  <c r="AA10" i="16"/>
  <c r="Z10" i="16"/>
  <c r="Y10" i="16"/>
  <c r="X10" i="16"/>
  <c r="W10" i="16"/>
  <c r="V10" i="16"/>
  <c r="U10" i="16"/>
  <c r="T10" i="16"/>
  <c r="S10" i="16"/>
  <c r="R10" i="16"/>
  <c r="Q10" i="16"/>
  <c r="P10" i="16"/>
  <c r="O10" i="16"/>
  <c r="N10" i="16"/>
  <c r="M10" i="16"/>
  <c r="L10" i="16"/>
  <c r="K10" i="16"/>
  <c r="J10" i="16"/>
  <c r="I10" i="16"/>
  <c r="H10" i="16"/>
  <c r="G10" i="16"/>
  <c r="F10" i="16"/>
  <c r="E10" i="16"/>
  <c r="D10" i="16"/>
  <c r="BZ9" i="17"/>
  <c r="CG8" i="16"/>
  <c r="CF8" i="16"/>
  <c r="CE8" i="16"/>
  <c r="CD8" i="16"/>
  <c r="CC8" i="16"/>
  <c r="CB8" i="16"/>
  <c r="CA8" i="16"/>
  <c r="BZ8" i="16"/>
  <c r="BZ8" i="17" s="1"/>
  <c r="BY8" i="16"/>
  <c r="BX8" i="16"/>
  <c r="BW8" i="16"/>
  <c r="BV8" i="16"/>
  <c r="BU8" i="16"/>
  <c r="BT8" i="16"/>
  <c r="BS8" i="16"/>
  <c r="BR8" i="16"/>
  <c r="BR8" i="17" s="1"/>
  <c r="BQ8" i="16"/>
  <c r="BP8" i="16"/>
  <c r="BO8" i="16"/>
  <c r="BN8" i="16"/>
  <c r="BM8" i="16"/>
  <c r="BL8" i="16"/>
  <c r="BK8" i="16"/>
  <c r="BJ8" i="16"/>
  <c r="BJ8" i="17" s="1"/>
  <c r="BI8" i="16"/>
  <c r="BH8" i="16"/>
  <c r="BG8" i="16"/>
  <c r="BF8" i="16"/>
  <c r="BE8" i="16"/>
  <c r="BD8" i="16"/>
  <c r="BC8" i="16"/>
  <c r="BB8" i="16"/>
  <c r="BA8" i="16"/>
  <c r="AZ8" i="16"/>
  <c r="AY8" i="16"/>
  <c r="AX8" i="16"/>
  <c r="AW8" i="16"/>
  <c r="AV8" i="16"/>
  <c r="AU8" i="16"/>
  <c r="AT8" i="16"/>
  <c r="AS8" i="16"/>
  <c r="AR8" i="16"/>
  <c r="AQ8" i="16"/>
  <c r="AP8" i="16"/>
  <c r="AO8" i="16"/>
  <c r="AN8" i="16"/>
  <c r="AM8" i="16"/>
  <c r="AL8" i="16"/>
  <c r="AK8" i="16"/>
  <c r="AJ8" i="16"/>
  <c r="AI8" i="16"/>
  <c r="AH8" i="16"/>
  <c r="AG8" i="16"/>
  <c r="AF8" i="16"/>
  <c r="AE8" i="16"/>
  <c r="AD8" i="16"/>
  <c r="AC8" i="16"/>
  <c r="AB8" i="16"/>
  <c r="AA8" i="16"/>
  <c r="Z8" i="16"/>
  <c r="Y8" i="16"/>
  <c r="X8" i="16"/>
  <c r="W8" i="16"/>
  <c r="V8" i="16"/>
  <c r="U8" i="16"/>
  <c r="T8" i="16"/>
  <c r="S8" i="16"/>
  <c r="R8" i="16"/>
  <c r="Q8" i="16"/>
  <c r="P8" i="16"/>
  <c r="O8" i="16"/>
  <c r="N8" i="16"/>
  <c r="M8" i="16"/>
  <c r="L8" i="16"/>
  <c r="K8" i="16"/>
  <c r="J8" i="16"/>
  <c r="I8" i="16"/>
  <c r="H8" i="16"/>
  <c r="G8" i="16"/>
  <c r="F8" i="16"/>
  <c r="E8" i="16"/>
  <c r="D8" i="16"/>
  <c r="CG7" i="16"/>
  <c r="CF7" i="16"/>
  <c r="CE7" i="16"/>
  <c r="CD7" i="16"/>
  <c r="CC7" i="16"/>
  <c r="CB7" i="16"/>
  <c r="CA7" i="16"/>
  <c r="BZ7" i="16"/>
  <c r="BZ6" i="16" s="1"/>
  <c r="BY7" i="16"/>
  <c r="BX7" i="16"/>
  <c r="BW7" i="16"/>
  <c r="BV7" i="16"/>
  <c r="BU7" i="16"/>
  <c r="BT7" i="16"/>
  <c r="BS7" i="16"/>
  <c r="BR7" i="16"/>
  <c r="BR6" i="16" s="1"/>
  <c r="BQ7" i="16"/>
  <c r="BP7" i="16"/>
  <c r="BO7" i="16"/>
  <c r="BN7" i="16"/>
  <c r="BM7" i="16"/>
  <c r="BL7" i="16"/>
  <c r="BK7" i="16"/>
  <c r="BJ7" i="16"/>
  <c r="BJ6" i="16" s="1"/>
  <c r="BI7" i="16"/>
  <c r="BH7" i="16"/>
  <c r="BG7" i="16"/>
  <c r="BF7" i="16"/>
  <c r="BE7" i="16"/>
  <c r="BD7" i="16"/>
  <c r="BC7" i="16"/>
  <c r="BB7" i="16"/>
  <c r="BA7" i="16"/>
  <c r="AZ7" i="16"/>
  <c r="AY7" i="16"/>
  <c r="AX7" i="16"/>
  <c r="AW7" i="16"/>
  <c r="AV7" i="16"/>
  <c r="AU7" i="16"/>
  <c r="AT7" i="16"/>
  <c r="AS7" i="16"/>
  <c r="AR7" i="16"/>
  <c r="AQ7" i="16"/>
  <c r="AP7" i="16"/>
  <c r="AO7" i="16"/>
  <c r="AN7" i="16"/>
  <c r="AM7" i="16"/>
  <c r="AL7" i="16"/>
  <c r="AK7" i="16"/>
  <c r="AJ7" i="16"/>
  <c r="AI7" i="16"/>
  <c r="AH7" i="16"/>
  <c r="AG7" i="16"/>
  <c r="AF7" i="16"/>
  <c r="AE7" i="16"/>
  <c r="AD7" i="16"/>
  <c r="AC7" i="16"/>
  <c r="AB7" i="16"/>
  <c r="AA7" i="16"/>
  <c r="Z7" i="16"/>
  <c r="Y7" i="16"/>
  <c r="X7" i="16"/>
  <c r="W7" i="16"/>
  <c r="V7" i="16"/>
  <c r="U7" i="16"/>
  <c r="T7" i="16"/>
  <c r="S7" i="16"/>
  <c r="R7" i="16"/>
  <c r="Q7" i="16"/>
  <c r="P7" i="16"/>
  <c r="O7" i="16"/>
  <c r="N7" i="16"/>
  <c r="M7" i="16"/>
  <c r="L7" i="16"/>
  <c r="K7" i="16"/>
  <c r="J7" i="16"/>
  <c r="I7" i="16"/>
  <c r="H7" i="16"/>
  <c r="G7" i="16"/>
  <c r="F7" i="16"/>
  <c r="E7" i="16"/>
  <c r="D7" i="16"/>
  <c r="CG6" i="16"/>
  <c r="CF6" i="16"/>
  <c r="CE6" i="16"/>
  <c r="BY6" i="16"/>
  <c r="BX6" i="16"/>
  <c r="BW6" i="16"/>
  <c r="BQ6" i="16"/>
  <c r="BP6" i="16"/>
  <c r="BO6" i="16"/>
  <c r="BI6" i="16"/>
  <c r="BH6" i="16"/>
  <c r="BG6" i="16"/>
  <c r="BA6" i="16"/>
  <c r="AZ6" i="16"/>
  <c r="AY6" i="16"/>
  <c r="AS6" i="16"/>
  <c r="AR6" i="16"/>
  <c r="AQ6" i="16"/>
  <c r="AK6" i="16"/>
  <c r="AJ6" i="16"/>
  <c r="AI6" i="16"/>
  <c r="AC6" i="16"/>
  <c r="AB6" i="16"/>
  <c r="AA6" i="16"/>
  <c r="U6" i="16"/>
  <c r="T6" i="16"/>
  <c r="S6" i="16"/>
  <c r="M6" i="16"/>
  <c r="L6" i="16"/>
  <c r="K6" i="16"/>
  <c r="E6" i="16"/>
  <c r="D6" i="16"/>
  <c r="CG5" i="16"/>
  <c r="BZ5" i="16"/>
  <c r="BY5" i="16"/>
  <c r="BQ5" i="16"/>
  <c r="BJ5" i="16"/>
  <c r="BI5" i="16"/>
  <c r="BA5" i="16"/>
  <c r="AS5" i="16"/>
  <c r="AK5" i="16"/>
  <c r="AC5" i="16"/>
  <c r="U5" i="16"/>
  <c r="M5" i="16"/>
  <c r="E5" i="16"/>
  <c r="BX103" i="15"/>
  <c r="BH103" i="15"/>
  <c r="AR103" i="15"/>
  <c r="CC103" i="15"/>
  <c r="CB103" i="15"/>
  <c r="CA103" i="15"/>
  <c r="BZ103" i="15"/>
  <c r="BU103" i="15"/>
  <c r="BT103" i="15"/>
  <c r="BS103" i="15"/>
  <c r="BR103" i="15"/>
  <c r="BM103" i="15"/>
  <c r="BL103" i="15"/>
  <c r="BK103" i="15"/>
  <c r="BJ103" i="15"/>
  <c r="BE103" i="15"/>
  <c r="BD103" i="15"/>
  <c r="BC103" i="15"/>
  <c r="BB103" i="15"/>
  <c r="AW103" i="15"/>
  <c r="AV103" i="15"/>
  <c r="AU103" i="15"/>
  <c r="AT103" i="15"/>
  <c r="AO103" i="15"/>
  <c r="AN103" i="15"/>
  <c r="AM103" i="15"/>
  <c r="AL103" i="15"/>
  <c r="CG103" i="15"/>
  <c r="CF103" i="15"/>
  <c r="CE103" i="15"/>
  <c r="CD103" i="15"/>
  <c r="BY103" i="15"/>
  <c r="BW103" i="15"/>
  <c r="BV103" i="15"/>
  <c r="BQ103" i="15"/>
  <c r="BP103" i="15"/>
  <c r="BO103" i="15"/>
  <c r="BN103" i="15"/>
  <c r="BI103" i="15"/>
  <c r="BG103" i="15"/>
  <c r="BF103" i="15"/>
  <c r="BA103" i="15"/>
  <c r="AZ103" i="15"/>
  <c r="AY103" i="15"/>
  <c r="AX103" i="15"/>
  <c r="AS103" i="15"/>
  <c r="AQ103" i="15"/>
  <c r="AP103" i="15"/>
  <c r="AK103" i="15"/>
  <c r="AJ103" i="15"/>
  <c r="AI103" i="15"/>
  <c r="AH103" i="15"/>
  <c r="BX95" i="15"/>
  <c r="BH95" i="15"/>
  <c r="AR95" i="15"/>
  <c r="CC95" i="15"/>
  <c r="CB95" i="15"/>
  <c r="CA95" i="15"/>
  <c r="BZ95" i="15"/>
  <c r="BU95" i="15"/>
  <c r="BT95" i="15"/>
  <c r="BS95" i="15"/>
  <c r="BR95" i="15"/>
  <c r="BM95" i="15"/>
  <c r="BL95" i="15"/>
  <c r="BK95" i="15"/>
  <c r="BJ95" i="15"/>
  <c r="BE95" i="15"/>
  <c r="BD95" i="15"/>
  <c r="BC95" i="15"/>
  <c r="BB95" i="15"/>
  <c r="AW95" i="15"/>
  <c r="AV95" i="15"/>
  <c r="AU95" i="15"/>
  <c r="AT95" i="15"/>
  <c r="AO95" i="15"/>
  <c r="AN95" i="15"/>
  <c r="AM95" i="15"/>
  <c r="AL95" i="15"/>
  <c r="CG95" i="15"/>
  <c r="CF95" i="15"/>
  <c r="CE95" i="15"/>
  <c r="CD95" i="15"/>
  <c r="BY95" i="15"/>
  <c r="BW95" i="15"/>
  <c r="BV95" i="15"/>
  <c r="BQ95" i="15"/>
  <c r="BP95" i="15"/>
  <c r="BO95" i="15"/>
  <c r="BN95" i="15"/>
  <c r="BI95" i="15"/>
  <c r="BG95" i="15"/>
  <c r="BF95" i="15"/>
  <c r="BA95" i="15"/>
  <c r="AZ95" i="15"/>
  <c r="AY95" i="15"/>
  <c r="AX95" i="15"/>
  <c r="AS95" i="15"/>
  <c r="AQ95" i="15"/>
  <c r="AP95" i="15"/>
  <c r="AK95" i="15"/>
  <c r="AJ95" i="15"/>
  <c r="AI95" i="15"/>
  <c r="AH95" i="15"/>
  <c r="CB88" i="15"/>
  <c r="BL88" i="15"/>
  <c r="AV88" i="15"/>
  <c r="CG88" i="15"/>
  <c r="CF88" i="15"/>
  <c r="CE88" i="15"/>
  <c r="CD88" i="15"/>
  <c r="BY88" i="15"/>
  <c r="BX88" i="15"/>
  <c r="BW88" i="15"/>
  <c r="BV88" i="15"/>
  <c r="BQ88" i="15"/>
  <c r="BP88" i="15"/>
  <c r="BO88" i="15"/>
  <c r="BN88" i="15"/>
  <c r="BI88" i="15"/>
  <c r="BH88" i="15"/>
  <c r="BG88" i="15"/>
  <c r="BF88" i="15"/>
  <c r="BA88" i="15"/>
  <c r="AZ88" i="15"/>
  <c r="AY88" i="15"/>
  <c r="AX88" i="15"/>
  <c r="AS88" i="15"/>
  <c r="AR88" i="15"/>
  <c r="AQ88" i="15"/>
  <c r="AP88" i="15"/>
  <c r="AK88" i="15"/>
  <c r="AJ88" i="15"/>
  <c r="AI88" i="15"/>
  <c r="AH88" i="15"/>
  <c r="CC88" i="15"/>
  <c r="CA88" i="15"/>
  <c r="BZ88" i="15"/>
  <c r="BU88" i="15"/>
  <c r="BT88" i="15"/>
  <c r="BS88" i="15"/>
  <c r="BR88" i="15"/>
  <c r="BM88" i="15"/>
  <c r="BK88" i="15"/>
  <c r="BJ88" i="15"/>
  <c r="BE88" i="15"/>
  <c r="BD88" i="15"/>
  <c r="BC88" i="15"/>
  <c r="BB88" i="15"/>
  <c r="AW88" i="15"/>
  <c r="AU88" i="15"/>
  <c r="AT88" i="15"/>
  <c r="AO88" i="15"/>
  <c r="AN88" i="15"/>
  <c r="AM88" i="15"/>
  <c r="AL88" i="15"/>
  <c r="CG76" i="15"/>
  <c r="CF76" i="15"/>
  <c r="CE76" i="15"/>
  <c r="CD76" i="15"/>
  <c r="BY76" i="15"/>
  <c r="BX76" i="15"/>
  <c r="BW76" i="15"/>
  <c r="BV76" i="15"/>
  <c r="BQ76" i="15"/>
  <c r="BP76" i="15"/>
  <c r="BO76" i="15"/>
  <c r="BN76" i="15"/>
  <c r="BI76" i="15"/>
  <c r="BH76" i="15"/>
  <c r="BG76" i="15"/>
  <c r="BF76" i="15"/>
  <c r="BA76" i="15"/>
  <c r="AZ76" i="15"/>
  <c r="AY76" i="15"/>
  <c r="AX76" i="15"/>
  <c r="AS76" i="15"/>
  <c r="AR76" i="15"/>
  <c r="AQ76" i="15"/>
  <c r="AP76" i="15"/>
  <c r="AK76" i="15"/>
  <c r="AJ76" i="15"/>
  <c r="AI76" i="15"/>
  <c r="AH76" i="15"/>
  <c r="CC76" i="15"/>
  <c r="CB76" i="15"/>
  <c r="CA76" i="15"/>
  <c r="BZ76" i="15"/>
  <c r="BU76" i="15"/>
  <c r="BT76" i="15"/>
  <c r="BS76" i="15"/>
  <c r="BR76" i="15"/>
  <c r="BM76" i="15"/>
  <c r="BL76" i="15"/>
  <c r="BK76" i="15"/>
  <c r="BJ76" i="15"/>
  <c r="BE76" i="15"/>
  <c r="BD76" i="15"/>
  <c r="BC76" i="15"/>
  <c r="BB76" i="15"/>
  <c r="AW76" i="15"/>
  <c r="AV76" i="15"/>
  <c r="AU76" i="15"/>
  <c r="AT76" i="15"/>
  <c r="AO76" i="15"/>
  <c r="AN76" i="15"/>
  <c r="AM76" i="15"/>
  <c r="AL76" i="15"/>
  <c r="CG32" i="16"/>
  <c r="CG32" i="17" s="1"/>
  <c r="CF32" i="16"/>
  <c r="CD32" i="16"/>
  <c r="CC32" i="16"/>
  <c r="CB32" i="16"/>
  <c r="CA32" i="16"/>
  <c r="BZ32" i="16"/>
  <c r="BY32" i="16"/>
  <c r="BY32" i="17" s="1"/>
  <c r="BX32" i="16"/>
  <c r="BV32" i="16"/>
  <c r="BU32" i="16"/>
  <c r="BT32" i="16"/>
  <c r="BS32" i="16"/>
  <c r="BR32" i="16"/>
  <c r="CG36" i="16"/>
  <c r="CG36" i="17" s="1"/>
  <c r="CF36" i="16"/>
  <c r="CD36" i="16"/>
  <c r="CC36" i="16"/>
  <c r="CB36" i="16"/>
  <c r="CA36" i="16"/>
  <c r="BZ36" i="16"/>
  <c r="BY36" i="16"/>
  <c r="BY36" i="17" s="1"/>
  <c r="BX36" i="16"/>
  <c r="BV36" i="16"/>
  <c r="BU36" i="16"/>
  <c r="BT36" i="16"/>
  <c r="BS36" i="16"/>
  <c r="BR36" i="16"/>
  <c r="BK34" i="15"/>
  <c r="BJ34" i="15"/>
  <c r="BI34" i="15"/>
  <c r="BH34" i="15"/>
  <c r="BG34" i="15"/>
  <c r="BF34" i="15"/>
  <c r="BE34" i="15"/>
  <c r="BD34" i="15"/>
  <c r="BC34" i="15"/>
  <c r="BB34" i="15"/>
  <c r="BA34" i="15"/>
  <c r="AZ34" i="15"/>
  <c r="AY34" i="15"/>
  <c r="AX34" i="15"/>
  <c r="AW34" i="15"/>
  <c r="AV34" i="15"/>
  <c r="AU34" i="15"/>
  <c r="AT34" i="15"/>
  <c r="AS34" i="15"/>
  <c r="AR34" i="15"/>
  <c r="AQ34" i="15"/>
  <c r="AP34" i="15"/>
  <c r="AO34" i="15"/>
  <c r="AN34" i="15"/>
  <c r="AM34" i="15"/>
  <c r="AL34" i="15"/>
  <c r="AK34" i="15"/>
  <c r="AJ34" i="15"/>
  <c r="AI34" i="15"/>
  <c r="AH34" i="15"/>
  <c r="CG32" i="15"/>
  <c r="CF32" i="15"/>
  <c r="CE32" i="15"/>
  <c r="CD32" i="15"/>
  <c r="CC32" i="15"/>
  <c r="CB32" i="15"/>
  <c r="CA32" i="15"/>
  <c r="BZ32" i="15"/>
  <c r="BY32" i="15"/>
  <c r="BX32" i="15"/>
  <c r="BW32" i="15"/>
  <c r="BV32" i="15"/>
  <c r="BU32" i="15"/>
  <c r="BT32" i="15"/>
  <c r="BS32" i="15"/>
  <c r="BR32" i="15"/>
  <c r="BQ32" i="15"/>
  <c r="BP32" i="15"/>
  <c r="BO32" i="15"/>
  <c r="BN32" i="15"/>
  <c r="BM32" i="15"/>
  <c r="BL32" i="15"/>
  <c r="BK32" i="15"/>
  <c r="BJ32" i="15"/>
  <c r="BI32" i="15"/>
  <c r="BH32" i="15"/>
  <c r="BG32" i="15"/>
  <c r="BF32" i="15"/>
  <c r="BE32" i="15"/>
  <c r="BD32" i="15"/>
  <c r="BC32" i="15"/>
  <c r="BB32" i="15"/>
  <c r="BA32" i="15"/>
  <c r="AZ32" i="15"/>
  <c r="AY32" i="15"/>
  <c r="AX32" i="15"/>
  <c r="AW32" i="15"/>
  <c r="AV32" i="15"/>
  <c r="AU32" i="15"/>
  <c r="AT32" i="15"/>
  <c r="AS32" i="15"/>
  <c r="AR32" i="15"/>
  <c r="AQ32" i="15"/>
  <c r="AP32" i="15"/>
  <c r="AO32" i="15"/>
  <c r="AN32" i="15"/>
  <c r="AM32" i="15"/>
  <c r="AL32" i="15"/>
  <c r="AK32" i="15"/>
  <c r="AJ32" i="15"/>
  <c r="AI32" i="15"/>
  <c r="AH32" i="15"/>
  <c r="CG31" i="15"/>
  <c r="CF31" i="15"/>
  <c r="CE31" i="15"/>
  <c r="CD31" i="15"/>
  <c r="CC31" i="15"/>
  <c r="CB31" i="15"/>
  <c r="CA31" i="15"/>
  <c r="BZ31" i="15"/>
  <c r="BY31" i="15"/>
  <c r="BX31" i="15"/>
  <c r="BW31" i="15"/>
  <c r="BV31" i="15"/>
  <c r="BU31" i="15"/>
  <c r="BT31" i="15"/>
  <c r="BS31" i="15"/>
  <c r="BR31" i="15"/>
  <c r="BQ31" i="15"/>
  <c r="BP31" i="15"/>
  <c r="BO31" i="15"/>
  <c r="BN31" i="15"/>
  <c r="BM31" i="15"/>
  <c r="BL31" i="15"/>
  <c r="BK31" i="15"/>
  <c r="BJ31" i="15"/>
  <c r="BI31" i="15"/>
  <c r="BH31" i="15"/>
  <c r="BG31" i="15"/>
  <c r="BF31" i="15"/>
  <c r="BE31" i="15"/>
  <c r="BD31" i="15"/>
  <c r="BC31" i="15"/>
  <c r="BB31" i="15"/>
  <c r="BA31" i="15"/>
  <c r="AZ31" i="15"/>
  <c r="AY31" i="15"/>
  <c r="AX31" i="15"/>
  <c r="AW31" i="15"/>
  <c r="AV31" i="15"/>
  <c r="AU31" i="15"/>
  <c r="AT31" i="15"/>
  <c r="AS31" i="15"/>
  <c r="AR31" i="15"/>
  <c r="AQ31" i="15"/>
  <c r="AP31" i="15"/>
  <c r="AO31" i="15"/>
  <c r="AN31" i="15"/>
  <c r="AM31" i="15"/>
  <c r="AL31" i="15"/>
  <c r="AK31" i="15"/>
  <c r="AJ31" i="15"/>
  <c r="AI31" i="15"/>
  <c r="AH31" i="15"/>
  <c r="CG30" i="15"/>
  <c r="CF30" i="15"/>
  <c r="CE30" i="15"/>
  <c r="CD30" i="15"/>
  <c r="CC30" i="15"/>
  <c r="CB30" i="15"/>
  <c r="CA30" i="15"/>
  <c r="CA28" i="15" s="1"/>
  <c r="BZ30" i="15"/>
  <c r="BZ28" i="15" s="1"/>
  <c r="BY30" i="15"/>
  <c r="BX30" i="15"/>
  <c r="BW30" i="15"/>
  <c r="BV30" i="15"/>
  <c r="BU30" i="15"/>
  <c r="BT30" i="15"/>
  <c r="BS30" i="15"/>
  <c r="BS28" i="15" s="1"/>
  <c r="BR30" i="15"/>
  <c r="BR28" i="15" s="1"/>
  <c r="BQ30" i="15"/>
  <c r="BP30" i="15"/>
  <c r="BO30" i="15"/>
  <c r="BN30" i="15"/>
  <c r="BM30" i="15"/>
  <c r="BL30" i="15"/>
  <c r="BK30" i="15"/>
  <c r="BK28" i="15" s="1"/>
  <c r="BJ30" i="15"/>
  <c r="BJ28" i="15" s="1"/>
  <c r="BI30" i="15"/>
  <c r="BH30" i="15"/>
  <c r="BG30" i="15"/>
  <c r="BF30" i="15"/>
  <c r="BE30" i="15"/>
  <c r="BD30" i="15"/>
  <c r="BC30" i="15"/>
  <c r="BC28" i="15" s="1"/>
  <c r="BB30" i="15"/>
  <c r="BB28" i="15" s="1"/>
  <c r="BA30" i="15"/>
  <c r="AZ30" i="15"/>
  <c r="AY30" i="15"/>
  <c r="AX30" i="15"/>
  <c r="AW30" i="15"/>
  <c r="AV30" i="15"/>
  <c r="AU30" i="15"/>
  <c r="AU28" i="15" s="1"/>
  <c r="AT30" i="15"/>
  <c r="AT28" i="15" s="1"/>
  <c r="AS30" i="15"/>
  <c r="AR30" i="15"/>
  <c r="AQ30" i="15"/>
  <c r="AP30" i="15"/>
  <c r="AO30" i="15"/>
  <c r="AN30" i="15"/>
  <c r="AM30" i="15"/>
  <c r="AM28" i="15" s="1"/>
  <c r="AL30" i="15"/>
  <c r="AL28" i="15" s="1"/>
  <c r="AK30" i="15"/>
  <c r="AJ30" i="15"/>
  <c r="AI30" i="15"/>
  <c r="AH30" i="15"/>
  <c r="CG28" i="15"/>
  <c r="CE28" i="15"/>
  <c r="CE35" i="16" s="1"/>
  <c r="CD28" i="15"/>
  <c r="CD35" i="16" s="1"/>
  <c r="CB28" i="15"/>
  <c r="CB35" i="16" s="1"/>
  <c r="BW28" i="15"/>
  <c r="BW35" i="16" s="1"/>
  <c r="BV28" i="15"/>
  <c r="BV35" i="16" s="1"/>
  <c r="BT28" i="15"/>
  <c r="BT35" i="16" s="1"/>
  <c r="BQ28" i="15"/>
  <c r="BO28" i="15"/>
  <c r="BO35" i="16" s="1"/>
  <c r="BN28" i="15"/>
  <c r="BN35" i="16" s="1"/>
  <c r="BL28" i="15"/>
  <c r="BL35" i="16" s="1"/>
  <c r="BG28" i="15"/>
  <c r="BG35" i="16" s="1"/>
  <c r="BF28" i="15"/>
  <c r="BF35" i="16" s="1"/>
  <c r="BD28" i="15"/>
  <c r="BD35" i="16" s="1"/>
  <c r="BA28" i="15"/>
  <c r="AY28" i="15"/>
  <c r="AY35" i="16" s="1"/>
  <c r="AX28" i="15"/>
  <c r="AX35" i="16" s="1"/>
  <c r="AV28" i="15"/>
  <c r="AV35" i="16" s="1"/>
  <c r="AQ28" i="15"/>
  <c r="AQ35" i="16" s="1"/>
  <c r="AP28" i="15"/>
  <c r="AP35" i="16" s="1"/>
  <c r="AN28" i="15"/>
  <c r="AN35" i="16" s="1"/>
  <c r="AK28" i="15"/>
  <c r="AI28" i="15"/>
  <c r="AI35" i="16" s="1"/>
  <c r="AH28" i="15"/>
  <c r="AH35" i="16" s="1"/>
  <c r="CG27" i="15"/>
  <c r="CG31" i="16" s="1"/>
  <c r="CF27" i="15"/>
  <c r="CF31" i="16" s="1"/>
  <c r="CE27" i="15"/>
  <c r="CE31" i="16" s="1"/>
  <c r="CD27" i="15"/>
  <c r="CD31" i="16" s="1"/>
  <c r="CC27" i="15"/>
  <c r="CB27" i="15"/>
  <c r="CB31" i="16" s="1"/>
  <c r="CA27" i="15"/>
  <c r="CA31" i="16" s="1"/>
  <c r="BZ27" i="15"/>
  <c r="BY27" i="15"/>
  <c r="BY31" i="16" s="1"/>
  <c r="BX27" i="15"/>
  <c r="BX31" i="16" s="1"/>
  <c r="BW27" i="15"/>
  <c r="BW31" i="16" s="1"/>
  <c r="BV27" i="15"/>
  <c r="BV31" i="16" s="1"/>
  <c r="BU27" i="15"/>
  <c r="BT27" i="15"/>
  <c r="BT31" i="16" s="1"/>
  <c r="BS27" i="15"/>
  <c r="BS31" i="16" s="1"/>
  <c r="BR27" i="15"/>
  <c r="BQ27" i="15"/>
  <c r="BQ31" i="16" s="1"/>
  <c r="BP27" i="15"/>
  <c r="BP31" i="16" s="1"/>
  <c r="BO27" i="15"/>
  <c r="BO31" i="16" s="1"/>
  <c r="BN27" i="15"/>
  <c r="BN31" i="16" s="1"/>
  <c r="BM27" i="15"/>
  <c r="BL27" i="15"/>
  <c r="BL31" i="16" s="1"/>
  <c r="BK27" i="15"/>
  <c r="BK31" i="16" s="1"/>
  <c r="BJ27" i="15"/>
  <c r="BI27" i="15"/>
  <c r="BI31" i="16" s="1"/>
  <c r="BH27" i="15"/>
  <c r="BH31" i="16" s="1"/>
  <c r="BG27" i="15"/>
  <c r="BG31" i="16" s="1"/>
  <c r="BF27" i="15"/>
  <c r="BF31" i="16" s="1"/>
  <c r="BE27" i="15"/>
  <c r="BD27" i="15"/>
  <c r="BD31" i="16" s="1"/>
  <c r="BC27" i="15"/>
  <c r="BC31" i="16" s="1"/>
  <c r="BC29" i="16" s="1"/>
  <c r="BB27" i="15"/>
  <c r="BA27" i="15"/>
  <c r="BA31" i="16" s="1"/>
  <c r="AZ27" i="15"/>
  <c r="AZ31" i="16" s="1"/>
  <c r="AY27" i="15"/>
  <c r="AY31" i="16" s="1"/>
  <c r="AX27" i="15"/>
  <c r="AX31" i="16" s="1"/>
  <c r="AW27" i="15"/>
  <c r="AV27" i="15"/>
  <c r="AV31" i="16" s="1"/>
  <c r="AU27" i="15"/>
  <c r="AU31" i="16" s="1"/>
  <c r="AU29" i="16" s="1"/>
  <c r="AT27" i="15"/>
  <c r="AT31" i="16" s="1"/>
  <c r="AS27" i="15"/>
  <c r="AS31" i="16" s="1"/>
  <c r="AR27" i="15"/>
  <c r="AR31" i="16" s="1"/>
  <c r="AQ27" i="15"/>
  <c r="AQ31" i="16" s="1"/>
  <c r="AP27" i="15"/>
  <c r="AP31" i="16" s="1"/>
  <c r="AO27" i="15"/>
  <c r="AN27" i="15"/>
  <c r="AN31" i="16" s="1"/>
  <c r="AM27" i="15"/>
  <c r="AM31" i="16" s="1"/>
  <c r="AM29" i="16" s="1"/>
  <c r="AL27" i="15"/>
  <c r="AL31" i="16" s="1"/>
  <c r="AK27" i="15"/>
  <c r="AK31" i="16" s="1"/>
  <c r="AJ27" i="15"/>
  <c r="AJ31" i="16" s="1"/>
  <c r="AI27" i="15"/>
  <c r="AI31" i="16" s="1"/>
  <c r="AH27" i="15"/>
  <c r="AH31" i="16" s="1"/>
  <c r="CG25" i="15"/>
  <c r="CD25" i="15"/>
  <c r="CC25" i="15"/>
  <c r="CB25" i="15"/>
  <c r="CA25" i="15"/>
  <c r="BV25" i="15"/>
  <c r="BU25" i="15"/>
  <c r="BT25" i="15"/>
  <c r="BS25" i="15"/>
  <c r="BR25" i="15"/>
  <c r="BQ25" i="15"/>
  <c r="BN25" i="15"/>
  <c r="BM25" i="15"/>
  <c r="BL25" i="15"/>
  <c r="BK25" i="15"/>
  <c r="BF25" i="15"/>
  <c r="BE25" i="15"/>
  <c r="BD25" i="15"/>
  <c r="BC25" i="15"/>
  <c r="BB25" i="15"/>
  <c r="BA25" i="15"/>
  <c r="AX25" i="15"/>
  <c r="AW25" i="15"/>
  <c r="AV25" i="15"/>
  <c r="AU25" i="15"/>
  <c r="AP25" i="15"/>
  <c r="AO25" i="15"/>
  <c r="AN25" i="15"/>
  <c r="AM25" i="15"/>
  <c r="AL25" i="15"/>
  <c r="AK25" i="15"/>
  <c r="AH25" i="15"/>
  <c r="CG24" i="15"/>
  <c r="CF24" i="15"/>
  <c r="CE24" i="15"/>
  <c r="CD24" i="15"/>
  <c r="CC24" i="15"/>
  <c r="CB24" i="15"/>
  <c r="CA24" i="15"/>
  <c r="BZ24" i="15"/>
  <c r="BY24" i="15"/>
  <c r="BX24" i="15"/>
  <c r="BW24" i="15"/>
  <c r="BV24" i="15"/>
  <c r="BU24" i="15"/>
  <c r="BT24" i="15"/>
  <c r="BS24" i="15"/>
  <c r="BR24" i="15"/>
  <c r="BQ24" i="15"/>
  <c r="BP24" i="15"/>
  <c r="BO24" i="15"/>
  <c r="BN24" i="15"/>
  <c r="BM24" i="15"/>
  <c r="BL24" i="15"/>
  <c r="BK24" i="15"/>
  <c r="BJ24" i="15"/>
  <c r="BI24" i="15"/>
  <c r="BH24" i="15"/>
  <c r="BG24" i="15"/>
  <c r="BF24" i="15"/>
  <c r="BE24" i="15"/>
  <c r="BD24" i="15"/>
  <c r="BC24" i="15"/>
  <c r="BB24" i="15"/>
  <c r="BA24" i="15"/>
  <c r="AZ24" i="15"/>
  <c r="AY24" i="15"/>
  <c r="AX24" i="15"/>
  <c r="AW24" i="15"/>
  <c r="AV24" i="15"/>
  <c r="AU24" i="15"/>
  <c r="AT24" i="15"/>
  <c r="AS24" i="15"/>
  <c r="AR24" i="15"/>
  <c r="AQ24" i="15"/>
  <c r="AP24" i="15"/>
  <c r="AO24" i="15"/>
  <c r="AN24" i="15"/>
  <c r="AM24" i="15"/>
  <c r="AL24" i="15"/>
  <c r="AK24" i="15"/>
  <c r="AJ24" i="15"/>
  <c r="AI24" i="15"/>
  <c r="AH24" i="15"/>
  <c r="CG23" i="15"/>
  <c r="CF23" i="15"/>
  <c r="CE23" i="15"/>
  <c r="CD23" i="15"/>
  <c r="CC23" i="15"/>
  <c r="CB23" i="15"/>
  <c r="CA23" i="15"/>
  <c r="BZ23" i="15"/>
  <c r="BY23" i="15"/>
  <c r="BX23" i="15"/>
  <c r="BW23" i="15"/>
  <c r="BV23" i="15"/>
  <c r="BU23" i="15"/>
  <c r="BT23" i="15"/>
  <c r="BS23" i="15"/>
  <c r="BR23" i="15"/>
  <c r="BQ23" i="15"/>
  <c r="BP23" i="15"/>
  <c r="BO23" i="15"/>
  <c r="BN23" i="15"/>
  <c r="BM23" i="15"/>
  <c r="BL23" i="15"/>
  <c r="BK23" i="15"/>
  <c r="BJ23" i="15"/>
  <c r="BI23" i="15"/>
  <c r="BH23" i="15"/>
  <c r="BG23" i="15"/>
  <c r="BF23" i="15"/>
  <c r="BE23" i="15"/>
  <c r="BD23" i="15"/>
  <c r="BC23" i="15"/>
  <c r="BB23" i="15"/>
  <c r="BA23" i="15"/>
  <c r="AZ23" i="15"/>
  <c r="AY23" i="15"/>
  <c r="AX23" i="15"/>
  <c r="AW23" i="15"/>
  <c r="AV23" i="15"/>
  <c r="AU23" i="15"/>
  <c r="AT23" i="15"/>
  <c r="AS23" i="15"/>
  <c r="AR23" i="15"/>
  <c r="AQ23" i="15"/>
  <c r="AP23" i="15"/>
  <c r="AO23" i="15"/>
  <c r="AN23" i="15"/>
  <c r="AM23" i="15"/>
  <c r="AL23" i="15"/>
  <c r="AK23" i="15"/>
  <c r="AJ23" i="15"/>
  <c r="AI23" i="15"/>
  <c r="AH23" i="15"/>
  <c r="CG22" i="15"/>
  <c r="CE22" i="15"/>
  <c r="CC22" i="15"/>
  <c r="BZ22" i="15"/>
  <c r="BY22" i="15"/>
  <c r="BV22" i="15"/>
  <c r="BU22" i="15"/>
  <c r="BT22" i="15"/>
  <c r="BS22" i="15"/>
  <c r="BR22" i="15"/>
  <c r="BQ22" i="15"/>
  <c r="BP22" i="15"/>
  <c r="BO22" i="15"/>
  <c r="BN22" i="15"/>
  <c r="BM22" i="15"/>
  <c r="BL22" i="15"/>
  <c r="BK22" i="15"/>
  <c r="BJ22" i="15"/>
  <c r="BI22" i="15"/>
  <c r="BH22" i="15"/>
  <c r="BG22" i="15"/>
  <c r="BF22" i="15"/>
  <c r="BE22" i="15"/>
  <c r="BD22" i="15"/>
  <c r="BC22" i="15"/>
  <c r="BB22" i="15"/>
  <c r="BA22" i="15"/>
  <c r="AZ22" i="15"/>
  <c r="AY22" i="15"/>
  <c r="AX22" i="15"/>
  <c r="AW22" i="15"/>
  <c r="AV22" i="15"/>
  <c r="AU22" i="15"/>
  <c r="AT22" i="15"/>
  <c r="AS22" i="15"/>
  <c r="AR22" i="15"/>
  <c r="AQ22" i="15"/>
  <c r="AP22" i="15"/>
  <c r="AO22" i="15"/>
  <c r="AN22" i="15"/>
  <c r="AM22" i="15"/>
  <c r="AL22" i="15"/>
  <c r="AK22" i="15"/>
  <c r="AJ22" i="15"/>
  <c r="AI22" i="15"/>
  <c r="AH22" i="15"/>
  <c r="CG21" i="15"/>
  <c r="CF21" i="15"/>
  <c r="CD21" i="15"/>
  <c r="BZ21" i="15"/>
  <c r="BY21" i="15"/>
  <c r="BR21" i="15"/>
  <c r="BQ21" i="15"/>
  <c r="BJ21" i="15"/>
  <c r="BI21" i="15"/>
  <c r="BB21" i="15"/>
  <c r="BA21" i="15"/>
  <c r="AX21" i="15"/>
  <c r="AU21" i="15"/>
  <c r="AT21" i="15"/>
  <c r="AS21" i="15"/>
  <c r="AR21" i="15"/>
  <c r="AQ21" i="15"/>
  <c r="AP21" i="15"/>
  <c r="AO21" i="15"/>
  <c r="AN21" i="15"/>
  <c r="AM21" i="15"/>
  <c r="AL21" i="15"/>
  <c r="AK21" i="15"/>
  <c r="AJ21" i="15"/>
  <c r="AI21" i="15"/>
  <c r="AH21" i="15"/>
  <c r="CG20" i="15"/>
  <c r="BZ20" i="15"/>
  <c r="BY20" i="15"/>
  <c r="BV20" i="15"/>
  <c r="BR20" i="15"/>
  <c r="BQ20" i="15"/>
  <c r="BJ20" i="15"/>
  <c r="BI20" i="15"/>
  <c r="BH20" i="15"/>
  <c r="BB20" i="15"/>
  <c r="BA20" i="15"/>
  <c r="AT20" i="15"/>
  <c r="AS20" i="15"/>
  <c r="AP20" i="15"/>
  <c r="AL20" i="15"/>
  <c r="AK20" i="15"/>
  <c r="CG19" i="15"/>
  <c r="BZ19" i="15"/>
  <c r="BY19" i="15"/>
  <c r="BR19" i="15"/>
  <c r="BQ19" i="15"/>
  <c r="BJ19" i="15"/>
  <c r="BI19" i="15"/>
  <c r="BB19" i="15"/>
  <c r="BA19" i="15"/>
  <c r="AT19" i="15"/>
  <c r="AS19" i="15"/>
  <c r="AL19" i="15"/>
  <c r="AK19" i="15"/>
  <c r="CG24" i="16"/>
  <c r="CG24" i="17" s="1"/>
  <c r="CE24" i="16"/>
  <c r="CD24" i="16"/>
  <c r="CC24" i="16"/>
  <c r="CB24" i="16"/>
  <c r="CA24" i="16"/>
  <c r="BZ24" i="16"/>
  <c r="BY24" i="16"/>
  <c r="BY24" i="17" s="1"/>
  <c r="BW24" i="16"/>
  <c r="BV24" i="16"/>
  <c r="BU24" i="16"/>
  <c r="BT24" i="16"/>
  <c r="BS24" i="16"/>
  <c r="BR24" i="16"/>
  <c r="CE17" i="15"/>
  <c r="CC17" i="15"/>
  <c r="CB17" i="15"/>
  <c r="BW17" i="15"/>
  <c r="BU17" i="15"/>
  <c r="BT17" i="15"/>
  <c r="BO17" i="15"/>
  <c r="BM17" i="15"/>
  <c r="BL17" i="15"/>
  <c r="BG17" i="15"/>
  <c r="BE17" i="15"/>
  <c r="BD17" i="15"/>
  <c r="AY17" i="15"/>
  <c r="AW17" i="15"/>
  <c r="AV17" i="15"/>
  <c r="AQ17" i="15"/>
  <c r="AP17" i="15"/>
  <c r="AO17" i="15"/>
  <c r="AN17" i="15"/>
  <c r="AI17" i="15"/>
  <c r="CG16" i="15"/>
  <c r="CE16" i="15"/>
  <c r="CD16" i="15"/>
  <c r="BY16" i="15"/>
  <c r="BW16" i="15"/>
  <c r="BV16" i="15"/>
  <c r="BQ16" i="15"/>
  <c r="BO16" i="15"/>
  <c r="BN16" i="15"/>
  <c r="BM16" i="15"/>
  <c r="BK16" i="15"/>
  <c r="BI16" i="15"/>
  <c r="BG16" i="15"/>
  <c r="BF16" i="15"/>
  <c r="BA16" i="15"/>
  <c r="AZ16" i="15"/>
  <c r="AY16" i="15"/>
  <c r="AX16" i="15"/>
  <c r="AS16" i="15"/>
  <c r="AQ16" i="15"/>
  <c r="AP16" i="15"/>
  <c r="AK16" i="15"/>
  <c r="AI16" i="15"/>
  <c r="AH16" i="15"/>
  <c r="CD15" i="15"/>
  <c r="CC15" i="15"/>
  <c r="CA15" i="15"/>
  <c r="BZ15" i="15"/>
  <c r="BV15" i="15"/>
  <c r="BU15" i="15"/>
  <c r="BT15" i="15"/>
  <c r="BS15" i="15"/>
  <c r="BR15" i="15"/>
  <c r="BN15" i="15"/>
  <c r="BM15" i="15"/>
  <c r="BL15" i="15"/>
  <c r="BK15" i="15"/>
  <c r="BJ15" i="15"/>
  <c r="BF15" i="15"/>
  <c r="BE15" i="15"/>
  <c r="BC15" i="15"/>
  <c r="BB15" i="15"/>
  <c r="AU15" i="15"/>
  <c r="AM15" i="15"/>
  <c r="CG14" i="15"/>
  <c r="CF14" i="15"/>
  <c r="CE14" i="15"/>
  <c r="CD14" i="15"/>
  <c r="CC14" i="15"/>
  <c r="CB14" i="15"/>
  <c r="CA14" i="15"/>
  <c r="BZ14" i="15"/>
  <c r="BY14" i="15"/>
  <c r="BX14" i="15"/>
  <c r="BW14" i="15"/>
  <c r="BV14" i="15"/>
  <c r="BU14" i="15"/>
  <c r="BT14" i="15"/>
  <c r="BS14" i="15"/>
  <c r="BR14" i="15"/>
  <c r="BQ14" i="15"/>
  <c r="BP14" i="15"/>
  <c r="BO14" i="15"/>
  <c r="BN14" i="15"/>
  <c r="BM14" i="15"/>
  <c r="BL14" i="15"/>
  <c r="BK14" i="15"/>
  <c r="BJ14" i="15"/>
  <c r="BI14" i="15"/>
  <c r="BH14" i="15"/>
  <c r="BG14" i="15"/>
  <c r="BA14" i="15"/>
  <c r="AZ14" i="15"/>
  <c r="AY14" i="15"/>
  <c r="AS14" i="15"/>
  <c r="AR14" i="15"/>
  <c r="AQ14" i="15"/>
  <c r="AK14" i="15"/>
  <c r="AJ14" i="15"/>
  <c r="AI14" i="15"/>
  <c r="CF13" i="15"/>
  <c r="BH13" i="15"/>
  <c r="BG13" i="15"/>
  <c r="AX13" i="15"/>
  <c r="AW13" i="15"/>
  <c r="AV13" i="15"/>
  <c r="AU13" i="15"/>
  <c r="AT13" i="15"/>
  <c r="AQ13" i="15"/>
  <c r="AP13" i="15"/>
  <c r="AO13" i="15"/>
  <c r="AN13" i="15"/>
  <c r="AM13" i="15"/>
  <c r="AL13" i="15"/>
  <c r="AI13" i="15"/>
  <c r="AH13" i="15"/>
  <c r="CE12" i="15"/>
  <c r="CD12" i="15"/>
  <c r="BW12" i="15"/>
  <c r="BV12" i="15"/>
  <c r="BO12" i="15"/>
  <c r="BN12" i="15"/>
  <c r="BK12" i="15"/>
  <c r="BI12" i="15"/>
  <c r="BH12" i="15"/>
  <c r="BD12" i="15"/>
  <c r="BC12" i="15"/>
  <c r="BA12" i="15"/>
  <c r="AZ12" i="15"/>
  <c r="AV12" i="15"/>
  <c r="AU12" i="15"/>
  <c r="AT12" i="15"/>
  <c r="AS12" i="15"/>
  <c r="AR12" i="15"/>
  <c r="AN12" i="15"/>
  <c r="AM12" i="15"/>
  <c r="AL12" i="15"/>
  <c r="AK12" i="15"/>
  <c r="AJ12" i="15"/>
  <c r="CD10" i="15"/>
  <c r="CC10" i="15"/>
  <c r="CB10" i="15"/>
  <c r="CA10" i="15"/>
  <c r="BZ10" i="15"/>
  <c r="BV10" i="15"/>
  <c r="BU10" i="15"/>
  <c r="BT10" i="15"/>
  <c r="BS10" i="15"/>
  <c r="BR10" i="15"/>
  <c r="BN10" i="15"/>
  <c r="BM10" i="15"/>
  <c r="BL10" i="15"/>
  <c r="BK10" i="15"/>
  <c r="BJ10" i="15"/>
  <c r="BF10" i="15"/>
  <c r="BE10" i="15"/>
  <c r="BD10" i="15"/>
  <c r="BC10" i="15"/>
  <c r="BB10" i="15"/>
  <c r="AX10" i="15"/>
  <c r="AW10" i="15"/>
  <c r="AV10" i="15"/>
  <c r="AU10" i="15"/>
  <c r="AT10" i="15"/>
  <c r="AP10" i="15"/>
  <c r="AO10" i="15"/>
  <c r="AN10" i="15"/>
  <c r="AM10" i="15"/>
  <c r="AL10" i="15"/>
  <c r="AH10" i="15"/>
  <c r="CG9" i="15"/>
  <c r="CD9" i="15"/>
  <c r="BV9" i="15"/>
  <c r="BN9" i="15"/>
  <c r="BI9" i="15"/>
  <c r="BF9" i="15"/>
  <c r="BA9" i="15"/>
  <c r="AX9" i="15"/>
  <c r="AP9" i="15"/>
  <c r="AH9" i="15"/>
  <c r="CG8" i="15"/>
  <c r="CF8" i="15"/>
  <c r="CE8" i="15"/>
  <c r="CA8" i="15"/>
  <c r="BX8" i="15"/>
  <c r="BU8" i="15"/>
  <c r="BS8" i="15"/>
  <c r="BP8" i="15"/>
  <c r="BO8" i="15"/>
  <c r="BM8" i="15"/>
  <c r="BK8" i="15"/>
  <c r="BI8" i="15"/>
  <c r="BH8" i="15"/>
  <c r="BG8" i="15"/>
  <c r="BE8" i="15"/>
  <c r="BC8" i="15"/>
  <c r="AZ8" i="15"/>
  <c r="AY8" i="15"/>
  <c r="AW8" i="15"/>
  <c r="AV8" i="15"/>
  <c r="AU8" i="15"/>
  <c r="AS8" i="15"/>
  <c r="AR8" i="15"/>
  <c r="AQ8" i="15"/>
  <c r="AO8" i="15"/>
  <c r="AM8" i="15"/>
  <c r="AJ8" i="15"/>
  <c r="AI8" i="15"/>
  <c r="CD7" i="15"/>
  <c r="CB7" i="15"/>
  <c r="CA7" i="15"/>
  <c r="BZ7" i="15"/>
  <c r="BV7" i="15"/>
  <c r="BT7" i="15"/>
  <c r="BS7" i="15"/>
  <c r="BR7" i="15"/>
  <c r="BN7" i="15"/>
  <c r="BL7" i="15"/>
  <c r="BK7" i="15"/>
  <c r="BJ7" i="15"/>
  <c r="BF7" i="15"/>
  <c r="BD7" i="15"/>
  <c r="BC7" i="15"/>
  <c r="BB7" i="15"/>
  <c r="AX7" i="15"/>
  <c r="AV7" i="15"/>
  <c r="AU7" i="15"/>
  <c r="AP7" i="15"/>
  <c r="AN7" i="15"/>
  <c r="AM7" i="15"/>
  <c r="AL7" i="15"/>
  <c r="CG6" i="15"/>
  <c r="CF6" i="15"/>
  <c r="CE6" i="15"/>
  <c r="CD6" i="15"/>
  <c r="CC6" i="15"/>
  <c r="CB6" i="15"/>
  <c r="CA6" i="15"/>
  <c r="BZ6" i="15"/>
  <c r="BY6" i="15"/>
  <c r="BX6" i="15"/>
  <c r="BW6" i="15"/>
  <c r="BV6" i="15"/>
  <c r="BU6" i="15"/>
  <c r="BT6" i="15"/>
  <c r="BS6" i="15"/>
  <c r="BR6" i="15"/>
  <c r="BQ6" i="15"/>
  <c r="BP6" i="15"/>
  <c r="BO6" i="15"/>
  <c r="BN6" i="15"/>
  <c r="BM6" i="15"/>
  <c r="BL6" i="15"/>
  <c r="BK6" i="15"/>
  <c r="BJ6" i="15"/>
  <c r="BI6" i="15"/>
  <c r="BH6" i="15"/>
  <c r="BG6" i="15"/>
  <c r="BF6" i="15"/>
  <c r="BE6" i="15"/>
  <c r="BD6" i="15"/>
  <c r="BC6" i="15"/>
  <c r="BB6" i="15"/>
  <c r="BA6" i="15"/>
  <c r="AZ6" i="15"/>
  <c r="AY6" i="15"/>
  <c r="AX6" i="15"/>
  <c r="AW6" i="15"/>
  <c r="AV6" i="15"/>
  <c r="AU6" i="15"/>
  <c r="AT6" i="15"/>
  <c r="AS6" i="15"/>
  <c r="AR6" i="15"/>
  <c r="AQ6" i="15"/>
  <c r="AP6" i="15"/>
  <c r="AO6" i="15"/>
  <c r="AN6" i="15"/>
  <c r="AM6" i="15"/>
  <c r="AL6" i="15"/>
  <c r="AK6" i="15"/>
  <c r="AJ6" i="15"/>
  <c r="AI6" i="15"/>
  <c r="AH6" i="15"/>
  <c r="CE44" i="14"/>
  <c r="BO44" i="14"/>
  <c r="CG44" i="14"/>
  <c r="CF44" i="14"/>
  <c r="CD44" i="14"/>
  <c r="CA44" i="14"/>
  <c r="BY44" i="14"/>
  <c r="BX44" i="14"/>
  <c r="BV44" i="14"/>
  <c r="BS44" i="14"/>
  <c r="BQ44" i="14"/>
  <c r="BP44" i="14"/>
  <c r="BN44" i="14"/>
  <c r="AU43" i="14"/>
  <c r="AU44" i="14" s="1"/>
  <c r="AM43" i="14"/>
  <c r="AM44" i="14" s="1"/>
  <c r="CC44" i="14"/>
  <c r="CB44" i="14"/>
  <c r="BZ44" i="14"/>
  <c r="BW44" i="14"/>
  <c r="BU44" i="14"/>
  <c r="BT44" i="14"/>
  <c r="BR44" i="14"/>
  <c r="BM44" i="14"/>
  <c r="BL44" i="14"/>
  <c r="BG42" i="14"/>
  <c r="BE42" i="14"/>
  <c r="AY42" i="14"/>
  <c r="AW42" i="14"/>
  <c r="AQ42" i="14"/>
  <c r="AO42" i="14"/>
  <c r="AI42" i="14"/>
  <c r="BK43" i="14"/>
  <c r="BK44" i="14" s="1"/>
  <c r="BI43" i="14"/>
  <c r="BC43" i="14"/>
  <c r="BC44" i="14" s="1"/>
  <c r="BA43" i="14"/>
  <c r="AS43" i="14"/>
  <c r="AK43" i="14"/>
  <c r="BJ43" i="14"/>
  <c r="BH43" i="14"/>
  <c r="BG43" i="14"/>
  <c r="BG44" i="14" s="1"/>
  <c r="BF43" i="14"/>
  <c r="BE43" i="14"/>
  <c r="BE44" i="14" s="1"/>
  <c r="BD43" i="14"/>
  <c r="BD44" i="14" s="1"/>
  <c r="BB43" i="14"/>
  <c r="AZ43" i="14"/>
  <c r="AY43" i="14"/>
  <c r="AY44" i="14" s="1"/>
  <c r="AX43" i="14"/>
  <c r="AW43" i="14"/>
  <c r="AW44" i="14" s="1"/>
  <c r="AV43" i="14"/>
  <c r="AV44" i="14" s="1"/>
  <c r="AT43" i="14"/>
  <c r="AR43" i="14"/>
  <c r="AQ43" i="14"/>
  <c r="AQ44" i="14" s="1"/>
  <c r="AP43" i="14"/>
  <c r="AO43" i="14"/>
  <c r="AO44" i="14" s="1"/>
  <c r="AN43" i="14"/>
  <c r="AN44" i="14" s="1"/>
  <c r="AL43" i="14"/>
  <c r="AJ43" i="14"/>
  <c r="AI43" i="14"/>
  <c r="AI44" i="14" s="1"/>
  <c r="AH43" i="14"/>
  <c r="BK42" i="14"/>
  <c r="BJ42" i="14"/>
  <c r="BI42" i="14"/>
  <c r="BH42" i="14"/>
  <c r="BF42" i="14"/>
  <c r="BD42" i="14"/>
  <c r="BC42" i="14"/>
  <c r="BB42" i="14"/>
  <c r="BA42" i="14"/>
  <c r="AZ42" i="14"/>
  <c r="AX42" i="14"/>
  <c r="AV42" i="14"/>
  <c r="AU42" i="14"/>
  <c r="AT42" i="14"/>
  <c r="AS42" i="14"/>
  <c r="AR42" i="14"/>
  <c r="AP42" i="14"/>
  <c r="AN42" i="14"/>
  <c r="AM42" i="14"/>
  <c r="AL42" i="14"/>
  <c r="AK42" i="14"/>
  <c r="AJ42" i="14"/>
  <c r="AH42" i="14"/>
  <c r="BG35" i="14"/>
  <c r="AU34" i="14"/>
  <c r="AU35" i="14" s="1"/>
  <c r="BG33" i="14"/>
  <c r="BE33" i="14"/>
  <c r="AY33" i="14"/>
  <c r="AW33" i="14"/>
  <c r="AQ33" i="14"/>
  <c r="AO33" i="14"/>
  <c r="AI33" i="14"/>
  <c r="BK34" i="14"/>
  <c r="BK35" i="14" s="1"/>
  <c r="BI34" i="14"/>
  <c r="BC34" i="14"/>
  <c r="BC35" i="14" s="1"/>
  <c r="BA34" i="14"/>
  <c r="AS34" i="14"/>
  <c r="AM34" i="14"/>
  <c r="AM35" i="14" s="1"/>
  <c r="AK34" i="14"/>
  <c r="BJ34" i="14"/>
  <c r="BJ35" i="14" s="1"/>
  <c r="BH34" i="14"/>
  <c r="BH35" i="14" s="1"/>
  <c r="BG34" i="14"/>
  <c r="BF34" i="14"/>
  <c r="BE34" i="14"/>
  <c r="BE35" i="14" s="1"/>
  <c r="BD34" i="14"/>
  <c r="BB34" i="14"/>
  <c r="BB35" i="14" s="1"/>
  <c r="AZ34" i="14"/>
  <c r="AZ35" i="14" s="1"/>
  <c r="AY34" i="14"/>
  <c r="AY35" i="14" s="1"/>
  <c r="AX34" i="14"/>
  <c r="AW34" i="14"/>
  <c r="AW35" i="14" s="1"/>
  <c r="AV34" i="14"/>
  <c r="AT34" i="14"/>
  <c r="AT35" i="14" s="1"/>
  <c r="AR34" i="14"/>
  <c r="AR35" i="14" s="1"/>
  <c r="AQ34" i="14"/>
  <c r="AQ35" i="14" s="1"/>
  <c r="AP34" i="14"/>
  <c r="AO34" i="14"/>
  <c r="AO35" i="14" s="1"/>
  <c r="AN34" i="14"/>
  <c r="AL34" i="14"/>
  <c r="AL35" i="14" s="1"/>
  <c r="AJ34" i="14"/>
  <c r="AJ35" i="14" s="1"/>
  <c r="AI34" i="14"/>
  <c r="AI35" i="14" s="1"/>
  <c r="AH34" i="14"/>
  <c r="BK33" i="14"/>
  <c r="BJ33" i="14"/>
  <c r="BI33" i="14"/>
  <c r="BH33" i="14"/>
  <c r="BF33" i="14"/>
  <c r="BD33" i="14"/>
  <c r="BC33" i="14"/>
  <c r="BB33" i="14"/>
  <c r="BA33" i="14"/>
  <c r="AZ33" i="14"/>
  <c r="AX33" i="14"/>
  <c r="AV33" i="14"/>
  <c r="AU33" i="14"/>
  <c r="AT33" i="14"/>
  <c r="AS33" i="14"/>
  <c r="AR33" i="14"/>
  <c r="AP33" i="14"/>
  <c r="AN33" i="14"/>
  <c r="AM33" i="14"/>
  <c r="AL33" i="14"/>
  <c r="AK33" i="14"/>
  <c r="AJ33" i="14"/>
  <c r="AH33" i="14"/>
  <c r="BO20" i="14"/>
  <c r="BG20" i="14"/>
  <c r="BB20" i="14"/>
  <c r="BT19" i="14"/>
  <c r="BT20" i="14" s="1"/>
  <c r="BO19" i="14"/>
  <c r="BL19" i="14"/>
  <c r="BL20" i="14" s="1"/>
  <c r="BG19" i="14"/>
  <c r="BD19" i="14"/>
  <c r="BD20" i="14" s="1"/>
  <c r="BC19" i="14"/>
  <c r="BC20" i="14" s="1"/>
  <c r="BB19" i="14"/>
  <c r="BS19" i="14"/>
  <c r="BS20" i="14" s="1"/>
  <c r="BR19" i="14"/>
  <c r="BR20" i="14" s="1"/>
  <c r="BK19" i="14"/>
  <c r="BK20" i="14" s="1"/>
  <c r="BJ19" i="14"/>
  <c r="BJ20" i="14" s="1"/>
  <c r="BU19" i="14"/>
  <c r="BU20" i="14" s="1"/>
  <c r="BQ19" i="14"/>
  <c r="BQ20" i="14" s="1"/>
  <c r="BP19" i="14"/>
  <c r="BP20" i="14" s="1"/>
  <c r="BN19" i="14"/>
  <c r="BN20" i="14" s="1"/>
  <c r="BM19" i="14"/>
  <c r="BM20" i="14" s="1"/>
  <c r="BI19" i="14"/>
  <c r="BI20" i="14" s="1"/>
  <c r="BH19" i="14"/>
  <c r="BH20" i="14" s="1"/>
  <c r="BF19" i="14"/>
  <c r="BF20" i="14" s="1"/>
  <c r="BE19" i="14"/>
  <c r="BE20" i="14" s="1"/>
  <c r="BA19" i="14"/>
  <c r="BA20" i="14" s="1"/>
  <c r="BS11" i="14"/>
  <c r="BS12" i="14" s="1"/>
  <c r="BK11" i="14"/>
  <c r="BK12" i="14" s="1"/>
  <c r="BC11" i="14"/>
  <c r="BC12" i="14" s="1"/>
  <c r="CG11" i="14"/>
  <c r="CG12" i="14" s="1"/>
  <c r="CF11" i="14"/>
  <c r="CF12" i="14" s="1"/>
  <c r="CD11" i="14"/>
  <c r="CD12" i="14" s="1"/>
  <c r="CC11" i="14"/>
  <c r="CC12" i="14" s="1"/>
  <c r="CB11" i="14"/>
  <c r="CB12" i="14" s="1"/>
  <c r="CA11" i="14"/>
  <c r="CA12" i="14" s="1"/>
  <c r="BZ11" i="14"/>
  <c r="BZ12" i="14" s="1"/>
  <c r="BY11" i="14"/>
  <c r="BY12" i="14" s="1"/>
  <c r="BX11" i="14"/>
  <c r="BX12" i="14" s="1"/>
  <c r="BV11" i="14"/>
  <c r="BV12" i="14" s="1"/>
  <c r="BU11" i="14"/>
  <c r="BU12" i="14" s="1"/>
  <c r="BT11" i="14"/>
  <c r="BT12" i="14" s="1"/>
  <c r="BR11" i="14"/>
  <c r="BR12" i="14" s="1"/>
  <c r="BQ11" i="14"/>
  <c r="BQ12" i="14" s="1"/>
  <c r="BP11" i="14"/>
  <c r="BP12" i="14" s="1"/>
  <c r="BN11" i="14"/>
  <c r="BN12" i="14" s="1"/>
  <c r="BM11" i="14"/>
  <c r="BM12" i="14" s="1"/>
  <c r="BL11" i="14"/>
  <c r="BL12" i="14" s="1"/>
  <c r="BJ11" i="14"/>
  <c r="BJ12" i="14" s="1"/>
  <c r="BI11" i="14"/>
  <c r="BI12" i="14" s="1"/>
  <c r="BH11" i="14"/>
  <c r="BH12" i="14" s="1"/>
  <c r="BF11" i="14"/>
  <c r="BF12" i="14" s="1"/>
  <c r="BE11" i="14"/>
  <c r="BE12" i="14" s="1"/>
  <c r="BD11" i="14"/>
  <c r="BD12" i="14" s="1"/>
  <c r="BB11" i="14"/>
  <c r="BB12" i="14" s="1"/>
  <c r="BA11" i="14"/>
  <c r="BA12" i="14" s="1"/>
  <c r="AZ11" i="14"/>
  <c r="AZ12" i="14" s="1"/>
  <c r="AX11" i="14"/>
  <c r="AX12" i="14" s="1"/>
  <c r="AW11" i="14"/>
  <c r="AW12" i="14" s="1"/>
  <c r="AV11" i="14"/>
  <c r="AV12" i="14" s="1"/>
  <c r="AU11" i="14"/>
  <c r="AU12" i="14" s="1"/>
  <c r="AT11" i="14"/>
  <c r="AT12" i="14" s="1"/>
  <c r="AS11" i="14"/>
  <c r="AS12" i="14" s="1"/>
  <c r="AR11" i="14"/>
  <c r="AR12" i="14" s="1"/>
  <c r="AP11" i="14"/>
  <c r="AP12" i="14" s="1"/>
  <c r="AO11" i="14"/>
  <c r="AO12" i="14" s="1"/>
  <c r="AN11" i="14"/>
  <c r="AN12" i="14" s="1"/>
  <c r="AM11" i="14"/>
  <c r="AM12" i="14" s="1"/>
  <c r="AL11" i="14"/>
  <c r="AL12" i="14" s="1"/>
  <c r="AK11" i="14"/>
  <c r="AK12" i="14" s="1"/>
  <c r="AJ11" i="14"/>
  <c r="AJ12" i="14" s="1"/>
  <c r="AH11" i="14"/>
  <c r="AH12" i="14" s="1"/>
  <c r="BL101" i="13"/>
  <c r="BH101" i="13"/>
  <c r="BL91" i="13"/>
  <c r="BH91" i="13"/>
  <c r="BL64" i="13"/>
  <c r="BL55" i="13"/>
  <c r="BP107" i="12"/>
  <c r="BO107" i="12"/>
  <c r="BN107" i="12"/>
  <c r="BM107" i="12"/>
  <c r="BL107" i="12"/>
  <c r="BP97" i="12"/>
  <c r="BO97" i="12"/>
  <c r="BN97" i="12"/>
  <c r="BM97" i="12"/>
  <c r="BL97" i="12"/>
  <c r="AU95" i="12"/>
  <c r="AP88" i="12"/>
  <c r="AO88" i="12"/>
  <c r="AN88" i="12"/>
  <c r="AM88" i="12"/>
  <c r="AL88" i="12"/>
  <c r="AK88" i="12"/>
  <c r="AJ88" i="12"/>
  <c r="AI88" i="12"/>
  <c r="AH88" i="12"/>
  <c r="AP87" i="12"/>
  <c r="AO87" i="12"/>
  <c r="AN87" i="12"/>
  <c r="AM87" i="12"/>
  <c r="AL87" i="12"/>
  <c r="AK87" i="12"/>
  <c r="AJ87" i="12"/>
  <c r="AI87" i="12"/>
  <c r="AH87" i="12"/>
  <c r="AP86" i="12"/>
  <c r="AO86" i="12"/>
  <c r="AL86" i="12"/>
  <c r="AK86" i="12"/>
  <c r="AJ86" i="12"/>
  <c r="AI86" i="12"/>
  <c r="AH86"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AK84" i="12"/>
  <c r="AJ84" i="12"/>
  <c r="AI84" i="12"/>
  <c r="AH84"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AK83" i="12"/>
  <c r="AJ83" i="12"/>
  <c r="AI83" i="12"/>
  <c r="AH83" i="12"/>
  <c r="AP80" i="12"/>
  <c r="AO80" i="12"/>
  <c r="AN80" i="12"/>
  <c r="AM80" i="12"/>
  <c r="AL80" i="12"/>
  <c r="AK80" i="12"/>
  <c r="AJ80" i="12"/>
  <c r="AI80" i="12"/>
  <c r="AH80" i="12"/>
  <c r="AP79" i="12"/>
  <c r="AO79" i="12"/>
  <c r="AN79" i="12"/>
  <c r="AM79" i="12"/>
  <c r="AL79" i="12"/>
  <c r="AK79" i="12"/>
  <c r="AJ79" i="12"/>
  <c r="AI79" i="12"/>
  <c r="AH79" i="12"/>
  <c r="AN78" i="12"/>
  <c r="AM78" i="12"/>
  <c r="AL78" i="12"/>
  <c r="AK78" i="12"/>
  <c r="AJ78" i="12"/>
  <c r="AP76" i="12"/>
  <c r="AO76" i="12"/>
  <c r="AN76" i="12"/>
  <c r="AM76" i="12"/>
  <c r="AL76" i="12"/>
  <c r="AK76" i="12"/>
  <c r="AJ76" i="12"/>
  <c r="AI76" i="12"/>
  <c r="AH76" i="12"/>
  <c r="AP75" i="12"/>
  <c r="AP74" i="12" s="1"/>
  <c r="AO75" i="12"/>
  <c r="AN75" i="12"/>
  <c r="AM75" i="12"/>
  <c r="AL75" i="12"/>
  <c r="AK75" i="12"/>
  <c r="AJ75" i="12"/>
  <c r="AI75" i="12"/>
  <c r="AH75" i="12"/>
  <c r="AN74" i="12"/>
  <c r="AL74" i="12"/>
  <c r="AK74" i="12"/>
  <c r="AJ74" i="12"/>
  <c r="CG71" i="12"/>
  <c r="CF71" i="12"/>
  <c r="CE71" i="12"/>
  <c r="CD71" i="12"/>
  <c r="CC71" i="12"/>
  <c r="CB71" i="12"/>
  <c r="CA71" i="12"/>
  <c r="BZ71" i="12"/>
  <c r="BZ72" i="12" s="1"/>
  <c r="BY71" i="12"/>
  <c r="BX71" i="12"/>
  <c r="BW71" i="12"/>
  <c r="BV71" i="12"/>
  <c r="BU71" i="12"/>
  <c r="BT71" i="12"/>
  <c r="BS71" i="12"/>
  <c r="BR71" i="12"/>
  <c r="BR72" i="12" s="1"/>
  <c r="BQ71" i="12"/>
  <c r="AW71" i="12"/>
  <c r="AQ71" i="12"/>
  <c r="AK71" i="12"/>
  <c r="CG70" i="12"/>
  <c r="CF70" i="12"/>
  <c r="CE70" i="12"/>
  <c r="CD70" i="12"/>
  <c r="CC70" i="12"/>
  <c r="CB70" i="12"/>
  <c r="CA70" i="12"/>
  <c r="BZ70" i="12"/>
  <c r="BY70" i="12"/>
  <c r="BX70" i="12"/>
  <c r="BW70" i="12"/>
  <c r="BV70" i="12"/>
  <c r="BU70" i="12"/>
  <c r="BT70" i="12"/>
  <c r="BS70" i="12"/>
  <c r="BR70" i="12"/>
  <c r="BQ70" i="12"/>
  <c r="BO70" i="12"/>
  <c r="BN70" i="12"/>
  <c r="BL70" i="12"/>
  <c r="BI70" i="12"/>
  <c r="BG70" i="12"/>
  <c r="BF70" i="12"/>
  <c r="BD70" i="12"/>
  <c r="BC70" i="12"/>
  <c r="BA70" i="12"/>
  <c r="AY70" i="12"/>
  <c r="AX70" i="12"/>
  <c r="AV70" i="12"/>
  <c r="AS70" i="12"/>
  <c r="AQ70" i="12"/>
  <c r="AP70" i="12"/>
  <c r="AN70" i="12"/>
  <c r="AK70" i="12"/>
  <c r="AK72" i="12" s="1"/>
  <c r="AI70" i="12"/>
  <c r="AH70" i="12"/>
  <c r="CG69" i="12"/>
  <c r="CF69" i="12"/>
  <c r="CE69" i="12"/>
  <c r="CD69" i="12"/>
  <c r="CC69" i="12"/>
  <c r="CB69" i="12"/>
  <c r="CA69" i="12"/>
  <c r="BZ69" i="12"/>
  <c r="BY69" i="12"/>
  <c r="BX69" i="12"/>
  <c r="BW69" i="12"/>
  <c r="BV69" i="12"/>
  <c r="BU69" i="12"/>
  <c r="BT69" i="12"/>
  <c r="BS69" i="12"/>
  <c r="BR69" i="12"/>
  <c r="BQ69" i="12"/>
  <c r="BP69" i="12"/>
  <c r="BO69" i="12"/>
  <c r="BN69" i="12"/>
  <c r="BM69" i="12"/>
  <c r="BL69" i="12"/>
  <c r="BK69" i="12"/>
  <c r="BJ69" i="12"/>
  <c r="BI69" i="12"/>
  <c r="BH69" i="12"/>
  <c r="BG69" i="12"/>
  <c r="BF69" i="12"/>
  <c r="BE69" i="12"/>
  <c r="BD69" i="12"/>
  <c r="BC69" i="12"/>
  <c r="BB69" i="12"/>
  <c r="BA69" i="12"/>
  <c r="AZ69" i="12"/>
  <c r="AY69" i="12"/>
  <c r="AX69" i="12"/>
  <c r="AW69" i="12"/>
  <c r="AV69" i="12"/>
  <c r="AU69" i="12"/>
  <c r="AT69" i="12"/>
  <c r="AS69" i="12"/>
  <c r="AR69" i="12"/>
  <c r="AQ69" i="12"/>
  <c r="AP69" i="12"/>
  <c r="AO69" i="12"/>
  <c r="AN69" i="12"/>
  <c r="AM69" i="12"/>
  <c r="AL69" i="12"/>
  <c r="AK69" i="12"/>
  <c r="AJ69" i="12"/>
  <c r="AI69" i="12"/>
  <c r="AH69" i="12"/>
  <c r="CG68" i="12"/>
  <c r="CF68" i="12"/>
  <c r="CE68" i="12"/>
  <c r="CD68" i="12"/>
  <c r="CC68" i="12"/>
  <c r="CB68" i="12"/>
  <c r="CA68" i="12"/>
  <c r="BZ68" i="12"/>
  <c r="BY68" i="12"/>
  <c r="BX68" i="12"/>
  <c r="BW68" i="12"/>
  <c r="BV68" i="12"/>
  <c r="BU68" i="12"/>
  <c r="BT68" i="12"/>
  <c r="BS68" i="12"/>
  <c r="BR68" i="12"/>
  <c r="BQ68" i="12"/>
  <c r="BP68" i="12"/>
  <c r="BO68" i="12"/>
  <c r="BN68" i="12"/>
  <c r="BM68" i="12"/>
  <c r="BL68" i="12"/>
  <c r="BK68" i="12"/>
  <c r="BJ68" i="12"/>
  <c r="BI68" i="12"/>
  <c r="BH68" i="12"/>
  <c r="BG68" i="12"/>
  <c r="BF68" i="12"/>
  <c r="BE68" i="12"/>
  <c r="BD68" i="12"/>
  <c r="BC68" i="12"/>
  <c r="BB68" i="12"/>
  <c r="BA68" i="12"/>
  <c r="AZ68" i="12"/>
  <c r="AY68" i="12"/>
  <c r="AX68" i="12"/>
  <c r="AW68" i="12"/>
  <c r="AV68" i="12"/>
  <c r="AU68" i="12"/>
  <c r="AT68" i="12"/>
  <c r="AS68" i="12"/>
  <c r="AR68" i="12"/>
  <c r="AQ68" i="12"/>
  <c r="AP68" i="12"/>
  <c r="AO68" i="12"/>
  <c r="AN68" i="12"/>
  <c r="AM68" i="12"/>
  <c r="AL68" i="12"/>
  <c r="AK68" i="12"/>
  <c r="AJ68" i="12"/>
  <c r="AI68" i="12"/>
  <c r="AH68" i="12"/>
  <c r="CG67" i="12"/>
  <c r="CF67" i="12"/>
  <c r="CE67" i="12"/>
  <c r="CD67" i="12"/>
  <c r="CC67" i="12"/>
  <c r="CB67" i="12"/>
  <c r="CA67" i="12"/>
  <c r="BZ67" i="12"/>
  <c r="BY67" i="12"/>
  <c r="BX67" i="12"/>
  <c r="BW67" i="12"/>
  <c r="BV67" i="12"/>
  <c r="BU67" i="12"/>
  <c r="BT67" i="12"/>
  <c r="BS67" i="12"/>
  <c r="BR67" i="12"/>
  <c r="BQ67" i="12"/>
  <c r="BP67" i="12"/>
  <c r="BO67" i="12"/>
  <c r="BN67" i="12"/>
  <c r="BM67" i="12"/>
  <c r="BL67" i="12"/>
  <c r="BK67" i="12"/>
  <c r="BJ67" i="12"/>
  <c r="BI67" i="12"/>
  <c r="BH67" i="12"/>
  <c r="BG67" i="12"/>
  <c r="BF67" i="12"/>
  <c r="BE67" i="12"/>
  <c r="BD67" i="12"/>
  <c r="BC67" i="12"/>
  <c r="BB67" i="12"/>
  <c r="BA67" i="12"/>
  <c r="AZ67" i="12"/>
  <c r="AY67" i="12"/>
  <c r="AX67" i="12"/>
  <c r="AW67" i="12"/>
  <c r="AV67" i="12"/>
  <c r="AU67" i="12"/>
  <c r="AT67" i="12"/>
  <c r="AS67" i="12"/>
  <c r="AR67" i="12"/>
  <c r="AQ67" i="12"/>
  <c r="AP67" i="12"/>
  <c r="AO67" i="12"/>
  <c r="AN67" i="12"/>
  <c r="AM67" i="12"/>
  <c r="AL67" i="12"/>
  <c r="AK67" i="12"/>
  <c r="AJ67" i="12"/>
  <c r="AI67" i="12"/>
  <c r="AH67" i="12"/>
  <c r="CG66" i="12"/>
  <c r="CF66" i="12"/>
  <c r="CE66" i="12"/>
  <c r="CD66" i="12"/>
  <c r="CC66" i="12"/>
  <c r="CB66" i="12"/>
  <c r="CA66" i="12"/>
  <c r="BZ66" i="12"/>
  <c r="BY66" i="12"/>
  <c r="BX66" i="12"/>
  <c r="BW66" i="12"/>
  <c r="BV66" i="12"/>
  <c r="BU66" i="12"/>
  <c r="BT66" i="12"/>
  <c r="BS66" i="12"/>
  <c r="BR66" i="12"/>
  <c r="BQ66" i="12"/>
  <c r="BP66" i="12"/>
  <c r="BO66" i="12"/>
  <c r="BN66" i="12"/>
  <c r="BM66" i="12"/>
  <c r="BL66" i="12"/>
  <c r="BK66" i="12"/>
  <c r="BJ66" i="12"/>
  <c r="BI66" i="12"/>
  <c r="BH66" i="12"/>
  <c r="BG66" i="12"/>
  <c r="BF66" i="12"/>
  <c r="BE66" i="12"/>
  <c r="BD66" i="12"/>
  <c r="BC66" i="12"/>
  <c r="BB66" i="12"/>
  <c r="BA66" i="12"/>
  <c r="AZ66" i="12"/>
  <c r="AY66" i="12"/>
  <c r="AX66" i="12"/>
  <c r="AW66" i="12"/>
  <c r="AV66" i="12"/>
  <c r="AU66" i="12"/>
  <c r="AT66" i="12"/>
  <c r="AS66" i="12"/>
  <c r="AR66" i="12"/>
  <c r="AQ66" i="12"/>
  <c r="AP66" i="12"/>
  <c r="AO66" i="12"/>
  <c r="AN66" i="12"/>
  <c r="AM66" i="12"/>
  <c r="AL66" i="12"/>
  <c r="AK66" i="12"/>
  <c r="AJ66" i="12"/>
  <c r="AI66" i="12"/>
  <c r="AH66" i="12"/>
  <c r="CG65" i="12"/>
  <c r="CF65" i="12"/>
  <c r="CE65" i="12"/>
  <c r="CD65" i="12"/>
  <c r="CC65" i="12"/>
  <c r="CB65" i="12"/>
  <c r="CA65" i="12"/>
  <c r="BZ65" i="12"/>
  <c r="BY65" i="12"/>
  <c r="BX65" i="12"/>
  <c r="BW65" i="12"/>
  <c r="BV65" i="12"/>
  <c r="BU65" i="12"/>
  <c r="BT65" i="12"/>
  <c r="BS65" i="12"/>
  <c r="BR65" i="12"/>
  <c r="BQ65" i="12"/>
  <c r="BP65" i="12"/>
  <c r="BO65" i="12"/>
  <c r="BN65" i="12"/>
  <c r="BM65" i="12"/>
  <c r="BL65" i="12"/>
  <c r="BK65" i="12"/>
  <c r="BJ65" i="12"/>
  <c r="BI65" i="12"/>
  <c r="BH65" i="12"/>
  <c r="BG65" i="12"/>
  <c r="BF65" i="12"/>
  <c r="BE65" i="12"/>
  <c r="BD65" i="12"/>
  <c r="BC65" i="12"/>
  <c r="BB65" i="12"/>
  <c r="BA65" i="12"/>
  <c r="AZ65" i="12"/>
  <c r="AY65" i="12"/>
  <c r="AX65" i="12"/>
  <c r="AW65" i="12"/>
  <c r="AV65" i="12"/>
  <c r="AU65" i="12"/>
  <c r="AT65" i="12"/>
  <c r="AS65" i="12"/>
  <c r="AR65" i="12"/>
  <c r="AQ65" i="12"/>
  <c r="AP65" i="12"/>
  <c r="AO65" i="12"/>
  <c r="AN65" i="12"/>
  <c r="AM65" i="12"/>
  <c r="AL65" i="12"/>
  <c r="AK65" i="12"/>
  <c r="AJ65" i="12"/>
  <c r="AI65" i="12"/>
  <c r="AH65" i="12"/>
  <c r="BO63" i="12"/>
  <c r="BO62" i="12"/>
  <c r="BC62" i="12"/>
  <c r="CE61" i="12"/>
  <c r="CD61" i="12"/>
  <c r="CC61" i="12"/>
  <c r="CB61" i="12"/>
  <c r="BZ61" i="12"/>
  <c r="BW61" i="12"/>
  <c r="BV61" i="12"/>
  <c r="BU61" i="12"/>
  <c r="BT61" i="12"/>
  <c r="BR61" i="12"/>
  <c r="BO61" i="12"/>
  <c r="BN61" i="12"/>
  <c r="BM61" i="12"/>
  <c r="BL61" i="12"/>
  <c r="BJ61" i="12"/>
  <c r="BG61" i="12"/>
  <c r="BF61" i="12"/>
  <c r="BE61" i="12"/>
  <c r="BD61" i="12"/>
  <c r="BB61" i="12"/>
  <c r="AY61" i="12"/>
  <c r="AX61" i="12"/>
  <c r="AW61" i="12"/>
  <c r="AV61" i="12"/>
  <c r="AT61" i="12"/>
  <c r="AS61" i="12"/>
  <c r="AQ61" i="12"/>
  <c r="AP61" i="12"/>
  <c r="AO61" i="12"/>
  <c r="AN61" i="12"/>
  <c r="AL61" i="12"/>
  <c r="AI61" i="12"/>
  <c r="AH61" i="12"/>
  <c r="CG60" i="12"/>
  <c r="CF60" i="12"/>
  <c r="CE60" i="12"/>
  <c r="CD60" i="12"/>
  <c r="CC60" i="12"/>
  <c r="CB60" i="12"/>
  <c r="CA60" i="12"/>
  <c r="BZ60" i="12"/>
  <c r="BY60" i="12"/>
  <c r="BX60" i="12"/>
  <c r="BW60" i="12"/>
  <c r="BV60" i="12"/>
  <c r="BU60" i="12"/>
  <c r="BT60" i="12"/>
  <c r="BS60" i="12"/>
  <c r="BR60" i="12"/>
  <c r="BQ60" i="12"/>
  <c r="BP60" i="12"/>
  <c r="BO60" i="12"/>
  <c r="BN60" i="12"/>
  <c r="BM60" i="12"/>
  <c r="BL60" i="12"/>
  <c r="BK60" i="12"/>
  <c r="BJ60" i="12"/>
  <c r="BI60" i="12"/>
  <c r="BH60" i="12"/>
  <c r="BG60" i="12"/>
  <c r="BF60" i="12"/>
  <c r="BE60" i="12"/>
  <c r="BD60" i="12"/>
  <c r="BC60" i="12"/>
  <c r="BB60" i="12"/>
  <c r="BA60" i="12"/>
  <c r="AZ60" i="12"/>
  <c r="AY60" i="12"/>
  <c r="AX60" i="12"/>
  <c r="AW60" i="12"/>
  <c r="AV60" i="12"/>
  <c r="AU60" i="12"/>
  <c r="AT60" i="12"/>
  <c r="AS60" i="12"/>
  <c r="AR60" i="12"/>
  <c r="AQ60" i="12"/>
  <c r="AP60" i="12"/>
  <c r="AO60" i="12"/>
  <c r="AN60" i="12"/>
  <c r="AM60" i="12"/>
  <c r="AL60" i="12"/>
  <c r="AK60" i="12"/>
  <c r="AJ60" i="12"/>
  <c r="AI60" i="12"/>
  <c r="AH60" i="12"/>
  <c r="CG59" i="12"/>
  <c r="CF59" i="12"/>
  <c r="CE59" i="12"/>
  <c r="CD59" i="12"/>
  <c r="CC59" i="12"/>
  <c r="CB59" i="12"/>
  <c r="CA59" i="12"/>
  <c r="BZ59" i="12"/>
  <c r="BY59" i="12"/>
  <c r="BX59" i="12"/>
  <c r="BW59" i="12"/>
  <c r="BV59" i="12"/>
  <c r="BU59" i="12"/>
  <c r="BT59" i="12"/>
  <c r="BS59" i="12"/>
  <c r="BR59" i="12"/>
  <c r="BQ59" i="12"/>
  <c r="BP59" i="12"/>
  <c r="BO59" i="12"/>
  <c r="BN59" i="12"/>
  <c r="BM59" i="12"/>
  <c r="BL59" i="12"/>
  <c r="BK59" i="12"/>
  <c r="BJ59" i="12"/>
  <c r="BI59" i="12"/>
  <c r="BH59" i="12"/>
  <c r="BG59" i="12"/>
  <c r="BF59" i="12"/>
  <c r="BE59" i="12"/>
  <c r="BD59" i="12"/>
  <c r="BC59" i="12"/>
  <c r="BB59" i="12"/>
  <c r="BA59" i="12"/>
  <c r="AZ59" i="12"/>
  <c r="AY59" i="12"/>
  <c r="AX59" i="12"/>
  <c r="AW59" i="12"/>
  <c r="AV59" i="12"/>
  <c r="AU59" i="12"/>
  <c r="AT59" i="12"/>
  <c r="AS59" i="12"/>
  <c r="AR59" i="12"/>
  <c r="AQ59" i="12"/>
  <c r="AP59" i="12"/>
  <c r="AO59" i="12"/>
  <c r="AN59" i="12"/>
  <c r="AM59" i="12"/>
  <c r="AL59" i="12"/>
  <c r="AK59" i="12"/>
  <c r="AJ59" i="12"/>
  <c r="AI59" i="12"/>
  <c r="AH59" i="12"/>
  <c r="CG58" i="12"/>
  <c r="CF58" i="12"/>
  <c r="CE58" i="12"/>
  <c r="CD58" i="12"/>
  <c r="CC58" i="12"/>
  <c r="CB58" i="12"/>
  <c r="CA58" i="12"/>
  <c r="BZ58" i="12"/>
  <c r="BY58" i="12"/>
  <c r="BX58" i="12"/>
  <c r="BW58" i="12"/>
  <c r="BV58" i="12"/>
  <c r="BU58" i="12"/>
  <c r="BT58" i="12"/>
  <c r="BS58" i="12"/>
  <c r="BR58" i="12"/>
  <c r="BQ58" i="12"/>
  <c r="BP58" i="12"/>
  <c r="BO58" i="12"/>
  <c r="BN58" i="12"/>
  <c r="BM58" i="12"/>
  <c r="BL58" i="12"/>
  <c r="BK58" i="12"/>
  <c r="BJ58" i="12"/>
  <c r="BI58" i="12"/>
  <c r="BH58" i="12"/>
  <c r="BG58" i="12"/>
  <c r="BF58" i="12"/>
  <c r="BE58" i="12"/>
  <c r="BD58" i="12"/>
  <c r="BC58" i="12"/>
  <c r="BB58" i="12"/>
  <c r="BA58" i="12"/>
  <c r="AZ58" i="12"/>
  <c r="AY58" i="12"/>
  <c r="AX58" i="12"/>
  <c r="AW58" i="12"/>
  <c r="AV58" i="12"/>
  <c r="AU58" i="12"/>
  <c r="AT58" i="12"/>
  <c r="AS58" i="12"/>
  <c r="AR58" i="12"/>
  <c r="AQ58" i="12"/>
  <c r="AP58" i="12"/>
  <c r="AO58" i="12"/>
  <c r="AN58" i="12"/>
  <c r="AM58" i="12"/>
  <c r="AL58" i="12"/>
  <c r="AK58" i="12"/>
  <c r="AJ58" i="12"/>
  <c r="AI58" i="12"/>
  <c r="AH58" i="12"/>
  <c r="CG57" i="12"/>
  <c r="CF57" i="12"/>
  <c r="CE57" i="12"/>
  <c r="CD57" i="12"/>
  <c r="CC57" i="12"/>
  <c r="CB57" i="12"/>
  <c r="CA57" i="12"/>
  <c r="BZ57" i="12"/>
  <c r="BY57" i="12"/>
  <c r="BX57" i="12"/>
  <c r="BW57" i="12"/>
  <c r="BV57" i="12"/>
  <c r="BU57" i="12"/>
  <c r="BT57" i="12"/>
  <c r="BS57" i="12"/>
  <c r="BR57" i="12"/>
  <c r="BQ57" i="12"/>
  <c r="BP57" i="12"/>
  <c r="BO57" i="12"/>
  <c r="BN57" i="12"/>
  <c r="BM57" i="12"/>
  <c r="BL57" i="12"/>
  <c r="BK57" i="12"/>
  <c r="BJ57" i="12"/>
  <c r="BI57" i="12"/>
  <c r="BH57" i="12"/>
  <c r="BG57" i="12"/>
  <c r="BF57" i="12"/>
  <c r="BE57" i="12"/>
  <c r="BD57" i="12"/>
  <c r="BC57" i="12"/>
  <c r="BB57" i="12"/>
  <c r="BA57" i="12"/>
  <c r="AZ57" i="12"/>
  <c r="AY57" i="12"/>
  <c r="AX57" i="12"/>
  <c r="AW57" i="12"/>
  <c r="AV57" i="12"/>
  <c r="AU57" i="12"/>
  <c r="AT57" i="12"/>
  <c r="AS57" i="12"/>
  <c r="AR57" i="12"/>
  <c r="AQ57" i="12"/>
  <c r="AP57" i="12"/>
  <c r="AO57" i="12"/>
  <c r="AN57" i="12"/>
  <c r="AM57" i="12"/>
  <c r="AL57" i="12"/>
  <c r="AK57" i="12"/>
  <c r="AJ57" i="12"/>
  <c r="AI57" i="12"/>
  <c r="AH57" i="12"/>
  <c r="CG56" i="12"/>
  <c r="CF56" i="12"/>
  <c r="CE56" i="12"/>
  <c r="CD56" i="12"/>
  <c r="CC56" i="12"/>
  <c r="CB56" i="12"/>
  <c r="CA56" i="12"/>
  <c r="BZ56" i="12"/>
  <c r="BY56" i="12"/>
  <c r="BX56" i="12"/>
  <c r="BW56" i="12"/>
  <c r="BV56" i="12"/>
  <c r="BU56" i="12"/>
  <c r="BT56" i="12"/>
  <c r="BS56" i="12"/>
  <c r="BR56" i="12"/>
  <c r="BQ56" i="12"/>
  <c r="BP56" i="12"/>
  <c r="BO56" i="12"/>
  <c r="BN56" i="12"/>
  <c r="BM56" i="12"/>
  <c r="BL56" i="12"/>
  <c r="BK56" i="12"/>
  <c r="BJ56" i="12"/>
  <c r="BI56" i="12"/>
  <c r="BH56" i="12"/>
  <c r="BG56" i="12"/>
  <c r="BF56" i="12"/>
  <c r="BE56" i="12"/>
  <c r="BD56" i="12"/>
  <c r="BC56" i="12"/>
  <c r="BB56" i="12"/>
  <c r="BA56" i="12"/>
  <c r="AZ56" i="12"/>
  <c r="AY56" i="12"/>
  <c r="AX56" i="12"/>
  <c r="AW56" i="12"/>
  <c r="AV56" i="12"/>
  <c r="AU56" i="12"/>
  <c r="AT56" i="12"/>
  <c r="AS56" i="12"/>
  <c r="AR56" i="12"/>
  <c r="AQ56" i="12"/>
  <c r="AP56" i="12"/>
  <c r="AO56" i="12"/>
  <c r="AN56" i="12"/>
  <c r="AM56" i="12"/>
  <c r="AL56" i="12"/>
  <c r="AK56" i="12"/>
  <c r="AJ56" i="12"/>
  <c r="AI56" i="12"/>
  <c r="AH56" i="12"/>
  <c r="BW41" i="12"/>
  <c r="BN41" i="12"/>
  <c r="BF41" i="12"/>
  <c r="AY41" i="12"/>
  <c r="BU39" i="12"/>
  <c r="BM39" i="12"/>
  <c r="BE39" i="12"/>
  <c r="AX39" i="12"/>
  <c r="AP39" i="12"/>
  <c r="AH39" i="12"/>
  <c r="CA38" i="12"/>
  <c r="BI38" i="12"/>
  <c r="BA38" i="12"/>
  <c r="BA103" i="12" s="1"/>
  <c r="CD37" i="12"/>
  <c r="BV37" i="12"/>
  <c r="BO37" i="12"/>
  <c r="BH37" i="12"/>
  <c r="BG35" i="12"/>
  <c r="BF35" i="12"/>
  <c r="BE35" i="12"/>
  <c r="BD35" i="12"/>
  <c r="BC35" i="12"/>
  <c r="BB35" i="12"/>
  <c r="BA35" i="12"/>
  <c r="AZ35" i="12"/>
  <c r="AY35" i="12"/>
  <c r="AX35" i="12"/>
  <c r="AW35" i="12"/>
  <c r="AV35" i="12"/>
  <c r="AU35" i="12"/>
  <c r="AT35" i="12"/>
  <c r="AS35" i="12"/>
  <c r="AR35" i="12"/>
  <c r="AQ35" i="12"/>
  <c r="AP35" i="12"/>
  <c r="AO35" i="12"/>
  <c r="AN35" i="12"/>
  <c r="AM35" i="12"/>
  <c r="AL35" i="12"/>
  <c r="AK35" i="12"/>
  <c r="AJ35" i="12"/>
  <c r="AI35" i="12"/>
  <c r="AH35" i="12"/>
  <c r="BG34" i="12"/>
  <c r="BF34" i="12"/>
  <c r="BE34" i="12"/>
  <c r="BD34" i="12"/>
  <c r="BC34" i="12"/>
  <c r="BB34" i="12"/>
  <c r="BA34" i="12"/>
  <c r="AZ34" i="12"/>
  <c r="AY34" i="12"/>
  <c r="AX34" i="12"/>
  <c r="AW34" i="12"/>
  <c r="AV34" i="12"/>
  <c r="AU34" i="12"/>
  <c r="AT34" i="12"/>
  <c r="AS34" i="12"/>
  <c r="AR34" i="12"/>
  <c r="AQ34" i="12"/>
  <c r="AP34" i="12"/>
  <c r="AO34" i="12"/>
  <c r="AN34" i="12"/>
  <c r="AM34" i="12"/>
  <c r="AL34" i="12"/>
  <c r="AK34" i="12"/>
  <c r="AJ34" i="12"/>
  <c r="AI34" i="12"/>
  <c r="AH34" i="12"/>
  <c r="CG30" i="12"/>
  <c r="CF30" i="12"/>
  <c r="CE30" i="12"/>
  <c r="CD30" i="12"/>
  <c r="CC30" i="12"/>
  <c r="CB30" i="12"/>
  <c r="CA30" i="12"/>
  <c r="BZ30" i="12"/>
  <c r="BY30" i="12"/>
  <c r="BX30" i="12"/>
  <c r="BW30" i="12"/>
  <c r="BV30" i="12"/>
  <c r="BU30" i="12"/>
  <c r="BT30" i="12"/>
  <c r="BS30" i="12"/>
  <c r="BR30" i="12"/>
  <c r="BQ30" i="12"/>
  <c r="BP30" i="12"/>
  <c r="BO30" i="12"/>
  <c r="BN30" i="12"/>
  <c r="BM30" i="12"/>
  <c r="BL30" i="12"/>
  <c r="BK30" i="12"/>
  <c r="BJ30" i="12"/>
  <c r="BI30" i="12"/>
  <c r="BH30" i="12"/>
  <c r="BG30" i="12"/>
  <c r="BF30" i="12"/>
  <c r="BE30" i="12"/>
  <c r="BD30" i="12"/>
  <c r="BC30" i="12"/>
  <c r="BB30" i="12"/>
  <c r="BA30" i="12"/>
  <c r="AZ30" i="12"/>
  <c r="AY30" i="12"/>
  <c r="AX30" i="12"/>
  <c r="AW30" i="12"/>
  <c r="AV30" i="12"/>
  <c r="AU30" i="12"/>
  <c r="AT30" i="12"/>
  <c r="AS30" i="12"/>
  <c r="AR30" i="12"/>
  <c r="AQ30" i="12"/>
  <c r="AP30" i="12"/>
  <c r="AO30" i="12"/>
  <c r="AN30" i="12"/>
  <c r="AM30" i="12"/>
  <c r="AL30" i="12"/>
  <c r="AK30" i="12"/>
  <c r="AJ30" i="12"/>
  <c r="AI30" i="12"/>
  <c r="AH30" i="12"/>
  <c r="CG28" i="12"/>
  <c r="CF28" i="12"/>
  <c r="CE28" i="12"/>
  <c r="CD28" i="12"/>
  <c r="CC28" i="12"/>
  <c r="CB28" i="12"/>
  <c r="CA28" i="12"/>
  <c r="BZ28" i="12"/>
  <c r="BY28" i="12"/>
  <c r="BX28" i="12"/>
  <c r="BW28" i="12"/>
  <c r="BV28" i="12"/>
  <c r="BU28" i="12"/>
  <c r="BT28" i="12"/>
  <c r="BS28" i="12"/>
  <c r="BR28" i="12"/>
  <c r="BQ28" i="12"/>
  <c r="BP28" i="12"/>
  <c r="BO28" i="12"/>
  <c r="BN28" i="12"/>
  <c r="BM28" i="12"/>
  <c r="BL28" i="12"/>
  <c r="BK28" i="12"/>
  <c r="BJ28" i="12"/>
  <c r="BI28" i="12"/>
  <c r="BH28" i="12"/>
  <c r="BG28" i="12"/>
  <c r="BF28" i="12"/>
  <c r="BE28" i="12"/>
  <c r="BD28" i="12"/>
  <c r="BC28" i="12"/>
  <c r="BB28" i="12"/>
  <c r="BA28" i="12"/>
  <c r="AZ28" i="12"/>
  <c r="AY28" i="12"/>
  <c r="AX28" i="12"/>
  <c r="AW28" i="12"/>
  <c r="AV28" i="12"/>
  <c r="AU28" i="12"/>
  <c r="AT28" i="12"/>
  <c r="AS28" i="12"/>
  <c r="AR28" i="12"/>
  <c r="AQ28" i="12"/>
  <c r="AP28" i="12"/>
  <c r="AO28" i="12"/>
  <c r="AN28" i="12"/>
  <c r="AM28" i="12"/>
  <c r="AL28" i="12"/>
  <c r="AK28" i="12"/>
  <c r="AJ28" i="12"/>
  <c r="AI28" i="12"/>
  <c r="AH28" i="12"/>
  <c r="CG27" i="12"/>
  <c r="CF27" i="12"/>
  <c r="CE27" i="12"/>
  <c r="CD27" i="12"/>
  <c r="CC27" i="12"/>
  <c r="CB27" i="12"/>
  <c r="CA27" i="12"/>
  <c r="BZ27" i="12"/>
  <c r="BY27" i="12"/>
  <c r="BX27" i="12"/>
  <c r="BW27" i="12"/>
  <c r="BV27" i="12"/>
  <c r="BU27" i="12"/>
  <c r="BT27" i="12"/>
  <c r="BS27" i="12"/>
  <c r="BR27" i="12"/>
  <c r="BQ27" i="12"/>
  <c r="BP27" i="12"/>
  <c r="BO27" i="12"/>
  <c r="BN27" i="12"/>
  <c r="BM27" i="12"/>
  <c r="BL27" i="12"/>
  <c r="BK27" i="12"/>
  <c r="BJ27" i="12"/>
  <c r="BI27" i="12"/>
  <c r="BH27" i="12"/>
  <c r="BG27" i="12"/>
  <c r="BF27" i="12"/>
  <c r="BE27" i="12"/>
  <c r="BD27" i="12"/>
  <c r="BC27" i="12"/>
  <c r="BB27" i="12"/>
  <c r="BA27" i="12"/>
  <c r="AZ27" i="12"/>
  <c r="AY27" i="12"/>
  <c r="AX27" i="12"/>
  <c r="AW27" i="12"/>
  <c r="AV27" i="12"/>
  <c r="AU27" i="12"/>
  <c r="AT27" i="12"/>
  <c r="AS27" i="12"/>
  <c r="AR27" i="12"/>
  <c r="AQ27" i="12"/>
  <c r="AP27" i="12"/>
  <c r="AO27" i="12"/>
  <c r="AN27" i="12"/>
  <c r="AM27" i="12"/>
  <c r="AL27" i="12"/>
  <c r="AK27" i="12"/>
  <c r="AJ27" i="12"/>
  <c r="AI27" i="12"/>
  <c r="AH27" i="12"/>
  <c r="BG26" i="12"/>
  <c r="BF26" i="12"/>
  <c r="BE26" i="12"/>
  <c r="BD26" i="12"/>
  <c r="BC26" i="12"/>
  <c r="BB26" i="12"/>
  <c r="BA26" i="12"/>
  <c r="AZ26" i="12"/>
  <c r="AY26" i="12"/>
  <c r="AX26" i="12"/>
  <c r="AW26" i="12"/>
  <c r="AV26" i="12"/>
  <c r="AU26" i="12"/>
  <c r="AT26" i="12"/>
  <c r="AS26" i="12"/>
  <c r="AR26" i="12"/>
  <c r="AQ26" i="12"/>
  <c r="AP26" i="12"/>
  <c r="AO26" i="12"/>
  <c r="AN26" i="12"/>
  <c r="AM26" i="12"/>
  <c r="AL26" i="12"/>
  <c r="AK26" i="12"/>
  <c r="AJ26" i="12"/>
  <c r="AI26" i="12"/>
  <c r="AH26" i="12"/>
  <c r="BK24" i="12"/>
  <c r="BT23" i="12"/>
  <c r="BK23" i="12"/>
  <c r="BH23" i="12"/>
  <c r="BB23" i="12"/>
  <c r="BN15" i="12"/>
  <c r="BP15" i="12"/>
  <c r="BL15" i="12"/>
  <c r="CG10" i="12"/>
  <c r="CF10" i="12"/>
  <c r="CE10" i="12"/>
  <c r="CD10" i="12"/>
  <c r="CC10" i="12"/>
  <c r="CB10" i="12"/>
  <c r="CA10" i="12"/>
  <c r="BZ10" i="12"/>
  <c r="BY10" i="12"/>
  <c r="BX10" i="12"/>
  <c r="BW10" i="12"/>
  <c r="BV10" i="12"/>
  <c r="BU10" i="12"/>
  <c r="BT10" i="12"/>
  <c r="BS10" i="12"/>
  <c r="BR10" i="12"/>
  <c r="BQ10" i="12"/>
  <c r="BP10" i="12"/>
  <c r="BO10" i="12"/>
  <c r="BO41" i="12" s="1"/>
  <c r="BN10" i="12"/>
  <c r="BM10" i="12"/>
  <c r="BL10" i="12"/>
  <c r="BK10" i="12"/>
  <c r="BJ10" i="12"/>
  <c r="BI10" i="12"/>
  <c r="BH10" i="12"/>
  <c r="BG10" i="12"/>
  <c r="BF10" i="12"/>
  <c r="BE10" i="12"/>
  <c r="BD10" i="12"/>
  <c r="BC10" i="12"/>
  <c r="BB10" i="12"/>
  <c r="BA10" i="12"/>
  <c r="AZ10" i="12"/>
  <c r="AY10" i="12"/>
  <c r="AX10" i="12"/>
  <c r="AX41" i="12" s="1"/>
  <c r="AW10" i="12"/>
  <c r="AV10" i="12"/>
  <c r="AU10" i="12"/>
  <c r="AT10" i="12"/>
  <c r="AS10" i="12"/>
  <c r="AR10" i="12"/>
  <c r="AQ10" i="12"/>
  <c r="AP10" i="12"/>
  <c r="AO10" i="12"/>
  <c r="AN10" i="12"/>
  <c r="AM10" i="12"/>
  <c r="AL10" i="12"/>
  <c r="AK10" i="12"/>
  <c r="AJ10" i="12"/>
  <c r="AI10" i="12"/>
  <c r="AH10" i="12"/>
  <c r="CG8" i="12"/>
  <c r="CF8" i="12"/>
  <c r="CE8" i="12"/>
  <c r="CD8" i="12"/>
  <c r="CC8" i="12"/>
  <c r="CB8" i="12"/>
  <c r="CA8" i="12"/>
  <c r="BZ8" i="12"/>
  <c r="BY8" i="12"/>
  <c r="BX8" i="12"/>
  <c r="BW8" i="12"/>
  <c r="BV8" i="12"/>
  <c r="BU8" i="12"/>
  <c r="BT8" i="12"/>
  <c r="BS8" i="12"/>
  <c r="BR8" i="12"/>
  <c r="BQ8" i="12"/>
  <c r="BP8" i="12"/>
  <c r="BO8" i="12"/>
  <c r="BN8" i="12"/>
  <c r="BN39" i="12" s="1"/>
  <c r="BM8" i="12"/>
  <c r="BL8" i="12"/>
  <c r="BK8" i="12"/>
  <c r="BJ8" i="12"/>
  <c r="BI8" i="12"/>
  <c r="BH8" i="12"/>
  <c r="BG8" i="12"/>
  <c r="BF8" i="12"/>
  <c r="BE8" i="12"/>
  <c r="BD8" i="12"/>
  <c r="BC8" i="12"/>
  <c r="BB8" i="12"/>
  <c r="BA8" i="12"/>
  <c r="AZ8" i="12"/>
  <c r="AY8" i="12"/>
  <c r="AX8" i="12"/>
  <c r="AW8" i="12"/>
  <c r="AV8" i="12"/>
  <c r="AU8" i="12"/>
  <c r="AT8" i="12"/>
  <c r="AS8" i="12"/>
  <c r="AR8" i="12"/>
  <c r="AQ8" i="12"/>
  <c r="AP8" i="12"/>
  <c r="AO8" i="12"/>
  <c r="AN8" i="12"/>
  <c r="AM8" i="12"/>
  <c r="AL8" i="12"/>
  <c r="AK8" i="12"/>
  <c r="AJ8" i="12"/>
  <c r="AI8" i="12"/>
  <c r="AH8" i="12"/>
  <c r="BG7" i="12"/>
  <c r="BF7" i="12"/>
  <c r="BA7" i="12"/>
  <c r="AY7" i="12"/>
  <c r="AX7" i="12"/>
  <c r="AS7" i="12"/>
  <c r="AQ7" i="12"/>
  <c r="AP7" i="12"/>
  <c r="AK7" i="12"/>
  <c r="AK38" i="12" s="1"/>
  <c r="AI7" i="12"/>
  <c r="AH7" i="12"/>
  <c r="CD6" i="12"/>
  <c r="CC6" i="12"/>
  <c r="CB6" i="12"/>
  <c r="BZ6" i="12"/>
  <c r="BW6" i="12"/>
  <c r="BW37" i="12" s="1"/>
  <c r="BV6" i="12"/>
  <c r="BU6" i="12"/>
  <c r="BU37" i="12" s="1"/>
  <c r="BT6" i="12"/>
  <c r="BQ6" i="12"/>
  <c r="BO6" i="12"/>
  <c r="BN6" i="12"/>
  <c r="BN37" i="12" s="1"/>
  <c r="BM6" i="12"/>
  <c r="BM37" i="12" s="1"/>
  <c r="BL6" i="12"/>
  <c r="BH6" i="12"/>
  <c r="BH92" i="12" s="1"/>
  <c r="BG6" i="12"/>
  <c r="BF6" i="12"/>
  <c r="BF37" i="12" s="1"/>
  <c r="BD6" i="12"/>
  <c r="AW6" i="12"/>
  <c r="AW37" i="12" s="1"/>
  <c r="AV6" i="12"/>
  <c r="AH6" i="12"/>
  <c r="AH37" i="12" s="1"/>
  <c r="AZ145" i="10"/>
  <c r="CC136" i="10"/>
  <c r="BU136" i="10"/>
  <c r="BM136" i="10"/>
  <c r="BE136" i="10"/>
  <c r="AW136" i="10"/>
  <c r="AO136" i="10"/>
  <c r="AK144" i="10"/>
  <c r="BK146" i="9"/>
  <c r="CE145" i="9"/>
  <c r="BW145" i="9"/>
  <c r="BO145" i="9"/>
  <c r="BG145" i="9"/>
  <c r="AY145" i="9"/>
  <c r="AQ145" i="9"/>
  <c r="AI145" i="9"/>
  <c r="AM144" i="9"/>
  <c r="CA142" i="9"/>
  <c r="BO141" i="9"/>
  <c r="BC140" i="9"/>
  <c r="BC138" i="9"/>
  <c r="AU138" i="9"/>
  <c r="AM138" i="9"/>
  <c r="CE137" i="9"/>
  <c r="BW137" i="9"/>
  <c r="BO137" i="9"/>
  <c r="BG137" i="9"/>
  <c r="AY137" i="9"/>
  <c r="AQ137" i="9"/>
  <c r="AI137" i="9"/>
  <c r="CA136" i="9"/>
  <c r="BS136" i="9"/>
  <c r="BK136" i="9"/>
  <c r="BC136" i="9"/>
  <c r="AU136" i="9"/>
  <c r="AM136" i="9"/>
  <c r="CG87" i="12"/>
  <c r="BY87" i="12"/>
  <c r="BQ87" i="12"/>
  <c r="BI87" i="12"/>
  <c r="BA87" i="12"/>
  <c r="AS87" i="12"/>
  <c r="CG115" i="9"/>
  <c r="CF115" i="9"/>
  <c r="BY115" i="9"/>
  <c r="BQ115" i="9"/>
  <c r="BP115" i="9"/>
  <c r="BI115" i="9"/>
  <c r="BC115" i="9"/>
  <c r="BB115" i="9"/>
  <c r="BA115" i="9"/>
  <c r="AU115" i="9"/>
  <c r="AT115" i="9"/>
  <c r="AS115" i="9"/>
  <c r="AM115" i="9"/>
  <c r="AL115" i="9"/>
  <c r="AK115" i="9"/>
  <c r="CC83" i="12"/>
  <c r="BU83" i="12"/>
  <c r="BM83" i="12"/>
  <c r="CG102" i="9"/>
  <c r="CE102" i="9"/>
  <c r="CC102" i="9"/>
  <c r="BZ102" i="9"/>
  <c r="BY102" i="9"/>
  <c r="BV102" i="9"/>
  <c r="BU102" i="9"/>
  <c r="BT102" i="9"/>
  <c r="BS102" i="9"/>
  <c r="BR102" i="9"/>
  <c r="BQ102" i="9"/>
  <c r="BP102" i="9"/>
  <c r="BO102" i="9"/>
  <c r="BN102" i="9"/>
  <c r="BM102" i="9"/>
  <c r="BL102" i="9"/>
  <c r="BL100" i="9"/>
  <c r="BJ100" i="9"/>
  <c r="BI100" i="9"/>
  <c r="BG100" i="9"/>
  <c r="BB100" i="9"/>
  <c r="BA100" i="9"/>
  <c r="AY100" i="9"/>
  <c r="AT100" i="9"/>
  <c r="AS100" i="9"/>
  <c r="AQ100" i="9"/>
  <c r="AL100" i="9"/>
  <c r="AK100" i="9"/>
  <c r="AI100" i="9"/>
  <c r="CA100" i="9"/>
  <c r="BS100" i="9"/>
  <c r="AU100" i="9"/>
  <c r="CF95" i="9"/>
  <c r="CE95" i="9"/>
  <c r="CC95" i="9"/>
  <c r="BZ95" i="9"/>
  <c r="BX95" i="9"/>
  <c r="BW95" i="9"/>
  <c r="BU95" i="9"/>
  <c r="BR95" i="9"/>
  <c r="BP95" i="9"/>
  <c r="BO95" i="9"/>
  <c r="BM95" i="9"/>
  <c r="BJ95" i="9"/>
  <c r="BH95" i="9"/>
  <c r="BG95" i="9"/>
  <c r="BE95" i="9"/>
  <c r="BB95" i="9"/>
  <c r="AZ95" i="9"/>
  <c r="AY95" i="9"/>
  <c r="AW95" i="9"/>
  <c r="AT95" i="9"/>
  <c r="AR95" i="9"/>
  <c r="AQ95" i="9"/>
  <c r="AO95" i="9"/>
  <c r="AL95" i="9"/>
  <c r="AJ95" i="9"/>
  <c r="AI95" i="9"/>
  <c r="AY79" i="12"/>
  <c r="AX79" i="12"/>
  <c r="AW79" i="12"/>
  <c r="AV79" i="12"/>
  <c r="AU79" i="12"/>
  <c r="AT79" i="12"/>
  <c r="AS79" i="12"/>
  <c r="AR79" i="12"/>
  <c r="AQ79" i="12"/>
  <c r="AK142" i="10"/>
  <c r="BG142" i="9"/>
  <c r="BA142" i="9"/>
  <c r="AY142" i="9"/>
  <c r="AS142" i="9"/>
  <c r="AQ142" i="9"/>
  <c r="BZ82" i="9"/>
  <c r="BJ82" i="9"/>
  <c r="BB82" i="9"/>
  <c r="AT82" i="9"/>
  <c r="AL82" i="9"/>
  <c r="CF82" i="9"/>
  <c r="CD82" i="9"/>
  <c r="CA82" i="9"/>
  <c r="BX82" i="9"/>
  <c r="BV82" i="9"/>
  <c r="BS82" i="9"/>
  <c r="BP82" i="9"/>
  <c r="BN82" i="9"/>
  <c r="BK82" i="9"/>
  <c r="BH82" i="9"/>
  <c r="BF82" i="9"/>
  <c r="BC82" i="9"/>
  <c r="AZ82" i="9"/>
  <c r="AX82" i="9"/>
  <c r="AU82" i="9"/>
  <c r="AR82" i="9"/>
  <c r="AP82" i="9"/>
  <c r="AM82" i="9"/>
  <c r="AJ82" i="9"/>
  <c r="AH82" i="9"/>
  <c r="BZ146" i="10"/>
  <c r="BR146" i="9"/>
  <c r="BJ146" i="10"/>
  <c r="BB146" i="9"/>
  <c r="AT146" i="10"/>
  <c r="AL146" i="10"/>
  <c r="CC71" i="9"/>
  <c r="CF71" i="9"/>
  <c r="CD71" i="9"/>
  <c r="CD89" i="12" s="1"/>
  <c r="CB71" i="9"/>
  <c r="CB89" i="12" s="1"/>
  <c r="CA71" i="9"/>
  <c r="BX71" i="9"/>
  <c r="BV71" i="9"/>
  <c r="BV89" i="12" s="1"/>
  <c r="BT71" i="9"/>
  <c r="BT89" i="12" s="1"/>
  <c r="BS71" i="9"/>
  <c r="CG88" i="12"/>
  <c r="CA88" i="12"/>
  <c r="BY88" i="12"/>
  <c r="BS88" i="12"/>
  <c r="BQ88" i="12"/>
  <c r="BK88" i="12"/>
  <c r="BI88" i="12"/>
  <c r="BC88" i="12"/>
  <c r="BA88" i="12"/>
  <c r="AU88" i="12"/>
  <c r="AS88" i="12"/>
  <c r="CG84" i="12"/>
  <c r="CA84" i="12"/>
  <c r="BY84" i="12"/>
  <c r="BQ84" i="12"/>
  <c r="BK84" i="12"/>
  <c r="BU52" i="9"/>
  <c r="BP52" i="9"/>
  <c r="AZ52" i="9"/>
  <c r="AR52" i="9"/>
  <c r="CG52" i="9"/>
  <c r="CE52" i="9"/>
  <c r="CB52" i="9"/>
  <c r="BY52" i="9"/>
  <c r="BW52" i="9"/>
  <c r="BV52" i="9"/>
  <c r="BT52" i="9"/>
  <c r="BQ52" i="9"/>
  <c r="BO52" i="9"/>
  <c r="BL52" i="9"/>
  <c r="BI52" i="9"/>
  <c r="BG52" i="9"/>
  <c r="BF52" i="9"/>
  <c r="BD52" i="9"/>
  <c r="BA52" i="9"/>
  <c r="AY52" i="9"/>
  <c r="AV52" i="9"/>
  <c r="AS52" i="9"/>
  <c r="AQ52" i="9"/>
  <c r="AP52" i="9"/>
  <c r="AN52" i="9"/>
  <c r="AK52" i="9"/>
  <c r="AI52" i="9"/>
  <c r="BB47" i="9"/>
  <c r="CE47" i="9"/>
  <c r="CC47" i="9"/>
  <c r="BO47" i="9"/>
  <c r="BM47" i="9"/>
  <c r="BH47" i="9"/>
  <c r="BG47" i="9"/>
  <c r="BE47" i="9"/>
  <c r="AY47" i="9"/>
  <c r="AQ47" i="9"/>
  <c r="AO47" i="9"/>
  <c r="AI47" i="9"/>
  <c r="BS42" i="9"/>
  <c r="BK42" i="9"/>
  <c r="BE42" i="9"/>
  <c r="BC42" i="9"/>
  <c r="CG42" i="9"/>
  <c r="CF42" i="9"/>
  <c r="CE42" i="9"/>
  <c r="CD42" i="9"/>
  <c r="BY42" i="9"/>
  <c r="BX42" i="9"/>
  <c r="BW42" i="9"/>
  <c r="BQ42" i="9"/>
  <c r="BP42" i="9"/>
  <c r="BO42" i="9"/>
  <c r="BN42" i="9"/>
  <c r="BI42" i="9"/>
  <c r="BH42" i="9"/>
  <c r="BG42" i="9"/>
  <c r="BA42" i="9"/>
  <c r="AZ42" i="9"/>
  <c r="AY42" i="9"/>
  <c r="AX42" i="9"/>
  <c r="AS42" i="9"/>
  <c r="AR42" i="9"/>
  <c r="AQ42" i="9"/>
  <c r="AK42" i="9"/>
  <c r="AJ42" i="9"/>
  <c r="AI42" i="9"/>
  <c r="AH42" i="9"/>
  <c r="CG80" i="12"/>
  <c r="CF80" i="12"/>
  <c r="CE80" i="12"/>
  <c r="CC80" i="12"/>
  <c r="CB80" i="12"/>
  <c r="CA80" i="12"/>
  <c r="BZ80" i="12"/>
  <c r="BY80" i="12"/>
  <c r="BX80" i="12"/>
  <c r="BW80" i="12"/>
  <c r="BU80" i="12"/>
  <c r="BT80" i="12"/>
  <c r="BS80" i="12"/>
  <c r="BR80" i="12"/>
  <c r="BQ80" i="12"/>
  <c r="BP80" i="12"/>
  <c r="BO80" i="12"/>
  <c r="BM80" i="12"/>
  <c r="BL80" i="12"/>
  <c r="BK80" i="12"/>
  <c r="BJ80" i="12"/>
  <c r="BI80" i="12"/>
  <c r="BH80" i="12"/>
  <c r="BG80" i="12"/>
  <c r="BE80" i="12"/>
  <c r="BD80" i="12"/>
  <c r="BC80" i="12"/>
  <c r="BB80" i="12"/>
  <c r="BA80" i="12"/>
  <c r="AZ80" i="12"/>
  <c r="AY80" i="12"/>
  <c r="AW80" i="12"/>
  <c r="AV80" i="12"/>
  <c r="AU80" i="12"/>
  <c r="AT80" i="12"/>
  <c r="AS80" i="12"/>
  <c r="AR80" i="12"/>
  <c r="AQ80" i="12"/>
  <c r="CB36" i="9"/>
  <c r="BZ36" i="9"/>
  <c r="BT36" i="9"/>
  <c r="BR36" i="9"/>
  <c r="BL36" i="9"/>
  <c r="CF36" i="9"/>
  <c r="CE36" i="9"/>
  <c r="CD36" i="9"/>
  <c r="BX36" i="9"/>
  <c r="BW36" i="9"/>
  <c r="BV36" i="9"/>
  <c r="BP36" i="9"/>
  <c r="BO36" i="9"/>
  <c r="BN36" i="9"/>
  <c r="CG76" i="12"/>
  <c r="CF76" i="12"/>
  <c r="CE141" i="9"/>
  <c r="CD76" i="12"/>
  <c r="CC76" i="12"/>
  <c r="CB76" i="12"/>
  <c r="CA76" i="12"/>
  <c r="BZ76" i="12"/>
  <c r="BY76" i="12"/>
  <c r="BX76" i="12"/>
  <c r="BV76" i="12"/>
  <c r="BU76" i="12"/>
  <c r="BT76" i="12"/>
  <c r="BS76" i="12"/>
  <c r="BR76" i="12"/>
  <c r="BQ76" i="12"/>
  <c r="BP76" i="12"/>
  <c r="BN76" i="12"/>
  <c r="BM76" i="12"/>
  <c r="BL76" i="12"/>
  <c r="BK76" i="12"/>
  <c r="BJ76" i="12"/>
  <c r="BI76" i="12"/>
  <c r="BH76" i="12"/>
  <c r="BG141" i="9"/>
  <c r="BF76" i="12"/>
  <c r="BE76" i="12"/>
  <c r="BD76" i="12"/>
  <c r="BC76" i="12"/>
  <c r="BB76" i="12"/>
  <c r="BA76" i="12"/>
  <c r="AZ76" i="12"/>
  <c r="AY141" i="9"/>
  <c r="AX76" i="12"/>
  <c r="AW76" i="12"/>
  <c r="AV76" i="12"/>
  <c r="AU76" i="12"/>
  <c r="AT76" i="12"/>
  <c r="AS76" i="12"/>
  <c r="AR76" i="12"/>
  <c r="CF137" i="9"/>
  <c r="CD137" i="9"/>
  <c r="CC137" i="10"/>
  <c r="CB137" i="9"/>
  <c r="CA23" i="9"/>
  <c r="BX137" i="9"/>
  <c r="BV137" i="9"/>
  <c r="BT137" i="9"/>
  <c r="BS23" i="9"/>
  <c r="BP137" i="9"/>
  <c r="BN137" i="9"/>
  <c r="BL137" i="9"/>
  <c r="BK23" i="9"/>
  <c r="BH137" i="9"/>
  <c r="BF137" i="9"/>
  <c r="BD137" i="9"/>
  <c r="BC23" i="9"/>
  <c r="AZ137" i="9"/>
  <c r="AX137" i="9"/>
  <c r="AV137" i="9"/>
  <c r="AU23" i="9"/>
  <c r="AR137" i="9"/>
  <c r="AP137" i="9"/>
  <c r="AN137" i="9"/>
  <c r="AM23" i="9"/>
  <c r="AJ137" i="9"/>
  <c r="AH137" i="9"/>
  <c r="CG23" i="9"/>
  <c r="CF23" i="9"/>
  <c r="CE23" i="9"/>
  <c r="CD23" i="9"/>
  <c r="BY23" i="9"/>
  <c r="BX23" i="9"/>
  <c r="BW23" i="9"/>
  <c r="BV23" i="9"/>
  <c r="BQ23" i="9"/>
  <c r="BP23" i="9"/>
  <c r="BO23" i="9"/>
  <c r="BN23" i="9"/>
  <c r="BI23" i="9"/>
  <c r="BH23" i="9"/>
  <c r="BG23" i="9"/>
  <c r="BF23" i="9"/>
  <c r="BA23" i="9"/>
  <c r="AZ23" i="9"/>
  <c r="AY23" i="9"/>
  <c r="AX23" i="9"/>
  <c r="AS23" i="9"/>
  <c r="AR23" i="9"/>
  <c r="AQ23" i="9"/>
  <c r="AP23" i="9"/>
  <c r="AK23" i="9"/>
  <c r="AJ23" i="9"/>
  <c r="AI23" i="9"/>
  <c r="AI77" i="9" s="1"/>
  <c r="AI78" i="9" s="1"/>
  <c r="AH23" i="9"/>
  <c r="BP145" i="9"/>
  <c r="BN145" i="9"/>
  <c r="BL145" i="9"/>
  <c r="BK145" i="9"/>
  <c r="BI145" i="9"/>
  <c r="BH145" i="9"/>
  <c r="BF145" i="9"/>
  <c r="BD145" i="9"/>
  <c r="BC145" i="9"/>
  <c r="BA145" i="9"/>
  <c r="AZ145" i="9"/>
  <c r="AX145" i="9"/>
  <c r="AW145" i="10"/>
  <c r="AV145" i="9"/>
  <c r="AU145" i="9"/>
  <c r="AS145" i="9"/>
  <c r="AR145" i="9"/>
  <c r="AP145" i="9"/>
  <c r="AN145" i="9"/>
  <c r="AM145" i="9"/>
  <c r="AK145" i="9"/>
  <c r="AJ145" i="9"/>
  <c r="AH145" i="9"/>
  <c r="CC145" i="10"/>
  <c r="CB145" i="9"/>
  <c r="CA145" i="9"/>
  <c r="BZ145" i="9"/>
  <c r="BU145" i="10"/>
  <c r="BT145" i="9"/>
  <c r="BS145" i="9"/>
  <c r="BR145" i="9"/>
  <c r="BC17" i="9"/>
  <c r="AU17" i="9"/>
  <c r="AM17" i="9"/>
  <c r="CG29" i="12"/>
  <c r="CF29" i="12"/>
  <c r="CD29" i="12"/>
  <c r="CC29" i="12"/>
  <c r="CB29" i="12"/>
  <c r="CA29" i="12"/>
  <c r="BY29" i="12"/>
  <c r="BX29" i="12"/>
  <c r="BV29" i="12"/>
  <c r="BU29" i="12"/>
  <c r="BT29" i="12"/>
  <c r="BS29" i="12"/>
  <c r="BR29" i="12"/>
  <c r="BQ29" i="12"/>
  <c r="BP29" i="12"/>
  <c r="BN29" i="12"/>
  <c r="BM29" i="12"/>
  <c r="BL29" i="12"/>
  <c r="BK29" i="12"/>
  <c r="BI29" i="12"/>
  <c r="BH29" i="12"/>
  <c r="BF29" i="12"/>
  <c r="BE29" i="12"/>
  <c r="BD29" i="12"/>
  <c r="BC29" i="12"/>
  <c r="BB29" i="12"/>
  <c r="BA29" i="12"/>
  <c r="AZ29" i="12"/>
  <c r="AX29" i="12"/>
  <c r="AW29" i="12"/>
  <c r="AV29" i="12"/>
  <c r="AU29" i="12"/>
  <c r="AT29" i="12"/>
  <c r="AS29" i="12"/>
  <c r="AR29" i="12"/>
  <c r="AP29" i="12"/>
  <c r="AO29" i="12"/>
  <c r="AN29" i="12"/>
  <c r="AM29" i="12"/>
  <c r="AL29" i="12"/>
  <c r="AK29" i="12"/>
  <c r="AJ29" i="12"/>
  <c r="AH29" i="12"/>
  <c r="CG136" i="10"/>
  <c r="CF136" i="9"/>
  <c r="CD136" i="9"/>
  <c r="CC136" i="9"/>
  <c r="CB136" i="9"/>
  <c r="CA136" i="10"/>
  <c r="BZ136" i="10"/>
  <c r="BY136" i="10"/>
  <c r="BX136" i="9"/>
  <c r="BV136" i="9"/>
  <c r="BU136" i="9"/>
  <c r="BT136" i="9"/>
  <c r="BS136" i="10"/>
  <c r="BR136" i="10"/>
  <c r="BQ136" i="10"/>
  <c r="BP136" i="9"/>
  <c r="BN136" i="9"/>
  <c r="BM136" i="9"/>
  <c r="BL136" i="9"/>
  <c r="BK136" i="10"/>
  <c r="BJ136" i="10"/>
  <c r="BI136" i="10"/>
  <c r="BH136" i="9"/>
  <c r="BF136" i="9"/>
  <c r="BE136" i="9"/>
  <c r="BD136" i="9"/>
  <c r="BC136" i="10"/>
  <c r="BB136" i="10"/>
  <c r="BA136" i="10"/>
  <c r="AZ136" i="9"/>
  <c r="AX136" i="9"/>
  <c r="AW136" i="9"/>
  <c r="AV136" i="9"/>
  <c r="AU136" i="10"/>
  <c r="AT136" i="10"/>
  <c r="AS136" i="10"/>
  <c r="AR136" i="9"/>
  <c r="AP136" i="9"/>
  <c r="AO136" i="9"/>
  <c r="AN136" i="9"/>
  <c r="AM136" i="10"/>
  <c r="AL136" i="10"/>
  <c r="AK136" i="10"/>
  <c r="AJ136" i="9"/>
  <c r="AH136" i="9"/>
  <c r="CF140" i="9"/>
  <c r="CD140" i="9"/>
  <c r="CC140" i="9"/>
  <c r="CB140" i="9"/>
  <c r="BZ140" i="10"/>
  <c r="BX140" i="9"/>
  <c r="BV140" i="9"/>
  <c r="BU140" i="9"/>
  <c r="BT140" i="9"/>
  <c r="BP140" i="9"/>
  <c r="BN140" i="9"/>
  <c r="BM140" i="9"/>
  <c r="BL140" i="9"/>
  <c r="BJ140" i="10"/>
  <c r="BH140" i="9"/>
  <c r="BF140" i="9"/>
  <c r="BE140" i="9"/>
  <c r="BD140" i="9"/>
  <c r="AZ140" i="9"/>
  <c r="AX140" i="9"/>
  <c r="AW140" i="9"/>
  <c r="AV140" i="9"/>
  <c r="AR140" i="9"/>
  <c r="AP140" i="9"/>
  <c r="AO140" i="9"/>
  <c r="AN140" i="9"/>
  <c r="AJ140" i="9"/>
  <c r="AH140" i="9"/>
  <c r="CG144" i="9"/>
  <c r="CF144" i="9"/>
  <c r="CE144" i="9"/>
  <c r="BY144" i="9"/>
  <c r="BX144" i="9"/>
  <c r="BW144" i="9"/>
  <c r="BQ144" i="9"/>
  <c r="BP144" i="9"/>
  <c r="BO144" i="9"/>
  <c r="BI144" i="9"/>
  <c r="BH144" i="9"/>
  <c r="BG144" i="9"/>
  <c r="BA144" i="9"/>
  <c r="AZ144" i="9"/>
  <c r="AY144" i="9"/>
  <c r="AS144" i="9"/>
  <c r="AR144" i="9"/>
  <c r="AQ144" i="9"/>
  <c r="AK144" i="9"/>
  <c r="AJ144" i="9"/>
  <c r="AI144" i="9"/>
  <c r="CG50" i="8"/>
  <c r="CF50" i="8"/>
  <c r="CE50" i="8"/>
  <c r="CD50" i="8"/>
  <c r="CC50" i="8"/>
  <c r="CB50" i="8"/>
  <c r="CA50" i="8"/>
  <c r="BZ50" i="8"/>
  <c r="BY50" i="8"/>
  <c r="BX50" i="8"/>
  <c r="BW50" i="8"/>
  <c r="BV50" i="8"/>
  <c r="BU50" i="8"/>
  <c r="BT50" i="8"/>
  <c r="BS50" i="8"/>
  <c r="BR50" i="8"/>
  <c r="BQ50" i="8"/>
  <c r="CA70" i="7"/>
  <c r="BS70" i="7"/>
  <c r="BD61" i="7"/>
  <c r="X61" i="7"/>
  <c r="T39" i="7"/>
  <c r="CD28" i="7"/>
  <c r="BZ21" i="7"/>
  <c r="AT21" i="7"/>
  <c r="N21" i="7"/>
  <c r="BL21" i="7"/>
  <c r="AF21" i="7"/>
  <c r="CF10" i="7"/>
  <c r="AZ10" i="7"/>
  <c r="T10" i="7"/>
  <c r="CF99" i="6"/>
  <c r="CG99" i="6"/>
  <c r="CE99" i="6"/>
  <c r="CD99" i="6"/>
  <c r="CC99" i="6"/>
  <c r="CB99" i="6"/>
  <c r="CA99" i="6"/>
  <c r="CG90" i="6"/>
  <c r="CF90" i="6"/>
  <c r="CE90" i="6"/>
  <c r="CD90" i="6"/>
  <c r="CC90" i="6"/>
  <c r="CB90" i="6"/>
  <c r="CA90" i="6"/>
  <c r="BZ90" i="6"/>
  <c r="BY90" i="6"/>
  <c r="BX90" i="6"/>
  <c r="BW90" i="6"/>
  <c r="BV90" i="6"/>
  <c r="BU90" i="6"/>
  <c r="BT90" i="6"/>
  <c r="BS90" i="6"/>
  <c r="BR90" i="6"/>
  <c r="BQ90" i="6"/>
  <c r="BP90" i="6"/>
  <c r="BO90" i="6"/>
  <c r="BN90" i="6"/>
  <c r="BM90" i="6"/>
  <c r="BL90" i="6"/>
  <c r="BK90" i="6"/>
  <c r="BJ90" i="6"/>
  <c r="BI90" i="6"/>
  <c r="BI88" i="6" s="1"/>
  <c r="BH90" i="6"/>
  <c r="BG90" i="6"/>
  <c r="BF90" i="6"/>
  <c r="BE90" i="6"/>
  <c r="BD90" i="6"/>
  <c r="BC90" i="6"/>
  <c r="BB90" i="6"/>
  <c r="BA90" i="6"/>
  <c r="BA88" i="6" s="1"/>
  <c r="AZ90" i="6"/>
  <c r="AY90" i="6"/>
  <c r="AX90" i="6"/>
  <c r="AW90" i="6"/>
  <c r="AV90" i="6"/>
  <c r="AU90" i="6"/>
  <c r="CD89" i="6"/>
  <c r="BK88" i="6"/>
  <c r="BE88" i="6"/>
  <c r="BD88" i="6"/>
  <c r="BC88" i="6"/>
  <c r="AW88" i="6"/>
  <c r="AV88" i="6"/>
  <c r="AU88" i="6"/>
  <c r="BL87" i="6"/>
  <c r="BD87" i="6"/>
  <c r="BC87" i="6"/>
  <c r="AW87" i="6"/>
  <c r="AV87" i="6"/>
  <c r="AU87" i="6"/>
  <c r="CE90" i="12"/>
  <c r="CD90" i="12"/>
  <c r="CC90" i="12"/>
  <c r="CB90" i="12"/>
  <c r="CA90" i="12"/>
  <c r="BZ90" i="12"/>
  <c r="BW90" i="12"/>
  <c r="BV90" i="12"/>
  <c r="BU90" i="12"/>
  <c r="BT90" i="12"/>
  <c r="BS90" i="12"/>
  <c r="BR90" i="12"/>
  <c r="BO90" i="12"/>
  <c r="BN90" i="12"/>
  <c r="BM90" i="12"/>
  <c r="BL90" i="12"/>
  <c r="BK90" i="12"/>
  <c r="BJ90" i="12"/>
  <c r="BG90" i="12"/>
  <c r="BF90" i="12"/>
  <c r="BE90" i="12"/>
  <c r="BD90" i="12"/>
  <c r="BC90" i="12"/>
  <c r="BB90" i="12"/>
  <c r="AY90" i="12"/>
  <c r="AX90" i="12"/>
  <c r="AW90" i="12"/>
  <c r="AV90" i="12"/>
  <c r="AU90" i="12"/>
  <c r="AT90" i="12"/>
  <c r="AQ90" i="12"/>
  <c r="AP90" i="12"/>
  <c r="AO90" i="12"/>
  <c r="AN90" i="12"/>
  <c r="AM90" i="12"/>
  <c r="AL90" i="12"/>
  <c r="AI90" i="12"/>
  <c r="AH90" i="12"/>
  <c r="CD70" i="7"/>
  <c r="CA70" i="6"/>
  <c r="BZ70" i="6"/>
  <c r="BV70" i="7"/>
  <c r="BS70" i="6"/>
  <c r="BR70" i="6"/>
  <c r="CG70" i="6"/>
  <c r="CD70" i="6"/>
  <c r="BY70" i="6"/>
  <c r="BV70" i="6"/>
  <c r="BQ70" i="6"/>
  <c r="CC61" i="6"/>
  <c r="BZ61" i="7"/>
  <c r="BY61" i="7"/>
  <c r="BU61" i="6"/>
  <c r="BR61" i="7"/>
  <c r="BM61" i="6"/>
  <c r="BJ61" i="7"/>
  <c r="BE61" i="6"/>
  <c r="BB61" i="7"/>
  <c r="AW61" i="6"/>
  <c r="AT61" i="7"/>
  <c r="AS61" i="7"/>
  <c r="AO61" i="6"/>
  <c r="AL61" i="7"/>
  <c r="AG61" i="6"/>
  <c r="AD61" i="7"/>
  <c r="Y61" i="6"/>
  <c r="V61" i="7"/>
  <c r="Q61" i="6"/>
  <c r="N61" i="7"/>
  <c r="M61" i="7"/>
  <c r="I61" i="6"/>
  <c r="F61" i="7"/>
  <c r="CG61" i="6"/>
  <c r="CB61" i="6"/>
  <c r="CA61" i="6"/>
  <c r="BY61" i="6"/>
  <c r="BT61" i="6"/>
  <c r="BS61" i="6"/>
  <c r="BQ61" i="6"/>
  <c r="BL61" i="6"/>
  <c r="BK61" i="6"/>
  <c r="BI61" i="6"/>
  <c r="BD61" i="6"/>
  <c r="BC61" i="6"/>
  <c r="BA61" i="6"/>
  <c r="AV61" i="6"/>
  <c r="AU61" i="6"/>
  <c r="AS61" i="6"/>
  <c r="AN61" i="6"/>
  <c r="AM61" i="6"/>
  <c r="AK61" i="6"/>
  <c r="AF61" i="6"/>
  <c r="AE61" i="6"/>
  <c r="AC61" i="6"/>
  <c r="X61" i="6"/>
  <c r="W61" i="6"/>
  <c r="U61" i="6"/>
  <c r="P61" i="6"/>
  <c r="O61" i="6"/>
  <c r="M61" i="6"/>
  <c r="H61" i="6"/>
  <c r="G61" i="6"/>
  <c r="E61" i="6"/>
  <c r="CG82" i="12"/>
  <c r="CE82" i="12"/>
  <c r="CB82" i="12"/>
  <c r="CA82" i="12"/>
  <c r="BZ82" i="12"/>
  <c r="BY82" i="12"/>
  <c r="BW82" i="12"/>
  <c r="BT82" i="12"/>
  <c r="BS82" i="12"/>
  <c r="BR82" i="12"/>
  <c r="BQ82" i="12"/>
  <c r="BK82" i="12"/>
  <c r="BJ82" i="12"/>
  <c r="BI82" i="12"/>
  <c r="BB82" i="12"/>
  <c r="BA82" i="12"/>
  <c r="AT82" i="12"/>
  <c r="AS82" i="12"/>
  <c r="AL82" i="12"/>
  <c r="AK82" i="12"/>
  <c r="CB86" i="6"/>
  <c r="BT86" i="6"/>
  <c r="BL86" i="6"/>
  <c r="CG44" i="6"/>
  <c r="CE44" i="6"/>
  <c r="CC44" i="6"/>
  <c r="BZ44" i="6"/>
  <c r="BY44" i="6"/>
  <c r="BV44" i="6"/>
  <c r="BU44" i="6"/>
  <c r="BT44" i="6"/>
  <c r="BS44" i="6"/>
  <c r="BR44" i="6"/>
  <c r="BQ44" i="6"/>
  <c r="BP44" i="6"/>
  <c r="BO44" i="6"/>
  <c r="BN44" i="6"/>
  <c r="BM44" i="6"/>
  <c r="BL44" i="6"/>
  <c r="CB39" i="6"/>
  <c r="CA9" i="12"/>
  <c r="BZ9" i="12"/>
  <c r="BS9" i="12"/>
  <c r="BR9" i="12"/>
  <c r="BL39" i="6"/>
  <c r="BK9" i="12"/>
  <c r="BJ9" i="12"/>
  <c r="BD39" i="6"/>
  <c r="BC9" i="12"/>
  <c r="BB9" i="12"/>
  <c r="AV39" i="6"/>
  <c r="AU9" i="12"/>
  <c r="AT9" i="12"/>
  <c r="AN9" i="12"/>
  <c r="AM9" i="12"/>
  <c r="AL9" i="12"/>
  <c r="P39" i="6"/>
  <c r="CD39" i="6"/>
  <c r="CA39" i="7"/>
  <c r="BV39" i="6"/>
  <c r="BS39" i="7"/>
  <c r="BN39" i="6"/>
  <c r="BK39" i="7"/>
  <c r="BF39" i="6"/>
  <c r="AX39" i="6"/>
  <c r="AU39" i="7"/>
  <c r="AP39" i="6"/>
  <c r="AM39" i="7"/>
  <c r="AH39" i="6"/>
  <c r="AE39" i="7"/>
  <c r="AC39" i="7"/>
  <c r="AB39" i="7"/>
  <c r="Z39" i="6"/>
  <c r="W39" i="7"/>
  <c r="U39" i="7"/>
  <c r="R39" i="6"/>
  <c r="O39" i="7"/>
  <c r="M39" i="7"/>
  <c r="L39" i="7"/>
  <c r="J39" i="6"/>
  <c r="G39" i="7"/>
  <c r="E39" i="7"/>
  <c r="D39" i="7"/>
  <c r="CF39" i="6"/>
  <c r="CC39" i="6"/>
  <c r="CA39" i="6"/>
  <c r="BZ39" i="6"/>
  <c r="BY39" i="6"/>
  <c r="BX39" i="6"/>
  <c r="BU39" i="6"/>
  <c r="BT39" i="6"/>
  <c r="BS39" i="6"/>
  <c r="BR39" i="6"/>
  <c r="BM39" i="6"/>
  <c r="BJ39" i="6"/>
  <c r="BE39" i="6"/>
  <c r="BC39" i="6"/>
  <c r="BB39" i="6"/>
  <c r="AZ39" i="6"/>
  <c r="AW39" i="6"/>
  <c r="AU39" i="6"/>
  <c r="AT39" i="6"/>
  <c r="AS39" i="6"/>
  <c r="AR39" i="6"/>
  <c r="AO39" i="6"/>
  <c r="AN39" i="6"/>
  <c r="AM39" i="6"/>
  <c r="AL39" i="6"/>
  <c r="AG39" i="6"/>
  <c r="AD39" i="6"/>
  <c r="Y39" i="6"/>
  <c r="W39" i="6"/>
  <c r="V39" i="6"/>
  <c r="T39" i="6"/>
  <c r="Q39" i="6"/>
  <c r="O39" i="6"/>
  <c r="N39" i="6"/>
  <c r="M39" i="6"/>
  <c r="L39" i="6"/>
  <c r="I39" i="6"/>
  <c r="H39" i="6"/>
  <c r="G39" i="6"/>
  <c r="F39" i="6"/>
  <c r="CB54" i="12"/>
  <c r="CA54" i="12"/>
  <c r="BZ54" i="12"/>
  <c r="BT54" i="12"/>
  <c r="BS54" i="12"/>
  <c r="BR54" i="12"/>
  <c r="BL54" i="12"/>
  <c r="BK54" i="12"/>
  <c r="BJ54" i="12"/>
  <c r="BD54" i="12"/>
  <c r="BC54" i="12"/>
  <c r="BB54" i="12"/>
  <c r="AV54" i="12"/>
  <c r="AU54" i="12"/>
  <c r="AT54" i="12"/>
  <c r="AN54" i="12"/>
  <c r="AM54" i="12"/>
  <c r="AL54" i="12"/>
  <c r="CG81" i="12"/>
  <c r="CF81" i="12"/>
  <c r="BY81" i="12"/>
  <c r="BX81" i="12"/>
  <c r="BT87" i="6"/>
  <c r="BS87" i="6"/>
  <c r="BQ81" i="12"/>
  <c r="BP81" i="12"/>
  <c r="BJ81" i="12"/>
  <c r="BI81" i="12"/>
  <c r="BH81" i="12"/>
  <c r="BB81" i="12"/>
  <c r="BA81" i="12"/>
  <c r="AZ81" i="12"/>
  <c r="AT81" i="12"/>
  <c r="AS81" i="12"/>
  <c r="AR81" i="12"/>
  <c r="AL81" i="12"/>
  <c r="AK81" i="12"/>
  <c r="AJ81" i="12"/>
  <c r="CF89" i="6"/>
  <c r="CE89" i="6"/>
  <c r="BX89" i="6"/>
  <c r="BW89" i="6"/>
  <c r="BP89" i="6"/>
  <c r="BO89" i="6"/>
  <c r="CC28" i="7"/>
  <c r="CA28" i="6"/>
  <c r="BX28" i="7"/>
  <c r="BV28" i="7"/>
  <c r="BU28" i="7"/>
  <c r="BS28" i="6"/>
  <c r="BN28" i="7"/>
  <c r="BM28" i="7"/>
  <c r="CG28" i="6"/>
  <c r="CD28" i="6"/>
  <c r="BY28" i="6"/>
  <c r="BV28" i="6"/>
  <c r="BQ28" i="6"/>
  <c r="BN28" i="6"/>
  <c r="BM87" i="6"/>
  <c r="CE21" i="7"/>
  <c r="CC21" i="7"/>
  <c r="CB21" i="7"/>
  <c r="CA21" i="7"/>
  <c r="BZ21" i="6"/>
  <c r="BW21" i="7"/>
  <c r="BU21" i="7"/>
  <c r="BT21" i="7"/>
  <c r="BS21" i="7"/>
  <c r="BR21" i="6"/>
  <c r="BO21" i="7"/>
  <c r="BM21" i="7"/>
  <c r="BK21" i="7"/>
  <c r="BJ21" i="7"/>
  <c r="BG21" i="7"/>
  <c r="BE21" i="7"/>
  <c r="BD21" i="7"/>
  <c r="BC21" i="7"/>
  <c r="BB21" i="6"/>
  <c r="AY21" i="7"/>
  <c r="AW21" i="7"/>
  <c r="AV21" i="7"/>
  <c r="AU21" i="7"/>
  <c r="AT21" i="6"/>
  <c r="AQ21" i="7"/>
  <c r="AO21" i="7"/>
  <c r="AN21" i="7"/>
  <c r="AM21" i="7"/>
  <c r="AL21" i="6"/>
  <c r="AI21" i="7"/>
  <c r="AG21" i="7"/>
  <c r="AE21" i="7"/>
  <c r="AD21" i="7"/>
  <c r="AA21" i="7"/>
  <c r="Y21" i="7"/>
  <c r="X21" i="7"/>
  <c r="W21" i="7"/>
  <c r="V21" i="6"/>
  <c r="S21" i="7"/>
  <c r="Q21" i="7"/>
  <c r="P21" i="7"/>
  <c r="O21" i="7"/>
  <c r="N21" i="6"/>
  <c r="K21" i="7"/>
  <c r="I21" i="7"/>
  <c r="H21" i="7"/>
  <c r="G21" i="7"/>
  <c r="F21" i="6"/>
  <c r="CG21" i="6"/>
  <c r="CE21" i="6"/>
  <c r="CD21" i="6"/>
  <c r="BY21" i="6"/>
  <c r="BW21" i="6"/>
  <c r="BV21" i="6"/>
  <c r="BQ21" i="6"/>
  <c r="BO21" i="6"/>
  <c r="BN21" i="6"/>
  <c r="BI21" i="6"/>
  <c r="BG21" i="6"/>
  <c r="BF21" i="6"/>
  <c r="BA21" i="6"/>
  <c r="AY21" i="6"/>
  <c r="AX21" i="6"/>
  <c r="AS21" i="6"/>
  <c r="AQ21" i="6"/>
  <c r="AP21" i="6"/>
  <c r="AK21" i="6"/>
  <c r="AI21" i="6"/>
  <c r="AH21" i="6"/>
  <c r="AC21" i="6"/>
  <c r="AA21" i="6"/>
  <c r="Z21" i="6"/>
  <c r="U21" i="6"/>
  <c r="S21" i="6"/>
  <c r="R21" i="6"/>
  <c r="M21" i="6"/>
  <c r="K21" i="6"/>
  <c r="J21" i="6"/>
  <c r="E21" i="6"/>
  <c r="CG77" i="12"/>
  <c r="CF77" i="12"/>
  <c r="BY77" i="12"/>
  <c r="BX77" i="12"/>
  <c r="BQ77" i="12"/>
  <c r="BP77" i="12"/>
  <c r="BI77" i="12"/>
  <c r="BH77" i="12"/>
  <c r="BA77" i="12"/>
  <c r="AZ77" i="12"/>
  <c r="AS77" i="12"/>
  <c r="AR77" i="12"/>
  <c r="AK77" i="12"/>
  <c r="AJ77" i="12"/>
  <c r="CG15" i="6"/>
  <c r="CF15" i="6"/>
  <c r="CE15" i="6"/>
  <c r="CD15" i="6"/>
  <c r="CC15" i="6"/>
  <c r="CB15" i="6"/>
  <c r="CA15" i="6"/>
  <c r="CA86" i="6" s="1"/>
  <c r="BZ15" i="6"/>
  <c r="BY15" i="6"/>
  <c r="BX15" i="6"/>
  <c r="BW15" i="6"/>
  <c r="BV15" i="6"/>
  <c r="BU15" i="6"/>
  <c r="BT15" i="6"/>
  <c r="BS15" i="6"/>
  <c r="BS86" i="6" s="1"/>
  <c r="BR15" i="6"/>
  <c r="BQ15" i="6"/>
  <c r="BP15" i="6"/>
  <c r="BO15" i="6"/>
  <c r="BN15" i="6"/>
  <c r="BM15" i="6"/>
  <c r="BL15" i="6"/>
  <c r="BK15" i="6"/>
  <c r="BJ15" i="6"/>
  <c r="BI15" i="6"/>
  <c r="BH15" i="6"/>
  <c r="BG15" i="6"/>
  <c r="BF15" i="6"/>
  <c r="BE15" i="6"/>
  <c r="BD15" i="6"/>
  <c r="BC15" i="6"/>
  <c r="BB15" i="6"/>
  <c r="BA15" i="6"/>
  <c r="AZ15" i="6"/>
  <c r="AY15" i="6"/>
  <c r="AX15" i="6"/>
  <c r="AW15" i="6"/>
  <c r="AV15" i="6"/>
  <c r="AU15" i="6"/>
  <c r="AT15" i="6"/>
  <c r="AS15" i="6"/>
  <c r="AR15" i="6"/>
  <c r="AQ15" i="6"/>
  <c r="AP15" i="6"/>
  <c r="AO15" i="6"/>
  <c r="AN15" i="6"/>
  <c r="AM15" i="6"/>
  <c r="AL15" i="6"/>
  <c r="AK15" i="6"/>
  <c r="AJ15" i="6"/>
  <c r="AI15" i="6"/>
  <c r="AH15" i="6"/>
  <c r="AG15" i="6"/>
  <c r="AF15" i="6"/>
  <c r="AE15" i="6"/>
  <c r="AD15" i="6"/>
  <c r="AC15" i="6"/>
  <c r="AB15" i="6"/>
  <c r="AB80" i="6" s="1"/>
  <c r="AA15" i="6"/>
  <c r="Z15" i="6"/>
  <c r="Y15" i="6"/>
  <c r="X15" i="6"/>
  <c r="W15" i="6"/>
  <c r="V15" i="6"/>
  <c r="U15" i="6"/>
  <c r="T15" i="6"/>
  <c r="T80" i="6" s="1"/>
  <c r="S15" i="6"/>
  <c r="R15" i="6"/>
  <c r="Q15" i="6"/>
  <c r="P15" i="6"/>
  <c r="O15" i="6"/>
  <c r="N15" i="6"/>
  <c r="M15" i="6"/>
  <c r="L15" i="6"/>
  <c r="K15" i="6"/>
  <c r="J15" i="6"/>
  <c r="I15" i="6"/>
  <c r="H15" i="6"/>
  <c r="G15" i="6"/>
  <c r="F15" i="6"/>
  <c r="E15" i="6"/>
  <c r="D15" i="6"/>
  <c r="BY85" i="6"/>
  <c r="CG13" i="6"/>
  <c r="CF13" i="6"/>
  <c r="CE13" i="6"/>
  <c r="CD13" i="6"/>
  <c r="CC13" i="6"/>
  <c r="CB13" i="6"/>
  <c r="CA13" i="6"/>
  <c r="BZ13" i="6"/>
  <c r="BY13" i="6"/>
  <c r="BX13" i="6"/>
  <c r="BW13" i="6"/>
  <c r="BV13" i="6"/>
  <c r="BU13" i="6"/>
  <c r="BT13" i="6"/>
  <c r="BS13" i="6"/>
  <c r="BR13" i="6"/>
  <c r="BQ13" i="6"/>
  <c r="BP13" i="6"/>
  <c r="BO13" i="6"/>
  <c r="BN13" i="6"/>
  <c r="BM13" i="6"/>
  <c r="BL13" i="6"/>
  <c r="BK13" i="6"/>
  <c r="BJ13" i="6"/>
  <c r="BI13" i="6"/>
  <c r="BH13" i="6"/>
  <c r="BG13" i="6"/>
  <c r="BF13" i="6"/>
  <c r="BE13" i="6"/>
  <c r="BD13" i="6"/>
  <c r="BC13" i="6"/>
  <c r="BB13" i="6"/>
  <c r="BA13" i="6"/>
  <c r="AZ13" i="6"/>
  <c r="AY13" i="6"/>
  <c r="AX13" i="6"/>
  <c r="AW13" i="6"/>
  <c r="AV13" i="6"/>
  <c r="AU13" i="6"/>
  <c r="AT13" i="6"/>
  <c r="AS13" i="6"/>
  <c r="AR13" i="6"/>
  <c r="AQ13" i="6"/>
  <c r="BR10" i="7"/>
  <c r="AL10" i="7"/>
  <c r="F10" i="7"/>
  <c r="CG10" i="7"/>
  <c r="CE10" i="6"/>
  <c r="CB10" i="7"/>
  <c r="CA10" i="7"/>
  <c r="BZ10" i="7"/>
  <c r="BY10" i="7"/>
  <c r="BX10" i="7"/>
  <c r="BW10" i="7"/>
  <c r="BT10" i="7"/>
  <c r="BS10" i="7"/>
  <c r="BQ10" i="7"/>
  <c r="BP10" i="7"/>
  <c r="BO10" i="7"/>
  <c r="BL10" i="7"/>
  <c r="BK10" i="7"/>
  <c r="BJ10" i="7"/>
  <c r="BI10" i="7"/>
  <c r="BH10" i="7"/>
  <c r="BG10" i="7"/>
  <c r="BD10" i="7"/>
  <c r="BC10" i="7"/>
  <c r="BB10" i="7"/>
  <c r="BA10" i="7"/>
  <c r="AY10" i="6"/>
  <c r="AV10" i="7"/>
  <c r="AU10" i="7"/>
  <c r="AT10" i="7"/>
  <c r="AS10" i="7"/>
  <c r="AR10" i="7"/>
  <c r="AQ10" i="7"/>
  <c r="AN10" i="7"/>
  <c r="AM10" i="7"/>
  <c r="AK10" i="7"/>
  <c r="AJ10" i="7"/>
  <c r="AI10" i="7"/>
  <c r="AF10" i="7"/>
  <c r="AE10" i="7"/>
  <c r="AD10" i="7"/>
  <c r="AC10" i="7"/>
  <c r="AB10" i="7"/>
  <c r="AA10" i="7"/>
  <c r="X10" i="7"/>
  <c r="W10" i="7"/>
  <c r="V10" i="7"/>
  <c r="U10" i="7"/>
  <c r="S10" i="6"/>
  <c r="P10" i="7"/>
  <c r="O10" i="7"/>
  <c r="N10" i="7"/>
  <c r="M10" i="7"/>
  <c r="L10" i="7"/>
  <c r="K10" i="7"/>
  <c r="H10" i="7"/>
  <c r="G10" i="7"/>
  <c r="E10" i="7"/>
  <c r="D10" i="7"/>
  <c r="CF10" i="6"/>
  <c r="CD10" i="6"/>
  <c r="CC10" i="6"/>
  <c r="BX10" i="6"/>
  <c r="BV10" i="6"/>
  <c r="BU10" i="6"/>
  <c r="BP10" i="6"/>
  <c r="BN10" i="6"/>
  <c r="BM10" i="6"/>
  <c r="BH10" i="6"/>
  <c r="BF10" i="6"/>
  <c r="BE10" i="6"/>
  <c r="AZ10" i="6"/>
  <c r="AX10" i="6"/>
  <c r="AW10" i="6"/>
  <c r="AR10" i="6"/>
  <c r="AP10" i="6"/>
  <c r="AO10" i="6"/>
  <c r="AJ10" i="6"/>
  <c r="AH10" i="6"/>
  <c r="AG10" i="6"/>
  <c r="AB10" i="6"/>
  <c r="Z10" i="6"/>
  <c r="Y10" i="6"/>
  <c r="T10" i="6"/>
  <c r="R10" i="6"/>
  <c r="Q10" i="6"/>
  <c r="L10" i="6"/>
  <c r="J10" i="6"/>
  <c r="I10" i="6"/>
  <c r="D10" i="6"/>
  <c r="CG6" i="6"/>
  <c r="CF6" i="6"/>
  <c r="CE6" i="6"/>
  <c r="CD6" i="6"/>
  <c r="CC6" i="6"/>
  <c r="CB6" i="6"/>
  <c r="CA6" i="6"/>
  <c r="BZ6" i="6"/>
  <c r="BY6" i="6"/>
  <c r="BX6" i="6"/>
  <c r="BW6" i="6"/>
  <c r="BV6" i="6"/>
  <c r="BU6" i="6"/>
  <c r="BT6" i="6"/>
  <c r="BS6" i="6"/>
  <c r="BR6" i="6"/>
  <c r="BQ6" i="6"/>
  <c r="BP6" i="6"/>
  <c r="BO6" i="6"/>
  <c r="BO81" i="6" s="1"/>
  <c r="BN6" i="6"/>
  <c r="BN81" i="6" s="1"/>
  <c r="BM6" i="6"/>
  <c r="BL6" i="6"/>
  <c r="BK6" i="6"/>
  <c r="BJ6" i="6"/>
  <c r="BI6" i="6"/>
  <c r="BH6" i="6"/>
  <c r="BG6" i="6"/>
  <c r="BF6" i="6"/>
  <c r="BE6" i="6"/>
  <c r="BD6" i="6"/>
  <c r="BC6" i="6"/>
  <c r="BB6" i="6"/>
  <c r="BA6" i="6"/>
  <c r="AZ6" i="6"/>
  <c r="AY6" i="6"/>
  <c r="AY81" i="6" s="1"/>
  <c r="AX6" i="6"/>
  <c r="AW6" i="6"/>
  <c r="AV6" i="6"/>
  <c r="AU6" i="6"/>
  <c r="AT6" i="6"/>
  <c r="AS6" i="6"/>
  <c r="AR6" i="6"/>
  <c r="AQ6" i="6"/>
  <c r="AP6" i="6"/>
  <c r="AO6" i="6"/>
  <c r="AN6" i="6"/>
  <c r="AM6" i="6"/>
  <c r="AL6" i="6"/>
  <c r="AK6" i="6"/>
  <c r="AJ6" i="6"/>
  <c r="AI6" i="6"/>
  <c r="AI81" i="6" s="1"/>
  <c r="AH6" i="6"/>
  <c r="AH81" i="6" s="1"/>
  <c r="AG6" i="6"/>
  <c r="AF6" i="6"/>
  <c r="AE6" i="6"/>
  <c r="AD6" i="6"/>
  <c r="AC6" i="6"/>
  <c r="AB6" i="6"/>
  <c r="AA6" i="6"/>
  <c r="Z6" i="6"/>
  <c r="Y6" i="6"/>
  <c r="X6" i="6"/>
  <c r="W6" i="6"/>
  <c r="V6" i="6"/>
  <c r="U6" i="6"/>
  <c r="T6" i="6"/>
  <c r="S6" i="6"/>
  <c r="S81" i="6" s="1"/>
  <c r="R6" i="6"/>
  <c r="Q6" i="6"/>
  <c r="P6" i="6"/>
  <c r="O6" i="6"/>
  <c r="N6" i="6"/>
  <c r="M6" i="6"/>
  <c r="L6" i="6"/>
  <c r="K6" i="6"/>
  <c r="J6" i="6"/>
  <c r="I6" i="6"/>
  <c r="H6" i="6"/>
  <c r="G6" i="6"/>
  <c r="F6" i="6"/>
  <c r="E6" i="6"/>
  <c r="D6" i="6"/>
  <c r="CG5" i="6"/>
  <c r="CF5" i="6"/>
  <c r="CE5" i="6"/>
  <c r="CE81" i="6" s="1"/>
  <c r="CD5" i="6"/>
  <c r="CC5" i="6"/>
  <c r="CB5" i="6"/>
  <c r="CA5" i="6"/>
  <c r="BZ5" i="6"/>
  <c r="BY5" i="6"/>
  <c r="BX5" i="6"/>
  <c r="BW5" i="6"/>
  <c r="BV5" i="6"/>
  <c r="BU5" i="6"/>
  <c r="BT5" i="6"/>
  <c r="BS5" i="6"/>
  <c r="BR5" i="6"/>
  <c r="BQ5" i="6"/>
  <c r="AI15" i="5"/>
  <c r="AI7" i="5"/>
  <c r="BC6" i="5"/>
  <c r="AU6" i="5"/>
  <c r="AM6" i="5"/>
  <c r="CG12" i="4"/>
  <c r="CF12" i="4"/>
  <c r="CE12" i="4"/>
  <c r="CD12" i="4"/>
  <c r="CC12" i="4"/>
  <c r="CB12" i="4"/>
  <c r="CA12" i="4"/>
  <c r="BZ12" i="4"/>
  <c r="BY12" i="4"/>
  <c r="BX12" i="4"/>
  <c r="BW12" i="4"/>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T10" i="4"/>
  <c r="AP10" i="4"/>
  <c r="AL10" i="4"/>
  <c r="AH10" i="4"/>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P9" i="3"/>
  <c r="N9" i="3"/>
  <c r="J9" i="3"/>
  <c r="I9" i="3"/>
  <c r="H9" i="3"/>
  <c r="F9" i="3"/>
  <c r="CE11" i="5" l="1"/>
  <c r="T10" i="5"/>
  <c r="AB10" i="5"/>
  <c r="AH11" i="5"/>
  <c r="BN11" i="5"/>
  <c r="S11" i="5"/>
  <c r="AI11" i="5"/>
  <c r="AY11" i="5"/>
  <c r="BO11" i="5"/>
  <c r="BS81" i="6"/>
  <c r="E81" i="6"/>
  <c r="M81" i="6"/>
  <c r="U81" i="6"/>
  <c r="AC81" i="6"/>
  <c r="AK81" i="6"/>
  <c r="AS81" i="6"/>
  <c r="BA81" i="6"/>
  <c r="BI81" i="6"/>
  <c r="K79" i="6"/>
  <c r="S79" i="6"/>
  <c r="AA79" i="6"/>
  <c r="AI79" i="6"/>
  <c r="AQ79" i="6"/>
  <c r="AY79" i="6"/>
  <c r="BG79" i="6"/>
  <c r="BO79" i="6"/>
  <c r="BW79" i="6"/>
  <c r="CE79" i="6"/>
  <c r="H10" i="6"/>
  <c r="H78" i="6" s="1"/>
  <c r="P10" i="6"/>
  <c r="X10" i="6"/>
  <c r="AF10" i="6"/>
  <c r="AN10" i="6"/>
  <c r="AN78" i="6" s="1"/>
  <c r="AV10" i="6"/>
  <c r="BD10" i="6"/>
  <c r="BL10" i="6"/>
  <c r="BL78" i="6" s="1"/>
  <c r="BT10" i="6"/>
  <c r="BT78" i="6" s="1"/>
  <c r="CB10" i="6"/>
  <c r="AW80" i="6"/>
  <c r="BE80" i="6"/>
  <c r="BS85" i="6"/>
  <c r="CA85" i="6"/>
  <c r="I21" i="6"/>
  <c r="I78" i="6" s="1"/>
  <c r="Q21" i="6"/>
  <c r="Q78" i="6" s="1"/>
  <c r="Y21" i="6"/>
  <c r="AG21" i="6"/>
  <c r="AO21" i="6"/>
  <c r="AO78" i="6" s="1"/>
  <c r="AW21" i="6"/>
  <c r="AW78" i="6" s="1"/>
  <c r="BE21" i="6"/>
  <c r="BM21" i="6"/>
  <c r="BM78" i="6" s="1"/>
  <c r="BU21" i="6"/>
  <c r="BU78" i="6" s="1"/>
  <c r="CC21" i="6"/>
  <c r="BN87" i="6"/>
  <c r="BO28" i="6"/>
  <c r="BW28" i="6"/>
  <c r="CE28" i="6"/>
  <c r="BQ28" i="7"/>
  <c r="AI81" i="12"/>
  <c r="AQ81" i="12"/>
  <c r="AY81" i="12"/>
  <c r="BG81" i="12"/>
  <c r="BO81" i="12"/>
  <c r="BW81" i="12"/>
  <c r="CE81" i="12"/>
  <c r="CE87" i="6"/>
  <c r="AK54" i="12"/>
  <c r="AS54" i="12"/>
  <c r="BA54" i="12"/>
  <c r="BI54" i="12"/>
  <c r="BQ54" i="12"/>
  <c r="BY54" i="12"/>
  <c r="CG54" i="12"/>
  <c r="U39" i="6"/>
  <c r="AE39" i="6"/>
  <c r="BA39" i="6"/>
  <c r="BK39" i="6"/>
  <c r="CG39" i="6"/>
  <c r="CG85" i="6" s="1"/>
  <c r="K39" i="6"/>
  <c r="K39" i="7"/>
  <c r="S39" i="6"/>
  <c r="S78" i="6" s="1"/>
  <c r="S39" i="7"/>
  <c r="AA39" i="6"/>
  <c r="AA39" i="7"/>
  <c r="AI39" i="6"/>
  <c r="AQ39" i="6"/>
  <c r="AY39" i="6"/>
  <c r="AY78" i="6" s="1"/>
  <c r="BG39" i="6"/>
  <c r="BO39" i="6"/>
  <c r="BW39" i="6"/>
  <c r="CE39" i="6"/>
  <c r="CE85" i="6" s="1"/>
  <c r="AO9" i="12"/>
  <c r="BE9" i="12"/>
  <c r="BM9" i="12"/>
  <c r="BU9" i="12"/>
  <c r="CC9" i="12"/>
  <c r="BP86" i="6"/>
  <c r="BX86" i="6"/>
  <c r="CF86" i="6"/>
  <c r="AZ87" i="6"/>
  <c r="BH87" i="6"/>
  <c r="AH82" i="12"/>
  <c r="AP82" i="12"/>
  <c r="AX82" i="12"/>
  <c r="BF82" i="12"/>
  <c r="BN82" i="12"/>
  <c r="BV82" i="12"/>
  <c r="CD82" i="12"/>
  <c r="E61" i="7"/>
  <c r="U61" i="7"/>
  <c r="AC61" i="7"/>
  <c r="AK61" i="7"/>
  <c r="BA61" i="7"/>
  <c r="BI61" i="7"/>
  <c r="BQ61" i="7"/>
  <c r="CG61" i="7"/>
  <c r="BQ70" i="7"/>
  <c r="BY70" i="7"/>
  <c r="CG70" i="7"/>
  <c r="V79" i="6"/>
  <c r="BB79" i="6"/>
  <c r="D80" i="6"/>
  <c r="AJ80" i="6"/>
  <c r="R81" i="6"/>
  <c r="AX81" i="6"/>
  <c r="BR86" i="6"/>
  <c r="BV89" i="6"/>
  <c r="F21" i="7"/>
  <c r="AL21" i="7"/>
  <c r="BR21" i="7"/>
  <c r="Z39" i="7"/>
  <c r="P61" i="7"/>
  <c r="AV61" i="7"/>
  <c r="CB61" i="7"/>
  <c r="AL144" i="10"/>
  <c r="AL17" i="10"/>
  <c r="AT144" i="10"/>
  <c r="BB144" i="10"/>
  <c r="BJ144" i="10"/>
  <c r="BJ17" i="10"/>
  <c r="BR144" i="10"/>
  <c r="BR17" i="10"/>
  <c r="BZ144" i="10"/>
  <c r="BZ17" i="10"/>
  <c r="CD135" i="9"/>
  <c r="BS17" i="9"/>
  <c r="BX145" i="10"/>
  <c r="CF145" i="10"/>
  <c r="AP42" i="9"/>
  <c r="BF42" i="9"/>
  <c r="BV42" i="9"/>
  <c r="AL47" i="9"/>
  <c r="BY100" i="9"/>
  <c r="AR115" i="9"/>
  <c r="BH115" i="9"/>
  <c r="BC135" i="9"/>
  <c r="AM140" i="9"/>
  <c r="AU146" i="9"/>
  <c r="BY144" i="10"/>
  <c r="BU140" i="10"/>
  <c r="AJ145" i="10"/>
  <c r="BH137" i="10"/>
  <c r="BH23" i="10"/>
  <c r="BH77" i="10" s="1"/>
  <c r="BH78" i="10" s="1"/>
  <c r="BT81" i="6"/>
  <c r="F81" i="6"/>
  <c r="F78" i="6"/>
  <c r="N81" i="6"/>
  <c r="V81" i="6"/>
  <c r="AD81" i="6"/>
  <c r="AL81" i="6"/>
  <c r="AT81" i="6"/>
  <c r="BB81" i="6"/>
  <c r="BJ81" i="6"/>
  <c r="D79" i="6"/>
  <c r="L79" i="6"/>
  <c r="T79" i="6"/>
  <c r="AB79" i="6"/>
  <c r="AJ79" i="6"/>
  <c r="AR79" i="6"/>
  <c r="AZ79" i="6"/>
  <c r="BH79" i="6"/>
  <c r="BP79" i="6"/>
  <c r="BX79" i="6"/>
  <c r="CF79" i="6"/>
  <c r="AX80" i="6"/>
  <c r="BF80" i="6"/>
  <c r="BN80" i="6"/>
  <c r="BV80" i="6"/>
  <c r="CD80" i="6"/>
  <c r="BT85" i="6"/>
  <c r="CB85" i="6"/>
  <c r="F80" i="6"/>
  <c r="N80" i="6"/>
  <c r="V80" i="6"/>
  <c r="AD80" i="6"/>
  <c r="AL80" i="6"/>
  <c r="AL77" i="12"/>
  <c r="AT77" i="12"/>
  <c r="BB77" i="12"/>
  <c r="BJ77" i="12"/>
  <c r="BR77" i="12"/>
  <c r="BZ77" i="12"/>
  <c r="BO87" i="6"/>
  <c r="BP28" i="6"/>
  <c r="BP80" i="6" s="1"/>
  <c r="BX28" i="6"/>
  <c r="BX80" i="6" s="1"/>
  <c r="CF28" i="6"/>
  <c r="AF39" i="6"/>
  <c r="AH9" i="12"/>
  <c r="AP9" i="12"/>
  <c r="AX9" i="12"/>
  <c r="BF9" i="12"/>
  <c r="BN9" i="12"/>
  <c r="BN11" i="12" s="1"/>
  <c r="BV9" i="12"/>
  <c r="CD9" i="12"/>
  <c r="BQ86" i="6"/>
  <c r="BY86" i="6"/>
  <c r="CG86" i="6"/>
  <c r="BA87" i="6"/>
  <c r="AI82" i="12"/>
  <c r="AQ82" i="12"/>
  <c r="AY82" i="12"/>
  <c r="BG82" i="12"/>
  <c r="BO82" i="12"/>
  <c r="W79" i="6"/>
  <c r="BC79" i="6"/>
  <c r="E80" i="6"/>
  <c r="AK80" i="6"/>
  <c r="BQ80" i="6"/>
  <c r="BK87" i="6"/>
  <c r="CC89" i="6"/>
  <c r="S10" i="7"/>
  <c r="AY10" i="7"/>
  <c r="CE10" i="7"/>
  <c r="AG39" i="7"/>
  <c r="BM39" i="7"/>
  <c r="W61" i="7"/>
  <c r="BC61" i="7"/>
  <c r="AM144" i="10"/>
  <c r="AU144" i="10"/>
  <c r="BC144" i="10"/>
  <c r="BC17" i="10"/>
  <c r="BK144" i="10"/>
  <c r="BS144" i="10"/>
  <c r="CA144" i="10"/>
  <c r="AI140" i="9"/>
  <c r="AI140" i="10"/>
  <c r="AI139" i="10" s="1"/>
  <c r="AQ140" i="9"/>
  <c r="AY140" i="9"/>
  <c r="AY139" i="9" s="1"/>
  <c r="BG140" i="9"/>
  <c r="BG139" i="9" s="1"/>
  <c r="BO140" i="9"/>
  <c r="BO140" i="10"/>
  <c r="BW140" i="9"/>
  <c r="BW140" i="10"/>
  <c r="CE140" i="9"/>
  <c r="AI136" i="9"/>
  <c r="AI136" i="10"/>
  <c r="AQ136" i="9"/>
  <c r="AQ136" i="10"/>
  <c r="AY136" i="9"/>
  <c r="AY136" i="10"/>
  <c r="BG136" i="9"/>
  <c r="BG136" i="10"/>
  <c r="BO136" i="9"/>
  <c r="BO136" i="10"/>
  <c r="BW136" i="9"/>
  <c r="BW136" i="10"/>
  <c r="CE136" i="9"/>
  <c r="CE136" i="10"/>
  <c r="AI29" i="12"/>
  <c r="AQ29" i="12"/>
  <c r="AY29" i="12"/>
  <c r="BG29" i="12"/>
  <c r="BO29" i="12"/>
  <c r="BW29" i="12"/>
  <c r="CE29" i="12"/>
  <c r="CA17" i="9"/>
  <c r="BQ145" i="10"/>
  <c r="BY145" i="10"/>
  <c r="CG145" i="10"/>
  <c r="AO145" i="10"/>
  <c r="BE145" i="10"/>
  <c r="BM145" i="10"/>
  <c r="AO137" i="10"/>
  <c r="AO23" i="10"/>
  <c r="AW137" i="10"/>
  <c r="AW23" i="10"/>
  <c r="BE23" i="10"/>
  <c r="BM23" i="10"/>
  <c r="BM137" i="10"/>
  <c r="BU23" i="10"/>
  <c r="BU137" i="10"/>
  <c r="CC23" i="10"/>
  <c r="BU36" i="9"/>
  <c r="AT47" i="9"/>
  <c r="AK146" i="10"/>
  <c r="AK146" i="9"/>
  <c r="AK143" i="9" s="1"/>
  <c r="AS146" i="10"/>
  <c r="AS146" i="9"/>
  <c r="BA146" i="10"/>
  <c r="BA146" i="9"/>
  <c r="BI146" i="10"/>
  <c r="BI146" i="9"/>
  <c r="BQ146" i="10"/>
  <c r="BQ146" i="9"/>
  <c r="BY146" i="10"/>
  <c r="BY146" i="9"/>
  <c r="CG146" i="10"/>
  <c r="CG146" i="9"/>
  <c r="AW82" i="9"/>
  <c r="BM82" i="9"/>
  <c r="CC82" i="9"/>
  <c r="CG100" i="9"/>
  <c r="AU140" i="9"/>
  <c r="BS142" i="9"/>
  <c r="BC146" i="9"/>
  <c r="CG144" i="10"/>
  <c r="CC140" i="10"/>
  <c r="AK17" i="10"/>
  <c r="AR145" i="10"/>
  <c r="BP23" i="10"/>
  <c r="BU81" i="6"/>
  <c r="CC81" i="6"/>
  <c r="G81" i="6"/>
  <c r="O81" i="6"/>
  <c r="W81" i="6"/>
  <c r="AE81" i="6"/>
  <c r="AM81" i="6"/>
  <c r="AU81" i="6"/>
  <c r="BC81" i="6"/>
  <c r="BK81" i="6"/>
  <c r="BK78" i="6"/>
  <c r="E79" i="6"/>
  <c r="M79" i="6"/>
  <c r="U79" i="6"/>
  <c r="AC79" i="6"/>
  <c r="AK79" i="6"/>
  <c r="AS79" i="6"/>
  <c r="BA79" i="6"/>
  <c r="BI79" i="6"/>
  <c r="BQ79" i="6"/>
  <c r="BY79" i="6"/>
  <c r="CG79" i="6"/>
  <c r="AQ80" i="6"/>
  <c r="AY80" i="6"/>
  <c r="BG80" i="6"/>
  <c r="BO80" i="6"/>
  <c r="BW80" i="6"/>
  <c r="CE80" i="6"/>
  <c r="BU85" i="6"/>
  <c r="CC85" i="6"/>
  <c r="G80" i="6"/>
  <c r="O80" i="6"/>
  <c r="W80" i="6"/>
  <c r="AE80" i="6"/>
  <c r="AM80" i="6"/>
  <c r="AM77" i="12"/>
  <c r="AU77" i="12"/>
  <c r="BC77" i="12"/>
  <c r="BK77" i="12"/>
  <c r="BS77" i="12"/>
  <c r="CA77" i="12"/>
  <c r="BP87" i="6"/>
  <c r="BO88" i="6"/>
  <c r="BW88" i="6"/>
  <c r="CE88" i="6"/>
  <c r="BI39" i="7"/>
  <c r="AI9" i="12"/>
  <c r="AQ9" i="12"/>
  <c r="AY9" i="12"/>
  <c r="AY11" i="12" s="1"/>
  <c r="BG9" i="12"/>
  <c r="BO9" i="12"/>
  <c r="BW9" i="12"/>
  <c r="CE9" i="12"/>
  <c r="BB87" i="6"/>
  <c r="AJ82" i="12"/>
  <c r="AR82" i="12"/>
  <c r="AZ82" i="12"/>
  <c r="BH82" i="12"/>
  <c r="BP82" i="12"/>
  <c r="BX82" i="12"/>
  <c r="CF82" i="12"/>
  <c r="AD79" i="6"/>
  <c r="BJ79" i="6"/>
  <c r="L80" i="6"/>
  <c r="AR80" i="6"/>
  <c r="Z81" i="6"/>
  <c r="BF81" i="6"/>
  <c r="BZ86" i="6"/>
  <c r="CD88" i="6"/>
  <c r="AH39" i="7"/>
  <c r="BN39" i="7"/>
  <c r="AN144" i="10"/>
  <c r="AV144" i="10"/>
  <c r="AV143" i="10" s="1"/>
  <c r="BD144" i="10"/>
  <c r="BL144" i="10"/>
  <c r="BT144" i="10"/>
  <c r="CB144" i="10"/>
  <c r="AP77" i="9"/>
  <c r="CC142" i="9"/>
  <c r="BP114" i="9"/>
  <c r="BX137" i="10"/>
  <c r="BX23" i="10"/>
  <c r="H81" i="6"/>
  <c r="P81" i="6"/>
  <c r="X81" i="6"/>
  <c r="AF81" i="6"/>
  <c r="AN81" i="6"/>
  <c r="AV81" i="6"/>
  <c r="BD81" i="6"/>
  <c r="BL81" i="6"/>
  <c r="K10" i="6"/>
  <c r="AA10" i="6"/>
  <c r="AI10" i="6"/>
  <c r="AQ10" i="6"/>
  <c r="BG10" i="6"/>
  <c r="BO10" i="6"/>
  <c r="BW10" i="6"/>
  <c r="I10" i="7"/>
  <c r="Q10" i="7"/>
  <c r="Y10" i="7"/>
  <c r="AG10" i="7"/>
  <c r="AO10" i="7"/>
  <c r="AW10" i="7"/>
  <c r="BE10" i="7"/>
  <c r="BM10" i="7"/>
  <c r="BU10" i="7"/>
  <c r="CC10" i="7"/>
  <c r="H80" i="6"/>
  <c r="P80" i="6"/>
  <c r="X80" i="6"/>
  <c r="AF80" i="6"/>
  <c r="AN80" i="6"/>
  <c r="AN77" i="12"/>
  <c r="AV77" i="12"/>
  <c r="BD77" i="12"/>
  <c r="BL77" i="12"/>
  <c r="BT77" i="12"/>
  <c r="CB77" i="12"/>
  <c r="D21" i="6"/>
  <c r="L21" i="6"/>
  <c r="T21" i="6"/>
  <c r="AB21" i="6"/>
  <c r="AJ21" i="6"/>
  <c r="AJ78" i="6" s="1"/>
  <c r="AR21" i="6"/>
  <c r="AZ21" i="6"/>
  <c r="BH21" i="6"/>
  <c r="BP21" i="6"/>
  <c r="BX21" i="6"/>
  <c r="CF21" i="6"/>
  <c r="J21" i="7"/>
  <c r="R21" i="7"/>
  <c r="Z21" i="7"/>
  <c r="AH21" i="7"/>
  <c r="AP21" i="7"/>
  <c r="AX21" i="7"/>
  <c r="BF21" i="7"/>
  <c r="BN21" i="7"/>
  <c r="BV21" i="7"/>
  <c r="CD21" i="7"/>
  <c r="BI87" i="6"/>
  <c r="BQ87" i="6"/>
  <c r="BR28" i="6"/>
  <c r="BZ28" i="6"/>
  <c r="BP88" i="6"/>
  <c r="BX88" i="6"/>
  <c r="CF88" i="6"/>
  <c r="BR81" i="12"/>
  <c r="BR87" i="6"/>
  <c r="BZ81" i="12"/>
  <c r="BZ87" i="6"/>
  <c r="D39" i="6"/>
  <c r="X39" i="6"/>
  <c r="AJ39" i="6"/>
  <c r="BP39" i="6"/>
  <c r="F39" i="7"/>
  <c r="N39" i="7"/>
  <c r="V39" i="7"/>
  <c r="AD39" i="7"/>
  <c r="AJ9" i="12"/>
  <c r="AJ39" i="7"/>
  <c r="AR9" i="12"/>
  <c r="AR39" i="7"/>
  <c r="AZ9" i="12"/>
  <c r="AZ39" i="7"/>
  <c r="BH9" i="12"/>
  <c r="BH39" i="7"/>
  <c r="BP9" i="12"/>
  <c r="BP39" i="7"/>
  <c r="BX39" i="7"/>
  <c r="BX9" i="12"/>
  <c r="CF9" i="12"/>
  <c r="CF39" i="7"/>
  <c r="N61" i="6"/>
  <c r="AD61" i="6"/>
  <c r="AT61" i="6"/>
  <c r="BJ61" i="6"/>
  <c r="BZ61" i="6"/>
  <c r="BW70" i="6"/>
  <c r="AE79" i="6"/>
  <c r="BK79" i="6"/>
  <c r="M80" i="6"/>
  <c r="AS80" i="6"/>
  <c r="BY80" i="6"/>
  <c r="AA81" i="6"/>
  <c r="BG81" i="6"/>
  <c r="I39" i="7"/>
  <c r="AO39" i="7"/>
  <c r="BU39" i="7"/>
  <c r="AE61" i="7"/>
  <c r="BK61" i="7"/>
  <c r="AO144" i="10"/>
  <c r="AO17" i="10"/>
  <c r="AW144" i="10"/>
  <c r="AW17" i="10"/>
  <c r="BE144" i="10"/>
  <c r="BE17" i="10"/>
  <c r="BM144" i="10"/>
  <c r="BM17" i="10"/>
  <c r="BU144" i="10"/>
  <c r="BU17" i="10"/>
  <c r="CC144" i="10"/>
  <c r="CC17" i="10"/>
  <c r="AI145" i="10"/>
  <c r="AQ145" i="10"/>
  <c r="AY145" i="10"/>
  <c r="BG145" i="10"/>
  <c r="BO145" i="10"/>
  <c r="AQ77" i="9"/>
  <c r="BG77" i="9"/>
  <c r="AI137" i="10"/>
  <c r="AI23" i="10"/>
  <c r="AQ137" i="10"/>
  <c r="AQ23" i="10"/>
  <c r="AQ77" i="10" s="1"/>
  <c r="AQ78" i="10" s="1"/>
  <c r="AY137" i="10"/>
  <c r="AY23" i="10"/>
  <c r="BG137" i="10"/>
  <c r="BG23" i="10"/>
  <c r="BO137" i="10"/>
  <c r="BO23" i="10"/>
  <c r="BW137" i="10"/>
  <c r="BW23" i="10"/>
  <c r="CE137" i="10"/>
  <c r="CE23" i="10"/>
  <c r="AO141" i="9"/>
  <c r="BJ47" i="9"/>
  <c r="BS89" i="12"/>
  <c r="AX142" i="9"/>
  <c r="BK140" i="9"/>
  <c r="AU144" i="9"/>
  <c r="AU143" i="9" s="1"/>
  <c r="BS146" i="9"/>
  <c r="BH145" i="10"/>
  <c r="CF137" i="10"/>
  <c r="CF23" i="10"/>
  <c r="CA103" i="12"/>
  <c r="AM74" i="12"/>
  <c r="I81" i="6"/>
  <c r="Q81" i="6"/>
  <c r="Y81" i="6"/>
  <c r="AG81" i="6"/>
  <c r="AO81" i="6"/>
  <c r="AW81" i="6"/>
  <c r="BE81" i="6"/>
  <c r="BM81" i="6"/>
  <c r="J10" i="7"/>
  <c r="R10" i="7"/>
  <c r="Z10" i="7"/>
  <c r="AH10" i="7"/>
  <c r="AP10" i="7"/>
  <c r="AX10" i="7"/>
  <c r="BF10" i="7"/>
  <c r="BN10" i="7"/>
  <c r="BV10" i="7"/>
  <c r="CD10" i="7"/>
  <c r="I80" i="6"/>
  <c r="Q80" i="6"/>
  <c r="Y80" i="6"/>
  <c r="AG80" i="6"/>
  <c r="AO80" i="6"/>
  <c r="AO77" i="12"/>
  <c r="AW77" i="12"/>
  <c r="BE77" i="12"/>
  <c r="BM77" i="12"/>
  <c r="BU77" i="12"/>
  <c r="CC77" i="12"/>
  <c r="BJ87" i="6"/>
  <c r="BQ89" i="6"/>
  <c r="BY89" i="6"/>
  <c r="BY28" i="7"/>
  <c r="CG89" i="6"/>
  <c r="CG28" i="7"/>
  <c r="AM81" i="12"/>
  <c r="AU81" i="12"/>
  <c r="BC81" i="12"/>
  <c r="BK81" i="12"/>
  <c r="BS81" i="12"/>
  <c r="CA81" i="12"/>
  <c r="AO54" i="12"/>
  <c r="AW54" i="12"/>
  <c r="BE54" i="12"/>
  <c r="BM54" i="12"/>
  <c r="BU54" i="12"/>
  <c r="CC54" i="12"/>
  <c r="E39" i="6"/>
  <c r="AK39" i="6"/>
  <c r="BQ39" i="6"/>
  <c r="BQ85" i="6" s="1"/>
  <c r="BC39" i="7"/>
  <c r="AK9" i="12"/>
  <c r="AK39" i="7"/>
  <c r="AS9" i="12"/>
  <c r="AS39" i="7"/>
  <c r="BA9" i="12"/>
  <c r="BA39" i="7"/>
  <c r="BI9" i="12"/>
  <c r="BQ9" i="12"/>
  <c r="BQ11" i="12" s="1"/>
  <c r="BQ39" i="7"/>
  <c r="BY9" i="12"/>
  <c r="BY39" i="7"/>
  <c r="CG9" i="12"/>
  <c r="CG39" i="7"/>
  <c r="BU70" i="7"/>
  <c r="BU70" i="6"/>
  <c r="CC70" i="7"/>
  <c r="CC70" i="6"/>
  <c r="BT70" i="7"/>
  <c r="BT70" i="6"/>
  <c r="CB70" i="7"/>
  <c r="CB70" i="6"/>
  <c r="AJ90" i="12"/>
  <c r="AR90" i="12"/>
  <c r="AZ90" i="12"/>
  <c r="BH90" i="12"/>
  <c r="BP90" i="12"/>
  <c r="BX90" i="12"/>
  <c r="CF90" i="12"/>
  <c r="F79" i="6"/>
  <c r="AL79" i="6"/>
  <c r="BR79" i="6"/>
  <c r="AZ80" i="6"/>
  <c r="CF80" i="6"/>
  <c r="V21" i="7"/>
  <c r="BB21" i="7"/>
  <c r="J39" i="7"/>
  <c r="AP39" i="7"/>
  <c r="BV39" i="7"/>
  <c r="AF61" i="7"/>
  <c r="BL61" i="7"/>
  <c r="AH144" i="10"/>
  <c r="AP144" i="10"/>
  <c r="AP143" i="10" s="1"/>
  <c r="AX144" i="10"/>
  <c r="BF144" i="10"/>
  <c r="BN144" i="10"/>
  <c r="BV144" i="10"/>
  <c r="CD144" i="10"/>
  <c r="BR140" i="10"/>
  <c r="AT31" i="12"/>
  <c r="AM18" i="9"/>
  <c r="BQ36" i="9"/>
  <c r="BY36" i="9"/>
  <c r="CG36" i="9"/>
  <c r="AX80" i="12"/>
  <c r="BF80" i="12"/>
  <c r="BN80" i="12"/>
  <c r="BV80" i="12"/>
  <c r="CD80" i="12"/>
  <c r="AL42" i="9"/>
  <c r="AT42" i="9"/>
  <c r="BB42" i="9"/>
  <c r="BJ42" i="9"/>
  <c r="BR42" i="9"/>
  <c r="BZ42" i="9"/>
  <c r="BR47" i="9"/>
  <c r="BR71" i="9"/>
  <c r="BZ71" i="9"/>
  <c r="BQ71" i="9"/>
  <c r="BY71" i="9"/>
  <c r="CG71" i="9"/>
  <c r="CE142" i="9"/>
  <c r="BP83" i="12"/>
  <c r="BX83" i="12"/>
  <c r="CF83" i="12"/>
  <c r="AJ115" i="9"/>
  <c r="AZ115" i="9"/>
  <c r="BX115" i="9"/>
  <c r="BS140" i="9"/>
  <c r="BC144" i="9"/>
  <c r="BC143" i="9" s="1"/>
  <c r="AS144" i="10"/>
  <c r="AO140" i="10"/>
  <c r="BP145" i="10"/>
  <c r="AH78" i="6"/>
  <c r="AX78" i="6"/>
  <c r="BN78" i="6"/>
  <c r="H79" i="6"/>
  <c r="P79" i="6"/>
  <c r="X79" i="6"/>
  <c r="AF79" i="6"/>
  <c r="AN79" i="6"/>
  <c r="AV79" i="6"/>
  <c r="BD79" i="6"/>
  <c r="BL79" i="6"/>
  <c r="BT79" i="6"/>
  <c r="CB79" i="6"/>
  <c r="E10" i="6"/>
  <c r="E78" i="6" s="1"/>
  <c r="M10" i="6"/>
  <c r="M78" i="6" s="1"/>
  <c r="U10" i="6"/>
  <c r="U78" i="6" s="1"/>
  <c r="AC10" i="6"/>
  <c r="AC78" i="6" s="1"/>
  <c r="AK10" i="6"/>
  <c r="AK78" i="6" s="1"/>
  <c r="AS10" i="6"/>
  <c r="AS78" i="6" s="1"/>
  <c r="BA10" i="6"/>
  <c r="BA78" i="6" s="1"/>
  <c r="BI10" i="6"/>
  <c r="BI78" i="6" s="1"/>
  <c r="BQ10" i="6"/>
  <c r="BY10" i="6"/>
  <c r="BY78" i="6" s="1"/>
  <c r="CG10" i="6"/>
  <c r="AT80" i="6"/>
  <c r="BB80" i="6"/>
  <c r="BJ80" i="6"/>
  <c r="BR80" i="6"/>
  <c r="BZ80" i="6"/>
  <c r="J80" i="6"/>
  <c r="R80" i="6"/>
  <c r="Z80" i="6"/>
  <c r="AH80" i="6"/>
  <c r="AP80" i="6"/>
  <c r="AH77" i="12"/>
  <c r="AP77" i="12"/>
  <c r="AX77" i="12"/>
  <c r="BF77" i="12"/>
  <c r="BN77" i="12"/>
  <c r="BV77" i="12"/>
  <c r="CD77" i="12"/>
  <c r="AD21" i="6"/>
  <c r="BJ21" i="6"/>
  <c r="D21" i="7"/>
  <c r="L21" i="7"/>
  <c r="T21" i="7"/>
  <c r="AB21" i="7"/>
  <c r="AJ21" i="7"/>
  <c r="AR21" i="7"/>
  <c r="AZ21" i="7"/>
  <c r="BH21" i="7"/>
  <c r="BP21" i="7"/>
  <c r="BX21" i="7"/>
  <c r="CF21" i="7"/>
  <c r="BL28" i="6"/>
  <c r="BT28" i="6"/>
  <c r="CB28" i="6"/>
  <c r="BR89" i="6"/>
  <c r="BR28" i="7"/>
  <c r="BZ89" i="6"/>
  <c r="BZ28" i="7"/>
  <c r="AN81" i="12"/>
  <c r="AV81" i="12"/>
  <c r="BD81" i="12"/>
  <c r="BL81" i="12"/>
  <c r="BT81" i="12"/>
  <c r="CB81" i="12"/>
  <c r="AH54" i="12"/>
  <c r="AP54" i="12"/>
  <c r="AX54" i="12"/>
  <c r="BF54" i="12"/>
  <c r="BN54" i="12"/>
  <c r="BV54" i="12"/>
  <c r="CD54" i="12"/>
  <c r="AB39" i="6"/>
  <c r="BH39" i="6"/>
  <c r="H39" i="7"/>
  <c r="P39" i="7"/>
  <c r="X39" i="7"/>
  <c r="AF39" i="7"/>
  <c r="AN39" i="7"/>
  <c r="BM86" i="6"/>
  <c r="BU86" i="6"/>
  <c r="CC86" i="6"/>
  <c r="BE87" i="6"/>
  <c r="AM82" i="12"/>
  <c r="AU82" i="12"/>
  <c r="J61" i="6"/>
  <c r="J78" i="6" s="1"/>
  <c r="R61" i="6"/>
  <c r="R78" i="6" s="1"/>
  <c r="Z61" i="6"/>
  <c r="Z78" i="6" s="1"/>
  <c r="AH61" i="6"/>
  <c r="AP61" i="6"/>
  <c r="AP78" i="6" s="1"/>
  <c r="AX61" i="6"/>
  <c r="BF61" i="6"/>
  <c r="BF78" i="6" s="1"/>
  <c r="BN61" i="6"/>
  <c r="BV61" i="6"/>
  <c r="BV85" i="6" s="1"/>
  <c r="CD61" i="6"/>
  <c r="CD85" i="6" s="1"/>
  <c r="AK90" i="12"/>
  <c r="AS90" i="12"/>
  <c r="BA90" i="12"/>
  <c r="BI90" i="12"/>
  <c r="BQ90" i="12"/>
  <c r="BY90" i="12"/>
  <c r="CG90" i="12"/>
  <c r="Y78" i="6"/>
  <c r="BE78" i="6"/>
  <c r="G79" i="6"/>
  <c r="AM79" i="6"/>
  <c r="BS79" i="6"/>
  <c r="U80" i="6"/>
  <c r="BA80" i="6"/>
  <c r="CG80" i="6"/>
  <c r="BM89" i="6"/>
  <c r="Q39" i="7"/>
  <c r="AW39" i="7"/>
  <c r="CC39" i="7"/>
  <c r="G61" i="7"/>
  <c r="AM61" i="7"/>
  <c r="BS61" i="7"/>
  <c r="BS140" i="10"/>
  <c r="AU18" i="9"/>
  <c r="AK137" i="9"/>
  <c r="AS137" i="9"/>
  <c r="BA137" i="9"/>
  <c r="BI137" i="9"/>
  <c r="BQ137" i="9"/>
  <c r="BY137" i="9"/>
  <c r="CG137" i="9"/>
  <c r="BM36" i="9"/>
  <c r="CC36" i="9"/>
  <c r="BZ47" i="9"/>
  <c r="AL52" i="9"/>
  <c r="AT52" i="9"/>
  <c r="BB52" i="9"/>
  <c r="BJ52" i="9"/>
  <c r="BR52" i="9"/>
  <c r="BZ52" i="9"/>
  <c r="BN84" i="12"/>
  <c r="BV84" i="12"/>
  <c r="CD84" i="12"/>
  <c r="AQ88" i="12"/>
  <c r="AY88" i="12"/>
  <c r="BG88" i="12"/>
  <c r="BO88" i="12"/>
  <c r="BW88" i="12"/>
  <c r="CE88" i="12"/>
  <c r="AO82" i="9"/>
  <c r="BE82" i="9"/>
  <c r="BU82" i="9"/>
  <c r="AM95" i="9"/>
  <c r="AU95" i="9"/>
  <c r="AU128" i="10"/>
  <c r="AU129" i="10" s="1"/>
  <c r="BC95" i="9"/>
  <c r="BK95" i="9"/>
  <c r="BS95" i="9"/>
  <c r="CA95" i="9"/>
  <c r="AM100" i="9"/>
  <c r="BC100" i="9"/>
  <c r="AO100" i="9"/>
  <c r="AW100" i="9"/>
  <c r="BE100" i="9"/>
  <c r="BM100" i="9"/>
  <c r="CA140" i="9"/>
  <c r="AM142" i="9"/>
  <c r="BK144" i="9"/>
  <c r="BK143" i="9" s="1"/>
  <c r="BA144" i="10"/>
  <c r="BA143" i="10" s="1"/>
  <c r="AW140" i="10"/>
  <c r="AJ137" i="10"/>
  <c r="AJ23" i="10"/>
  <c r="AO141" i="10"/>
  <c r="BR146" i="10"/>
  <c r="AW9" i="12"/>
  <c r="BQ78" i="6"/>
  <c r="BQ81" i="6"/>
  <c r="BY81" i="6"/>
  <c r="CG78" i="6"/>
  <c r="CG81" i="6"/>
  <c r="AI78" i="6"/>
  <c r="BO78" i="6"/>
  <c r="I79" i="6"/>
  <c r="Q79" i="6"/>
  <c r="Y79" i="6"/>
  <c r="AG79" i="6"/>
  <c r="AO79" i="6"/>
  <c r="AW79" i="6"/>
  <c r="BE79" i="6"/>
  <c r="BM79" i="6"/>
  <c r="BU79" i="6"/>
  <c r="CC79" i="6"/>
  <c r="F10" i="6"/>
  <c r="N10" i="6"/>
  <c r="N78" i="6" s="1"/>
  <c r="V10" i="6"/>
  <c r="V78" i="6" s="1"/>
  <c r="AD10" i="6"/>
  <c r="AD78" i="6" s="1"/>
  <c r="AL10" i="6"/>
  <c r="AL78" i="6" s="1"/>
  <c r="AT10" i="6"/>
  <c r="AT78" i="6" s="1"/>
  <c r="BB10" i="6"/>
  <c r="BB78" i="6" s="1"/>
  <c r="BJ10" i="6"/>
  <c r="BJ78" i="6" s="1"/>
  <c r="BR10" i="6"/>
  <c r="BZ10" i="6"/>
  <c r="AU80" i="6"/>
  <c r="BC80" i="6"/>
  <c r="BK80" i="6"/>
  <c r="BS80" i="6"/>
  <c r="CA80" i="6"/>
  <c r="K80" i="6"/>
  <c r="S80" i="6"/>
  <c r="AA80" i="6"/>
  <c r="AI80" i="6"/>
  <c r="AI77" i="12"/>
  <c r="AQ77" i="12"/>
  <c r="AY77" i="12"/>
  <c r="BG77" i="12"/>
  <c r="BO77" i="12"/>
  <c r="BW77" i="12"/>
  <c r="CE77" i="12"/>
  <c r="G21" i="6"/>
  <c r="O21" i="6"/>
  <c r="W21" i="6"/>
  <c r="AE21" i="6"/>
  <c r="AM21" i="6"/>
  <c r="AU21" i="6"/>
  <c r="BC21" i="6"/>
  <c r="BK21" i="6"/>
  <c r="BS21" i="6"/>
  <c r="CA21" i="6"/>
  <c r="E21" i="7"/>
  <c r="M21" i="7"/>
  <c r="U21" i="7"/>
  <c r="AC21" i="7"/>
  <c r="AK21" i="7"/>
  <c r="AS21" i="7"/>
  <c r="BA21" i="7"/>
  <c r="BI21" i="7"/>
  <c r="BQ21" i="7"/>
  <c r="BY21" i="7"/>
  <c r="CG21" i="7"/>
  <c r="BM28" i="6"/>
  <c r="BM80" i="6" s="1"/>
  <c r="BU28" i="6"/>
  <c r="BU80" i="6" s="1"/>
  <c r="CC28" i="6"/>
  <c r="CC80" i="6" s="1"/>
  <c r="BO28" i="7"/>
  <c r="BW28" i="7"/>
  <c r="CE28" i="7"/>
  <c r="BS89" i="6"/>
  <c r="CA89" i="6"/>
  <c r="AO81" i="12"/>
  <c r="AW81" i="12"/>
  <c r="BE81" i="12"/>
  <c r="BM81" i="12"/>
  <c r="BU81" i="12"/>
  <c r="BU87" i="6"/>
  <c r="CC81" i="12"/>
  <c r="CC87" i="6"/>
  <c r="AI54" i="12"/>
  <c r="AQ54" i="12"/>
  <c r="AY54" i="12"/>
  <c r="BG54" i="12"/>
  <c r="BO54" i="12"/>
  <c r="BW54" i="12"/>
  <c r="CE54" i="12"/>
  <c r="AC39" i="6"/>
  <c r="BI39" i="6"/>
  <c r="AM95" i="12"/>
  <c r="AM40" i="12"/>
  <c r="BN86" i="6"/>
  <c r="BV86" i="6"/>
  <c r="CD86" i="6"/>
  <c r="AX87" i="6"/>
  <c r="BF87" i="6"/>
  <c r="AN82" i="12"/>
  <c r="AV82" i="12"/>
  <c r="BD82" i="12"/>
  <c r="BL82" i="12"/>
  <c r="K61" i="7"/>
  <c r="K61" i="6"/>
  <c r="K78" i="6" s="1"/>
  <c r="S61" i="7"/>
  <c r="S61" i="6"/>
  <c r="AA61" i="7"/>
  <c r="AA61" i="6"/>
  <c r="AA78" i="6" s="1"/>
  <c r="AI61" i="7"/>
  <c r="AI61" i="6"/>
  <c r="AQ61" i="7"/>
  <c r="AQ61" i="6"/>
  <c r="AQ78" i="6" s="1"/>
  <c r="AY61" i="7"/>
  <c r="AY61" i="6"/>
  <c r="BG61" i="7"/>
  <c r="BG61" i="6"/>
  <c r="BG78" i="6" s="1"/>
  <c r="BO61" i="7"/>
  <c r="BO61" i="6"/>
  <c r="BW61" i="7"/>
  <c r="BW61" i="6"/>
  <c r="BW85" i="6" s="1"/>
  <c r="CE61" i="7"/>
  <c r="CE61" i="6"/>
  <c r="CE70" i="6"/>
  <c r="BW70" i="7"/>
  <c r="CE70" i="7"/>
  <c r="N79" i="6"/>
  <c r="AT79" i="6"/>
  <c r="BZ79" i="6"/>
  <c r="BH80" i="6"/>
  <c r="J81" i="6"/>
  <c r="AP81" i="6"/>
  <c r="BV81" i="6"/>
  <c r="BN89" i="6"/>
  <c r="R39" i="7"/>
  <c r="AX39" i="7"/>
  <c r="CD39" i="7"/>
  <c r="H61" i="7"/>
  <c r="AN61" i="7"/>
  <c r="BT61" i="7"/>
  <c r="AN135" i="9"/>
  <c r="BC18" i="9"/>
  <c r="BV145" i="10"/>
  <c r="BV145" i="9"/>
  <c r="CD145" i="10"/>
  <c r="CD145" i="9"/>
  <c r="AL145" i="9"/>
  <c r="AL145" i="10"/>
  <c r="AT145" i="9"/>
  <c r="AT145" i="10"/>
  <c r="BB145" i="9"/>
  <c r="BB145" i="10"/>
  <c r="BJ145" i="9"/>
  <c r="BJ145" i="10"/>
  <c r="AL23" i="9"/>
  <c r="AL77" i="9" s="1"/>
  <c r="AL137" i="9"/>
  <c r="AT23" i="9"/>
  <c r="AT77" i="9" s="1"/>
  <c r="AT137" i="9"/>
  <c r="BB23" i="9"/>
  <c r="BB77" i="9" s="1"/>
  <c r="BB137" i="9"/>
  <c r="BJ23" i="9"/>
  <c r="BJ77" i="9" s="1"/>
  <c r="BJ137" i="9"/>
  <c r="BR23" i="9"/>
  <c r="BR77" i="9" s="1"/>
  <c r="BR137" i="9"/>
  <c r="BZ23" i="9"/>
  <c r="BZ77" i="9" s="1"/>
  <c r="BZ137" i="9"/>
  <c r="AQ76" i="12"/>
  <c r="AY76" i="12"/>
  <c r="BG76" i="12"/>
  <c r="BO76" i="12"/>
  <c r="BW76" i="12"/>
  <c r="CE76" i="12"/>
  <c r="AH52" i="9"/>
  <c r="AX52" i="9"/>
  <c r="BN52" i="9"/>
  <c r="CD52" i="9"/>
  <c r="BI142" i="9"/>
  <c r="BY142" i="9"/>
  <c r="CF114" i="9"/>
  <c r="AN115" i="9"/>
  <c r="AV115" i="9"/>
  <c r="BD115" i="9"/>
  <c r="BL115" i="9"/>
  <c r="BT115" i="9"/>
  <c r="CB115" i="9"/>
  <c r="BJ115" i="9"/>
  <c r="BJ138" i="9" s="1"/>
  <c r="BR115" i="9"/>
  <c r="BZ115" i="9"/>
  <c r="AU87" i="12"/>
  <c r="BC87" i="12"/>
  <c r="BK87" i="12"/>
  <c r="BS87" i="12"/>
  <c r="CA87" i="12"/>
  <c r="AI141" i="9"/>
  <c r="AU142" i="9"/>
  <c r="BS144" i="9"/>
  <c r="BI144" i="10"/>
  <c r="BE140" i="10"/>
  <c r="BT145" i="10"/>
  <c r="AR137" i="10"/>
  <c r="AR23" i="10"/>
  <c r="BR81" i="6"/>
  <c r="BR78" i="6"/>
  <c r="BZ81" i="6"/>
  <c r="BZ78" i="6"/>
  <c r="D78" i="6"/>
  <c r="D81" i="6"/>
  <c r="L81" i="6"/>
  <c r="T81" i="6"/>
  <c r="AB81" i="6"/>
  <c r="AJ81" i="6"/>
  <c r="AR81" i="6"/>
  <c r="AZ78" i="6"/>
  <c r="AZ81" i="6"/>
  <c r="BH81" i="6"/>
  <c r="BP78" i="6"/>
  <c r="BP81" i="6"/>
  <c r="J79" i="6"/>
  <c r="R79" i="6"/>
  <c r="Z79" i="6"/>
  <c r="AH79" i="6"/>
  <c r="AP79" i="6"/>
  <c r="AX79" i="6"/>
  <c r="BF79" i="6"/>
  <c r="BN79" i="6"/>
  <c r="BV79" i="6"/>
  <c r="CD79" i="6"/>
  <c r="G10" i="6"/>
  <c r="G78" i="6" s="1"/>
  <c r="O10" i="6"/>
  <c r="O78" i="6" s="1"/>
  <c r="W10" i="6"/>
  <c r="W78" i="6" s="1"/>
  <c r="AE10" i="6"/>
  <c r="AE78" i="6" s="1"/>
  <c r="AM10" i="6"/>
  <c r="AM78" i="6" s="1"/>
  <c r="AU10" i="6"/>
  <c r="AU78" i="6" s="1"/>
  <c r="BC10" i="6"/>
  <c r="BC78" i="6" s="1"/>
  <c r="BK10" i="6"/>
  <c r="BS10" i="6"/>
  <c r="BS78" i="6" s="1"/>
  <c r="CA10" i="6"/>
  <c r="AV80" i="6"/>
  <c r="BD80" i="6"/>
  <c r="BL80" i="6"/>
  <c r="BT80" i="6"/>
  <c r="CB80" i="6"/>
  <c r="BZ85" i="6"/>
  <c r="H21" i="6"/>
  <c r="P21" i="6"/>
  <c r="X21" i="6"/>
  <c r="X78" i="6" s="1"/>
  <c r="AF21" i="6"/>
  <c r="AF78" i="6" s="1"/>
  <c r="AN21" i="6"/>
  <c r="AV21" i="6"/>
  <c r="BD21" i="6"/>
  <c r="BD78" i="6" s="1"/>
  <c r="BL21" i="6"/>
  <c r="BT21" i="6"/>
  <c r="CB21" i="6"/>
  <c r="BP28" i="7"/>
  <c r="CF28" i="7"/>
  <c r="BL28" i="7"/>
  <c r="BL89" i="6"/>
  <c r="BT28" i="7"/>
  <c r="BT89" i="6"/>
  <c r="CB28" i="7"/>
  <c r="CB89" i="6"/>
  <c r="AH81" i="12"/>
  <c r="AP81" i="12"/>
  <c r="AX81" i="12"/>
  <c r="BF81" i="12"/>
  <c r="BN81" i="12"/>
  <c r="BV81" i="12"/>
  <c r="BV87" i="6"/>
  <c r="CD81" i="12"/>
  <c r="AJ54" i="12"/>
  <c r="AR54" i="12"/>
  <c r="AZ54" i="12"/>
  <c r="BH54" i="12"/>
  <c r="BP54" i="12"/>
  <c r="BX54" i="12"/>
  <c r="CF54" i="12"/>
  <c r="AN95" i="12"/>
  <c r="AN40" i="12"/>
  <c r="AV9" i="12"/>
  <c r="AV39" i="7"/>
  <c r="BD9" i="12"/>
  <c r="BD39" i="7"/>
  <c r="BL9" i="12"/>
  <c r="BL39" i="7"/>
  <c r="BT9" i="12"/>
  <c r="BT39" i="7"/>
  <c r="CB9" i="12"/>
  <c r="CB39" i="7"/>
  <c r="BO86" i="6"/>
  <c r="BW86" i="6"/>
  <c r="CE86" i="6"/>
  <c r="AY87" i="6"/>
  <c r="BG87" i="6"/>
  <c r="AO82" i="12"/>
  <c r="AW82" i="12"/>
  <c r="BE82" i="12"/>
  <c r="BM82" i="12"/>
  <c r="BU82" i="12"/>
  <c r="CC82" i="12"/>
  <c r="F61" i="6"/>
  <c r="V61" i="6"/>
  <c r="AL61" i="6"/>
  <c r="BB61" i="6"/>
  <c r="BR61" i="6"/>
  <c r="BR85" i="6" s="1"/>
  <c r="D61" i="7"/>
  <c r="D61" i="6"/>
  <c r="L61" i="7"/>
  <c r="L61" i="6"/>
  <c r="L78" i="6" s="1"/>
  <c r="T61" i="7"/>
  <c r="T61" i="6"/>
  <c r="T78" i="6" s="1"/>
  <c r="AB61" i="7"/>
  <c r="AB61" i="6"/>
  <c r="AB78" i="6" s="1"/>
  <c r="AJ61" i="7"/>
  <c r="AJ61" i="6"/>
  <c r="AR61" i="7"/>
  <c r="AR61" i="6"/>
  <c r="AR78" i="6" s="1"/>
  <c r="AZ61" i="7"/>
  <c r="AZ61" i="6"/>
  <c r="BH61" i="7"/>
  <c r="BH61" i="6"/>
  <c r="BH78" i="6" s="1"/>
  <c r="BP61" i="7"/>
  <c r="BP61" i="6"/>
  <c r="BX61" i="7"/>
  <c r="BX61" i="6"/>
  <c r="BX85" i="6" s="1"/>
  <c r="CF61" i="7"/>
  <c r="CF61" i="6"/>
  <c r="CF85" i="6" s="1"/>
  <c r="BX70" i="7"/>
  <c r="BX70" i="6"/>
  <c r="CF70" i="7"/>
  <c r="CF70" i="6"/>
  <c r="AG78" i="6"/>
  <c r="O79" i="6"/>
  <c r="AU79" i="6"/>
  <c r="CA79" i="6"/>
  <c r="AC80" i="6"/>
  <c r="BI80" i="6"/>
  <c r="K81" i="6"/>
  <c r="AQ81" i="6"/>
  <c r="AX88" i="6"/>
  <c r="BF88" i="6"/>
  <c r="BU89" i="6"/>
  <c r="AY88" i="6"/>
  <c r="BG88" i="6"/>
  <c r="Y39" i="7"/>
  <c r="BE39" i="7"/>
  <c r="O61" i="7"/>
  <c r="AU61" i="7"/>
  <c r="CA61" i="7"/>
  <c r="AS143" i="9"/>
  <c r="BA143" i="9"/>
  <c r="BI143" i="9"/>
  <c r="CC139" i="9"/>
  <c r="BK17" i="9"/>
  <c r="BW145" i="10"/>
  <c r="CE145" i="10"/>
  <c r="AY77" i="9"/>
  <c r="BO77" i="9"/>
  <c r="BK77" i="9"/>
  <c r="CA89" i="12"/>
  <c r="CC89" i="12"/>
  <c r="AK138" i="10"/>
  <c r="AK82" i="9"/>
  <c r="AK138" i="9"/>
  <c r="AS138" i="10"/>
  <c r="AS82" i="9"/>
  <c r="AS138" i="9"/>
  <c r="BA138" i="10"/>
  <c r="BA82" i="9"/>
  <c r="BA138" i="9"/>
  <c r="BI138" i="10"/>
  <c r="BI82" i="9"/>
  <c r="BI138" i="9"/>
  <c r="BQ138" i="10"/>
  <c r="BQ82" i="9"/>
  <c r="BQ138" i="9"/>
  <c r="BY138" i="10"/>
  <c r="BY82" i="9"/>
  <c r="BY138" i="9"/>
  <c r="CG138" i="10"/>
  <c r="CG82" i="9"/>
  <c r="CG138" i="9"/>
  <c r="AT75" i="12"/>
  <c r="AT142" i="9"/>
  <c r="BB75" i="12"/>
  <c r="BB142" i="10"/>
  <c r="BB142" i="9"/>
  <c r="BJ75" i="12"/>
  <c r="BJ142" i="9"/>
  <c r="BR75" i="12"/>
  <c r="BZ75" i="12"/>
  <c r="AQ78" i="12"/>
  <c r="AY78" i="12"/>
  <c r="BG79" i="12"/>
  <c r="BO79" i="12"/>
  <c r="BW79" i="12"/>
  <c r="CE79" i="12"/>
  <c r="BQ100" i="9"/>
  <c r="AQ141" i="9"/>
  <c r="BC142" i="9"/>
  <c r="CA144" i="9"/>
  <c r="AM146" i="9"/>
  <c r="AM143" i="9" s="1"/>
  <c r="BQ144" i="10"/>
  <c r="BQ143" i="10" s="1"/>
  <c r="BM140" i="10"/>
  <c r="CB145" i="10"/>
  <c r="AZ137" i="10"/>
  <c r="AZ23" i="10"/>
  <c r="AM142" i="10"/>
  <c r="AH108" i="12"/>
  <c r="AH102" i="12"/>
  <c r="AP11" i="12"/>
  <c r="BT24" i="12"/>
  <c r="BY87" i="6"/>
  <c r="CG87" i="6"/>
  <c r="BB88" i="6"/>
  <c r="BJ88" i="6"/>
  <c r="AK17" i="9"/>
  <c r="AS17" i="9"/>
  <c r="BA17" i="9"/>
  <c r="BI17" i="9"/>
  <c r="BQ17" i="9"/>
  <c r="BY17" i="9"/>
  <c r="CG17" i="9"/>
  <c r="AN23" i="9"/>
  <c r="AV23" i="9"/>
  <c r="BD23" i="9"/>
  <c r="BL23" i="9"/>
  <c r="BT23" i="9"/>
  <c r="CB23" i="9"/>
  <c r="BS36" i="9"/>
  <c r="CA36" i="9"/>
  <c r="AN42" i="9"/>
  <c r="AV42" i="9"/>
  <c r="BD42" i="9"/>
  <c r="BL42" i="9"/>
  <c r="BT42" i="9"/>
  <c r="CB42" i="9"/>
  <c r="AJ47" i="9"/>
  <c r="AR47" i="9"/>
  <c r="AZ47" i="9"/>
  <c r="BP47" i="9"/>
  <c r="BX47" i="9"/>
  <c r="CF47" i="9"/>
  <c r="BL84" i="12"/>
  <c r="BT84" i="12"/>
  <c r="CB84" i="12"/>
  <c r="AW88" i="12"/>
  <c r="BE88" i="12"/>
  <c r="BM88" i="12"/>
  <c r="BU88" i="12"/>
  <c r="CC88" i="12"/>
  <c r="AI146" i="10"/>
  <c r="AQ146" i="10"/>
  <c r="AY146" i="10"/>
  <c r="BG146" i="10"/>
  <c r="BO146" i="10"/>
  <c r="CE146" i="10"/>
  <c r="AR75" i="12"/>
  <c r="AZ75" i="12"/>
  <c r="BH75" i="12"/>
  <c r="BP75" i="12"/>
  <c r="BP142" i="10"/>
  <c r="BX75" i="12"/>
  <c r="CF75" i="12"/>
  <c r="AW78" i="12"/>
  <c r="BE79" i="12"/>
  <c r="BM79" i="12"/>
  <c r="BU79" i="12"/>
  <c r="CC79" i="12"/>
  <c r="BO100" i="9"/>
  <c r="BW100" i="9"/>
  <c r="CE100" i="9"/>
  <c r="BN83" i="12"/>
  <c r="BV83" i="12"/>
  <c r="CD83" i="12"/>
  <c r="AL114" i="9"/>
  <c r="AT114" i="9"/>
  <c r="BB114" i="9"/>
  <c r="AH115" i="9"/>
  <c r="AP115" i="9"/>
  <c r="AX115" i="9"/>
  <c r="BF115" i="9"/>
  <c r="BN115" i="9"/>
  <c r="BV115" i="9"/>
  <c r="CD115" i="9"/>
  <c r="AS86" i="12"/>
  <c r="BA86" i="12"/>
  <c r="BI86" i="12"/>
  <c r="BQ86" i="12"/>
  <c r="BY86" i="12"/>
  <c r="CG86" i="12"/>
  <c r="AK136" i="9"/>
  <c r="AK135" i="9" s="1"/>
  <c r="AS136" i="9"/>
  <c r="AS135" i="9" s="1"/>
  <c r="BA136" i="9"/>
  <c r="BA135" i="9" s="1"/>
  <c r="BI136" i="9"/>
  <c r="BQ136" i="9"/>
  <c r="BQ135" i="9" s="1"/>
  <c r="BY136" i="9"/>
  <c r="CG136" i="9"/>
  <c r="AO137" i="9"/>
  <c r="AW137" i="9"/>
  <c r="BE137" i="9"/>
  <c r="BM137" i="9"/>
  <c r="BU137" i="9"/>
  <c r="BU135" i="9" s="1"/>
  <c r="CC137" i="9"/>
  <c r="AK140" i="9"/>
  <c r="AS140" i="9"/>
  <c r="BA140" i="9"/>
  <c r="BI140" i="9"/>
  <c r="BQ140" i="9"/>
  <c r="BY140" i="9"/>
  <c r="BY139" i="9" s="1"/>
  <c r="CG140" i="9"/>
  <c r="BE141" i="9"/>
  <c r="BM141" i="9"/>
  <c r="CC141" i="9"/>
  <c r="AK142" i="9"/>
  <c r="AO145" i="9"/>
  <c r="AW145" i="9"/>
  <c r="BE145" i="9"/>
  <c r="BM145" i="9"/>
  <c r="BU145" i="9"/>
  <c r="CC145" i="9"/>
  <c r="AM17" i="10"/>
  <c r="AU140" i="10"/>
  <c r="BC140" i="10"/>
  <c r="BK140" i="10"/>
  <c r="BS17" i="10"/>
  <c r="CA17" i="10"/>
  <c r="BR145" i="10"/>
  <c r="BZ145" i="10"/>
  <c r="AH145" i="10"/>
  <c r="AP145" i="10"/>
  <c r="AX145" i="10"/>
  <c r="BF145" i="10"/>
  <c r="BN145" i="10"/>
  <c r="AL141" i="10"/>
  <c r="BE137" i="10"/>
  <c r="BB146" i="10"/>
  <c r="AW102" i="12"/>
  <c r="CC11" i="12"/>
  <c r="BO23" i="12"/>
  <c r="BO15" i="12"/>
  <c r="BM23" i="12"/>
  <c r="BF23" i="12"/>
  <c r="BQ23" i="12"/>
  <c r="BD23" i="12"/>
  <c r="BJ29" i="12"/>
  <c r="BQ31" i="12"/>
  <c r="AL39" i="7"/>
  <c r="AT39" i="7"/>
  <c r="BB39" i="7"/>
  <c r="BJ39" i="7"/>
  <c r="BR39" i="7"/>
  <c r="BZ39" i="7"/>
  <c r="BR70" i="7"/>
  <c r="BZ70" i="7"/>
  <c r="AL17" i="9"/>
  <c r="AT17" i="9"/>
  <c r="BB17" i="9"/>
  <c r="BJ17" i="9"/>
  <c r="BR17" i="9"/>
  <c r="BZ17" i="9"/>
  <c r="AO23" i="9"/>
  <c r="AW23" i="9"/>
  <c r="BE23" i="9"/>
  <c r="BE77" i="9" s="1"/>
  <c r="BM23" i="9"/>
  <c r="BU23" i="9"/>
  <c r="CC23" i="9"/>
  <c r="AO42" i="9"/>
  <c r="AW42" i="9"/>
  <c r="BM42" i="9"/>
  <c r="BU42" i="9"/>
  <c r="CC42" i="9"/>
  <c r="AK47" i="9"/>
  <c r="AS47" i="9"/>
  <c r="BA47" i="9"/>
  <c r="BI47" i="9"/>
  <c r="BQ47" i="9"/>
  <c r="BY47" i="9"/>
  <c r="CG47" i="9"/>
  <c r="AO52" i="9"/>
  <c r="AW52" i="9"/>
  <c r="BE52" i="9"/>
  <c r="BM52" i="9"/>
  <c r="CC52" i="9"/>
  <c r="BM84" i="12"/>
  <c r="BU84" i="12"/>
  <c r="CC84" i="12"/>
  <c r="AX88" i="12"/>
  <c r="BF88" i="12"/>
  <c r="BN88" i="12"/>
  <c r="BV88" i="12"/>
  <c r="CD88" i="12"/>
  <c r="AJ146" i="10"/>
  <c r="AR146" i="10"/>
  <c r="AZ146" i="10"/>
  <c r="BH146" i="10"/>
  <c r="BP146" i="10"/>
  <c r="AN82" i="9"/>
  <c r="AV82" i="9"/>
  <c r="BD82" i="9"/>
  <c r="BL82" i="9"/>
  <c r="BT82" i="9"/>
  <c r="CB82" i="9"/>
  <c r="BP138" i="10"/>
  <c r="AS75" i="12"/>
  <c r="AS142" i="10"/>
  <c r="BA75" i="12"/>
  <c r="BA142" i="10"/>
  <c r="BI75" i="12"/>
  <c r="BQ75" i="12"/>
  <c r="BY75" i="12"/>
  <c r="CG75" i="12"/>
  <c r="CG142" i="10"/>
  <c r="AX78" i="12"/>
  <c r="BF79" i="12"/>
  <c r="BN79" i="12"/>
  <c r="BV79" i="12"/>
  <c r="CD79" i="12"/>
  <c r="AH95" i="9"/>
  <c r="AP95" i="9"/>
  <c r="AX95" i="9"/>
  <c r="BF95" i="9"/>
  <c r="BN95" i="9"/>
  <c r="BV95" i="9"/>
  <c r="CD95" i="9"/>
  <c r="AJ100" i="9"/>
  <c r="AR100" i="9"/>
  <c r="AZ100" i="9"/>
  <c r="BH100" i="9"/>
  <c r="BP100" i="9"/>
  <c r="BX100" i="9"/>
  <c r="CF100" i="9"/>
  <c r="BW83" i="12"/>
  <c r="CE83" i="12"/>
  <c r="AM114" i="9"/>
  <c r="AU114" i="9"/>
  <c r="BC114" i="9"/>
  <c r="AI115" i="9"/>
  <c r="AQ115" i="9"/>
  <c r="AY115" i="9"/>
  <c r="BG115" i="9"/>
  <c r="BO115" i="9"/>
  <c r="BW115" i="9"/>
  <c r="CE115" i="9"/>
  <c r="AT87" i="12"/>
  <c r="BB87" i="12"/>
  <c r="BJ87" i="12"/>
  <c r="BR87" i="12"/>
  <c r="BZ87" i="12"/>
  <c r="AL136" i="9"/>
  <c r="AT136" i="9"/>
  <c r="BB136" i="9"/>
  <c r="BB135" i="9" s="1"/>
  <c r="BJ136" i="9"/>
  <c r="BR136" i="9"/>
  <c r="BR135" i="9" s="1"/>
  <c r="BZ136" i="9"/>
  <c r="AL138" i="9"/>
  <c r="AT138" i="9"/>
  <c r="BB138" i="9"/>
  <c r="BR138" i="9"/>
  <c r="BZ138" i="9"/>
  <c r="AL140" i="9"/>
  <c r="AT140" i="9"/>
  <c r="BB140" i="9"/>
  <c r="BJ140" i="9"/>
  <c r="BJ139" i="9" s="1"/>
  <c r="BR140" i="9"/>
  <c r="BZ140" i="9"/>
  <c r="BV141" i="9"/>
  <c r="AL142" i="9"/>
  <c r="AL144" i="9"/>
  <c r="AL143" i="9" s="1"/>
  <c r="AT144" i="9"/>
  <c r="BB144" i="9"/>
  <c r="BJ144" i="9"/>
  <c r="BJ143" i="9" s="1"/>
  <c r="BR144" i="9"/>
  <c r="BR143" i="9" s="1"/>
  <c r="BZ144" i="9"/>
  <c r="BZ143" i="9" s="1"/>
  <c r="AL146" i="9"/>
  <c r="AT146" i="9"/>
  <c r="BJ146" i="9"/>
  <c r="BZ146" i="9"/>
  <c r="AN17" i="10"/>
  <c r="AV140" i="10"/>
  <c r="BL140" i="10"/>
  <c r="BT140" i="10"/>
  <c r="AN136" i="10"/>
  <c r="AV136" i="10"/>
  <c r="BD136" i="10"/>
  <c r="BL136" i="10"/>
  <c r="BT136" i="10"/>
  <c r="CB136" i="10"/>
  <c r="BS145" i="10"/>
  <c r="CA145" i="10"/>
  <c r="AM141" i="10"/>
  <c r="AN141" i="10"/>
  <c r="BP137" i="10"/>
  <c r="AL142" i="10"/>
  <c r="AK103" i="12"/>
  <c r="CD11" i="12"/>
  <c r="BZ29" i="12"/>
  <c r="CG31" i="12"/>
  <c r="BI103" i="12"/>
  <c r="BC82" i="12"/>
  <c r="AN17" i="9"/>
  <c r="AV17" i="9"/>
  <c r="BD17" i="9"/>
  <c r="BL17" i="9"/>
  <c r="BT17" i="9"/>
  <c r="CB17" i="9"/>
  <c r="AM47" i="9"/>
  <c r="AU47" i="9"/>
  <c r="BC47" i="9"/>
  <c r="BK47" i="9"/>
  <c r="BS47" i="9"/>
  <c r="CA47" i="9"/>
  <c r="BO84" i="12"/>
  <c r="BW84" i="12"/>
  <c r="CE84" i="12"/>
  <c r="AR88" i="12"/>
  <c r="AZ88" i="12"/>
  <c r="BH88" i="12"/>
  <c r="BX88" i="12"/>
  <c r="CF88" i="12"/>
  <c r="BT107" i="12"/>
  <c r="BT97" i="12"/>
  <c r="CB107" i="12"/>
  <c r="CB97" i="12"/>
  <c r="AU75" i="12"/>
  <c r="BC75" i="12"/>
  <c r="BK75" i="12"/>
  <c r="BS75" i="12"/>
  <c r="CA75" i="12"/>
  <c r="AR78" i="12"/>
  <c r="AZ79" i="12"/>
  <c r="BH79" i="12"/>
  <c r="BP79" i="12"/>
  <c r="BX79" i="12"/>
  <c r="CF79" i="12"/>
  <c r="BR100" i="9"/>
  <c r="BZ100" i="9"/>
  <c r="BQ83" i="12"/>
  <c r="BY83" i="12"/>
  <c r="CG83" i="12"/>
  <c r="AK128" i="10"/>
  <c r="AK129" i="10" s="1"/>
  <c r="AV87" i="12"/>
  <c r="AV98" i="12" s="1"/>
  <c r="BL87" i="12"/>
  <c r="BT87" i="12"/>
  <c r="CB87" i="12"/>
  <c r="AN138" i="9"/>
  <c r="AV138" i="9"/>
  <c r="AV135" i="9" s="1"/>
  <c r="BL138" i="9"/>
  <c r="BL135" i="9" s="1"/>
  <c r="BT138" i="9"/>
  <c r="BT135" i="9" s="1"/>
  <c r="CB138" i="9"/>
  <c r="CB135" i="9" s="1"/>
  <c r="AR141" i="9"/>
  <c r="AR139" i="9" s="1"/>
  <c r="AZ141" i="9"/>
  <c r="AZ139" i="9" s="1"/>
  <c r="BH141" i="9"/>
  <c r="BH139" i="9" s="1"/>
  <c r="BP141" i="9"/>
  <c r="BP139" i="9" s="1"/>
  <c r="BX141" i="9"/>
  <c r="BX139" i="9" s="1"/>
  <c r="CF141" i="9"/>
  <c r="BL142" i="9"/>
  <c r="AN144" i="9"/>
  <c r="AV144" i="9"/>
  <c r="BD144" i="9"/>
  <c r="BL144" i="9"/>
  <c r="BT144" i="9"/>
  <c r="CB144" i="9"/>
  <c r="BX145" i="9"/>
  <c r="CF145" i="9"/>
  <c r="AN146" i="9"/>
  <c r="AV146" i="9"/>
  <c r="BD146" i="9"/>
  <c r="BL146" i="9"/>
  <c r="BT146" i="9"/>
  <c r="AH140" i="10"/>
  <c r="AP140" i="10"/>
  <c r="BF140" i="10"/>
  <c r="BN140" i="10"/>
  <c r="AH136" i="10"/>
  <c r="AP136" i="10"/>
  <c r="AX136" i="10"/>
  <c r="BF136" i="10"/>
  <c r="BN136" i="10"/>
  <c r="BV136" i="10"/>
  <c r="CD136" i="10"/>
  <c r="AK145" i="10"/>
  <c r="AK143" i="10" s="1"/>
  <c r="AS145" i="10"/>
  <c r="BA145" i="10"/>
  <c r="BI145" i="10"/>
  <c r="BU141" i="10"/>
  <c r="AL138" i="10"/>
  <c r="BF102" i="12"/>
  <c r="BH11" i="12"/>
  <c r="BP11" i="12"/>
  <c r="BX11" i="12"/>
  <c r="CF11" i="12"/>
  <c r="BS84" i="12"/>
  <c r="I61" i="7"/>
  <c r="Q61" i="7"/>
  <c r="Y61" i="7"/>
  <c r="AG61" i="7"/>
  <c r="AO61" i="7"/>
  <c r="AW61" i="7"/>
  <c r="BE61" i="7"/>
  <c r="BM61" i="7"/>
  <c r="BU61" i="7"/>
  <c r="CC61" i="7"/>
  <c r="AO17" i="9"/>
  <c r="AW17" i="9"/>
  <c r="BE17" i="9"/>
  <c r="BM17" i="9"/>
  <c r="BU17" i="9"/>
  <c r="CC17" i="9"/>
  <c r="AN47" i="9"/>
  <c r="AV47" i="9"/>
  <c r="BD47" i="9"/>
  <c r="BL47" i="9"/>
  <c r="BT47" i="9"/>
  <c r="CB47" i="9"/>
  <c r="AJ52" i="9"/>
  <c r="BH52" i="9"/>
  <c r="BX52" i="9"/>
  <c r="CF52" i="9"/>
  <c r="BP84" i="12"/>
  <c r="BX84" i="12"/>
  <c r="CF84" i="12"/>
  <c r="BU71" i="9"/>
  <c r="AM146" i="10"/>
  <c r="AU146" i="10"/>
  <c r="BC146" i="10"/>
  <c r="BK146" i="10"/>
  <c r="BS146" i="10"/>
  <c r="AI82" i="9"/>
  <c r="AQ82" i="9"/>
  <c r="AY82" i="9"/>
  <c r="BG82" i="9"/>
  <c r="BO82" i="9"/>
  <c r="BW82" i="9"/>
  <c r="CE82" i="9"/>
  <c r="AM138" i="10"/>
  <c r="AU138" i="10"/>
  <c r="BC138" i="10"/>
  <c r="AV75" i="12"/>
  <c r="BD75" i="12"/>
  <c r="BL75" i="12"/>
  <c r="BL92" i="12" s="1"/>
  <c r="BT75" i="12"/>
  <c r="CB75" i="12"/>
  <c r="AS78" i="12"/>
  <c r="BA79" i="12"/>
  <c r="BI79" i="12"/>
  <c r="BQ79" i="12"/>
  <c r="BY79" i="12"/>
  <c r="CG79" i="12"/>
  <c r="AK95" i="9"/>
  <c r="AS95" i="9"/>
  <c r="BA95" i="9"/>
  <c r="BI95" i="9"/>
  <c r="BQ95" i="9"/>
  <c r="BY95" i="9"/>
  <c r="CG95" i="9"/>
  <c r="BK100" i="9"/>
  <c r="BJ83" i="12"/>
  <c r="BR83" i="12"/>
  <c r="BZ83" i="12"/>
  <c r="AW87" i="12"/>
  <c r="BE87" i="12"/>
  <c r="BM87" i="12"/>
  <c r="BU87" i="12"/>
  <c r="CC87" i="12"/>
  <c r="BI128" i="9"/>
  <c r="BU138" i="9"/>
  <c r="AK141" i="9"/>
  <c r="AS141" i="9"/>
  <c r="BA141" i="9"/>
  <c r="BQ141" i="9"/>
  <c r="BY141" i="9"/>
  <c r="CG141" i="9"/>
  <c r="AO142" i="9"/>
  <c r="AO139" i="9" s="1"/>
  <c r="AO144" i="9"/>
  <c r="AW144" i="9"/>
  <c r="BE144" i="9"/>
  <c r="BM144" i="9"/>
  <c r="BU144" i="9"/>
  <c r="BU143" i="9" s="1"/>
  <c r="CC144" i="9"/>
  <c r="BQ145" i="9"/>
  <c r="BQ143" i="9" s="1"/>
  <c r="BY145" i="9"/>
  <c r="BY143" i="9" s="1"/>
  <c r="CG145" i="9"/>
  <c r="CG143" i="9" s="1"/>
  <c r="AO146" i="9"/>
  <c r="AW146" i="9"/>
  <c r="BE146" i="9"/>
  <c r="BM146" i="9"/>
  <c r="BU146" i="9"/>
  <c r="CC146" i="9"/>
  <c r="AV141" i="10"/>
  <c r="BD141" i="10"/>
  <c r="BL141" i="10"/>
  <c r="BT141" i="10"/>
  <c r="CB141" i="10"/>
  <c r="AT138" i="10"/>
  <c r="AO142" i="10"/>
  <c r="AS93" i="12"/>
  <c r="AS38" i="12"/>
  <c r="AS11" i="12"/>
  <c r="AM31" i="12"/>
  <c r="AU31" i="12"/>
  <c r="BC31" i="12"/>
  <c r="BK31" i="12"/>
  <c r="BS31" i="12"/>
  <c r="CA31" i="12"/>
  <c r="AY106" i="12"/>
  <c r="BO75" i="12"/>
  <c r="BD87" i="12"/>
  <c r="J61" i="7"/>
  <c r="R61" i="7"/>
  <c r="Z61" i="7"/>
  <c r="AH61" i="7"/>
  <c r="AP61" i="7"/>
  <c r="AX61" i="7"/>
  <c r="BF61" i="7"/>
  <c r="BN61" i="7"/>
  <c r="BV61" i="7"/>
  <c r="CD61" i="7"/>
  <c r="AH17" i="9"/>
  <c r="AP17" i="9"/>
  <c r="AX17" i="9"/>
  <c r="BF17" i="9"/>
  <c r="BN17" i="9"/>
  <c r="BV17" i="9"/>
  <c r="CD17" i="9"/>
  <c r="AW47" i="9"/>
  <c r="BU47" i="9"/>
  <c r="AT88" i="12"/>
  <c r="BB88" i="12"/>
  <c r="BJ88" i="12"/>
  <c r="BR88" i="12"/>
  <c r="BZ88" i="12"/>
  <c r="BV107" i="12"/>
  <c r="BV97" i="12"/>
  <c r="CD107" i="12"/>
  <c r="CD97" i="12"/>
  <c r="AN146" i="10"/>
  <c r="AV146" i="10"/>
  <c r="BD146" i="10"/>
  <c r="BL146" i="10"/>
  <c r="BT146" i="10"/>
  <c r="AW75" i="12"/>
  <c r="BE75" i="12"/>
  <c r="BM75" i="12"/>
  <c r="BM102" i="12" s="1"/>
  <c r="BU75" i="12"/>
  <c r="BU142" i="10"/>
  <c r="CC75" i="12"/>
  <c r="AT78" i="12"/>
  <c r="BB79" i="12"/>
  <c r="BJ79" i="12"/>
  <c r="BR79" i="12"/>
  <c r="BZ79" i="12"/>
  <c r="BZ142" i="10"/>
  <c r="AN100" i="9"/>
  <c r="AN142" i="10" s="1"/>
  <c r="AV100" i="9"/>
  <c r="BD100" i="9"/>
  <c r="BT100" i="9"/>
  <c r="CB100" i="9"/>
  <c r="BK83" i="12"/>
  <c r="BS83" i="12"/>
  <c r="CA83" i="12"/>
  <c r="AM128" i="10"/>
  <c r="AM129" i="10" s="1"/>
  <c r="BK115" i="9"/>
  <c r="BS115" i="9"/>
  <c r="CA115" i="9"/>
  <c r="AX87" i="12"/>
  <c r="BF87" i="12"/>
  <c r="BN87" i="12"/>
  <c r="BV87" i="12"/>
  <c r="CD87" i="12"/>
  <c r="AH138" i="9"/>
  <c r="AH135" i="9" s="1"/>
  <c r="AP138" i="9"/>
  <c r="AP135" i="9" s="1"/>
  <c r="AX138" i="9"/>
  <c r="AX135" i="9" s="1"/>
  <c r="BF138" i="9"/>
  <c r="BF135" i="9" s="1"/>
  <c r="BN138" i="9"/>
  <c r="BN135" i="9" s="1"/>
  <c r="CD138" i="9"/>
  <c r="AL141" i="9"/>
  <c r="AT141" i="9"/>
  <c r="BB141" i="9"/>
  <c r="BJ141" i="9"/>
  <c r="BR141" i="9"/>
  <c r="BZ141" i="9"/>
  <c r="AH144" i="9"/>
  <c r="AH143" i="9" s="1"/>
  <c r="AP144" i="9"/>
  <c r="AX144" i="9"/>
  <c r="BF144" i="9"/>
  <c r="BN144" i="9"/>
  <c r="BN143" i="9" s="1"/>
  <c r="BV144" i="9"/>
  <c r="BV143" i="9" s="1"/>
  <c r="CD144" i="9"/>
  <c r="AH146" i="9"/>
  <c r="AP146" i="9"/>
  <c r="AX146" i="9"/>
  <c r="BF146" i="9"/>
  <c r="BN146" i="9"/>
  <c r="BV146" i="9"/>
  <c r="AJ140" i="10"/>
  <c r="AZ140" i="10"/>
  <c r="BH140" i="10"/>
  <c r="AJ136" i="10"/>
  <c r="AR136" i="10"/>
  <c r="AZ136" i="10"/>
  <c r="BH136" i="10"/>
  <c r="BP136" i="10"/>
  <c r="BX136" i="10"/>
  <c r="CF136" i="10"/>
  <c r="AM145" i="10"/>
  <c r="AU145" i="10"/>
  <c r="BC145" i="10"/>
  <c r="BK145" i="10"/>
  <c r="AI141" i="10"/>
  <c r="BB138" i="10"/>
  <c r="AP142" i="10"/>
  <c r="AH98" i="12"/>
  <c r="AH92" i="12"/>
  <c r="BJ11" i="12"/>
  <c r="BN104" i="12"/>
  <c r="AN96" i="12"/>
  <c r="CE72" i="12"/>
  <c r="BW72" i="12"/>
  <c r="AL95" i="12"/>
  <c r="AL40" i="12"/>
  <c r="AT95" i="12"/>
  <c r="AT40" i="12"/>
  <c r="BB95" i="12"/>
  <c r="BB40" i="12"/>
  <c r="BJ95" i="12"/>
  <c r="BR95" i="12"/>
  <c r="BR11" i="12"/>
  <c r="BR40" i="12"/>
  <c r="BZ95" i="12"/>
  <c r="BZ40" i="12"/>
  <c r="AZ88" i="6"/>
  <c r="BH88" i="6"/>
  <c r="AI17" i="9"/>
  <c r="AQ17" i="9"/>
  <c r="AY17" i="9"/>
  <c r="BG17" i="9"/>
  <c r="BO17" i="9"/>
  <c r="BW17" i="9"/>
  <c r="CE17" i="9"/>
  <c r="AH47" i="9"/>
  <c r="AH141" i="10" s="1"/>
  <c r="AP47" i="9"/>
  <c r="AP141" i="10" s="1"/>
  <c r="AX47" i="9"/>
  <c r="BF47" i="9"/>
  <c r="BN47" i="9"/>
  <c r="BV47" i="9"/>
  <c r="CD47" i="9"/>
  <c r="BJ84" i="12"/>
  <c r="BR84" i="12"/>
  <c r="BZ84" i="12"/>
  <c r="BW71" i="9"/>
  <c r="CE71" i="9"/>
  <c r="AO146" i="10"/>
  <c r="AW146" i="10"/>
  <c r="BE146" i="10"/>
  <c r="BM146" i="10"/>
  <c r="BU146" i="10"/>
  <c r="CC146" i="10"/>
  <c r="AX75" i="12"/>
  <c r="AX142" i="10"/>
  <c r="BF75" i="12"/>
  <c r="BN75" i="12"/>
  <c r="BN108" i="12" s="1"/>
  <c r="BV75" i="12"/>
  <c r="CD75" i="12"/>
  <c r="AU78" i="12"/>
  <c r="BC79" i="12"/>
  <c r="BC128" i="10"/>
  <c r="BC129" i="10" s="1"/>
  <c r="BK79" i="12"/>
  <c r="BS79" i="12"/>
  <c r="CA79" i="12"/>
  <c r="BU100" i="9"/>
  <c r="CC100" i="9"/>
  <c r="BL83" i="12"/>
  <c r="BT83" i="12"/>
  <c r="CB83" i="12"/>
  <c r="AQ87" i="12"/>
  <c r="AY87" i="12"/>
  <c r="BG87" i="12"/>
  <c r="BO87" i="12"/>
  <c r="BW87" i="12"/>
  <c r="CE87" i="12"/>
  <c r="AM128" i="9"/>
  <c r="AU128" i="9"/>
  <c r="BC128" i="9"/>
  <c r="AM137" i="9"/>
  <c r="AM135" i="9" s="1"/>
  <c r="AU137" i="9"/>
  <c r="AU135" i="9" s="1"/>
  <c r="BC137" i="9"/>
  <c r="BK137" i="9"/>
  <c r="BS137" i="9"/>
  <c r="CA137" i="9"/>
  <c r="AI138" i="9"/>
  <c r="AQ138" i="9"/>
  <c r="AY138" i="9"/>
  <c r="BG138" i="9"/>
  <c r="BO138" i="9"/>
  <c r="BW138" i="9"/>
  <c r="CE138" i="9"/>
  <c r="AU141" i="9"/>
  <c r="BC141" i="9"/>
  <c r="BC139" i="9" s="1"/>
  <c r="BK141" i="9"/>
  <c r="BS141" i="9"/>
  <c r="CA141" i="9"/>
  <c r="AI142" i="9"/>
  <c r="BO142" i="9"/>
  <c r="AI146" i="9"/>
  <c r="AI143" i="9" s="1"/>
  <c r="AQ146" i="9"/>
  <c r="AQ143" i="9" s="1"/>
  <c r="AY146" i="9"/>
  <c r="AY143" i="9" s="1"/>
  <c r="BG146" i="9"/>
  <c r="BG143" i="9" s="1"/>
  <c r="BO146" i="9"/>
  <c r="BO143" i="9" s="1"/>
  <c r="CE146" i="9"/>
  <c r="CE143" i="9" s="1"/>
  <c r="AK140" i="10"/>
  <c r="AK139" i="10" s="1"/>
  <c r="AS17" i="10"/>
  <c r="BA140" i="10"/>
  <c r="BI140" i="10"/>
  <c r="BQ17" i="10"/>
  <c r="BY140" i="10"/>
  <c r="CG140" i="10"/>
  <c r="AN145" i="10"/>
  <c r="AV145" i="10"/>
  <c r="BD145" i="10"/>
  <c r="BL145" i="10"/>
  <c r="AJ141" i="10"/>
  <c r="AR141" i="10"/>
  <c r="AZ141" i="10"/>
  <c r="BH141" i="10"/>
  <c r="BX141" i="10"/>
  <c r="AI142" i="10"/>
  <c r="BK93" i="12"/>
  <c r="BK38" i="12"/>
  <c r="BK11" i="12"/>
  <c r="BS38" i="12"/>
  <c r="BS93" i="12"/>
  <c r="BS11" i="12"/>
  <c r="CA11" i="12"/>
  <c r="CA93" i="12"/>
  <c r="AI39" i="12"/>
  <c r="AQ11" i="12"/>
  <c r="AQ94" i="12"/>
  <c r="AQ39" i="12"/>
  <c r="AY94" i="12"/>
  <c r="AY39" i="12"/>
  <c r="BG39" i="12"/>
  <c r="BG94" i="12"/>
  <c r="BG11" i="12"/>
  <c r="BO94" i="12"/>
  <c r="BO11" i="12"/>
  <c r="BO39" i="12"/>
  <c r="BW94" i="12"/>
  <c r="BW39" i="12"/>
  <c r="BW11" i="12"/>
  <c r="CE39" i="12"/>
  <c r="CE94" i="12"/>
  <c r="AO41" i="12"/>
  <c r="AW96" i="12"/>
  <c r="AW41" i="12"/>
  <c r="BE96" i="12"/>
  <c r="BE41" i="12"/>
  <c r="BM96" i="12"/>
  <c r="BM41" i="12"/>
  <c r="BU41" i="12"/>
  <c r="CC96" i="12"/>
  <c r="CC41" i="12"/>
  <c r="AK31" i="12"/>
  <c r="CD102" i="12"/>
  <c r="BO83" i="12"/>
  <c r="BP88" i="12"/>
  <c r="AU40" i="12"/>
  <c r="BC95" i="12"/>
  <c r="BC40" i="12"/>
  <c r="BK95" i="12"/>
  <c r="BK40" i="12"/>
  <c r="BS40" i="12"/>
  <c r="BS95" i="12"/>
  <c r="CA95" i="12"/>
  <c r="CA40" i="12"/>
  <c r="AV31" i="12"/>
  <c r="BL31" i="12"/>
  <c r="CB31" i="12"/>
  <c r="AJ17" i="9"/>
  <c r="AR17" i="9"/>
  <c r="AZ17" i="9"/>
  <c r="BH17" i="9"/>
  <c r="BP17" i="9"/>
  <c r="BX17" i="9"/>
  <c r="CF17" i="9"/>
  <c r="AM42" i="9"/>
  <c r="AU42" i="9"/>
  <c r="CA42" i="9"/>
  <c r="BW47" i="9"/>
  <c r="AM52" i="9"/>
  <c r="AU52" i="9"/>
  <c r="BC52" i="9"/>
  <c r="BK52" i="9"/>
  <c r="BS52" i="9"/>
  <c r="CA52" i="9"/>
  <c r="AV88" i="12"/>
  <c r="BD88" i="12"/>
  <c r="BL88" i="12"/>
  <c r="BT88" i="12"/>
  <c r="CB88" i="12"/>
  <c r="BX89" i="12"/>
  <c r="CF89" i="12"/>
  <c r="AH146" i="10"/>
  <c r="AP146" i="10"/>
  <c r="AX146" i="10"/>
  <c r="BF146" i="10"/>
  <c r="BN146" i="10"/>
  <c r="BV146" i="10"/>
  <c r="BR82" i="9"/>
  <c r="AQ75" i="12"/>
  <c r="AQ142" i="10"/>
  <c r="AY142" i="10"/>
  <c r="AY75" i="12"/>
  <c r="BG75" i="12"/>
  <c r="BO142" i="10"/>
  <c r="BW75" i="12"/>
  <c r="BW108" i="12" s="1"/>
  <c r="CE142" i="10"/>
  <c r="CE75" i="12"/>
  <c r="AV78" i="12"/>
  <c r="BD79" i="12"/>
  <c r="BL79" i="12"/>
  <c r="BT79" i="12"/>
  <c r="CB79" i="12"/>
  <c r="AN95" i="9"/>
  <c r="AV95" i="9"/>
  <c r="BD95" i="9"/>
  <c r="BL95" i="9"/>
  <c r="BT95" i="9"/>
  <c r="CB95" i="9"/>
  <c r="AH100" i="9"/>
  <c r="AH142" i="10" s="1"/>
  <c r="AP100" i="9"/>
  <c r="AX100" i="9"/>
  <c r="BF100" i="9"/>
  <c r="BN100" i="9"/>
  <c r="BV100" i="9"/>
  <c r="CD100" i="9"/>
  <c r="AK114" i="9"/>
  <c r="AS114" i="9"/>
  <c r="AS128" i="10" s="1"/>
  <c r="AS129" i="10" s="1"/>
  <c r="BA114" i="9"/>
  <c r="BA128" i="10" s="1"/>
  <c r="BA129" i="10" s="1"/>
  <c r="BI114" i="9"/>
  <c r="BI128" i="10" s="1"/>
  <c r="BI129" i="10" s="1"/>
  <c r="BQ114" i="9"/>
  <c r="BQ128" i="10" s="1"/>
  <c r="BQ129" i="10" s="1"/>
  <c r="BY114" i="9"/>
  <c r="BY128" i="10" s="1"/>
  <c r="BY129" i="10" s="1"/>
  <c r="CG114" i="9"/>
  <c r="CG128" i="10" s="1"/>
  <c r="CG129" i="10" s="1"/>
  <c r="AO115" i="9"/>
  <c r="AW115" i="9"/>
  <c r="BE115" i="9"/>
  <c r="BM115" i="9"/>
  <c r="BM138" i="9" s="1"/>
  <c r="BU115" i="9"/>
  <c r="CC115" i="9"/>
  <c r="CC138" i="9" s="1"/>
  <c r="AR87" i="12"/>
  <c r="AZ87" i="12"/>
  <c r="BH87" i="12"/>
  <c r="BP87" i="12"/>
  <c r="BX87" i="12"/>
  <c r="CF87" i="12"/>
  <c r="AJ138" i="9"/>
  <c r="AJ135" i="9" s="1"/>
  <c r="AR138" i="9"/>
  <c r="AR135" i="9" s="1"/>
  <c r="AZ138" i="9"/>
  <c r="AZ135" i="9" s="1"/>
  <c r="BH138" i="9"/>
  <c r="BH135" i="9" s="1"/>
  <c r="BP138" i="9"/>
  <c r="BP135" i="9" s="1"/>
  <c r="BX138" i="9"/>
  <c r="BX135" i="9" s="1"/>
  <c r="CF138" i="9"/>
  <c r="CF135" i="9" s="1"/>
  <c r="AV141" i="9"/>
  <c r="BD141" i="9"/>
  <c r="BL141" i="9"/>
  <c r="BL139" i="9" s="1"/>
  <c r="BT141" i="9"/>
  <c r="CB141" i="9"/>
  <c r="AJ142" i="9"/>
  <c r="AR142" i="9"/>
  <c r="AZ142" i="9"/>
  <c r="BH142" i="9"/>
  <c r="BP142" i="9"/>
  <c r="BX142" i="9"/>
  <c r="AJ146" i="9"/>
  <c r="AJ143" i="9" s="1"/>
  <c r="AR146" i="9"/>
  <c r="AR143" i="9" s="1"/>
  <c r="AZ146" i="9"/>
  <c r="AZ143" i="9" s="1"/>
  <c r="BH146" i="9"/>
  <c r="BH143" i="9" s="1"/>
  <c r="BP146" i="9"/>
  <c r="BP143" i="9" s="1"/>
  <c r="AL140" i="10"/>
  <c r="AL139" i="10" s="1"/>
  <c r="AT140" i="10"/>
  <c r="BB17" i="10"/>
  <c r="AK141" i="10"/>
  <c r="BY141" i="10"/>
  <c r="AJ142" i="10"/>
  <c r="AI11" i="12"/>
  <c r="BA11" i="12"/>
  <c r="AX106" i="12"/>
  <c r="BB24" i="12"/>
  <c r="BA31" i="12"/>
  <c r="BW106" i="12"/>
  <c r="BG98" i="12"/>
  <c r="AH93" i="12"/>
  <c r="AH38" i="12"/>
  <c r="AQ93" i="12"/>
  <c r="AQ38" i="12"/>
  <c r="BI93" i="12"/>
  <c r="BQ93" i="12"/>
  <c r="BY93" i="12"/>
  <c r="CG93" i="12"/>
  <c r="AW94" i="12"/>
  <c r="BE94" i="12"/>
  <c r="BM94" i="12"/>
  <c r="CC94" i="12"/>
  <c r="AM41" i="12"/>
  <c r="AM96" i="12"/>
  <c r="AU41" i="12"/>
  <c r="AU96" i="12"/>
  <c r="BC41" i="12"/>
  <c r="BC96" i="12"/>
  <c r="BK41" i="12"/>
  <c r="BK96" i="12"/>
  <c r="BS41" i="12"/>
  <c r="BS96" i="12"/>
  <c r="CA41" i="12"/>
  <c r="CA96" i="12"/>
  <c r="BM15" i="12"/>
  <c r="BU15" i="12"/>
  <c r="BU23" i="12"/>
  <c r="BI23" i="12"/>
  <c r="BR23" i="12"/>
  <c r="AJ41" i="12"/>
  <c r="AR41" i="12"/>
  <c r="AZ41" i="12"/>
  <c r="BH41" i="12"/>
  <c r="BP41" i="12"/>
  <c r="BX41" i="12"/>
  <c r="CF41" i="12"/>
  <c r="BY38" i="12"/>
  <c r="BG92" i="12"/>
  <c r="T5" i="16"/>
  <c r="CF5" i="16"/>
  <c r="J6" i="16"/>
  <c r="R6" i="16"/>
  <c r="Z6" i="16"/>
  <c r="AH6" i="16"/>
  <c r="AP6" i="16"/>
  <c r="AX6" i="16"/>
  <c r="BF6" i="16"/>
  <c r="BN6" i="16"/>
  <c r="BV6" i="16"/>
  <c r="CD6" i="16"/>
  <c r="H6" i="16"/>
  <c r="P6" i="16"/>
  <c r="X6" i="16"/>
  <c r="AF6" i="16"/>
  <c r="AN6" i="16"/>
  <c r="AV6" i="16"/>
  <c r="BD6" i="16"/>
  <c r="BL8" i="17"/>
  <c r="BL6" i="16"/>
  <c r="BT8" i="17"/>
  <c r="BT6" i="16"/>
  <c r="CB8" i="17"/>
  <c r="CB6" i="16"/>
  <c r="CB9" i="17"/>
  <c r="K20" i="16"/>
  <c r="S20" i="16"/>
  <c r="AA20" i="16"/>
  <c r="AI20" i="16"/>
  <c r="AQ20" i="16"/>
  <c r="AY20" i="16"/>
  <c r="BG10" i="17"/>
  <c r="BG20" i="16"/>
  <c r="BO10" i="17"/>
  <c r="BO20" i="16"/>
  <c r="BW10" i="17"/>
  <c r="BW20" i="16"/>
  <c r="CE10" i="17"/>
  <c r="CE20" i="16"/>
  <c r="BR31" i="17"/>
  <c r="F34" i="16"/>
  <c r="N34" i="16"/>
  <c r="V34" i="16"/>
  <c r="AD34" i="16"/>
  <c r="BQ92" i="12"/>
  <c r="BQ37" i="12"/>
  <c r="BZ37" i="12"/>
  <c r="AI93" i="12"/>
  <c r="AI38" i="12"/>
  <c r="BA93" i="12"/>
  <c r="BJ93" i="12"/>
  <c r="BR93" i="12"/>
  <c r="BZ93" i="12"/>
  <c r="AH94" i="12"/>
  <c r="AP94" i="12"/>
  <c r="BF94" i="12"/>
  <c r="BN94" i="12"/>
  <c r="BV94" i="12"/>
  <c r="AN41" i="12"/>
  <c r="AV41" i="12"/>
  <c r="BD41" i="12"/>
  <c r="BL41" i="12"/>
  <c r="BT41" i="12"/>
  <c r="CB41" i="12"/>
  <c r="BN23" i="12"/>
  <c r="BA23" i="12"/>
  <c r="BJ23" i="12"/>
  <c r="BS23" i="12"/>
  <c r="BZ38" i="12"/>
  <c r="AW39" i="12"/>
  <c r="BC63" i="12"/>
  <c r="AV96" i="12"/>
  <c r="CB92" i="12"/>
  <c r="CB37" i="12"/>
  <c r="CB98" i="12"/>
  <c r="AK93" i="12"/>
  <c r="BL11" i="12"/>
  <c r="BT11" i="12"/>
  <c r="CB11" i="12"/>
  <c r="AJ94" i="12"/>
  <c r="AR94" i="12"/>
  <c r="AZ94" i="12"/>
  <c r="BP94" i="12"/>
  <c r="BX94" i="12"/>
  <c r="CF94" i="12"/>
  <c r="AH96" i="12"/>
  <c r="AX96" i="12"/>
  <c r="BF96" i="12"/>
  <c r="BV41" i="12"/>
  <c r="CD96" i="12"/>
  <c r="CD41" i="12"/>
  <c r="BQ15" i="12"/>
  <c r="BC23" i="12"/>
  <c r="BL23" i="12"/>
  <c r="BL38" i="12"/>
  <c r="BT38" i="12"/>
  <c r="CB38" i="12"/>
  <c r="AJ39" i="12"/>
  <c r="AR39" i="12"/>
  <c r="AZ39" i="12"/>
  <c r="BH39" i="12"/>
  <c r="BP39" i="12"/>
  <c r="BX39" i="12"/>
  <c r="CF39" i="12"/>
  <c r="AL31" i="12"/>
  <c r="BB31" i="12"/>
  <c r="BR31" i="12"/>
  <c r="BJ38" i="12"/>
  <c r="CG38" i="12"/>
  <c r="BV39" i="12"/>
  <c r="AH41" i="12"/>
  <c r="BL96" i="12"/>
  <c r="BT37" i="12"/>
  <c r="CC98" i="12"/>
  <c r="CC92" i="12"/>
  <c r="BM93" i="12"/>
  <c r="BM38" i="12"/>
  <c r="BU93" i="12"/>
  <c r="BU38" i="12"/>
  <c r="CC93" i="12"/>
  <c r="CC38" i="12"/>
  <c r="AK94" i="12"/>
  <c r="AK39" i="12"/>
  <c r="AS94" i="12"/>
  <c r="AS39" i="12"/>
  <c r="BA94" i="12"/>
  <c r="BA39" i="12"/>
  <c r="BI94" i="12"/>
  <c r="BI39" i="12"/>
  <c r="BQ94" i="12"/>
  <c r="BQ39" i="12"/>
  <c r="BY94" i="12"/>
  <c r="BY39" i="12"/>
  <c r="CG94" i="12"/>
  <c r="CG39" i="12"/>
  <c r="AI96" i="12"/>
  <c r="AY96" i="12"/>
  <c r="BG96" i="12"/>
  <c r="CG11" i="12"/>
  <c r="BR15" i="12"/>
  <c r="AO31" i="12"/>
  <c r="AW31" i="12"/>
  <c r="BE31" i="12"/>
  <c r="BM31" i="12"/>
  <c r="BU31" i="12"/>
  <c r="CC31" i="12"/>
  <c r="BV108" i="12"/>
  <c r="BE104" i="12"/>
  <c r="AI41" i="12"/>
  <c r="BF106" i="12"/>
  <c r="CE41" i="12"/>
  <c r="BD92" i="12"/>
  <c r="BD37" i="12"/>
  <c r="BD98" i="12"/>
  <c r="BL37" i="12"/>
  <c r="CD98" i="12"/>
  <c r="CD92" i="12"/>
  <c r="BF38" i="12"/>
  <c r="BN93" i="12"/>
  <c r="BN38" i="12"/>
  <c r="BV93" i="12"/>
  <c r="BV38" i="12"/>
  <c r="CD93" i="12"/>
  <c r="CD38" i="12"/>
  <c r="AL94" i="12"/>
  <c r="AL39" i="12"/>
  <c r="AT94" i="12"/>
  <c r="AT39" i="12"/>
  <c r="BB94" i="12"/>
  <c r="BB39" i="12"/>
  <c r="BJ94" i="12"/>
  <c r="BJ39" i="12"/>
  <c r="BR94" i="12"/>
  <c r="BR39" i="12"/>
  <c r="BZ94" i="12"/>
  <c r="BZ39" i="12"/>
  <c r="AJ96" i="12"/>
  <c r="AR96" i="12"/>
  <c r="AZ96" i="12"/>
  <c r="BH96" i="12"/>
  <c r="BP96" i="12"/>
  <c r="CF96" i="12"/>
  <c r="AX11" i="12"/>
  <c r="BY11" i="12"/>
  <c r="BS15" i="12"/>
  <c r="BE23" i="12"/>
  <c r="AH31" i="12"/>
  <c r="AP31" i="12"/>
  <c r="AX31" i="12"/>
  <c r="BF31" i="12"/>
  <c r="BN31" i="12"/>
  <c r="BV31" i="12"/>
  <c r="CD31" i="12"/>
  <c r="AN31" i="12"/>
  <c r="BD31" i="12"/>
  <c r="BT31" i="12"/>
  <c r="BQ38" i="12"/>
  <c r="BF39" i="12"/>
  <c r="CC39" i="12"/>
  <c r="BG41" i="12"/>
  <c r="AI78" i="12"/>
  <c r="CB96" i="12"/>
  <c r="BV102" i="12"/>
  <c r="AH104" i="12"/>
  <c r="AS38" i="16"/>
  <c r="AV92" i="12"/>
  <c r="AV37" i="12"/>
  <c r="BM92" i="12"/>
  <c r="BV98" i="12"/>
  <c r="BV92" i="12"/>
  <c r="AX93" i="12"/>
  <c r="AX38" i="12"/>
  <c r="BG93" i="12"/>
  <c r="BG38" i="12"/>
  <c r="BO93" i="12"/>
  <c r="BO38" i="12"/>
  <c r="BW93" i="12"/>
  <c r="BW38" i="12"/>
  <c r="CE38" i="12"/>
  <c r="AM94" i="12"/>
  <c r="AM39" i="12"/>
  <c r="AU94" i="12"/>
  <c r="AU39" i="12"/>
  <c r="BC94" i="12"/>
  <c r="BC39" i="12"/>
  <c r="BK94" i="12"/>
  <c r="BK39" i="12"/>
  <c r="BS94" i="12"/>
  <c r="BS39" i="12"/>
  <c r="CA94" i="12"/>
  <c r="CA39" i="12"/>
  <c r="CA42" i="12" s="1"/>
  <c r="AK96" i="12"/>
  <c r="AK41" i="12"/>
  <c r="AS96" i="12"/>
  <c r="AS41" i="12"/>
  <c r="BA41" i="12"/>
  <c r="BI96" i="12"/>
  <c r="BI41" i="12"/>
  <c r="BQ96" i="12"/>
  <c r="BQ41" i="12"/>
  <c r="BY96" i="12"/>
  <c r="BY41" i="12"/>
  <c r="CG41" i="12"/>
  <c r="BZ11" i="12"/>
  <c r="BT15" i="12"/>
  <c r="BG23" i="12"/>
  <c r="BP23" i="12"/>
  <c r="AI31" i="12"/>
  <c r="AQ31" i="12"/>
  <c r="AY31" i="12"/>
  <c r="BG31" i="12"/>
  <c r="BO31" i="12"/>
  <c r="BW31" i="12"/>
  <c r="CE31" i="12"/>
  <c r="AS31" i="12"/>
  <c r="BI31" i="12"/>
  <c r="BY31" i="12"/>
  <c r="BG37" i="12"/>
  <c r="CC37" i="12"/>
  <c r="BR38" i="12"/>
  <c r="AO39" i="12"/>
  <c r="CD39" i="12"/>
  <c r="AP41" i="12"/>
  <c r="BS72" i="12"/>
  <c r="CA72" i="12"/>
  <c r="AQ72" i="12"/>
  <c r="AN86" i="12"/>
  <c r="AP104" i="12"/>
  <c r="AW92" i="12"/>
  <c r="BF98" i="12"/>
  <c r="BF92" i="12"/>
  <c r="BN98" i="12"/>
  <c r="BN92" i="12"/>
  <c r="BW98" i="12"/>
  <c r="AP93" i="12"/>
  <c r="AP38" i="12"/>
  <c r="AY93" i="12"/>
  <c r="AY38" i="12"/>
  <c r="BH93" i="12"/>
  <c r="BH38" i="12"/>
  <c r="BP93" i="12"/>
  <c r="BP38" i="12"/>
  <c r="BX93" i="12"/>
  <c r="BX38" i="12"/>
  <c r="CF93" i="12"/>
  <c r="CF38" i="12"/>
  <c r="AN94" i="12"/>
  <c r="AN39" i="12"/>
  <c r="AV94" i="12"/>
  <c r="AV39" i="12"/>
  <c r="BD94" i="12"/>
  <c r="BD39" i="12"/>
  <c r="BL94" i="12"/>
  <c r="BL39" i="12"/>
  <c r="BT94" i="12"/>
  <c r="BT39" i="12"/>
  <c r="CB94" i="12"/>
  <c r="CB39" i="12"/>
  <c r="AL41" i="12"/>
  <c r="AL96" i="12"/>
  <c r="AT41" i="12"/>
  <c r="AT96" i="12"/>
  <c r="BB41" i="12"/>
  <c r="BJ41" i="12"/>
  <c r="BJ96" i="12"/>
  <c r="BR41" i="12"/>
  <c r="BR96" i="12"/>
  <c r="BZ41" i="12"/>
  <c r="BZ96" i="12"/>
  <c r="BH24" i="12"/>
  <c r="AJ31" i="12"/>
  <c r="AR31" i="12"/>
  <c r="AZ31" i="12"/>
  <c r="BH31" i="12"/>
  <c r="BP31" i="12"/>
  <c r="BX31" i="12"/>
  <c r="CF31" i="12"/>
  <c r="CD108" i="12"/>
  <c r="BM104" i="12"/>
  <c r="AQ41" i="12"/>
  <c r="AI74" i="12"/>
  <c r="BU72" i="12"/>
  <c r="CC72" i="12"/>
  <c r="AL44" i="14"/>
  <c r="AT44" i="14"/>
  <c r="BB44" i="14"/>
  <c r="BJ44" i="14"/>
  <c r="BX24" i="16"/>
  <c r="CF24" i="16"/>
  <c r="AL35" i="16"/>
  <c r="AT35" i="16"/>
  <c r="BB35" i="16"/>
  <c r="BJ35" i="16"/>
  <c r="BZ35" i="16"/>
  <c r="BR5" i="16"/>
  <c r="AJ5" i="16"/>
  <c r="BV72" i="12"/>
  <c r="CD72" i="12"/>
  <c r="AM35" i="16"/>
  <c r="AU35" i="16"/>
  <c r="BC35" i="16"/>
  <c r="BK35" i="16"/>
  <c r="BS35" i="16"/>
  <c r="CA35" i="16"/>
  <c r="BH5" i="16"/>
  <c r="BX72" i="12"/>
  <c r="CF72" i="12"/>
  <c r="BL93" i="12"/>
  <c r="CB93" i="12"/>
  <c r="AK44" i="14"/>
  <c r="AS44" i="14"/>
  <c r="BA44" i="14"/>
  <c r="BI44" i="14"/>
  <c r="AK35" i="16"/>
  <c r="BA35" i="16"/>
  <c r="BQ35" i="16"/>
  <c r="CG35" i="16"/>
  <c r="AO28" i="15"/>
  <c r="AW28" i="15"/>
  <c r="BE28" i="15"/>
  <c r="BM28" i="15"/>
  <c r="BU28" i="15"/>
  <c r="CC28" i="15"/>
  <c r="BW36" i="16"/>
  <c r="CE36" i="16"/>
  <c r="BW32" i="16"/>
  <c r="CE32" i="16"/>
  <c r="AR5" i="16"/>
  <c r="BP20" i="17"/>
  <c r="H12" i="16"/>
  <c r="P12" i="16"/>
  <c r="X12" i="16"/>
  <c r="AF12" i="16"/>
  <c r="AN12" i="16"/>
  <c r="AV12" i="16"/>
  <c r="BD12" i="16"/>
  <c r="BL13" i="17"/>
  <c r="BL12" i="16"/>
  <c r="BT13" i="17"/>
  <c r="BT12" i="16"/>
  <c r="CB13" i="17"/>
  <c r="CB12" i="16"/>
  <c r="F12" i="16"/>
  <c r="N12" i="16"/>
  <c r="V12" i="16"/>
  <c r="AD12" i="16"/>
  <c r="AL12" i="16"/>
  <c r="AT12" i="16"/>
  <c r="BB12" i="16"/>
  <c r="BJ12" i="16"/>
  <c r="BR12" i="16"/>
  <c r="BZ12" i="16"/>
  <c r="BH15" i="17"/>
  <c r="BP15" i="17"/>
  <c r="BP12" i="16"/>
  <c r="BX15" i="17"/>
  <c r="BX12" i="16"/>
  <c r="CF15" i="17"/>
  <c r="J12" i="16"/>
  <c r="R12" i="16"/>
  <c r="Z12" i="16"/>
  <c r="AH12" i="16"/>
  <c r="AP12" i="16"/>
  <c r="AX12" i="16"/>
  <c r="BF12" i="16"/>
  <c r="BU20" i="17"/>
  <c r="BQ72" i="12"/>
  <c r="BY72" i="12"/>
  <c r="CG72" i="12"/>
  <c r="AO74" i="12"/>
  <c r="AO78" i="12"/>
  <c r="BH102" i="12"/>
  <c r="AH44" i="14"/>
  <c r="AP44" i="14"/>
  <c r="AX44" i="14"/>
  <c r="BF44" i="14"/>
  <c r="AO31" i="16"/>
  <c r="AW31" i="16"/>
  <c r="BE31" i="16"/>
  <c r="BM31" i="16"/>
  <c r="BU31" i="16"/>
  <c r="CC31" i="16"/>
  <c r="CC29" i="16" s="1"/>
  <c r="BX36" i="17"/>
  <c r="CF36" i="17"/>
  <c r="BX32" i="17"/>
  <c r="CF32" i="17"/>
  <c r="D5" i="16"/>
  <c r="BP5" i="16"/>
  <c r="BJ38" i="16"/>
  <c r="AH74" i="12"/>
  <c r="AH78" i="12"/>
  <c r="AP78" i="12"/>
  <c r="AM86" i="12"/>
  <c r="AN35" i="14"/>
  <c r="AV35" i="14"/>
  <c r="BD35" i="14"/>
  <c r="AB5" i="16"/>
  <c r="AK35" i="14"/>
  <c r="AS35" i="14"/>
  <c r="BA35" i="14"/>
  <c r="BI35" i="14"/>
  <c r="AJ44" i="14"/>
  <c r="AR44" i="14"/>
  <c r="AZ44" i="14"/>
  <c r="BH44" i="14"/>
  <c r="AZ5" i="16"/>
  <c r="H29" i="16"/>
  <c r="P29" i="16"/>
  <c r="X29" i="16"/>
  <c r="AF29" i="16"/>
  <c r="AN29" i="16"/>
  <c r="AV29" i="16"/>
  <c r="BD29" i="16"/>
  <c r="BL29" i="16"/>
  <c r="BT29" i="16"/>
  <c r="CB29" i="16"/>
  <c r="BR35" i="16"/>
  <c r="BT72" i="12"/>
  <c r="CB72" i="12"/>
  <c r="AI11" i="14"/>
  <c r="AI12" i="14" s="1"/>
  <c r="AQ11" i="14"/>
  <c r="AQ12" i="14" s="1"/>
  <c r="AY11" i="14"/>
  <c r="AY12" i="14" s="1"/>
  <c r="BG11" i="14"/>
  <c r="BG12" i="14" s="1"/>
  <c r="BO11" i="14"/>
  <c r="BO12" i="14" s="1"/>
  <c r="BW11" i="14"/>
  <c r="BW12" i="14" s="1"/>
  <c r="CE11" i="14"/>
  <c r="CE12" i="14" s="1"/>
  <c r="AH35" i="14"/>
  <c r="AP35" i="14"/>
  <c r="AX35" i="14"/>
  <c r="BF35" i="14"/>
  <c r="AS28" i="15"/>
  <c r="BI28" i="15"/>
  <c r="BY28" i="15"/>
  <c r="L5" i="16"/>
  <c r="BX5" i="16"/>
  <c r="CF12" i="16"/>
  <c r="D48" i="16"/>
  <c r="L48" i="16"/>
  <c r="T48" i="16"/>
  <c r="AB48" i="16"/>
  <c r="AJ48" i="16"/>
  <c r="AR48" i="16"/>
  <c r="AZ48" i="16"/>
  <c r="BH52" i="17"/>
  <c r="BH48" i="16"/>
  <c r="BP52" i="17"/>
  <c r="BP48" i="16"/>
  <c r="BX52" i="17"/>
  <c r="CF52" i="17"/>
  <c r="BV24" i="17"/>
  <c r="CD24" i="17"/>
  <c r="BK31" i="17"/>
  <c r="BK29" i="16"/>
  <c r="BS31" i="17"/>
  <c r="BS29" i="16"/>
  <c r="CA31" i="17"/>
  <c r="CA29" i="16"/>
  <c r="AI34" i="16"/>
  <c r="AQ34" i="16"/>
  <c r="AY34" i="16"/>
  <c r="BG35" i="17"/>
  <c r="BG34" i="16"/>
  <c r="BO35" i="17"/>
  <c r="BO34" i="16"/>
  <c r="BW35" i="17"/>
  <c r="BW34" i="16"/>
  <c r="CE35" i="17"/>
  <c r="CE34" i="16"/>
  <c r="BU36" i="17"/>
  <c r="CC36" i="17"/>
  <c r="BU32" i="17"/>
  <c r="CC32" i="17"/>
  <c r="BL6" i="17"/>
  <c r="BT6" i="17"/>
  <c r="CB6" i="17"/>
  <c r="E12" i="16"/>
  <c r="M12" i="16"/>
  <c r="U12" i="16"/>
  <c r="AC12" i="16"/>
  <c r="AK12" i="16"/>
  <c r="AS12" i="16"/>
  <c r="BA12" i="16"/>
  <c r="D20" i="16"/>
  <c r="AS20" i="16"/>
  <c r="AP29" i="16"/>
  <c r="BB31" i="16"/>
  <c r="V39" i="16"/>
  <c r="BB39" i="16"/>
  <c r="J48" i="16"/>
  <c r="R48" i="16"/>
  <c r="Z48" i="16"/>
  <c r="AH48" i="16"/>
  <c r="AP48" i="16"/>
  <c r="AX48" i="16"/>
  <c r="BF49" i="17"/>
  <c r="BF48" i="16"/>
  <c r="BN49" i="17"/>
  <c r="BN48" i="16"/>
  <c r="BV49" i="17"/>
  <c r="BV48" i="16"/>
  <c r="CD49" i="17"/>
  <c r="BJ51" i="17"/>
  <c r="BR51" i="17"/>
  <c r="BW24" i="17"/>
  <c r="CE24" i="17"/>
  <c r="BL31" i="17"/>
  <c r="BT31" i="17"/>
  <c r="CB31" i="17"/>
  <c r="AJ28" i="15"/>
  <c r="AR28" i="15"/>
  <c r="AZ28" i="15"/>
  <c r="BH28" i="15"/>
  <c r="BP28" i="15"/>
  <c r="BX28" i="15"/>
  <c r="CF28" i="15"/>
  <c r="BV36" i="17"/>
  <c r="CD36" i="17"/>
  <c r="BV32" i="17"/>
  <c r="CD32" i="17"/>
  <c r="BK8" i="17"/>
  <c r="BS8" i="17"/>
  <c r="CA8" i="17"/>
  <c r="CA9" i="17"/>
  <c r="BF10" i="17"/>
  <c r="BN10" i="17"/>
  <c r="BN20" i="16"/>
  <c r="BV10" i="17"/>
  <c r="BV20" i="16"/>
  <c r="CD10" i="17"/>
  <c r="CD20" i="16"/>
  <c r="BK13" i="17"/>
  <c r="BS13" i="17"/>
  <c r="CA13" i="17"/>
  <c r="BG15" i="17"/>
  <c r="BO15" i="17"/>
  <c r="BW15" i="17"/>
  <c r="CE15" i="17"/>
  <c r="E20" i="16"/>
  <c r="AB20" i="16"/>
  <c r="AX29" i="16"/>
  <c r="BJ31" i="16"/>
  <c r="D39" i="16"/>
  <c r="L39" i="16"/>
  <c r="T39" i="16"/>
  <c r="AB39" i="16"/>
  <c r="AJ39" i="16"/>
  <c r="AR39" i="16"/>
  <c r="AZ39" i="16"/>
  <c r="BH39" i="16"/>
  <c r="BP39" i="16"/>
  <c r="BX39" i="16"/>
  <c r="CF39" i="16"/>
  <c r="BL42" i="17"/>
  <c r="BT42" i="17"/>
  <c r="BT39" i="16"/>
  <c r="CB42" i="17"/>
  <c r="CB39" i="16"/>
  <c r="H53" i="16"/>
  <c r="P53" i="16"/>
  <c r="X53" i="16"/>
  <c r="AF53" i="16"/>
  <c r="AN53" i="16"/>
  <c r="AV53" i="16"/>
  <c r="BD53" i="16"/>
  <c r="BL53" i="16"/>
  <c r="BT53" i="16"/>
  <c r="CB53" i="16"/>
  <c r="BJ55" i="17"/>
  <c r="BR55" i="17"/>
  <c r="BZ55" i="17"/>
  <c r="BF31" i="17"/>
  <c r="BN31" i="17"/>
  <c r="BV31" i="17"/>
  <c r="CD31" i="17"/>
  <c r="BM8" i="17"/>
  <c r="BU8" i="17"/>
  <c r="CC8" i="17"/>
  <c r="BH10" i="17"/>
  <c r="BP10" i="17"/>
  <c r="BX10" i="17"/>
  <c r="CF10" i="17"/>
  <c r="BM13" i="17"/>
  <c r="BU13" i="17"/>
  <c r="CC13" i="17"/>
  <c r="L20" i="16"/>
  <c r="BA20" i="16"/>
  <c r="BX20" i="16"/>
  <c r="BK21" i="17"/>
  <c r="BS21" i="17"/>
  <c r="CA21" i="17"/>
  <c r="BG23" i="17"/>
  <c r="BO23" i="17"/>
  <c r="H25" i="16"/>
  <c r="P25" i="16"/>
  <c r="X25" i="16"/>
  <c r="AF25" i="16"/>
  <c r="AN25" i="16"/>
  <c r="AV25" i="16"/>
  <c r="BD25" i="16"/>
  <c r="BL26" i="17"/>
  <c r="BL25" i="16"/>
  <c r="BT26" i="17"/>
  <c r="BT25" i="16"/>
  <c r="CB26" i="17"/>
  <c r="CB25" i="16"/>
  <c r="BH28" i="17"/>
  <c r="BP28" i="17"/>
  <c r="BX28" i="17"/>
  <c r="CF28" i="17"/>
  <c r="BN29" i="16"/>
  <c r="AO29" i="16"/>
  <c r="BE29" i="16"/>
  <c r="BZ31" i="16"/>
  <c r="AV34" i="16"/>
  <c r="BI13" i="17"/>
  <c r="BR24" i="17"/>
  <c r="BZ24" i="17"/>
  <c r="AP19" i="15"/>
  <c r="AI29" i="16"/>
  <c r="AQ29" i="16"/>
  <c r="AY29" i="16"/>
  <c r="BG31" i="17"/>
  <c r="BG29" i="16"/>
  <c r="BO31" i="17"/>
  <c r="BO29" i="16"/>
  <c r="BW31" i="17"/>
  <c r="BW29" i="16"/>
  <c r="CE31" i="17"/>
  <c r="CE29" i="16"/>
  <c r="F6" i="16"/>
  <c r="N6" i="16"/>
  <c r="V6" i="16"/>
  <c r="AD6" i="16"/>
  <c r="AL6" i="16"/>
  <c r="AT6" i="16"/>
  <c r="BB6" i="16"/>
  <c r="BF8" i="17"/>
  <c r="BN8" i="17"/>
  <c r="BV8" i="17"/>
  <c r="CD8" i="17"/>
  <c r="BI10" i="17"/>
  <c r="BQ10" i="17"/>
  <c r="BY10" i="17"/>
  <c r="CG10" i="17"/>
  <c r="I12" i="16"/>
  <c r="Q12" i="16"/>
  <c r="Y12" i="16"/>
  <c r="AG12" i="16"/>
  <c r="AO12" i="16"/>
  <c r="AW12" i="16"/>
  <c r="BE12" i="16"/>
  <c r="BW12" i="16"/>
  <c r="BF13" i="17"/>
  <c r="BN13" i="17"/>
  <c r="BV13" i="17"/>
  <c r="CD13" i="17"/>
  <c r="BJ15" i="17"/>
  <c r="BR15" i="17"/>
  <c r="BZ15" i="17"/>
  <c r="BI18" i="17"/>
  <c r="BG19" i="17"/>
  <c r="M20" i="16"/>
  <c r="AJ20" i="16"/>
  <c r="BY20" i="16"/>
  <c r="BV29" i="16"/>
  <c r="D29" i="16"/>
  <c r="L29" i="16"/>
  <c r="T29" i="16"/>
  <c r="AB29" i="16"/>
  <c r="BH32" i="17"/>
  <c r="BP32" i="17"/>
  <c r="BD34" i="16"/>
  <c r="BH36" i="17"/>
  <c r="BP36" i="17"/>
  <c r="F39" i="16"/>
  <c r="AL39" i="16"/>
  <c r="BR39" i="16"/>
  <c r="BQ31" i="17"/>
  <c r="BS24" i="17"/>
  <c r="CA24" i="17"/>
  <c r="AJ29" i="16"/>
  <c r="AR29" i="16"/>
  <c r="AZ29" i="16"/>
  <c r="BH31" i="17"/>
  <c r="BH29" i="16"/>
  <c r="BP31" i="17"/>
  <c r="BP29" i="16"/>
  <c r="BX31" i="17"/>
  <c r="BX29" i="16"/>
  <c r="CF31" i="17"/>
  <c r="CF29" i="16"/>
  <c r="BL35" i="17"/>
  <c r="BT35" i="17"/>
  <c r="CB35" i="17"/>
  <c r="BR36" i="17"/>
  <c r="BZ36" i="17"/>
  <c r="BR32" i="17"/>
  <c r="BZ32" i="17"/>
  <c r="G6" i="16"/>
  <c r="O6" i="16"/>
  <c r="W6" i="16"/>
  <c r="AE6" i="16"/>
  <c r="AM6" i="16"/>
  <c r="AU6" i="16"/>
  <c r="BC6" i="16"/>
  <c r="BK6" i="16"/>
  <c r="BS6" i="16"/>
  <c r="CA6" i="16"/>
  <c r="BG8" i="17"/>
  <c r="BO8" i="17"/>
  <c r="BW8" i="17"/>
  <c r="CE8" i="17"/>
  <c r="BJ10" i="17"/>
  <c r="BJ20" i="16"/>
  <c r="BR10" i="17"/>
  <c r="BR20" i="16"/>
  <c r="BZ10" i="17"/>
  <c r="BZ20" i="16"/>
  <c r="CG12" i="16"/>
  <c r="AK20" i="16"/>
  <c r="BH20" i="16"/>
  <c r="CC20" i="16"/>
  <c r="CD29" i="16"/>
  <c r="BL34" i="16"/>
  <c r="J44" i="16"/>
  <c r="R44" i="16"/>
  <c r="Z44" i="16"/>
  <c r="AH44" i="16"/>
  <c r="AP44" i="16"/>
  <c r="AX44" i="16"/>
  <c r="BF45" i="17"/>
  <c r="BF44" i="16"/>
  <c r="BN45" i="17"/>
  <c r="BN44" i="16"/>
  <c r="BV45" i="17"/>
  <c r="BV44" i="16"/>
  <c r="CD45" i="17"/>
  <c r="CD44" i="16"/>
  <c r="BJ47" i="17"/>
  <c r="BR47" i="17"/>
  <c r="BZ47" i="17"/>
  <c r="BT24" i="17"/>
  <c r="CB24" i="17"/>
  <c r="BI31" i="17"/>
  <c r="BY31" i="17"/>
  <c r="CG31" i="17"/>
  <c r="BS36" i="17"/>
  <c r="CA36" i="17"/>
  <c r="BS32" i="17"/>
  <c r="CA32" i="17"/>
  <c r="BH8" i="17"/>
  <c r="BP8" i="17"/>
  <c r="BX8" i="17"/>
  <c r="CF8" i="17"/>
  <c r="BK10" i="17"/>
  <c r="BK20" i="16"/>
  <c r="BS10" i="17"/>
  <c r="BS20" i="16"/>
  <c r="CA10" i="17"/>
  <c r="CA20" i="16"/>
  <c r="BY12" i="16"/>
  <c r="BH13" i="17"/>
  <c r="BP13" i="17"/>
  <c r="BX13" i="17"/>
  <c r="CF13" i="17"/>
  <c r="T20" i="16"/>
  <c r="BI20" i="16"/>
  <c r="CF20" i="16"/>
  <c r="BF21" i="17"/>
  <c r="BN21" i="17"/>
  <c r="BV21" i="17"/>
  <c r="CD21" i="17"/>
  <c r="BJ23" i="17"/>
  <c r="BR23" i="17"/>
  <c r="BZ23" i="17"/>
  <c r="BH24" i="17"/>
  <c r="BP24" i="17"/>
  <c r="BF33" i="17"/>
  <c r="BN33" i="17"/>
  <c r="BV33" i="17"/>
  <c r="CD33" i="17"/>
  <c r="BT34" i="16"/>
  <c r="N39" i="16"/>
  <c r="AT39" i="16"/>
  <c r="BZ39" i="16"/>
  <c r="BZ51" i="17"/>
  <c r="BU24" i="17"/>
  <c r="CC24" i="17"/>
  <c r="AH34" i="16"/>
  <c r="AP34" i="16"/>
  <c r="AX34" i="16"/>
  <c r="BF35" i="17"/>
  <c r="BF34" i="16"/>
  <c r="BN35" i="17"/>
  <c r="BN34" i="16"/>
  <c r="BV35" i="17"/>
  <c r="BV34" i="16"/>
  <c r="CD35" i="17"/>
  <c r="CD34" i="16"/>
  <c r="BT36" i="17"/>
  <c r="CB36" i="17"/>
  <c r="BT32" i="17"/>
  <c r="CB32" i="17"/>
  <c r="K5" i="16"/>
  <c r="S5" i="16"/>
  <c r="AA5" i="16"/>
  <c r="AI5" i="16"/>
  <c r="AQ5" i="16"/>
  <c r="AY5" i="16"/>
  <c r="BG5" i="16"/>
  <c r="BO5" i="16"/>
  <c r="BW5" i="16"/>
  <c r="CE5" i="16"/>
  <c r="I6" i="16"/>
  <c r="Q6" i="16"/>
  <c r="Y6" i="16"/>
  <c r="AG6" i="16"/>
  <c r="AO6" i="16"/>
  <c r="AW6" i="16"/>
  <c r="BE6" i="16"/>
  <c r="BM6" i="16"/>
  <c r="BU6" i="16"/>
  <c r="CC6" i="16"/>
  <c r="BI8" i="17"/>
  <c r="BQ8" i="17"/>
  <c r="BY8" i="17"/>
  <c r="CG8" i="17"/>
  <c r="BL10" i="17"/>
  <c r="BL20" i="16"/>
  <c r="BT10" i="17"/>
  <c r="BT20" i="16"/>
  <c r="CB10" i="17"/>
  <c r="CB20" i="16"/>
  <c r="D12" i="16"/>
  <c r="L12" i="16"/>
  <c r="T12" i="16"/>
  <c r="AB12" i="16"/>
  <c r="AJ12" i="16"/>
  <c r="AR12" i="16"/>
  <c r="AZ12" i="16"/>
  <c r="BH12" i="16"/>
  <c r="BQ12" i="16"/>
  <c r="BQ13" i="17"/>
  <c r="BY13" i="17"/>
  <c r="CG13" i="17"/>
  <c r="U20" i="16"/>
  <c r="AR20" i="16"/>
  <c r="BM20" i="16"/>
  <c r="CG20" i="16"/>
  <c r="AH29" i="16"/>
  <c r="CB34" i="16"/>
  <c r="BJ25" i="17"/>
  <c r="BR25" i="17"/>
  <c r="BZ25" i="17"/>
  <c r="BR29" i="17"/>
  <c r="BF39" i="17"/>
  <c r="BN39" i="17"/>
  <c r="BV39" i="17"/>
  <c r="CD39" i="17"/>
  <c r="BJ44" i="17"/>
  <c r="BR44" i="17"/>
  <c r="BZ44" i="17"/>
  <c r="BR53" i="17"/>
  <c r="BP115" i="16"/>
  <c r="BZ115" i="16"/>
  <c r="BI115" i="17"/>
  <c r="BI115" i="16"/>
  <c r="BQ115" i="17"/>
  <c r="BQ115" i="16"/>
  <c r="BY115" i="17"/>
  <c r="BY115" i="16"/>
  <c r="CG115" i="17"/>
  <c r="CG115" i="16"/>
  <c r="BM121" i="17"/>
  <c r="BM121" i="16"/>
  <c r="BU121" i="17"/>
  <c r="BU121" i="16"/>
  <c r="CC121" i="17"/>
  <c r="CC121" i="16"/>
  <c r="CC26" i="17"/>
  <c r="BR52" i="17"/>
  <c r="BM25" i="16"/>
  <c r="BU25" i="16"/>
  <c r="BM29" i="16"/>
  <c r="BU29" i="16"/>
  <c r="BK29" i="17"/>
  <c r="CA29" i="17"/>
  <c r="BI39" i="16"/>
  <c r="BQ39" i="16"/>
  <c r="BY39" i="16"/>
  <c r="CG39" i="16"/>
  <c r="BG44" i="16"/>
  <c r="BO44" i="16"/>
  <c r="BW44" i="16"/>
  <c r="CE44" i="16"/>
  <c r="BK44" i="17"/>
  <c r="BS44" i="17"/>
  <c r="CA44" i="17"/>
  <c r="BI47" i="17"/>
  <c r="BQ47" i="17"/>
  <c r="BY47" i="17"/>
  <c r="CG47" i="17"/>
  <c r="K48" i="16"/>
  <c r="AI48" i="16"/>
  <c r="AQ48" i="16"/>
  <c r="BG48" i="16"/>
  <c r="BO48" i="16"/>
  <c r="CE48" i="16"/>
  <c r="BM49" i="17"/>
  <c r="BU49" i="17"/>
  <c r="CC49" i="17"/>
  <c r="BI51" i="17"/>
  <c r="BQ51" i="17"/>
  <c r="BY51" i="17"/>
  <c r="CG51" i="17"/>
  <c r="BG52" i="17"/>
  <c r="BO52" i="17"/>
  <c r="BW52" i="17"/>
  <c r="CE52" i="17"/>
  <c r="I53" i="16"/>
  <c r="Q53" i="16"/>
  <c r="AO53" i="16"/>
  <c r="AW53" i="16"/>
  <c r="BM53" i="16"/>
  <c r="BU53" i="16"/>
  <c r="CC53" i="16"/>
  <c r="BI55" i="17"/>
  <c r="BQ55" i="17"/>
  <c r="BY55" i="17"/>
  <c r="CG55" i="17"/>
  <c r="BH115" i="16"/>
  <c r="E138" i="16"/>
  <c r="K25" i="16"/>
  <c r="S25" i="16"/>
  <c r="AA25" i="16"/>
  <c r="AI25" i="16"/>
  <c r="AQ25" i="16"/>
  <c r="AY25" i="16"/>
  <c r="BG25" i="16"/>
  <c r="BO25" i="16"/>
  <c r="BW25" i="16"/>
  <c r="I34" i="16"/>
  <c r="Q34" i="16"/>
  <c r="Y34" i="16"/>
  <c r="AG34" i="16"/>
  <c r="G39" i="16"/>
  <c r="O39" i="16"/>
  <c r="W39" i="16"/>
  <c r="AE39" i="16"/>
  <c r="AM39" i="16"/>
  <c r="AU39" i="16"/>
  <c r="BC39" i="16"/>
  <c r="BK39" i="16"/>
  <c r="BS39" i="16"/>
  <c r="E44" i="16"/>
  <c r="M44" i="16"/>
  <c r="U44" i="16"/>
  <c r="AC44" i="16"/>
  <c r="AK44" i="16"/>
  <c r="AS44" i="16"/>
  <c r="BA44" i="16"/>
  <c r="BI44" i="16"/>
  <c r="BQ44" i="16"/>
  <c r="BY44" i="16"/>
  <c r="BM44" i="17"/>
  <c r="BU44" i="17"/>
  <c r="CC44" i="17"/>
  <c r="E48" i="16"/>
  <c r="M48" i="16"/>
  <c r="U48" i="16"/>
  <c r="AC48" i="16"/>
  <c r="AK48" i="16"/>
  <c r="AS48" i="16"/>
  <c r="BA48" i="16"/>
  <c r="BM53" i="17"/>
  <c r="BU53" i="17"/>
  <c r="CC53" i="17"/>
  <c r="BS138" i="16"/>
  <c r="D17" i="16"/>
  <c r="BH17" i="16"/>
  <c r="D25" i="16"/>
  <c r="L25" i="16"/>
  <c r="T25" i="16"/>
  <c r="AB25" i="16"/>
  <c r="AJ25" i="16"/>
  <c r="AR25" i="16"/>
  <c r="AZ25" i="16"/>
  <c r="BH25" i="16"/>
  <c r="BP25" i="16"/>
  <c r="BX25" i="16"/>
  <c r="CF25" i="16"/>
  <c r="CD25" i="17"/>
  <c r="BV29" i="17"/>
  <c r="CD29" i="17"/>
  <c r="J34" i="16"/>
  <c r="R34" i="16"/>
  <c r="Z34" i="16"/>
  <c r="H39" i="16"/>
  <c r="P39" i="16"/>
  <c r="X39" i="16"/>
  <c r="AF39" i="16"/>
  <c r="AN39" i="16"/>
  <c r="AV39" i="16"/>
  <c r="BD39" i="16"/>
  <c r="BL39" i="16"/>
  <c r="BJ39" i="17"/>
  <c r="BR39" i="17"/>
  <c r="BZ39" i="17"/>
  <c r="F44" i="16"/>
  <c r="N44" i="16"/>
  <c r="V44" i="16"/>
  <c r="AD44" i="16"/>
  <c r="AL44" i="16"/>
  <c r="AT44" i="16"/>
  <c r="BB44" i="16"/>
  <c r="BJ44" i="16"/>
  <c r="BR44" i="16"/>
  <c r="BZ44" i="16"/>
  <c r="BF44" i="17"/>
  <c r="BN44" i="17"/>
  <c r="BV44" i="17"/>
  <c r="CD44" i="17"/>
  <c r="F48" i="16"/>
  <c r="N48" i="16"/>
  <c r="AL48" i="16"/>
  <c r="AT48" i="16"/>
  <c r="BJ48" i="16"/>
  <c r="BR48" i="16"/>
  <c r="BZ48" i="16"/>
  <c r="BF53" i="17"/>
  <c r="BN53" i="17"/>
  <c r="BV53" i="17"/>
  <c r="CD53" i="17"/>
  <c r="BL115" i="16"/>
  <c r="CD115" i="16"/>
  <c r="E25" i="16"/>
  <c r="M25" i="16"/>
  <c r="U25" i="16"/>
  <c r="AC25" i="16"/>
  <c r="AK25" i="16"/>
  <c r="AS25" i="16"/>
  <c r="BA25" i="16"/>
  <c r="BI25" i="16"/>
  <c r="BQ25" i="16"/>
  <c r="BY25" i="16"/>
  <c r="CG25" i="16"/>
  <c r="E29" i="16"/>
  <c r="M29" i="16"/>
  <c r="U29" i="16"/>
  <c r="AC29" i="16"/>
  <c r="AK29" i="16"/>
  <c r="AS29" i="16"/>
  <c r="BA29" i="16"/>
  <c r="BI29" i="16"/>
  <c r="BQ29" i="16"/>
  <c r="BY29" i="16"/>
  <c r="CG29" i="16"/>
  <c r="K34" i="16"/>
  <c r="S34" i="16"/>
  <c r="AA34" i="16"/>
  <c r="K38" i="16"/>
  <c r="S38" i="16"/>
  <c r="AA38" i="16"/>
  <c r="AQ38" i="16"/>
  <c r="AY38" i="16"/>
  <c r="BG38" i="16"/>
  <c r="BO38" i="16"/>
  <c r="CE38" i="16"/>
  <c r="I39" i="16"/>
  <c r="Q39" i="16"/>
  <c r="Y39" i="16"/>
  <c r="AG39" i="16"/>
  <c r="AO39" i="16"/>
  <c r="AW39" i="16"/>
  <c r="BE39" i="16"/>
  <c r="BM39" i="16"/>
  <c r="BU39" i="16"/>
  <c r="CC39" i="16"/>
  <c r="BK39" i="17"/>
  <c r="BS39" i="17"/>
  <c r="CA39" i="17"/>
  <c r="G44" i="16"/>
  <c r="O44" i="16"/>
  <c r="W44" i="16"/>
  <c r="AE44" i="16"/>
  <c r="AM44" i="16"/>
  <c r="AU44" i="16"/>
  <c r="BC44" i="16"/>
  <c r="BK44" i="16"/>
  <c r="BS44" i="16"/>
  <c r="CA44" i="16"/>
  <c r="BG44" i="17"/>
  <c r="BO44" i="17"/>
  <c r="BW44" i="17"/>
  <c r="CE44" i="17"/>
  <c r="G48" i="16"/>
  <c r="O48" i="16"/>
  <c r="W48" i="16"/>
  <c r="AE48" i="16"/>
  <c r="AM48" i="16"/>
  <c r="AU48" i="16"/>
  <c r="BC48" i="16"/>
  <c r="E53" i="16"/>
  <c r="M53" i="16"/>
  <c r="U53" i="16"/>
  <c r="AC53" i="16"/>
  <c r="AK53" i="16"/>
  <c r="AS53" i="16"/>
  <c r="BA53" i="16"/>
  <c r="BM55" i="17"/>
  <c r="BU55" i="17"/>
  <c r="CC55" i="17"/>
  <c r="BK138" i="16"/>
  <c r="CA136" i="17"/>
  <c r="CA138" i="16"/>
  <c r="BZ12" i="17"/>
  <c r="F25" i="16"/>
  <c r="N25" i="16"/>
  <c r="V25" i="16"/>
  <c r="AD25" i="16"/>
  <c r="AL25" i="16"/>
  <c r="AT25" i="16"/>
  <c r="BB25" i="16"/>
  <c r="BJ25" i="16"/>
  <c r="BR25" i="16"/>
  <c r="BZ25" i="16"/>
  <c r="CF25" i="17"/>
  <c r="F29" i="16"/>
  <c r="N29" i="16"/>
  <c r="V29" i="16"/>
  <c r="AD29" i="16"/>
  <c r="AL29" i="16"/>
  <c r="AT29" i="16"/>
  <c r="BB29" i="16"/>
  <c r="BJ29" i="16"/>
  <c r="BR29" i="16"/>
  <c r="BZ29" i="16"/>
  <c r="D34" i="16"/>
  <c r="L34" i="16"/>
  <c r="T34" i="16"/>
  <c r="AB34" i="16"/>
  <c r="J39" i="16"/>
  <c r="R39" i="16"/>
  <c r="Z39" i="16"/>
  <c r="AH39" i="16"/>
  <c r="AP39" i="16"/>
  <c r="AX39" i="16"/>
  <c r="BF39" i="16"/>
  <c r="BN39" i="16"/>
  <c r="BV39" i="16"/>
  <c r="CD39" i="16"/>
  <c r="BL39" i="17"/>
  <c r="BT39" i="17"/>
  <c r="H44" i="16"/>
  <c r="P44" i="16"/>
  <c r="X44" i="16"/>
  <c r="AF44" i="16"/>
  <c r="AN44" i="16"/>
  <c r="AV44" i="16"/>
  <c r="BD44" i="16"/>
  <c r="BL44" i="16"/>
  <c r="BT44" i="16"/>
  <c r="CB44" i="16"/>
  <c r="BH44" i="17"/>
  <c r="BP44" i="17"/>
  <c r="BX44" i="17"/>
  <c r="CF44" i="17"/>
  <c r="X48" i="16"/>
  <c r="BD48" i="16"/>
  <c r="BL48" i="16"/>
  <c r="BT48" i="16"/>
  <c r="BJ48" i="17"/>
  <c r="BR48" i="17"/>
  <c r="BZ48" i="17"/>
  <c r="AD53" i="16"/>
  <c r="BJ53" i="16"/>
  <c r="BR53" i="16"/>
  <c r="BZ53" i="16"/>
  <c r="BN115" i="16"/>
  <c r="CF115" i="16"/>
  <c r="BL121" i="16"/>
  <c r="CB121" i="16"/>
  <c r="BI25" i="17"/>
  <c r="BQ25" i="17"/>
  <c r="BY25" i="17"/>
  <c r="CG25" i="17"/>
  <c r="BQ29" i="17"/>
  <c r="CG29" i="17"/>
  <c r="BM39" i="17"/>
  <c r="BU39" i="17"/>
  <c r="CC39" i="17"/>
  <c r="BI44" i="17"/>
  <c r="BQ44" i="17"/>
  <c r="BY44" i="17"/>
  <c r="CG44" i="17"/>
  <c r="BG47" i="17"/>
  <c r="BO47" i="17"/>
  <c r="BW47" i="17"/>
  <c r="CE47" i="17"/>
  <c r="BK49" i="17"/>
  <c r="BS49" i="17"/>
  <c r="CA49" i="17"/>
  <c r="BG51" i="17"/>
  <c r="BO51" i="17"/>
  <c r="CE51" i="17"/>
  <c r="BM52" i="17"/>
  <c r="BU52" i="17"/>
  <c r="CC52" i="17"/>
  <c r="BG55" i="17"/>
  <c r="BO55" i="17"/>
  <c r="BW55" i="17"/>
  <c r="CE55" i="17"/>
  <c r="AM21" i="19"/>
  <c r="AM22" i="19"/>
  <c r="AU21" i="19"/>
  <c r="AU22" i="19"/>
  <c r="BC21" i="19"/>
  <c r="BC22" i="19"/>
  <c r="BL136" i="17"/>
  <c r="BL138" i="16"/>
  <c r="BT136" i="17"/>
  <c r="BT138" i="16"/>
  <c r="CB136" i="17"/>
  <c r="CB138" i="16"/>
  <c r="BK150" i="17"/>
  <c r="BK152" i="16"/>
  <c r="BS150" i="17"/>
  <c r="BS152" i="16"/>
  <c r="CA150" i="17"/>
  <c r="CA152" i="16"/>
  <c r="BI160" i="17"/>
  <c r="BI163" i="16"/>
  <c r="BQ160" i="17"/>
  <c r="BQ163" i="16"/>
  <c r="BY160" i="17"/>
  <c r="BY163" i="16"/>
  <c r="CG160" i="17"/>
  <c r="CG163" i="16"/>
  <c r="BM162" i="17"/>
  <c r="BM163" i="16"/>
  <c r="BU162" i="17"/>
  <c r="BU163" i="16"/>
  <c r="CC163" i="16"/>
  <c r="CC162" i="17"/>
  <c r="BI128" i="17"/>
  <c r="BK136" i="17"/>
  <c r="BS136" i="17"/>
  <c r="AN21" i="19"/>
  <c r="AN22" i="19"/>
  <c r="AV21" i="19"/>
  <c r="AV22" i="19"/>
  <c r="BD21" i="19"/>
  <c r="BD22" i="19"/>
  <c r="BW15" i="19"/>
  <c r="CE31" i="19"/>
  <c r="CE14" i="19"/>
  <c r="AZ31" i="19"/>
  <c r="AZ14" i="19"/>
  <c r="BH31" i="19"/>
  <c r="BH14" i="19"/>
  <c r="BP31" i="19"/>
  <c r="BP14" i="19"/>
  <c r="BM74" i="23"/>
  <c r="G6" i="23"/>
  <c r="O6" i="23"/>
  <c r="W6" i="23"/>
  <c r="AE6" i="23"/>
  <c r="AM6" i="23"/>
  <c r="AU6" i="23"/>
  <c r="BC6" i="23"/>
  <c r="BK6" i="23"/>
  <c r="BS6" i="23"/>
  <c r="CA78" i="23"/>
  <c r="CA74" i="23" s="1"/>
  <c r="CA6" i="23"/>
  <c r="E17" i="23"/>
  <c r="M17" i="23"/>
  <c r="U17" i="23"/>
  <c r="AC17" i="23"/>
  <c r="AK17" i="23"/>
  <c r="AS17" i="23"/>
  <c r="BG142" i="16"/>
  <c r="BY142" i="16"/>
  <c r="CC152" i="16"/>
  <c r="BZ128" i="17"/>
  <c r="F4" i="19"/>
  <c r="N4" i="19"/>
  <c r="V4" i="19"/>
  <c r="AD4" i="19"/>
  <c r="AD5" i="19"/>
  <c r="AL4" i="19"/>
  <c r="AL5" i="19"/>
  <c r="AT4" i="19"/>
  <c r="AT5" i="19"/>
  <c r="BY4" i="19"/>
  <c r="BY5" i="19"/>
  <c r="BM23" i="19"/>
  <c r="CC23" i="19"/>
  <c r="BQ152" i="16"/>
  <c r="BM150" i="17"/>
  <c r="BU150" i="17"/>
  <c r="CC150" i="17"/>
  <c r="BK166" i="17"/>
  <c r="BK170" i="16"/>
  <c r="BS166" i="17"/>
  <c r="BS170" i="16"/>
  <c r="CA166" i="17"/>
  <c r="CA170" i="16"/>
  <c r="BI142" i="16"/>
  <c r="CA142" i="16"/>
  <c r="BS148" i="16"/>
  <c r="AI9" i="18"/>
  <c r="AQ9" i="18"/>
  <c r="AY9" i="18"/>
  <c r="BG9" i="18"/>
  <c r="BO9" i="18"/>
  <c r="BW9" i="18"/>
  <c r="CE9" i="18"/>
  <c r="AM9" i="18"/>
  <c r="AU9" i="18"/>
  <c r="BC9" i="18"/>
  <c r="BK9" i="18"/>
  <c r="BS9" i="18"/>
  <c r="CA9" i="18"/>
  <c r="BG150" i="17"/>
  <c r="BG152" i="16"/>
  <c r="BO150" i="17"/>
  <c r="BO152" i="16"/>
  <c r="BW150" i="17"/>
  <c r="BW152" i="16"/>
  <c r="CE150" i="17"/>
  <c r="CE152" i="16"/>
  <c r="K167" i="16"/>
  <c r="S167" i="16"/>
  <c r="AA167" i="16"/>
  <c r="AI167" i="16"/>
  <c r="AQ167" i="16"/>
  <c r="AY167" i="16"/>
  <c r="BG138" i="16"/>
  <c r="BK142" i="16"/>
  <c r="CC142" i="16"/>
  <c r="BG148" i="16"/>
  <c r="BU148" i="16"/>
  <c r="BI152" i="16"/>
  <c r="CB14" i="34"/>
  <c r="BL21" i="19"/>
  <c r="BL22" i="19"/>
  <c r="CE142" i="16"/>
  <c r="BK148" i="16"/>
  <c r="BI147" i="17"/>
  <c r="BI146" i="17" s="1"/>
  <c r="BI148" i="16"/>
  <c r="BQ147" i="17"/>
  <c r="BQ146" i="17" s="1"/>
  <c r="BQ148" i="16"/>
  <c r="BY147" i="17"/>
  <c r="BY146" i="17" s="1"/>
  <c r="BY148" i="16"/>
  <c r="CG147" i="17"/>
  <c r="CG146" i="17" s="1"/>
  <c r="CG148" i="16"/>
  <c r="BI150" i="17"/>
  <c r="BQ150" i="17"/>
  <c r="BY150" i="17"/>
  <c r="CG150" i="17"/>
  <c r="K163" i="16"/>
  <c r="S163" i="16"/>
  <c r="AA163" i="16"/>
  <c r="AI163" i="16"/>
  <c r="AQ163" i="16"/>
  <c r="AY163" i="16"/>
  <c r="BI164" i="17"/>
  <c r="BI163" i="17" s="1"/>
  <c r="BI167" i="16"/>
  <c r="BQ164" i="17"/>
  <c r="BQ163" i="17" s="1"/>
  <c r="BQ167" i="16"/>
  <c r="BY164" i="17"/>
  <c r="BY163" i="17" s="1"/>
  <c r="BY167" i="16"/>
  <c r="CG164" i="17"/>
  <c r="CG163" i="17" s="1"/>
  <c r="CG167" i="16"/>
  <c r="AU23" i="20"/>
  <c r="AU4" i="20"/>
  <c r="BA27" i="23"/>
  <c r="BI27" i="23"/>
  <c r="BQ27" i="23"/>
  <c r="BY27" i="23"/>
  <c r="CG27" i="23"/>
  <c r="AI28" i="23"/>
  <c r="AQ28" i="23"/>
  <c r="AY28" i="23"/>
  <c r="G27" i="23"/>
  <c r="O27" i="23"/>
  <c r="W27" i="23"/>
  <c r="AE27" i="23"/>
  <c r="BK146" i="17"/>
  <c r="BS146" i="17"/>
  <c r="CA146" i="17"/>
  <c r="BG163" i="17"/>
  <c r="BO163" i="17"/>
  <c r="BW163" i="17"/>
  <c r="CE163" i="17"/>
  <c r="BJ121" i="17"/>
  <c r="BR121" i="17"/>
  <c r="BZ121" i="17"/>
  <c r="BJ166" i="17"/>
  <c r="AM5" i="18"/>
  <c r="BL5" i="18"/>
  <c r="BQ4" i="19"/>
  <c r="BQ5" i="19"/>
  <c r="BQ31" i="19"/>
  <c r="BQ14" i="19"/>
  <c r="AL22" i="19"/>
  <c r="BB22" i="19"/>
  <c r="CF23" i="19"/>
  <c r="BL23" i="20"/>
  <c r="BL4" i="20"/>
  <c r="BR6" i="23"/>
  <c r="J8" i="23"/>
  <c r="R8" i="23"/>
  <c r="Z8" i="23"/>
  <c r="AH8" i="23"/>
  <c r="AP8" i="23"/>
  <c r="AX8" i="23"/>
  <c r="BF8" i="23"/>
  <c r="BL9" i="23"/>
  <c r="BL8" i="23" s="1"/>
  <c r="BL66" i="23"/>
  <c r="BT66" i="23"/>
  <c r="BT65" i="23" s="1"/>
  <c r="BT9" i="23"/>
  <c r="CB66" i="23"/>
  <c r="CB65" i="23" s="1"/>
  <c r="CB9" i="23"/>
  <c r="BR9" i="23"/>
  <c r="BR66" i="23"/>
  <c r="BZ66" i="23"/>
  <c r="BZ65" i="23" s="1"/>
  <c r="BZ9" i="23"/>
  <c r="BZ8" i="23" s="1"/>
  <c r="BL70" i="23"/>
  <c r="BL13" i="23"/>
  <c r="BT70" i="23"/>
  <c r="BT13" i="23"/>
  <c r="CB70" i="23"/>
  <c r="CB13" i="23"/>
  <c r="BR13" i="23"/>
  <c r="BL170" i="16"/>
  <c r="CD140" i="17"/>
  <c r="CA14" i="34"/>
  <c r="E4" i="19"/>
  <c r="M4" i="19"/>
  <c r="U4" i="19"/>
  <c r="AC4" i="19"/>
  <c r="AC5" i="19"/>
  <c r="AK4" i="19"/>
  <c r="AK5" i="19"/>
  <c r="AS4" i="19"/>
  <c r="AS5" i="19"/>
  <c r="BR4" i="19"/>
  <c r="BR5" i="19"/>
  <c r="BR14" i="19"/>
  <c r="CG31" i="19"/>
  <c r="CG14" i="19"/>
  <c r="CD15" i="19"/>
  <c r="BK21" i="19"/>
  <c r="BK22" i="19"/>
  <c r="AO21" i="19"/>
  <c r="K8" i="23"/>
  <c r="S8" i="23"/>
  <c r="AA8" i="23"/>
  <c r="AI8" i="23"/>
  <c r="AQ8" i="23"/>
  <c r="AY8" i="23"/>
  <c r="BG8" i="23"/>
  <c r="BW5" i="23"/>
  <c r="BM9" i="23"/>
  <c r="BM8" i="23" s="1"/>
  <c r="BM66" i="23"/>
  <c r="BM65" i="23" s="1"/>
  <c r="BU9" i="23"/>
  <c r="BU66" i="23"/>
  <c r="BU65" i="23" s="1"/>
  <c r="CC66" i="23"/>
  <c r="CC9" i="23"/>
  <c r="BM13" i="23"/>
  <c r="BM70" i="23"/>
  <c r="BU70" i="23"/>
  <c r="BU13" i="23"/>
  <c r="CC13" i="23"/>
  <c r="CC70" i="23"/>
  <c r="AN5" i="23"/>
  <c r="AN61" i="23" s="1"/>
  <c r="N6" i="23"/>
  <c r="V6" i="23"/>
  <c r="AD6" i="23"/>
  <c r="AT6" i="23"/>
  <c r="BB78" i="23"/>
  <c r="BB74" i="23" s="1"/>
  <c r="BB6" i="23"/>
  <c r="BJ6" i="23"/>
  <c r="BZ78" i="23"/>
  <c r="BZ6" i="23"/>
  <c r="L17" i="23"/>
  <c r="T17" i="23"/>
  <c r="T4" i="23" s="1"/>
  <c r="AB17" i="23"/>
  <c r="AJ17" i="23"/>
  <c r="AR17" i="23"/>
  <c r="AZ27" i="23"/>
  <c r="BH27" i="23"/>
  <c r="BP27" i="23"/>
  <c r="BX27" i="23"/>
  <c r="CF27" i="23"/>
  <c r="AH28" i="23"/>
  <c r="AP28" i="23"/>
  <c r="AX28" i="23"/>
  <c r="AN28" i="23"/>
  <c r="AV28" i="23"/>
  <c r="N27" i="23"/>
  <c r="AD27" i="23"/>
  <c r="J52" i="23"/>
  <c r="BH148" i="16"/>
  <c r="BP148" i="16"/>
  <c r="BX148" i="16"/>
  <c r="CF148" i="16"/>
  <c r="BF140" i="17"/>
  <c r="AJ9" i="18"/>
  <c r="AR9" i="18"/>
  <c r="AZ9" i="18"/>
  <c r="BH9" i="18"/>
  <c r="BP9" i="18"/>
  <c r="BX9" i="18"/>
  <c r="CF9" i="18"/>
  <c r="BZ4" i="19"/>
  <c r="BZ5" i="19"/>
  <c r="CD23" i="19"/>
  <c r="BO14" i="19"/>
  <c r="BZ21" i="19"/>
  <c r="BS21" i="19"/>
  <c r="BS22" i="19"/>
  <c r="H52" i="23"/>
  <c r="P52" i="23"/>
  <c r="X52" i="23"/>
  <c r="AF52" i="23"/>
  <c r="AN52" i="23"/>
  <c r="AV52" i="23"/>
  <c r="BD112" i="23"/>
  <c r="BD52" i="23"/>
  <c r="BL112" i="23"/>
  <c r="BL52" i="23"/>
  <c r="BT112" i="23"/>
  <c r="BT52" i="23"/>
  <c r="CB112" i="23"/>
  <c r="CB52" i="23"/>
  <c r="F52" i="23"/>
  <c r="N52" i="23"/>
  <c r="V52" i="23"/>
  <c r="AD52" i="23"/>
  <c r="AL52" i="23"/>
  <c r="AT52" i="23"/>
  <c r="BB52" i="23"/>
  <c r="BJ52" i="23"/>
  <c r="BR52" i="23"/>
  <c r="BZ52" i="23"/>
  <c r="R52" i="23"/>
  <c r="Z52" i="23"/>
  <c r="AH52" i="23"/>
  <c r="AX52" i="23"/>
  <c r="BF52" i="23"/>
  <c r="BN52" i="23"/>
  <c r="CD52" i="23"/>
  <c r="BG146" i="17"/>
  <c r="BO146" i="17"/>
  <c r="BW146" i="17"/>
  <c r="CE146" i="17"/>
  <c r="BK128" i="17"/>
  <c r="BS128" i="17"/>
  <c r="CA128" i="17"/>
  <c r="BM136" i="17"/>
  <c r="BU136" i="17"/>
  <c r="CC136" i="17"/>
  <c r="BZ166" i="17"/>
  <c r="BS5" i="18"/>
  <c r="BL9" i="18"/>
  <c r="BA4" i="19"/>
  <c r="BA5" i="19"/>
  <c r="CG4" i="19"/>
  <c r="CG5" i="19"/>
  <c r="AI21" i="19"/>
  <c r="AY23" i="19"/>
  <c r="AY6" i="19"/>
  <c r="BG23" i="19"/>
  <c r="BG6" i="19"/>
  <c r="BO23" i="19"/>
  <c r="BO6" i="19"/>
  <c r="BW23" i="19"/>
  <c r="BW6" i="19"/>
  <c r="CE23" i="19"/>
  <c r="CE6" i="19"/>
  <c r="AW6" i="19"/>
  <c r="BE23" i="19"/>
  <c r="BE6" i="19"/>
  <c r="BM6" i="19"/>
  <c r="BU23" i="19"/>
  <c r="BU6" i="19"/>
  <c r="CC6" i="19"/>
  <c r="BT21" i="19"/>
  <c r="BT22" i="19"/>
  <c r="BJ22" i="19"/>
  <c r="BH27" i="19"/>
  <c r="W5" i="20"/>
  <c r="F6" i="23"/>
  <c r="I52" i="23"/>
  <c r="Q52" i="23"/>
  <c r="AG52" i="23"/>
  <c r="AO52" i="23"/>
  <c r="AW52" i="23"/>
  <c r="BE112" i="23"/>
  <c r="BE52" i="23"/>
  <c r="BM112" i="23"/>
  <c r="BM52" i="23"/>
  <c r="BU112" i="23"/>
  <c r="BU52" i="23"/>
  <c r="CC112" i="23"/>
  <c r="CC52" i="23"/>
  <c r="G52" i="23"/>
  <c r="O52" i="23"/>
  <c r="W52" i="23"/>
  <c r="AE52" i="23"/>
  <c r="AM52" i="23"/>
  <c r="AU52" i="23"/>
  <c r="BC52" i="23"/>
  <c r="BK112" i="23"/>
  <c r="BK52" i="23"/>
  <c r="BS52" i="23"/>
  <c r="CA52" i="23"/>
  <c r="E52" i="23"/>
  <c r="M52" i="23"/>
  <c r="U52" i="23"/>
  <c r="AC52" i="23"/>
  <c r="AK52" i="23"/>
  <c r="AS52" i="23"/>
  <c r="BA52" i="23"/>
  <c r="BI52" i="23"/>
  <c r="BQ52" i="23"/>
  <c r="BY112" i="23"/>
  <c r="BY52" i="23"/>
  <c r="CG52" i="23"/>
  <c r="S52" i="23"/>
  <c r="AA52" i="23"/>
  <c r="AI52" i="23"/>
  <c r="AY52" i="23"/>
  <c r="BG52" i="23"/>
  <c r="BO52" i="23"/>
  <c r="CE112" i="23"/>
  <c r="CE52" i="23"/>
  <c r="BN142" i="16"/>
  <c r="BV142" i="16"/>
  <c r="BJ148" i="16"/>
  <c r="BR148" i="16"/>
  <c r="BZ148" i="16"/>
  <c r="BH146" i="17"/>
  <c r="BP146" i="17"/>
  <c r="BX146" i="17"/>
  <c r="CF146" i="17"/>
  <c r="BL152" i="16"/>
  <c r="BT152" i="16"/>
  <c r="CB152" i="16"/>
  <c r="BF163" i="16"/>
  <c r="BN163" i="16"/>
  <c r="BV163" i="16"/>
  <c r="CD163" i="16"/>
  <c r="BF167" i="16"/>
  <c r="BN167" i="16"/>
  <c r="BV167" i="16"/>
  <c r="CD167" i="16"/>
  <c r="BG121" i="17"/>
  <c r="BO121" i="17"/>
  <c r="BW121" i="17"/>
  <c r="CE121" i="17"/>
  <c r="BF136" i="17"/>
  <c r="BN136" i="17"/>
  <c r="BV136" i="17"/>
  <c r="CD136" i="17"/>
  <c r="BT4" i="18"/>
  <c r="AN9" i="18"/>
  <c r="BB4" i="19"/>
  <c r="BB5" i="19"/>
  <c r="AR21" i="19"/>
  <c r="AZ23" i="19"/>
  <c r="AZ6" i="19"/>
  <c r="BH23" i="19"/>
  <c r="BH6" i="19"/>
  <c r="BP23" i="19"/>
  <c r="BP6" i="19"/>
  <c r="BX6" i="19"/>
  <c r="BX23" i="19"/>
  <c r="CF5" i="19"/>
  <c r="AX4" i="19"/>
  <c r="BF6" i="19"/>
  <c r="BF23" i="19"/>
  <c r="BN6" i="19"/>
  <c r="BN23" i="19"/>
  <c r="BV6" i="19"/>
  <c r="BV23" i="19"/>
  <c r="CD4" i="19"/>
  <c r="AI27" i="19"/>
  <c r="AI22" i="19" s="1"/>
  <c r="AI10" i="19"/>
  <c r="AQ27" i="19"/>
  <c r="AQ22" i="19" s="1"/>
  <c r="AQ10" i="19"/>
  <c r="AY27" i="19"/>
  <c r="AY10" i="19"/>
  <c r="AY20" i="15" s="1"/>
  <c r="BG27" i="19"/>
  <c r="BG10" i="19"/>
  <c r="BG20" i="15" s="1"/>
  <c r="BO27" i="19"/>
  <c r="BO10" i="19"/>
  <c r="BO20" i="15" s="1"/>
  <c r="BW27" i="19"/>
  <c r="BW10" i="19"/>
  <c r="BW20" i="15" s="1"/>
  <c r="CE27" i="19"/>
  <c r="CE10" i="19"/>
  <c r="CE20" i="15" s="1"/>
  <c r="AO10" i="19"/>
  <c r="AO20" i="15" s="1"/>
  <c r="AW10" i="19"/>
  <c r="AW20" i="15" s="1"/>
  <c r="BE10" i="19"/>
  <c r="BE20" i="15" s="1"/>
  <c r="BM10" i="19"/>
  <c r="BM20" i="15" s="1"/>
  <c r="BU10" i="19"/>
  <c r="BU20" i="15" s="1"/>
  <c r="CC10" i="19"/>
  <c r="CC20" i="15" s="1"/>
  <c r="G4" i="19"/>
  <c r="O4" i="19"/>
  <c r="W4" i="19"/>
  <c r="AE21" i="19"/>
  <c r="AE4" i="19"/>
  <c r="AY14" i="19"/>
  <c r="BG14" i="19"/>
  <c r="BB21" i="19"/>
  <c r="Z22" i="19"/>
  <c r="CA22" i="19"/>
  <c r="AW23" i="19"/>
  <c r="BQ22" i="19"/>
  <c r="AR30" i="20"/>
  <c r="CE18" i="22"/>
  <c r="L5" i="23"/>
  <c r="AB5" i="23"/>
  <c r="AR5" i="23"/>
  <c r="AR4" i="23"/>
  <c r="BH5" i="23"/>
  <c r="BV52" i="23"/>
  <c r="BG163" i="16"/>
  <c r="BO163" i="16"/>
  <c r="BW163" i="16"/>
  <c r="CE163" i="16"/>
  <c r="BG167" i="16"/>
  <c r="BO167" i="16"/>
  <c r="BW167" i="16"/>
  <c r="CE167" i="16"/>
  <c r="BM128" i="17"/>
  <c r="BU128" i="17"/>
  <c r="CC128" i="17"/>
  <c r="AV4" i="18"/>
  <c r="AI5" i="18"/>
  <c r="AQ5" i="18"/>
  <c r="AY5" i="18"/>
  <c r="BG5" i="18"/>
  <c r="BO5" i="18"/>
  <c r="BW5" i="18"/>
  <c r="CE5" i="18"/>
  <c r="CB9" i="18"/>
  <c r="BI4" i="19"/>
  <c r="BI5" i="19"/>
  <c r="AJ27" i="19"/>
  <c r="AJ21" i="19" s="1"/>
  <c r="AJ10" i="19"/>
  <c r="AR27" i="19"/>
  <c r="AR22" i="19" s="1"/>
  <c r="AR10" i="19"/>
  <c r="AZ10" i="19"/>
  <c r="AZ20" i="15" s="1"/>
  <c r="AZ27" i="19"/>
  <c r="BP27" i="19"/>
  <c r="BP10" i="19"/>
  <c r="BP20" i="15" s="1"/>
  <c r="BX27" i="19"/>
  <c r="BX10" i="19"/>
  <c r="BX20" i="15" s="1"/>
  <c r="CF10" i="19"/>
  <c r="CF20" i="15" s="1"/>
  <c r="CF27" i="19"/>
  <c r="AH10" i="19"/>
  <c r="AH20" i="15" s="1"/>
  <c r="AX10" i="19"/>
  <c r="AX20" i="15" s="1"/>
  <c r="AX27" i="19"/>
  <c r="BF10" i="19"/>
  <c r="BF20" i="15" s="1"/>
  <c r="BF27" i="19"/>
  <c r="BN10" i="19"/>
  <c r="BN20" i="15" s="1"/>
  <c r="CD10" i="19"/>
  <c r="CD20" i="15" s="1"/>
  <c r="H4" i="19"/>
  <c r="P4" i="19"/>
  <c r="AF4" i="19"/>
  <c r="AF21" i="19"/>
  <c r="BY31" i="19"/>
  <c r="BY14" i="19"/>
  <c r="BI21" i="19"/>
  <c r="AG22" i="19"/>
  <c r="CB22" i="19"/>
  <c r="AH23" i="19"/>
  <c r="AX23" i="19"/>
  <c r="BR22" i="19"/>
  <c r="E6" i="20"/>
  <c r="S30" i="20"/>
  <c r="AY30" i="20"/>
  <c r="CE43" i="22"/>
  <c r="AL6" i="23"/>
  <c r="BA74" i="23"/>
  <c r="BW52" i="23"/>
  <c r="BX66" i="23"/>
  <c r="BH163" i="16"/>
  <c r="BP163" i="16"/>
  <c r="BX163" i="16"/>
  <c r="CF163" i="16"/>
  <c r="BH167" i="16"/>
  <c r="BP167" i="16"/>
  <c r="BX167" i="16"/>
  <c r="CF167" i="16"/>
  <c r="BI121" i="17"/>
  <c r="BQ121" i="17"/>
  <c r="BY121" i="17"/>
  <c r="CG121" i="17"/>
  <c r="BF128" i="17"/>
  <c r="BN128" i="17"/>
  <c r="BV128" i="17"/>
  <c r="CD128" i="17"/>
  <c r="BK4" i="18"/>
  <c r="AJ5" i="18"/>
  <c r="AR5" i="18"/>
  <c r="AZ5" i="18"/>
  <c r="BH5" i="18"/>
  <c r="BP5" i="18"/>
  <c r="BX5" i="18"/>
  <c r="CF5" i="18"/>
  <c r="BD9" i="18"/>
  <c r="BJ4" i="19"/>
  <c r="BJ5" i="19"/>
  <c r="BZ31" i="19"/>
  <c r="BZ14" i="19"/>
  <c r="AK22" i="19"/>
  <c r="BA22" i="19"/>
  <c r="E30" i="20"/>
  <c r="E5" i="20"/>
  <c r="M30" i="20"/>
  <c r="M5" i="20"/>
  <c r="U30" i="20"/>
  <c r="U5" i="20"/>
  <c r="AC30" i="20"/>
  <c r="AC5" i="20"/>
  <c r="AK30" i="20"/>
  <c r="AK11" i="20"/>
  <c r="AK5" i="20"/>
  <c r="AS30" i="20"/>
  <c r="AS11" i="20"/>
  <c r="AS5" i="20"/>
  <c r="BA30" i="20"/>
  <c r="BA11" i="20"/>
  <c r="BA5" i="20"/>
  <c r="BI30" i="20"/>
  <c r="BI11" i="20"/>
  <c r="BI5" i="20"/>
  <c r="BQ30" i="20"/>
  <c r="BQ11" i="20"/>
  <c r="BQ5" i="20"/>
  <c r="BY30" i="20"/>
  <c r="BY11" i="20"/>
  <c r="BY5" i="20"/>
  <c r="CG30" i="20"/>
  <c r="CG11" i="20"/>
  <c r="CG5" i="20"/>
  <c r="K30" i="20"/>
  <c r="K6" i="20"/>
  <c r="S6" i="20"/>
  <c r="AA6" i="20"/>
  <c r="AI11" i="20"/>
  <c r="AI6" i="20"/>
  <c r="AQ11" i="20"/>
  <c r="AQ6" i="20"/>
  <c r="AY11" i="20"/>
  <c r="AY6" i="20"/>
  <c r="BG11" i="20"/>
  <c r="BG30" i="20"/>
  <c r="BG6" i="20"/>
  <c r="BO11" i="20"/>
  <c r="BO6" i="20"/>
  <c r="BW11" i="20"/>
  <c r="BW6" i="20"/>
  <c r="CE11" i="20"/>
  <c r="CE30" i="20"/>
  <c r="CE6" i="20"/>
  <c r="G33" i="20"/>
  <c r="G5" i="20"/>
  <c r="O33" i="20"/>
  <c r="O5" i="20"/>
  <c r="AE33" i="20"/>
  <c r="AE5" i="20"/>
  <c r="AM33" i="20"/>
  <c r="AM14" i="20"/>
  <c r="AM5" i="20"/>
  <c r="AU33" i="20"/>
  <c r="AU14" i="20"/>
  <c r="BC33" i="20"/>
  <c r="BC14" i="20"/>
  <c r="BC5" i="20"/>
  <c r="BK33" i="20"/>
  <c r="BK14" i="20"/>
  <c r="BK5" i="20"/>
  <c r="BS33" i="20"/>
  <c r="BS14" i="20"/>
  <c r="BS5" i="20"/>
  <c r="CA33" i="20"/>
  <c r="CA14" i="20"/>
  <c r="CA5" i="20"/>
  <c r="M6" i="20"/>
  <c r="U6" i="20"/>
  <c r="AC33" i="20"/>
  <c r="AC6" i="20"/>
  <c r="AK14" i="20"/>
  <c r="AK6" i="20"/>
  <c r="AS14" i="20"/>
  <c r="BA14" i="20"/>
  <c r="BA6" i="20"/>
  <c r="BI14" i="20"/>
  <c r="BI33" i="20"/>
  <c r="BI6" i="20"/>
  <c r="BQ14" i="20"/>
  <c r="BY14" i="20"/>
  <c r="BY6" i="20"/>
  <c r="CG14" i="20"/>
  <c r="CG6" i="20"/>
  <c r="AJ10" i="21"/>
  <c r="BH10" i="21"/>
  <c r="V27" i="23"/>
  <c r="BY66" i="23"/>
  <c r="I4" i="19"/>
  <c r="Q4" i="19"/>
  <c r="Y4" i="19"/>
  <c r="AG4" i="19"/>
  <c r="AO27" i="19"/>
  <c r="AO22" i="19" s="1"/>
  <c r="AW27" i="19"/>
  <c r="BE27" i="19"/>
  <c r="BM27" i="19"/>
  <c r="BU27" i="19"/>
  <c r="CC27" i="19"/>
  <c r="BM14" i="19"/>
  <c r="BU14" i="19"/>
  <c r="CC14" i="19"/>
  <c r="BO31" i="19"/>
  <c r="AA21" i="19"/>
  <c r="CB23" i="20"/>
  <c r="CB4" i="20"/>
  <c r="J30" i="20"/>
  <c r="Z30" i="20"/>
  <c r="AP30" i="20"/>
  <c r="BF30" i="20"/>
  <c r="BV30" i="20"/>
  <c r="D33" i="20"/>
  <c r="T33" i="20"/>
  <c r="AJ33" i="20"/>
  <c r="AZ33" i="20"/>
  <c r="BP33" i="20"/>
  <c r="CF33" i="20"/>
  <c r="K36" i="20"/>
  <c r="S36" i="20"/>
  <c r="AA36" i="20"/>
  <c r="AI36" i="20"/>
  <c r="AQ36" i="20"/>
  <c r="AY36" i="20"/>
  <c r="BG36" i="20"/>
  <c r="BO36" i="20"/>
  <c r="BW36" i="20"/>
  <c r="CE36" i="20"/>
  <c r="BP30" i="20"/>
  <c r="BZ33" i="20"/>
  <c r="K4" i="21"/>
  <c r="S4" i="21"/>
  <c r="AA4" i="21"/>
  <c r="AK10" i="21"/>
  <c r="AS10" i="21"/>
  <c r="BA10" i="21"/>
  <c r="BI10" i="21"/>
  <c r="BQ10" i="21"/>
  <c r="BY10" i="21"/>
  <c r="CG10" i="21"/>
  <c r="AI10" i="21"/>
  <c r="AI4" i="21"/>
  <c r="AI25" i="15" s="1"/>
  <c r="AQ10" i="21"/>
  <c r="AQ4" i="21"/>
  <c r="AQ25" i="15" s="1"/>
  <c r="AY10" i="21"/>
  <c r="AY4" i="21"/>
  <c r="AY25" i="15" s="1"/>
  <c r="BG10" i="21"/>
  <c r="BG4" i="21"/>
  <c r="BG25" i="15" s="1"/>
  <c r="BO10" i="21"/>
  <c r="BO4" i="21"/>
  <c r="BO25" i="15" s="1"/>
  <c r="BW10" i="21"/>
  <c r="BW4" i="21"/>
  <c r="BW25" i="15" s="1"/>
  <c r="CE10" i="21"/>
  <c r="CE4" i="21"/>
  <c r="CE25" i="15" s="1"/>
  <c r="E5" i="23"/>
  <c r="E4" i="23"/>
  <c r="U5" i="23"/>
  <c r="AK5" i="23"/>
  <c r="BA5" i="23"/>
  <c r="BA4" i="23"/>
  <c r="BN5" i="23"/>
  <c r="BR70" i="23"/>
  <c r="BZ70" i="23"/>
  <c r="BR78" i="23"/>
  <c r="AS27" i="23"/>
  <c r="AS15" i="15" s="1"/>
  <c r="AO93" i="23"/>
  <c r="BE93" i="23"/>
  <c r="BU93" i="23"/>
  <c r="H46" i="23"/>
  <c r="H4" i="23" s="1"/>
  <c r="H47" i="23"/>
  <c r="P46" i="23"/>
  <c r="P47" i="23"/>
  <c r="X46" i="23"/>
  <c r="X5" i="23" s="1"/>
  <c r="X47" i="23"/>
  <c r="AF46" i="23"/>
  <c r="AF5" i="23" s="1"/>
  <c r="AF47" i="23"/>
  <c r="AN107" i="23"/>
  <c r="AN106" i="23" s="1"/>
  <c r="AN46" i="23"/>
  <c r="AN47" i="23"/>
  <c r="AN7" i="12" s="1"/>
  <c r="AV107" i="23"/>
  <c r="AV106" i="23" s="1"/>
  <c r="AV46" i="23"/>
  <c r="AV47" i="23"/>
  <c r="AV7" i="12" s="1"/>
  <c r="BD107" i="23"/>
  <c r="BD106" i="23" s="1"/>
  <c r="BD46" i="23"/>
  <c r="BD47" i="23"/>
  <c r="BD7" i="12" s="1"/>
  <c r="BL107" i="23"/>
  <c r="BL47" i="23"/>
  <c r="BT47" i="23"/>
  <c r="CB47" i="23"/>
  <c r="F47" i="23"/>
  <c r="F46" i="23"/>
  <c r="N47" i="23"/>
  <c r="N46" i="23"/>
  <c r="V47" i="23"/>
  <c r="V46" i="23"/>
  <c r="AD47" i="23"/>
  <c r="AD46" i="23"/>
  <c r="AL47" i="23"/>
  <c r="AL7" i="12" s="1"/>
  <c r="AL46" i="23"/>
  <c r="AT47" i="23"/>
  <c r="AT7" i="12" s="1"/>
  <c r="AT46" i="23"/>
  <c r="AT5" i="23" s="1"/>
  <c r="AT61" i="23" s="1"/>
  <c r="BB47" i="23"/>
  <c r="BB7" i="12" s="1"/>
  <c r="BB46" i="23"/>
  <c r="BJ47" i="23"/>
  <c r="BR47" i="23"/>
  <c r="BZ47" i="23"/>
  <c r="J4" i="19"/>
  <c r="R4" i="19"/>
  <c r="Z4" i="19"/>
  <c r="AH4" i="19"/>
  <c r="AP4" i="19"/>
  <c r="AH27" i="19"/>
  <c r="AP27" i="19"/>
  <c r="AP21" i="19" s="1"/>
  <c r="BN27" i="19"/>
  <c r="BV27" i="19"/>
  <c r="CD27" i="19"/>
  <c r="BN14" i="19"/>
  <c r="BV14" i="19"/>
  <c r="BX15" i="19"/>
  <c r="CF15" i="19"/>
  <c r="AB21" i="19"/>
  <c r="AN23" i="20"/>
  <c r="AN4" i="20"/>
  <c r="CD23" i="20"/>
  <c r="D36" i="20"/>
  <c r="L36" i="20"/>
  <c r="T36" i="20"/>
  <c r="AB36" i="20"/>
  <c r="AJ36" i="20"/>
  <c r="AR36" i="20"/>
  <c r="AZ36" i="20"/>
  <c r="BH36" i="20"/>
  <c r="BP36" i="20"/>
  <c r="BX36" i="20"/>
  <c r="CF36" i="20"/>
  <c r="AQ30" i="20"/>
  <c r="BW30" i="20"/>
  <c r="U33" i="20"/>
  <c r="BA33" i="20"/>
  <c r="CG33" i="20"/>
  <c r="J48" i="20"/>
  <c r="R48" i="20"/>
  <c r="Z48" i="20"/>
  <c r="AH48" i="20"/>
  <c r="AP48" i="20"/>
  <c r="AX48" i="20"/>
  <c r="BF48" i="20"/>
  <c r="BN48" i="20"/>
  <c r="BV48" i="20"/>
  <c r="CD48" i="20"/>
  <c r="D4" i="21"/>
  <c r="L4" i="21"/>
  <c r="T4" i="21"/>
  <c r="AB4" i="21"/>
  <c r="AL10" i="21"/>
  <c r="AT10" i="21"/>
  <c r="BB10" i="21"/>
  <c r="BJ10" i="21"/>
  <c r="BR10" i="21"/>
  <c r="BZ10" i="21"/>
  <c r="AJ4" i="21"/>
  <c r="AJ25" i="15" s="1"/>
  <c r="AR10" i="21"/>
  <c r="AR4" i="21"/>
  <c r="AR25" i="15" s="1"/>
  <c r="AZ10" i="21"/>
  <c r="AZ4" i="21"/>
  <c r="AZ25" i="15" s="1"/>
  <c r="BH4" i="21"/>
  <c r="BH25" i="15" s="1"/>
  <c r="BP10" i="21"/>
  <c r="BP4" i="21"/>
  <c r="BP25" i="15" s="1"/>
  <c r="BX10" i="21"/>
  <c r="BX4" i="21"/>
  <c r="BX25" i="15" s="1"/>
  <c r="CF10" i="21"/>
  <c r="CF4" i="21"/>
  <c r="CF25" i="15" s="1"/>
  <c r="BM10" i="21"/>
  <c r="BO5" i="23"/>
  <c r="CA66" i="23"/>
  <c r="BS70" i="23"/>
  <c r="BS65" i="23" s="1"/>
  <c r="CA70" i="23"/>
  <c r="BI21" i="23"/>
  <c r="BI17" i="23" s="1"/>
  <c r="BQ21" i="23"/>
  <c r="BQ17" i="23" s="1"/>
  <c r="CG21" i="23"/>
  <c r="CG17" i="23" s="1"/>
  <c r="BS78" i="23"/>
  <c r="BS74" i="23" s="1"/>
  <c r="AI97" i="23"/>
  <c r="AY97" i="23"/>
  <c r="BO97" i="23"/>
  <c r="CE97" i="23"/>
  <c r="I46" i="23"/>
  <c r="I47" i="23"/>
  <c r="Q46" i="23"/>
  <c r="Q47" i="23"/>
  <c r="Y46" i="23"/>
  <c r="Y47" i="23"/>
  <c r="AG46" i="23"/>
  <c r="AG47" i="23"/>
  <c r="AO107" i="23"/>
  <c r="AO106" i="23" s="1"/>
  <c r="AO46" i="23"/>
  <c r="AO47" i="23"/>
  <c r="AO7" i="12" s="1"/>
  <c r="AW107" i="23"/>
  <c r="AW106" i="23" s="1"/>
  <c r="AW46" i="23"/>
  <c r="AW47" i="23"/>
  <c r="AW7" i="12" s="1"/>
  <c r="BE46" i="23"/>
  <c r="BE47" i="23"/>
  <c r="BE7" i="12" s="1"/>
  <c r="BE107" i="23"/>
  <c r="BE106" i="23" s="1"/>
  <c r="BM107" i="23"/>
  <c r="BM47" i="23"/>
  <c r="BU47" i="23"/>
  <c r="CC47" i="23"/>
  <c r="G47" i="23"/>
  <c r="G46" i="23"/>
  <c r="O47" i="23"/>
  <c r="O46" i="23"/>
  <c r="O5" i="23" s="1"/>
  <c r="W47" i="23"/>
  <c r="W46" i="23"/>
  <c r="AE47" i="23"/>
  <c r="AE46" i="23"/>
  <c r="AM47" i="23"/>
  <c r="AM7" i="12" s="1"/>
  <c r="AM46" i="23"/>
  <c r="AU107" i="23"/>
  <c r="AU106" i="23" s="1"/>
  <c r="AU47" i="23"/>
  <c r="AU7" i="12" s="1"/>
  <c r="AU46" i="23"/>
  <c r="BC47" i="23"/>
  <c r="BC7" i="12" s="1"/>
  <c r="BC46" i="23"/>
  <c r="BK47" i="23"/>
  <c r="BS47" i="23"/>
  <c r="CA47" i="23"/>
  <c r="BM97" i="23"/>
  <c r="AK4" i="18"/>
  <c r="AS4" i="18"/>
  <c r="BA4" i="18"/>
  <c r="BI4" i="18"/>
  <c r="BQ4" i="18"/>
  <c r="BY4" i="18"/>
  <c r="CG4" i="18"/>
  <c r="AO5" i="18"/>
  <c r="AW5" i="18"/>
  <c r="BE5" i="18"/>
  <c r="BM5" i="18"/>
  <c r="BU5" i="18"/>
  <c r="CC5" i="18"/>
  <c r="AO9" i="18"/>
  <c r="AW9" i="18"/>
  <c r="BE9" i="18"/>
  <c r="BM9" i="18"/>
  <c r="BU9" i="18"/>
  <c r="CC9" i="18"/>
  <c r="AG5" i="19"/>
  <c r="BC6" i="19"/>
  <c r="BK6" i="19"/>
  <c r="BS6" i="19"/>
  <c r="CA6" i="19"/>
  <c r="AM10" i="19"/>
  <c r="AU10" i="19"/>
  <c r="BC10" i="19"/>
  <c r="BC20" i="15" s="1"/>
  <c r="BK10" i="19"/>
  <c r="BK20" i="15" s="1"/>
  <c r="BS10" i="19"/>
  <c r="BS20" i="15" s="1"/>
  <c r="CA10" i="19"/>
  <c r="CA20" i="15" s="1"/>
  <c r="CA15" i="19"/>
  <c r="AV23" i="20"/>
  <c r="AV4" i="20"/>
  <c r="K5" i="20"/>
  <c r="S5" i="20"/>
  <c r="AA5" i="20"/>
  <c r="AI5" i="20"/>
  <c r="AQ5" i="20"/>
  <c r="AY5" i="20"/>
  <c r="BG5" i="20"/>
  <c r="BO5" i="20"/>
  <c r="BW5" i="20"/>
  <c r="CE5" i="20"/>
  <c r="F30" i="20"/>
  <c r="F5" i="20"/>
  <c r="N30" i="20"/>
  <c r="N5" i="20"/>
  <c r="V30" i="20"/>
  <c r="V5" i="20"/>
  <c r="AD30" i="20"/>
  <c r="AD5" i="20"/>
  <c r="AL30" i="20"/>
  <c r="AL11" i="20"/>
  <c r="AL5" i="20"/>
  <c r="AT30" i="20"/>
  <c r="AT11" i="20"/>
  <c r="AT5" i="20"/>
  <c r="BB30" i="20"/>
  <c r="BB11" i="20"/>
  <c r="BB5" i="20"/>
  <c r="BJ30" i="20"/>
  <c r="BJ11" i="20"/>
  <c r="BJ5" i="20"/>
  <c r="BR30" i="20"/>
  <c r="BR11" i="20"/>
  <c r="BR5" i="20"/>
  <c r="BZ30" i="20"/>
  <c r="BZ11" i="20"/>
  <c r="BZ5" i="20"/>
  <c r="D30" i="20"/>
  <c r="D6" i="20"/>
  <c r="L30" i="20"/>
  <c r="L6" i="20"/>
  <c r="T6" i="20"/>
  <c r="AB6" i="20"/>
  <c r="AJ11" i="20"/>
  <c r="AJ30" i="20"/>
  <c r="AJ6" i="20"/>
  <c r="AR11" i="20"/>
  <c r="AR6" i="20"/>
  <c r="AZ11" i="20"/>
  <c r="AZ30" i="20"/>
  <c r="AZ6" i="20"/>
  <c r="BH11" i="20"/>
  <c r="BH6" i="20"/>
  <c r="BP11" i="20"/>
  <c r="BP6" i="20"/>
  <c r="BX11" i="20"/>
  <c r="BX30" i="20"/>
  <c r="BX6" i="20"/>
  <c r="CF11" i="20"/>
  <c r="CF6" i="20"/>
  <c r="AN33" i="20"/>
  <c r="AN14" i="20"/>
  <c r="AV33" i="20"/>
  <c r="AV14" i="20"/>
  <c r="BD33" i="20"/>
  <c r="BD14" i="20"/>
  <c r="BL33" i="20"/>
  <c r="BL14" i="20"/>
  <c r="BT33" i="20"/>
  <c r="BT14" i="20"/>
  <c r="CB33" i="20"/>
  <c r="CB14" i="20"/>
  <c r="AL14" i="20"/>
  <c r="AT14" i="20"/>
  <c r="AT33" i="20"/>
  <c r="BB14" i="20"/>
  <c r="BB33" i="20"/>
  <c r="BJ14" i="20"/>
  <c r="BR14" i="20"/>
  <c r="BZ14" i="20"/>
  <c r="T30" i="20"/>
  <c r="CF30" i="20"/>
  <c r="AD33" i="20"/>
  <c r="BJ33" i="20"/>
  <c r="AS4" i="21"/>
  <c r="AS25" i="15" s="1"/>
  <c r="BI4" i="21"/>
  <c r="BI25" i="15" s="1"/>
  <c r="BY4" i="21"/>
  <c r="BY25" i="15" s="1"/>
  <c r="BV10" i="21"/>
  <c r="M5" i="23"/>
  <c r="AC5" i="23"/>
  <c r="AC4" i="23"/>
  <c r="AS5" i="23"/>
  <c r="AS4" i="23"/>
  <c r="BI5" i="23"/>
  <c r="CD5" i="23"/>
  <c r="BN66" i="23"/>
  <c r="BV66" i="23"/>
  <c r="BV65" i="23" s="1"/>
  <c r="BN70" i="23"/>
  <c r="CD70" i="23"/>
  <c r="CD65" i="23" s="1"/>
  <c r="BD21" i="23"/>
  <c r="BL21" i="23"/>
  <c r="BT21" i="23"/>
  <c r="CB21" i="23"/>
  <c r="BB21" i="23"/>
  <c r="BB17" i="23" s="1"/>
  <c r="BJ21" i="23"/>
  <c r="BJ17" i="23" s="1"/>
  <c r="BZ21" i="23"/>
  <c r="BV78" i="23"/>
  <c r="AT27" i="23"/>
  <c r="AT15" i="15" s="1"/>
  <c r="BP70" i="23"/>
  <c r="Z5" i="19"/>
  <c r="AV6" i="19"/>
  <c r="BD6" i="19"/>
  <c r="BL6" i="19"/>
  <c r="BT6" i="19"/>
  <c r="CB6" i="19"/>
  <c r="AN10" i="19"/>
  <c r="AV10" i="19"/>
  <c r="AV20" i="15" s="1"/>
  <c r="BD10" i="19"/>
  <c r="BD20" i="15" s="1"/>
  <c r="BL10" i="19"/>
  <c r="BL20" i="15" s="1"/>
  <c r="BT10" i="19"/>
  <c r="BT20" i="15" s="1"/>
  <c r="CB10" i="19"/>
  <c r="CB20" i="15" s="1"/>
  <c r="BL31" i="19"/>
  <c r="BT31" i="19"/>
  <c r="CB15" i="19"/>
  <c r="AX23" i="20"/>
  <c r="BT23" i="20"/>
  <c r="BT4" i="20"/>
  <c r="D5" i="20"/>
  <c r="L5" i="20"/>
  <c r="T5" i="20"/>
  <c r="AB5" i="20"/>
  <c r="AJ5" i="20"/>
  <c r="AR5" i="20"/>
  <c r="AZ5" i="20"/>
  <c r="BH5" i="20"/>
  <c r="BP5" i="20"/>
  <c r="BX5" i="20"/>
  <c r="CF5" i="20"/>
  <c r="G30" i="20"/>
  <c r="W30" i="20"/>
  <c r="BS30" i="20"/>
  <c r="I33" i="20"/>
  <c r="Q33" i="20"/>
  <c r="Y33" i="20"/>
  <c r="AG33" i="20"/>
  <c r="AO33" i="20"/>
  <c r="AW33" i="20"/>
  <c r="BE33" i="20"/>
  <c r="BM33" i="20"/>
  <c r="BU33" i="20"/>
  <c r="CC33" i="20"/>
  <c r="AA30" i="20"/>
  <c r="E33" i="20"/>
  <c r="AK33" i="20"/>
  <c r="BQ33" i="20"/>
  <c r="AU36" i="20"/>
  <c r="AT4" i="21"/>
  <c r="AT25" i="15" s="1"/>
  <c r="BJ4" i="21"/>
  <c r="BJ25" i="15" s="1"/>
  <c r="BZ4" i="21"/>
  <c r="BZ25" i="15" s="1"/>
  <c r="AW10" i="21"/>
  <c r="CC10" i="21"/>
  <c r="CE5" i="23"/>
  <c r="BO66" i="23"/>
  <c r="BO65" i="23" s="1"/>
  <c r="BW66" i="23"/>
  <c r="BW65" i="23" s="1"/>
  <c r="BO70" i="23"/>
  <c r="BE21" i="23"/>
  <c r="BM21" i="23"/>
  <c r="BM17" i="23" s="1"/>
  <c r="CC21" i="23"/>
  <c r="BF24" i="23"/>
  <c r="BF74" i="23" s="1"/>
  <c r="BN24" i="23"/>
  <c r="BV24" i="23"/>
  <c r="CD24" i="23"/>
  <c r="H6" i="23"/>
  <c r="P6" i="23"/>
  <c r="X6" i="23"/>
  <c r="AF6" i="23"/>
  <c r="AN6" i="23"/>
  <c r="AV6" i="23"/>
  <c r="BD24" i="23"/>
  <c r="BD74" i="23" s="1"/>
  <c r="BD6" i="23"/>
  <c r="BL24" i="23"/>
  <c r="BL74" i="23" s="1"/>
  <c r="BL6" i="23"/>
  <c r="BT24" i="23"/>
  <c r="BT74" i="23" s="1"/>
  <c r="BT6" i="23"/>
  <c r="CB24" i="23"/>
  <c r="CB74" i="23" s="1"/>
  <c r="CB6" i="23"/>
  <c r="AL93" i="23"/>
  <c r="AL34" i="23"/>
  <c r="AL17" i="15" s="1"/>
  <c r="AT93" i="23"/>
  <c r="AT34" i="23"/>
  <c r="AT17" i="15" s="1"/>
  <c r="BB93" i="23"/>
  <c r="BB34" i="23"/>
  <c r="BB17" i="15" s="1"/>
  <c r="BJ93" i="23"/>
  <c r="BJ34" i="23"/>
  <c r="BJ17" i="15" s="1"/>
  <c r="BR93" i="23"/>
  <c r="BR34" i="23"/>
  <c r="BR17" i="15" s="1"/>
  <c r="BZ93" i="23"/>
  <c r="BZ34" i="23"/>
  <c r="BZ17" i="15" s="1"/>
  <c r="D6" i="23"/>
  <c r="L6" i="23"/>
  <c r="T6" i="23"/>
  <c r="AB6" i="23"/>
  <c r="AJ34" i="23"/>
  <c r="AJ17" i="15" s="1"/>
  <c r="AJ6" i="23"/>
  <c r="AR93" i="23"/>
  <c r="AR34" i="23"/>
  <c r="AR17" i="15" s="1"/>
  <c r="AR6" i="23"/>
  <c r="AZ34" i="23"/>
  <c r="AZ17" i="15" s="1"/>
  <c r="AZ6" i="23"/>
  <c r="BH93" i="23"/>
  <c r="BH34" i="23"/>
  <c r="BH17" i="15" s="1"/>
  <c r="BH6" i="23"/>
  <c r="BP34" i="23"/>
  <c r="BP17" i="15" s="1"/>
  <c r="BP6" i="23"/>
  <c r="BX93" i="23"/>
  <c r="BX34" i="23"/>
  <c r="BX17" i="15" s="1"/>
  <c r="BX6" i="23"/>
  <c r="CF34" i="23"/>
  <c r="CF17" i="15" s="1"/>
  <c r="CF6" i="23"/>
  <c r="AM97" i="23"/>
  <c r="BO112" i="23"/>
  <c r="BQ70" i="23"/>
  <c r="I36" i="20"/>
  <c r="I17" i="20"/>
  <c r="Q36" i="20"/>
  <c r="Q17" i="20"/>
  <c r="Y36" i="20"/>
  <c r="Y17" i="20"/>
  <c r="AG36" i="20"/>
  <c r="AG17" i="20"/>
  <c r="AO36" i="20"/>
  <c r="AO17" i="20"/>
  <c r="AW36" i="20"/>
  <c r="AW17" i="20"/>
  <c r="BE36" i="20"/>
  <c r="BE17" i="20"/>
  <c r="BM36" i="20"/>
  <c r="BM17" i="20"/>
  <c r="BU36" i="20"/>
  <c r="BU17" i="20"/>
  <c r="CC36" i="20"/>
  <c r="CC17" i="20"/>
  <c r="G17" i="20"/>
  <c r="G36" i="20"/>
  <c r="O17" i="20"/>
  <c r="O36" i="20"/>
  <c r="W17" i="20"/>
  <c r="W36" i="20"/>
  <c r="AE17" i="20"/>
  <c r="AE36" i="20"/>
  <c r="AM17" i="20"/>
  <c r="AM36" i="20"/>
  <c r="AU17" i="20"/>
  <c r="BC17" i="20"/>
  <c r="BK17" i="20"/>
  <c r="BK36" i="20"/>
  <c r="BS17" i="20"/>
  <c r="BS36" i="20"/>
  <c r="CA17" i="20"/>
  <c r="CA36" i="20"/>
  <c r="AB30" i="20"/>
  <c r="BH30" i="20"/>
  <c r="AL33" i="20"/>
  <c r="BR33" i="20"/>
  <c r="F4" i="23"/>
  <c r="F5" i="23"/>
  <c r="N5" i="23"/>
  <c r="AL5" i="23"/>
  <c r="AL61" i="23" s="1"/>
  <c r="BP66" i="23"/>
  <c r="BP65" i="23" s="1"/>
  <c r="BX9" i="23"/>
  <c r="CF66" i="23"/>
  <c r="BP13" i="23"/>
  <c r="BX70" i="23"/>
  <c r="CF70" i="23"/>
  <c r="AY24" i="23"/>
  <c r="BO24" i="23"/>
  <c r="BW24" i="23"/>
  <c r="CE24" i="23"/>
  <c r="I6" i="23"/>
  <c r="Q6" i="23"/>
  <c r="Y6" i="23"/>
  <c r="AG6" i="23"/>
  <c r="AO6" i="23"/>
  <c r="AW6" i="23"/>
  <c r="BE6" i="23"/>
  <c r="BM6" i="23"/>
  <c r="BU6" i="23"/>
  <c r="CC6" i="23"/>
  <c r="D27" i="23"/>
  <c r="L27" i="23"/>
  <c r="T27" i="23"/>
  <c r="AB85" i="23"/>
  <c r="AB27" i="23"/>
  <c r="AB4" i="23" s="1"/>
  <c r="AJ31" i="23"/>
  <c r="AR31" i="23"/>
  <c r="J6" i="23"/>
  <c r="R6" i="23"/>
  <c r="Z6" i="23"/>
  <c r="AH31" i="23"/>
  <c r="AH6" i="23"/>
  <c r="AP31" i="23"/>
  <c r="AP6" i="23"/>
  <c r="AX31" i="23"/>
  <c r="AX6" i="23"/>
  <c r="BF6" i="23"/>
  <c r="BN6" i="23"/>
  <c r="BV6" i="23"/>
  <c r="BV61" i="23" s="1"/>
  <c r="CD6" i="23"/>
  <c r="G5" i="23"/>
  <c r="W5" i="23"/>
  <c r="AE5" i="23"/>
  <c r="AM34" i="23"/>
  <c r="AM17" i="15" s="1"/>
  <c r="AM5" i="23"/>
  <c r="AM61" i="23" s="1"/>
  <c r="AM93" i="23"/>
  <c r="AU93" i="23"/>
  <c r="AU34" i="23"/>
  <c r="AU17" i="15" s="1"/>
  <c r="AU5" i="23"/>
  <c r="AU61" i="23" s="1"/>
  <c r="BC34" i="23"/>
  <c r="BC17" i="15" s="1"/>
  <c r="BC5" i="23"/>
  <c r="BC61" i="23" s="1"/>
  <c r="BK93" i="23"/>
  <c r="BK34" i="23"/>
  <c r="BK17" i="15" s="1"/>
  <c r="BK5" i="23"/>
  <c r="BK61" i="23" s="1"/>
  <c r="BS93" i="23"/>
  <c r="BS34" i="23"/>
  <c r="BS17" i="15" s="1"/>
  <c r="CA93" i="23"/>
  <c r="CA34" i="23"/>
  <c r="CA17" i="15" s="1"/>
  <c r="E6" i="23"/>
  <c r="M6" i="23"/>
  <c r="U6" i="23"/>
  <c r="AC6" i="23"/>
  <c r="AK93" i="23"/>
  <c r="AK34" i="23"/>
  <c r="AK17" i="15" s="1"/>
  <c r="AK6" i="23"/>
  <c r="AS93" i="23"/>
  <c r="AS34" i="23"/>
  <c r="AS17" i="15" s="1"/>
  <c r="AS6" i="23"/>
  <c r="BA34" i="23"/>
  <c r="BA17" i="15" s="1"/>
  <c r="BA6" i="23"/>
  <c r="BI93" i="23"/>
  <c r="BI34" i="23"/>
  <c r="BI17" i="15" s="1"/>
  <c r="BI6" i="23"/>
  <c r="BQ34" i="23"/>
  <c r="BQ17" i="15" s="1"/>
  <c r="BQ93" i="23"/>
  <c r="BQ6" i="23"/>
  <c r="BY93" i="23"/>
  <c r="BY34" i="23"/>
  <c r="BY17" i="15" s="1"/>
  <c r="BY6" i="23"/>
  <c r="CG34" i="23"/>
  <c r="CG17" i="15" s="1"/>
  <c r="CG6" i="23"/>
  <c r="AN97" i="23"/>
  <c r="AN38" i="23"/>
  <c r="AN16" i="15" s="1"/>
  <c r="AV97" i="23"/>
  <c r="AV38" i="23"/>
  <c r="AV16" i="15" s="1"/>
  <c r="BD97" i="23"/>
  <c r="BD38" i="23"/>
  <c r="BD16" i="15" s="1"/>
  <c r="BL97" i="23"/>
  <c r="BL38" i="23"/>
  <c r="BL16" i="15" s="1"/>
  <c r="BT97" i="23"/>
  <c r="BT38" i="23"/>
  <c r="BT16" i="15" s="1"/>
  <c r="CB97" i="23"/>
  <c r="CB38" i="23"/>
  <c r="CB16" i="15" s="1"/>
  <c r="AL97" i="23"/>
  <c r="AL38" i="23"/>
  <c r="AL16" i="15" s="1"/>
  <c r="AT38" i="23"/>
  <c r="AT16" i="15" s="1"/>
  <c r="BB97" i="23"/>
  <c r="BB38" i="23"/>
  <c r="BB16" i="15" s="1"/>
  <c r="BJ97" i="23"/>
  <c r="BJ38" i="23"/>
  <c r="BJ16" i="15" s="1"/>
  <c r="BR97" i="23"/>
  <c r="BR38" i="23"/>
  <c r="BR16" i="15" s="1"/>
  <c r="BZ38" i="23"/>
  <c r="BZ16" i="15" s="1"/>
  <c r="BB107" i="23"/>
  <c r="BB106" i="23" s="1"/>
  <c r="D52" i="23"/>
  <c r="BP112" i="23"/>
  <c r="AS27" i="19"/>
  <c r="AS21" i="19" s="1"/>
  <c r="BY27" i="19"/>
  <c r="BY21" i="19" s="1"/>
  <c r="BD23" i="20"/>
  <c r="BD4" i="20"/>
  <c r="K33" i="20"/>
  <c r="J36" i="20"/>
  <c r="J17" i="20"/>
  <c r="R36" i="20"/>
  <c r="R17" i="20"/>
  <c r="Z36" i="20"/>
  <c r="Z17" i="20"/>
  <c r="AH36" i="20"/>
  <c r="AH17" i="20"/>
  <c r="AP36" i="20"/>
  <c r="AP17" i="20"/>
  <c r="AX36" i="20"/>
  <c r="AX17" i="20"/>
  <c r="BF36" i="20"/>
  <c r="BF17" i="20"/>
  <c r="BN36" i="20"/>
  <c r="BN17" i="20"/>
  <c r="BV36" i="20"/>
  <c r="BV17" i="20"/>
  <c r="CD36" i="20"/>
  <c r="CD17" i="20"/>
  <c r="H17" i="20"/>
  <c r="H36" i="20"/>
  <c r="P17" i="20"/>
  <c r="P36" i="20"/>
  <c r="X17" i="20"/>
  <c r="X36" i="20"/>
  <c r="AF17" i="20"/>
  <c r="AF36" i="20"/>
  <c r="AN17" i="20"/>
  <c r="AN36" i="20"/>
  <c r="AV17" i="20"/>
  <c r="AV36" i="20"/>
  <c r="BD17" i="20"/>
  <c r="BD36" i="20"/>
  <c r="BL17" i="20"/>
  <c r="BL36" i="20"/>
  <c r="BT17" i="20"/>
  <c r="BT36" i="20"/>
  <c r="CB17" i="20"/>
  <c r="CB36" i="20"/>
  <c r="F36" i="20"/>
  <c r="F17" i="20"/>
  <c r="N36" i="20"/>
  <c r="N17" i="20"/>
  <c r="V36" i="20"/>
  <c r="V17" i="20"/>
  <c r="AD36" i="20"/>
  <c r="AD17" i="20"/>
  <c r="AL36" i="20"/>
  <c r="AL17" i="20"/>
  <c r="AT36" i="20"/>
  <c r="AT17" i="20"/>
  <c r="BB36" i="20"/>
  <c r="BB17" i="20"/>
  <c r="BJ36" i="20"/>
  <c r="BJ17" i="20"/>
  <c r="BR36" i="20"/>
  <c r="BR17" i="20"/>
  <c r="BZ36" i="20"/>
  <c r="BZ17" i="20"/>
  <c r="AI30" i="20"/>
  <c r="BO30" i="20"/>
  <c r="M33" i="20"/>
  <c r="AS33" i="20"/>
  <c r="BY33" i="20"/>
  <c r="BC36" i="20"/>
  <c r="BE10" i="21"/>
  <c r="D5" i="23"/>
  <c r="T5" i="23"/>
  <c r="AJ5" i="23"/>
  <c r="AJ61" i="23" s="1"/>
  <c r="AZ5" i="23"/>
  <c r="AZ61" i="23" s="1"/>
  <c r="BQ66" i="23"/>
  <c r="BQ65" i="23" s="1"/>
  <c r="CG66" i="23"/>
  <c r="CG65" i="23" s="1"/>
  <c r="BY70" i="23"/>
  <c r="CG70" i="23"/>
  <c r="AK74" i="23"/>
  <c r="AS74" i="23"/>
  <c r="BY74" i="23"/>
  <c r="CG74" i="23"/>
  <c r="M27" i="23"/>
  <c r="U27" i="23"/>
  <c r="AC85" i="23"/>
  <c r="AC27" i="23"/>
  <c r="AR85" i="23"/>
  <c r="AR27" i="23"/>
  <c r="AR15" i="15" s="1"/>
  <c r="AK31" i="23"/>
  <c r="AK85" i="23" s="1"/>
  <c r="AS31" i="23"/>
  <c r="S6" i="23"/>
  <c r="AA6" i="23"/>
  <c r="AI6" i="23"/>
  <c r="AY6" i="23"/>
  <c r="BG6" i="23"/>
  <c r="BO6" i="23"/>
  <c r="BW6" i="23"/>
  <c r="CE6" i="23"/>
  <c r="AO97" i="23"/>
  <c r="AO38" i="23"/>
  <c r="AO16" i="15" s="1"/>
  <c r="AW38" i="23"/>
  <c r="AW16" i="15" s="1"/>
  <c r="AW97" i="23"/>
  <c r="BE97" i="23"/>
  <c r="BE38" i="23"/>
  <c r="BE16" i="15" s="1"/>
  <c r="BU97" i="23"/>
  <c r="BU38" i="23"/>
  <c r="BU16" i="15" s="1"/>
  <c r="CC97" i="23"/>
  <c r="CC38" i="23"/>
  <c r="CC16" i="15" s="1"/>
  <c r="AM38" i="23"/>
  <c r="AM16" i="15" s="1"/>
  <c r="AU97" i="23"/>
  <c r="AU38" i="23"/>
  <c r="AU16" i="15" s="1"/>
  <c r="BC97" i="23"/>
  <c r="BC38" i="23"/>
  <c r="BC16" i="15" s="1"/>
  <c r="BS97" i="23"/>
  <c r="BS38" i="23"/>
  <c r="BS16" i="15" s="1"/>
  <c r="CA38" i="23"/>
  <c r="CA16" i="15" s="1"/>
  <c r="BQ112" i="23"/>
  <c r="CE70" i="23"/>
  <c r="CE65" i="23" s="1"/>
  <c r="I30" i="20"/>
  <c r="Q30" i="20"/>
  <c r="Y30" i="20"/>
  <c r="AG30" i="20"/>
  <c r="AO30" i="20"/>
  <c r="AW30" i="20"/>
  <c r="BE30" i="20"/>
  <c r="BM30" i="20"/>
  <c r="BU30" i="20"/>
  <c r="CC30" i="20"/>
  <c r="O30" i="20"/>
  <c r="AE30" i="20"/>
  <c r="AM30" i="20"/>
  <c r="AU30" i="20"/>
  <c r="BC30" i="20"/>
  <c r="BK30" i="20"/>
  <c r="CA30" i="20"/>
  <c r="AI33" i="20"/>
  <c r="AQ33" i="20"/>
  <c r="AY33" i="20"/>
  <c r="BG33" i="20"/>
  <c r="BO33" i="20"/>
  <c r="BW33" i="20"/>
  <c r="CE33" i="20"/>
  <c r="E36" i="20"/>
  <c r="M36" i="20"/>
  <c r="U36" i="20"/>
  <c r="AC36" i="20"/>
  <c r="AK36" i="20"/>
  <c r="AS36" i="20"/>
  <c r="BA36" i="20"/>
  <c r="BI36" i="20"/>
  <c r="BQ36" i="20"/>
  <c r="BY36" i="20"/>
  <c r="CG36" i="20"/>
  <c r="AN74" i="23"/>
  <c r="AV74" i="23"/>
  <c r="BJ78" i="23"/>
  <c r="BJ74" i="23" s="1"/>
  <c r="AJ93" i="23"/>
  <c r="AZ93" i="23"/>
  <c r="BP93" i="23"/>
  <c r="CF93" i="23"/>
  <c r="AT97" i="23"/>
  <c r="BZ97" i="23"/>
  <c r="J46" i="23"/>
  <c r="R46" i="23"/>
  <c r="Z46" i="23"/>
  <c r="AH46" i="23"/>
  <c r="AP46" i="23"/>
  <c r="AX46" i="23"/>
  <c r="BF46" i="23"/>
  <c r="AL107" i="23"/>
  <c r="AL106" i="23" s="1"/>
  <c r="AT107" i="23"/>
  <c r="AT106" i="23" s="1"/>
  <c r="BJ107" i="23"/>
  <c r="BJ112" i="23"/>
  <c r="BR112" i="23"/>
  <c r="BZ112" i="23"/>
  <c r="AO74" i="23"/>
  <c r="AW74" i="23"/>
  <c r="BC78" i="23"/>
  <c r="BC74" i="23" s="1"/>
  <c r="BK78" i="23"/>
  <c r="BK74" i="23" s="1"/>
  <c r="BA93" i="23"/>
  <c r="CG93" i="23"/>
  <c r="BK97" i="23"/>
  <c r="CA97" i="23"/>
  <c r="AM107" i="23"/>
  <c r="AM106" i="23" s="1"/>
  <c r="BC107" i="23"/>
  <c r="BC106" i="23" s="1"/>
  <c r="BK107" i="23"/>
  <c r="BS112" i="23"/>
  <c r="CA112" i="23"/>
  <c r="AF85" i="23"/>
  <c r="AP93" i="23"/>
  <c r="AZ97" i="23"/>
  <c r="AO5" i="20"/>
  <c r="AW5" i="20"/>
  <c r="BE5" i="20"/>
  <c r="BM5" i="20"/>
  <c r="BU5" i="20"/>
  <c r="CC5" i="20"/>
  <c r="V8" i="23"/>
  <c r="AD8" i="23"/>
  <c r="BB8" i="23"/>
  <c r="BJ8" i="23"/>
  <c r="BP9" i="23"/>
  <c r="BP8" i="23" s="1"/>
  <c r="CF9" i="23"/>
  <c r="CF8" i="23" s="1"/>
  <c r="BX13" i="23"/>
  <c r="CF13" i="23"/>
  <c r="AJ74" i="23"/>
  <c r="AR74" i="23"/>
  <c r="AZ21" i="23"/>
  <c r="AZ17" i="23" s="1"/>
  <c r="BP21" i="23"/>
  <c r="BP17" i="23" s="1"/>
  <c r="BX21" i="23"/>
  <c r="BX17" i="23" s="1"/>
  <c r="CD78" i="23"/>
  <c r="BR24" i="23"/>
  <c r="BZ24" i="23"/>
  <c r="P27" i="23"/>
  <c r="X27" i="23"/>
  <c r="BD27" i="23"/>
  <c r="CB27" i="23"/>
  <c r="AD85" i="23"/>
  <c r="AL28" i="23"/>
  <c r="AN31" i="23"/>
  <c r="AV31" i="23"/>
  <c r="AH34" i="23"/>
  <c r="AH17" i="15" s="1"/>
  <c r="AX34" i="23"/>
  <c r="AX17" i="15" s="1"/>
  <c r="BF34" i="23"/>
  <c r="BF17" i="15" s="1"/>
  <c r="BN34" i="23"/>
  <c r="BN17" i="15" s="1"/>
  <c r="BV34" i="23"/>
  <c r="BV17" i="15" s="1"/>
  <c r="CD34" i="23"/>
  <c r="CD17" i="15" s="1"/>
  <c r="AN93" i="23"/>
  <c r="AV93" i="23"/>
  <c r="BD93" i="23"/>
  <c r="BL93" i="23"/>
  <c r="BT93" i="23"/>
  <c r="CB93" i="23"/>
  <c r="AJ38" i="23"/>
  <c r="AJ16" i="15" s="1"/>
  <c r="AR38" i="23"/>
  <c r="AR16" i="15" s="1"/>
  <c r="BH38" i="23"/>
  <c r="BH16" i="15" s="1"/>
  <c r="BP38" i="23"/>
  <c r="BP16" i="15" s="1"/>
  <c r="BX38" i="23"/>
  <c r="BX16" i="15" s="1"/>
  <c r="CF38" i="23"/>
  <c r="CF16" i="15" s="1"/>
  <c r="AH97" i="23"/>
  <c r="AP97" i="23"/>
  <c r="AX97" i="23"/>
  <c r="BF97" i="23"/>
  <c r="BN97" i="23"/>
  <c r="BV97" i="23"/>
  <c r="CD97" i="23"/>
  <c r="D47" i="23"/>
  <c r="T47" i="23"/>
  <c r="AB47" i="23"/>
  <c r="AJ47" i="23"/>
  <c r="AJ7" i="12" s="1"/>
  <c r="AR47" i="23"/>
  <c r="AR7" i="12" s="1"/>
  <c r="AZ47" i="23"/>
  <c r="AZ7" i="12" s="1"/>
  <c r="BH47" i="23"/>
  <c r="BP47" i="23"/>
  <c r="CF47" i="23"/>
  <c r="AH107" i="23"/>
  <c r="AH106" i="23" s="1"/>
  <c r="AP107" i="23"/>
  <c r="AP106" i="23" s="1"/>
  <c r="AX107" i="23"/>
  <c r="AX106" i="23" s="1"/>
  <c r="BF107" i="23"/>
  <c r="BF106" i="23" s="1"/>
  <c r="L52" i="23"/>
  <c r="T52" i="23"/>
  <c r="AB52" i="23"/>
  <c r="AJ52" i="23"/>
  <c r="AR52" i="23"/>
  <c r="AZ52" i="23"/>
  <c r="BH52" i="23"/>
  <c r="BP52" i="23"/>
  <c r="BX52" i="23"/>
  <c r="CF52" i="23"/>
  <c r="BF112" i="23"/>
  <c r="BN112" i="23"/>
  <c r="BV112" i="23"/>
  <c r="CD112" i="23"/>
  <c r="AH10" i="21"/>
  <c r="AP10" i="21"/>
  <c r="AX10" i="21"/>
  <c r="BF10" i="21"/>
  <c r="BN10" i="21"/>
  <c r="CD10" i="21"/>
  <c r="BQ9" i="23"/>
  <c r="BY9" i="23"/>
  <c r="BY8" i="23" s="1"/>
  <c r="CG9" i="23"/>
  <c r="BQ13" i="23"/>
  <c r="BY13" i="23"/>
  <c r="CG13" i="23"/>
  <c r="BA21" i="23"/>
  <c r="BA17" i="23" s="1"/>
  <c r="BY21" i="23"/>
  <c r="BY17" i="23" s="1"/>
  <c r="BW78" i="23"/>
  <c r="BW74" i="23" s="1"/>
  <c r="AE85" i="23"/>
  <c r="AU85" i="23"/>
  <c r="AI107" i="23"/>
  <c r="AI106" i="23" s="1"/>
  <c r="BG107" i="23"/>
  <c r="BG106" i="23" s="1"/>
  <c r="BG112" i="23"/>
  <c r="BW112" i="23"/>
  <c r="BX74" i="23"/>
  <c r="CF74" i="23"/>
  <c r="BH112" i="23"/>
  <c r="BX112" i="23"/>
  <c r="CF112" i="23"/>
  <c r="I8" i="23"/>
  <c r="Q8" i="23"/>
  <c r="Y8" i="23"/>
  <c r="AG8" i="23"/>
  <c r="AO8" i="23"/>
  <c r="AW8" i="23"/>
  <c r="BE8" i="23"/>
  <c r="BS9" i="23"/>
  <c r="CA9" i="23"/>
  <c r="BS13" i="23"/>
  <c r="CA13" i="23"/>
  <c r="BC21" i="23"/>
  <c r="BC17" i="23" s="1"/>
  <c r="BK21" i="23"/>
  <c r="BK17" i="23" s="1"/>
  <c r="BS21" i="23"/>
  <c r="BS17" i="23" s="1"/>
  <c r="CA21" i="23"/>
  <c r="CA17" i="23" s="1"/>
  <c r="BE24" i="23"/>
  <c r="BE74" i="23" s="1"/>
  <c r="BM24" i="23"/>
  <c r="BU24" i="23"/>
  <c r="BU74" i="23" s="1"/>
  <c r="CC24" i="23"/>
  <c r="CC74" i="23" s="1"/>
  <c r="K27" i="23"/>
  <c r="S27" i="23"/>
  <c r="AA27" i="23"/>
  <c r="BG27" i="23"/>
  <c r="BO27" i="23"/>
  <c r="BW27" i="23"/>
  <c r="CE27" i="23"/>
  <c r="AO28" i="23"/>
  <c r="AW28" i="23"/>
  <c r="AI31" i="23"/>
  <c r="AQ31" i="23"/>
  <c r="AY31" i="23"/>
  <c r="BI112" i="23"/>
  <c r="CG112" i="23"/>
  <c r="D16" i="24"/>
  <c r="L16" i="24"/>
  <c r="T16" i="24"/>
  <c r="AB16" i="24"/>
  <c r="AJ16" i="24"/>
  <c r="AR16" i="24"/>
  <c r="AZ16" i="24"/>
  <c r="BH16" i="24"/>
  <c r="BP16" i="24"/>
  <c r="BX16" i="24"/>
  <c r="CF16" i="24"/>
  <c r="J17" i="24"/>
  <c r="J24" i="24"/>
  <c r="R17" i="24"/>
  <c r="R24" i="24"/>
  <c r="Z17" i="24"/>
  <c r="Z24" i="24"/>
  <c r="AH17" i="24"/>
  <c r="AP17" i="24"/>
  <c r="AP24" i="24"/>
  <c r="AX17" i="24"/>
  <c r="AX24" i="24"/>
  <c r="BF17" i="24"/>
  <c r="BF24" i="24"/>
  <c r="BN17" i="24"/>
  <c r="BV17" i="24"/>
  <c r="BV24" i="24"/>
  <c r="CD17" i="24"/>
  <c r="CD24" i="24"/>
  <c r="H17" i="24"/>
  <c r="P17" i="24"/>
  <c r="X17" i="24"/>
  <c r="AF17" i="24"/>
  <c r="AN17" i="24"/>
  <c r="AV17" i="24"/>
  <c r="BD17" i="24"/>
  <c r="BL17" i="24"/>
  <c r="BT17" i="24"/>
  <c r="CB17" i="24"/>
  <c r="F17" i="24"/>
  <c r="N17" i="24"/>
  <c r="AD17" i="24"/>
  <c r="AL17" i="24"/>
  <c r="AT17" i="24"/>
  <c r="BJ17" i="24"/>
  <c r="BR17" i="24"/>
  <c r="BZ17" i="24"/>
  <c r="E16" i="24"/>
  <c r="M16" i="24"/>
  <c r="U16" i="24"/>
  <c r="AC16" i="24"/>
  <c r="AK16" i="24"/>
  <c r="BA16" i="24"/>
  <c r="BI16" i="24"/>
  <c r="BQ16" i="24"/>
  <c r="BY16" i="24"/>
  <c r="CG16" i="24"/>
  <c r="K17" i="24"/>
  <c r="K24" i="24"/>
  <c r="S17" i="24"/>
  <c r="S24" i="24"/>
  <c r="AA17" i="24"/>
  <c r="AA24" i="24"/>
  <c r="AI17" i="24"/>
  <c r="AQ17" i="24"/>
  <c r="AQ24" i="24"/>
  <c r="AY17" i="24"/>
  <c r="AY24" i="24"/>
  <c r="BG17" i="24"/>
  <c r="BG24" i="24"/>
  <c r="BW17" i="24"/>
  <c r="BW24" i="24"/>
  <c r="CE17" i="24"/>
  <c r="CE24" i="24"/>
  <c r="I17" i="24"/>
  <c r="Q17" i="24"/>
  <c r="Y17" i="24"/>
  <c r="AG17" i="24"/>
  <c r="AO17" i="24"/>
  <c r="AW17" i="24"/>
  <c r="BE17" i="24"/>
  <c r="BM17" i="24"/>
  <c r="BU17" i="24"/>
  <c r="CC17" i="24"/>
  <c r="G17" i="24"/>
  <c r="O17" i="24"/>
  <c r="AE17" i="24"/>
  <c r="AM17" i="24"/>
  <c r="AU17" i="24"/>
  <c r="BK17" i="24"/>
  <c r="BS17" i="24"/>
  <c r="CA17" i="24"/>
  <c r="AI24" i="24"/>
  <c r="BG38" i="25"/>
  <c r="BN24" i="24"/>
  <c r="BP43" i="24"/>
  <c r="W17" i="24"/>
  <c r="BO24" i="24"/>
  <c r="BQ43" i="24"/>
  <c r="BB17" i="24"/>
  <c r="AI21" i="25"/>
  <c r="AI9" i="15" s="1"/>
  <c r="AI43" i="25"/>
  <c r="AQ21" i="25"/>
  <c r="AQ9" i="15" s="1"/>
  <c r="AQ43" i="25"/>
  <c r="AY21" i="25"/>
  <c r="AY9" i="15" s="1"/>
  <c r="AY43" i="25"/>
  <c r="BG21" i="25"/>
  <c r="BG9" i="15" s="1"/>
  <c r="BG43" i="25"/>
  <c r="BO21" i="25"/>
  <c r="BO9" i="15" s="1"/>
  <c r="BO43" i="25"/>
  <c r="BW21" i="25"/>
  <c r="BW9" i="15" s="1"/>
  <c r="BW43" i="25"/>
  <c r="CE21" i="25"/>
  <c r="CE9" i="15" s="1"/>
  <c r="CE43" i="25"/>
  <c r="AG43" i="25"/>
  <c r="AG21" i="25"/>
  <c r="AO43" i="25"/>
  <c r="AO21" i="25"/>
  <c r="AO9" i="15" s="1"/>
  <c r="AW21" i="25"/>
  <c r="AW9" i="15" s="1"/>
  <c r="BE21" i="25"/>
  <c r="BE9" i="15" s="1"/>
  <c r="BM43" i="25"/>
  <c r="BM21" i="25"/>
  <c r="BM9" i="15" s="1"/>
  <c r="BU21" i="25"/>
  <c r="BU9" i="15" s="1"/>
  <c r="CC21" i="25"/>
  <c r="CC9" i="15" s="1"/>
  <c r="BN43" i="24"/>
  <c r="BV43" i="24"/>
  <c r="CD43" i="24"/>
  <c r="P24" i="24"/>
  <c r="AN24" i="24"/>
  <c r="CB24" i="24"/>
  <c r="BO43" i="24"/>
  <c r="BW43" i="24"/>
  <c r="CE43" i="24"/>
  <c r="AO24" i="24"/>
  <c r="AW24" i="24"/>
  <c r="BM24" i="24"/>
  <c r="L24" i="24"/>
  <c r="AB24" i="24"/>
  <c r="AJ24" i="24"/>
  <c r="AZ24" i="24"/>
  <c r="BX24" i="24"/>
  <c r="BX43" i="24"/>
  <c r="J5" i="25"/>
  <c r="R5" i="25"/>
  <c r="Z5" i="25"/>
  <c r="AH28" i="25"/>
  <c r="AH27" i="25" s="1"/>
  <c r="AH5" i="25"/>
  <c r="AP28" i="25"/>
  <c r="AP27" i="25" s="1"/>
  <c r="AP5" i="25"/>
  <c r="AX28" i="25"/>
  <c r="AX27" i="25" s="1"/>
  <c r="AX5" i="25"/>
  <c r="BF28" i="25"/>
  <c r="BF27" i="25" s="1"/>
  <c r="BF5" i="25"/>
  <c r="BN5" i="25"/>
  <c r="BN28" i="25"/>
  <c r="BV28" i="25"/>
  <c r="BV27" i="25" s="1"/>
  <c r="BV5" i="25"/>
  <c r="CD28" i="25"/>
  <c r="CD27" i="25" s="1"/>
  <c r="CD5" i="25"/>
  <c r="H5" i="25"/>
  <c r="P5" i="25"/>
  <c r="X5" i="25"/>
  <c r="AF5" i="25"/>
  <c r="AF4" i="25" s="1"/>
  <c r="AN5" i="25"/>
  <c r="BD5" i="25"/>
  <c r="BL5" i="25"/>
  <c r="BL28" i="25"/>
  <c r="BL27" i="25" s="1"/>
  <c r="BT5" i="25"/>
  <c r="BT28" i="25"/>
  <c r="BT27" i="25" s="1"/>
  <c r="CB5" i="25"/>
  <c r="BY43" i="24"/>
  <c r="BH4" i="25"/>
  <c r="AA27" i="25"/>
  <c r="CB43" i="24"/>
  <c r="F26" i="24"/>
  <c r="N26" i="24"/>
  <c r="V26" i="24"/>
  <c r="AD26" i="24"/>
  <c r="AL26" i="24"/>
  <c r="AT26" i="24"/>
  <c r="BB26" i="24"/>
  <c r="BJ26" i="24"/>
  <c r="BR26" i="24"/>
  <c r="BZ26" i="24"/>
  <c r="D26" i="24"/>
  <c r="L26" i="24"/>
  <c r="T26" i="24"/>
  <c r="AB26" i="24"/>
  <c r="AJ26" i="24"/>
  <c r="AR26" i="24"/>
  <c r="AZ26" i="24"/>
  <c r="BH26" i="24"/>
  <c r="BP26" i="24"/>
  <c r="BX26" i="24"/>
  <c r="CF26" i="24"/>
  <c r="CF43" i="24"/>
  <c r="CC43" i="24"/>
  <c r="G24" i="24"/>
  <c r="O24" i="24"/>
  <c r="AE24" i="24"/>
  <c r="AM24" i="24"/>
  <c r="AU24" i="24"/>
  <c r="BC24" i="24"/>
  <c r="BK24" i="24"/>
  <c r="BS24" i="24"/>
  <c r="CA24" i="24"/>
  <c r="G26" i="24"/>
  <c r="O26" i="24"/>
  <c r="AE26" i="24"/>
  <c r="AM26" i="24"/>
  <c r="BC26" i="24"/>
  <c r="BK26" i="24"/>
  <c r="BS26" i="24"/>
  <c r="CA26" i="24"/>
  <c r="M26" i="24"/>
  <c r="U26" i="24"/>
  <c r="AK26" i="24"/>
  <c r="AS26" i="24"/>
  <c r="BA26" i="24"/>
  <c r="BI26" i="24"/>
  <c r="BY26" i="24"/>
  <c r="CG26" i="24"/>
  <c r="S26" i="24"/>
  <c r="AA26" i="24"/>
  <c r="AI26" i="24"/>
  <c r="AQ26" i="24"/>
  <c r="BG26" i="24"/>
  <c r="BO26" i="24"/>
  <c r="CE26" i="24"/>
  <c r="CG43" i="24"/>
  <c r="D17" i="24"/>
  <c r="L17" i="24"/>
  <c r="T17" i="24"/>
  <c r="AB17" i="24"/>
  <c r="AJ17" i="24"/>
  <c r="AR17" i="24"/>
  <c r="AZ17" i="24"/>
  <c r="BH17" i="24"/>
  <c r="BP17" i="24"/>
  <c r="BX17" i="24"/>
  <c r="CF17" i="24"/>
  <c r="H24" i="24"/>
  <c r="X24" i="24"/>
  <c r="AF24" i="24"/>
  <c r="AV24" i="24"/>
  <c r="BD24" i="24"/>
  <c r="BL24" i="24"/>
  <c r="BT24" i="24"/>
  <c r="K4" i="25"/>
  <c r="CC43" i="25"/>
  <c r="X44" i="26"/>
  <c r="G16" i="24"/>
  <c r="O16" i="24"/>
  <c r="W16" i="24"/>
  <c r="AE16" i="24"/>
  <c r="AM16" i="24"/>
  <c r="AU16" i="24"/>
  <c r="BC16" i="24"/>
  <c r="BK16" i="24"/>
  <c r="BS16" i="24"/>
  <c r="CA16" i="24"/>
  <c r="E17" i="24"/>
  <c r="M17" i="24"/>
  <c r="U17" i="24"/>
  <c r="AC17" i="24"/>
  <c r="AK17" i="24"/>
  <c r="AS17" i="24"/>
  <c r="BA17" i="24"/>
  <c r="BI17" i="24"/>
  <c r="BQ17" i="24"/>
  <c r="BY17" i="24"/>
  <c r="CG17" i="24"/>
  <c r="I24" i="24"/>
  <c r="Q24" i="24"/>
  <c r="Y24" i="24"/>
  <c r="AG24" i="24"/>
  <c r="BE24" i="24"/>
  <c r="BU24" i="24"/>
  <c r="CC24" i="24"/>
  <c r="Y4" i="25"/>
  <c r="AM27" i="25"/>
  <c r="F30" i="26"/>
  <c r="N30" i="26"/>
  <c r="V30" i="26"/>
  <c r="AD30" i="26"/>
  <c r="AL30" i="26"/>
  <c r="AT30" i="26"/>
  <c r="BB30" i="26"/>
  <c r="BJ30" i="26"/>
  <c r="H38" i="26"/>
  <c r="H31" i="26"/>
  <c r="P38" i="26"/>
  <c r="X31" i="26"/>
  <c r="AF31" i="26"/>
  <c r="AF38" i="26"/>
  <c r="AN38" i="26"/>
  <c r="AN31" i="26"/>
  <c r="AV38" i="26"/>
  <c r="BD31" i="26"/>
  <c r="BL31" i="26"/>
  <c r="BL38" i="26"/>
  <c r="BT38" i="26"/>
  <c r="J31" i="26"/>
  <c r="R31" i="26"/>
  <c r="Z31" i="26"/>
  <c r="AH31" i="26"/>
  <c r="AP31" i="26"/>
  <c r="AX31" i="26"/>
  <c r="BF31" i="26"/>
  <c r="BN31" i="26"/>
  <c r="D31" i="26"/>
  <c r="L31" i="26"/>
  <c r="T31" i="26"/>
  <c r="AB31" i="26"/>
  <c r="AJ31" i="26"/>
  <c r="AR31" i="26"/>
  <c r="AZ31" i="26"/>
  <c r="BH31" i="26"/>
  <c r="BP31" i="26"/>
  <c r="D24" i="24"/>
  <c r="T24" i="24"/>
  <c r="AR24" i="24"/>
  <c r="BH24" i="24"/>
  <c r="BP24" i="24"/>
  <c r="CF24" i="24"/>
  <c r="J26" i="24"/>
  <c r="R26" i="24"/>
  <c r="Z26" i="24"/>
  <c r="AH26" i="24"/>
  <c r="AP26" i="24"/>
  <c r="AX26" i="24"/>
  <c r="BF26" i="24"/>
  <c r="BN26" i="24"/>
  <c r="BV26" i="24"/>
  <c r="CD26" i="24"/>
  <c r="BK4" i="25"/>
  <c r="H44" i="26"/>
  <c r="P44" i="26"/>
  <c r="AF44" i="26"/>
  <c r="AN44" i="26"/>
  <c r="AV44" i="26"/>
  <c r="BD44" i="26"/>
  <c r="BL44" i="26"/>
  <c r="BT44" i="26"/>
  <c r="CB44" i="26"/>
  <c r="D44" i="26"/>
  <c r="L44" i="26"/>
  <c r="T44" i="26"/>
  <c r="AB44" i="26"/>
  <c r="AJ44" i="26"/>
  <c r="AR44" i="26"/>
  <c r="AZ44" i="26"/>
  <c r="BH44" i="26"/>
  <c r="BP44" i="26"/>
  <c r="BX44" i="26"/>
  <c r="CF44" i="26"/>
  <c r="E24" i="24"/>
  <c r="M24" i="24"/>
  <c r="U24" i="24"/>
  <c r="AC24" i="24"/>
  <c r="AK24" i="24"/>
  <c r="AS24" i="24"/>
  <c r="BA24" i="24"/>
  <c r="BI24" i="24"/>
  <c r="BQ24" i="24"/>
  <c r="BY24" i="24"/>
  <c r="CG24" i="24"/>
  <c r="AS4" i="25"/>
  <c r="AV31" i="26"/>
  <c r="X38" i="26"/>
  <c r="F24" i="24"/>
  <c r="N24" i="24"/>
  <c r="V24" i="24"/>
  <c r="AD24" i="24"/>
  <c r="AL24" i="24"/>
  <c r="AT24" i="24"/>
  <c r="BB24" i="24"/>
  <c r="BJ24" i="24"/>
  <c r="BR24" i="24"/>
  <c r="BZ24" i="24"/>
  <c r="AB27" i="25"/>
  <c r="AS28" i="25"/>
  <c r="BD38" i="26"/>
  <c r="W24" i="24"/>
  <c r="AU28" i="25"/>
  <c r="BC28" i="25"/>
  <c r="CA28" i="25"/>
  <c r="CA27" i="25" s="1"/>
  <c r="AF28" i="25"/>
  <c r="AN28" i="25"/>
  <c r="AN27" i="25" s="1"/>
  <c r="AV28" i="25"/>
  <c r="BD28" i="25"/>
  <c r="CB28" i="25"/>
  <c r="R10" i="25"/>
  <c r="AT15" i="25"/>
  <c r="AT7" i="15" s="1"/>
  <c r="AC15" i="25"/>
  <c r="AC38" i="25"/>
  <c r="AK15" i="25"/>
  <c r="AK7" i="15" s="1"/>
  <c r="AK38" i="25"/>
  <c r="AS15" i="25"/>
  <c r="AS7" i="15" s="1"/>
  <c r="AS38" i="25"/>
  <c r="BA15" i="25"/>
  <c r="BA7" i="15" s="1"/>
  <c r="BA38" i="25"/>
  <c r="BI15" i="25"/>
  <c r="BI7" i="15" s="1"/>
  <c r="BI38" i="25"/>
  <c r="BQ15" i="25"/>
  <c r="BQ7" i="15" s="1"/>
  <c r="BQ38" i="25"/>
  <c r="BY15" i="25"/>
  <c r="BY7" i="15" s="1"/>
  <c r="BY38" i="25"/>
  <c r="CG15" i="25"/>
  <c r="CG7" i="15" s="1"/>
  <c r="CG38" i="25"/>
  <c r="AI15" i="25"/>
  <c r="AI7" i="15" s="1"/>
  <c r="AQ15" i="25"/>
  <c r="AQ7" i="15" s="1"/>
  <c r="AY15" i="25"/>
  <c r="AY7" i="15" s="1"/>
  <c r="BG15" i="25"/>
  <c r="BG7" i="15" s="1"/>
  <c r="BO15" i="25"/>
  <c r="BO7" i="15" s="1"/>
  <c r="BW15" i="25"/>
  <c r="BW7" i="15" s="1"/>
  <c r="BW38" i="25"/>
  <c r="CE15" i="25"/>
  <c r="CE7" i="15" s="1"/>
  <c r="AG15" i="25"/>
  <c r="AG4" i="25" s="1"/>
  <c r="AG38" i="25"/>
  <c r="AO15" i="25"/>
  <c r="AO7" i="15" s="1"/>
  <c r="AO38" i="25"/>
  <c r="AW15" i="25"/>
  <c r="AW7" i="15" s="1"/>
  <c r="AW38" i="25"/>
  <c r="BE15" i="25"/>
  <c r="BE7" i="15" s="1"/>
  <c r="BE38" i="25"/>
  <c r="BM15" i="25"/>
  <c r="BM7" i="15" s="1"/>
  <c r="BM38" i="25"/>
  <c r="BU15" i="25"/>
  <c r="BU7" i="15" s="1"/>
  <c r="BU38" i="25"/>
  <c r="CC15" i="25"/>
  <c r="CC7" i="15" s="1"/>
  <c r="CC38" i="25"/>
  <c r="CC27" i="25" s="1"/>
  <c r="AK21" i="25"/>
  <c r="AK9" i="15" s="1"/>
  <c r="AO28" i="25"/>
  <c r="BI28" i="25"/>
  <c r="AI33" i="25"/>
  <c r="AI27" i="25" s="1"/>
  <c r="BD33" i="25"/>
  <c r="CA33" i="25"/>
  <c r="AF38" i="25"/>
  <c r="BC38" i="25"/>
  <c r="BZ38" i="25"/>
  <c r="BB43" i="25"/>
  <c r="BY43" i="25"/>
  <c r="BZ48" i="26"/>
  <c r="BW48" i="26"/>
  <c r="BW53" i="26"/>
  <c r="CE48" i="26"/>
  <c r="CE53" i="26"/>
  <c r="CB48" i="26"/>
  <c r="CB54" i="26"/>
  <c r="BZ52" i="26"/>
  <c r="J60" i="26"/>
  <c r="R60" i="26"/>
  <c r="Z60" i="26"/>
  <c r="AH60" i="26"/>
  <c r="AP60" i="26"/>
  <c r="AX60" i="26"/>
  <c r="BF60" i="26"/>
  <c r="BV60" i="26"/>
  <c r="CD60" i="26"/>
  <c r="H60" i="26"/>
  <c r="P60" i="26"/>
  <c r="X60" i="26"/>
  <c r="AF60" i="26"/>
  <c r="AN60" i="26"/>
  <c r="BD60" i="26"/>
  <c r="BL60" i="26"/>
  <c r="BT60" i="26"/>
  <c r="CB60" i="26"/>
  <c r="F60" i="26"/>
  <c r="N60" i="26"/>
  <c r="V60" i="26"/>
  <c r="AL60" i="26"/>
  <c r="AT60" i="26"/>
  <c r="BB60" i="26"/>
  <c r="BJ60" i="26"/>
  <c r="BR60" i="26"/>
  <c r="BZ60" i="26"/>
  <c r="BN66" i="26"/>
  <c r="H5" i="33"/>
  <c r="H40" i="27"/>
  <c r="P5" i="33"/>
  <c r="P40" i="27"/>
  <c r="X5" i="33"/>
  <c r="X15" i="33" s="1"/>
  <c r="X40" i="27"/>
  <c r="AF5" i="33"/>
  <c r="AF40" i="27"/>
  <c r="AN5" i="33"/>
  <c r="AN15" i="33" s="1"/>
  <c r="AN4" i="27"/>
  <c r="AN40" i="27"/>
  <c r="AV5" i="33"/>
  <c r="AV4" i="27"/>
  <c r="AV40" i="27"/>
  <c r="BD5" i="33"/>
  <c r="BD40" i="27"/>
  <c r="BL5" i="33"/>
  <c r="BL40" i="27"/>
  <c r="BT5" i="33"/>
  <c r="CB5" i="33"/>
  <c r="CB15" i="33" s="1"/>
  <c r="F41" i="27"/>
  <c r="N41" i="27"/>
  <c r="V41" i="27"/>
  <c r="AD41" i="27"/>
  <c r="AL41" i="27"/>
  <c r="AL4" i="27"/>
  <c r="AT41" i="27"/>
  <c r="AT4" i="27"/>
  <c r="BB4" i="27"/>
  <c r="BB41" i="27"/>
  <c r="BJ41" i="27"/>
  <c r="D42" i="27"/>
  <c r="D20" i="27"/>
  <c r="L42" i="27"/>
  <c r="L20" i="27"/>
  <c r="T42" i="27"/>
  <c r="T20" i="27"/>
  <c r="AB42" i="27"/>
  <c r="AB20" i="27"/>
  <c r="AJ20" i="27"/>
  <c r="AJ42" i="27"/>
  <c r="AJ4" i="27"/>
  <c r="AR42" i="27"/>
  <c r="AR20" i="27"/>
  <c r="AR4" i="27"/>
  <c r="AZ42" i="27"/>
  <c r="AZ4" i="27"/>
  <c r="AZ20" i="27"/>
  <c r="BH42" i="27"/>
  <c r="BH20" i="27"/>
  <c r="BP20" i="27"/>
  <c r="BX20" i="27"/>
  <c r="CF20" i="27"/>
  <c r="J43" i="27"/>
  <c r="J20" i="27"/>
  <c r="R43" i="27"/>
  <c r="R20" i="27"/>
  <c r="Z43" i="27"/>
  <c r="Z20" i="27"/>
  <c r="AH43" i="27"/>
  <c r="AH20" i="27"/>
  <c r="AH4" i="27"/>
  <c r="AP43" i="27"/>
  <c r="AP20" i="27"/>
  <c r="AP4" i="27"/>
  <c r="AX43" i="27"/>
  <c r="AX20" i="27"/>
  <c r="AX4" i="27"/>
  <c r="BF43" i="27"/>
  <c r="BF20" i="27"/>
  <c r="BN20" i="27"/>
  <c r="BV20" i="27"/>
  <c r="CD20" i="27"/>
  <c r="H44" i="27"/>
  <c r="H20" i="27"/>
  <c r="P44" i="27"/>
  <c r="P20" i="27"/>
  <c r="X44" i="27"/>
  <c r="X20" i="27"/>
  <c r="AF44" i="27"/>
  <c r="AF20" i="27"/>
  <c r="AN44" i="27"/>
  <c r="AN20" i="27"/>
  <c r="AV44" i="27"/>
  <c r="AV20" i="27"/>
  <c r="BD44" i="27"/>
  <c r="BD20" i="27"/>
  <c r="BL44" i="27"/>
  <c r="BL20" i="27"/>
  <c r="BT20" i="27"/>
  <c r="CB20" i="27"/>
  <c r="F45" i="27"/>
  <c r="N45" i="27"/>
  <c r="V45" i="27"/>
  <c r="AD45" i="27"/>
  <c r="AL45" i="27"/>
  <c r="AT45" i="27"/>
  <c r="BB45" i="27"/>
  <c r="BJ45" i="27"/>
  <c r="BW5" i="25"/>
  <c r="AT38" i="25"/>
  <c r="BB38" i="25"/>
  <c r="BJ38" i="25"/>
  <c r="BN43" i="25"/>
  <c r="BM28" i="25"/>
  <c r="CG28" i="25"/>
  <c r="BG33" i="25"/>
  <c r="BG27" i="25" s="1"/>
  <c r="CB33" i="25"/>
  <c r="AI38" i="25"/>
  <c r="BD38" i="25"/>
  <c r="AK43" i="25"/>
  <c r="BE43" i="25"/>
  <c r="BZ43" i="25"/>
  <c r="I31" i="26"/>
  <c r="AO31" i="26"/>
  <c r="Q38" i="26"/>
  <c r="AW38" i="26"/>
  <c r="G44" i="26"/>
  <c r="O44" i="26"/>
  <c r="W44" i="26"/>
  <c r="AE44" i="26"/>
  <c r="AM44" i="26"/>
  <c r="AU44" i="26"/>
  <c r="BC44" i="26"/>
  <c r="BK44" i="26"/>
  <c r="BS44" i="26"/>
  <c r="CA44" i="26"/>
  <c r="E44" i="26"/>
  <c r="M44" i="26"/>
  <c r="U44" i="26"/>
  <c r="AC44" i="26"/>
  <c r="AK44" i="26"/>
  <c r="AS44" i="26"/>
  <c r="BA44" i="26"/>
  <c r="BI44" i="26"/>
  <c r="BQ44" i="26"/>
  <c r="BY44" i="26"/>
  <c r="CG44" i="26"/>
  <c r="K44" i="26"/>
  <c r="S44" i="26"/>
  <c r="AA44" i="26"/>
  <c r="AQ44" i="26"/>
  <c r="AY44" i="26"/>
  <c r="BG44" i="26"/>
  <c r="BO44" i="26"/>
  <c r="BW44" i="26"/>
  <c r="CE44" i="26"/>
  <c r="K60" i="26"/>
  <c r="S60" i="26"/>
  <c r="AA60" i="26"/>
  <c r="AI60" i="26"/>
  <c r="AQ60" i="26"/>
  <c r="AY60" i="26"/>
  <c r="BG60" i="26"/>
  <c r="BO60" i="26"/>
  <c r="BW60" i="26"/>
  <c r="CE60" i="26"/>
  <c r="G60" i="26"/>
  <c r="O60" i="26"/>
  <c r="W60" i="26"/>
  <c r="AE60" i="26"/>
  <c r="AM60" i="26"/>
  <c r="AU60" i="26"/>
  <c r="BC60" i="26"/>
  <c r="BK60" i="26"/>
  <c r="BS60" i="26"/>
  <c r="CA60" i="26"/>
  <c r="BO66" i="26"/>
  <c r="G4" i="25"/>
  <c r="W4" i="25"/>
  <c r="E5" i="25"/>
  <c r="M5" i="25"/>
  <c r="AC5" i="25"/>
  <c r="AK5" i="25"/>
  <c r="BA5" i="25"/>
  <c r="BQ5" i="25"/>
  <c r="BY5" i="25"/>
  <c r="D10" i="25"/>
  <c r="L10" i="25"/>
  <c r="T10" i="25"/>
  <c r="AB33" i="25"/>
  <c r="AB10" i="25"/>
  <c r="AB4" i="25" s="1"/>
  <c r="AJ33" i="25"/>
  <c r="AJ27" i="25" s="1"/>
  <c r="AJ10" i="25"/>
  <c r="AJ10" i="15" s="1"/>
  <c r="AR33" i="25"/>
  <c r="AR27" i="25" s="1"/>
  <c r="AR10" i="25"/>
  <c r="AR10" i="15" s="1"/>
  <c r="AZ33" i="25"/>
  <c r="AZ27" i="25" s="1"/>
  <c r="AZ10" i="25"/>
  <c r="AZ10" i="15" s="1"/>
  <c r="BH33" i="25"/>
  <c r="BH27" i="25" s="1"/>
  <c r="BH10" i="25"/>
  <c r="BH10" i="15" s="1"/>
  <c r="BP33" i="25"/>
  <c r="BP10" i="25"/>
  <c r="BP10" i="15" s="1"/>
  <c r="BX33" i="25"/>
  <c r="BX27" i="25" s="1"/>
  <c r="BX10" i="25"/>
  <c r="BX10" i="15" s="1"/>
  <c r="CF33" i="25"/>
  <c r="CF10" i="25"/>
  <c r="CF10" i="15" s="1"/>
  <c r="AS21" i="25"/>
  <c r="AS9" i="15" s="1"/>
  <c r="AZ43" i="25"/>
  <c r="BP43" i="25"/>
  <c r="BP27" i="25" s="1"/>
  <c r="AW28" i="25"/>
  <c r="BL33" i="25"/>
  <c r="AN38" i="25"/>
  <c r="BK38" i="25"/>
  <c r="BK27" i="25" s="1"/>
  <c r="CE38" i="25"/>
  <c r="CG43" i="25"/>
  <c r="G30" i="26"/>
  <c r="O30" i="26"/>
  <c r="AE30" i="26"/>
  <c r="AM30" i="26"/>
  <c r="AU30" i="26"/>
  <c r="BK30" i="26"/>
  <c r="S31" i="26"/>
  <c r="AA31" i="26"/>
  <c r="AI31" i="26"/>
  <c r="AY31" i="26"/>
  <c r="BG31" i="26"/>
  <c r="BO31" i="26"/>
  <c r="M31" i="26"/>
  <c r="U31" i="26"/>
  <c r="AC31" i="26"/>
  <c r="AS31" i="26"/>
  <c r="BA31" i="26"/>
  <c r="BI31" i="26"/>
  <c r="Y38" i="26"/>
  <c r="BE38" i="26"/>
  <c r="F5" i="25"/>
  <c r="N5" i="25"/>
  <c r="V5" i="25"/>
  <c r="AD5" i="25"/>
  <c r="AD4" i="25" s="1"/>
  <c r="AL5" i="25"/>
  <c r="AT5" i="25"/>
  <c r="BB5" i="25"/>
  <c r="BJ5" i="25"/>
  <c r="BR5" i="25"/>
  <c r="BZ5" i="25"/>
  <c r="N10" i="25"/>
  <c r="X10" i="25"/>
  <c r="U10" i="25"/>
  <c r="AC10" i="25"/>
  <c r="AC33" i="25"/>
  <c r="AC27" i="25" s="1"/>
  <c r="AK10" i="25"/>
  <c r="AK10" i="15" s="1"/>
  <c r="AK33" i="25"/>
  <c r="AK27" i="25" s="1"/>
  <c r="AS10" i="25"/>
  <c r="AS10" i="15" s="1"/>
  <c r="AS33" i="25"/>
  <c r="BA10" i="25"/>
  <c r="BA10" i="15" s="1"/>
  <c r="BA33" i="25"/>
  <c r="BA27" i="25" s="1"/>
  <c r="BI10" i="25"/>
  <c r="BI10" i="15" s="1"/>
  <c r="BI33" i="25"/>
  <c r="BQ10" i="25"/>
  <c r="BQ10" i="15" s="1"/>
  <c r="BQ33" i="25"/>
  <c r="BQ27" i="25" s="1"/>
  <c r="BY10" i="25"/>
  <c r="BY10" i="15" s="1"/>
  <c r="BY33" i="25"/>
  <c r="BY27" i="25" s="1"/>
  <c r="CG10" i="25"/>
  <c r="CG10" i="15" s="1"/>
  <c r="CG33" i="25"/>
  <c r="AA10" i="25"/>
  <c r="AA4" i="25" s="1"/>
  <c r="AI10" i="25"/>
  <c r="AI10" i="15" s="1"/>
  <c r="AQ10" i="25"/>
  <c r="AQ10" i="15" s="1"/>
  <c r="AQ33" i="25"/>
  <c r="AQ27" i="25" s="1"/>
  <c r="AY10" i="25"/>
  <c r="AY10" i="15" s="1"/>
  <c r="BG10" i="25"/>
  <c r="BG10" i="15" s="1"/>
  <c r="BO10" i="25"/>
  <c r="BO10" i="15" s="1"/>
  <c r="BW10" i="25"/>
  <c r="BW10" i="15" s="1"/>
  <c r="CE10" i="25"/>
  <c r="CE10" i="15" s="1"/>
  <c r="CE33" i="25"/>
  <c r="CE27" i="25" s="1"/>
  <c r="AH15" i="25"/>
  <c r="AH7" i="15" s="1"/>
  <c r="BQ21" i="25"/>
  <c r="BQ9" i="15" s="1"/>
  <c r="BU28" i="25"/>
  <c r="AU33" i="25"/>
  <c r="BO33" i="25"/>
  <c r="BO27" i="25" s="1"/>
  <c r="AQ38" i="25"/>
  <c r="BL38" i="25"/>
  <c r="AS43" i="25"/>
  <c r="J38" i="26"/>
  <c r="Z38" i="26"/>
  <c r="AH38" i="26"/>
  <c r="AP38" i="26"/>
  <c r="BF38" i="26"/>
  <c r="BN38" i="26"/>
  <c r="CA54" i="26"/>
  <c r="AL33" i="25"/>
  <c r="BR33" i="25"/>
  <c r="BZ33" i="25"/>
  <c r="AG28" i="25"/>
  <c r="AA33" i="25"/>
  <c r="AV33" i="25"/>
  <c r="BO38" i="25"/>
  <c r="BR66" i="26"/>
  <c r="BR4" i="26"/>
  <c r="BZ66" i="26"/>
  <c r="BZ4" i="26"/>
  <c r="BL66" i="26"/>
  <c r="BL4" i="26"/>
  <c r="BT66" i="26"/>
  <c r="BT4" i="26"/>
  <c r="CB4" i="26"/>
  <c r="BY17" i="26"/>
  <c r="CG17" i="26"/>
  <c r="BX18" i="26"/>
  <c r="CF18" i="26"/>
  <c r="BW17" i="26"/>
  <c r="Y31" i="26"/>
  <c r="BE31" i="26"/>
  <c r="AG38" i="26"/>
  <c r="BM38" i="26"/>
  <c r="AD28" i="25"/>
  <c r="AD27" i="25" s="1"/>
  <c r="AL28" i="25"/>
  <c r="AT28" i="25"/>
  <c r="BB28" i="25"/>
  <c r="BJ28" i="25"/>
  <c r="BR28" i="25"/>
  <c r="BZ28" i="25"/>
  <c r="AM43" i="25"/>
  <c r="AM21" i="25"/>
  <c r="AM9" i="15" s="1"/>
  <c r="AU43" i="25"/>
  <c r="AU21" i="25"/>
  <c r="AU9" i="15" s="1"/>
  <c r="BC43" i="25"/>
  <c r="BC21" i="25"/>
  <c r="BC9" i="15" s="1"/>
  <c r="BK43" i="25"/>
  <c r="BK21" i="25"/>
  <c r="BK9" i="15" s="1"/>
  <c r="BS43" i="25"/>
  <c r="BS27" i="25" s="1"/>
  <c r="BS21" i="25"/>
  <c r="BS9" i="15" s="1"/>
  <c r="CA43" i="25"/>
  <c r="CA21" i="25"/>
  <c r="CA9" i="15" s="1"/>
  <c r="BE28" i="25"/>
  <c r="BE27" i="25" s="1"/>
  <c r="AY33" i="25"/>
  <c r="AY27" i="25" s="1"/>
  <c r="BT33" i="25"/>
  <c r="AV38" i="25"/>
  <c r="AW43" i="25"/>
  <c r="BS66" i="26"/>
  <c r="BS4" i="26"/>
  <c r="CA66" i="26"/>
  <c r="CA4" i="26"/>
  <c r="BM66" i="26"/>
  <c r="BM4" i="26"/>
  <c r="BU66" i="26"/>
  <c r="BU4" i="26"/>
  <c r="CC66" i="26"/>
  <c r="CC4" i="26"/>
  <c r="BZ17" i="26"/>
  <c r="CD18" i="26"/>
  <c r="BX17" i="26"/>
  <c r="AI44" i="26"/>
  <c r="Q5" i="25"/>
  <c r="CC5" i="25"/>
  <c r="AJ38" i="25"/>
  <c r="AJ15" i="25"/>
  <c r="AJ7" i="15" s="1"/>
  <c r="AR38" i="25"/>
  <c r="AR15" i="25"/>
  <c r="AR7" i="15" s="1"/>
  <c r="AZ38" i="25"/>
  <c r="AZ15" i="25"/>
  <c r="AZ7" i="15" s="1"/>
  <c r="BH38" i="25"/>
  <c r="BH15" i="25"/>
  <c r="BH7" i="15" s="1"/>
  <c r="BP38" i="25"/>
  <c r="BP15" i="25"/>
  <c r="BP7" i="15" s="1"/>
  <c r="BX38" i="25"/>
  <c r="BX15" i="25"/>
  <c r="BX7" i="15" s="1"/>
  <c r="CF38" i="25"/>
  <c r="CF15" i="25"/>
  <c r="CF7" i="15" s="1"/>
  <c r="BY21" i="25"/>
  <c r="BY9" i="15" s="1"/>
  <c r="AF43" i="25"/>
  <c r="AF21" i="25"/>
  <c r="AN43" i="25"/>
  <c r="AN21" i="25"/>
  <c r="AN9" i="15" s="1"/>
  <c r="AV43" i="25"/>
  <c r="AV21" i="25"/>
  <c r="AV9" i="15" s="1"/>
  <c r="BD43" i="25"/>
  <c r="BD21" i="25"/>
  <c r="BD9" i="15" s="1"/>
  <c r="BL43" i="25"/>
  <c r="BL21" i="25"/>
  <c r="BL9" i="15" s="1"/>
  <c r="BT43" i="25"/>
  <c r="BT21" i="25"/>
  <c r="BT9" i="15" s="1"/>
  <c r="CB43" i="25"/>
  <c r="CB21" i="25"/>
  <c r="CB9" i="15" s="1"/>
  <c r="AL21" i="25"/>
  <c r="AL9" i="15" s="1"/>
  <c r="AL43" i="25"/>
  <c r="AT21" i="25"/>
  <c r="AT9" i="15" s="1"/>
  <c r="AT43" i="25"/>
  <c r="BB21" i="25"/>
  <c r="BB9" i="15" s="1"/>
  <c r="BJ21" i="25"/>
  <c r="BJ9" i="15" s="1"/>
  <c r="BJ43" i="25"/>
  <c r="BR21" i="25"/>
  <c r="BR9" i="15" s="1"/>
  <c r="BR43" i="25"/>
  <c r="BZ21" i="25"/>
  <c r="BZ9" i="15" s="1"/>
  <c r="AJ43" i="25"/>
  <c r="AJ21" i="25"/>
  <c r="AJ9" i="15" s="1"/>
  <c r="AR43" i="25"/>
  <c r="AR21" i="25"/>
  <c r="AR9" i="15" s="1"/>
  <c r="AZ21" i="25"/>
  <c r="AZ9" i="15" s="1"/>
  <c r="BH43" i="25"/>
  <c r="BH21" i="25"/>
  <c r="BH9" i="15" s="1"/>
  <c r="BP21" i="25"/>
  <c r="BP9" i="15" s="1"/>
  <c r="BX43" i="25"/>
  <c r="BX21" i="25"/>
  <c r="BX9" i="15" s="1"/>
  <c r="CF43" i="25"/>
  <c r="CF21" i="25"/>
  <c r="CF9" i="15" s="1"/>
  <c r="AF33" i="25"/>
  <c r="BC33" i="25"/>
  <c r="BW33" i="25"/>
  <c r="AE38" i="25"/>
  <c r="AE27" i="25" s="1"/>
  <c r="AY38" i="25"/>
  <c r="BT38" i="25"/>
  <c r="BA43" i="25"/>
  <c r="BU43" i="25"/>
  <c r="CB66" i="26"/>
  <c r="CE17" i="26"/>
  <c r="AG31" i="26"/>
  <c r="BM31" i="26"/>
  <c r="I38" i="26"/>
  <c r="AO38" i="26"/>
  <c r="BU38" i="26"/>
  <c r="BY48" i="26"/>
  <c r="CG48" i="26"/>
  <c r="CG52" i="26"/>
  <c r="CD48" i="26"/>
  <c r="CD53" i="26"/>
  <c r="BY52" i="26"/>
  <c r="BV4" i="26"/>
  <c r="CD4" i="26"/>
  <c r="BP66" i="26"/>
  <c r="BX66" i="26"/>
  <c r="CF66" i="26"/>
  <c r="CC17" i="26"/>
  <c r="BZ18" i="26"/>
  <c r="F31" i="26"/>
  <c r="N31" i="26"/>
  <c r="V31" i="26"/>
  <c r="AD31" i="26"/>
  <c r="AL31" i="26"/>
  <c r="AT31" i="26"/>
  <c r="BB31" i="26"/>
  <c r="BJ31" i="26"/>
  <c r="F38" i="26"/>
  <c r="N38" i="26"/>
  <c r="V38" i="26"/>
  <c r="AD38" i="26"/>
  <c r="AL38" i="26"/>
  <c r="AT38" i="26"/>
  <c r="BB38" i="26"/>
  <c r="BJ38" i="26"/>
  <c r="BR38" i="26"/>
  <c r="H40" i="26"/>
  <c r="P40" i="26"/>
  <c r="X40" i="26"/>
  <c r="AF40" i="26"/>
  <c r="AN40" i="26"/>
  <c r="AV40" i="26"/>
  <c r="BD40" i="26"/>
  <c r="BM40" i="26"/>
  <c r="CF40" i="26"/>
  <c r="CB53" i="26"/>
  <c r="AD56" i="26"/>
  <c r="BE4" i="27"/>
  <c r="BM48" i="27"/>
  <c r="BM16" i="27"/>
  <c r="BM4" i="27"/>
  <c r="BU48" i="27"/>
  <c r="BU16" i="27"/>
  <c r="BU4" i="27"/>
  <c r="CC48" i="27"/>
  <c r="CC16" i="27"/>
  <c r="CC4" i="27"/>
  <c r="G21" i="27"/>
  <c r="O21" i="27"/>
  <c r="W21" i="27"/>
  <c r="AE21" i="27"/>
  <c r="AM21" i="27"/>
  <c r="AU21" i="27"/>
  <c r="BC21" i="27"/>
  <c r="BK21" i="27"/>
  <c r="BK17" i="27"/>
  <c r="BK4" i="27"/>
  <c r="BS21" i="27"/>
  <c r="BS17" i="27"/>
  <c r="BS4" i="27"/>
  <c r="CA21" i="27"/>
  <c r="CA17" i="27"/>
  <c r="CA4" i="27"/>
  <c r="BI18" i="27"/>
  <c r="BQ18" i="27"/>
  <c r="BY48" i="27"/>
  <c r="BY18" i="27"/>
  <c r="CG18" i="27"/>
  <c r="S21" i="27"/>
  <c r="AA21" i="27"/>
  <c r="AI21" i="27"/>
  <c r="AY21" i="27"/>
  <c r="BG21" i="27"/>
  <c r="BO19" i="27"/>
  <c r="BO4" i="27"/>
  <c r="BO21" i="27"/>
  <c r="BW19" i="27"/>
  <c r="BW4" i="27"/>
  <c r="CE19" i="27"/>
  <c r="CE21" i="27"/>
  <c r="CE4" i="27"/>
  <c r="BW4" i="26"/>
  <c r="CE4" i="26"/>
  <c r="BQ66" i="26"/>
  <c r="BY66" i="26"/>
  <c r="CG66" i="26"/>
  <c r="CD17" i="26"/>
  <c r="CA18" i="26"/>
  <c r="I30" i="26"/>
  <c r="Q30" i="26"/>
  <c r="Y30" i="26"/>
  <c r="AG30" i="26"/>
  <c r="AO30" i="26"/>
  <c r="AW30" i="26"/>
  <c r="BE30" i="26"/>
  <c r="BM30" i="26"/>
  <c r="G31" i="26"/>
  <c r="O31" i="26"/>
  <c r="W31" i="26"/>
  <c r="AE31" i="26"/>
  <c r="AM31" i="26"/>
  <c r="AU31" i="26"/>
  <c r="BC31" i="26"/>
  <c r="BK31" i="26"/>
  <c r="G38" i="26"/>
  <c r="O38" i="26"/>
  <c r="W38" i="26"/>
  <c r="AE38" i="26"/>
  <c r="AM38" i="26"/>
  <c r="AU38" i="26"/>
  <c r="BC38" i="26"/>
  <c r="BK38" i="26"/>
  <c r="BS38" i="26"/>
  <c r="I40" i="26"/>
  <c r="Q40" i="26"/>
  <c r="Y40" i="26"/>
  <c r="AG40" i="26"/>
  <c r="AO40" i="26"/>
  <c r="AW40" i="26"/>
  <c r="BE40" i="26"/>
  <c r="BN40" i="26"/>
  <c r="BW52" i="26"/>
  <c r="CE52" i="26"/>
  <c r="AG44" i="26"/>
  <c r="F44" i="26"/>
  <c r="N44" i="26"/>
  <c r="V44" i="26"/>
  <c r="AD44" i="26"/>
  <c r="AL44" i="26"/>
  <c r="AT44" i="26"/>
  <c r="BB44" i="26"/>
  <c r="BJ44" i="26"/>
  <c r="BR44" i="26"/>
  <c r="BZ44" i="26"/>
  <c r="BX48" i="26"/>
  <c r="AJ56" i="26"/>
  <c r="AT160" i="26"/>
  <c r="BB160" i="26"/>
  <c r="J21" i="27"/>
  <c r="D30" i="26"/>
  <c r="L30" i="26"/>
  <c r="T30" i="26"/>
  <c r="AB30" i="26"/>
  <c r="AJ30" i="26"/>
  <c r="AR30" i="26"/>
  <c r="AZ30" i="26"/>
  <c r="BH30" i="26"/>
  <c r="BP30" i="26"/>
  <c r="R38" i="26"/>
  <c r="AX38" i="26"/>
  <c r="L40" i="26"/>
  <c r="T40" i="26"/>
  <c r="AB40" i="26"/>
  <c r="AJ40" i="26"/>
  <c r="AR40" i="26"/>
  <c r="BH40" i="26"/>
  <c r="BQ40" i="26"/>
  <c r="BJ40" i="26"/>
  <c r="BR40" i="26"/>
  <c r="BZ40" i="26"/>
  <c r="BX53" i="26"/>
  <c r="CA48" i="26"/>
  <c r="CC54" i="26"/>
  <c r="AR56" i="26"/>
  <c r="BB56" i="26"/>
  <c r="I5" i="33"/>
  <c r="I40" i="27"/>
  <c r="Q5" i="33"/>
  <c r="Q40" i="27"/>
  <c r="Y5" i="33"/>
  <c r="Y40" i="27"/>
  <c r="AG5" i="33"/>
  <c r="AO5" i="33"/>
  <c r="AO4" i="27"/>
  <c r="AO40" i="27"/>
  <c r="AW5" i="33"/>
  <c r="AW4" i="27"/>
  <c r="AW40" i="27"/>
  <c r="BE5" i="33"/>
  <c r="BE40" i="27"/>
  <c r="BM5" i="33"/>
  <c r="BU5" i="33"/>
  <c r="CC5" i="33"/>
  <c r="G41" i="27"/>
  <c r="O41" i="27"/>
  <c r="W41" i="27"/>
  <c r="AE41" i="27"/>
  <c r="AM41" i="27"/>
  <c r="AM4" i="27"/>
  <c r="AU41" i="27"/>
  <c r="AU4" i="27"/>
  <c r="BC4" i="27"/>
  <c r="BC41" i="27"/>
  <c r="BK41" i="27"/>
  <c r="E42" i="27"/>
  <c r="E20" i="27"/>
  <c r="M42" i="27"/>
  <c r="M20" i="27"/>
  <c r="U42" i="27"/>
  <c r="U20" i="27"/>
  <c r="AC42" i="27"/>
  <c r="AK4" i="27"/>
  <c r="AK20" i="27"/>
  <c r="AK42" i="27"/>
  <c r="AS42" i="27"/>
  <c r="AS4" i="27"/>
  <c r="AS20" i="27"/>
  <c r="BA4" i="27"/>
  <c r="BA20" i="27"/>
  <c r="BI42" i="27"/>
  <c r="BQ20" i="27"/>
  <c r="BY20" i="27"/>
  <c r="CG20" i="27"/>
  <c r="K43" i="27"/>
  <c r="K20" i="27"/>
  <c r="S43" i="27"/>
  <c r="S20" i="27"/>
  <c r="AA43" i="27"/>
  <c r="AA20" i="27"/>
  <c r="AI20" i="27"/>
  <c r="AQ43" i="27"/>
  <c r="AQ20" i="27"/>
  <c r="AQ4" i="27"/>
  <c r="AY20" i="27"/>
  <c r="AY43" i="27"/>
  <c r="AY4" i="27"/>
  <c r="BG20" i="27"/>
  <c r="BG43" i="27"/>
  <c r="BO20" i="27"/>
  <c r="BW20" i="27"/>
  <c r="CE20" i="27"/>
  <c r="I44" i="27"/>
  <c r="I20" i="27"/>
  <c r="Q20" i="27"/>
  <c r="Q44" i="27"/>
  <c r="Y20" i="27"/>
  <c r="Y44" i="27"/>
  <c r="AG20" i="27"/>
  <c r="AG44" i="27"/>
  <c r="AO20" i="27"/>
  <c r="AO44" i="27"/>
  <c r="AW20" i="27"/>
  <c r="AW44" i="27"/>
  <c r="BE20" i="27"/>
  <c r="BE44" i="27"/>
  <c r="BM20" i="27"/>
  <c r="BM44" i="27"/>
  <c r="BU20" i="27"/>
  <c r="CC20" i="27"/>
  <c r="G45" i="27"/>
  <c r="G20" i="27"/>
  <c r="O20" i="27"/>
  <c r="O45" i="27"/>
  <c r="W20" i="27"/>
  <c r="AE45" i="27"/>
  <c r="AE20" i="27"/>
  <c r="AM20" i="27"/>
  <c r="AM45" i="27"/>
  <c r="AU20" i="27"/>
  <c r="AU45" i="27"/>
  <c r="BC45" i="27"/>
  <c r="BC20" i="27"/>
  <c r="BK20" i="27"/>
  <c r="BK45" i="27"/>
  <c r="BS20" i="27"/>
  <c r="CA20" i="27"/>
  <c r="BK48" i="27"/>
  <c r="BW18" i="26"/>
  <c r="CE18" i="26"/>
  <c r="K38" i="26"/>
  <c r="S38" i="26"/>
  <c r="AA38" i="26"/>
  <c r="AI38" i="26"/>
  <c r="AQ38" i="26"/>
  <c r="AY38" i="26"/>
  <c r="BG38" i="26"/>
  <c r="BO38" i="26"/>
  <c r="E40" i="26"/>
  <c r="M40" i="26"/>
  <c r="U40" i="26"/>
  <c r="AC40" i="26"/>
  <c r="AK40" i="26"/>
  <c r="AS40" i="26"/>
  <c r="BA40" i="26"/>
  <c r="BI40" i="26"/>
  <c r="BS40" i="26"/>
  <c r="CA52" i="26"/>
  <c r="CA40" i="26"/>
  <c r="BY53" i="26"/>
  <c r="CG53" i="26"/>
  <c r="BW54" i="26"/>
  <c r="CE54" i="26"/>
  <c r="D56" i="26"/>
  <c r="BH56" i="26"/>
  <c r="BZ56" i="26"/>
  <c r="D38" i="26"/>
  <c r="L38" i="26"/>
  <c r="T38" i="26"/>
  <c r="AB38" i="26"/>
  <c r="AJ38" i="26"/>
  <c r="AR38" i="26"/>
  <c r="AZ38" i="26"/>
  <c r="BH38" i="26"/>
  <c r="BP38" i="26"/>
  <c r="CB52" i="26"/>
  <c r="BZ53" i="26"/>
  <c r="BX54" i="26"/>
  <c r="CF54" i="26"/>
  <c r="R56" i="26"/>
  <c r="AH56" i="26"/>
  <c r="AX56" i="26"/>
  <c r="BN56" i="26"/>
  <c r="CD56" i="26"/>
  <c r="P56" i="26"/>
  <c r="AF56" i="26"/>
  <c r="BL56" i="26"/>
  <c r="CB56" i="26"/>
  <c r="E38" i="26"/>
  <c r="M38" i="26"/>
  <c r="U38" i="26"/>
  <c r="AC38" i="26"/>
  <c r="AK38" i="26"/>
  <c r="AS38" i="26"/>
  <c r="BA38" i="26"/>
  <c r="BI38" i="26"/>
  <c r="BQ38" i="26"/>
  <c r="BL40" i="26"/>
  <c r="CC52" i="26"/>
  <c r="CA53" i="26"/>
  <c r="BY54" i="26"/>
  <c r="CG54" i="26"/>
  <c r="BJ56" i="26"/>
  <c r="K56" i="26"/>
  <c r="S56" i="26"/>
  <c r="AA56" i="26"/>
  <c r="AI56" i="26"/>
  <c r="AQ56" i="26"/>
  <c r="AY56" i="26"/>
  <c r="BG56" i="26"/>
  <c r="BO56" i="26"/>
  <c r="BW56" i="26"/>
  <c r="CE56" i="26"/>
  <c r="G56" i="26"/>
  <c r="O56" i="26"/>
  <c r="W56" i="26"/>
  <c r="AE56" i="26"/>
  <c r="AM56" i="26"/>
  <c r="BC56" i="26"/>
  <c r="BK56" i="26"/>
  <c r="BS56" i="26"/>
  <c r="CA56" i="26"/>
  <c r="BD4" i="27"/>
  <c r="BL16" i="27"/>
  <c r="BL48" i="27"/>
  <c r="BL4" i="27"/>
  <c r="BT16" i="27"/>
  <c r="BT4" i="27"/>
  <c r="CB16" i="27"/>
  <c r="CB4" i="27"/>
  <c r="F21" i="27"/>
  <c r="N21" i="27"/>
  <c r="V21" i="27"/>
  <c r="AD21" i="27"/>
  <c r="AL21" i="27"/>
  <c r="AT21" i="27"/>
  <c r="BB21" i="27"/>
  <c r="BJ21" i="27"/>
  <c r="BJ17" i="27"/>
  <c r="BJ4" i="27"/>
  <c r="BJ48" i="27"/>
  <c r="BR21" i="27"/>
  <c r="BR17" i="27"/>
  <c r="BR4" i="27"/>
  <c r="BZ21" i="27"/>
  <c r="BZ17" i="27"/>
  <c r="BZ4" i="27"/>
  <c r="BH18" i="27"/>
  <c r="BH4" i="27"/>
  <c r="BP18" i="27"/>
  <c r="BP4" i="27"/>
  <c r="BX18" i="27"/>
  <c r="CF18" i="27"/>
  <c r="CF4" i="27"/>
  <c r="R21" i="27"/>
  <c r="Z21" i="27"/>
  <c r="AH21" i="27"/>
  <c r="AX21" i="27"/>
  <c r="BF48" i="27"/>
  <c r="BF21" i="27"/>
  <c r="BN19" i="27"/>
  <c r="BN4" i="27"/>
  <c r="BN21" i="27"/>
  <c r="BV19" i="27"/>
  <c r="BV4" i="27"/>
  <c r="CD19" i="27"/>
  <c r="CD21" i="27"/>
  <c r="AW160" i="26"/>
  <c r="BE160" i="26"/>
  <c r="BM160" i="26"/>
  <c r="BU160" i="26"/>
  <c r="J10" i="27"/>
  <c r="AG10" i="27"/>
  <c r="BD10" i="27"/>
  <c r="BV10" i="27"/>
  <c r="AB29" i="27"/>
  <c r="BH29" i="27"/>
  <c r="L43" i="27"/>
  <c r="AX160" i="26"/>
  <c r="BF160" i="26"/>
  <c r="BN160" i="26"/>
  <c r="BK16" i="27"/>
  <c r="BS48" i="27"/>
  <c r="CA16" i="27"/>
  <c r="E21" i="27"/>
  <c r="U21" i="27"/>
  <c r="AK21" i="27"/>
  <c r="AS21" i="27"/>
  <c r="BI21" i="27"/>
  <c r="BQ21" i="27"/>
  <c r="CG21" i="27"/>
  <c r="BO18" i="27"/>
  <c r="CE18" i="27"/>
  <c r="BM19" i="27"/>
  <c r="BU19" i="27"/>
  <c r="P10" i="27"/>
  <c r="AH10" i="27"/>
  <c r="BE10" i="27"/>
  <c r="CB10" i="27"/>
  <c r="AC29" i="27"/>
  <c r="BI29" i="27"/>
  <c r="CD44" i="27"/>
  <c r="BG48" i="27"/>
  <c r="BN16" i="27"/>
  <c r="BV48" i="27"/>
  <c r="BV16" i="27"/>
  <c r="CD48" i="27"/>
  <c r="CD16" i="27"/>
  <c r="H21" i="27"/>
  <c r="P21" i="27"/>
  <c r="X21" i="27"/>
  <c r="AF21" i="27"/>
  <c r="AN21" i="27"/>
  <c r="AV21" i="27"/>
  <c r="BD21" i="27"/>
  <c r="BL21" i="27"/>
  <c r="BL17" i="27"/>
  <c r="BT21" i="27"/>
  <c r="BT17" i="27"/>
  <c r="CB48" i="27"/>
  <c r="CB21" i="27"/>
  <c r="CB17" i="27"/>
  <c r="BJ18" i="27"/>
  <c r="BR48" i="27"/>
  <c r="BR18" i="27"/>
  <c r="BZ18" i="27"/>
  <c r="BH19" i="27"/>
  <c r="BP19" i="27"/>
  <c r="BX19" i="27"/>
  <c r="CF48" i="27"/>
  <c r="CF19" i="27"/>
  <c r="X10" i="27"/>
  <c r="AP10" i="27"/>
  <c r="BM10" i="27"/>
  <c r="X41" i="27"/>
  <c r="AR43" i="27"/>
  <c r="L29" i="27"/>
  <c r="AR29" i="27"/>
  <c r="BX29" i="27"/>
  <c r="BB42" i="27"/>
  <c r="AN45" i="27"/>
  <c r="CE48" i="27"/>
  <c r="BO48" i="27"/>
  <c r="CE15" i="27"/>
  <c r="Y10" i="27"/>
  <c r="AV10" i="27"/>
  <c r="BN10" i="27"/>
  <c r="BQ15" i="27"/>
  <c r="M29" i="27"/>
  <c r="AS29" i="27"/>
  <c r="BF44" i="27"/>
  <c r="CF48" i="26"/>
  <c r="F10" i="27"/>
  <c r="N10" i="27"/>
  <c r="V10" i="27"/>
  <c r="AD10" i="27"/>
  <c r="AL10" i="27"/>
  <c r="AT10" i="27"/>
  <c r="BB10" i="27"/>
  <c r="BJ10" i="27"/>
  <c r="BR10" i="27"/>
  <c r="BZ10" i="27"/>
  <c r="D10" i="27"/>
  <c r="L10" i="27"/>
  <c r="T10" i="27"/>
  <c r="AB10" i="27"/>
  <c r="AJ10" i="27"/>
  <c r="AR10" i="27"/>
  <c r="AZ10" i="27"/>
  <c r="BH10" i="27"/>
  <c r="BP10" i="27"/>
  <c r="BX10" i="27"/>
  <c r="CF10" i="27"/>
  <c r="N20" i="27"/>
  <c r="V20" i="27"/>
  <c r="AD20" i="27"/>
  <c r="AL20" i="27"/>
  <c r="AT20" i="27"/>
  <c r="BB20" i="27"/>
  <c r="BJ20" i="27"/>
  <c r="J29" i="27"/>
  <c r="R29" i="27"/>
  <c r="Z29" i="27"/>
  <c r="AH29" i="27"/>
  <c r="AP29" i="27"/>
  <c r="AX29" i="27"/>
  <c r="BF29" i="27"/>
  <c r="BN29" i="27"/>
  <c r="BV29" i="27"/>
  <c r="CD29" i="27"/>
  <c r="H29" i="27"/>
  <c r="P29" i="27"/>
  <c r="X29" i="27"/>
  <c r="AF29" i="27"/>
  <c r="AN29" i="27"/>
  <c r="AV29" i="27"/>
  <c r="BD29" i="27"/>
  <c r="BL29" i="27"/>
  <c r="BT29" i="27"/>
  <c r="CB29" i="27"/>
  <c r="BR42" i="27"/>
  <c r="BZ42" i="27"/>
  <c r="BP43" i="27"/>
  <c r="CF43" i="27"/>
  <c r="BN44" i="27"/>
  <c r="BV44" i="27"/>
  <c r="BT45" i="27"/>
  <c r="CB45" i="27"/>
  <c r="BY39" i="27"/>
  <c r="I56" i="26"/>
  <c r="Q56" i="26"/>
  <c r="Y56" i="26"/>
  <c r="AG56" i="26"/>
  <c r="AO56" i="26"/>
  <c r="BE56" i="26"/>
  <c r="BM56" i="26"/>
  <c r="BU56" i="26"/>
  <c r="CC56" i="26"/>
  <c r="I60" i="26"/>
  <c r="Q60" i="26"/>
  <c r="Y60" i="26"/>
  <c r="AG60" i="26"/>
  <c r="AO60" i="26"/>
  <c r="AW60" i="26"/>
  <c r="BE60" i="26"/>
  <c r="BM60" i="26"/>
  <c r="BU60" i="26"/>
  <c r="CC60" i="26"/>
  <c r="AV160" i="26"/>
  <c r="BD160" i="26"/>
  <c r="BL160" i="26"/>
  <c r="BT160" i="26"/>
  <c r="BI48" i="27"/>
  <c r="CG48" i="27"/>
  <c r="G10" i="27"/>
  <c r="O10" i="27"/>
  <c r="W10" i="27"/>
  <c r="AE10" i="27"/>
  <c r="AM10" i="27"/>
  <c r="AU10" i="27"/>
  <c r="BC10" i="27"/>
  <c r="BK10" i="27"/>
  <c r="BS10" i="27"/>
  <c r="CA10" i="27"/>
  <c r="E10" i="27"/>
  <c r="M10" i="27"/>
  <c r="U10" i="27"/>
  <c r="AC10" i="27"/>
  <c r="AK10" i="27"/>
  <c r="AS10" i="27"/>
  <c r="BA10" i="27"/>
  <c r="BI10" i="27"/>
  <c r="BQ10" i="27"/>
  <c r="BY10" i="27"/>
  <c r="CG10" i="27"/>
  <c r="K29" i="27"/>
  <c r="S29" i="27"/>
  <c r="AA29" i="27"/>
  <c r="AI29" i="27"/>
  <c r="AQ29" i="27"/>
  <c r="AY29" i="27"/>
  <c r="BG29" i="27"/>
  <c r="BO29" i="27"/>
  <c r="BW29" i="27"/>
  <c r="CE29" i="27"/>
  <c r="I29" i="27"/>
  <c r="Q29" i="27"/>
  <c r="Y29" i="27"/>
  <c r="AG29" i="27"/>
  <c r="AO29" i="27"/>
  <c r="AW29" i="27"/>
  <c r="BE29" i="27"/>
  <c r="BM29" i="27"/>
  <c r="BM41" i="27"/>
  <c r="BU29" i="27"/>
  <c r="CC29" i="27"/>
  <c r="BS42" i="27"/>
  <c r="CA42" i="27"/>
  <c r="BQ43" i="27"/>
  <c r="BY43" i="27"/>
  <c r="CG43" i="27"/>
  <c r="BO44" i="27"/>
  <c r="BW44" i="27"/>
  <c r="CE44" i="27"/>
  <c r="BU45" i="27"/>
  <c r="CC45" i="27"/>
  <c r="BX43" i="27"/>
  <c r="BL45" i="27"/>
  <c r="BZ48" i="27"/>
  <c r="F5" i="33"/>
  <c r="N5" i="33"/>
  <c r="V5" i="33"/>
  <c r="AD5" i="33"/>
  <c r="AL5" i="33"/>
  <c r="AT5" i="33"/>
  <c r="BB5" i="33"/>
  <c r="BB48" i="27"/>
  <c r="BJ5" i="33"/>
  <c r="BZ5" i="33"/>
  <c r="J42" i="27"/>
  <c r="R42" i="27"/>
  <c r="Z42" i="27"/>
  <c r="AH42" i="27"/>
  <c r="AP42" i="27"/>
  <c r="AX42" i="27"/>
  <c r="BF42" i="27"/>
  <c r="H43" i="27"/>
  <c r="P43" i="27"/>
  <c r="X43" i="27"/>
  <c r="AF43" i="27"/>
  <c r="AN43" i="27"/>
  <c r="AV43" i="27"/>
  <c r="BD43" i="27"/>
  <c r="BL43" i="27"/>
  <c r="F44" i="27"/>
  <c r="N44" i="27"/>
  <c r="V44" i="27"/>
  <c r="AD44" i="27"/>
  <c r="AL44" i="27"/>
  <c r="AT44" i="27"/>
  <c r="BB44" i="27"/>
  <c r="BJ44" i="27"/>
  <c r="D45" i="27"/>
  <c r="L45" i="27"/>
  <c r="T45" i="27"/>
  <c r="AB45" i="27"/>
  <c r="AJ45" i="27"/>
  <c r="AR45" i="27"/>
  <c r="AZ45" i="27"/>
  <c r="BH45" i="27"/>
  <c r="BP42" i="27"/>
  <c r="BX42" i="27"/>
  <c r="CF42" i="27"/>
  <c r="BN43" i="27"/>
  <c r="BV43" i="27"/>
  <c r="CD43" i="27"/>
  <c r="BT44" i="27"/>
  <c r="CB44" i="27"/>
  <c r="BR45" i="27"/>
  <c r="BZ45" i="27"/>
  <c r="F40" i="27"/>
  <c r="N40" i="27"/>
  <c r="V40" i="27"/>
  <c r="AD40" i="27"/>
  <c r="AL40" i="27"/>
  <c r="AT40" i="27"/>
  <c r="BB40" i="27"/>
  <c r="BJ40" i="27"/>
  <c r="H41" i="27"/>
  <c r="P41" i="27"/>
  <c r="AF41" i="27"/>
  <c r="AN41" i="27"/>
  <c r="AW41" i="27"/>
  <c r="BF41" i="27"/>
  <c r="N42" i="27"/>
  <c r="W42" i="27"/>
  <c r="AG42" i="27"/>
  <c r="AT42" i="27"/>
  <c r="BQ42" i="27"/>
  <c r="G43" i="27"/>
  <c r="AB43" i="27"/>
  <c r="BS43" i="27"/>
  <c r="J44" i="27"/>
  <c r="BA44" i="27"/>
  <c r="AI45" i="27"/>
  <c r="BD45" i="27"/>
  <c r="CA45" i="27"/>
  <c r="BW48" i="27"/>
  <c r="BO16" i="27"/>
  <c r="BM17" i="27"/>
  <c r="BU17" i="27"/>
  <c r="CC17" i="27"/>
  <c r="BK18" i="27"/>
  <c r="BS18" i="27"/>
  <c r="CA18" i="27"/>
  <c r="BI19" i="27"/>
  <c r="BY19" i="27"/>
  <c r="CG19" i="27"/>
  <c r="I21" i="27"/>
  <c r="Q21" i="27"/>
  <c r="Y21" i="27"/>
  <c r="AG21" i="27"/>
  <c r="AW21" i="27"/>
  <c r="BU21" i="27"/>
  <c r="CC21" i="27"/>
  <c r="G5" i="33"/>
  <c r="W5" i="33"/>
  <c r="AE5" i="33"/>
  <c r="AM5" i="33"/>
  <c r="AU5" i="33"/>
  <c r="BC5" i="33"/>
  <c r="BK5" i="33"/>
  <c r="BS5" i="33"/>
  <c r="CA5" i="33"/>
  <c r="AY42" i="27"/>
  <c r="BG42" i="27"/>
  <c r="I43" i="27"/>
  <c r="Q43" i="27"/>
  <c r="AG43" i="27"/>
  <c r="AO43" i="27"/>
  <c r="AW43" i="27"/>
  <c r="BE43" i="27"/>
  <c r="BM43" i="27"/>
  <c r="G44" i="27"/>
  <c r="O44" i="27"/>
  <c r="W44" i="27"/>
  <c r="AE44" i="27"/>
  <c r="AM44" i="27"/>
  <c r="AU44" i="27"/>
  <c r="BC44" i="27"/>
  <c r="BK44" i="27"/>
  <c r="E45" i="27"/>
  <c r="M45" i="27"/>
  <c r="U45" i="27"/>
  <c r="AC45" i="27"/>
  <c r="AK45" i="27"/>
  <c r="AS45" i="27"/>
  <c r="BA45" i="27"/>
  <c r="BI45" i="27"/>
  <c r="G40" i="27"/>
  <c r="O40" i="27"/>
  <c r="W40" i="27"/>
  <c r="AE40" i="27"/>
  <c r="AM40" i="27"/>
  <c r="AU40" i="27"/>
  <c r="BC40" i="27"/>
  <c r="BK40" i="27"/>
  <c r="I41" i="27"/>
  <c r="Q41" i="27"/>
  <c r="Y41" i="27"/>
  <c r="AG41" i="27"/>
  <c r="AO41" i="27"/>
  <c r="AX41" i="27"/>
  <c r="BG41" i="27"/>
  <c r="F42" i="27"/>
  <c r="O42" i="27"/>
  <c r="X42" i="27"/>
  <c r="AI42" i="27"/>
  <c r="AW42" i="27"/>
  <c r="AE43" i="27"/>
  <c r="AZ43" i="27"/>
  <c r="BW43" i="27"/>
  <c r="M44" i="27"/>
  <c r="AH44" i="27"/>
  <c r="BY44" i="27"/>
  <c r="P45" i="27"/>
  <c r="BG45" i="27"/>
  <c r="CA48" i="27"/>
  <c r="BJ16" i="27"/>
  <c r="BR16" i="27"/>
  <c r="BZ16" i="27"/>
  <c r="BH17" i="27"/>
  <c r="BP17" i="27"/>
  <c r="BX17" i="27"/>
  <c r="CF17" i="27"/>
  <c r="BN18" i="27"/>
  <c r="BV18" i="27"/>
  <c r="CD18" i="27"/>
  <c r="BL19" i="27"/>
  <c r="BT19" i="27"/>
  <c r="CB19" i="27"/>
  <c r="F20" i="27"/>
  <c r="BR20" i="27"/>
  <c r="BZ20" i="27"/>
  <c r="D21" i="27"/>
  <c r="L21" i="27"/>
  <c r="T21" i="27"/>
  <c r="AB21" i="27"/>
  <c r="AJ21" i="27"/>
  <c r="AR21" i="27"/>
  <c r="AZ21" i="27"/>
  <c r="BH21" i="27"/>
  <c r="BP21" i="27"/>
  <c r="BX21" i="27"/>
  <c r="CF21" i="27"/>
  <c r="J5" i="33"/>
  <c r="R5" i="33"/>
  <c r="Z5" i="33"/>
  <c r="AH5" i="33"/>
  <c r="AP5" i="33"/>
  <c r="AX5" i="33"/>
  <c r="BF5" i="33"/>
  <c r="BN5" i="33"/>
  <c r="BV5" i="33"/>
  <c r="CD5" i="33"/>
  <c r="AV41" i="27"/>
  <c r="BD41" i="27"/>
  <c r="BL41" i="27"/>
  <c r="F29" i="27"/>
  <c r="N29" i="27"/>
  <c r="V29" i="27"/>
  <c r="AD29" i="27"/>
  <c r="AL29" i="27"/>
  <c r="AT29" i="27"/>
  <c r="BB29" i="27"/>
  <c r="BJ29" i="27"/>
  <c r="BR29" i="27"/>
  <c r="BZ29" i="27"/>
  <c r="BT42" i="27"/>
  <c r="CB42" i="27"/>
  <c r="BR43" i="27"/>
  <c r="BZ43" i="27"/>
  <c r="BP44" i="27"/>
  <c r="BX44" i="27"/>
  <c r="CF44" i="27"/>
  <c r="BN45" i="27"/>
  <c r="BV45" i="27"/>
  <c r="CD45" i="27"/>
  <c r="J40" i="27"/>
  <c r="R40" i="27"/>
  <c r="Z40" i="27"/>
  <c r="AH40" i="27"/>
  <c r="AP40" i="27"/>
  <c r="AX40" i="27"/>
  <c r="BF40" i="27"/>
  <c r="D41" i="27"/>
  <c r="L41" i="27"/>
  <c r="T41" i="27"/>
  <c r="AB41" i="27"/>
  <c r="AJ41" i="27"/>
  <c r="AR41" i="27"/>
  <c r="BA41" i="27"/>
  <c r="I42" i="27"/>
  <c r="S42" i="27"/>
  <c r="AL42" i="27"/>
  <c r="BE42" i="27"/>
  <c r="AM43" i="27"/>
  <c r="BH43" i="27"/>
  <c r="CE43" i="27"/>
  <c r="U44" i="27"/>
  <c r="AP44" i="27"/>
  <c r="CG44" i="27"/>
  <c r="X45" i="27"/>
  <c r="BO45" i="27"/>
  <c r="BQ48" i="27"/>
  <c r="BI4" i="27"/>
  <c r="BQ4" i="27"/>
  <c r="BY4" i="27"/>
  <c r="CG4" i="27"/>
  <c r="K10" i="27"/>
  <c r="S10" i="27"/>
  <c r="AA10" i="27"/>
  <c r="AI10" i="27"/>
  <c r="AQ10" i="27"/>
  <c r="AY10" i="27"/>
  <c r="BG10" i="27"/>
  <c r="BO10" i="27"/>
  <c r="BW10" i="27"/>
  <c r="CE10" i="27"/>
  <c r="BS16" i="27"/>
  <c r="BI17" i="27"/>
  <c r="BQ17" i="27"/>
  <c r="BY17" i="27"/>
  <c r="CG17" i="27"/>
  <c r="BW18" i="27"/>
  <c r="CC19" i="27"/>
  <c r="M21" i="27"/>
  <c r="AC21" i="27"/>
  <c r="BA21" i="27"/>
  <c r="BY21" i="27"/>
  <c r="K5" i="33"/>
  <c r="S5" i="33"/>
  <c r="AA5" i="33"/>
  <c r="AI5" i="33"/>
  <c r="AI48" i="27"/>
  <c r="AQ5" i="33"/>
  <c r="BG5" i="33"/>
  <c r="BO5" i="33"/>
  <c r="BW5" i="33"/>
  <c r="CE5" i="33"/>
  <c r="AM42" i="27"/>
  <c r="AU42" i="27"/>
  <c r="BC42" i="27"/>
  <c r="BK42" i="27"/>
  <c r="E43" i="27"/>
  <c r="M43" i="27"/>
  <c r="U43" i="27"/>
  <c r="AC43" i="27"/>
  <c r="AK43" i="27"/>
  <c r="AS43" i="27"/>
  <c r="BA43" i="27"/>
  <c r="BI43" i="27"/>
  <c r="K44" i="27"/>
  <c r="S44" i="27"/>
  <c r="AA44" i="27"/>
  <c r="AI44" i="27"/>
  <c r="AQ44" i="27"/>
  <c r="AY44" i="27"/>
  <c r="BG44" i="27"/>
  <c r="I45" i="27"/>
  <c r="Q45" i="27"/>
  <c r="Y45" i="27"/>
  <c r="AG45" i="27"/>
  <c r="AO45" i="27"/>
  <c r="AW45" i="27"/>
  <c r="BE45" i="27"/>
  <c r="BM45" i="27"/>
  <c r="G29" i="27"/>
  <c r="O29" i="27"/>
  <c r="W29" i="27"/>
  <c r="AE29" i="27"/>
  <c r="AM29" i="27"/>
  <c r="AU29" i="27"/>
  <c r="BC29" i="27"/>
  <c r="BK29" i="27"/>
  <c r="BS29" i="27"/>
  <c r="CA29" i="27"/>
  <c r="K40" i="27"/>
  <c r="S40" i="27"/>
  <c r="AA40" i="27"/>
  <c r="AI40" i="27"/>
  <c r="AQ40" i="27"/>
  <c r="AY40" i="27"/>
  <c r="BG40" i="27"/>
  <c r="E41" i="27"/>
  <c r="M41" i="27"/>
  <c r="U41" i="27"/>
  <c r="AC41" i="27"/>
  <c r="AK41" i="27"/>
  <c r="AS41" i="27"/>
  <c r="K42" i="27"/>
  <c r="AO42" i="27"/>
  <c r="CC42" i="27"/>
  <c r="T43" i="27"/>
  <c r="BK43" i="27"/>
  <c r="AS44" i="27"/>
  <c r="AA45" i="27"/>
  <c r="AV45" i="27"/>
  <c r="BS45" i="27"/>
  <c r="BH48" i="27"/>
  <c r="BP48" i="27"/>
  <c r="BX48" i="27"/>
  <c r="D5" i="33"/>
  <c r="L5" i="33"/>
  <c r="T5" i="33"/>
  <c r="AB5" i="33"/>
  <c r="AJ5" i="33"/>
  <c r="AR5" i="33"/>
  <c r="AZ5" i="33"/>
  <c r="BH5" i="33"/>
  <c r="BP5" i="33"/>
  <c r="BX5" i="33"/>
  <c r="CF5" i="33"/>
  <c r="AF42" i="27"/>
  <c r="AN42" i="27"/>
  <c r="AV42" i="27"/>
  <c r="BD42" i="27"/>
  <c r="BL42" i="27"/>
  <c r="N43" i="27"/>
  <c r="V43" i="27"/>
  <c r="AD43" i="27"/>
  <c r="AL43" i="27"/>
  <c r="AT43" i="27"/>
  <c r="BB43" i="27"/>
  <c r="BJ43" i="27"/>
  <c r="D44" i="27"/>
  <c r="L44" i="27"/>
  <c r="T44" i="27"/>
  <c r="AB44" i="27"/>
  <c r="AJ44" i="27"/>
  <c r="AR44" i="27"/>
  <c r="AZ44" i="27"/>
  <c r="BH44" i="27"/>
  <c r="J45" i="27"/>
  <c r="R45" i="27"/>
  <c r="Z45" i="27"/>
  <c r="AH45" i="27"/>
  <c r="AP45" i="27"/>
  <c r="AX45" i="27"/>
  <c r="BF45" i="27"/>
  <c r="BN42" i="27"/>
  <c r="BV42" i="27"/>
  <c r="CD42" i="27"/>
  <c r="BT43" i="27"/>
  <c r="CB43" i="27"/>
  <c r="BR44" i="27"/>
  <c r="BZ44" i="27"/>
  <c r="BP45" i="27"/>
  <c r="BX45" i="27"/>
  <c r="CF45" i="27"/>
  <c r="D40" i="27"/>
  <c r="L40" i="27"/>
  <c r="T40" i="27"/>
  <c r="AB40" i="27"/>
  <c r="AJ40" i="27"/>
  <c r="AR40" i="27"/>
  <c r="AZ40" i="27"/>
  <c r="BH40" i="27"/>
  <c r="AD42" i="27"/>
  <c r="BJ42" i="27"/>
  <c r="W43" i="27"/>
  <c r="E44" i="27"/>
  <c r="Z44" i="27"/>
  <c r="H45" i="27"/>
  <c r="AY45" i="27"/>
  <c r="E5" i="33"/>
  <c r="M5" i="33"/>
  <c r="U5" i="33"/>
  <c r="AC5" i="33"/>
  <c r="AK5" i="33"/>
  <c r="AK48" i="27"/>
  <c r="AS5" i="33"/>
  <c r="AS48" i="27"/>
  <c r="BA5" i="33"/>
  <c r="BI5" i="33"/>
  <c r="BQ5" i="33"/>
  <c r="BY5" i="33"/>
  <c r="CG5" i="33"/>
  <c r="BO42" i="27"/>
  <c r="BW42" i="27"/>
  <c r="CE42" i="27"/>
  <c r="BU43" i="27"/>
  <c r="CC43" i="27"/>
  <c r="BS44" i="27"/>
  <c r="CA44" i="27"/>
  <c r="BQ45" i="27"/>
  <c r="BY45" i="27"/>
  <c r="CG45" i="27"/>
  <c r="E40" i="27"/>
  <c r="M40" i="27"/>
  <c r="U40" i="27"/>
  <c r="AC40" i="27"/>
  <c r="AK40" i="27"/>
  <c r="AS40" i="27"/>
  <c r="BA40" i="27"/>
  <c r="BI40" i="27"/>
  <c r="BE41" i="27"/>
  <c r="V42" i="27"/>
  <c r="AE42" i="27"/>
  <c r="BM42" i="27"/>
  <c r="D43" i="27"/>
  <c r="AU43" i="27"/>
  <c r="AC44" i="27"/>
  <c r="AX44" i="27"/>
  <c r="BU44" i="27"/>
  <c r="K45" i="27"/>
  <c r="AF45" i="27"/>
  <c r="BW45" i="27"/>
  <c r="H5" i="32"/>
  <c r="H4" i="32" s="1"/>
  <c r="H18" i="32"/>
  <c r="H17" i="32" s="1"/>
  <c r="P5" i="32"/>
  <c r="P4" i="32" s="1"/>
  <c r="P18" i="32"/>
  <c r="P17" i="32" s="1"/>
  <c r="X5" i="32"/>
  <c r="X4" i="32" s="1"/>
  <c r="X18" i="32"/>
  <c r="X17" i="32" s="1"/>
  <c r="AF5" i="32"/>
  <c r="AF4" i="32" s="1"/>
  <c r="AF18" i="32"/>
  <c r="AF17" i="32" s="1"/>
  <c r="AN5" i="32"/>
  <c r="AN4" i="32" s="1"/>
  <c r="AN18" i="32"/>
  <c r="AN17" i="32" s="1"/>
  <c r="AV5" i="32"/>
  <c r="AV4" i="32" s="1"/>
  <c r="AV18" i="32"/>
  <c r="AV17" i="32" s="1"/>
  <c r="BD5" i="32"/>
  <c r="BD4" i="32" s="1"/>
  <c r="BD18" i="32"/>
  <c r="BD17" i="32" s="1"/>
  <c r="BL5" i="32"/>
  <c r="BL4" i="32" s="1"/>
  <c r="BL18" i="32"/>
  <c r="BL17" i="32" s="1"/>
  <c r="BT5" i="32"/>
  <c r="BT4" i="32" s="1"/>
  <c r="BT18" i="32"/>
  <c r="BT17" i="32" s="1"/>
  <c r="CB5" i="32"/>
  <c r="CB4" i="32" s="1"/>
  <c r="CB18" i="32"/>
  <c r="CB17" i="32" s="1"/>
  <c r="BN5" i="32"/>
  <c r="BN4" i="32" s="1"/>
  <c r="CD18" i="32"/>
  <c r="CD17" i="32" s="1"/>
  <c r="CD5" i="32"/>
  <c r="CD4" i="32" s="1"/>
  <c r="F5" i="32"/>
  <c r="F4" i="32" s="1"/>
  <c r="N5" i="32"/>
  <c r="N4" i="32" s="1"/>
  <c r="V5" i="32"/>
  <c r="V4" i="32" s="1"/>
  <c r="AD5" i="32"/>
  <c r="AD4" i="32" s="1"/>
  <c r="AL5" i="32"/>
  <c r="AL4" i="32" s="1"/>
  <c r="AT5" i="32"/>
  <c r="AT4" i="32" s="1"/>
  <c r="BB5" i="32"/>
  <c r="BB4" i="32" s="1"/>
  <c r="BJ5" i="32"/>
  <c r="BJ4" i="32" s="1"/>
  <c r="BR5" i="32"/>
  <c r="BR4" i="32" s="1"/>
  <c r="BZ5" i="32"/>
  <c r="BZ4" i="32" s="1"/>
  <c r="P15" i="33"/>
  <c r="AO4" i="30"/>
  <c r="AO6" i="12" s="1"/>
  <c r="AO12" i="30"/>
  <c r="CB12" i="30"/>
  <c r="BP13" i="30"/>
  <c r="BP12" i="30" s="1"/>
  <c r="F4" i="28"/>
  <c r="N4" i="28"/>
  <c r="V4" i="28"/>
  <c r="AD4" i="28"/>
  <c r="AM4" i="28"/>
  <c r="BP4" i="28"/>
  <c r="AI10" i="28"/>
  <c r="AQ10" i="28"/>
  <c r="AY10" i="28"/>
  <c r="BO10" i="28"/>
  <c r="BW10" i="28"/>
  <c r="CE10" i="28"/>
  <c r="AS10" i="28"/>
  <c r="P4" i="30"/>
  <c r="BE4" i="30"/>
  <c r="BE6" i="12" s="1"/>
  <c r="CB4" i="30"/>
  <c r="BE12" i="30"/>
  <c r="G4" i="28"/>
  <c r="O4" i="28"/>
  <c r="W4" i="28"/>
  <c r="AE4" i="28"/>
  <c r="AZ10" i="28"/>
  <c r="AP4" i="30"/>
  <c r="AP6" i="12" s="1"/>
  <c r="Q4" i="30"/>
  <c r="AN4" i="30"/>
  <c r="AN6" i="12" s="1"/>
  <c r="CC4" i="30"/>
  <c r="BV13" i="30"/>
  <c r="BV12" i="30" s="1"/>
  <c r="CD13" i="30"/>
  <c r="CD12" i="30" s="1"/>
  <c r="BO13" i="30"/>
  <c r="BO12" i="30" s="1"/>
  <c r="BQ13" i="30"/>
  <c r="BQ12" i="30" s="1"/>
  <c r="AL10" i="28"/>
  <c r="AL4" i="28"/>
  <c r="AT10" i="28"/>
  <c r="AT4" i="28"/>
  <c r="BB10" i="28"/>
  <c r="BB4" i="28"/>
  <c r="BJ10" i="28"/>
  <c r="BJ4" i="28"/>
  <c r="BR10" i="28"/>
  <c r="BR4" i="28"/>
  <c r="BZ10" i="28"/>
  <c r="BZ4" i="28"/>
  <c r="BX4" i="28"/>
  <c r="CF4" i="28"/>
  <c r="CF10" i="28"/>
  <c r="BH10" i="28"/>
  <c r="R4" i="30"/>
  <c r="AX4" i="30"/>
  <c r="AX6" i="12" s="1"/>
  <c r="CD4" i="30"/>
  <c r="X4" i="30"/>
  <c r="BM4" i="30"/>
  <c r="BH13" i="30"/>
  <c r="BH12" i="30" s="1"/>
  <c r="AN12" i="30"/>
  <c r="BK10" i="28"/>
  <c r="BK4" i="28"/>
  <c r="BS10" i="28"/>
  <c r="BS4" i="28"/>
  <c r="CA10" i="28"/>
  <c r="CA4" i="28"/>
  <c r="BI4" i="28"/>
  <c r="BI10" i="28"/>
  <c r="BQ4" i="28"/>
  <c r="BY4" i="28"/>
  <c r="BY10" i="28"/>
  <c r="CG4" i="28"/>
  <c r="CG10" i="28"/>
  <c r="BA4" i="28"/>
  <c r="J4" i="29"/>
  <c r="R4" i="29"/>
  <c r="Z4" i="29"/>
  <c r="AH4" i="29"/>
  <c r="AP4" i="29"/>
  <c r="AX4" i="29"/>
  <c r="BF4" i="29"/>
  <c r="H4" i="29"/>
  <c r="P4" i="29"/>
  <c r="X4" i="29"/>
  <c r="AF4" i="29"/>
  <c r="AN4" i="29"/>
  <c r="AV4" i="29"/>
  <c r="BD4" i="29"/>
  <c r="BL4" i="29"/>
  <c r="F4" i="29"/>
  <c r="N4" i="29"/>
  <c r="V4" i="29"/>
  <c r="AD4" i="29"/>
  <c r="AL4" i="29"/>
  <c r="AT4" i="29"/>
  <c r="BB4" i="29"/>
  <c r="BJ4" i="29"/>
  <c r="F4" i="30"/>
  <c r="N4" i="30"/>
  <c r="V4" i="30"/>
  <c r="AD4" i="30"/>
  <c r="AL4" i="30"/>
  <c r="AL6" i="12" s="1"/>
  <c r="AL12" i="30"/>
  <c r="AT5" i="30"/>
  <c r="BB5" i="30"/>
  <c r="BJ13" i="30"/>
  <c r="BJ12" i="30" s="1"/>
  <c r="BJ5" i="30"/>
  <c r="BR13" i="30"/>
  <c r="BR12" i="30" s="1"/>
  <c r="BR5" i="30"/>
  <c r="D5" i="30"/>
  <c r="L5" i="30"/>
  <c r="T5" i="30"/>
  <c r="AB4" i="30"/>
  <c r="AJ5" i="30"/>
  <c r="AR5" i="30"/>
  <c r="AZ5" i="30"/>
  <c r="BP5" i="30"/>
  <c r="BX13" i="30"/>
  <c r="BX12" i="30" s="1"/>
  <c r="BX5" i="30"/>
  <c r="CF5" i="30"/>
  <c r="AV12" i="30"/>
  <c r="BZ13" i="30"/>
  <c r="BZ12" i="30" s="1"/>
  <c r="AW29" i="31"/>
  <c r="BM29" i="31"/>
  <c r="AS4" i="28"/>
  <c r="BC4" i="28"/>
  <c r="AK10" i="28"/>
  <c r="BQ10" i="28"/>
  <c r="K4" i="29"/>
  <c r="S4" i="29"/>
  <c r="AA4" i="29"/>
  <c r="AI4" i="29"/>
  <c r="AQ4" i="29"/>
  <c r="AY4" i="29"/>
  <c r="BG4" i="29"/>
  <c r="I4" i="29"/>
  <c r="Q4" i="29"/>
  <c r="Y4" i="29"/>
  <c r="AG4" i="29"/>
  <c r="AO4" i="29"/>
  <c r="AW4" i="29"/>
  <c r="BE4" i="29"/>
  <c r="BM4" i="29"/>
  <c r="G4" i="30"/>
  <c r="O4" i="30"/>
  <c r="W4" i="30"/>
  <c r="AE4" i="30"/>
  <c r="AM4" i="30"/>
  <c r="AM6" i="12" s="1"/>
  <c r="AM12" i="30"/>
  <c r="AU4" i="30"/>
  <c r="AU6" i="12" s="1"/>
  <c r="AU12" i="30"/>
  <c r="BC5" i="30"/>
  <c r="BK5" i="30"/>
  <c r="BK13" i="30"/>
  <c r="BK12" i="30" s="1"/>
  <c r="BS13" i="30"/>
  <c r="BS12" i="30" s="1"/>
  <c r="BS5" i="30"/>
  <c r="CA13" i="30"/>
  <c r="CA12" i="30" s="1"/>
  <c r="CA5" i="30"/>
  <c r="E4" i="30"/>
  <c r="M5" i="30"/>
  <c r="U5" i="30"/>
  <c r="AC5" i="30"/>
  <c r="AK12" i="30"/>
  <c r="AK4" i="30"/>
  <c r="AK6" i="12" s="1"/>
  <c r="AS5" i="30"/>
  <c r="BA5" i="30"/>
  <c r="BI5" i="30"/>
  <c r="BI13" i="30"/>
  <c r="BI12" i="30" s="1"/>
  <c r="BY5" i="30"/>
  <c r="BY13" i="30"/>
  <c r="BY12" i="30" s="1"/>
  <c r="CG5" i="30"/>
  <c r="CG13" i="30"/>
  <c r="CG12" i="30" s="1"/>
  <c r="AW12" i="30"/>
  <c r="CF13" i="30"/>
  <c r="CF12" i="30" s="1"/>
  <c r="E4" i="28"/>
  <c r="M4" i="28"/>
  <c r="U4" i="28"/>
  <c r="AC4" i="28"/>
  <c r="AK4" i="28"/>
  <c r="AU4" i="28"/>
  <c r="BX10" i="28"/>
  <c r="BD12" i="30"/>
  <c r="BW13" i="30"/>
  <c r="BW12" i="30" s="1"/>
  <c r="AT30" i="31"/>
  <c r="AT29" i="31" s="1"/>
  <c r="AT5" i="31"/>
  <c r="AT4" i="31" s="1"/>
  <c r="BB30" i="31"/>
  <c r="BB5" i="31"/>
  <c r="BJ30" i="31"/>
  <c r="BJ5" i="31"/>
  <c r="BJ4" i="31" s="1"/>
  <c r="BR30" i="31"/>
  <c r="BR5" i="31"/>
  <c r="BR4" i="31" s="1"/>
  <c r="AY30" i="31"/>
  <c r="AY29" i="31" s="1"/>
  <c r="AY5" i="31"/>
  <c r="BG30" i="31"/>
  <c r="BG5" i="31"/>
  <c r="BO5" i="31"/>
  <c r="BO4" i="31" s="1"/>
  <c r="BG34" i="31"/>
  <c r="BU45" i="31"/>
  <c r="BX34" i="31"/>
  <c r="BX29" i="31" s="1"/>
  <c r="BU4" i="31"/>
  <c r="AU30" i="31"/>
  <c r="BC30" i="31"/>
  <c r="BK30" i="31"/>
  <c r="AR34" i="31"/>
  <c r="AZ34" i="31"/>
  <c r="BP34" i="31"/>
  <c r="CF34" i="31"/>
  <c r="CF29" i="31" s="1"/>
  <c r="BL38" i="31"/>
  <c r="BK38" i="31"/>
  <c r="BK13" i="31"/>
  <c r="BJ13" i="31"/>
  <c r="BR13" i="31"/>
  <c r="BY38" i="31"/>
  <c r="BY13" i="31"/>
  <c r="CG38" i="31"/>
  <c r="CG13" i="31"/>
  <c r="BG13" i="30"/>
  <c r="BG12" i="30" s="1"/>
  <c r="AX30" i="31"/>
  <c r="BN30" i="31"/>
  <c r="BN29" i="31" s="1"/>
  <c r="AU34" i="31"/>
  <c r="BC34" i="31"/>
  <c r="BK34" i="31"/>
  <c r="AT34" i="31"/>
  <c r="CA38" i="31"/>
  <c r="BF18" i="32"/>
  <c r="BF17" i="32" s="1"/>
  <c r="BN18" i="32"/>
  <c r="BN17" i="32" s="1"/>
  <c r="K5" i="30"/>
  <c r="S5" i="30"/>
  <c r="AA5" i="30"/>
  <c r="AI5" i="30"/>
  <c r="AQ5" i="30"/>
  <c r="AY5" i="30"/>
  <c r="CE5" i="30"/>
  <c r="BD5" i="31"/>
  <c r="BO30" i="31"/>
  <c r="BD34" i="31"/>
  <c r="BN20" i="31"/>
  <c r="AW34" i="31"/>
  <c r="CC45" i="31"/>
  <c r="BZ4" i="31"/>
  <c r="AR4" i="31"/>
  <c r="AZ29" i="31"/>
  <c r="BE4" i="31"/>
  <c r="BE34" i="31"/>
  <c r="BE29" i="31" s="1"/>
  <c r="BE9" i="31"/>
  <c r="BM9" i="31"/>
  <c r="BM34" i="31"/>
  <c r="BU9" i="31"/>
  <c r="BU34" i="31"/>
  <c r="BU29" i="31" s="1"/>
  <c r="CC9" i="31"/>
  <c r="CC4" i="31" s="1"/>
  <c r="CC34" i="31"/>
  <c r="CC29" i="31" s="1"/>
  <c r="BB34" i="31"/>
  <c r="BB9" i="31"/>
  <c r="BJ9" i="31"/>
  <c r="BR9" i="31"/>
  <c r="BR34" i="31"/>
  <c r="BZ34" i="31"/>
  <c r="BZ29" i="31" s="1"/>
  <c r="BZ9" i="31"/>
  <c r="AQ4" i="31"/>
  <c r="AY34" i="31"/>
  <c r="AY9" i="31"/>
  <c r="BG9" i="31"/>
  <c r="BO34" i="31"/>
  <c r="BO9" i="31"/>
  <c r="BW34" i="31"/>
  <c r="BW29" i="31" s="1"/>
  <c r="BW9" i="31"/>
  <c r="BW4" i="31" s="1"/>
  <c r="CE34" i="31"/>
  <c r="CE29" i="31" s="1"/>
  <c r="CE9" i="31"/>
  <c r="CE4" i="31" s="1"/>
  <c r="BQ38" i="31"/>
  <c r="BM45" i="31"/>
  <c r="BM20" i="31"/>
  <c r="BL45" i="31"/>
  <c r="BL20" i="31"/>
  <c r="BS45" i="31"/>
  <c r="BS20" i="31"/>
  <c r="CA45" i="31"/>
  <c r="CA20" i="31"/>
  <c r="AS29" i="31"/>
  <c r="BR4" i="33"/>
  <c r="H15" i="33"/>
  <c r="AF15" i="33"/>
  <c r="AV15" i="33"/>
  <c r="BD15" i="33"/>
  <c r="BT15" i="33"/>
  <c r="BA30" i="31"/>
  <c r="BA29" i="31" s="1"/>
  <c r="AX34" i="31"/>
  <c r="BF34" i="31"/>
  <c r="BV34" i="31"/>
  <c r="CD34" i="31"/>
  <c r="CD29" i="31" s="1"/>
  <c r="BJ38" i="31"/>
  <c r="BR38" i="31"/>
  <c r="CA29" i="31"/>
  <c r="BJ34" i="31"/>
  <c r="BD30" i="31"/>
  <c r="BD29" i="31" s="1"/>
  <c r="BP30" i="31"/>
  <c r="BP29" i="31" s="1"/>
  <c r="BH34" i="31"/>
  <c r="BT34" i="31"/>
  <c r="BT29" i="31" s="1"/>
  <c r="CG34" i="31"/>
  <c r="CG29" i="31" s="1"/>
  <c r="BW38" i="31"/>
  <c r="BK45" i="31"/>
  <c r="BY45" i="31"/>
  <c r="F18" i="32"/>
  <c r="F17" i="32" s="1"/>
  <c r="N18" i="32"/>
  <c r="N17" i="32" s="1"/>
  <c r="V18" i="32"/>
  <c r="V17" i="32" s="1"/>
  <c r="AD18" i="32"/>
  <c r="AD17" i="32" s="1"/>
  <c r="AL18" i="32"/>
  <c r="AL17" i="32" s="1"/>
  <c r="AT18" i="32"/>
  <c r="AT17" i="32" s="1"/>
  <c r="BB18" i="32"/>
  <c r="BB17" i="32" s="1"/>
  <c r="BJ18" i="32"/>
  <c r="BJ17" i="32" s="1"/>
  <c r="BR18" i="32"/>
  <c r="BR17" i="32" s="1"/>
  <c r="BZ18" i="32"/>
  <c r="BZ17" i="32" s="1"/>
  <c r="AU5" i="31"/>
  <c r="AU4" i="31" s="1"/>
  <c r="BC5" i="31"/>
  <c r="BK5" i="31"/>
  <c r="AR30" i="31"/>
  <c r="AR29" i="31" s="1"/>
  <c r="BQ30" i="31"/>
  <c r="BQ29" i="31" s="1"/>
  <c r="AV34" i="31"/>
  <c r="AV29" i="31" s="1"/>
  <c r="BX38" i="31"/>
  <c r="BZ45" i="31"/>
  <c r="O18" i="32"/>
  <c r="O17" i="32" s="1"/>
  <c r="BK18" i="32"/>
  <c r="BK17" i="32" s="1"/>
  <c r="CA18" i="32"/>
  <c r="CA17" i="32" s="1"/>
  <c r="Y18" i="32"/>
  <c r="Y17" i="32" s="1"/>
  <c r="BE18" i="32"/>
  <c r="BE17" i="32" s="1"/>
  <c r="AW5" i="31"/>
  <c r="AW4" i="31" s="1"/>
  <c r="BM5" i="31"/>
  <c r="BM4" i="31" s="1"/>
  <c r="BM38" i="31"/>
  <c r="BO45" i="31"/>
  <c r="BH30" i="31"/>
  <c r="BF30" i="31"/>
  <c r="BF29" i="31" s="1"/>
  <c r="BL34" i="31"/>
  <c r="BL29" i="31" s="1"/>
  <c r="AG18" i="32"/>
  <c r="AG17" i="32" s="1"/>
  <c r="BM18" i="32"/>
  <c r="BM17" i="32" s="1"/>
  <c r="N4" i="33"/>
  <c r="AT4" i="33"/>
  <c r="AX5" i="31"/>
  <c r="AX4" i="31" s="1"/>
  <c r="BN13" i="31"/>
  <c r="BI30" i="31"/>
  <c r="BI29" i="31" s="1"/>
  <c r="CE38" i="31"/>
  <c r="CG45" i="31"/>
  <c r="BO5" i="32"/>
  <c r="BO4" i="32" s="1"/>
  <c r="CE5" i="32"/>
  <c r="CE4" i="32" s="1"/>
  <c r="P4" i="33"/>
  <c r="AU9" i="31"/>
  <c r="BC9" i="31"/>
  <c r="BK9" i="31"/>
  <c r="BS9" i="31"/>
  <c r="BS4" i="31" s="1"/>
  <c r="CA9" i="31"/>
  <c r="CA4" i="31" s="1"/>
  <c r="BO38" i="31"/>
  <c r="BQ45" i="31"/>
  <c r="BV29" i="31"/>
  <c r="CB34" i="31"/>
  <c r="CB29" i="31" s="1"/>
  <c r="CF38" i="31"/>
  <c r="BP5" i="32"/>
  <c r="BP4" i="32" s="1"/>
  <c r="CF5" i="32"/>
  <c r="CF4" i="32" s="1"/>
  <c r="I18" i="32"/>
  <c r="I17" i="32" s="1"/>
  <c r="AO18" i="32"/>
  <c r="AO17" i="32" s="1"/>
  <c r="BU18" i="32"/>
  <c r="BU17" i="32" s="1"/>
  <c r="AZ5" i="31"/>
  <c r="AZ4" i="31" s="1"/>
  <c r="BD9" i="31"/>
  <c r="BP38" i="31"/>
  <c r="BJ45" i="31"/>
  <c r="BR45" i="31"/>
  <c r="G5" i="32"/>
  <c r="G4" i="32" s="1"/>
  <c r="W5" i="32"/>
  <c r="W4" i="32" s="1"/>
  <c r="AM5" i="32"/>
  <c r="AM4" i="32" s="1"/>
  <c r="BC5" i="32"/>
  <c r="BC4" i="32" s="1"/>
  <c r="D18" i="32"/>
  <c r="D17" i="32" s="1"/>
  <c r="L18" i="32"/>
  <c r="L17" i="32" s="1"/>
  <c r="AJ18" i="32"/>
  <c r="AJ17" i="32" s="1"/>
  <c r="AR18" i="32"/>
  <c r="AR17" i="32" s="1"/>
  <c r="BP18" i="32"/>
  <c r="BP17" i="32" s="1"/>
  <c r="BX18" i="32"/>
  <c r="BX17" i="32" s="1"/>
  <c r="X30" i="32"/>
  <c r="AF30" i="32"/>
  <c r="AN30" i="32"/>
  <c r="BD30" i="32"/>
  <c r="BL30" i="32"/>
  <c r="BT30" i="32"/>
  <c r="BA5" i="31"/>
  <c r="BA4" i="31" s="1"/>
  <c r="J5" i="32"/>
  <c r="J4" i="32" s="1"/>
  <c r="Z5" i="32"/>
  <c r="Z4" i="32" s="1"/>
  <c r="AP5" i="32"/>
  <c r="AP4" i="32" s="1"/>
  <c r="BF5" i="32"/>
  <c r="BF4" i="32" s="1"/>
  <c r="BV5" i="32"/>
  <c r="BV4" i="32" s="1"/>
  <c r="E18" i="32"/>
  <c r="E17" i="32" s="1"/>
  <c r="E5" i="32"/>
  <c r="E4" i="32" s="1"/>
  <c r="M18" i="32"/>
  <c r="M17" i="32" s="1"/>
  <c r="M5" i="32"/>
  <c r="M4" i="32" s="1"/>
  <c r="U18" i="32"/>
  <c r="U17" i="32" s="1"/>
  <c r="U5" i="32"/>
  <c r="U4" i="32" s="1"/>
  <c r="AC18" i="32"/>
  <c r="AC17" i="32" s="1"/>
  <c r="AC5" i="32"/>
  <c r="AC4" i="32" s="1"/>
  <c r="AK18" i="32"/>
  <c r="AK17" i="32" s="1"/>
  <c r="AK5" i="32"/>
  <c r="AK4" i="32" s="1"/>
  <c r="AS18" i="32"/>
  <c r="AS17" i="32" s="1"/>
  <c r="AS5" i="32"/>
  <c r="AS4" i="32" s="1"/>
  <c r="BA18" i="32"/>
  <c r="BA17" i="32" s="1"/>
  <c r="BA5" i="32"/>
  <c r="BA4" i="32" s="1"/>
  <c r="BI18" i="32"/>
  <c r="BI17" i="32" s="1"/>
  <c r="BI5" i="32"/>
  <c r="BI4" i="32" s="1"/>
  <c r="BQ18" i="32"/>
  <c r="BQ17" i="32" s="1"/>
  <c r="BQ5" i="32"/>
  <c r="BQ4" i="32" s="1"/>
  <c r="BY18" i="32"/>
  <c r="BY17" i="32" s="1"/>
  <c r="BY5" i="32"/>
  <c r="BY4" i="32" s="1"/>
  <c r="CG18" i="32"/>
  <c r="CG17" i="32" s="1"/>
  <c r="CG5" i="32"/>
  <c r="CG4" i="32" s="1"/>
  <c r="Q18" i="32"/>
  <c r="Q17" i="32" s="1"/>
  <c r="AW18" i="32"/>
  <c r="AW17" i="32" s="1"/>
  <c r="CC18" i="32"/>
  <c r="CC17" i="32" s="1"/>
  <c r="Q30" i="32"/>
  <c r="AG30" i="32"/>
  <c r="AO30" i="32"/>
  <c r="AW30" i="32"/>
  <c r="BM30" i="32"/>
  <c r="BU30" i="32"/>
  <c r="CC30" i="32"/>
  <c r="BK6" i="33"/>
  <c r="BK4" i="33" s="1"/>
  <c r="O6" i="33"/>
  <c r="O4" i="33" s="1"/>
  <c r="AL17" i="33"/>
  <c r="AT15" i="33"/>
  <c r="BZ4" i="33"/>
  <c r="I17" i="33"/>
  <c r="I15" i="33" s="1"/>
  <c r="I6" i="33"/>
  <c r="I4" i="33" s="1"/>
  <c r="Q17" i="33"/>
  <c r="Q6" i="33"/>
  <c r="Y17" i="33"/>
  <c r="Y15" i="33" s="1"/>
  <c r="Y6" i="33"/>
  <c r="Y4" i="33" s="1"/>
  <c r="AG17" i="33"/>
  <c r="AG15" i="33" s="1"/>
  <c r="AG6" i="33"/>
  <c r="AG4" i="33" s="1"/>
  <c r="AO17" i="33"/>
  <c r="AO6" i="33"/>
  <c r="AW17" i="33"/>
  <c r="AW15" i="33" s="1"/>
  <c r="AW6" i="33"/>
  <c r="AW4" i="33" s="1"/>
  <c r="BE17" i="33"/>
  <c r="BE6" i="33"/>
  <c r="BE4" i="33" s="1"/>
  <c r="BM17" i="33"/>
  <c r="BM15" i="33" s="1"/>
  <c r="BM6" i="33"/>
  <c r="BM4" i="33" s="1"/>
  <c r="BU17" i="33"/>
  <c r="BU15" i="33" s="1"/>
  <c r="BU6" i="33"/>
  <c r="BU4" i="33" s="1"/>
  <c r="CC17" i="33"/>
  <c r="CC15" i="33" s="1"/>
  <c r="CC6" i="33"/>
  <c r="CC4" i="33" s="1"/>
  <c r="G6" i="33"/>
  <c r="G4" i="33" s="1"/>
  <c r="W6" i="33"/>
  <c r="W4" i="33" s="1"/>
  <c r="AM6" i="33"/>
  <c r="AM4" i="33" s="1"/>
  <c r="BC6" i="33"/>
  <c r="BS6" i="33"/>
  <c r="BS4" i="33" s="1"/>
  <c r="BB4" i="33"/>
  <c r="CA6" i="33"/>
  <c r="CA4" i="33" s="1"/>
  <c r="BL15" i="33"/>
  <c r="AE6" i="33"/>
  <c r="AE4" i="33" s="1"/>
  <c r="H4" i="33"/>
  <c r="AF4" i="33"/>
  <c r="J6" i="33"/>
  <c r="J4" i="33" s="1"/>
  <c r="AN4" i="33"/>
  <c r="BT4" i="33"/>
  <c r="F17" i="33"/>
  <c r="F15" i="33" s="1"/>
  <c r="N17" i="33"/>
  <c r="N15" i="33" s="1"/>
  <c r="AD17" i="33"/>
  <c r="BB17" i="33"/>
  <c r="BB15" i="33" s="1"/>
  <c r="BR17" i="33"/>
  <c r="BR15" i="33" s="1"/>
  <c r="BZ17" i="33"/>
  <c r="BZ15" i="33" s="1"/>
  <c r="AS17" i="33"/>
  <c r="AS15" i="33" s="1"/>
  <c r="K6" i="33"/>
  <c r="K4" i="33" s="1"/>
  <c r="AA6" i="33"/>
  <c r="AA4" i="33" s="1"/>
  <c r="BG6" i="33"/>
  <c r="BG4" i="33" s="1"/>
  <c r="BW6" i="33"/>
  <c r="BW4" i="33" s="1"/>
  <c r="G17" i="33"/>
  <c r="O17" i="33"/>
  <c r="O15" i="33" s="1"/>
  <c r="W17" i="33"/>
  <c r="AE17" i="33"/>
  <c r="AE15" i="33" s="1"/>
  <c r="AM17" i="33"/>
  <c r="AM15" i="33" s="1"/>
  <c r="AU17" i="33"/>
  <c r="BC17" i="33"/>
  <c r="BK17" i="33"/>
  <c r="BK15" i="33" s="1"/>
  <c r="BS17" i="33"/>
  <c r="BS15" i="33" s="1"/>
  <c r="CA17" i="33"/>
  <c r="CA15" i="33" s="1"/>
  <c r="BI17" i="33"/>
  <c r="AV4" i="33"/>
  <c r="BL4" i="33"/>
  <c r="J17" i="33"/>
  <c r="J15" i="33" s="1"/>
  <c r="BF17" i="33"/>
  <c r="BF15" i="33" s="1"/>
  <c r="U17" i="33"/>
  <c r="F6" i="33"/>
  <c r="F4" i="33" s="1"/>
  <c r="S6" i="33"/>
  <c r="S4" i="33" s="1"/>
  <c r="AI6" i="33"/>
  <c r="AI4" i="33" s="1"/>
  <c r="AY6" i="33"/>
  <c r="AY4" i="33" s="1"/>
  <c r="BO6" i="33"/>
  <c r="BO4" i="33" s="1"/>
  <c r="CE6" i="33"/>
  <c r="CE4" i="33" s="1"/>
  <c r="CG17" i="33"/>
  <c r="CG15" i="33" s="1"/>
  <c r="D17" i="33"/>
  <c r="D6" i="33"/>
  <c r="L17" i="33"/>
  <c r="L15" i="33" s="1"/>
  <c r="L6" i="33"/>
  <c r="L4" i="33" s="1"/>
  <c r="T17" i="33"/>
  <c r="T15" i="33" s="1"/>
  <c r="T6" i="33"/>
  <c r="T4" i="33" s="1"/>
  <c r="AB17" i="33"/>
  <c r="AB6" i="33"/>
  <c r="AB4" i="33" s="1"/>
  <c r="AJ17" i="33"/>
  <c r="AJ6" i="33"/>
  <c r="AR17" i="33"/>
  <c r="AR15" i="33" s="1"/>
  <c r="AR6" i="33"/>
  <c r="AR4" i="33" s="1"/>
  <c r="AZ17" i="33"/>
  <c r="AZ15" i="33" s="1"/>
  <c r="AZ6" i="33"/>
  <c r="AZ4" i="33" s="1"/>
  <c r="BH17" i="33"/>
  <c r="BH6" i="33"/>
  <c r="BH4" i="33" s="1"/>
  <c r="BP17" i="33"/>
  <c r="BP6" i="33"/>
  <c r="BX17" i="33"/>
  <c r="BX15" i="33" s="1"/>
  <c r="BX6" i="33"/>
  <c r="BX4" i="33" s="1"/>
  <c r="CF17" i="33"/>
  <c r="CF15" i="33" s="1"/>
  <c r="CF6" i="33"/>
  <c r="CF4" i="33" s="1"/>
  <c r="R17" i="33"/>
  <c r="R15" i="33" s="1"/>
  <c r="R6" i="33"/>
  <c r="R4" i="33" s="1"/>
  <c r="Z17" i="33"/>
  <c r="Z15" i="33" s="1"/>
  <c r="Z6" i="33"/>
  <c r="Z4" i="33" s="1"/>
  <c r="AH17" i="33"/>
  <c r="AH15" i="33" s="1"/>
  <c r="AH6" i="33"/>
  <c r="AH4" i="33" s="1"/>
  <c r="AP17" i="33"/>
  <c r="AP15" i="33" s="1"/>
  <c r="AP6" i="33"/>
  <c r="AP4" i="33" s="1"/>
  <c r="AX17" i="33"/>
  <c r="AX15" i="33" s="1"/>
  <c r="AX6" i="33"/>
  <c r="AX4" i="33" s="1"/>
  <c r="BF6" i="33"/>
  <c r="BF4" i="33" s="1"/>
  <c r="BN17" i="33"/>
  <c r="BN15" i="33" s="1"/>
  <c r="BN6" i="33"/>
  <c r="BN4" i="33" s="1"/>
  <c r="BV17" i="33"/>
  <c r="BV15" i="33" s="1"/>
  <c r="BV6" i="33"/>
  <c r="BV4" i="33" s="1"/>
  <c r="CD17" i="33"/>
  <c r="CD15" i="33" s="1"/>
  <c r="CD6" i="33"/>
  <c r="CD4" i="33" s="1"/>
  <c r="E17" i="33"/>
  <c r="E6" i="33"/>
  <c r="M6" i="33"/>
  <c r="M4" i="33" s="1"/>
  <c r="M17" i="33"/>
  <c r="M15" i="33" s="1"/>
  <c r="AC17" i="33"/>
  <c r="AC15" i="33" s="1"/>
  <c r="AC6" i="33"/>
  <c r="AK17" i="33"/>
  <c r="AK15" i="33" s="1"/>
  <c r="AK6" i="33"/>
  <c r="AS4" i="33"/>
  <c r="BA17" i="33"/>
  <c r="BA15" i="33" s="1"/>
  <c r="BA6" i="33"/>
  <c r="BA4" i="33" s="1"/>
  <c r="BQ17" i="33"/>
  <c r="BQ6" i="33"/>
  <c r="BY6" i="33"/>
  <c r="BY4" i="33" s="1"/>
  <c r="BY17" i="33"/>
  <c r="BY15" i="33" s="1"/>
  <c r="CG4" i="33"/>
  <c r="BZ4" i="34"/>
  <c r="K17" i="33"/>
  <c r="K15" i="33" s="1"/>
  <c r="S17" i="33"/>
  <c r="S15" i="33" s="1"/>
  <c r="AA17" i="33"/>
  <c r="AA15" i="33" s="1"/>
  <c r="AI17" i="33"/>
  <c r="AI15" i="33" s="1"/>
  <c r="AQ17" i="33"/>
  <c r="AY17" i="33"/>
  <c r="AY15" i="33" s="1"/>
  <c r="BG17" i="33"/>
  <c r="BG15" i="33" s="1"/>
  <c r="BO17" i="33"/>
  <c r="BO15" i="33" s="1"/>
  <c r="BW17" i="33"/>
  <c r="BW15" i="33" s="1"/>
  <c r="CE17" i="33"/>
  <c r="CE15" i="33" s="1"/>
  <c r="CA18" i="34"/>
  <c r="BZ18" i="34"/>
  <c r="CB4" i="34"/>
  <c r="BY4" i="34"/>
  <c r="CG4" i="34"/>
  <c r="BY18" i="34"/>
  <c r="CG18" i="34"/>
  <c r="CA4" i="34"/>
  <c r="BX5" i="34"/>
  <c r="CF5" i="34"/>
  <c r="CD11" i="34"/>
  <c r="CD18" i="34" s="1"/>
  <c r="BW11" i="34"/>
  <c r="CE11" i="34"/>
  <c r="BK25" i="17" l="1"/>
  <c r="BN25" i="17"/>
  <c r="AT139" i="10"/>
  <c r="CA18" i="10"/>
  <c r="BM135" i="9"/>
  <c r="BU10" i="5"/>
  <c r="BJ83" i="6"/>
  <c r="BQ12" i="12"/>
  <c r="AJ83" i="6"/>
  <c r="BF21" i="19"/>
  <c r="BF22" i="19"/>
  <c r="CA109" i="12"/>
  <c r="BQ18" i="10"/>
  <c r="BS18" i="10"/>
  <c r="AR83" i="6"/>
  <c r="BM10" i="5"/>
  <c r="BB83" i="6"/>
  <c r="AL8" i="3"/>
  <c r="BE21" i="19"/>
  <c r="BE22" i="19"/>
  <c r="AO135" i="9"/>
  <c r="AQ83" i="6"/>
  <c r="AL83" i="6"/>
  <c r="AA8" i="3"/>
  <c r="BA83" i="6"/>
  <c r="BP10" i="5"/>
  <c r="AN83" i="6"/>
  <c r="CF27" i="25"/>
  <c r="BG48" i="17"/>
  <c r="AU139" i="10"/>
  <c r="AS83" i="6"/>
  <c r="AT83" i="6"/>
  <c r="V8" i="3"/>
  <c r="BV21" i="19"/>
  <c r="BV22" i="19"/>
  <c r="AN18" i="10"/>
  <c r="AM18" i="10"/>
  <c r="BH83" i="6"/>
  <c r="W8" i="3"/>
  <c r="BD83" i="6"/>
  <c r="BC83" i="6"/>
  <c r="BF83" i="6"/>
  <c r="AK83" i="6"/>
  <c r="AW83" i="6"/>
  <c r="BW27" i="25"/>
  <c r="CE48" i="17"/>
  <c r="CC135" i="9"/>
  <c r="AU83" i="6"/>
  <c r="AJ8" i="3"/>
  <c r="AY83" i="6"/>
  <c r="AO83" i="6"/>
  <c r="BI83" i="6"/>
  <c r="BN21" i="19"/>
  <c r="BN22" i="19"/>
  <c r="BP25" i="17"/>
  <c r="BU21" i="19"/>
  <c r="BU22" i="19"/>
  <c r="BB18" i="10"/>
  <c r="AM83" i="6"/>
  <c r="BG83" i="6"/>
  <c r="CC10" i="5"/>
  <c r="AP83" i="6"/>
  <c r="BN12" i="12"/>
  <c r="BX4" i="30"/>
  <c r="BX6" i="12"/>
  <c r="BE98" i="12"/>
  <c r="BE92" i="12"/>
  <c r="BE37" i="12"/>
  <c r="AH39" i="27"/>
  <c r="Q39" i="27"/>
  <c r="Q4" i="25"/>
  <c r="AO71" i="12"/>
  <c r="AO5" i="15"/>
  <c r="AI62" i="12"/>
  <c r="BD4" i="19"/>
  <c r="BD5" i="19"/>
  <c r="BD21" i="15"/>
  <c r="BO5" i="19"/>
  <c r="BO4" i="19"/>
  <c r="BO21" i="15"/>
  <c r="BB38" i="16"/>
  <c r="BL29" i="17"/>
  <c r="BP24" i="12"/>
  <c r="M38" i="16"/>
  <c r="CG103" i="12"/>
  <c r="BV106" i="12"/>
  <c r="CE20" i="17"/>
  <c r="CF86" i="12"/>
  <c r="BC105" i="12"/>
  <c r="CD142" i="10"/>
  <c r="AU137" i="10"/>
  <c r="AU135" i="10" s="1"/>
  <c r="AU23" i="10"/>
  <c r="AU77" i="10" s="1"/>
  <c r="AU78" i="10" s="1"/>
  <c r="CD137" i="10"/>
  <c r="CD23" i="10"/>
  <c r="CD77" i="10" s="1"/>
  <c r="CD78" i="10" s="1"/>
  <c r="BO78" i="12"/>
  <c r="BP83" i="6"/>
  <c r="BB137" i="10"/>
  <c r="BB135" i="10" s="1"/>
  <c r="BB23" i="10"/>
  <c r="BB77" i="10" s="1"/>
  <c r="BB78" i="10" s="1"/>
  <c r="BO83" i="6"/>
  <c r="AW95" i="12"/>
  <c r="AW40" i="12"/>
  <c r="AM10" i="5"/>
  <c r="BQ15" i="33"/>
  <c r="BD4" i="31"/>
  <c r="AK39" i="27"/>
  <c r="AZ39" i="27"/>
  <c r="AM39" i="27"/>
  <c r="BM70" i="12"/>
  <c r="AM5" i="15"/>
  <c r="BI71" i="12"/>
  <c r="BM27" i="25"/>
  <c r="AU4" i="25"/>
  <c r="AT70" i="12"/>
  <c r="AZ4" i="25"/>
  <c r="BY5" i="23"/>
  <c r="BY61" i="23" s="1"/>
  <c r="BY4" i="23"/>
  <c r="BY18" i="16"/>
  <c r="BY12" i="15"/>
  <c r="BP5" i="23"/>
  <c r="BP61" i="23" s="1"/>
  <c r="BP4" i="23"/>
  <c r="BP18" i="16"/>
  <c r="BP12" i="15"/>
  <c r="BR17" i="23"/>
  <c r="E15" i="33"/>
  <c r="BP4" i="33"/>
  <c r="AJ4" i="33"/>
  <c r="D4" i="33"/>
  <c r="CB4" i="33"/>
  <c r="AU15" i="33"/>
  <c r="AO4" i="33"/>
  <c r="BK4" i="31"/>
  <c r="AI12" i="30"/>
  <c r="AI4" i="30"/>
  <c r="AI6" i="12" s="1"/>
  <c r="AU29" i="31"/>
  <c r="AY4" i="31"/>
  <c r="CA4" i="30"/>
  <c r="CA6" i="12"/>
  <c r="AR12" i="30"/>
  <c r="AR4" i="30"/>
  <c r="AR6" i="12" s="1"/>
  <c r="L4" i="30"/>
  <c r="BB4" i="30"/>
  <c r="BB6" i="12" s="1"/>
  <c r="BB12" i="30"/>
  <c r="AX98" i="12"/>
  <c r="AX92" i="12"/>
  <c r="AX37" i="12"/>
  <c r="E39" i="27"/>
  <c r="T39" i="27"/>
  <c r="AY39" i="27"/>
  <c r="AX39" i="27"/>
  <c r="BT39" i="27"/>
  <c r="BJ15" i="27"/>
  <c r="G39" i="27"/>
  <c r="BJ39" i="27"/>
  <c r="BX39" i="27"/>
  <c r="AL48" i="27"/>
  <c r="BZ39" i="27"/>
  <c r="BV15" i="27"/>
  <c r="CG15" i="27"/>
  <c r="BT48" i="27"/>
  <c r="BI15" i="27"/>
  <c r="AR70" i="12"/>
  <c r="BC5" i="15"/>
  <c r="BJ27" i="25"/>
  <c r="BR4" i="25"/>
  <c r="BR8" i="15"/>
  <c r="F4" i="25"/>
  <c r="AS71" i="12"/>
  <c r="BO71" i="12"/>
  <c r="BA4" i="25"/>
  <c r="BA8" i="15"/>
  <c r="X39" i="27"/>
  <c r="CC5" i="15"/>
  <c r="AW5" i="15"/>
  <c r="BD27" i="25"/>
  <c r="AY4" i="25"/>
  <c r="BP71" i="12"/>
  <c r="AJ71" i="12"/>
  <c r="AP71" i="12"/>
  <c r="BJ70" i="12"/>
  <c r="AO4" i="25"/>
  <c r="AS62" i="12"/>
  <c r="BK61" i="12"/>
  <c r="CF62" i="12"/>
  <c r="CB4" i="25"/>
  <c r="CB8" i="15"/>
  <c r="AV4" i="25"/>
  <c r="BN4" i="25"/>
  <c r="BN8" i="15"/>
  <c r="BG4" i="25"/>
  <c r="AW62" i="12"/>
  <c r="BW62" i="12"/>
  <c r="BY61" i="12"/>
  <c r="AK61" i="12"/>
  <c r="BW15" i="15"/>
  <c r="CA8" i="23"/>
  <c r="I4" i="23"/>
  <c r="I5" i="23"/>
  <c r="I18" i="16"/>
  <c r="P4" i="23"/>
  <c r="V4" i="23"/>
  <c r="V5" i="23"/>
  <c r="V18" i="16"/>
  <c r="CF65" i="23"/>
  <c r="BX4" i="20"/>
  <c r="BX23" i="20"/>
  <c r="AR4" i="20"/>
  <c r="AR23" i="20"/>
  <c r="BT4" i="19"/>
  <c r="BT5" i="19"/>
  <c r="BT21" i="15"/>
  <c r="BB13" i="15"/>
  <c r="BB19" i="16"/>
  <c r="BI61" i="23"/>
  <c r="M4" i="23"/>
  <c r="AT4" i="20"/>
  <c r="AT23" i="20"/>
  <c r="CC14" i="34"/>
  <c r="CC4" i="18"/>
  <c r="AU20" i="16"/>
  <c r="AU14" i="15"/>
  <c r="BE93" i="12"/>
  <c r="BE38" i="12"/>
  <c r="BE11" i="12"/>
  <c r="BB93" i="12"/>
  <c r="BB11" i="12"/>
  <c r="BB38" i="12"/>
  <c r="AD20" i="16"/>
  <c r="AN11" i="12"/>
  <c r="AN93" i="12"/>
  <c r="AN38" i="12"/>
  <c r="CF14" i="34"/>
  <c r="CF4" i="18"/>
  <c r="AZ4" i="18"/>
  <c r="BX65" i="23"/>
  <c r="AX21" i="19"/>
  <c r="AX22" i="19"/>
  <c r="AR5" i="19"/>
  <c r="AR4" i="19"/>
  <c r="AR20" i="15"/>
  <c r="BH61" i="23"/>
  <c r="L4" i="23"/>
  <c r="BO19" i="15"/>
  <c r="AI5" i="19"/>
  <c r="AI4" i="19"/>
  <c r="AI20" i="15"/>
  <c r="BP22" i="19"/>
  <c r="BP21" i="19"/>
  <c r="AJ22" i="19"/>
  <c r="BM5" i="19"/>
  <c r="BM4" i="19"/>
  <c r="BM21" i="15"/>
  <c r="BW5" i="19"/>
  <c r="BW4" i="19"/>
  <c r="BW21" i="15"/>
  <c r="AQ21" i="19"/>
  <c r="AX85" i="23"/>
  <c r="AX27" i="23"/>
  <c r="AX15" i="15" s="1"/>
  <c r="BX15" i="15"/>
  <c r="AF4" i="23"/>
  <c r="CC8" i="23"/>
  <c r="BG5" i="23"/>
  <c r="BG61" i="23" s="1"/>
  <c r="BG4" i="23"/>
  <c r="BG18" i="16"/>
  <c r="BG12" i="15"/>
  <c r="AA5" i="23"/>
  <c r="AA4" i="23"/>
  <c r="AA18" i="16"/>
  <c r="O4" i="23"/>
  <c r="AI85" i="23"/>
  <c r="AI27" i="23"/>
  <c r="AI15" i="15" s="1"/>
  <c r="BI15" i="15"/>
  <c r="CB4" i="18"/>
  <c r="AF22" i="19"/>
  <c r="M19" i="16"/>
  <c r="BS48" i="17"/>
  <c r="CB39" i="17"/>
  <c r="BN38" i="16"/>
  <c r="CC38" i="16"/>
  <c r="Q38" i="16"/>
  <c r="AI38" i="16"/>
  <c r="P38" i="16"/>
  <c r="AM38" i="16"/>
  <c r="CC48" i="17"/>
  <c r="BS29" i="17"/>
  <c r="BV38" i="17"/>
  <c r="CB20" i="17"/>
  <c r="BM5" i="16"/>
  <c r="N38" i="16"/>
  <c r="BS20" i="17"/>
  <c r="BR6" i="17"/>
  <c r="BW12" i="17"/>
  <c r="CG6" i="17"/>
  <c r="BS5" i="16"/>
  <c r="G5" i="16"/>
  <c r="BR38" i="16"/>
  <c r="BN12" i="17"/>
  <c r="V5" i="16"/>
  <c r="BT53" i="17"/>
  <c r="AJ38" i="16"/>
  <c r="D38" i="16"/>
  <c r="CD20" i="17"/>
  <c r="BM6" i="17"/>
  <c r="AZ35" i="16"/>
  <c r="BL5" i="17"/>
  <c r="BG34" i="17"/>
  <c r="AV5" i="15"/>
  <c r="BS35" i="17"/>
  <c r="BS34" i="16"/>
  <c r="AM34" i="16"/>
  <c r="BB34" i="16"/>
  <c r="BJ106" i="12"/>
  <c r="BX103" i="12"/>
  <c r="BY32" i="12"/>
  <c r="AQ32" i="12"/>
  <c r="CG106" i="12"/>
  <c r="BS104" i="12"/>
  <c r="CE93" i="12"/>
  <c r="BG103" i="12"/>
  <c r="BA38" i="16"/>
  <c r="U38" i="16"/>
  <c r="BD32" i="12"/>
  <c r="AH32" i="12"/>
  <c r="BR104" i="12"/>
  <c r="BF103" i="12"/>
  <c r="BL98" i="12"/>
  <c r="AS104" i="12"/>
  <c r="AH106" i="12"/>
  <c r="CF104" i="12"/>
  <c r="AZ104" i="12"/>
  <c r="BT103" i="12"/>
  <c r="BJ24" i="12"/>
  <c r="BO20" i="17"/>
  <c r="BV6" i="17"/>
  <c r="AQ103" i="12"/>
  <c r="BA141" i="10"/>
  <c r="BA139" i="10" s="1"/>
  <c r="BH86" i="12"/>
  <c r="BE114" i="9"/>
  <c r="CB78" i="12"/>
  <c r="AY74" i="12"/>
  <c r="AR18" i="9"/>
  <c r="AR6" i="5"/>
  <c r="BU96" i="12"/>
  <c r="AW106" i="12"/>
  <c r="AQ104" i="12"/>
  <c r="BP141" i="10"/>
  <c r="BD137" i="10"/>
  <c r="BD23" i="10"/>
  <c r="BD77" i="10" s="1"/>
  <c r="BD78" i="10" s="1"/>
  <c r="BF142" i="10"/>
  <c r="CE89" i="12"/>
  <c r="BW18" i="9"/>
  <c r="BW6" i="5"/>
  <c r="BB105" i="12"/>
  <c r="AX104" i="12"/>
  <c r="BK137" i="10"/>
  <c r="BK23" i="10"/>
  <c r="BK77" i="10" s="1"/>
  <c r="BK78" i="10" s="1"/>
  <c r="BP140" i="10"/>
  <c r="BP139" i="10" s="1"/>
  <c r="AX143" i="9"/>
  <c r="BR78" i="12"/>
  <c r="CC74" i="12"/>
  <c r="AW74" i="12"/>
  <c r="BV18" i="9"/>
  <c r="BV6" i="5"/>
  <c r="BD86" i="12"/>
  <c r="AO143" i="9"/>
  <c r="BY128" i="9"/>
  <c r="BI78" i="12"/>
  <c r="BT74" i="12"/>
  <c r="AO18" i="9"/>
  <c r="AO6" i="5"/>
  <c r="BH12" i="12"/>
  <c r="BQ137" i="10"/>
  <c r="BQ135" i="10" s="1"/>
  <c r="BQ23" i="10"/>
  <c r="BV140" i="10"/>
  <c r="BL143" i="9"/>
  <c r="BL86" i="12"/>
  <c r="BP78" i="12"/>
  <c r="CA74" i="12"/>
  <c r="AU74" i="12"/>
  <c r="BD18" i="9"/>
  <c r="BD6" i="5"/>
  <c r="BC141" i="10"/>
  <c r="BC139" i="10" s="1"/>
  <c r="BX144" i="10"/>
  <c r="BX17" i="10"/>
  <c r="AT135" i="9"/>
  <c r="AY114" i="9"/>
  <c r="BI142" i="10"/>
  <c r="AO77" i="9"/>
  <c r="BD24" i="12"/>
  <c r="AT141" i="10"/>
  <c r="AH137" i="10"/>
  <c r="AH23" i="10"/>
  <c r="AH77" i="10" s="1"/>
  <c r="AH78" i="10" s="1"/>
  <c r="BO144" i="10"/>
  <c r="BO143" i="10" s="1"/>
  <c r="BO17" i="10"/>
  <c r="AW141" i="9"/>
  <c r="BB128" i="10"/>
  <c r="BB129" i="10" s="1"/>
  <c r="BB128" i="9"/>
  <c r="BX142" i="10"/>
  <c r="AR142" i="10"/>
  <c r="BL77" i="9"/>
  <c r="BA18" i="9"/>
  <c r="BA6" i="5"/>
  <c r="BW78" i="12"/>
  <c r="BJ74" i="12"/>
  <c r="CA77" i="9"/>
  <c r="AY78" i="9"/>
  <c r="AY15" i="5" s="1"/>
  <c r="AY7" i="5"/>
  <c r="AQ11" i="5"/>
  <c r="BD10" i="5"/>
  <c r="BP11" i="5"/>
  <c r="AZ83" i="6"/>
  <c r="D11" i="5"/>
  <c r="BR11" i="5"/>
  <c r="BS143" i="9"/>
  <c r="BR114" i="9"/>
  <c r="BL128" i="9"/>
  <c r="BL114" i="9"/>
  <c r="CF128" i="9"/>
  <c r="AL137" i="10"/>
  <c r="AL135" i="10" s="1"/>
  <c r="AL23" i="10"/>
  <c r="AL77" i="10" s="1"/>
  <c r="AL78" i="10" s="1"/>
  <c r="BH10" i="5"/>
  <c r="CA88" i="6"/>
  <c r="K10" i="5"/>
  <c r="CC9" i="5"/>
  <c r="Q9" i="5"/>
  <c r="BZ10" i="5"/>
  <c r="AT10" i="5"/>
  <c r="AV9" i="5"/>
  <c r="AX83" i="6"/>
  <c r="AZ114" i="9"/>
  <c r="CB142" i="9"/>
  <c r="CB139" i="9" s="1"/>
  <c r="AX143" i="10"/>
  <c r="CF10" i="5"/>
  <c r="BY95" i="12"/>
  <c r="BY40" i="12"/>
  <c r="AS95" i="12"/>
  <c r="AS40" i="12"/>
  <c r="CG88" i="6"/>
  <c r="Y10" i="5"/>
  <c r="BN142" i="9"/>
  <c r="CE77" i="10"/>
  <c r="CE78" i="10" s="1"/>
  <c r="AY77" i="10"/>
  <c r="AY78" i="10" s="1"/>
  <c r="AQ78" i="9"/>
  <c r="AQ15" i="5" s="1"/>
  <c r="AQ7" i="5"/>
  <c r="AS140" i="10"/>
  <c r="BE18" i="10"/>
  <c r="BG11" i="5"/>
  <c r="BX95" i="12"/>
  <c r="BX40" i="12"/>
  <c r="AC9" i="3"/>
  <c r="AN11" i="5"/>
  <c r="H11" i="5"/>
  <c r="BV77" i="9"/>
  <c r="BD143" i="10"/>
  <c r="AI9" i="3"/>
  <c r="CD10" i="4"/>
  <c r="AD9" i="5"/>
  <c r="BG95" i="12"/>
  <c r="BG40" i="12"/>
  <c r="AB9" i="3"/>
  <c r="O10" i="5"/>
  <c r="CE10" i="5"/>
  <c r="AY10" i="5"/>
  <c r="BQ9" i="5"/>
  <c r="AK9" i="5"/>
  <c r="E9" i="5"/>
  <c r="G11" i="5"/>
  <c r="AU139" i="9"/>
  <c r="CC77" i="10"/>
  <c r="CC78" i="10" s="1"/>
  <c r="BW139" i="10"/>
  <c r="AQ140" i="10"/>
  <c r="BK17" i="10"/>
  <c r="E10" i="5"/>
  <c r="BV95" i="12"/>
  <c r="BV40" i="12"/>
  <c r="BV11" i="12"/>
  <c r="AP95" i="12"/>
  <c r="AP40" i="12"/>
  <c r="N11" i="5"/>
  <c r="BK142" i="9"/>
  <c r="BZ18" i="10"/>
  <c r="AT17" i="10"/>
  <c r="BF39" i="7"/>
  <c r="AJ10" i="5"/>
  <c r="CC40" i="12"/>
  <c r="AO95" i="12"/>
  <c r="AO40" i="12"/>
  <c r="P78" i="6"/>
  <c r="M11" i="5"/>
  <c r="BB4" i="25"/>
  <c r="BB8" i="15"/>
  <c r="BU5" i="15"/>
  <c r="AR4" i="25"/>
  <c r="BH71" i="12"/>
  <c r="H4" i="25"/>
  <c r="BU23" i="20"/>
  <c r="BU4" i="20"/>
  <c r="AJ4" i="20"/>
  <c r="AJ23" i="20"/>
  <c r="P20" i="16"/>
  <c r="BX14" i="34"/>
  <c r="BX4" i="18"/>
  <c r="AP5" i="23"/>
  <c r="AP61" i="23" s="1"/>
  <c r="AP18" i="16"/>
  <c r="AP12" i="15"/>
  <c r="G4" i="23"/>
  <c r="AW5" i="16"/>
  <c r="BF12" i="17"/>
  <c r="BJ31" i="17"/>
  <c r="AM106" i="12"/>
  <c r="AZ86" i="12"/>
  <c r="BT78" i="12"/>
  <c r="AU129" i="9"/>
  <c r="AU16" i="5" s="1"/>
  <c r="AU8" i="5"/>
  <c r="AU7" i="4"/>
  <c r="BG18" i="9"/>
  <c r="BG6" i="5"/>
  <c r="AZ139" i="10"/>
  <c r="BJ78" i="12"/>
  <c r="AV143" i="9"/>
  <c r="BH144" i="10"/>
  <c r="BH143" i="10" s="1"/>
  <c r="BH17" i="10"/>
  <c r="BQ24" i="12"/>
  <c r="BV114" i="9"/>
  <c r="AL128" i="10"/>
  <c r="AL129" i="10" s="1"/>
  <c r="AL128" i="9"/>
  <c r="T11" i="5"/>
  <c r="BD128" i="9"/>
  <c r="BD114" i="9"/>
  <c r="AL78" i="9"/>
  <c r="AL15" i="5" s="1"/>
  <c r="AL7" i="5"/>
  <c r="BS88" i="6"/>
  <c r="BS83" i="6" s="1"/>
  <c r="BA10" i="5"/>
  <c r="BY88" i="6"/>
  <c r="BY10" i="5"/>
  <c r="AL71" i="12"/>
  <c r="BK70" i="12"/>
  <c r="E4" i="25"/>
  <c r="BM5" i="15"/>
  <c r="CA4" i="25"/>
  <c r="BY62" i="12"/>
  <c r="AO5" i="23"/>
  <c r="AO61" i="23" s="1"/>
  <c r="AO18" i="16"/>
  <c r="AO12" i="15"/>
  <c r="AJ93" i="12"/>
  <c r="AJ38" i="12"/>
  <c r="AJ11" i="12"/>
  <c r="BX19" i="16"/>
  <c r="BX13" i="15"/>
  <c r="AH20" i="16"/>
  <c r="AH14" i="15"/>
  <c r="BM19" i="16"/>
  <c r="BM13" i="15"/>
  <c r="BH4" i="20"/>
  <c r="BH23" i="20"/>
  <c r="CA14" i="19"/>
  <c r="CA51" i="16"/>
  <c r="CA22" i="15"/>
  <c r="CA102" i="9"/>
  <c r="CA44" i="6"/>
  <c r="CA78" i="6" s="1"/>
  <c r="AW4" i="18"/>
  <c r="AK4" i="33"/>
  <c r="BP15" i="33"/>
  <c r="AJ15" i="33"/>
  <c r="D15" i="33"/>
  <c r="AO15" i="33"/>
  <c r="BH29" i="31"/>
  <c r="BC4" i="31"/>
  <c r="AA4" i="30"/>
  <c r="BI4" i="30"/>
  <c r="BI6" i="12"/>
  <c r="AC4" i="30"/>
  <c r="AU92" i="12"/>
  <c r="AU37" i="12"/>
  <c r="CF4" i="30"/>
  <c r="CF6" i="12"/>
  <c r="BI39" i="27"/>
  <c r="BW39" i="27"/>
  <c r="L39" i="27"/>
  <c r="CD39" i="27"/>
  <c r="AJ48" i="27"/>
  <c r="AQ39" i="27"/>
  <c r="AP39" i="27"/>
  <c r="BK39" i="27"/>
  <c r="BB39" i="27"/>
  <c r="AL15" i="33"/>
  <c r="AL4" i="33"/>
  <c r="BS39" i="27"/>
  <c r="BW15" i="27"/>
  <c r="CA15" i="27"/>
  <c r="AO39" i="27"/>
  <c r="AJ70" i="12"/>
  <c r="BM15" i="27"/>
  <c r="BJ71" i="12"/>
  <c r="BH5" i="15"/>
  <c r="CC4" i="25"/>
  <c r="CC8" i="15"/>
  <c r="BB27" i="25"/>
  <c r="BJ4" i="25"/>
  <c r="BJ8" i="15"/>
  <c r="BG71" i="12"/>
  <c r="AK4" i="25"/>
  <c r="AK8" i="15"/>
  <c r="AN39" i="27"/>
  <c r="AV27" i="25"/>
  <c r="BO4" i="25"/>
  <c r="AK62" i="12"/>
  <c r="BC61" i="12"/>
  <c r="BX62" i="12"/>
  <c r="AN4" i="25"/>
  <c r="AN8" i="15"/>
  <c r="BF4" i="25"/>
  <c r="BF8" i="15"/>
  <c r="Z4" i="25"/>
  <c r="AJ4" i="25"/>
  <c r="BS62" i="12"/>
  <c r="BS99" i="12" s="1"/>
  <c r="AO62" i="12"/>
  <c r="AQ62" i="12"/>
  <c r="AQ99" i="12" s="1"/>
  <c r="BZ62" i="12"/>
  <c r="AL62" i="12"/>
  <c r="CB62" i="12"/>
  <c r="AV62" i="12"/>
  <c r="BV62" i="12"/>
  <c r="AX62" i="12"/>
  <c r="CF61" i="12"/>
  <c r="AZ61" i="12"/>
  <c r="BO15" i="15"/>
  <c r="BS8" i="23"/>
  <c r="CC23" i="20"/>
  <c r="CC4" i="20"/>
  <c r="BF20" i="16"/>
  <c r="BF14" i="15"/>
  <c r="BO74" i="23"/>
  <c r="BO17" i="23"/>
  <c r="BX8" i="23"/>
  <c r="N4" i="23"/>
  <c r="CC17" i="23"/>
  <c r="BL4" i="19"/>
  <c r="BL5" i="19"/>
  <c r="BL21" i="15"/>
  <c r="BV74" i="23"/>
  <c r="CB17" i="23"/>
  <c r="BW4" i="20"/>
  <c r="BW23" i="20"/>
  <c r="AQ4" i="20"/>
  <c r="AQ23" i="20"/>
  <c r="AU4" i="19"/>
  <c r="AU5" i="19"/>
  <c r="AU20" i="15"/>
  <c r="BU4" i="18"/>
  <c r="BI10" i="4"/>
  <c r="AU38" i="12"/>
  <c r="AU93" i="12"/>
  <c r="AU11" i="12"/>
  <c r="W20" i="16"/>
  <c r="BE20" i="16"/>
  <c r="BE14" i="15"/>
  <c r="CG19" i="16"/>
  <c r="CG13" i="15"/>
  <c r="F20" i="16"/>
  <c r="AN20" i="16"/>
  <c r="AN14" i="15"/>
  <c r="BN61" i="23"/>
  <c r="AO4" i="19"/>
  <c r="CA23" i="20"/>
  <c r="CA4" i="20"/>
  <c r="BQ4" i="20"/>
  <c r="BQ23" i="20"/>
  <c r="AH21" i="19"/>
  <c r="AH22" i="19"/>
  <c r="CF19" i="15"/>
  <c r="CE14" i="34"/>
  <c r="CE4" i="18"/>
  <c r="AY4" i="18"/>
  <c r="AW21" i="19"/>
  <c r="AW22" i="19"/>
  <c r="BF5" i="19"/>
  <c r="BF4" i="19"/>
  <c r="BF21" i="15"/>
  <c r="BH5" i="19"/>
  <c r="BH4" i="19"/>
  <c r="BH21" i="15"/>
  <c r="BW22" i="19"/>
  <c r="BS4" i="18"/>
  <c r="BV17" i="23"/>
  <c r="CC65" i="23"/>
  <c r="BT8" i="23"/>
  <c r="AX5" i="23"/>
  <c r="AX61" i="23" s="1"/>
  <c r="AX4" i="23"/>
  <c r="AX18" i="16"/>
  <c r="AX12" i="15"/>
  <c r="R5" i="23"/>
  <c r="R4" i="23"/>
  <c r="R18" i="16"/>
  <c r="AS19" i="16"/>
  <c r="AS13" i="15"/>
  <c r="BF38" i="16"/>
  <c r="BJ12" i="17"/>
  <c r="CG48" i="17"/>
  <c r="BU38" i="16"/>
  <c r="I38" i="16"/>
  <c r="BH48" i="17"/>
  <c r="H38" i="16"/>
  <c r="BN29" i="17"/>
  <c r="BH37" i="16"/>
  <c r="AE38" i="16"/>
  <c r="BK53" i="17"/>
  <c r="CA6" i="17"/>
  <c r="BE5" i="16"/>
  <c r="BN34" i="17"/>
  <c r="BL44" i="17"/>
  <c r="BR20" i="17"/>
  <c r="BK5" i="16"/>
  <c r="CB34" i="17"/>
  <c r="AL38" i="16"/>
  <c r="BP6" i="17"/>
  <c r="N5" i="16"/>
  <c r="BZ31" i="17"/>
  <c r="BM12" i="17"/>
  <c r="CE6" i="17"/>
  <c r="CG5" i="15"/>
  <c r="BH38" i="16"/>
  <c r="AR35" i="16"/>
  <c r="AD38" i="16"/>
  <c r="CE5" i="15"/>
  <c r="BR35" i="17"/>
  <c r="BR34" i="16"/>
  <c r="BL12" i="17"/>
  <c r="CE32" i="17"/>
  <c r="CC35" i="16"/>
  <c r="AW35" i="16"/>
  <c r="BA34" i="16"/>
  <c r="AZ32" i="12"/>
  <c r="BB96" i="12"/>
  <c r="AL106" i="12"/>
  <c r="BL104" i="12"/>
  <c r="AY103" i="12"/>
  <c r="BI32" i="12"/>
  <c r="AI32" i="12"/>
  <c r="CG96" i="12"/>
  <c r="BI106" i="12"/>
  <c r="AU104" i="12"/>
  <c r="AN32" i="12"/>
  <c r="BE24" i="12"/>
  <c r="AT104" i="12"/>
  <c r="BF93" i="12"/>
  <c r="BT96" i="12"/>
  <c r="CG104" i="12"/>
  <c r="BU103" i="12"/>
  <c r="BT98" i="12"/>
  <c r="BV104" i="12"/>
  <c r="BH94" i="12"/>
  <c r="BA24" i="12"/>
  <c r="BL106" i="12"/>
  <c r="CD94" i="12"/>
  <c r="AX94" i="12"/>
  <c r="AN5" i="16"/>
  <c r="H5" i="16"/>
  <c r="BN5" i="16"/>
  <c r="AP5" i="16"/>
  <c r="J5" i="16"/>
  <c r="BP106" i="12"/>
  <c r="AJ106" i="12"/>
  <c r="BK106" i="12"/>
  <c r="AI12" i="12"/>
  <c r="AW114" i="9"/>
  <c r="AW128" i="9"/>
  <c r="AW131" i="9" s="1"/>
  <c r="CE74" i="12"/>
  <c r="AJ18" i="9"/>
  <c r="AJ6" i="5"/>
  <c r="CA105" i="12"/>
  <c r="BW12" i="12"/>
  <c r="BG12" i="12"/>
  <c r="AV137" i="10"/>
  <c r="AV23" i="10"/>
  <c r="AV77" i="10" s="1"/>
  <c r="AV78" i="10" s="1"/>
  <c r="BC129" i="9"/>
  <c r="BC16" i="5" s="1"/>
  <c r="BC8" i="5"/>
  <c r="BC7" i="4"/>
  <c r="BO86" i="12"/>
  <c r="CA78" i="12"/>
  <c r="BF74" i="12"/>
  <c r="BW89" i="12"/>
  <c r="BW99" i="12" s="1"/>
  <c r="BO18" i="9"/>
  <c r="BO6" i="5"/>
  <c r="BC137" i="10"/>
  <c r="BC135" i="10" s="1"/>
  <c r="BC23" i="10"/>
  <c r="BC77" i="10" s="1"/>
  <c r="BC78" i="10" s="1"/>
  <c r="BP135" i="10"/>
  <c r="AP143" i="9"/>
  <c r="BF86" i="12"/>
  <c r="BN18" i="9"/>
  <c r="BN6" i="5"/>
  <c r="BO74" i="12"/>
  <c r="BS32" i="12"/>
  <c r="AM32" i="12"/>
  <c r="BQ128" i="9"/>
  <c r="BU86" i="12"/>
  <c r="BL142" i="10"/>
  <c r="BL139" i="10" s="1"/>
  <c r="CC141" i="10"/>
  <c r="BI137" i="10"/>
  <c r="BI135" i="10" s="1"/>
  <c r="BI23" i="10"/>
  <c r="BI77" i="10" s="1"/>
  <c r="BI78" i="10" s="1"/>
  <c r="BD143" i="9"/>
  <c r="BD138" i="9"/>
  <c r="BD135" i="9" s="1"/>
  <c r="BS142" i="10"/>
  <c r="AV18" i="9"/>
  <c r="AV6" i="5"/>
  <c r="AU141" i="10"/>
  <c r="CB140" i="10"/>
  <c r="BP144" i="10"/>
  <c r="BP143" i="10" s="1"/>
  <c r="BP17" i="10"/>
  <c r="CD141" i="9"/>
  <c r="AL135" i="9"/>
  <c r="BB86" i="12"/>
  <c r="AQ114" i="9"/>
  <c r="AQ128" i="9"/>
  <c r="AQ131" i="9" s="1"/>
  <c r="CD78" i="12"/>
  <c r="BI74" i="12"/>
  <c r="BZ18" i="9"/>
  <c r="BZ6" i="4"/>
  <c r="BZ6" i="5"/>
  <c r="BO24" i="12"/>
  <c r="BG144" i="10"/>
  <c r="BG143" i="10" s="1"/>
  <c r="BG17" i="10"/>
  <c r="BI135" i="9"/>
  <c r="CD114" i="9"/>
  <c r="AT128" i="10"/>
  <c r="AT129" i="10" s="1"/>
  <c r="AT128" i="9"/>
  <c r="BM78" i="12"/>
  <c r="BX74" i="12"/>
  <c r="AR74" i="12"/>
  <c r="BD77" i="9"/>
  <c r="BD6" i="4" s="1"/>
  <c r="AS18" i="9"/>
  <c r="AS6" i="5"/>
  <c r="AZ77" i="10"/>
  <c r="AZ78" i="10" s="1"/>
  <c r="BZ142" i="9"/>
  <c r="BZ139" i="9" s="1"/>
  <c r="BS77" i="9"/>
  <c r="K11" i="5"/>
  <c r="BT95" i="12"/>
  <c r="BT40" i="12"/>
  <c r="AN105" i="12"/>
  <c r="CB88" i="6"/>
  <c r="AV10" i="5"/>
  <c r="BN9" i="5"/>
  <c r="AH9" i="5"/>
  <c r="AR11" i="5"/>
  <c r="AR77" i="10"/>
  <c r="AR78" i="10" s="1"/>
  <c r="BK86" i="12"/>
  <c r="BO141" i="10"/>
  <c r="BZ137" i="10"/>
  <c r="BZ23" i="10"/>
  <c r="BJ78" i="9"/>
  <c r="BJ15" i="5" s="1"/>
  <c r="BJ7" i="5"/>
  <c r="BZ9" i="5"/>
  <c r="CA10" i="5"/>
  <c r="BU9" i="5"/>
  <c r="I9" i="5"/>
  <c r="AU14" i="5"/>
  <c r="CA140" i="10"/>
  <c r="CG10" i="5"/>
  <c r="Z10" i="5"/>
  <c r="AN9" i="5"/>
  <c r="AJ114" i="9"/>
  <c r="AJ128" i="9"/>
  <c r="BT142" i="9"/>
  <c r="BT139" i="9" s="1"/>
  <c r="BQ89" i="12"/>
  <c r="BY77" i="9"/>
  <c r="AT32" i="12"/>
  <c r="BV17" i="10"/>
  <c r="AP17" i="10"/>
  <c r="AZ10" i="5"/>
  <c r="AO11" i="5"/>
  <c r="I11" i="5"/>
  <c r="BF142" i="9"/>
  <c r="BE143" i="10"/>
  <c r="AA11" i="5"/>
  <c r="AR95" i="12"/>
  <c r="AR40" i="12"/>
  <c r="P10" i="5"/>
  <c r="BX77" i="10"/>
  <c r="BX78" i="10" s="1"/>
  <c r="BP128" i="10"/>
  <c r="BP129" i="10" s="1"/>
  <c r="BF77" i="9"/>
  <c r="CB17" i="10"/>
  <c r="AV17" i="10"/>
  <c r="AU11" i="5"/>
  <c r="AO77" i="10"/>
  <c r="AO78" i="10" s="1"/>
  <c r="CA18" i="9"/>
  <c r="CA6" i="5"/>
  <c r="CE135" i="9"/>
  <c r="AY135" i="9"/>
  <c r="AQ139" i="9"/>
  <c r="BK143" i="10"/>
  <c r="BC9" i="5"/>
  <c r="AD10" i="5"/>
  <c r="BN10" i="5"/>
  <c r="BX9" i="5"/>
  <c r="AR9" i="5"/>
  <c r="L9" i="5"/>
  <c r="BB11" i="5"/>
  <c r="AM139" i="9"/>
  <c r="BS18" i="9"/>
  <c r="BS6" i="4"/>
  <c r="BS6" i="5"/>
  <c r="BZ143" i="10"/>
  <c r="AT143" i="10"/>
  <c r="D10" i="5"/>
  <c r="CE39" i="7"/>
  <c r="AY39" i="7"/>
  <c r="CE84" i="6"/>
  <c r="BG9" i="5"/>
  <c r="AA9" i="5"/>
  <c r="BA11" i="5"/>
  <c r="D39" i="27"/>
  <c r="AI39" i="27"/>
  <c r="AX48" i="27"/>
  <c r="BE39" i="27"/>
  <c r="BG15" i="15"/>
  <c r="BP4" i="20"/>
  <c r="BP23" i="20"/>
  <c r="BT19" i="15"/>
  <c r="BJ4" i="20"/>
  <c r="BJ23" i="20"/>
  <c r="AS4" i="20"/>
  <c r="AS23" i="20"/>
  <c r="AO19" i="15"/>
  <c r="BP15" i="15"/>
  <c r="BL38" i="16"/>
  <c r="CG38" i="16"/>
  <c r="BN38" i="17"/>
  <c r="CF20" i="17"/>
  <c r="BY6" i="17"/>
  <c r="F38" i="16"/>
  <c r="AJ35" i="16"/>
  <c r="BN48" i="17"/>
  <c r="BK35" i="17"/>
  <c r="BK34" i="16"/>
  <c r="AP106" i="12"/>
  <c r="BL103" i="12"/>
  <c r="BL5" i="16"/>
  <c r="BM106" i="12"/>
  <c r="BU74" i="12"/>
  <c r="BH78" i="12"/>
  <c r="BZ74" i="12"/>
  <c r="BZ98" i="12"/>
  <c r="BK78" i="9"/>
  <c r="BK15" i="5" s="1"/>
  <c r="BK7" i="5"/>
  <c r="BU88" i="6"/>
  <c r="AH83" i="6"/>
  <c r="BR9" i="5"/>
  <c r="BW77" i="10"/>
  <c r="BW78" i="10" s="1"/>
  <c r="U9" i="3"/>
  <c r="AF11" i="5"/>
  <c r="CE40" i="12"/>
  <c r="T9" i="3"/>
  <c r="BW10" i="5"/>
  <c r="AQ10" i="5"/>
  <c r="BI9" i="5"/>
  <c r="AC9" i="5"/>
  <c r="BK83" i="6"/>
  <c r="W11" i="5"/>
  <c r="CC11" i="5"/>
  <c r="AK18" i="10"/>
  <c r="BO139" i="10"/>
  <c r="BC131" i="10"/>
  <c r="BC18" i="10"/>
  <c r="BC132" i="10" s="1"/>
  <c r="W9" i="5"/>
  <c r="BN95" i="12"/>
  <c r="BN40" i="12"/>
  <c r="AH95" i="12"/>
  <c r="AH40" i="12"/>
  <c r="AH11" i="12"/>
  <c r="AD11" i="5"/>
  <c r="BR18" i="10"/>
  <c r="AL131" i="10"/>
  <c r="AL18" i="10"/>
  <c r="AL132" i="10" s="1"/>
  <c r="BB9" i="5"/>
  <c r="BU95" i="12"/>
  <c r="BU40" i="12"/>
  <c r="BU42" i="12" s="1"/>
  <c r="AC11" i="5"/>
  <c r="CB18" i="34"/>
  <c r="BQ4" i="33"/>
  <c r="AC4" i="33"/>
  <c r="BH15" i="33"/>
  <c r="AB15" i="33"/>
  <c r="BI15" i="33"/>
  <c r="W15" i="33"/>
  <c r="BD4" i="33"/>
  <c r="X4" i="33"/>
  <c r="K4" i="30"/>
  <c r="BR29" i="31"/>
  <c r="BA12" i="30"/>
  <c r="BA4" i="30"/>
  <c r="BA6" i="12" s="1"/>
  <c r="U4" i="30"/>
  <c r="AM92" i="12"/>
  <c r="AM37" i="12"/>
  <c r="AJ12" i="30"/>
  <c r="AJ4" i="30"/>
  <c r="AJ6" i="12" s="1"/>
  <c r="D4" i="30"/>
  <c r="AS39" i="27"/>
  <c r="BO39" i="27"/>
  <c r="BH39" i="27"/>
  <c r="BV39" i="27"/>
  <c r="AA39" i="27"/>
  <c r="Z39" i="27"/>
  <c r="AU39" i="27"/>
  <c r="AU48" i="27"/>
  <c r="AL39" i="27"/>
  <c r="BJ15" i="33"/>
  <c r="BJ4" i="33"/>
  <c r="AD4" i="33"/>
  <c r="BX15" i="27"/>
  <c r="BN48" i="27"/>
  <c r="BK15" i="27"/>
  <c r="BL15" i="27"/>
  <c r="AO48" i="27"/>
  <c r="CC15" i="27"/>
  <c r="AT71" i="12"/>
  <c r="CF5" i="15"/>
  <c r="AZ5" i="15"/>
  <c r="AL27" i="25"/>
  <c r="AT4" i="25"/>
  <c r="AT8" i="15"/>
  <c r="AY71" i="12"/>
  <c r="M4" i="25"/>
  <c r="CG27" i="25"/>
  <c r="AN48" i="27"/>
  <c r="P39" i="27"/>
  <c r="BI27" i="25"/>
  <c r="AF27" i="25"/>
  <c r="BP4" i="25"/>
  <c r="AN71" i="12"/>
  <c r="CG62" i="12"/>
  <c r="AM61" i="12"/>
  <c r="BX4" i="25"/>
  <c r="BH62" i="12"/>
  <c r="CF4" i="25"/>
  <c r="BT4" i="25"/>
  <c r="BT8" i="15"/>
  <c r="CD4" i="25"/>
  <c r="CD8" i="15"/>
  <c r="AX4" i="25"/>
  <c r="AX8" i="15"/>
  <c r="R4" i="25"/>
  <c r="BK62" i="12"/>
  <c r="BM62" i="12"/>
  <c r="BG62" i="12"/>
  <c r="BR62" i="12"/>
  <c r="BT62" i="12"/>
  <c r="AN62" i="12"/>
  <c r="BN62" i="12"/>
  <c r="BN99" i="12" s="1"/>
  <c r="BX61" i="12"/>
  <c r="AR61" i="12"/>
  <c r="BS13" i="15"/>
  <c r="BS19" i="16"/>
  <c r="AW5" i="23"/>
  <c r="AW61" i="23" s="1"/>
  <c r="AW18" i="16"/>
  <c r="AW12" i="15"/>
  <c r="CG8" i="23"/>
  <c r="AR93" i="12"/>
  <c r="AR38" i="12"/>
  <c r="AR11" i="12"/>
  <c r="AL85" i="23"/>
  <c r="AL27" i="23"/>
  <c r="CD74" i="23"/>
  <c r="CF5" i="23"/>
  <c r="CF61" i="23" s="1"/>
  <c r="CF4" i="23"/>
  <c r="CF18" i="16"/>
  <c r="CF12" i="15"/>
  <c r="BM23" i="20"/>
  <c r="BM4" i="20"/>
  <c r="AP20" i="16"/>
  <c r="AP14" i="15"/>
  <c r="AY74" i="23"/>
  <c r="AY17" i="23"/>
  <c r="BN74" i="23"/>
  <c r="BN17" i="23"/>
  <c r="BU17" i="23"/>
  <c r="CE61" i="23"/>
  <c r="BL19" i="15"/>
  <c r="AV4" i="19"/>
  <c r="AV5" i="19"/>
  <c r="AV21" i="15"/>
  <c r="BZ17" i="23"/>
  <c r="BT17" i="23"/>
  <c r="AS61" i="23"/>
  <c r="AL4" i="20"/>
  <c r="AL23" i="20"/>
  <c r="BO4" i="20"/>
  <c r="BO23" i="20"/>
  <c r="AI4" i="20"/>
  <c r="AI23" i="20"/>
  <c r="CA4" i="19"/>
  <c r="CA5" i="19"/>
  <c r="CA21" i="15"/>
  <c r="BE4" i="18"/>
  <c r="AS10" i="4"/>
  <c r="AM20" i="16"/>
  <c r="AM14" i="15"/>
  <c r="AW14" i="15"/>
  <c r="AW20" i="16"/>
  <c r="I20" i="16"/>
  <c r="BI19" i="16"/>
  <c r="BI13" i="15"/>
  <c r="AT93" i="12"/>
  <c r="AT38" i="12"/>
  <c r="AT11" i="12"/>
  <c r="V20" i="16"/>
  <c r="BD5" i="23"/>
  <c r="BD61" i="23" s="1"/>
  <c r="BD20" i="16"/>
  <c r="BD14" i="15"/>
  <c r="AS85" i="23"/>
  <c r="BA61" i="23"/>
  <c r="CG4" i="20"/>
  <c r="CG23" i="20"/>
  <c r="BF19" i="15"/>
  <c r="BW14" i="34"/>
  <c r="BW4" i="18"/>
  <c r="AQ4" i="18"/>
  <c r="AR61" i="23"/>
  <c r="CD5" i="19"/>
  <c r="AX5" i="19"/>
  <c r="AZ5" i="19"/>
  <c r="AZ4" i="19"/>
  <c r="AZ21" i="15"/>
  <c r="AO5" i="19"/>
  <c r="AM4" i="23"/>
  <c r="CG21" i="19"/>
  <c r="BO22" i="19"/>
  <c r="BO21" i="19"/>
  <c r="AR19" i="16"/>
  <c r="AR13" i="15"/>
  <c r="L19" i="16"/>
  <c r="BU8" i="23"/>
  <c r="AY5" i="23"/>
  <c r="AY61" i="23" s="1"/>
  <c r="AY18" i="16"/>
  <c r="AY12" i="15"/>
  <c r="S5" i="23"/>
  <c r="S4" i="23"/>
  <c r="S18" i="16"/>
  <c r="BR31" i="19"/>
  <c r="BR21" i="19"/>
  <c r="BZ4" i="23"/>
  <c r="BZ5" i="23"/>
  <c r="BZ61" i="23" s="1"/>
  <c r="BZ18" i="16"/>
  <c r="BZ12" i="15"/>
  <c r="BL65" i="23"/>
  <c r="E19" i="16"/>
  <c r="AP38" i="16"/>
  <c r="BY48" i="17"/>
  <c r="BE38" i="16"/>
  <c r="BW25" i="17"/>
  <c r="BD38" i="16"/>
  <c r="BF29" i="17"/>
  <c r="O38" i="16"/>
  <c r="BY38" i="16"/>
  <c r="BY12" i="17"/>
  <c r="BT20" i="17"/>
  <c r="BS6" i="17"/>
  <c r="AO5" i="16"/>
  <c r="CD34" i="17"/>
  <c r="BI20" i="17"/>
  <c r="BK20" i="17"/>
  <c r="AU5" i="16"/>
  <c r="BT34" i="17"/>
  <c r="BH6" i="17"/>
  <c r="AW29" i="16"/>
  <c r="BW6" i="17"/>
  <c r="BL53" i="17"/>
  <c r="CA12" i="17"/>
  <c r="BV20" i="17"/>
  <c r="V38" i="16"/>
  <c r="BO5" i="15"/>
  <c r="CB12" i="17"/>
  <c r="BW32" i="17"/>
  <c r="BU35" i="16"/>
  <c r="AO35" i="16"/>
  <c r="AK34" i="16"/>
  <c r="BT93" i="12"/>
  <c r="BX32" i="12"/>
  <c r="AR32" i="12"/>
  <c r="BB106" i="12"/>
  <c r="CB104" i="12"/>
  <c r="BP42" i="12"/>
  <c r="BP103" i="12"/>
  <c r="CD104" i="12"/>
  <c r="CE32" i="12"/>
  <c r="BG24" i="12"/>
  <c r="BY106" i="12"/>
  <c r="BK104" i="12"/>
  <c r="AX103" i="12"/>
  <c r="BG106" i="12"/>
  <c r="BV32" i="12"/>
  <c r="BY99" i="12"/>
  <c r="BJ104" i="12"/>
  <c r="CE106" i="12"/>
  <c r="BU32" i="12"/>
  <c r="CE96" i="12"/>
  <c r="AK104" i="12"/>
  <c r="BT108" i="12"/>
  <c r="BT102" i="12"/>
  <c r="BJ103" i="12"/>
  <c r="BL24" i="12"/>
  <c r="BV96" i="12"/>
  <c r="AP96" i="12"/>
  <c r="BN24" i="12"/>
  <c r="BD106" i="12"/>
  <c r="BZ92" i="12"/>
  <c r="BG20" i="17"/>
  <c r="AF5" i="16"/>
  <c r="CD5" i="16"/>
  <c r="BN6" i="17"/>
  <c r="AH5" i="16"/>
  <c r="BY103" i="12"/>
  <c r="BY42" i="12"/>
  <c r="BH106" i="12"/>
  <c r="BI24" i="12"/>
  <c r="CA106" i="12"/>
  <c r="AH103" i="12"/>
  <c r="AH42" i="12"/>
  <c r="BA32" i="12"/>
  <c r="BW74" i="12"/>
  <c r="BW92" i="12"/>
  <c r="AQ74" i="12"/>
  <c r="CF18" i="9"/>
  <c r="CF6" i="4"/>
  <c r="CF6" i="5"/>
  <c r="AK32" i="12"/>
  <c r="AO106" i="12"/>
  <c r="BG104" i="12"/>
  <c r="BS103" i="12"/>
  <c r="BS42" i="12"/>
  <c r="BU102" i="12"/>
  <c r="AM8" i="5"/>
  <c r="AM129" i="9"/>
  <c r="AM16" i="5" s="1"/>
  <c r="AM7" i="4"/>
  <c r="BG86" i="12"/>
  <c r="BS78" i="12"/>
  <c r="CD74" i="12"/>
  <c r="AX74" i="12"/>
  <c r="AY18" i="9"/>
  <c r="AY6" i="4"/>
  <c r="AY6" i="5"/>
  <c r="BR99" i="12"/>
  <c r="AT105" i="12"/>
  <c r="AM137" i="10"/>
  <c r="AM135" i="10" s="1"/>
  <c r="AM23" i="10"/>
  <c r="AM77" i="10" s="1"/>
  <c r="AM78" i="10" s="1"/>
  <c r="AR140" i="10"/>
  <c r="AR139" i="10" s="1"/>
  <c r="AP142" i="9"/>
  <c r="CD86" i="12"/>
  <c r="AX86" i="12"/>
  <c r="BM142" i="10"/>
  <c r="AX18" i="9"/>
  <c r="AX6" i="5"/>
  <c r="BK32" i="12"/>
  <c r="CD141" i="10"/>
  <c r="CC143" i="9"/>
  <c r="BA128" i="9"/>
  <c r="BM86" i="12"/>
  <c r="BD142" i="10"/>
  <c r="CC18" i="9"/>
  <c r="CC6" i="5"/>
  <c r="BF108" i="12"/>
  <c r="BM141" i="10"/>
  <c r="AS137" i="10"/>
  <c r="AS135" i="10" s="1"/>
  <c r="AS23" i="10"/>
  <c r="AX140" i="10"/>
  <c r="AN143" i="9"/>
  <c r="BK142" i="10"/>
  <c r="AZ144" i="10"/>
  <c r="AZ143" i="10" s="1"/>
  <c r="AZ17" i="10"/>
  <c r="BN141" i="9"/>
  <c r="BN139" i="9" s="1"/>
  <c r="BB139" i="9"/>
  <c r="BZ86" i="12"/>
  <c r="AT86" i="12"/>
  <c r="BV78" i="12"/>
  <c r="CG74" i="12"/>
  <c r="BA74" i="12"/>
  <c r="CC77" i="9"/>
  <c r="BJ18" i="9"/>
  <c r="BJ6" i="4"/>
  <c r="BJ6" i="5"/>
  <c r="BV137" i="10"/>
  <c r="BV23" i="10"/>
  <c r="BV77" i="10" s="1"/>
  <c r="BV78" i="10" s="1"/>
  <c r="AQ144" i="10"/>
  <c r="AQ143" i="10" s="1"/>
  <c r="AQ17" i="10"/>
  <c r="BN114" i="9"/>
  <c r="BE78" i="12"/>
  <c r="BP74" i="12"/>
  <c r="AN77" i="9"/>
  <c r="AP12" i="12"/>
  <c r="BR142" i="9"/>
  <c r="BR139" i="9" s="1"/>
  <c r="BB74" i="12"/>
  <c r="BC77" i="9"/>
  <c r="BK18" i="9"/>
  <c r="BK6" i="4"/>
  <c r="BK6" i="5"/>
  <c r="K9" i="3"/>
  <c r="BF10" i="4"/>
  <c r="AC10" i="5"/>
  <c r="BL95" i="12"/>
  <c r="BL40" i="12"/>
  <c r="BL42" i="12" s="1"/>
  <c r="BT88" i="6"/>
  <c r="AE8" i="3"/>
  <c r="BF9" i="5"/>
  <c r="Z9" i="5"/>
  <c r="BH11" i="5"/>
  <c r="BZ83" i="6"/>
  <c r="BC86" i="12"/>
  <c r="CG142" i="9"/>
  <c r="CG139" i="9" s="1"/>
  <c r="AJ141" i="9"/>
  <c r="AJ139" i="9" s="1"/>
  <c r="BG141" i="10"/>
  <c r="BZ78" i="9"/>
  <c r="BZ15" i="5" s="1"/>
  <c r="BZ7" i="5"/>
  <c r="CD77" i="9"/>
  <c r="BC14" i="5"/>
  <c r="N9" i="5"/>
  <c r="BK10" i="5"/>
  <c r="BE9" i="5"/>
  <c r="CG83" i="6"/>
  <c r="U10" i="5"/>
  <c r="R10" i="5"/>
  <c r="X9" i="5"/>
  <c r="AO139" i="10"/>
  <c r="BW142" i="9"/>
  <c r="BZ89" i="12"/>
  <c r="BQ77" i="9"/>
  <c r="BN17" i="10"/>
  <c r="AH17" i="10"/>
  <c r="AL9" i="5"/>
  <c r="BM11" i="5"/>
  <c r="AG11" i="5"/>
  <c r="BA77" i="9"/>
  <c r="CC143" i="10"/>
  <c r="AW143" i="10"/>
  <c r="AS10" i="5"/>
  <c r="BP95" i="12"/>
  <c r="BP40" i="12"/>
  <c r="AJ95" i="12"/>
  <c r="AJ40" i="12"/>
  <c r="AN10" i="5"/>
  <c r="H10" i="5"/>
  <c r="BU142" i="9"/>
  <c r="BT17" i="10"/>
  <c r="BF11" i="5"/>
  <c r="BK11" i="5"/>
  <c r="BW135" i="9"/>
  <c r="AQ135" i="9"/>
  <c r="BO139" i="9"/>
  <c r="AI139" i="9"/>
  <c r="BC143" i="10"/>
  <c r="BF95" i="12"/>
  <c r="BF40" i="12"/>
  <c r="BF42" i="12" s="1"/>
  <c r="BF11" i="12"/>
  <c r="V10" i="5"/>
  <c r="BF10" i="5"/>
  <c r="BP9" i="5"/>
  <c r="AJ9" i="5"/>
  <c r="D9" i="5"/>
  <c r="F11" i="5"/>
  <c r="BH114" i="9"/>
  <c r="BH128" i="9"/>
  <c r="CF77" i="9"/>
  <c r="CF131" i="9" s="1"/>
  <c r="BR143" i="10"/>
  <c r="AL143" i="10"/>
  <c r="BV88" i="6"/>
  <c r="V9" i="5"/>
  <c r="BW39" i="7"/>
  <c r="AQ39" i="7"/>
  <c r="CE9" i="5"/>
  <c r="AY9" i="5"/>
  <c r="S9" i="5"/>
  <c r="E11" i="5"/>
  <c r="BS11" i="5"/>
  <c r="BI17" i="10"/>
  <c r="BA17" i="10"/>
  <c r="U15" i="33"/>
  <c r="BO29" i="31"/>
  <c r="BA39" i="27"/>
  <c r="AT39" i="27"/>
  <c r="BR39" i="27"/>
  <c r="CA5" i="15"/>
  <c r="BU62" i="12"/>
  <c r="CA19" i="16"/>
  <c r="CA13" i="15"/>
  <c r="AM4" i="19"/>
  <c r="AM5" i="19"/>
  <c r="AM20" i="15"/>
  <c r="BQ19" i="16"/>
  <c r="BQ13" i="15"/>
  <c r="AF20" i="16"/>
  <c r="BR74" i="23"/>
  <c r="BS23" i="20"/>
  <c r="BS4" i="20"/>
  <c r="BI4" i="20"/>
  <c r="BI23" i="20"/>
  <c r="BP4" i="18"/>
  <c r="AJ4" i="18"/>
  <c r="BY22" i="19"/>
  <c r="AZ22" i="19"/>
  <c r="AZ21" i="19"/>
  <c r="CC5" i="19"/>
  <c r="CC4" i="19"/>
  <c r="CC21" i="15"/>
  <c r="AW5" i="19"/>
  <c r="AW4" i="19"/>
  <c r="AW21" i="15"/>
  <c r="BG5" i="19"/>
  <c r="BG4" i="19"/>
  <c r="BG21" i="15"/>
  <c r="CD22" i="19"/>
  <c r="AV85" i="23"/>
  <c r="AV27" i="23"/>
  <c r="AH85" i="23"/>
  <c r="AH27" i="23"/>
  <c r="AH15" i="15" s="1"/>
  <c r="BH15" i="15"/>
  <c r="AQ5" i="23"/>
  <c r="AQ61" i="23" s="1"/>
  <c r="AQ18" i="16"/>
  <c r="AQ12" i="15"/>
  <c r="K5" i="23"/>
  <c r="K4" i="23"/>
  <c r="K18" i="16"/>
  <c r="AC22" i="19"/>
  <c r="AC21" i="19"/>
  <c r="CA4" i="18"/>
  <c r="BL5" i="23"/>
  <c r="BL61" i="23" s="1"/>
  <c r="BL18" i="16"/>
  <c r="BL12" i="15"/>
  <c r="AH5" i="23"/>
  <c r="AH61" i="23" s="1"/>
  <c r="AH4" i="23"/>
  <c r="AH18" i="16"/>
  <c r="AH12" i="15"/>
  <c r="AE4" i="23"/>
  <c r="BY15" i="15"/>
  <c r="AP22" i="19"/>
  <c r="BM21" i="19"/>
  <c r="BM22" i="19"/>
  <c r="AD22" i="19"/>
  <c r="AD21" i="19"/>
  <c r="BW17" i="23"/>
  <c r="AH38" i="16"/>
  <c r="BS38" i="17"/>
  <c r="AW38" i="16"/>
  <c r="AV38" i="16"/>
  <c r="BS38" i="16"/>
  <c r="G38" i="16"/>
  <c r="BQ38" i="16"/>
  <c r="CG20" i="17"/>
  <c r="AG5" i="16"/>
  <c r="BF34" i="17"/>
  <c r="CF12" i="17"/>
  <c r="CC20" i="17"/>
  <c r="BJ20" i="17"/>
  <c r="BQ6" i="17"/>
  <c r="AM5" i="16"/>
  <c r="CD12" i="17"/>
  <c r="BB5" i="16"/>
  <c r="BI5" i="15"/>
  <c r="BT38" i="16"/>
  <c r="AZ38" i="16"/>
  <c r="T38" i="16"/>
  <c r="CC6" i="17"/>
  <c r="CF35" i="16"/>
  <c r="CB5" i="17"/>
  <c r="BY35" i="16"/>
  <c r="BG5" i="15"/>
  <c r="CB29" i="17"/>
  <c r="BU31" i="17"/>
  <c r="BC34" i="16"/>
  <c r="BZ35" i="17"/>
  <c r="BZ34" i="16"/>
  <c r="AL34" i="16"/>
  <c r="BD104" i="12"/>
  <c r="AP103" i="12"/>
  <c r="AP42" i="12"/>
  <c r="AO104" i="12"/>
  <c r="BW32" i="12"/>
  <c r="BA106" i="12"/>
  <c r="AM104" i="12"/>
  <c r="AK38" i="16"/>
  <c r="E38" i="16"/>
  <c r="CC104" i="12"/>
  <c r="BN32" i="12"/>
  <c r="AX12" i="12"/>
  <c r="AL104" i="12"/>
  <c r="BM32" i="12"/>
  <c r="BY104" i="12"/>
  <c r="BM103" i="12"/>
  <c r="BT92" i="12"/>
  <c r="BR32" i="12"/>
  <c r="BP104" i="12"/>
  <c r="AJ104" i="12"/>
  <c r="BC24" i="12"/>
  <c r="CB108" i="12"/>
  <c r="CB102" i="12"/>
  <c r="CB5" i="16"/>
  <c r="BF5" i="16"/>
  <c r="BC106" i="12"/>
  <c r="CG141" i="10"/>
  <c r="CG139" i="10" s="1"/>
  <c r="BX86" i="12"/>
  <c r="AR86" i="12"/>
  <c r="BL78" i="12"/>
  <c r="BW142" i="10"/>
  <c r="CF107" i="12"/>
  <c r="CF97" i="12"/>
  <c r="BX18" i="9"/>
  <c r="BX6" i="5"/>
  <c r="BL32" i="12"/>
  <c r="CC106" i="12"/>
  <c r="AO96" i="12"/>
  <c r="AI104" i="12"/>
  <c r="BU108" i="12"/>
  <c r="AS18" i="10"/>
  <c r="BV142" i="10"/>
  <c r="AQ18" i="9"/>
  <c r="AQ6" i="4"/>
  <c r="AQ6" i="5"/>
  <c r="AJ139" i="10"/>
  <c r="AH142" i="9"/>
  <c r="BV138" i="9"/>
  <c r="BV135" i="9" s="1"/>
  <c r="CA114" i="9"/>
  <c r="CA138" i="9"/>
  <c r="CA135" i="9" s="1"/>
  <c r="BB78" i="12"/>
  <c r="BM74" i="12"/>
  <c r="AP18" i="9"/>
  <c r="AP6" i="5"/>
  <c r="AP6" i="4"/>
  <c r="BO102" i="12"/>
  <c r="AS103" i="12"/>
  <c r="AS42" i="12"/>
  <c r="BV141" i="10"/>
  <c r="BE138" i="9"/>
  <c r="BE135" i="9" s="1"/>
  <c r="AS128" i="9"/>
  <c r="BY78" i="12"/>
  <c r="BD74" i="12"/>
  <c r="BU18" i="9"/>
  <c r="BU6" i="5"/>
  <c r="BE141" i="10"/>
  <c r="AK137" i="10"/>
  <c r="AK135" i="10" s="1"/>
  <c r="AK23" i="10"/>
  <c r="AK77" i="10" s="1"/>
  <c r="AK78" i="10" s="1"/>
  <c r="AP139" i="10"/>
  <c r="CF78" i="12"/>
  <c r="AZ78" i="12"/>
  <c r="BK74" i="12"/>
  <c r="BN102" i="12"/>
  <c r="BD140" i="10"/>
  <c r="BD139" i="10" s="1"/>
  <c r="AR144" i="10"/>
  <c r="AR143" i="10" s="1"/>
  <c r="AR17" i="10"/>
  <c r="BF141" i="9"/>
  <c r="AT139" i="9"/>
  <c r="BZ135" i="9"/>
  <c r="CE114" i="9"/>
  <c r="BY142" i="10"/>
  <c r="BY139" i="10" s="1"/>
  <c r="AS141" i="10"/>
  <c r="AS77" i="9"/>
  <c r="BU77" i="9"/>
  <c r="BU131" i="9" s="1"/>
  <c r="BB131" i="9"/>
  <c r="BB18" i="9"/>
  <c r="BB6" i="4"/>
  <c r="BB6" i="5"/>
  <c r="BF24" i="12"/>
  <c r="BO106" i="12"/>
  <c r="BZ141" i="10"/>
  <c r="BZ139" i="10" s="1"/>
  <c r="BN137" i="10"/>
  <c r="BN23" i="10"/>
  <c r="BN77" i="10" s="1"/>
  <c r="BN78" i="10" s="1"/>
  <c r="AI144" i="10"/>
  <c r="AI143" i="10" s="1"/>
  <c r="AI17" i="10"/>
  <c r="BF114" i="9"/>
  <c r="BF128" i="9"/>
  <c r="BH142" i="10"/>
  <c r="BH139" i="10" s="1"/>
  <c r="CG18" i="9"/>
  <c r="CG6" i="5"/>
  <c r="CG17" i="10"/>
  <c r="BG78" i="12"/>
  <c r="BR142" i="10"/>
  <c r="BR139" i="10" s="1"/>
  <c r="AU77" i="9"/>
  <c r="AU9" i="4" s="1"/>
  <c r="CA9" i="5"/>
  <c r="AJ11" i="5"/>
  <c r="BY17" i="10"/>
  <c r="CB114" i="9"/>
  <c r="AV114" i="9"/>
  <c r="BR137" i="10"/>
  <c r="BR23" i="10"/>
  <c r="BR77" i="10" s="1"/>
  <c r="BR78" i="10" s="1"/>
  <c r="BB78" i="9"/>
  <c r="BB15" i="5" s="1"/>
  <c r="BB7" i="5"/>
  <c r="BN77" i="9"/>
  <c r="BN6" i="4" s="1"/>
  <c r="BC10" i="5"/>
  <c r="AW9" i="5"/>
  <c r="BY11" i="5"/>
  <c r="BS9" i="5"/>
  <c r="BZ88" i="6"/>
  <c r="BJ10" i="5"/>
  <c r="CB9" i="5"/>
  <c r="P9" i="5"/>
  <c r="AS143" i="10"/>
  <c r="BI77" i="9"/>
  <c r="BX77" i="9"/>
  <c r="BB140" i="10"/>
  <c r="BB139" i="10" s="1"/>
  <c r="BN143" i="10"/>
  <c r="AH143" i="10"/>
  <c r="F9" i="5"/>
  <c r="BI95" i="12"/>
  <c r="BI11" i="12"/>
  <c r="BI40" i="12"/>
  <c r="BQ88" i="6"/>
  <c r="BQ10" i="4" s="1"/>
  <c r="AO10" i="5"/>
  <c r="I10" i="5"/>
  <c r="CE78" i="6"/>
  <c r="BK139" i="9"/>
  <c r="BO77" i="10"/>
  <c r="BO78" i="10" s="1"/>
  <c r="AI77" i="10"/>
  <c r="AI78" i="10" s="1"/>
  <c r="BU18" i="10"/>
  <c r="AO18" i="10"/>
  <c r="M10" i="5"/>
  <c r="BD11" i="5"/>
  <c r="X11" i="5"/>
  <c r="BM142" i="9"/>
  <c r="BM139" i="9" s="1"/>
  <c r="BT143" i="10"/>
  <c r="AN143" i="10"/>
  <c r="Z11" i="5"/>
  <c r="BW95" i="12"/>
  <c r="BW40" i="12"/>
  <c r="AQ95" i="12"/>
  <c r="AQ40" i="12"/>
  <c r="AE10" i="5"/>
  <c r="BO10" i="5"/>
  <c r="CG9" i="5"/>
  <c r="BA9" i="5"/>
  <c r="U9" i="5"/>
  <c r="AM11" i="5"/>
  <c r="BU11" i="5"/>
  <c r="AK77" i="9"/>
  <c r="BM77" i="10"/>
  <c r="BM78" i="10" s="1"/>
  <c r="BG140" i="10"/>
  <c r="AU17" i="10"/>
  <c r="CC88" i="6"/>
  <c r="CC84" i="6" s="1"/>
  <c r="Y8" i="3"/>
  <c r="AT11" i="5"/>
  <c r="AR114" i="9"/>
  <c r="AR128" i="9"/>
  <c r="BP77" i="9"/>
  <c r="BP6" i="4" s="1"/>
  <c r="BJ131" i="10"/>
  <c r="BJ18" i="10"/>
  <c r="BM95" i="12"/>
  <c r="BM40" i="12"/>
  <c r="BM42" i="12" s="1"/>
  <c r="BM11" i="12"/>
  <c r="AV78" i="6"/>
  <c r="AS11" i="5"/>
  <c r="AT4" i="30"/>
  <c r="AT6" i="12" s="1"/>
  <c r="AT12" i="30"/>
  <c r="AN92" i="12"/>
  <c r="AN37" i="12"/>
  <c r="AN98" i="12"/>
  <c r="BS15" i="27"/>
  <c r="BP39" i="27"/>
  <c r="CF15" i="27"/>
  <c r="AU5" i="15"/>
  <c r="BN71" i="12"/>
  <c r="BB70" i="12"/>
  <c r="AU61" i="12"/>
  <c r="AZ93" i="12"/>
  <c r="AZ38" i="12"/>
  <c r="AZ11" i="12"/>
  <c r="AW93" i="12"/>
  <c r="AW38" i="12"/>
  <c r="AW11" i="12"/>
  <c r="AR4" i="18"/>
  <c r="BX19" i="15"/>
  <c r="BI29" i="17"/>
  <c r="BP53" i="17"/>
  <c r="BV25" i="17"/>
  <c r="BU48" i="17"/>
  <c r="BZ53" i="17"/>
  <c r="F5" i="16"/>
  <c r="CF39" i="17"/>
  <c r="AB38" i="16"/>
  <c r="BW103" i="12"/>
  <c r="BW42" i="12"/>
  <c r="AR104" i="12"/>
  <c r="BR24" i="12"/>
  <c r="CB32" i="12"/>
  <c r="AN137" i="10"/>
  <c r="AN23" i="10"/>
  <c r="AN77" i="10" s="1"/>
  <c r="AN78" i="10" s="1"/>
  <c r="CG78" i="12"/>
  <c r="BL74" i="12"/>
  <c r="BU89" i="12"/>
  <c r="BU77" i="10"/>
  <c r="BS74" i="12"/>
  <c r="AK18" i="9"/>
  <c r="AK6" i="5"/>
  <c r="BI10" i="5"/>
  <c r="BJ128" i="10"/>
  <c r="BJ129" i="10" s="1"/>
  <c r="BJ128" i="9"/>
  <c r="BJ114" i="9"/>
  <c r="BN88" i="6"/>
  <c r="BM9" i="5"/>
  <c r="Q10" i="5"/>
  <c r="CC18" i="10"/>
  <c r="BL11" i="5"/>
  <c r="AY95" i="12"/>
  <c r="AY40" i="12"/>
  <c r="S39" i="27"/>
  <c r="AV71" i="12"/>
  <c r="BI61" i="12"/>
  <c r="AP62" i="12"/>
  <c r="BE23" i="20"/>
  <c r="BE4" i="20"/>
  <c r="AT4" i="23"/>
  <c r="BZ4" i="20"/>
  <c r="BZ23" i="20"/>
  <c r="BI4" i="33"/>
  <c r="G15" i="33"/>
  <c r="BE15" i="33"/>
  <c r="CE4" i="30"/>
  <c r="CE6" i="12"/>
  <c r="AX29" i="31"/>
  <c r="BJ29" i="31"/>
  <c r="CG4" i="30"/>
  <c r="CG6" i="12"/>
  <c r="CG12" i="12" s="1"/>
  <c r="AS12" i="30"/>
  <c r="AS4" i="30"/>
  <c r="AS6" i="12" s="1"/>
  <c r="AS12" i="12" s="1"/>
  <c r="M4" i="30"/>
  <c r="BK4" i="30"/>
  <c r="BK6" i="12"/>
  <c r="BP4" i="30"/>
  <c r="BP6" i="12"/>
  <c r="AL92" i="12"/>
  <c r="AL37" i="12"/>
  <c r="AC39" i="27"/>
  <c r="BA48" i="27"/>
  <c r="AR39" i="27"/>
  <c r="BN39" i="27"/>
  <c r="AZ48" i="27"/>
  <c r="K39" i="27"/>
  <c r="J39" i="27"/>
  <c r="AE39" i="27"/>
  <c r="AM48" i="27"/>
  <c r="BO15" i="27"/>
  <c r="BQ39" i="27"/>
  <c r="V39" i="27"/>
  <c r="V15" i="33"/>
  <c r="V4" i="33"/>
  <c r="CB15" i="27"/>
  <c r="BD48" i="27"/>
  <c r="BC48" i="27"/>
  <c r="AW39" i="27"/>
  <c r="I39" i="27"/>
  <c r="BP70" i="12"/>
  <c r="BC71" i="12"/>
  <c r="BE70" i="12"/>
  <c r="BM71" i="12"/>
  <c r="BX5" i="15"/>
  <c r="AR5" i="15"/>
  <c r="BH15" i="27"/>
  <c r="AG27" i="25"/>
  <c r="BA71" i="12"/>
  <c r="AV39" i="27"/>
  <c r="AF39" i="27"/>
  <c r="CB27" i="25"/>
  <c r="BC27" i="25"/>
  <c r="AQ4" i="25"/>
  <c r="BL71" i="12"/>
  <c r="BM4" i="25"/>
  <c r="BC4" i="25"/>
  <c r="BQ62" i="12"/>
  <c r="AR62" i="12"/>
  <c r="AM4" i="25"/>
  <c r="BL4" i="25"/>
  <c r="BL8" i="15"/>
  <c r="BV4" i="25"/>
  <c r="BV8" i="15"/>
  <c r="AP4" i="25"/>
  <c r="AP8" i="15"/>
  <c r="J4" i="25"/>
  <c r="AU62" i="12"/>
  <c r="CE62" i="12"/>
  <c r="BA61" i="12"/>
  <c r="BJ62" i="12"/>
  <c r="BL62" i="12"/>
  <c r="BP61" i="12"/>
  <c r="AJ61" i="12"/>
  <c r="AW85" i="23"/>
  <c r="AW27" i="23"/>
  <c r="AW15" i="15" s="1"/>
  <c r="BC4" i="23"/>
  <c r="BC13" i="15"/>
  <c r="BC19" i="16"/>
  <c r="AG4" i="23"/>
  <c r="AG5" i="23"/>
  <c r="AG18" i="16"/>
  <c r="BQ8" i="23"/>
  <c r="CB15" i="15"/>
  <c r="BP19" i="16"/>
  <c r="BP13" i="15"/>
  <c r="BJ4" i="23"/>
  <c r="BJ5" i="23"/>
  <c r="BJ61" i="23" s="1"/>
  <c r="BJ18" i="16"/>
  <c r="BJ12" i="15"/>
  <c r="AW23" i="20"/>
  <c r="AW4" i="20"/>
  <c r="Z20" i="16"/>
  <c r="CE74" i="23"/>
  <c r="CE17" i="23"/>
  <c r="AV19" i="15"/>
  <c r="BJ19" i="16"/>
  <c r="BJ13" i="15"/>
  <c r="BL17" i="23"/>
  <c r="BL4" i="23" s="1"/>
  <c r="CD61" i="23"/>
  <c r="BB4" i="20"/>
  <c r="BB23" i="20"/>
  <c r="BG4" i="20"/>
  <c r="BG23" i="20"/>
  <c r="CA19" i="15"/>
  <c r="BK4" i="19"/>
  <c r="BK5" i="19"/>
  <c r="BK21" i="15"/>
  <c r="AO4" i="18"/>
  <c r="AO6" i="4" s="1"/>
  <c r="BC20" i="16"/>
  <c r="BC14" i="15"/>
  <c r="AM93" i="12"/>
  <c r="AM11" i="12"/>
  <c r="AM38" i="12"/>
  <c r="AO93" i="12"/>
  <c r="AO38" i="12"/>
  <c r="AO11" i="12"/>
  <c r="AL20" i="16"/>
  <c r="AL14" i="15"/>
  <c r="AV11" i="12"/>
  <c r="AV93" i="12"/>
  <c r="AV38" i="12"/>
  <c r="H20" i="16"/>
  <c r="AK4" i="20"/>
  <c r="AK23" i="20"/>
  <c r="AX19" i="15"/>
  <c r="BO4" i="18"/>
  <c r="BO6" i="4" s="1"/>
  <c r="AI4" i="18"/>
  <c r="BF17" i="23"/>
  <c r="BV5" i="19"/>
  <c r="BV4" i="19"/>
  <c r="BV21" i="15"/>
  <c r="BX22" i="19"/>
  <c r="BG22" i="19"/>
  <c r="BG21" i="19"/>
  <c r="AJ19" i="16"/>
  <c r="AJ13" i="15"/>
  <c r="P5" i="23"/>
  <c r="BM4" i="23"/>
  <c r="BM5" i="23"/>
  <c r="BM61" i="23" s="1"/>
  <c r="BM18" i="16"/>
  <c r="BM12" i="15"/>
  <c r="AE22" i="19"/>
  <c r="BR65" i="23"/>
  <c r="BL4" i="18"/>
  <c r="AY85" i="23"/>
  <c r="AY27" i="23"/>
  <c r="AY15" i="15" s="1"/>
  <c r="AC19" i="16"/>
  <c r="Z38" i="16"/>
  <c r="BQ48" i="17"/>
  <c r="AO38" i="16"/>
  <c r="AN38" i="16"/>
  <c r="BK38" i="16"/>
  <c r="CA53" i="17"/>
  <c r="BI38" i="16"/>
  <c r="BM20" i="17"/>
  <c r="BQ12" i="17"/>
  <c r="BK6" i="17"/>
  <c r="Y5" i="16"/>
  <c r="CA20" i="17"/>
  <c r="CB44" i="17"/>
  <c r="BH20" i="17"/>
  <c r="AE5" i="16"/>
  <c r="BL34" i="17"/>
  <c r="BY20" i="17"/>
  <c r="CF6" i="17"/>
  <c r="AT5" i="16"/>
  <c r="BX20" i="17"/>
  <c r="CC12" i="17"/>
  <c r="BO6" i="17"/>
  <c r="BA5" i="15"/>
  <c r="CB53" i="17"/>
  <c r="BX39" i="17"/>
  <c r="BS12" i="17"/>
  <c r="BX35" i="16"/>
  <c r="BF48" i="17"/>
  <c r="BO34" i="17"/>
  <c r="BI35" i="16"/>
  <c r="AY5" i="15"/>
  <c r="CE36" i="17"/>
  <c r="BM35" i="16"/>
  <c r="CG35" i="17"/>
  <c r="CG34" i="16"/>
  <c r="CF24" i="17"/>
  <c r="BN106" i="12"/>
  <c r="BP32" i="12"/>
  <c r="AJ32" i="12"/>
  <c r="BR106" i="12"/>
  <c r="CF103" i="12"/>
  <c r="BR42" i="12"/>
  <c r="BR103" i="12"/>
  <c r="BO32" i="12"/>
  <c r="BZ99" i="12"/>
  <c r="BZ12" i="12"/>
  <c r="BA96" i="12"/>
  <c r="CA104" i="12"/>
  <c r="BO103" i="12"/>
  <c r="BO42" i="12"/>
  <c r="AV108" i="12"/>
  <c r="AV102" i="12"/>
  <c r="BF104" i="12"/>
  <c r="BF32" i="12"/>
  <c r="BZ104" i="12"/>
  <c r="BN103" i="12"/>
  <c r="BN42" i="12"/>
  <c r="BU92" i="12"/>
  <c r="BE32" i="12"/>
  <c r="BW96" i="12"/>
  <c r="AQ96" i="12"/>
  <c r="BA104" i="12"/>
  <c r="BB32" i="12"/>
  <c r="BN96" i="12"/>
  <c r="CB99" i="12"/>
  <c r="CB12" i="12"/>
  <c r="AW104" i="12"/>
  <c r="CB106" i="12"/>
  <c r="AV106" i="12"/>
  <c r="BW20" i="17"/>
  <c r="BD5" i="16"/>
  <c r="X5" i="16"/>
  <c r="CD6" i="17"/>
  <c r="Z5" i="16"/>
  <c r="CF106" i="12"/>
  <c r="AZ106" i="12"/>
  <c r="BU24" i="12"/>
  <c r="BU94" i="12"/>
  <c r="AO94" i="12"/>
  <c r="CC114" i="9"/>
  <c r="CC128" i="9"/>
  <c r="BP131" i="9"/>
  <c r="BP18" i="9"/>
  <c r="BP6" i="5"/>
  <c r="BS105" i="12"/>
  <c r="AU105" i="12"/>
  <c r="BE106" i="12"/>
  <c r="BO104" i="12"/>
  <c r="AY104" i="12"/>
  <c r="BK12" i="12"/>
  <c r="CB137" i="10"/>
  <c r="CB23" i="10"/>
  <c r="CB77" i="10" s="1"/>
  <c r="CB78" i="10" s="1"/>
  <c r="CE86" i="12"/>
  <c r="AY86" i="12"/>
  <c r="BK78" i="12"/>
  <c r="BV74" i="12"/>
  <c r="AI6" i="4"/>
  <c r="AI18" i="9"/>
  <c r="AI6" i="5"/>
  <c r="M9" i="3"/>
  <c r="BJ99" i="12"/>
  <c r="BV86" i="12"/>
  <c r="BS128" i="9"/>
  <c r="BS114" i="9"/>
  <c r="BS138" i="9"/>
  <c r="BS135" i="9" s="1"/>
  <c r="BE142" i="10"/>
  <c r="AH18" i="9"/>
  <c r="AH6" i="5"/>
  <c r="AH6" i="4"/>
  <c r="BC32" i="12"/>
  <c r="BN141" i="10"/>
  <c r="BN139" i="10" s="1"/>
  <c r="BM143" i="9"/>
  <c r="BI141" i="9"/>
  <c r="BI139" i="9" s="1"/>
  <c r="AW138" i="9"/>
  <c r="AW135" i="9" s="1"/>
  <c r="AK128" i="9"/>
  <c r="BE86" i="12"/>
  <c r="CB142" i="10"/>
  <c r="AV142" i="10"/>
  <c r="AV139" i="10" s="1"/>
  <c r="BM18" i="9"/>
  <c r="BM6" i="5"/>
  <c r="CF12" i="12"/>
  <c r="CF99" i="12"/>
  <c r="AW141" i="10"/>
  <c r="AW139" i="10" s="1"/>
  <c r="AH139" i="10"/>
  <c r="BD142" i="9"/>
  <c r="BD139" i="9" s="1"/>
  <c r="CB86" i="12"/>
  <c r="BC142" i="10"/>
  <c r="CB18" i="9"/>
  <c r="CB6" i="5"/>
  <c r="CG32" i="12"/>
  <c r="CA141" i="10"/>
  <c r="AJ144" i="10"/>
  <c r="AJ143" i="10" s="1"/>
  <c r="AJ17" i="10"/>
  <c r="BB143" i="9"/>
  <c r="AX141" i="9"/>
  <c r="AX139" i="9" s="1"/>
  <c r="AL139" i="9"/>
  <c r="BR86" i="12"/>
  <c r="BW114" i="9"/>
  <c r="BN78" i="12"/>
  <c r="BY74" i="12"/>
  <c r="AS74" i="12"/>
  <c r="BM77" i="9"/>
  <c r="AT131" i="9"/>
  <c r="AT18" i="9"/>
  <c r="AT6" i="4"/>
  <c r="AT6" i="5"/>
  <c r="BU104" i="12"/>
  <c r="CC12" i="12"/>
  <c r="BR141" i="10"/>
  <c r="BF137" i="10"/>
  <c r="BF23" i="10"/>
  <c r="BF77" i="10" s="1"/>
  <c r="BF78" i="10" s="1"/>
  <c r="BU141" i="9"/>
  <c r="BA139" i="9"/>
  <c r="AX114" i="9"/>
  <c r="AX128" i="9"/>
  <c r="CC78" i="12"/>
  <c r="BH74" i="12"/>
  <c r="BY131" i="9"/>
  <c r="BY18" i="9"/>
  <c r="BY6" i="4"/>
  <c r="BY6" i="5"/>
  <c r="BJ10" i="4"/>
  <c r="O9" i="3"/>
  <c r="BM139" i="10"/>
  <c r="BR74" i="12"/>
  <c r="AT142" i="10"/>
  <c r="CC107" i="12"/>
  <c r="CC97" i="12"/>
  <c r="AM77" i="9"/>
  <c r="AM9" i="4" s="1"/>
  <c r="AX10" i="4"/>
  <c r="AU9" i="5"/>
  <c r="BD95" i="12"/>
  <c r="BD40" i="12"/>
  <c r="BL88" i="6"/>
  <c r="BL83" i="6" s="1"/>
  <c r="CB10" i="5"/>
  <c r="CD9" i="5"/>
  <c r="AX9" i="5"/>
  <c r="R9" i="5"/>
  <c r="L11" i="5"/>
  <c r="BZ11" i="5"/>
  <c r="CA86" i="12"/>
  <c r="AU86" i="12"/>
  <c r="BQ142" i="9"/>
  <c r="BQ139" i="9" s="1"/>
  <c r="CE141" i="10"/>
  <c r="AY141" i="10"/>
  <c r="AT137" i="10"/>
  <c r="AT135" i="10" s="1"/>
  <c r="AT23" i="10"/>
  <c r="AT77" i="10" s="1"/>
  <c r="AT78" i="10" s="1"/>
  <c r="AX77" i="9"/>
  <c r="AX131" i="9" s="1"/>
  <c r="BV11" i="5"/>
  <c r="BU84" i="6"/>
  <c r="AI10" i="5"/>
  <c r="AU10" i="5"/>
  <c r="AO9" i="5"/>
  <c r="CA139" i="9"/>
  <c r="AM9" i="5"/>
  <c r="AP10" i="5"/>
  <c r="J10" i="5"/>
  <c r="BT9" i="5"/>
  <c r="H9" i="5"/>
  <c r="CG89" i="12"/>
  <c r="BR89" i="12"/>
  <c r="BH77" i="9"/>
  <c r="BF17" i="10"/>
  <c r="BE11" i="5"/>
  <c r="Y11" i="5"/>
  <c r="BS107" i="12"/>
  <c r="BS97" i="12"/>
  <c r="BU143" i="10"/>
  <c r="AO143" i="10"/>
  <c r="BK9" i="5"/>
  <c r="BH95" i="12"/>
  <c r="BH40" i="12"/>
  <c r="AF10" i="5"/>
  <c r="BV78" i="6"/>
  <c r="BE142" i="9"/>
  <c r="BE139" i="9" s="1"/>
  <c r="BL17" i="10"/>
  <c r="AR10" i="5"/>
  <c r="BO95" i="12"/>
  <c r="BO40" i="12"/>
  <c r="AH8" i="3"/>
  <c r="O11" i="5"/>
  <c r="CG143" i="10"/>
  <c r="BE77" i="10"/>
  <c r="BE78" i="10" s="1"/>
  <c r="BO135" i="9"/>
  <c r="AI135" i="9"/>
  <c r="AU143" i="10"/>
  <c r="N10" i="5"/>
  <c r="CD10" i="5"/>
  <c r="AX10" i="5"/>
  <c r="BH9" i="5"/>
  <c r="AB9" i="5"/>
  <c r="V11" i="5"/>
  <c r="BU139" i="10"/>
  <c r="AZ77" i="9"/>
  <c r="BJ143" i="10"/>
  <c r="BS28" i="7"/>
  <c r="AX11" i="5"/>
  <c r="BO39" i="7"/>
  <c r="AI39" i="7"/>
  <c r="X8" i="3"/>
  <c r="BE10" i="5"/>
  <c r="BW9" i="5"/>
  <c r="AQ9" i="5"/>
  <c r="K9" i="5"/>
  <c r="U11" i="5"/>
  <c r="BW141" i="9"/>
  <c r="BW139" i="9" s="1"/>
  <c r="AD8" i="3"/>
  <c r="S4" i="30"/>
  <c r="BN15" i="27"/>
  <c r="AT27" i="25"/>
  <c r="AC4" i="25"/>
  <c r="BI4" i="25"/>
  <c r="AH71" i="12"/>
  <c r="BQ61" i="12"/>
  <c r="BA10" i="4"/>
  <c r="AG20" i="16"/>
  <c r="AT20" i="16"/>
  <c r="AT14" i="15"/>
  <c r="BC23" i="20"/>
  <c r="BC4" i="20"/>
  <c r="BE5" i="19"/>
  <c r="BE4" i="19"/>
  <c r="BE21" i="15"/>
  <c r="AP85" i="23"/>
  <c r="AP27" i="23"/>
  <c r="AP15" i="15" s="1"/>
  <c r="T19" i="16"/>
  <c r="CG15" i="15"/>
  <c r="AK19" i="16"/>
  <c r="AK13" i="15"/>
  <c r="BK48" i="17"/>
  <c r="AX38" i="16"/>
  <c r="BG29" i="17"/>
  <c r="D37" i="16"/>
  <c r="W38" i="16"/>
  <c r="BH12" i="17"/>
  <c r="BC5" i="16"/>
  <c r="CC31" i="17"/>
  <c r="CD32" i="12"/>
  <c r="BV103" i="12"/>
  <c r="BV42" i="12"/>
  <c r="BL108" i="12"/>
  <c r="BL102" i="12"/>
  <c r="CC32" i="12"/>
  <c r="BZ102" i="12"/>
  <c r="BZ108" i="12"/>
  <c r="AO114" i="9"/>
  <c r="AO128" i="9"/>
  <c r="AO131" i="9" s="1"/>
  <c r="BW104" i="12"/>
  <c r="BR105" i="12"/>
  <c r="BI129" i="9"/>
  <c r="BI16" i="5" s="1"/>
  <c r="BI8" i="5"/>
  <c r="BI9" i="4"/>
  <c r="BI7" i="4"/>
  <c r="BA78" i="12"/>
  <c r="BR18" i="9"/>
  <c r="BR6" i="4"/>
  <c r="BR6" i="5"/>
  <c r="BS10" i="5"/>
  <c r="BR10" i="5"/>
  <c r="BV143" i="10"/>
  <c r="AK95" i="12"/>
  <c r="AK40" i="12"/>
  <c r="AK11" i="12"/>
  <c r="AW18" i="10"/>
  <c r="AP78" i="9"/>
  <c r="AP15" i="5" s="1"/>
  <c r="AP7" i="5"/>
  <c r="BR4" i="30"/>
  <c r="BR6" i="12"/>
  <c r="BR12" i="12" s="1"/>
  <c r="AP98" i="12"/>
  <c r="AP92" i="12"/>
  <c r="AP37" i="12"/>
  <c r="R39" i="27"/>
  <c r="AP48" i="27"/>
  <c r="AD39" i="27"/>
  <c r="BY15" i="27"/>
  <c r="BS5" i="15"/>
  <c r="AL4" i="25"/>
  <c r="AL8" i="15"/>
  <c r="BW4" i="25"/>
  <c r="BW8" i="15"/>
  <c r="AO27" i="25"/>
  <c r="BF71" i="12"/>
  <c r="BU4" i="25"/>
  <c r="AZ62" i="12"/>
  <c r="BK4" i="23"/>
  <c r="BK19" i="16"/>
  <c r="BK13" i="15"/>
  <c r="BS4" i="19"/>
  <c r="BS5" i="19"/>
  <c r="BS21" i="15"/>
  <c r="BW4" i="34"/>
  <c r="BC4" i="33"/>
  <c r="Q4" i="33"/>
  <c r="AU4" i="33"/>
  <c r="AY12" i="30"/>
  <c r="AY4" i="30"/>
  <c r="AY6" i="12" s="1"/>
  <c r="AY12" i="12" s="1"/>
  <c r="BK29" i="31"/>
  <c r="BG4" i="31"/>
  <c r="BB4" i="31"/>
  <c r="AK92" i="12"/>
  <c r="AK37" i="12"/>
  <c r="AK98" i="12"/>
  <c r="BC4" i="30"/>
  <c r="BC6" i="12" s="1"/>
  <c r="BC12" i="30"/>
  <c r="BJ4" i="30"/>
  <c r="BJ6" i="12"/>
  <c r="U39" i="27"/>
  <c r="U4" i="33"/>
  <c r="AJ39" i="27"/>
  <c r="CC39" i="27"/>
  <c r="CG39" i="27"/>
  <c r="AQ48" i="27"/>
  <c r="CB39" i="27"/>
  <c r="AH48" i="27"/>
  <c r="BZ15" i="27"/>
  <c r="W39" i="27"/>
  <c r="N39" i="27"/>
  <c r="CF39" i="27"/>
  <c r="AT48" i="27"/>
  <c r="BU39" i="27"/>
  <c r="CD15" i="27"/>
  <c r="BH70" i="12"/>
  <c r="AU71" i="12"/>
  <c r="AW70" i="12"/>
  <c r="BU15" i="27"/>
  <c r="BK5" i="15"/>
  <c r="BZ27" i="25"/>
  <c r="V4" i="25"/>
  <c r="AI71" i="12"/>
  <c r="AU70" i="12"/>
  <c r="BY4" i="25"/>
  <c r="BY8" i="15"/>
  <c r="H39" i="27"/>
  <c r="BE5" i="15"/>
  <c r="AU27" i="25"/>
  <c r="D4" i="25"/>
  <c r="T4" i="25"/>
  <c r="AR71" i="12"/>
  <c r="AX71" i="12"/>
  <c r="AL70" i="12"/>
  <c r="AL98" i="12" s="1"/>
  <c r="BE4" i="25"/>
  <c r="AI4" i="25"/>
  <c r="BI62" i="12"/>
  <c r="CA61" i="12"/>
  <c r="AJ62" i="12"/>
  <c r="X4" i="25"/>
  <c r="BE62" i="12"/>
  <c r="AY62" i="12"/>
  <c r="CG61" i="12"/>
  <c r="CD62" i="12"/>
  <c r="BF62" i="12"/>
  <c r="AH62" i="12"/>
  <c r="AO27" i="23"/>
  <c r="AO15" i="15" s="1"/>
  <c r="AO85" i="23"/>
  <c r="Y4" i="23"/>
  <c r="Y5" i="23"/>
  <c r="Y18" i="16"/>
  <c r="BY19" i="16"/>
  <c r="BY13" i="15"/>
  <c r="BD15" i="15"/>
  <c r="AZ19" i="16"/>
  <c r="AZ13" i="15"/>
  <c r="BB4" i="23"/>
  <c r="BB5" i="23"/>
  <c r="BB61" i="23" s="1"/>
  <c r="BB18" i="16"/>
  <c r="BB12" i="15"/>
  <c r="AO23" i="20"/>
  <c r="AO4" i="20"/>
  <c r="R20" i="16"/>
  <c r="AK27" i="23"/>
  <c r="AK15" i="15" s="1"/>
  <c r="CF4" i="20"/>
  <c r="CF23" i="20"/>
  <c r="AZ4" i="20"/>
  <c r="AZ23" i="20"/>
  <c r="CB14" i="19"/>
  <c r="CB51" i="16"/>
  <c r="CB22" i="15"/>
  <c r="CB102" i="9"/>
  <c r="CB128" i="9" s="1"/>
  <c r="CB44" i="6"/>
  <c r="AN4" i="19"/>
  <c r="AN5" i="19"/>
  <c r="AN20" i="15"/>
  <c r="AJ27" i="23"/>
  <c r="BI4" i="23"/>
  <c r="BS19" i="15"/>
  <c r="BC4" i="19"/>
  <c r="BC5" i="19"/>
  <c r="BC21" i="15"/>
  <c r="CG10" i="4"/>
  <c r="BC93" i="12"/>
  <c r="BC38" i="12"/>
  <c r="BC11" i="12"/>
  <c r="AE20" i="16"/>
  <c r="G20" i="16"/>
  <c r="AO20" i="16"/>
  <c r="AO14" i="15"/>
  <c r="CA65" i="23"/>
  <c r="CF31" i="19"/>
  <c r="CF14" i="19"/>
  <c r="CF51" i="16"/>
  <c r="CF22" i="15"/>
  <c r="CF102" i="9"/>
  <c r="CF44" i="6"/>
  <c r="AL93" i="12"/>
  <c r="AL11" i="12"/>
  <c r="AL38" i="12"/>
  <c r="N20" i="16"/>
  <c r="AV20" i="16"/>
  <c r="AV14" i="15"/>
  <c r="AK61" i="23"/>
  <c r="BY65" i="23"/>
  <c r="BY4" i="20"/>
  <c r="BY23" i="20"/>
  <c r="CF4" i="19"/>
  <c r="BH4" i="18"/>
  <c r="BK10" i="4"/>
  <c r="BH4" i="23"/>
  <c r="BE19" i="15"/>
  <c r="AQ5" i="19"/>
  <c r="AQ4" i="19"/>
  <c r="AQ20" i="15"/>
  <c r="BX5" i="19"/>
  <c r="BX4" i="19"/>
  <c r="BX21" i="15"/>
  <c r="BU5" i="19"/>
  <c r="BU4" i="19"/>
  <c r="BU21" i="15"/>
  <c r="CE5" i="19"/>
  <c r="CE4" i="19"/>
  <c r="CE21" i="15"/>
  <c r="AY5" i="19"/>
  <c r="AY4" i="19"/>
  <c r="AY21" i="15"/>
  <c r="AN27" i="23"/>
  <c r="AN85" i="23"/>
  <c r="CF15" i="15"/>
  <c r="AZ15" i="15"/>
  <c r="BZ74" i="23"/>
  <c r="AI5" i="23"/>
  <c r="AI61" i="23" s="1"/>
  <c r="AI4" i="23"/>
  <c r="AI18" i="16"/>
  <c r="AI12" i="15"/>
  <c r="BR8" i="23"/>
  <c r="BF5" i="23"/>
  <c r="BF61" i="23" s="1"/>
  <c r="BF18" i="16"/>
  <c r="BF12" i="15"/>
  <c r="Z5" i="23"/>
  <c r="Z4" i="23"/>
  <c r="Z18" i="16"/>
  <c r="CF22" i="19"/>
  <c r="AM4" i="18"/>
  <c r="W4" i="23"/>
  <c r="AQ85" i="23"/>
  <c r="AQ27" i="23"/>
  <c r="AQ15" i="15" s="1"/>
  <c r="BQ21" i="19"/>
  <c r="U19" i="16"/>
  <c r="BW31" i="19"/>
  <c r="BW14" i="19"/>
  <c r="BW51" i="16"/>
  <c r="BW22" i="15"/>
  <c r="BW102" i="9"/>
  <c r="BW44" i="6"/>
  <c r="BQ53" i="17"/>
  <c r="R38" i="16"/>
  <c r="AG38" i="16"/>
  <c r="BR38" i="17"/>
  <c r="AF38" i="16"/>
  <c r="BF25" i="17"/>
  <c r="BC38" i="16"/>
  <c r="D11" i="16"/>
  <c r="BL20" i="17"/>
  <c r="CC5" i="16"/>
  <c r="Q5" i="16"/>
  <c r="BV34" i="17"/>
  <c r="BZ38" i="16"/>
  <c r="BX12" i="17"/>
  <c r="BZ6" i="17"/>
  <c r="BZ20" i="17"/>
  <c r="BI6" i="17"/>
  <c r="W5" i="16"/>
  <c r="BV12" i="17"/>
  <c r="AL5" i="16"/>
  <c r="CB25" i="17"/>
  <c r="AS5" i="15"/>
  <c r="BP38" i="16"/>
  <c r="AR38" i="16"/>
  <c r="L38" i="16"/>
  <c r="BN20" i="17"/>
  <c r="BU6" i="17"/>
  <c r="BP35" i="16"/>
  <c r="AS35" i="16"/>
  <c r="AQ5" i="15"/>
  <c r="BM31" i="17"/>
  <c r="BT12" i="17"/>
  <c r="CA35" i="17"/>
  <c r="CA34" i="16"/>
  <c r="AU34" i="16"/>
  <c r="BJ35" i="17"/>
  <c r="BJ34" i="16"/>
  <c r="AQ106" i="12"/>
  <c r="AT106" i="12"/>
  <c r="BT104" i="12"/>
  <c r="BH42" i="12"/>
  <c r="BH103" i="12"/>
  <c r="CC108" i="12"/>
  <c r="CC102" i="12"/>
  <c r="BG32" i="12"/>
  <c r="BQ106" i="12"/>
  <c r="BC104" i="12"/>
  <c r="AC38" i="16"/>
  <c r="BQ103" i="12"/>
  <c r="AX32" i="12"/>
  <c r="BX96" i="12"/>
  <c r="BB104" i="12"/>
  <c r="BU98" i="12"/>
  <c r="BD108" i="12"/>
  <c r="BD102" i="12"/>
  <c r="AI106" i="12"/>
  <c r="AW32" i="12"/>
  <c r="CC103" i="12"/>
  <c r="CC42" i="12"/>
  <c r="AL32" i="12"/>
  <c r="BH104" i="12"/>
  <c r="CB103" i="12"/>
  <c r="BT99" i="12"/>
  <c r="BT12" i="12"/>
  <c r="BZ42" i="12"/>
  <c r="BZ103" i="12"/>
  <c r="BQ102" i="12"/>
  <c r="BQ108" i="12"/>
  <c r="BV5" i="16"/>
  <c r="BF6" i="17"/>
  <c r="BS106" i="12"/>
  <c r="BO98" i="12"/>
  <c r="BQ141" i="10"/>
  <c r="CF142" i="9"/>
  <c r="CF139" i="9" s="1"/>
  <c r="BP86" i="12"/>
  <c r="BU114" i="9"/>
  <c r="BU128" i="9"/>
  <c r="BD78" i="12"/>
  <c r="BG74" i="12"/>
  <c r="BX107" i="12"/>
  <c r="BX97" i="12"/>
  <c r="BH131" i="9"/>
  <c r="BH18" i="9"/>
  <c r="BH6" i="4"/>
  <c r="BH6" i="5"/>
  <c r="AV32" i="12"/>
  <c r="BO99" i="12"/>
  <c r="BO12" i="12"/>
  <c r="BK103" i="12"/>
  <c r="BK42" i="12"/>
  <c r="CF141" i="10"/>
  <c r="BT137" i="10"/>
  <c r="BT23" i="10"/>
  <c r="BT77" i="10" s="1"/>
  <c r="BT78" i="10" s="1"/>
  <c r="BN142" i="10"/>
  <c r="E9" i="3"/>
  <c r="AL105" i="12"/>
  <c r="CA137" i="10"/>
  <c r="CA23" i="10"/>
  <c r="CA77" i="10" s="1"/>
  <c r="CA78" i="10" s="1"/>
  <c r="CF140" i="10"/>
  <c r="BK128" i="9"/>
  <c r="BK114" i="9"/>
  <c r="BK138" i="9"/>
  <c r="BK135" i="9" s="1"/>
  <c r="BZ78" i="12"/>
  <c r="BE74" i="12"/>
  <c r="BO108" i="12"/>
  <c r="BF141" i="10"/>
  <c r="BF139" i="10" s="1"/>
  <c r="BE143" i="9"/>
  <c r="AO138" i="9"/>
  <c r="BQ78" i="12"/>
  <c r="CB74" i="12"/>
  <c r="AV74" i="12"/>
  <c r="BE18" i="9"/>
  <c r="BE6" i="5"/>
  <c r="BE6" i="4"/>
  <c r="BX12" i="12"/>
  <c r="BX99" i="12"/>
  <c r="CG137" i="10"/>
  <c r="CG135" i="10" s="1"/>
  <c r="CG23" i="10"/>
  <c r="CG77" i="10" s="1"/>
  <c r="CG78" i="10" s="1"/>
  <c r="AV142" i="9"/>
  <c r="AV139" i="9" s="1"/>
  <c r="BT86" i="12"/>
  <c r="BX78" i="12"/>
  <c r="BC74" i="12"/>
  <c r="BT18" i="9"/>
  <c r="BT6" i="5"/>
  <c r="BZ31" i="12"/>
  <c r="BS141" i="10"/>
  <c r="BS139" i="10" s="1"/>
  <c r="AN140" i="10"/>
  <c r="AN139" i="10" s="1"/>
  <c r="AT143" i="9"/>
  <c r="AP141" i="9"/>
  <c r="AP139" i="9" s="1"/>
  <c r="BJ135" i="9"/>
  <c r="BO114" i="9"/>
  <c r="BQ142" i="10"/>
  <c r="CF138" i="10"/>
  <c r="BE7" i="5"/>
  <c r="BE78" i="9"/>
  <c r="BE15" i="5" s="1"/>
  <c r="AL131" i="9"/>
  <c r="AL18" i="9"/>
  <c r="AL6" i="4"/>
  <c r="AL6" i="5"/>
  <c r="BQ32" i="12"/>
  <c r="BM24" i="12"/>
  <c r="BU11" i="12"/>
  <c r="BJ141" i="10"/>
  <c r="BJ139" i="10" s="1"/>
  <c r="AX137" i="10"/>
  <c r="AX23" i="10"/>
  <c r="AX77" i="10" s="1"/>
  <c r="AX78" i="10" s="1"/>
  <c r="CE144" i="10"/>
  <c r="CE143" i="10" s="1"/>
  <c r="CE17" i="10"/>
  <c r="AS139" i="9"/>
  <c r="CG135" i="9"/>
  <c r="AP114" i="9"/>
  <c r="AP128" i="9"/>
  <c r="CF142" i="10"/>
  <c r="AZ142" i="10"/>
  <c r="CB77" i="9"/>
  <c r="CB6" i="4" s="1"/>
  <c r="BQ18" i="9"/>
  <c r="BQ6" i="5"/>
  <c r="BB10" i="4"/>
  <c r="G9" i="3"/>
  <c r="CE78" i="12"/>
  <c r="BJ142" i="10"/>
  <c r="AT74" i="12"/>
  <c r="CE77" i="9"/>
  <c r="O9" i="5"/>
  <c r="BT10" i="5"/>
  <c r="AZ11" i="5"/>
  <c r="BR83" i="6"/>
  <c r="BE139" i="10"/>
  <c r="BZ128" i="10"/>
  <c r="BZ129" i="10" s="1"/>
  <c r="BZ128" i="9"/>
  <c r="BZ131" i="9" s="1"/>
  <c r="BZ114" i="9"/>
  <c r="BT114" i="9"/>
  <c r="AN128" i="9"/>
  <c r="AN114" i="9"/>
  <c r="BR78" i="9"/>
  <c r="BR15" i="5" s="1"/>
  <c r="BR7" i="5"/>
  <c r="AH77" i="9"/>
  <c r="AP11" i="5"/>
  <c r="AA10" i="5"/>
  <c r="AG9" i="5"/>
  <c r="AI83" i="6"/>
  <c r="BQ11" i="5"/>
  <c r="AJ77" i="10"/>
  <c r="AJ78" i="10" s="1"/>
  <c r="AM140" i="10"/>
  <c r="AM139" i="10" s="1"/>
  <c r="G9" i="5"/>
  <c r="BR88" i="6"/>
  <c r="BR84" i="6" s="1"/>
  <c r="BB10" i="5"/>
  <c r="BL9" i="5"/>
  <c r="BN83" i="6"/>
  <c r="BS139" i="9"/>
  <c r="AR77" i="9"/>
  <c r="AR131" i="9" s="1"/>
  <c r="BF143" i="10"/>
  <c r="CG40" i="12"/>
  <c r="BA95" i="12"/>
  <c r="BA40" i="12"/>
  <c r="BA42" i="12" s="1"/>
  <c r="AG10" i="5"/>
  <c r="CD142" i="9"/>
  <c r="BG77" i="10"/>
  <c r="BG78" i="10" s="1"/>
  <c r="BW77" i="9"/>
  <c r="BQ140" i="10"/>
  <c r="BQ139" i="10" s="1"/>
  <c r="BM18" i="10"/>
  <c r="AE9" i="5"/>
  <c r="AK9" i="3"/>
  <c r="BD96" i="12"/>
  <c r="AV11" i="5"/>
  <c r="P11" i="5"/>
  <c r="CE11" i="12"/>
  <c r="AW142" i="9"/>
  <c r="BL143" i="10"/>
  <c r="L10" i="5"/>
  <c r="AI95" i="12"/>
  <c r="AI40" i="12"/>
  <c r="AJ9" i="3"/>
  <c r="W10" i="5"/>
  <c r="BG10" i="5"/>
  <c r="BY9" i="5"/>
  <c r="AS9" i="5"/>
  <c r="M9" i="5"/>
  <c r="BC11" i="5"/>
  <c r="CE140" i="10"/>
  <c r="AY140" i="10"/>
  <c r="AY139" i="10" s="1"/>
  <c r="BQ10" i="5"/>
  <c r="CD40" i="12"/>
  <c r="AX95" i="12"/>
  <c r="AX40" i="12"/>
  <c r="AX42" i="12" s="1"/>
  <c r="BJ11" i="5"/>
  <c r="BY143" i="10"/>
  <c r="AJ77" i="9"/>
  <c r="AJ6" i="4" s="1"/>
  <c r="R11" i="5"/>
  <c r="BE95" i="12"/>
  <c r="BE40" i="12"/>
  <c r="BI11" i="5"/>
  <c r="BS4" i="30"/>
  <c r="BS6" i="12"/>
  <c r="BS12" i="12" s="1"/>
  <c r="BC39" i="27"/>
  <c r="BB71" i="12"/>
  <c r="BD39" i="27"/>
  <c r="BP62" i="12"/>
  <c r="BE5" i="23"/>
  <c r="BE61" i="23" s="1"/>
  <c r="BE12" i="15"/>
  <c r="BE18" i="16"/>
  <c r="AX20" i="16"/>
  <c r="AX14" i="15"/>
  <c r="BM4" i="18"/>
  <c r="BD11" i="12"/>
  <c r="BD93" i="12"/>
  <c r="BD38" i="12"/>
  <c r="AJ5" i="19"/>
  <c r="AJ4" i="19"/>
  <c r="AJ20" i="15"/>
  <c r="BH22" i="19"/>
  <c r="BH21" i="19"/>
  <c r="J5" i="23"/>
  <c r="J4" i="23"/>
  <c r="J18" i="16"/>
  <c r="BA15" i="15"/>
  <c r="CC21" i="19"/>
  <c r="CC22" i="19"/>
  <c r="CG53" i="17"/>
  <c r="CE53" i="17"/>
  <c r="BM38" i="16"/>
  <c r="BJ6" i="17"/>
  <c r="AT34" i="16"/>
  <c r="CF32" i="12"/>
  <c r="BZ106" i="12"/>
  <c r="AN104" i="12"/>
  <c r="AS32" i="12"/>
  <c r="AK106" i="12"/>
  <c r="BI104" i="12"/>
  <c r="BX104" i="12"/>
  <c r="BF18" i="9"/>
  <c r="BF6" i="5"/>
  <c r="BF6" i="4"/>
  <c r="BA137" i="10"/>
  <c r="BA135" i="10" s="1"/>
  <c r="BA23" i="10"/>
  <c r="BA77" i="10" s="1"/>
  <c r="BA78" i="10" s="1"/>
  <c r="AV86" i="12"/>
  <c r="AN18" i="9"/>
  <c r="AN6" i="5"/>
  <c r="AI114" i="9"/>
  <c r="AY144" i="10"/>
  <c r="AY143" i="10" s="1"/>
  <c r="AY17" i="10"/>
  <c r="AV77" i="9"/>
  <c r="AT9" i="5"/>
  <c r="CG11" i="5"/>
  <c r="AF9" i="5"/>
  <c r="BQ95" i="12"/>
  <c r="BQ40" i="12"/>
  <c r="BZ84" i="6"/>
  <c r="G10" i="5"/>
  <c r="BP15" i="27"/>
  <c r="BK71" i="12"/>
  <c r="BE48" i="27"/>
  <c r="BE71" i="12"/>
  <c r="AS27" i="25"/>
  <c r="AZ71" i="12"/>
  <c r="BB62" i="12"/>
  <c r="BD19" i="15"/>
  <c r="BN65" i="23"/>
  <c r="AK10" i="4"/>
  <c r="O20" i="16"/>
  <c r="Y20" i="16"/>
  <c r="CD4" i="34"/>
  <c r="BW18" i="34"/>
  <c r="E4" i="33"/>
  <c r="BC15" i="33"/>
  <c r="AD15" i="33"/>
  <c r="Q15" i="33"/>
  <c r="AQ12" i="30"/>
  <c r="AQ4" i="30"/>
  <c r="AQ6" i="12" s="1"/>
  <c r="BC29" i="31"/>
  <c r="BG29" i="31"/>
  <c r="BB29" i="31"/>
  <c r="BY4" i="30"/>
  <c r="BY6" i="12"/>
  <c r="BY12" i="12" s="1"/>
  <c r="AZ12" i="30"/>
  <c r="AZ4" i="30"/>
  <c r="AZ6" i="12" s="1"/>
  <c r="T4" i="30"/>
  <c r="AO92" i="12"/>
  <c r="AO37" i="12"/>
  <c r="M39" i="27"/>
  <c r="CE39" i="27"/>
  <c r="AB39" i="27"/>
  <c r="AR48" i="27"/>
  <c r="BG39" i="27"/>
  <c r="AQ4" i="33"/>
  <c r="AQ15" i="33"/>
  <c r="BF39" i="27"/>
  <c r="BR15" i="27"/>
  <c r="O39" i="27"/>
  <c r="AY48" i="27"/>
  <c r="F39" i="27"/>
  <c r="CA39" i="27"/>
  <c r="BT15" i="27"/>
  <c r="AG39" i="27"/>
  <c r="AW48" i="27"/>
  <c r="Y39" i="27"/>
  <c r="AZ70" i="12"/>
  <c r="AM71" i="12"/>
  <c r="AO70" i="12"/>
  <c r="BP5" i="15"/>
  <c r="AJ5" i="15"/>
  <c r="BR27" i="25"/>
  <c r="BU27" i="25"/>
  <c r="BZ4" i="25"/>
  <c r="BZ8" i="15"/>
  <c r="N4" i="25"/>
  <c r="AM70" i="12"/>
  <c r="AW27" i="25"/>
  <c r="BQ4" i="25"/>
  <c r="BQ8" i="15"/>
  <c r="BM39" i="27"/>
  <c r="BL39" i="27"/>
  <c r="AV48" i="27"/>
  <c r="BS4" i="25"/>
  <c r="CG4" i="25"/>
  <c r="U4" i="25"/>
  <c r="BD71" i="12"/>
  <c r="AW4" i="25"/>
  <c r="L4" i="25"/>
  <c r="BA62" i="12"/>
  <c r="BA99" i="12" s="1"/>
  <c r="BS61" i="12"/>
  <c r="BD4" i="25"/>
  <c r="BD8" i="15"/>
  <c r="P4" i="25"/>
  <c r="BN27" i="25"/>
  <c r="AH4" i="25"/>
  <c r="AH8" i="15"/>
  <c r="CE4" i="25"/>
  <c r="CA62" i="12"/>
  <c r="AM62" i="12"/>
  <c r="CC62" i="12"/>
  <c r="CC99" i="12" s="1"/>
  <c r="AT62" i="12"/>
  <c r="BD62" i="12"/>
  <c r="BH61" i="12"/>
  <c r="CE15" i="15"/>
  <c r="Q4" i="23"/>
  <c r="Q5" i="23"/>
  <c r="Q18" i="16"/>
  <c r="BA19" i="16"/>
  <c r="BA13" i="15"/>
  <c r="X4" i="23"/>
  <c r="AD4" i="23"/>
  <c r="AD5" i="23"/>
  <c r="AD18" i="16"/>
  <c r="J20" i="16"/>
  <c r="AZ4" i="23"/>
  <c r="D4" i="23"/>
  <c r="CD17" i="23"/>
  <c r="BE17" i="23"/>
  <c r="CB4" i="19"/>
  <c r="CB5" i="19"/>
  <c r="CB21" i="15"/>
  <c r="AJ85" i="23"/>
  <c r="BD17" i="23"/>
  <c r="BR4" i="20"/>
  <c r="BR23" i="20"/>
  <c r="CE4" i="20"/>
  <c r="CE23" i="20"/>
  <c r="AY4" i="20"/>
  <c r="AY23" i="20"/>
  <c r="BK19" i="15"/>
  <c r="BY10" i="4"/>
  <c r="Q20" i="16"/>
  <c r="BO61" i="23"/>
  <c r="BX31" i="19"/>
  <c r="BX14" i="19"/>
  <c r="BX51" i="16"/>
  <c r="BX22" i="15"/>
  <c r="BX102" i="9"/>
  <c r="BX44" i="6"/>
  <c r="BB20" i="16"/>
  <c r="BB14" i="15"/>
  <c r="X20" i="16"/>
  <c r="U4" i="23"/>
  <c r="BK23" i="20"/>
  <c r="BK4" i="20"/>
  <c r="AM23" i="20"/>
  <c r="AM4" i="20"/>
  <c r="BA4" i="20"/>
  <c r="BA23" i="20"/>
  <c r="AH19" i="15"/>
  <c r="AZ19" i="15"/>
  <c r="AH5" i="19"/>
  <c r="BG4" i="18"/>
  <c r="BG6" i="4" s="1"/>
  <c r="AV10" i="4"/>
  <c r="BN5" i="19"/>
  <c r="BN4" i="19"/>
  <c r="BN21" i="15"/>
  <c r="BP5" i="19"/>
  <c r="BP4" i="19"/>
  <c r="BP21" i="15"/>
  <c r="AU4" i="18"/>
  <c r="CE22" i="19"/>
  <c r="CE21" i="19"/>
  <c r="AY22" i="19"/>
  <c r="AY21" i="19"/>
  <c r="AS22" i="19"/>
  <c r="BD4" i="18"/>
  <c r="AU4" i="23"/>
  <c r="AB19" i="16"/>
  <c r="AV5" i="23"/>
  <c r="AV61" i="23" s="1"/>
  <c r="H5" i="23"/>
  <c r="BW61" i="23"/>
  <c r="CD31" i="19"/>
  <c r="CD14" i="19"/>
  <c r="CD51" i="16"/>
  <c r="CD22" i="15"/>
  <c r="CD102" i="9"/>
  <c r="CD44" i="6"/>
  <c r="AN4" i="18"/>
  <c r="CB8" i="23"/>
  <c r="BQ15" i="15"/>
  <c r="CC38" i="17"/>
  <c r="BC4" i="18"/>
  <c r="BV38" i="16"/>
  <c r="J38" i="16"/>
  <c r="BX25" i="17"/>
  <c r="BR12" i="17"/>
  <c r="BI48" i="17"/>
  <c r="Y38" i="16"/>
  <c r="X38" i="16"/>
  <c r="AU38" i="16"/>
  <c r="BS53" i="17"/>
  <c r="CC25" i="17"/>
  <c r="BU5" i="16"/>
  <c r="I5" i="16"/>
  <c r="AT38" i="16"/>
  <c r="BT44" i="17"/>
  <c r="CA5" i="16"/>
  <c r="O5" i="16"/>
  <c r="BX6" i="17"/>
  <c r="AD5" i="16"/>
  <c r="BU12" i="17"/>
  <c r="BG6" i="17"/>
  <c r="AK5" i="15"/>
  <c r="BK12" i="17"/>
  <c r="BH35" i="16"/>
  <c r="BV48" i="17"/>
  <c r="BT5" i="17"/>
  <c r="CE34" i="17"/>
  <c r="AI5" i="15"/>
  <c r="BT29" i="17"/>
  <c r="D4" i="16"/>
  <c r="BW36" i="17"/>
  <c r="BE35" i="16"/>
  <c r="BQ35" i="17"/>
  <c r="BQ34" i="16"/>
  <c r="BX24" i="17"/>
  <c r="BH32" i="12"/>
  <c r="AV104" i="12"/>
  <c r="BG108" i="12"/>
  <c r="BG102" i="12"/>
  <c r="AY32" i="12"/>
  <c r="AS106" i="12"/>
  <c r="CE103" i="12"/>
  <c r="CE42" i="12"/>
  <c r="BT32" i="12"/>
  <c r="AP32" i="12"/>
  <c r="CD103" i="12"/>
  <c r="CD42" i="12"/>
  <c r="AO32" i="12"/>
  <c r="BO96" i="12"/>
  <c r="BQ104" i="12"/>
  <c r="CD106" i="12"/>
  <c r="BL99" i="12"/>
  <c r="BL12" i="12"/>
  <c r="BO92" i="12"/>
  <c r="BS24" i="12"/>
  <c r="BT106" i="12"/>
  <c r="AN106" i="12"/>
  <c r="AI103" i="12"/>
  <c r="AI42" i="12"/>
  <c r="BT5" i="16"/>
  <c r="AV5" i="16"/>
  <c r="P5" i="16"/>
  <c r="AX5" i="16"/>
  <c r="R5" i="16"/>
  <c r="BX106" i="12"/>
  <c r="AR106" i="12"/>
  <c r="AU106" i="12"/>
  <c r="BI141" i="10"/>
  <c r="BI139" i="10" s="1"/>
  <c r="BM114" i="9"/>
  <c r="BM128" i="9"/>
  <c r="BG142" i="10"/>
  <c r="AZ18" i="9"/>
  <c r="AZ6" i="5"/>
  <c r="BK105" i="12"/>
  <c r="BU106" i="12"/>
  <c r="CE104" i="12"/>
  <c r="CA12" i="12"/>
  <c r="BJ138" i="10"/>
  <c r="BL137" i="10"/>
  <c r="BL23" i="10"/>
  <c r="BL77" i="10" s="1"/>
  <c r="BL78" i="10" s="1"/>
  <c r="BW86" i="12"/>
  <c r="AQ86" i="12"/>
  <c r="BC78" i="12"/>
  <c r="BN74" i="12"/>
  <c r="CE6" i="5"/>
  <c r="CE18" i="9"/>
  <c r="BZ105" i="12"/>
  <c r="BS137" i="10"/>
  <c r="BS23" i="10"/>
  <c r="BS77" i="10" s="1"/>
  <c r="BS78" i="10" s="1"/>
  <c r="CF135" i="10"/>
  <c r="BX140" i="10"/>
  <c r="BX139" i="10" s="1"/>
  <c r="BF143" i="9"/>
  <c r="BN86" i="12"/>
  <c r="CC142" i="10"/>
  <c r="CC139" i="10" s="1"/>
  <c r="AW142" i="10"/>
  <c r="CD18" i="9"/>
  <c r="CD6" i="5"/>
  <c r="CD6" i="4"/>
  <c r="CA32" i="12"/>
  <c r="AU32" i="12"/>
  <c r="AX141" i="10"/>
  <c r="AW143" i="9"/>
  <c r="CG128" i="9"/>
  <c r="CC86" i="12"/>
  <c r="AW86" i="12"/>
  <c r="BT142" i="10"/>
  <c r="BT139" i="10" s="1"/>
  <c r="AW18" i="9"/>
  <c r="AW6" i="5"/>
  <c r="BP12" i="12"/>
  <c r="BP99" i="12"/>
  <c r="BY137" i="10"/>
  <c r="BY135" i="10" s="1"/>
  <c r="BY23" i="10"/>
  <c r="BY77" i="10" s="1"/>
  <c r="BY78" i="10" s="1"/>
  <c r="CD140" i="10"/>
  <c r="BT143" i="9"/>
  <c r="AN142" i="9"/>
  <c r="CA142" i="10"/>
  <c r="AU142" i="10"/>
  <c r="BL131" i="9"/>
  <c r="BL18" i="9"/>
  <c r="BL6" i="5"/>
  <c r="BL6" i="4"/>
  <c r="CD12" i="12"/>
  <c r="CD99" i="12"/>
  <c r="BK141" i="10"/>
  <c r="BK139" i="10" s="1"/>
  <c r="CF144" i="10"/>
  <c r="CF17" i="10"/>
  <c r="AH141" i="9"/>
  <c r="AH139" i="9" s="1"/>
  <c r="BJ86" i="12"/>
  <c r="BG114" i="9"/>
  <c r="BG128" i="9"/>
  <c r="BF78" i="12"/>
  <c r="BQ74" i="12"/>
  <c r="AW77" i="9"/>
  <c r="BJ31" i="12"/>
  <c r="BJ40" i="12"/>
  <c r="BW102" i="12"/>
  <c r="BB141" i="10"/>
  <c r="AP137" i="10"/>
  <c r="AP23" i="10"/>
  <c r="AP77" i="10" s="1"/>
  <c r="AP78" i="10" s="1"/>
  <c r="BW144" i="10"/>
  <c r="BW17" i="10"/>
  <c r="AK139" i="9"/>
  <c r="BY135" i="9"/>
  <c r="AH114" i="9"/>
  <c r="BU78" i="12"/>
  <c r="CF74" i="12"/>
  <c r="AZ74" i="12"/>
  <c r="BT77" i="9"/>
  <c r="BI131" i="9"/>
  <c r="BI18" i="9"/>
  <c r="BI6" i="4"/>
  <c r="BI6" i="5"/>
  <c r="CG84" i="6"/>
  <c r="CA107" i="12"/>
  <c r="CA97" i="12"/>
  <c r="BO78" i="9"/>
  <c r="BO15" i="5" s="1"/>
  <c r="BO7" i="5"/>
  <c r="L9" i="3"/>
  <c r="CB40" i="12"/>
  <c r="AV95" i="12"/>
  <c r="AV40" i="12"/>
  <c r="BL10" i="5"/>
  <c r="BV9" i="5"/>
  <c r="AP9" i="5"/>
  <c r="J9" i="5"/>
  <c r="AB11" i="5"/>
  <c r="BI143" i="10"/>
  <c r="BS86" i="12"/>
  <c r="BW141" i="10"/>
  <c r="AQ141" i="10"/>
  <c r="BJ137" i="10"/>
  <c r="BJ23" i="10"/>
  <c r="BJ77" i="10" s="1"/>
  <c r="BJ78" i="10" s="1"/>
  <c r="AT78" i="9"/>
  <c r="AT15" i="5" s="1"/>
  <c r="AT7" i="5"/>
  <c r="J11" i="5"/>
  <c r="AM105" i="12"/>
  <c r="S10" i="5"/>
  <c r="Y9" i="5"/>
  <c r="BQ83" i="6"/>
  <c r="BM88" i="6"/>
  <c r="BE83" i="6"/>
  <c r="AH10" i="5"/>
  <c r="BD9" i="5"/>
  <c r="BX114" i="9"/>
  <c r="BY89" i="12"/>
  <c r="CG77" i="9"/>
  <c r="CG131" i="9" s="1"/>
  <c r="AM14" i="5"/>
  <c r="CD17" i="10"/>
  <c r="AX17" i="10"/>
  <c r="AW11" i="5"/>
  <c r="Q11" i="5"/>
  <c r="CF77" i="10"/>
  <c r="CF78" i="10" s="1"/>
  <c r="BV142" i="9"/>
  <c r="BV139" i="9" s="1"/>
  <c r="BG78" i="9"/>
  <c r="BG15" i="5" s="1"/>
  <c r="BG7" i="5"/>
  <c r="BM143" i="10"/>
  <c r="CC78" i="6"/>
  <c r="CF40" i="12"/>
  <c r="AZ95" i="12"/>
  <c r="AZ40" i="12"/>
  <c r="X10" i="5"/>
  <c r="AI94" i="12"/>
  <c r="BP128" i="9"/>
  <c r="AN141" i="9"/>
  <c r="AN139" i="9" s="1"/>
  <c r="BD17" i="10"/>
  <c r="CA28" i="7"/>
  <c r="BJ9" i="5"/>
  <c r="Z8" i="3"/>
  <c r="AE11" i="5"/>
  <c r="BP77" i="10"/>
  <c r="BP78" i="10" s="1"/>
  <c r="AM141" i="9"/>
  <c r="AW77" i="10"/>
  <c r="AW78" i="10" s="1"/>
  <c r="BG135" i="9"/>
  <c r="CE139" i="9"/>
  <c r="BS143" i="10"/>
  <c r="AM143" i="10"/>
  <c r="AK10" i="5"/>
  <c r="BX10" i="5"/>
  <c r="AL10" i="5"/>
  <c r="F10" i="5"/>
  <c r="BV10" i="5"/>
  <c r="CF9" i="5"/>
  <c r="AZ9" i="5"/>
  <c r="T9" i="5"/>
  <c r="AL11" i="5"/>
  <c r="BT11" i="5"/>
  <c r="BB143" i="10"/>
  <c r="BG39" i="7"/>
  <c r="AW10" i="5"/>
  <c r="BO9" i="5"/>
  <c r="AI9" i="5"/>
  <c r="AK11" i="5"/>
  <c r="CC100" i="13" l="1"/>
  <c r="CC100" i="12"/>
  <c r="BT135" i="10"/>
  <c r="BM109" i="12"/>
  <c r="BM43" i="12"/>
  <c r="BW100" i="13"/>
  <c r="BW100" i="12"/>
  <c r="BN100" i="13"/>
  <c r="BN100" i="12"/>
  <c r="BF135" i="10"/>
  <c r="AP135" i="10"/>
  <c r="AV131" i="9"/>
  <c r="AX43" i="12"/>
  <c r="AX109" i="12"/>
  <c r="BA109" i="12"/>
  <c r="AX135" i="10"/>
  <c r="AH7" i="3"/>
  <c r="BF43" i="12"/>
  <c r="BF109" i="12"/>
  <c r="CB129" i="9"/>
  <c r="CB16" i="5" s="1"/>
  <c r="CB8" i="5"/>
  <c r="CB9" i="4"/>
  <c r="CB7" i="4"/>
  <c r="BL43" i="12"/>
  <c r="BL109" i="12"/>
  <c r="BU109" i="12"/>
  <c r="BU43" i="12"/>
  <c r="X6" i="3"/>
  <c r="W7" i="3"/>
  <c r="AZ131" i="9"/>
  <c r="Q6" i="3"/>
  <c r="BU78" i="10"/>
  <c r="AQ100" i="12"/>
  <c r="BD12" i="5"/>
  <c r="BD103" i="12"/>
  <c r="BD42" i="12"/>
  <c r="W6" i="3"/>
  <c r="Y17" i="16"/>
  <c r="AT17" i="16"/>
  <c r="BS8" i="5"/>
  <c r="BS9" i="4"/>
  <c r="BS7" i="4"/>
  <c r="BS129" i="9"/>
  <c r="BS16" i="5" s="1"/>
  <c r="CD5" i="17"/>
  <c r="BO109" i="12"/>
  <c r="BO43" i="12"/>
  <c r="BG53" i="17"/>
  <c r="BV5" i="15"/>
  <c r="AK78" i="9"/>
  <c r="AK15" i="5" s="1"/>
  <c r="AK7" i="5"/>
  <c r="S17" i="16"/>
  <c r="BH4" i="15"/>
  <c r="BV99" i="12"/>
  <c r="BV12" i="12"/>
  <c r="CF129" i="9"/>
  <c r="CF16" i="5" s="1"/>
  <c r="CF8" i="5"/>
  <c r="CF9" i="4"/>
  <c r="CF7" i="4"/>
  <c r="AO132" i="9"/>
  <c r="AO14" i="5"/>
  <c r="AI12" i="5"/>
  <c r="CD18" i="10"/>
  <c r="R9" i="3"/>
  <c r="AV105" i="12"/>
  <c r="AH128" i="9"/>
  <c r="CD139" i="10"/>
  <c r="AW14" i="5"/>
  <c r="CD14" i="5"/>
  <c r="CE6" i="4"/>
  <c r="BX5" i="17"/>
  <c r="CA25" i="17"/>
  <c r="BA17" i="16"/>
  <c r="AQ98" i="12"/>
  <c r="AQ37" i="12"/>
  <c r="AQ92" i="12"/>
  <c r="BQ105" i="12"/>
  <c r="AI128" i="10"/>
  <c r="AI129" i="10" s="1"/>
  <c r="AI138" i="10"/>
  <c r="AI135" i="10" s="1"/>
  <c r="BJ5" i="17"/>
  <c r="J17" i="16"/>
  <c r="S6" i="3"/>
  <c r="O12" i="5"/>
  <c r="BE14" i="5"/>
  <c r="BT100" i="13"/>
  <c r="BT100" i="12"/>
  <c r="CC109" i="12"/>
  <c r="CC43" i="12"/>
  <c r="BQ42" i="12"/>
  <c r="BJ34" i="17"/>
  <c r="BW146" i="10"/>
  <c r="BW146" i="9"/>
  <c r="BW143" i="9" s="1"/>
  <c r="Z17" i="16"/>
  <c r="AL99" i="12"/>
  <c r="AL12" i="12"/>
  <c r="BC99" i="12"/>
  <c r="BC12" i="12"/>
  <c r="CB81" i="6"/>
  <c r="CB87" i="6"/>
  <c r="BB17" i="16"/>
  <c r="AH63" i="12"/>
  <c r="AY63" i="12"/>
  <c r="AX72" i="12"/>
  <c r="AW72" i="12"/>
  <c r="AW108" i="12"/>
  <c r="AW98" i="12"/>
  <c r="AP108" i="12"/>
  <c r="AP102" i="12"/>
  <c r="T17" i="16"/>
  <c r="BL131" i="10"/>
  <c r="BL18" i="10"/>
  <c r="BL132" i="10" s="1"/>
  <c r="BK12" i="5"/>
  <c r="CG107" i="12"/>
  <c r="CG97" i="12"/>
  <c r="AX129" i="9"/>
  <c r="AX16" i="5" s="1"/>
  <c r="AX9" i="4"/>
  <c r="AX7" i="4"/>
  <c r="AX8" i="5"/>
  <c r="BM78" i="9"/>
  <c r="BM15" i="5" s="1"/>
  <c r="BM7" i="5"/>
  <c r="CB14" i="5"/>
  <c r="BV19" i="15"/>
  <c r="AM103" i="12"/>
  <c r="AM42" i="12"/>
  <c r="AP5" i="15"/>
  <c r="BE72" i="12"/>
  <c r="BW109" i="12"/>
  <c r="BW43" i="12"/>
  <c r="U12" i="5"/>
  <c r="U27" i="5"/>
  <c r="CG14" i="5"/>
  <c r="BZ34" i="17"/>
  <c r="BL25" i="17"/>
  <c r="BF38" i="17"/>
  <c r="K17" i="16"/>
  <c r="CD21" i="19"/>
  <c r="BM19" i="15"/>
  <c r="BP10" i="4"/>
  <c r="CE12" i="5"/>
  <c r="AA9" i="3"/>
  <c r="BV10" i="4"/>
  <c r="AJ105" i="12"/>
  <c r="AH131" i="10"/>
  <c r="AH18" i="10"/>
  <c r="X12" i="5"/>
  <c r="BE12" i="5"/>
  <c r="BE27" i="5"/>
  <c r="BE57" i="5"/>
  <c r="CD78" i="9"/>
  <c r="CD15" i="5" s="1"/>
  <c r="CD7" i="5"/>
  <c r="AE6" i="3"/>
  <c r="AE21" i="3"/>
  <c r="BC78" i="9"/>
  <c r="BC6" i="4"/>
  <c r="BC7" i="5"/>
  <c r="BC131" i="9"/>
  <c r="AQ18" i="10"/>
  <c r="CC78" i="9"/>
  <c r="CC15" i="5" s="1"/>
  <c r="CC7" i="5"/>
  <c r="BA129" i="9"/>
  <c r="BA16" i="5" s="1"/>
  <c r="BA8" i="5"/>
  <c r="BA9" i="4"/>
  <c r="BA7" i="4"/>
  <c r="AX6" i="4"/>
  <c r="CF14" i="5"/>
  <c r="BU35" i="17"/>
  <c r="BU34" i="16"/>
  <c r="BQ5" i="15"/>
  <c r="CE39" i="17"/>
  <c r="AY4" i="23"/>
  <c r="BI19" i="17"/>
  <c r="BI17" i="16"/>
  <c r="AY19" i="16"/>
  <c r="AY13" i="15"/>
  <c r="BR132" i="10"/>
  <c r="AH105" i="12"/>
  <c r="BS14" i="5"/>
  <c r="CA14" i="5"/>
  <c r="BQ107" i="12"/>
  <c r="BQ97" i="12"/>
  <c r="BS78" i="9"/>
  <c r="BS15" i="5" s="1"/>
  <c r="BS7" i="5"/>
  <c r="CD128" i="9"/>
  <c r="AV14" i="5"/>
  <c r="BJ29" i="17"/>
  <c r="BX53" i="17"/>
  <c r="BV19" i="16"/>
  <c r="BV13" i="15"/>
  <c r="BV4" i="23"/>
  <c r="F17" i="16"/>
  <c r="AU99" i="12"/>
  <c r="AU12" i="12"/>
  <c r="AU19" i="15"/>
  <c r="BX5" i="23"/>
  <c r="BX61" i="23" s="1"/>
  <c r="BX4" i="23"/>
  <c r="BX18" i="16"/>
  <c r="BX12" i="15"/>
  <c r="BV63" i="12"/>
  <c r="BZ63" i="12"/>
  <c r="AJ72" i="12"/>
  <c r="AU102" i="12"/>
  <c r="AU108" i="12"/>
  <c r="BX18" i="34"/>
  <c r="BV128" i="9"/>
  <c r="BX10" i="4"/>
  <c r="BB5" i="15"/>
  <c r="CB78" i="6"/>
  <c r="AP105" i="12"/>
  <c r="BK18" i="10"/>
  <c r="BG105" i="12"/>
  <c r="BV78" i="9"/>
  <c r="BV15" i="5" s="1"/>
  <c r="BV7" i="5"/>
  <c r="BX105" i="12"/>
  <c r="AS105" i="12"/>
  <c r="AV12" i="5"/>
  <c r="CC12" i="5"/>
  <c r="CC27" i="5"/>
  <c r="BR128" i="10"/>
  <c r="BR129" i="10" s="1"/>
  <c r="BR138" i="10"/>
  <c r="CA78" i="9"/>
  <c r="CA15" i="5" s="1"/>
  <c r="CA7" i="5"/>
  <c r="BX18" i="10"/>
  <c r="BY129" i="9"/>
  <c r="BY16" i="5" s="1"/>
  <c r="BY8" i="5"/>
  <c r="BY9" i="4"/>
  <c r="BY7" i="4"/>
  <c r="BW14" i="5"/>
  <c r="AZ34" i="16"/>
  <c r="BR5" i="17"/>
  <c r="BS25" i="17"/>
  <c r="BW29" i="17"/>
  <c r="CB10" i="4"/>
  <c r="CC4" i="23"/>
  <c r="CC5" i="23"/>
  <c r="CC61" i="23" s="1"/>
  <c r="CC12" i="15"/>
  <c r="CC18" i="16"/>
  <c r="AI19" i="15"/>
  <c r="BE99" i="12"/>
  <c r="BE12" i="12"/>
  <c r="CC10" i="4"/>
  <c r="CA92" i="12"/>
  <c r="CA37" i="12"/>
  <c r="CA98" i="12"/>
  <c r="BR13" i="15"/>
  <c r="BR19" i="16"/>
  <c r="BE108" i="12"/>
  <c r="BE102" i="12"/>
  <c r="L6" i="3"/>
  <c r="N6" i="3"/>
  <c r="AA21" i="3"/>
  <c r="BS132" i="10"/>
  <c r="O6" i="3"/>
  <c r="CD43" i="12"/>
  <c r="CD109" i="12"/>
  <c r="BG5" i="17"/>
  <c r="BE19" i="16"/>
  <c r="BE13" i="15"/>
  <c r="AP129" i="9"/>
  <c r="AP16" i="5" s="1"/>
  <c r="AP9" i="4"/>
  <c r="AP7" i="4"/>
  <c r="AP8" i="5"/>
  <c r="BK129" i="9"/>
  <c r="BK16" i="5" s="1"/>
  <c r="BK8" i="5"/>
  <c r="BK9" i="4"/>
  <c r="BK7" i="4"/>
  <c r="BP35" i="17"/>
  <c r="BP34" i="16"/>
  <c r="AI11" i="15"/>
  <c r="BE63" i="12"/>
  <c r="BC92" i="12"/>
  <c r="BC37" i="12"/>
  <c r="BC98" i="12"/>
  <c r="AZ105" i="12"/>
  <c r="BX138" i="10"/>
  <c r="BX135" i="10" s="1"/>
  <c r="AP57" i="5"/>
  <c r="AP42" i="5"/>
  <c r="AP12" i="5"/>
  <c r="BT78" i="9"/>
  <c r="BT15" i="5" s="1"/>
  <c r="BT7" i="5"/>
  <c r="CF18" i="10"/>
  <c r="CB4" i="23"/>
  <c r="CB5" i="23"/>
  <c r="CB61" i="23" s="1"/>
  <c r="CB18" i="16"/>
  <c r="CB12" i="15"/>
  <c r="AD17" i="16"/>
  <c r="Q17" i="16"/>
  <c r="BD63" i="12"/>
  <c r="CA63" i="12"/>
  <c r="BD5" i="15"/>
  <c r="BD72" i="12"/>
  <c r="BZ5" i="15"/>
  <c r="AO72" i="12"/>
  <c r="AZ92" i="12"/>
  <c r="AZ37" i="12"/>
  <c r="AZ98" i="12"/>
  <c r="BB63" i="12"/>
  <c r="AT12" i="5"/>
  <c r="BE17" i="16"/>
  <c r="AS12" i="5"/>
  <c r="AS27" i="5"/>
  <c r="BQ84" i="6"/>
  <c r="BL12" i="5"/>
  <c r="AN129" i="9"/>
  <c r="AN16" i="5" s="1"/>
  <c r="AN8" i="5"/>
  <c r="AN9" i="4"/>
  <c r="AN7" i="4"/>
  <c r="BO128" i="9"/>
  <c r="BH14" i="5"/>
  <c r="CB42" i="12"/>
  <c r="BI5" i="17"/>
  <c r="BZ29" i="17"/>
  <c r="BK38" i="17"/>
  <c r="BG25" i="17"/>
  <c r="BR4" i="23"/>
  <c r="BR5" i="23"/>
  <c r="BR61" i="23" s="1"/>
  <c r="BR18" i="16"/>
  <c r="BR12" i="15"/>
  <c r="BC103" i="12"/>
  <c r="BC42" i="12"/>
  <c r="CB146" i="10"/>
  <c r="CB143" i="10" s="1"/>
  <c r="CB146" i="9"/>
  <c r="CB143" i="9" s="1"/>
  <c r="BY19" i="17"/>
  <c r="BF72" i="12"/>
  <c r="AT11" i="15"/>
  <c r="AH72" i="12"/>
  <c r="BH57" i="5"/>
  <c r="BH42" i="5"/>
  <c r="BH12" i="5"/>
  <c r="H12" i="5"/>
  <c r="H27" i="5"/>
  <c r="AM12" i="5"/>
  <c r="AU12" i="5"/>
  <c r="AU27" i="5"/>
  <c r="AU57" i="5"/>
  <c r="BW128" i="10"/>
  <c r="BW129" i="10" s="1"/>
  <c r="BW138" i="10"/>
  <c r="BW135" i="10" s="1"/>
  <c r="CB131" i="9"/>
  <c r="CF100" i="13"/>
  <c r="BP14" i="5"/>
  <c r="BZ100" i="13"/>
  <c r="BZ100" i="12"/>
  <c r="CF42" i="12"/>
  <c r="BO25" i="17"/>
  <c r="AJ17" i="16"/>
  <c r="AV99" i="12"/>
  <c r="AV12" i="12"/>
  <c r="AM99" i="12"/>
  <c r="AM12" i="12"/>
  <c r="BQ63" i="12"/>
  <c r="BP92" i="12"/>
  <c r="BP37" i="12"/>
  <c r="BP98" i="12"/>
  <c r="CG92" i="12"/>
  <c r="CG37" i="12"/>
  <c r="CG98" i="12"/>
  <c r="AP63" i="12"/>
  <c r="AW103" i="12"/>
  <c r="AW42" i="12"/>
  <c r="BB72" i="12"/>
  <c r="AT92" i="12"/>
  <c r="AT37" i="12"/>
  <c r="AT98" i="12"/>
  <c r="BJ132" i="10"/>
  <c r="CB128" i="10"/>
  <c r="CB129" i="10" s="1"/>
  <c r="CB138" i="10"/>
  <c r="CB135" i="10" s="1"/>
  <c r="AU78" i="9"/>
  <c r="AU6" i="4"/>
  <c r="AU7" i="5"/>
  <c r="AU131" i="9"/>
  <c r="BB14" i="5"/>
  <c r="CE128" i="10"/>
  <c r="CE129" i="10" s="1"/>
  <c r="CE138" i="10"/>
  <c r="CE135" i="10" s="1"/>
  <c r="AS109" i="12"/>
  <c r="BW39" i="17"/>
  <c r="BH11" i="15"/>
  <c r="BQ19" i="17"/>
  <c r="BT18" i="10"/>
  <c r="BA78" i="9"/>
  <c r="BA15" i="5" s="1"/>
  <c r="BA7" i="5"/>
  <c r="BN18" i="10"/>
  <c r="CC6" i="4"/>
  <c r="AH43" i="12"/>
  <c r="AH109" i="12"/>
  <c r="BN5" i="17"/>
  <c r="BW53" i="17"/>
  <c r="E17" i="16"/>
  <c r="BE10" i="4"/>
  <c r="CG5" i="23"/>
  <c r="CG61" i="23" s="1"/>
  <c r="CG4" i="23"/>
  <c r="CG12" i="15"/>
  <c r="CG18" i="16"/>
  <c r="BT63" i="12"/>
  <c r="BK63" i="12"/>
  <c r="BT5" i="15"/>
  <c r="CG63" i="12"/>
  <c r="AJ92" i="12"/>
  <c r="AJ98" i="12"/>
  <c r="AJ37" i="12"/>
  <c r="BA92" i="12"/>
  <c r="BA37" i="12"/>
  <c r="BA98" i="12"/>
  <c r="BR131" i="10"/>
  <c r="BY5" i="17"/>
  <c r="BS131" i="9"/>
  <c r="AP131" i="10"/>
  <c r="AP18" i="10"/>
  <c r="BU12" i="5"/>
  <c r="BU57" i="5"/>
  <c r="BU42" i="5"/>
  <c r="BZ77" i="10"/>
  <c r="AH12" i="5"/>
  <c r="CD139" i="9"/>
  <c r="BO14" i="5"/>
  <c r="CG99" i="12"/>
  <c r="AW34" i="16"/>
  <c r="AR34" i="16"/>
  <c r="BP5" i="17"/>
  <c r="CA5" i="17"/>
  <c r="CE12" i="17"/>
  <c r="BU38" i="17"/>
  <c r="AX11" i="15"/>
  <c r="BS10" i="4"/>
  <c r="CE18" i="34"/>
  <c r="CE4" i="34"/>
  <c r="BO4" i="23"/>
  <c r="BO13" i="15"/>
  <c r="BO19" i="16"/>
  <c r="BX4" i="34"/>
  <c r="CA31" i="19"/>
  <c r="CA21" i="19"/>
  <c r="BX19" i="17"/>
  <c r="AO4" i="23"/>
  <c r="AD9" i="3"/>
  <c r="AP11" i="15"/>
  <c r="AT131" i="10"/>
  <c r="AT18" i="10"/>
  <c r="AT132" i="10" s="1"/>
  <c r="AQ139" i="10"/>
  <c r="E12" i="5"/>
  <c r="E27" i="5"/>
  <c r="BA6" i="4"/>
  <c r="AW139" i="9"/>
  <c r="AO7" i="5"/>
  <c r="AO78" i="9"/>
  <c r="AO15" i="5" s="1"/>
  <c r="BV139" i="10"/>
  <c r="BV5" i="17"/>
  <c r="BM5" i="17"/>
  <c r="CF53" i="17"/>
  <c r="AZ10" i="4"/>
  <c r="AN99" i="12"/>
  <c r="AN12" i="12"/>
  <c r="I17" i="16"/>
  <c r="BN5" i="15"/>
  <c r="AS72" i="12"/>
  <c r="BP11" i="15"/>
  <c r="AM4" i="15"/>
  <c r="M6" i="3"/>
  <c r="BS131" i="10"/>
  <c r="BQ78" i="9"/>
  <c r="BQ15" i="5" s="1"/>
  <c r="BQ7" i="5"/>
  <c r="Y9" i="3"/>
  <c r="BT84" i="6"/>
  <c r="AX14" i="5"/>
  <c r="K6" i="3"/>
  <c r="CG78" i="9"/>
  <c r="CG15" i="5" s="1"/>
  <c r="CG7" i="5"/>
  <c r="BV12" i="5"/>
  <c r="AL7" i="3"/>
  <c r="BJ105" i="12"/>
  <c r="BG129" i="9"/>
  <c r="BG16" i="5" s="1"/>
  <c r="BG9" i="4"/>
  <c r="BG7" i="4"/>
  <c r="BG8" i="5"/>
  <c r="BM128" i="10"/>
  <c r="BM138" i="10"/>
  <c r="BM135" i="10" s="1"/>
  <c r="BQ34" i="17"/>
  <c r="BT48" i="17"/>
  <c r="BO48" i="17"/>
  <c r="BC10" i="4"/>
  <c r="CD81" i="6"/>
  <c r="CD78" i="6"/>
  <c r="CD87" i="6"/>
  <c r="BX146" i="10"/>
  <c r="BX143" i="10" s="1"/>
  <c r="BX146" i="9"/>
  <c r="BX143" i="9" s="1"/>
  <c r="CD4" i="23"/>
  <c r="CD19" i="16"/>
  <c r="CD13" i="15"/>
  <c r="AT63" i="12"/>
  <c r="AO108" i="12"/>
  <c r="AO102" i="12"/>
  <c r="BY92" i="12"/>
  <c r="BY37" i="12"/>
  <c r="BY98" i="12"/>
  <c r="AF12" i="5"/>
  <c r="AV78" i="9"/>
  <c r="AV15" i="5" s="1"/>
  <c r="AV7" i="5"/>
  <c r="BE105" i="12"/>
  <c r="CE139" i="10"/>
  <c r="BY57" i="5"/>
  <c r="BY12" i="5"/>
  <c r="AL14" i="5"/>
  <c r="BO128" i="10"/>
  <c r="BO129" i="10" s="1"/>
  <c r="BO138" i="10"/>
  <c r="BO135" i="10" s="1"/>
  <c r="BX100" i="12"/>
  <c r="BK128" i="10"/>
  <c r="BK129" i="10" s="1"/>
  <c r="BK138" i="10"/>
  <c r="BO100" i="13"/>
  <c r="BO100" i="12"/>
  <c r="BU128" i="10"/>
  <c r="BU129" i="10" s="1"/>
  <c r="BU138" i="10"/>
  <c r="BU135" i="10" s="1"/>
  <c r="BM29" i="17"/>
  <c r="BU5" i="17"/>
  <c r="AI17" i="16"/>
  <c r="AV11" i="15"/>
  <c r="CF78" i="6"/>
  <c r="CF87" i="6"/>
  <c r="CF81" i="6"/>
  <c r="CB51" i="17"/>
  <c r="CB48" i="16"/>
  <c r="BY5" i="15"/>
  <c r="BK11" i="15"/>
  <c r="AK105" i="12"/>
  <c r="AK42" i="12"/>
  <c r="BI8" i="4"/>
  <c r="BI13" i="4" s="1"/>
  <c r="CC29" i="17"/>
  <c r="K27" i="5"/>
  <c r="K42" i="5"/>
  <c r="K12" i="5"/>
  <c r="AZ78" i="9"/>
  <c r="AZ15" i="5" s="1"/>
  <c r="AZ7" i="5"/>
  <c r="BF18" i="10"/>
  <c r="BT12" i="5"/>
  <c r="Z7" i="3"/>
  <c r="BS128" i="10"/>
  <c r="BS129" i="10" s="1"/>
  <c r="BS138" i="10"/>
  <c r="BS135" i="10" s="1"/>
  <c r="CC128" i="10"/>
  <c r="CC138" i="10"/>
  <c r="CC135" i="10" s="1"/>
  <c r="BH17" i="17"/>
  <c r="AC17" i="16"/>
  <c r="BM11" i="15"/>
  <c r="BF19" i="16"/>
  <c r="BF13" i="15"/>
  <c r="AL17" i="16"/>
  <c r="BP19" i="17"/>
  <c r="BC17" i="16"/>
  <c r="BK92" i="12"/>
  <c r="BK37" i="12"/>
  <c r="BK98" i="12"/>
  <c r="AZ12" i="12"/>
  <c r="AZ99" i="12"/>
  <c r="BN72" i="12"/>
  <c r="BP78" i="9"/>
  <c r="BP15" i="5" s="1"/>
  <c r="BP7" i="5"/>
  <c r="AH9" i="3"/>
  <c r="AQ105" i="12"/>
  <c r="BI105" i="12"/>
  <c r="AW12" i="5"/>
  <c r="AW27" i="5"/>
  <c r="BR135" i="10"/>
  <c r="BF129" i="9"/>
  <c r="BF16" i="5" s="1"/>
  <c r="BF9" i="4"/>
  <c r="BF7" i="4"/>
  <c r="BF8" i="5"/>
  <c r="BU78" i="9"/>
  <c r="BU15" i="5" s="1"/>
  <c r="BU7" i="5"/>
  <c r="BO53" i="17"/>
  <c r="BW19" i="16"/>
  <c r="BW13" i="15"/>
  <c r="BW4" i="23"/>
  <c r="BP19" i="15"/>
  <c r="BA131" i="10"/>
  <c r="BA18" i="10"/>
  <c r="BA132" i="10" s="1"/>
  <c r="BP105" i="12"/>
  <c r="AX139" i="10"/>
  <c r="CC14" i="5"/>
  <c r="BY109" i="12"/>
  <c r="BY43" i="12"/>
  <c r="BJ42" i="12"/>
  <c r="BH39" i="17"/>
  <c r="BU4" i="23"/>
  <c r="BU5" i="23"/>
  <c r="BU61" i="23" s="1"/>
  <c r="BU18" i="16"/>
  <c r="BU12" i="15"/>
  <c r="AT99" i="12"/>
  <c r="AT12" i="12"/>
  <c r="AL15" i="15"/>
  <c r="AL4" i="23"/>
  <c r="AW17" i="16"/>
  <c r="BR63" i="12"/>
  <c r="AN72" i="12"/>
  <c r="AM98" i="12"/>
  <c r="BN105" i="12"/>
  <c r="P6" i="3"/>
  <c r="Z9" i="3"/>
  <c r="CA139" i="10"/>
  <c r="BN27" i="5"/>
  <c r="BN42" i="5"/>
  <c r="BN12" i="5"/>
  <c r="CC35" i="17"/>
  <c r="CC34" i="16"/>
  <c r="BT25" i="17"/>
  <c r="AS11" i="15"/>
  <c r="BW21" i="19"/>
  <c r="CG19" i="17"/>
  <c r="BF5" i="15"/>
  <c r="AK63" i="12"/>
  <c r="BG72" i="12"/>
  <c r="BY63" i="12"/>
  <c r="BD128" i="10"/>
  <c r="BD129" i="10" s="1"/>
  <c r="BD138" i="10"/>
  <c r="BD135" i="10" s="1"/>
  <c r="AQ12" i="12"/>
  <c r="AP4" i="23"/>
  <c r="P17" i="16"/>
  <c r="AK42" i="5"/>
  <c r="AK12" i="5"/>
  <c r="BY105" i="12"/>
  <c r="AZ128" i="9"/>
  <c r="BA131" i="9"/>
  <c r="AY128" i="9"/>
  <c r="BQ77" i="10"/>
  <c r="CE107" i="12"/>
  <c r="CE97" i="12"/>
  <c r="BA12" i="12"/>
  <c r="BG11" i="15"/>
  <c r="AR19" i="15"/>
  <c r="CF10" i="4"/>
  <c r="V17" i="16"/>
  <c r="BP72" i="12"/>
  <c r="BB92" i="12"/>
  <c r="BB37" i="12"/>
  <c r="BB98" i="12"/>
  <c r="AW105" i="12"/>
  <c r="H6" i="3"/>
  <c r="BM83" i="6"/>
  <c r="AK4" i="23"/>
  <c r="V6" i="3"/>
  <c r="BM129" i="9"/>
  <c r="BM16" i="5" s="1"/>
  <c r="BM8" i="5"/>
  <c r="BM9" i="4"/>
  <c r="BM7" i="4"/>
  <c r="AN10" i="4"/>
  <c r="O17" i="16"/>
  <c r="AN128" i="10"/>
  <c r="AN129" i="10" s="1"/>
  <c r="AN132" i="10" s="1"/>
  <c r="AN138" i="10"/>
  <c r="AN135" i="10" s="1"/>
  <c r="BZ32" i="12"/>
  <c r="BG39" i="17"/>
  <c r="AO129" i="9"/>
  <c r="AO16" i="5" s="1"/>
  <c r="AO8" i="5"/>
  <c r="AO9" i="4"/>
  <c r="AO7" i="4"/>
  <c r="BU107" i="12"/>
  <c r="BU97" i="12"/>
  <c r="BL18" i="17"/>
  <c r="BW5" i="17"/>
  <c r="BS5" i="17"/>
  <c r="BK34" i="17"/>
  <c r="BR34" i="17"/>
  <c r="AV63" i="12"/>
  <c r="BK72" i="12"/>
  <c r="BK135" i="10"/>
  <c r="CC18" i="34"/>
  <c r="CC4" i="34"/>
  <c r="AS63" i="12"/>
  <c r="AR72" i="12"/>
  <c r="T42" i="5"/>
  <c r="T12" i="5"/>
  <c r="BP129" i="9"/>
  <c r="BP16" i="5" s="1"/>
  <c r="BP8" i="5"/>
  <c r="BP9" i="4"/>
  <c r="BP7" i="4"/>
  <c r="Y12" i="5"/>
  <c r="BJ32" i="12"/>
  <c r="BY29" i="17"/>
  <c r="CD146" i="10"/>
  <c r="CD143" i="10" s="1"/>
  <c r="CD146" i="9"/>
  <c r="CD143" i="9" s="1"/>
  <c r="AB17" i="16"/>
  <c r="AY18" i="10"/>
  <c r="AN14" i="5"/>
  <c r="BF14" i="5"/>
  <c r="BD99" i="12"/>
  <c r="BD12" i="12"/>
  <c r="AX105" i="12"/>
  <c r="AI105" i="12"/>
  <c r="BT128" i="9"/>
  <c r="BT131" i="9" s="1"/>
  <c r="BQ6" i="4"/>
  <c r="AP128" i="10"/>
  <c r="AP129" i="10" s="1"/>
  <c r="AP138" i="10"/>
  <c r="BU99" i="12"/>
  <c r="BU12" i="12"/>
  <c r="BT6" i="4"/>
  <c r="CF139" i="10"/>
  <c r="BF5" i="17"/>
  <c r="BZ109" i="12"/>
  <c r="BZ43" i="12"/>
  <c r="CG39" i="17"/>
  <c r="BP29" i="17"/>
  <c r="AM10" i="4"/>
  <c r="AM8" i="4" s="1"/>
  <c r="AM13" i="4" s="1"/>
  <c r="BF11" i="15"/>
  <c r="BH10" i="4"/>
  <c r="AV17" i="16"/>
  <c r="CF146" i="9"/>
  <c r="CF143" i="9" s="1"/>
  <c r="G17" i="16"/>
  <c r="AJ15" i="15"/>
  <c r="AJ4" i="23"/>
  <c r="AZ11" i="15"/>
  <c r="CD63" i="12"/>
  <c r="BH72" i="12"/>
  <c r="BH108" i="12"/>
  <c r="BK19" i="17"/>
  <c r="BK17" i="16"/>
  <c r="BW5" i="15"/>
  <c r="BR92" i="12"/>
  <c r="BR37" i="12"/>
  <c r="BR43" i="12" s="1"/>
  <c r="BR98" i="12"/>
  <c r="AO128" i="10"/>
  <c r="AO129" i="10" s="1"/>
  <c r="AO138" i="10"/>
  <c r="AO135" i="10" s="1"/>
  <c r="AK11" i="15"/>
  <c r="AD21" i="3"/>
  <c r="BO105" i="12"/>
  <c r="BH78" i="9"/>
  <c r="BH15" i="5" s="1"/>
  <c r="BH7" i="5"/>
  <c r="AO12" i="5"/>
  <c r="R12" i="5"/>
  <c r="Q9" i="3"/>
  <c r="BU139" i="9"/>
  <c r="BM6" i="4"/>
  <c r="AK129" i="9"/>
  <c r="AK16" i="5" s="1"/>
  <c r="AK8" i="5"/>
  <c r="AK9" i="4"/>
  <c r="AK7" i="4"/>
  <c r="BK99" i="12"/>
  <c r="CC129" i="9"/>
  <c r="CC16" i="5" s="1"/>
  <c r="CC8" i="5"/>
  <c r="CC9" i="4"/>
  <c r="CC7" i="4"/>
  <c r="BM18" i="17"/>
  <c r="BM17" i="16"/>
  <c r="BT10" i="4"/>
  <c r="H17" i="16"/>
  <c r="AO99" i="12"/>
  <c r="AO12" i="12"/>
  <c r="BJ19" i="17"/>
  <c r="BC11" i="15"/>
  <c r="BL63" i="12"/>
  <c r="AU63" i="12"/>
  <c r="BL5" i="15"/>
  <c r="S9" i="3"/>
  <c r="BN10" i="4"/>
  <c r="AK6" i="4"/>
  <c r="AV83" i="6"/>
  <c r="AR129" i="9"/>
  <c r="AR16" i="5" s="1"/>
  <c r="AR8" i="5"/>
  <c r="AR9" i="4"/>
  <c r="AR7" i="4"/>
  <c r="CG42" i="5"/>
  <c r="CG12" i="5"/>
  <c r="CE83" i="6"/>
  <c r="BI99" i="12"/>
  <c r="BI12" i="12"/>
  <c r="BX78" i="9"/>
  <c r="BX15" i="5" s="1"/>
  <c r="BX7" i="5"/>
  <c r="AS78" i="9"/>
  <c r="AS15" i="5" s="1"/>
  <c r="AS7" i="5"/>
  <c r="BF139" i="9"/>
  <c r="BQ5" i="17"/>
  <c r="CF29" i="17"/>
  <c r="AH11" i="15"/>
  <c r="AQ11" i="15"/>
  <c r="AY19" i="15"/>
  <c r="BI131" i="10"/>
  <c r="BI18" i="10"/>
  <c r="BI132" i="10" s="1"/>
  <c r="S42" i="5"/>
  <c r="S12" i="5"/>
  <c r="CF78" i="9"/>
  <c r="CF15" i="5" s="1"/>
  <c r="CF7" i="5"/>
  <c r="AJ12" i="5"/>
  <c r="BF99" i="12"/>
  <c r="BF12" i="12"/>
  <c r="N42" i="5"/>
  <c r="N12" i="5"/>
  <c r="Z12" i="5"/>
  <c r="BN128" i="9"/>
  <c r="CC131" i="9"/>
  <c r="AS99" i="12"/>
  <c r="BG12" i="17"/>
  <c r="BH53" i="17"/>
  <c r="L17" i="16"/>
  <c r="AQ10" i="4"/>
  <c r="AT42" i="12"/>
  <c r="AT103" i="12"/>
  <c r="BH63" i="12"/>
  <c r="BB12" i="5"/>
  <c r="BB27" i="5"/>
  <c r="BG27" i="5"/>
  <c r="BG57" i="5"/>
  <c r="BG12" i="5"/>
  <c r="AJ128" i="10"/>
  <c r="AJ129" i="10" s="1"/>
  <c r="AJ138" i="10"/>
  <c r="AJ135" i="10" s="1"/>
  <c r="BT105" i="12"/>
  <c r="AS6" i="4"/>
  <c r="BZ14" i="5"/>
  <c r="AQ128" i="10"/>
  <c r="AQ129" i="10" s="1"/>
  <c r="AQ138" i="10"/>
  <c r="AQ135" i="10" s="1"/>
  <c r="CB139" i="10"/>
  <c r="BW107" i="12"/>
  <c r="BW97" i="12"/>
  <c r="BC9" i="4"/>
  <c r="AW128" i="10"/>
  <c r="AW129" i="10" s="1"/>
  <c r="AW132" i="10" s="1"/>
  <c r="AW138" i="10"/>
  <c r="AW135" i="10" s="1"/>
  <c r="AS17" i="16"/>
  <c r="BN19" i="15"/>
  <c r="CB19" i="15"/>
  <c r="BF20" i="17"/>
  <c r="CB63" i="12"/>
  <c r="AO63" i="12"/>
  <c r="CF92" i="12"/>
  <c r="CF37" i="12"/>
  <c r="CF98" i="12"/>
  <c r="BI92" i="12"/>
  <c r="BI37" i="12"/>
  <c r="BI98" i="12"/>
  <c r="CA81" i="6"/>
  <c r="CA87" i="6"/>
  <c r="AJ42" i="12"/>
  <c r="AJ103" i="12"/>
  <c r="BV105" i="12"/>
  <c r="BL129" i="9"/>
  <c r="BL16" i="5" s="1"/>
  <c r="BL8" i="5"/>
  <c r="BL9" i="4"/>
  <c r="BL7" i="4"/>
  <c r="BL78" i="9"/>
  <c r="BL15" i="5" s="1"/>
  <c r="BL7" i="5"/>
  <c r="BV6" i="4"/>
  <c r="BX42" i="12"/>
  <c r="BP12" i="17"/>
  <c r="BI53" i="17"/>
  <c r="BG18" i="17"/>
  <c r="BG17" i="16"/>
  <c r="BB42" i="12"/>
  <c r="BB103" i="12"/>
  <c r="AU11" i="15"/>
  <c r="BC19" i="15"/>
  <c r="BW63" i="12"/>
  <c r="CB5" i="15"/>
  <c r="AI98" i="12"/>
  <c r="AI92" i="12"/>
  <c r="AI37" i="12"/>
  <c r="CG42" i="12"/>
  <c r="AI63" i="12"/>
  <c r="BX92" i="12"/>
  <c r="BX37" i="12"/>
  <c r="BX98" i="12"/>
  <c r="AM132" i="10"/>
  <c r="BQ99" i="12"/>
  <c r="BX78" i="6"/>
  <c r="BX81" i="6"/>
  <c r="BX87" i="6"/>
  <c r="BU129" i="9"/>
  <c r="BU16" i="5" s="1"/>
  <c r="BU8" i="5"/>
  <c r="BU9" i="4"/>
  <c r="BU7" i="4"/>
  <c r="AL11" i="15"/>
  <c r="CE63" i="12"/>
  <c r="AY105" i="12"/>
  <c r="AM19" i="15"/>
  <c r="D12" i="5"/>
  <c r="D27" i="5"/>
  <c r="BR100" i="13"/>
  <c r="BR100" i="12"/>
  <c r="CD128" i="10"/>
  <c r="CD129" i="10" s="1"/>
  <c r="CD138" i="10"/>
  <c r="CD135" i="10" s="1"/>
  <c r="BP131" i="10"/>
  <c r="BP18" i="10"/>
  <c r="BP132" i="10" s="1"/>
  <c r="AW10" i="4"/>
  <c r="AJ12" i="12"/>
  <c r="AJ99" i="12"/>
  <c r="BO131" i="10"/>
  <c r="BO18" i="10"/>
  <c r="BO132" i="10" s="1"/>
  <c r="BP39" i="17"/>
  <c r="AT72" i="12"/>
  <c r="U6" i="3"/>
  <c r="Z21" i="3"/>
  <c r="CC83" i="6"/>
  <c r="BW131" i="10"/>
  <c r="BW18" i="10"/>
  <c r="BW132" i="10" s="1"/>
  <c r="BG128" i="10"/>
  <c r="BG129" i="10" s="1"/>
  <c r="BG138" i="10"/>
  <c r="BG135" i="10" s="1"/>
  <c r="CD100" i="13"/>
  <c r="CD100" i="12"/>
  <c r="CE14" i="5"/>
  <c r="BE34" i="16"/>
  <c r="BH35" i="17"/>
  <c r="BH34" i="16"/>
  <c r="BY39" i="17"/>
  <c r="AU10" i="4"/>
  <c r="AU8" i="4" s="1"/>
  <c r="AU13" i="4" s="1"/>
  <c r="CD19" i="15"/>
  <c r="BX51" i="17"/>
  <c r="BX48" i="16"/>
  <c r="BD4" i="23"/>
  <c r="BD19" i="16"/>
  <c r="BD13" i="15"/>
  <c r="CC63" i="12"/>
  <c r="BA63" i="12"/>
  <c r="AM72" i="12"/>
  <c r="AZ72" i="12"/>
  <c r="AO98" i="12"/>
  <c r="AN131" i="9"/>
  <c r="BF131" i="9"/>
  <c r="BM10" i="4"/>
  <c r="BE4" i="23"/>
  <c r="AE12" i="5"/>
  <c r="AE57" i="5"/>
  <c r="AE42" i="5"/>
  <c r="AR78" i="9"/>
  <c r="AR15" i="5" s="1"/>
  <c r="AR7" i="5"/>
  <c r="BR10" i="4"/>
  <c r="W9" i="3"/>
  <c r="AH78" i="9"/>
  <c r="AH15" i="5" s="1"/>
  <c r="AH7" i="5"/>
  <c r="BT128" i="10"/>
  <c r="BT129" i="10" s="1"/>
  <c r="BT138" i="10"/>
  <c r="BQ14" i="5"/>
  <c r="CA34" i="17"/>
  <c r="AS4" i="15"/>
  <c r="BZ5" i="17"/>
  <c r="U17" i="16"/>
  <c r="BF18" i="17"/>
  <c r="BF17" i="16"/>
  <c r="AN4" i="23"/>
  <c r="AN15" i="15"/>
  <c r="BW19" i="15"/>
  <c r="N17" i="16"/>
  <c r="AN19" i="15"/>
  <c r="CB31" i="19"/>
  <c r="CB21" i="19"/>
  <c r="AZ17" i="16"/>
  <c r="AU72" i="12"/>
  <c r="BK4" i="15"/>
  <c r="AK102" i="12"/>
  <c r="AK108" i="12"/>
  <c r="BR14" i="5"/>
  <c r="BV43" i="12"/>
  <c r="BV109" i="12"/>
  <c r="AK17" i="16"/>
  <c r="AH5" i="15"/>
  <c r="AQ27" i="5"/>
  <c r="AQ57" i="5"/>
  <c r="AQ12" i="5"/>
  <c r="AM78" i="9"/>
  <c r="AM6" i="4"/>
  <c r="AM7" i="5"/>
  <c r="AM131" i="9"/>
  <c r="AH14" i="5"/>
  <c r="AI14" i="5"/>
  <c r="BN43" i="12"/>
  <c r="BN109" i="12"/>
  <c r="BR109" i="12"/>
  <c r="CG34" i="17"/>
  <c r="BK5" i="17"/>
  <c r="BJ53" i="17"/>
  <c r="AI10" i="4"/>
  <c r="BJ11" i="15"/>
  <c r="BL72" i="12"/>
  <c r="CE98" i="12"/>
  <c r="CE92" i="12"/>
  <c r="CE37" i="12"/>
  <c r="AV72" i="12"/>
  <c r="AK14" i="5"/>
  <c r="BI12" i="17"/>
  <c r="AR10" i="4"/>
  <c r="AZ42" i="12"/>
  <c r="AZ103" i="12"/>
  <c r="BM99" i="12"/>
  <c r="BM12" i="12"/>
  <c r="AU131" i="10"/>
  <c r="AU18" i="10"/>
  <c r="AU132" i="10" s="1"/>
  <c r="AO132" i="10"/>
  <c r="BI78" i="9"/>
  <c r="BI15" i="5" s="1"/>
  <c r="BI7" i="5"/>
  <c r="BZ10" i="4"/>
  <c r="AE9" i="3"/>
  <c r="AV128" i="9"/>
  <c r="CG131" i="10"/>
  <c r="CG18" i="10"/>
  <c r="CG132" i="10" s="1"/>
  <c r="BF128" i="10"/>
  <c r="BF129" i="10" s="1"/>
  <c r="BF138" i="10"/>
  <c r="AR18" i="10"/>
  <c r="BU6" i="4"/>
  <c r="AS129" i="9"/>
  <c r="AS16" i="5" s="1"/>
  <c r="AS8" i="5"/>
  <c r="AS9" i="4"/>
  <c r="AS7" i="4"/>
  <c r="BX6" i="4"/>
  <c r="BY35" i="17"/>
  <c r="BY34" i="16"/>
  <c r="CF35" i="17"/>
  <c r="CF34" i="16"/>
  <c r="BZ38" i="17"/>
  <c r="AH17" i="16"/>
  <c r="CA10" i="4"/>
  <c r="AQ17" i="16"/>
  <c r="AV4" i="23"/>
  <c r="AV15" i="15"/>
  <c r="BH129" i="9"/>
  <c r="BH16" i="5" s="1"/>
  <c r="BH8" i="5"/>
  <c r="BH9" i="4"/>
  <c r="BH7" i="4"/>
  <c r="BZ107" i="12"/>
  <c r="BZ97" i="12"/>
  <c r="BL105" i="12"/>
  <c r="AP99" i="12"/>
  <c r="AZ18" i="10"/>
  <c r="AS77" i="10"/>
  <c r="AY14" i="5"/>
  <c r="BS109" i="12"/>
  <c r="BH5" i="17"/>
  <c r="CE25" i="17"/>
  <c r="BZ18" i="17"/>
  <c r="AM11" i="15"/>
  <c r="BT19" i="16"/>
  <c r="BT13" i="15"/>
  <c r="BU19" i="16"/>
  <c r="BU13" i="15"/>
  <c r="AR12" i="12"/>
  <c r="AR99" i="12"/>
  <c r="AW4" i="23"/>
  <c r="BN63" i="12"/>
  <c r="BG63" i="12"/>
  <c r="AX5" i="15"/>
  <c r="AM102" i="12"/>
  <c r="AM108" i="12"/>
  <c r="W12" i="5"/>
  <c r="AK132" i="10"/>
  <c r="AC57" i="5"/>
  <c r="AC42" i="5"/>
  <c r="AC12" i="5"/>
  <c r="L12" i="5"/>
  <c r="L27" i="5"/>
  <c r="AV18" i="10"/>
  <c r="AR105" i="12"/>
  <c r="BY78" i="9"/>
  <c r="BY15" i="5" s="1"/>
  <c r="BY7" i="5"/>
  <c r="AN12" i="5"/>
  <c r="AN27" i="5"/>
  <c r="AN57" i="5"/>
  <c r="AN42" i="5"/>
  <c r="BZ12" i="5"/>
  <c r="BZ27" i="5"/>
  <c r="AS132" i="9"/>
  <c r="AS14" i="5"/>
  <c r="BG131" i="10"/>
  <c r="BG18" i="10"/>
  <c r="BG132" i="10" s="1"/>
  <c r="BQ129" i="9"/>
  <c r="BQ16" i="5" s="1"/>
  <c r="BQ8" i="5"/>
  <c r="BQ9" i="4"/>
  <c r="BQ7" i="4"/>
  <c r="BG99" i="12"/>
  <c r="AY42" i="12"/>
  <c r="BO12" i="17"/>
  <c r="R17" i="16"/>
  <c r="BH19" i="15"/>
  <c r="AY10" i="4"/>
  <c r="AN5" i="15"/>
  <c r="BJ5" i="15"/>
  <c r="CA146" i="10"/>
  <c r="CA143" i="10" s="1"/>
  <c r="CA146" i="9"/>
  <c r="CA143" i="9" s="1"/>
  <c r="BM19" i="17"/>
  <c r="BH18" i="10"/>
  <c r="BG14" i="5"/>
  <c r="BQ57" i="5"/>
  <c r="BQ42" i="5"/>
  <c r="BQ12" i="5"/>
  <c r="BQ27" i="5"/>
  <c r="BE131" i="10"/>
  <c r="AZ128" i="10"/>
  <c r="AZ129" i="10" s="1"/>
  <c r="AZ138" i="10"/>
  <c r="AZ135" i="10" s="1"/>
  <c r="AF9" i="3"/>
  <c r="BL128" i="10"/>
  <c r="BL129" i="10" s="1"/>
  <c r="BL138" i="10"/>
  <c r="BL135" i="10" s="1"/>
  <c r="AY128" i="10"/>
  <c r="AY129" i="10" s="1"/>
  <c r="AY138" i="10"/>
  <c r="AY135" i="10" s="1"/>
  <c r="BH99" i="12"/>
  <c r="BE128" i="9"/>
  <c r="CG5" i="17"/>
  <c r="BQ39" i="17"/>
  <c r="M17" i="16"/>
  <c r="AW19" i="15"/>
  <c r="BB99" i="12"/>
  <c r="BB12" i="12"/>
  <c r="AU17" i="16"/>
  <c r="CA4" i="23"/>
  <c r="CA5" i="23"/>
  <c r="CA61" i="23" s="1"/>
  <c r="CA18" i="16"/>
  <c r="CA12" i="15"/>
  <c r="BJ72" i="12"/>
  <c r="BR5" i="15"/>
  <c r="BY11" i="15"/>
  <c r="AM131" i="10"/>
  <c r="AY99" i="12"/>
  <c r="BU83" i="6"/>
  <c r="CA132" i="10"/>
  <c r="BO27" i="5"/>
  <c r="BO12" i="5"/>
  <c r="BD131" i="10"/>
  <c r="BD18" i="10"/>
  <c r="BD132" i="10" s="1"/>
  <c r="BL14" i="5"/>
  <c r="BL100" i="13"/>
  <c r="BL100" i="12"/>
  <c r="AN6" i="4"/>
  <c r="BE11" i="15"/>
  <c r="CE99" i="12"/>
  <c r="CE12" i="12"/>
  <c r="AQ19" i="15"/>
  <c r="BI63" i="12"/>
  <c r="AY98" i="12"/>
  <c r="AY92" i="12"/>
  <c r="AY37" i="12"/>
  <c r="BV83" i="6"/>
  <c r="AX128" i="10"/>
  <c r="AX129" i="10" s="1"/>
  <c r="AX138" i="10"/>
  <c r="BL19" i="16"/>
  <c r="BL13" i="15"/>
  <c r="BY131" i="10"/>
  <c r="BY18" i="10"/>
  <c r="BY132" i="10" s="1"/>
  <c r="BY53" i="17"/>
  <c r="AW11" i="15"/>
  <c r="BU105" i="12"/>
  <c r="AA12" i="5"/>
  <c r="AJ129" i="9"/>
  <c r="AJ16" i="5" s="1"/>
  <c r="AJ8" i="5"/>
  <c r="AJ9" i="4"/>
  <c r="AJ7" i="4"/>
  <c r="AW129" i="9"/>
  <c r="AW16" i="5" s="1"/>
  <c r="AW8" i="5"/>
  <c r="AW9" i="4"/>
  <c r="AW7" i="4"/>
  <c r="BV128" i="10"/>
  <c r="BV129" i="10" s="1"/>
  <c r="BV138" i="10"/>
  <c r="BV135" i="10" s="1"/>
  <c r="AD42" i="5"/>
  <c r="AD12" i="5"/>
  <c r="BM108" i="12"/>
  <c r="BM98" i="12"/>
  <c r="AZ12" i="5"/>
  <c r="AZ27" i="5"/>
  <c r="BY107" i="12"/>
  <c r="BY97" i="12"/>
  <c r="BI41" i="4"/>
  <c r="BW143" i="10"/>
  <c r="AW7" i="5"/>
  <c r="AW78" i="9"/>
  <c r="AW15" i="5" s="1"/>
  <c r="AW6" i="4"/>
  <c r="CA99" i="12"/>
  <c r="AZ6" i="4"/>
  <c r="BU25" i="17"/>
  <c r="BH29" i="17"/>
  <c r="CD51" i="17"/>
  <c r="CD48" i="16"/>
  <c r="BG10" i="4"/>
  <c r="X17" i="16"/>
  <c r="AE7" i="3"/>
  <c r="AI128" i="9"/>
  <c r="AJ19" i="15"/>
  <c r="BP63" i="12"/>
  <c r="BS92" i="12"/>
  <c r="BS37" i="12"/>
  <c r="BS98" i="12"/>
  <c r="BQ131" i="9"/>
  <c r="BT14" i="5"/>
  <c r="AS34" i="16"/>
  <c r="CF21" i="19"/>
  <c r="BF4" i="23"/>
  <c r="CF51" i="17"/>
  <c r="CF48" i="16"/>
  <c r="AE17" i="16"/>
  <c r="AJ63" i="12"/>
  <c r="AL72" i="12"/>
  <c r="AZ63" i="12"/>
  <c r="AL5" i="15"/>
  <c r="BH105" i="12"/>
  <c r="BR107" i="12"/>
  <c r="BR97" i="12"/>
  <c r="AX78" i="9"/>
  <c r="AX15" i="5" s="1"/>
  <c r="AX7" i="5"/>
  <c r="AX57" i="5"/>
  <c r="AX12" i="5"/>
  <c r="AT14" i="5"/>
  <c r="BM132" i="9"/>
  <c r="BM14" i="5"/>
  <c r="AH131" i="9"/>
  <c r="BI35" i="17"/>
  <c r="BI34" i="16"/>
  <c r="BX35" i="17"/>
  <c r="BX34" i="16"/>
  <c r="BO5" i="17"/>
  <c r="BX29" i="17"/>
  <c r="BX21" i="19"/>
  <c r="AO103" i="12"/>
  <c r="AO42" i="12"/>
  <c r="AO10" i="4"/>
  <c r="BJ18" i="17"/>
  <c r="BJ17" i="16"/>
  <c r="BQ5" i="23"/>
  <c r="BQ61" i="23" s="1"/>
  <c r="BQ4" i="23"/>
  <c r="BQ12" i="15"/>
  <c r="BQ18" i="16"/>
  <c r="BJ63" i="12"/>
  <c r="BA72" i="12"/>
  <c r="BM72" i="12"/>
  <c r="AK131" i="9"/>
  <c r="BW34" i="17"/>
  <c r="AU4" i="15"/>
  <c r="AN108" i="12"/>
  <c r="AN102" i="12"/>
  <c r="AR128" i="10"/>
  <c r="AR129" i="10" s="1"/>
  <c r="AR138" i="10"/>
  <c r="AR135" i="10" s="1"/>
  <c r="BG139" i="10"/>
  <c r="BW105" i="12"/>
  <c r="AO131" i="10"/>
  <c r="AV128" i="10"/>
  <c r="AV129" i="10" s="1"/>
  <c r="AV138" i="10"/>
  <c r="AV135" i="10" s="1"/>
  <c r="BV84" i="6"/>
  <c r="AP132" i="9"/>
  <c r="AP14" i="5"/>
  <c r="CA128" i="9"/>
  <c r="BX14" i="5"/>
  <c r="BU29" i="17"/>
  <c r="CC5" i="17"/>
  <c r="AQ4" i="23"/>
  <c r="CE19" i="15"/>
  <c r="AJ10" i="4"/>
  <c r="AF17" i="16"/>
  <c r="CA19" i="17"/>
  <c r="AY42" i="5"/>
  <c r="AY12" i="5"/>
  <c r="V42" i="5"/>
  <c r="V12" i="5"/>
  <c r="BP12" i="5"/>
  <c r="BF105" i="12"/>
  <c r="AL57" i="5"/>
  <c r="AL42" i="5"/>
  <c r="AL12" i="5"/>
  <c r="AL6" i="3"/>
  <c r="CG94" i="6"/>
  <c r="CG98" i="6" s="1"/>
  <c r="BF57" i="5"/>
  <c r="BF12" i="5"/>
  <c r="BK132" i="9"/>
  <c r="BK14" i="5"/>
  <c r="BN128" i="10"/>
  <c r="BN129" i="10" s="1"/>
  <c r="BN138" i="10"/>
  <c r="BN135" i="10" s="1"/>
  <c r="BJ14" i="5"/>
  <c r="AO34" i="16"/>
  <c r="BM48" i="17"/>
  <c r="AR11" i="15"/>
  <c r="BW10" i="4"/>
  <c r="AM17" i="16"/>
  <c r="BZ19" i="16"/>
  <c r="BZ13" i="15"/>
  <c r="BN4" i="23"/>
  <c r="BN19" i="16"/>
  <c r="BN13" i="15"/>
  <c r="CF11" i="15"/>
  <c r="AY72" i="12"/>
  <c r="AH12" i="12"/>
  <c r="AH99" i="12"/>
  <c r="AK131" i="10"/>
  <c r="AJ34" i="16"/>
  <c r="CB18" i="10"/>
  <c r="AS131" i="9"/>
  <c r="AT129" i="9"/>
  <c r="AT16" i="5" s="1"/>
  <c r="AT8" i="5"/>
  <c r="AT9" i="4"/>
  <c r="AT7" i="4"/>
  <c r="AV6" i="4"/>
  <c r="BN14" i="5"/>
  <c r="AJ14" i="5"/>
  <c r="CG12" i="17"/>
  <c r="BO29" i="17"/>
  <c r="BT4" i="23"/>
  <c r="BT5" i="23"/>
  <c r="BT61" i="23" s="1"/>
  <c r="BT18" i="16"/>
  <c r="BT12" i="15"/>
  <c r="AN11" i="15"/>
  <c r="W17" i="16"/>
  <c r="BU10" i="4"/>
  <c r="CC19" i="16"/>
  <c r="CC13" i="15"/>
  <c r="AX63" i="12"/>
  <c r="AL63" i="12"/>
  <c r="BS63" i="12"/>
  <c r="AU98" i="12"/>
  <c r="AO11" i="15"/>
  <c r="X9" i="3"/>
  <c r="BS84" i="6"/>
  <c r="AL129" i="9"/>
  <c r="AL16" i="5" s="1"/>
  <c r="AL8" i="5"/>
  <c r="AL9" i="4"/>
  <c r="AL7" i="4"/>
  <c r="BG131" i="9"/>
  <c r="BU19" i="15"/>
  <c r="AS139" i="10"/>
  <c r="Q12" i="5"/>
  <c r="Q42" i="5"/>
  <c r="E6" i="3"/>
  <c r="BY84" i="6"/>
  <c r="BD14" i="5"/>
  <c r="BV14" i="5"/>
  <c r="AR6" i="4"/>
  <c r="AW63" i="12"/>
  <c r="CF63" i="12"/>
  <c r="AX108" i="12"/>
  <c r="AX102" i="12"/>
  <c r="AR92" i="12"/>
  <c r="AR98" i="12"/>
  <c r="AR37" i="12"/>
  <c r="CF18" i="34"/>
  <c r="BY18" i="17"/>
  <c r="BY17" i="16"/>
  <c r="BI72" i="12"/>
  <c r="T6" i="3"/>
  <c r="BB132" i="10"/>
  <c r="I6" i="3"/>
  <c r="F6" i="3"/>
  <c r="BI42" i="12"/>
  <c r="BY83" i="6"/>
  <c r="AH128" i="10"/>
  <c r="AH129" i="10" s="1"/>
  <c r="AH138" i="10"/>
  <c r="AH135" i="10" s="1"/>
  <c r="CE109" i="12"/>
  <c r="CE43" i="12"/>
  <c r="BW78" i="9"/>
  <c r="BW15" i="5" s="1"/>
  <c r="BW7" i="5"/>
  <c r="CE78" i="9"/>
  <c r="CE15" i="5" s="1"/>
  <c r="CE7" i="5"/>
  <c r="BW51" i="17"/>
  <c r="BW48" i="16"/>
  <c r="BF63" i="12"/>
  <c r="AK99" i="12"/>
  <c r="AK12" i="12"/>
  <c r="BY132" i="9"/>
  <c r="BY14" i="5"/>
  <c r="CB100" i="13"/>
  <c r="CB100" i="12"/>
  <c r="BO39" i="17"/>
  <c r="BC72" i="12"/>
  <c r="BM12" i="5"/>
  <c r="BM27" i="5"/>
  <c r="BM57" i="5"/>
  <c r="BM42" i="5"/>
  <c r="BA57" i="5"/>
  <c r="BA42" i="5"/>
  <c r="BA12" i="5"/>
  <c r="BA27" i="5"/>
  <c r="V9" i="3"/>
  <c r="BV18" i="10"/>
  <c r="BV132" i="10" s="1"/>
  <c r="AQ129" i="9"/>
  <c r="AQ16" i="5" s="1"/>
  <c r="AQ9" i="4"/>
  <c r="AQ7" i="4"/>
  <c r="AQ8" i="5"/>
  <c r="BI39" i="17"/>
  <c r="AX17" i="16"/>
  <c r="AU103" i="12"/>
  <c r="AU42" i="12"/>
  <c r="AQ63" i="12"/>
  <c r="BD129" i="9"/>
  <c r="BD16" i="5" s="1"/>
  <c r="BD8" i="5"/>
  <c r="BD9" i="4"/>
  <c r="BD7" i="4"/>
  <c r="AP17" i="16"/>
  <c r="AO105" i="12"/>
  <c r="BA14" i="5"/>
  <c r="BE103" i="12"/>
  <c r="BE42" i="12"/>
  <c r="BP18" i="17"/>
  <c r="BP17" i="16"/>
  <c r="AL21" i="3"/>
  <c r="BJ57" i="5"/>
  <c r="BJ42" i="5"/>
  <c r="BJ12" i="5"/>
  <c r="BJ27" i="5"/>
  <c r="AX131" i="10"/>
  <c r="AX18" i="10"/>
  <c r="AX132" i="10" s="1"/>
  <c r="BX128" i="9"/>
  <c r="J6" i="3"/>
  <c r="BJ135" i="10"/>
  <c r="J27" i="5"/>
  <c r="J12" i="5"/>
  <c r="BI132" i="9"/>
  <c r="BI14" i="5"/>
  <c r="CG129" i="9"/>
  <c r="CG16" i="5" s="1"/>
  <c r="CG8" i="5"/>
  <c r="CG9" i="4"/>
  <c r="CG7" i="4"/>
  <c r="AZ14" i="5"/>
  <c r="AI109" i="12"/>
  <c r="AI43" i="12"/>
  <c r="CE29" i="17"/>
  <c r="BD10" i="4"/>
  <c r="BA11" i="15"/>
  <c r="BH98" i="12"/>
  <c r="AM63" i="12"/>
  <c r="AJ78" i="9"/>
  <c r="AJ15" i="5" s="1"/>
  <c r="AJ7" i="5"/>
  <c r="M12" i="5"/>
  <c r="BA105" i="12"/>
  <c r="G12" i="5"/>
  <c r="G27" i="5"/>
  <c r="AG12" i="5"/>
  <c r="AG27" i="5"/>
  <c r="AG42" i="5"/>
  <c r="BZ129" i="9"/>
  <c r="BZ16" i="5" s="1"/>
  <c r="BZ8" i="5"/>
  <c r="BZ7" i="4"/>
  <c r="BZ9" i="4"/>
  <c r="CB78" i="9"/>
  <c r="CB15" i="5" s="1"/>
  <c r="CB7" i="5"/>
  <c r="CE18" i="10"/>
  <c r="BK109" i="12"/>
  <c r="BK43" i="12"/>
  <c r="BH109" i="12"/>
  <c r="BH43" i="12"/>
  <c r="BW81" i="6"/>
  <c r="BW78" i="6"/>
  <c r="BW87" i="6"/>
  <c r="AL42" i="12"/>
  <c r="AL103" i="12"/>
  <c r="BB11" i="15"/>
  <c r="AI72" i="12"/>
  <c r="BJ92" i="12"/>
  <c r="BJ37" i="12"/>
  <c r="BJ98" i="12"/>
  <c r="BQ98" i="12"/>
  <c r="AB57" i="5"/>
  <c r="AB42" i="5"/>
  <c r="AB12" i="5"/>
  <c r="AB27" i="5"/>
  <c r="BD105" i="12"/>
  <c r="BW128" i="9"/>
  <c r="BW131" i="9" s="1"/>
  <c r="AJ131" i="10"/>
  <c r="AJ18" i="10"/>
  <c r="AJ132" i="10" s="1"/>
  <c r="BM131" i="9"/>
  <c r="BJ12" i="12"/>
  <c r="BM35" i="17"/>
  <c r="BM34" i="16"/>
  <c r="CF5" i="17"/>
  <c r="BL10" i="4"/>
  <c r="BO10" i="4"/>
  <c r="AV103" i="12"/>
  <c r="AV42" i="12"/>
  <c r="CE4" i="23"/>
  <c r="CE19" i="16"/>
  <c r="CE13" i="15"/>
  <c r="AG17" i="16"/>
  <c r="AR63" i="12"/>
  <c r="AL102" i="12"/>
  <c r="AL108" i="12"/>
  <c r="AS92" i="12"/>
  <c r="AS37" i="12"/>
  <c r="AS98" i="12"/>
  <c r="BJ129" i="9"/>
  <c r="BJ16" i="5" s="1"/>
  <c r="BJ8" i="5"/>
  <c r="BJ7" i="4"/>
  <c r="BJ9" i="4"/>
  <c r="AW99" i="12"/>
  <c r="AW12" i="12"/>
  <c r="BM105" i="12"/>
  <c r="BU132" i="10"/>
  <c r="F12" i="5"/>
  <c r="F27" i="5"/>
  <c r="P12" i="5"/>
  <c r="P27" i="5"/>
  <c r="P42" i="5"/>
  <c r="BS12" i="5"/>
  <c r="BS42" i="5"/>
  <c r="BN78" i="9"/>
  <c r="BN15" i="5" s="1"/>
  <c r="BN7" i="5"/>
  <c r="CG6" i="4"/>
  <c r="AI131" i="10"/>
  <c r="AI18" i="10"/>
  <c r="AI132" i="10" s="1"/>
  <c r="CE128" i="9"/>
  <c r="BU132" i="9"/>
  <c r="BU14" i="5"/>
  <c r="AP131" i="9"/>
  <c r="CA128" i="10"/>
  <c r="CA129" i="10" s="1"/>
  <c r="CA138" i="10"/>
  <c r="CA135" i="10" s="1"/>
  <c r="AQ132" i="9"/>
  <c r="AQ14" i="5"/>
  <c r="AX99" i="12"/>
  <c r="AP43" i="12"/>
  <c r="AP109" i="12"/>
  <c r="BH25" i="17"/>
  <c r="BU63" i="12"/>
  <c r="BH128" i="10"/>
  <c r="BH129" i="10" s="1"/>
  <c r="BH138" i="10"/>
  <c r="BH135" i="10" s="1"/>
  <c r="BK131" i="9"/>
  <c r="AN78" i="9"/>
  <c r="AN15" i="5" s="1"/>
  <c r="AN7" i="5"/>
  <c r="BJ131" i="9"/>
  <c r="BP109" i="12"/>
  <c r="BP43" i="12"/>
  <c r="AY17" i="16"/>
  <c r="AR17" i="16"/>
  <c r="BI11" i="15"/>
  <c r="CF18" i="17"/>
  <c r="CF17" i="16"/>
  <c r="AR42" i="12"/>
  <c r="AR103" i="12"/>
  <c r="BS19" i="17"/>
  <c r="AN63" i="12"/>
  <c r="BM63" i="12"/>
  <c r="CD5" i="15"/>
  <c r="BI42" i="5"/>
  <c r="BI12" i="5"/>
  <c r="BR57" i="5"/>
  <c r="BR42" i="5"/>
  <c r="BR12" i="5"/>
  <c r="AJ7" i="3"/>
  <c r="AR57" i="5"/>
  <c r="AR42" i="5"/>
  <c r="AR12" i="5"/>
  <c r="BC12" i="5"/>
  <c r="BC27" i="5"/>
  <c r="BC57" i="5"/>
  <c r="BC42" i="5"/>
  <c r="CA6" i="4"/>
  <c r="BF78" i="9"/>
  <c r="BF15" i="5" s="1"/>
  <c r="BF7" i="5"/>
  <c r="I12" i="5"/>
  <c r="I27" i="5"/>
  <c r="AG9" i="3"/>
  <c r="BD78" i="9"/>
  <c r="BD15" i="5" s="1"/>
  <c r="BD7" i="5"/>
  <c r="BZ138" i="10"/>
  <c r="BZ135" i="10" s="1"/>
  <c r="BN131" i="9"/>
  <c r="AJ131" i="9"/>
  <c r="AI99" i="12"/>
  <c r="BL48" i="17"/>
  <c r="CE5" i="17"/>
  <c r="BP48" i="17"/>
  <c r="CE10" i="4"/>
  <c r="AN17" i="16"/>
  <c r="CB19" i="16"/>
  <c r="CB13" i="15"/>
  <c r="BS4" i="23"/>
  <c r="BS5" i="23"/>
  <c r="BS61" i="23" s="1"/>
  <c r="BS18" i="16"/>
  <c r="BS12" i="15"/>
  <c r="BX63" i="12"/>
  <c r="CA51" i="17"/>
  <c r="CA48" i="16"/>
  <c r="AO17" i="16"/>
  <c r="BM4" i="15"/>
  <c r="AL9" i="3"/>
  <c r="BR128" i="9"/>
  <c r="BB129" i="9"/>
  <c r="BB16" i="5" s="1"/>
  <c r="BB8" i="5"/>
  <c r="BB9" i="4"/>
  <c r="BB7" i="4"/>
  <c r="BD131" i="9"/>
  <c r="BV131" i="9"/>
  <c r="BW6" i="4"/>
  <c r="AR14" i="5"/>
  <c r="BE128" i="10"/>
  <c r="BE129" i="10" s="1"/>
  <c r="BE132" i="10" s="1"/>
  <c r="BE138" i="10"/>
  <c r="BE135" i="10" s="1"/>
  <c r="AQ42" i="12"/>
  <c r="BT42" i="12"/>
  <c r="BG42" i="12"/>
  <c r="BS34" i="17"/>
  <c r="AT5" i="15"/>
  <c r="BM25" i="17"/>
  <c r="AA17" i="16"/>
  <c r="CC19" i="15"/>
  <c r="AN103" i="12"/>
  <c r="AN42" i="12"/>
  <c r="AP72" i="12"/>
  <c r="BO72" i="12"/>
  <c r="CF4" i="34"/>
  <c r="BG19" i="15"/>
  <c r="BT83" i="6"/>
  <c r="BB131" i="10"/>
  <c r="AJ21" i="3"/>
  <c r="W21" i="3"/>
  <c r="G6" i="3"/>
  <c r="BT43" i="12" l="1"/>
  <c r="BT109" i="12"/>
  <c r="BZ41" i="4"/>
  <c r="AD7" i="3"/>
  <c r="Y7" i="3"/>
  <c r="AQ109" i="12"/>
  <c r="AQ43" i="12"/>
  <c r="AW100" i="13"/>
  <c r="AW100" i="12"/>
  <c r="CC19" i="17"/>
  <c r="V57" i="5"/>
  <c r="AQ41" i="4"/>
  <c r="BS102" i="12"/>
  <c r="BS108" i="12"/>
  <c r="N37" i="16"/>
  <c r="N11" i="16"/>
  <c r="CG38" i="17"/>
  <c r="AO8" i="4"/>
  <c r="AO13" i="4" s="1"/>
  <c r="CC34" i="17"/>
  <c r="CD11" i="15"/>
  <c r="BE37" i="16"/>
  <c r="BE11" i="16"/>
  <c r="Q37" i="16"/>
  <c r="Q11" i="16"/>
  <c r="AO4" i="15"/>
  <c r="AR27" i="5"/>
  <c r="BI57" i="5"/>
  <c r="CE129" i="9"/>
  <c r="CE16" i="5" s="1"/>
  <c r="CE9" i="4"/>
  <c r="CE7" i="4"/>
  <c r="CE8" i="5"/>
  <c r="BW11" i="5"/>
  <c r="BH110" i="13"/>
  <c r="BH110" i="12"/>
  <c r="CG8" i="4"/>
  <c r="CG13" i="4" s="1"/>
  <c r="BX129" i="9"/>
  <c r="BX16" i="5" s="1"/>
  <c r="BX8" i="5"/>
  <c r="BX9" i="4"/>
  <c r="BX7" i="4"/>
  <c r="BX131" i="9"/>
  <c r="AP37" i="16"/>
  <c r="AP11" i="16"/>
  <c r="AU109" i="12"/>
  <c r="AU43" i="12"/>
  <c r="AQ34" i="4"/>
  <c r="BY100" i="12"/>
  <c r="AV4" i="15"/>
  <c r="BD17" i="5"/>
  <c r="AL8" i="4"/>
  <c r="AL13" i="4" s="1"/>
  <c r="V27" i="5"/>
  <c r="BX17" i="5"/>
  <c r="CF38" i="16"/>
  <c r="CD38" i="16"/>
  <c r="CA100" i="13"/>
  <c r="CA100" i="12"/>
  <c r="BI17" i="4"/>
  <c r="AD57" i="5"/>
  <c r="AN34" i="4"/>
  <c r="BO42" i="5"/>
  <c r="CA11" i="15"/>
  <c r="BB100" i="13"/>
  <c r="BB100" i="12"/>
  <c r="BE129" i="9"/>
  <c r="BE8" i="5"/>
  <c r="BE9" i="4"/>
  <c r="BE7" i="4"/>
  <c r="BE131" i="9"/>
  <c r="BH132" i="10"/>
  <c r="AN4" i="15"/>
  <c r="BZ42" i="5"/>
  <c r="AC27" i="5"/>
  <c r="BS43" i="12"/>
  <c r="AZ109" i="12"/>
  <c r="AZ43" i="12"/>
  <c r="CE108" i="12"/>
  <c r="CE102" i="12"/>
  <c r="AH4" i="15"/>
  <c r="BF37" i="16"/>
  <c r="BF11" i="16"/>
  <c r="BP38" i="17"/>
  <c r="BQ100" i="13"/>
  <c r="BQ100" i="12"/>
  <c r="CB4" i="15"/>
  <c r="BB109" i="12"/>
  <c r="BB43" i="12"/>
  <c r="BN129" i="9"/>
  <c r="BN16" i="5" s="1"/>
  <c r="BN9" i="4"/>
  <c r="BN7" i="4"/>
  <c r="BN8" i="5"/>
  <c r="N27" i="5"/>
  <c r="CE94" i="6"/>
  <c r="CE98" i="6" s="1"/>
  <c r="AJ6" i="3"/>
  <c r="BM37" i="16"/>
  <c r="BM11" i="16"/>
  <c r="R27" i="5"/>
  <c r="BK17" i="17"/>
  <c r="CF146" i="10"/>
  <c r="CF143" i="10" s="1"/>
  <c r="CF128" i="10"/>
  <c r="AQ4" i="15"/>
  <c r="Y27" i="5"/>
  <c r="V37" i="16"/>
  <c r="V11" i="16"/>
  <c r="BZ34" i="4"/>
  <c r="AZ4" i="15"/>
  <c r="BY110" i="13"/>
  <c r="AW42" i="5"/>
  <c r="CF84" i="6"/>
  <c r="AK8" i="3"/>
  <c r="AL132" i="9"/>
  <c r="AF27" i="5"/>
  <c r="BT38" i="17"/>
  <c r="AX17" i="5"/>
  <c r="BO19" i="17"/>
  <c r="BO17" i="16"/>
  <c r="AH27" i="5"/>
  <c r="AJ102" i="12"/>
  <c r="AJ108" i="12"/>
  <c r="BT132" i="10"/>
  <c r="AS110" i="13"/>
  <c r="AU15" i="5"/>
  <c r="AU132" i="9"/>
  <c r="CG102" i="12"/>
  <c r="CG108" i="12"/>
  <c r="BJ100" i="13"/>
  <c r="BH27" i="5"/>
  <c r="BH37" i="17"/>
  <c r="BR11" i="15"/>
  <c r="BO129" i="9"/>
  <c r="BO9" i="4"/>
  <c r="BO7" i="4"/>
  <c r="BO8" i="5"/>
  <c r="BO131" i="9"/>
  <c r="AN8" i="4"/>
  <c r="AN13" i="4" s="1"/>
  <c r="BL27" i="5"/>
  <c r="BZ4" i="15"/>
  <c r="BK41" i="4"/>
  <c r="BE100" i="13"/>
  <c r="BE100" i="12"/>
  <c r="BY41" i="4"/>
  <c r="CC42" i="5"/>
  <c r="BB4" i="15"/>
  <c r="CD129" i="9"/>
  <c r="CD9" i="4"/>
  <c r="CD7" i="4"/>
  <c r="CD8" i="5"/>
  <c r="CD131" i="9"/>
  <c r="BA8" i="4"/>
  <c r="BA13" i="4" s="1"/>
  <c r="CG132" i="9"/>
  <c r="BW110" i="13"/>
  <c r="BW110" i="12"/>
  <c r="BK27" i="5"/>
  <c r="CB84" i="6"/>
  <c r="AG8" i="3"/>
  <c r="AL100" i="13"/>
  <c r="AL100" i="12"/>
  <c r="O27" i="5"/>
  <c r="AI27" i="5"/>
  <c r="BV100" i="13"/>
  <c r="BV100" i="12"/>
  <c r="BD43" i="12"/>
  <c r="BD109" i="12"/>
  <c r="BP17" i="4"/>
  <c r="BS100" i="13"/>
  <c r="AN37" i="16"/>
  <c r="AN11" i="16"/>
  <c r="BX34" i="17"/>
  <c r="CD48" i="17"/>
  <c r="AA6" i="3"/>
  <c r="AQ37" i="16"/>
  <c r="AQ11" i="16"/>
  <c r="BG37" i="16"/>
  <c r="BG11" i="16"/>
  <c r="AO100" i="13"/>
  <c r="AO100" i="12"/>
  <c r="AT102" i="12"/>
  <c r="AT108" i="12"/>
  <c r="J37" i="16"/>
  <c r="J11" i="16"/>
  <c r="BY17" i="17"/>
  <c r="AH100" i="13"/>
  <c r="AH100" i="12"/>
  <c r="BL19" i="17"/>
  <c r="U37" i="16"/>
  <c r="U11" i="16"/>
  <c r="CG109" i="12"/>
  <c r="CG43" i="12"/>
  <c r="AL37" i="16"/>
  <c r="AL11" i="16"/>
  <c r="BV27" i="5"/>
  <c r="BX18" i="17"/>
  <c r="BX17" i="16"/>
  <c r="BF110" i="13"/>
  <c r="BF110" i="12"/>
  <c r="AN131" i="10"/>
  <c r="BG109" i="12"/>
  <c r="BG43" i="12"/>
  <c r="CA48" i="17"/>
  <c r="CB19" i="17"/>
  <c r="BR27" i="5"/>
  <c r="AR109" i="12"/>
  <c r="AR43" i="12"/>
  <c r="AQ62" i="5"/>
  <c r="AQ32" i="5"/>
  <c r="AQ17" i="5"/>
  <c r="BZ8" i="4"/>
  <c r="BZ13" i="4" s="1"/>
  <c r="AG57" i="5"/>
  <c r="BP4" i="15"/>
  <c r="BE109" i="12"/>
  <c r="BE43" i="12"/>
  <c r="AQ8" i="4"/>
  <c r="AQ13" i="4" s="1"/>
  <c r="BY100" i="13"/>
  <c r="BO38" i="17"/>
  <c r="BY17" i="5"/>
  <c r="BY37" i="16"/>
  <c r="BY11" i="16"/>
  <c r="BD132" i="9"/>
  <c r="BK47" i="5"/>
  <c r="BK32" i="5"/>
  <c r="BK17" i="5"/>
  <c r="BI4" i="15"/>
  <c r="BX132" i="9"/>
  <c r="BJ37" i="16"/>
  <c r="BJ11" i="16"/>
  <c r="BM62" i="5"/>
  <c r="BM32" i="5"/>
  <c r="BM17" i="5"/>
  <c r="AX42" i="5"/>
  <c r="AI129" i="9"/>
  <c r="AI9" i="4"/>
  <c r="AI7" i="4"/>
  <c r="AI8" i="5"/>
  <c r="AI131" i="9"/>
  <c r="BI34" i="4"/>
  <c r="AJ8" i="4"/>
  <c r="AJ13" i="4" s="1"/>
  <c r="BO57" i="5"/>
  <c r="CA18" i="17"/>
  <c r="CA17" i="16"/>
  <c r="BH131" i="10"/>
  <c r="AY109" i="12"/>
  <c r="AY43" i="12"/>
  <c r="AS47" i="5"/>
  <c r="AS17" i="5"/>
  <c r="BZ57" i="5"/>
  <c r="BU19" i="17"/>
  <c r="BS110" i="13"/>
  <c r="BJ41" i="4"/>
  <c r="BY34" i="17"/>
  <c r="BX48" i="17"/>
  <c r="CE17" i="5"/>
  <c r="CC94" i="6"/>
  <c r="CC98" i="6" s="1"/>
  <c r="AH6" i="3"/>
  <c r="BI102" i="12"/>
  <c r="BI108" i="12"/>
  <c r="BG42" i="5"/>
  <c r="BZ11" i="15"/>
  <c r="CG27" i="5"/>
  <c r="AR8" i="4"/>
  <c r="AR13" i="4" s="1"/>
  <c r="BM17" i="17"/>
  <c r="CC8" i="4"/>
  <c r="CC13" i="4" s="1"/>
  <c r="AV37" i="16"/>
  <c r="AV11" i="16"/>
  <c r="BD100" i="13"/>
  <c r="BD100" i="12"/>
  <c r="T27" i="5"/>
  <c r="BM8" i="4"/>
  <c r="BM13" i="4" s="1"/>
  <c r="AZ129" i="9"/>
  <c r="AZ8" i="5"/>
  <c r="AZ9" i="4"/>
  <c r="AZ7" i="4"/>
  <c r="AK27" i="5"/>
  <c r="BH38" i="17"/>
  <c r="BF34" i="4"/>
  <c r="AW57" i="5"/>
  <c r="AC37" i="16"/>
  <c r="AC11" i="16"/>
  <c r="BT42" i="5"/>
  <c r="CF83" i="6"/>
  <c r="BY42" i="5"/>
  <c r="BV42" i="5"/>
  <c r="AX132" i="9"/>
  <c r="BO11" i="15"/>
  <c r="CG100" i="13"/>
  <c r="CG100" i="12"/>
  <c r="BZ78" i="10"/>
  <c r="BZ132" i="10" s="1"/>
  <c r="BZ131" i="10"/>
  <c r="AP132" i="10"/>
  <c r="E37" i="16"/>
  <c r="E11" i="16"/>
  <c r="BT131" i="10"/>
  <c r="CF100" i="12"/>
  <c r="AU42" i="5"/>
  <c r="BR18" i="17"/>
  <c r="BR17" i="16"/>
  <c r="BK8" i="4"/>
  <c r="BK13" i="4" s="1"/>
  <c r="CA102" i="12"/>
  <c r="CA108" i="12"/>
  <c r="CA43" i="12"/>
  <c r="BY8" i="4"/>
  <c r="BY13" i="4" s="1"/>
  <c r="CC57" i="5"/>
  <c r="CE38" i="17"/>
  <c r="BC41" i="4"/>
  <c r="BC34" i="4"/>
  <c r="BE42" i="5"/>
  <c r="AH132" i="10"/>
  <c r="CB11" i="5"/>
  <c r="Z37" i="16"/>
  <c r="Z11" i="16"/>
  <c r="AH129" i="9"/>
  <c r="AH9" i="4"/>
  <c r="AH7" i="4"/>
  <c r="AH8" i="5"/>
  <c r="AO17" i="5"/>
  <c r="BO110" i="13"/>
  <c r="BO110" i="12"/>
  <c r="BP34" i="4"/>
  <c r="CF37" i="16"/>
  <c r="CF11" i="16"/>
  <c r="AF37" i="16"/>
  <c r="AF11" i="16"/>
  <c r="AO41" i="4"/>
  <c r="AO34" i="4"/>
  <c r="BF8" i="4"/>
  <c r="BF13" i="4" s="1"/>
  <c r="BY4" i="15"/>
  <c r="BG8" i="4"/>
  <c r="BG13" i="4" s="1"/>
  <c r="V7" i="3"/>
  <c r="AU100" i="13"/>
  <c r="AU100" i="12"/>
  <c r="AP110" i="13"/>
  <c r="AP110" i="12"/>
  <c r="AG37" i="16"/>
  <c r="AG11" i="16"/>
  <c r="AX27" i="5"/>
  <c r="AJ109" i="12"/>
  <c r="AJ43" i="12"/>
  <c r="AT109" i="12"/>
  <c r="AT43" i="12"/>
  <c r="AZ100" i="12"/>
  <c r="AZ100" i="13"/>
  <c r="BB8" i="4"/>
  <c r="BB13" i="4" s="1"/>
  <c r="BS11" i="15"/>
  <c r="CF17" i="17"/>
  <c r="AY37" i="16"/>
  <c r="AY11" i="16"/>
  <c r="CE11" i="15"/>
  <c r="AL109" i="12"/>
  <c r="AL43" i="12"/>
  <c r="M27" i="5"/>
  <c r="AI110" i="13"/>
  <c r="AI110" i="12"/>
  <c r="BP37" i="16"/>
  <c r="BP11" i="16"/>
  <c r="BA17" i="5"/>
  <c r="BV131" i="10"/>
  <c r="AK100" i="13"/>
  <c r="AK100" i="12"/>
  <c r="CA131" i="10"/>
  <c r="Q27" i="5"/>
  <c r="BN132" i="9"/>
  <c r="BF42" i="5"/>
  <c r="AL19" i="3"/>
  <c r="BP27" i="5"/>
  <c r="AQ17" i="4"/>
  <c r="AT132" i="9"/>
  <c r="X37" i="16"/>
  <c r="X11" i="16"/>
  <c r="AZ42" i="5"/>
  <c r="CE100" i="13"/>
  <c r="CE100" i="12"/>
  <c r="BL132" i="9"/>
  <c r="Z6" i="3"/>
  <c r="BR4" i="15"/>
  <c r="AU37" i="16"/>
  <c r="AU11" i="16"/>
  <c r="BQ38" i="17"/>
  <c r="BG100" i="13"/>
  <c r="BG100" i="12"/>
  <c r="BQ8" i="4"/>
  <c r="BQ13" i="4" s="1"/>
  <c r="L42" i="5"/>
  <c r="CF4" i="15"/>
  <c r="AS78" i="10"/>
  <c r="AS132" i="10" s="1"/>
  <c r="AS131" i="10"/>
  <c r="BK34" i="4"/>
  <c r="BH34" i="4"/>
  <c r="AV129" i="9"/>
  <c r="AV16" i="5" s="1"/>
  <c r="AV8" i="5"/>
  <c r="AV9" i="4"/>
  <c r="AV7" i="4"/>
  <c r="BM100" i="13"/>
  <c r="BM100" i="12"/>
  <c r="AK17" i="5"/>
  <c r="BR110" i="13"/>
  <c r="AM41" i="4"/>
  <c r="AM34" i="4"/>
  <c r="AK37" i="16"/>
  <c r="AK11" i="16"/>
  <c r="BQ17" i="5"/>
  <c r="AE27" i="5"/>
  <c r="BD11" i="15"/>
  <c r="AR4" i="15"/>
  <c r="BX84" i="6"/>
  <c r="AC8" i="3"/>
  <c r="AI108" i="12"/>
  <c r="AI102" i="12"/>
  <c r="BG17" i="17"/>
  <c r="CA84" i="6"/>
  <c r="AF8" i="3"/>
  <c r="AJ27" i="5"/>
  <c r="S57" i="5"/>
  <c r="AP34" i="4"/>
  <c r="CG57" i="5"/>
  <c r="H37" i="16"/>
  <c r="H11" i="16"/>
  <c r="BK100" i="13"/>
  <c r="BK100" i="12"/>
  <c r="AK8" i="4"/>
  <c r="AK13" i="4" s="1"/>
  <c r="AO42" i="5"/>
  <c r="BW4" i="15"/>
  <c r="BZ110" i="13"/>
  <c r="BZ110" i="12"/>
  <c r="AN17" i="5"/>
  <c r="T57" i="5"/>
  <c r="BL17" i="16"/>
  <c r="O37" i="16"/>
  <c r="O11" i="16"/>
  <c r="V21" i="3"/>
  <c r="BB102" i="12"/>
  <c r="BB108" i="12"/>
  <c r="AK57" i="5"/>
  <c r="AT100" i="13"/>
  <c r="AT100" i="12"/>
  <c r="CC62" i="5"/>
  <c r="CC32" i="5"/>
  <c r="CC17" i="5"/>
  <c r="BG4" i="15"/>
  <c r="CB38" i="16"/>
  <c r="BX100" i="13"/>
  <c r="BY102" i="12"/>
  <c r="BY108" i="12"/>
  <c r="CD19" i="17"/>
  <c r="CD17" i="16"/>
  <c r="CD83" i="6"/>
  <c r="I37" i="16"/>
  <c r="I11" i="16"/>
  <c r="BU27" i="5"/>
  <c r="CG11" i="15"/>
  <c r="AH110" i="13"/>
  <c r="AH110" i="12"/>
  <c r="BN132" i="10"/>
  <c r="BB132" i="9"/>
  <c r="BP102" i="12"/>
  <c r="BP108" i="12"/>
  <c r="AW131" i="10"/>
  <c r="AT27" i="5"/>
  <c r="AZ102" i="12"/>
  <c r="AZ108" i="12"/>
  <c r="AD37" i="16"/>
  <c r="AD11" i="16"/>
  <c r="AP27" i="5"/>
  <c r="CD110" i="13"/>
  <c r="CD110" i="12"/>
  <c r="CC18" i="17"/>
  <c r="CC17" i="16"/>
  <c r="AV42" i="5"/>
  <c r="BK131" i="10"/>
  <c r="BV129" i="9"/>
  <c r="BV9" i="4"/>
  <c r="BV7" i="4"/>
  <c r="BV8" i="5"/>
  <c r="BS132" i="9"/>
  <c r="CF47" i="5"/>
  <c r="CF17" i="5"/>
  <c r="CE42" i="5"/>
  <c r="BB17" i="4"/>
  <c r="U42" i="5"/>
  <c r="AJ11" i="15"/>
  <c r="AX8" i="4"/>
  <c r="AX13" i="4" s="1"/>
  <c r="T37" i="16"/>
  <c r="T11" i="16"/>
  <c r="BQ109" i="12"/>
  <c r="BQ43" i="12"/>
  <c r="BH41" i="4"/>
  <c r="AW132" i="9"/>
  <c r="CF8" i="4"/>
  <c r="CF13" i="4" s="1"/>
  <c r="BD42" i="5"/>
  <c r="AQ100" i="13"/>
  <c r="CE131" i="9"/>
  <c r="CB8" i="4"/>
  <c r="CB13" i="4" s="1"/>
  <c r="BG34" i="4"/>
  <c r="BM110" i="12"/>
  <c r="BM110" i="13"/>
  <c r="BA100" i="13"/>
  <c r="BT11" i="15"/>
  <c r="BN11" i="15"/>
  <c r="AP100" i="13"/>
  <c r="AP100" i="12"/>
  <c r="AS8" i="4"/>
  <c r="AS13" i="4" s="1"/>
  <c r="BU100" i="13"/>
  <c r="BU100" i="12"/>
  <c r="BW129" i="9"/>
  <c r="BW16" i="5" s="1"/>
  <c r="BW9" i="4"/>
  <c r="BW7" i="4"/>
  <c r="BW8" i="5"/>
  <c r="X7" i="3"/>
  <c r="BT18" i="17"/>
  <c r="BT17" i="16"/>
  <c r="BJ17" i="17"/>
  <c r="AT62" i="5"/>
  <c r="AT47" i="5"/>
  <c r="AT32" i="5"/>
  <c r="AT17" i="5"/>
  <c r="CG18" i="17"/>
  <c r="CG17" i="16"/>
  <c r="BB62" i="5"/>
  <c r="BB17" i="5"/>
  <c r="W20" i="3"/>
  <c r="BA100" i="12"/>
  <c r="BS18" i="17"/>
  <c r="BS17" i="16"/>
  <c r="BS34" i="4"/>
  <c r="BI27" i="5"/>
  <c r="BJ8" i="4"/>
  <c r="BJ13" i="4" s="1"/>
  <c r="CE19" i="17"/>
  <c r="CE17" i="16"/>
  <c r="BM34" i="17"/>
  <c r="BJ102" i="12"/>
  <c r="BJ108" i="12"/>
  <c r="CE132" i="10"/>
  <c r="BA132" i="9"/>
  <c r="BI38" i="17"/>
  <c r="AI4" i="15"/>
  <c r="AD6" i="3"/>
  <c r="AR102" i="12"/>
  <c r="AR108" i="12"/>
  <c r="CB132" i="10"/>
  <c r="BJ62" i="5"/>
  <c r="BJ47" i="5"/>
  <c r="BJ17" i="5"/>
  <c r="CA8" i="5"/>
  <c r="CA9" i="4"/>
  <c r="CA7" i="4"/>
  <c r="CA129" i="9"/>
  <c r="CA16" i="5" s="1"/>
  <c r="CA131" i="9"/>
  <c r="BQ18" i="17"/>
  <c r="BQ17" i="16"/>
  <c r="BI34" i="17"/>
  <c r="AZ57" i="5"/>
  <c r="AD27" i="5"/>
  <c r="AW8" i="4"/>
  <c r="AW13" i="4" s="1"/>
  <c r="AA42" i="5"/>
  <c r="AY100" i="13"/>
  <c r="AY100" i="12"/>
  <c r="AV132" i="10"/>
  <c r="W42" i="5"/>
  <c r="AR100" i="13"/>
  <c r="AR100" i="12"/>
  <c r="AZ132" i="10"/>
  <c r="BH8" i="4"/>
  <c r="BH13" i="4" s="1"/>
  <c r="BU41" i="4"/>
  <c r="BU34" i="4"/>
  <c r="AK132" i="9"/>
  <c r="BN110" i="13"/>
  <c r="BN110" i="12"/>
  <c r="AM15" i="5"/>
  <c r="AM132" i="9"/>
  <c r="AQ42" i="5"/>
  <c r="AZ37" i="16"/>
  <c r="AZ11" i="16"/>
  <c r="BQ132" i="9"/>
  <c r="BD17" i="16"/>
  <c r="BY38" i="17"/>
  <c r="BH11" i="16"/>
  <c r="BX11" i="5"/>
  <c r="CA11" i="5"/>
  <c r="CF102" i="12"/>
  <c r="CF108" i="12"/>
  <c r="BZ62" i="5"/>
  <c r="BZ47" i="5"/>
  <c r="BZ32" i="5"/>
  <c r="BZ17" i="5"/>
  <c r="BG37" i="17"/>
  <c r="BG11" i="17"/>
  <c r="Z42" i="5"/>
  <c r="S27" i="5"/>
  <c r="BI100" i="13"/>
  <c r="BI100" i="12"/>
  <c r="AO57" i="5"/>
  <c r="G37" i="16"/>
  <c r="G11" i="16"/>
  <c r="AN132" i="9"/>
  <c r="BP41" i="4"/>
  <c r="V19" i="3"/>
  <c r="P37" i="16"/>
  <c r="P11" i="16"/>
  <c r="BU11" i="15"/>
  <c r="BJ109" i="12"/>
  <c r="BJ43" i="12"/>
  <c r="CC132" i="9"/>
  <c r="BW11" i="15"/>
  <c r="BK102" i="12"/>
  <c r="BK108" i="12"/>
  <c r="BF132" i="10"/>
  <c r="AK109" i="12"/>
  <c r="AK43" i="12"/>
  <c r="AI37" i="16"/>
  <c r="AI11" i="16"/>
  <c r="CD11" i="5"/>
  <c r="BM129" i="10"/>
  <c r="BM132" i="10" s="1"/>
  <c r="BM131" i="10"/>
  <c r="BA102" i="12"/>
  <c r="BA108" i="12"/>
  <c r="BT4" i="15"/>
  <c r="CC41" i="4"/>
  <c r="CC34" i="4"/>
  <c r="BN131" i="10"/>
  <c r="Y21" i="3"/>
  <c r="AV100" i="13"/>
  <c r="AV100" i="12"/>
  <c r="BP17" i="5"/>
  <c r="AM42" i="5"/>
  <c r="BC109" i="12"/>
  <c r="BC43" i="12"/>
  <c r="CB43" i="12"/>
  <c r="CB109" i="12"/>
  <c r="AS42" i="5"/>
  <c r="AP41" i="4"/>
  <c r="BR19" i="17"/>
  <c r="CC11" i="15"/>
  <c r="AV57" i="5"/>
  <c r="BI37" i="16"/>
  <c r="BI11" i="16"/>
  <c r="BQ4" i="15"/>
  <c r="CF132" i="9"/>
  <c r="AQ132" i="10"/>
  <c r="AE19" i="3"/>
  <c r="X42" i="5"/>
  <c r="CE57" i="5"/>
  <c r="BB34" i="4"/>
  <c r="U57" i="5"/>
  <c r="AP4" i="15"/>
  <c r="BC100" i="13"/>
  <c r="BC100" i="12"/>
  <c r="AK4" i="15"/>
  <c r="BS41" i="4"/>
  <c r="Y37" i="16"/>
  <c r="Y11" i="16"/>
  <c r="BD57" i="5"/>
  <c r="AJ17" i="4"/>
  <c r="X19" i="3"/>
  <c r="BL110" i="13"/>
  <c r="BL110" i="12"/>
  <c r="BA43" i="12"/>
  <c r="BG41" i="4"/>
  <c r="AI100" i="13"/>
  <c r="AI100" i="12"/>
  <c r="M37" i="16"/>
  <c r="M11" i="16"/>
  <c r="BJ38" i="17"/>
  <c r="BR102" i="12"/>
  <c r="BR108" i="12"/>
  <c r="BF32" i="5"/>
  <c r="BF17" i="5"/>
  <c r="BT57" i="5"/>
  <c r="CF109" i="12"/>
  <c r="CF43" i="12"/>
  <c r="BC15" i="5"/>
  <c r="BC132" i="9"/>
  <c r="AT37" i="16"/>
  <c r="AT11" i="16"/>
  <c r="BU110" i="12"/>
  <c r="BU110" i="13"/>
  <c r="AN43" i="12"/>
  <c r="AN109" i="12"/>
  <c r="BB41" i="4"/>
  <c r="AS102" i="12"/>
  <c r="AS108" i="12"/>
  <c r="BD8" i="4"/>
  <c r="BD13" i="4" s="1"/>
  <c r="AX37" i="16"/>
  <c r="AX11" i="16"/>
  <c r="BW38" i="16"/>
  <c r="BN17" i="5"/>
  <c r="BN19" i="17"/>
  <c r="BN17" i="16"/>
  <c r="BL62" i="5"/>
  <c r="BL17" i="5"/>
  <c r="BK17" i="4"/>
  <c r="AJ100" i="13"/>
  <c r="AJ100" i="12"/>
  <c r="AS100" i="13"/>
  <c r="AS100" i="12"/>
  <c r="R6" i="3"/>
  <c r="CD84" i="6"/>
  <c r="AI8" i="3"/>
  <c r="AW4" i="15"/>
  <c r="AQ108" i="12"/>
  <c r="AQ102" i="12"/>
  <c r="AW62" i="5"/>
  <c r="AW32" i="5"/>
  <c r="AW17" i="5"/>
  <c r="CB41" i="4"/>
  <c r="CB34" i="4"/>
  <c r="AT4" i="15"/>
  <c r="AR62" i="5"/>
  <c r="AR17" i="5"/>
  <c r="AO37" i="16"/>
  <c r="AO11" i="16"/>
  <c r="BL38" i="17"/>
  <c r="AX100" i="13"/>
  <c r="AX100" i="12"/>
  <c r="BU62" i="5"/>
  <c r="BU17" i="5"/>
  <c r="BS57" i="5"/>
  <c r="BJ34" i="4"/>
  <c r="BW84" i="6"/>
  <c r="AB8" i="3"/>
  <c r="CE131" i="10"/>
  <c r="M42" i="5"/>
  <c r="BI62" i="5"/>
  <c r="BI32" i="5"/>
  <c r="BI17" i="5"/>
  <c r="BP17" i="17"/>
  <c r="BI109" i="12"/>
  <c r="BI43" i="12"/>
  <c r="W37" i="16"/>
  <c r="W11" i="16"/>
  <c r="AJ62" i="5"/>
  <c r="AJ32" i="5"/>
  <c r="AJ17" i="5"/>
  <c r="AT41" i="4"/>
  <c r="AT34" i="4"/>
  <c r="CB131" i="10"/>
  <c r="BZ19" i="17"/>
  <c r="AY11" i="15"/>
  <c r="BJ132" i="9"/>
  <c r="BF27" i="5"/>
  <c r="AL27" i="5"/>
  <c r="BP42" i="5"/>
  <c r="AY57" i="5"/>
  <c r="AP32" i="5"/>
  <c r="AP17" i="5"/>
  <c r="AA7" i="3"/>
  <c r="BQ11" i="15"/>
  <c r="AO109" i="12"/>
  <c r="AO43" i="12"/>
  <c r="AL4" i="15"/>
  <c r="AE37" i="16"/>
  <c r="AE11" i="16"/>
  <c r="AA57" i="5"/>
  <c r="BG62" i="5"/>
  <c r="BG47" i="5"/>
  <c r="BG32" i="5"/>
  <c r="BG17" i="5"/>
  <c r="BJ4" i="15"/>
  <c r="R37" i="16"/>
  <c r="R11" i="16"/>
  <c r="AV131" i="10"/>
  <c r="W57" i="5"/>
  <c r="AX4" i="15"/>
  <c r="BZ17" i="16"/>
  <c r="AZ131" i="10"/>
  <c r="AH37" i="16"/>
  <c r="AH11" i="16"/>
  <c r="CF34" i="17"/>
  <c r="AR132" i="10"/>
  <c r="BV110" i="13"/>
  <c r="BV110" i="12"/>
  <c r="BU8" i="4"/>
  <c r="BU13" i="4" s="1"/>
  <c r="BX83" i="6"/>
  <c r="BC8" i="4"/>
  <c r="BC13" i="4" s="1"/>
  <c r="BZ132" i="9"/>
  <c r="BB42" i="5"/>
  <c r="Z57" i="5"/>
  <c r="AJ42" i="5"/>
  <c r="AP17" i="4"/>
  <c r="AK34" i="4"/>
  <c r="AO27" i="5"/>
  <c r="BK37" i="16"/>
  <c r="BK11" i="16"/>
  <c r="BQ41" i="4"/>
  <c r="AY132" i="10"/>
  <c r="AB37" i="16"/>
  <c r="AB11" i="16"/>
  <c r="Y42" i="5"/>
  <c r="BP8" i="4"/>
  <c r="BP13" i="4" s="1"/>
  <c r="BL17" i="17"/>
  <c r="BG38" i="17"/>
  <c r="BQ78" i="10"/>
  <c r="BQ132" i="10" s="1"/>
  <c r="BQ131" i="10"/>
  <c r="BU18" i="17"/>
  <c r="BU17" i="16"/>
  <c r="BW19" i="17"/>
  <c r="BW17" i="16"/>
  <c r="BF19" i="17"/>
  <c r="CC129" i="10"/>
  <c r="CC132" i="10" s="1"/>
  <c r="CC131" i="10"/>
  <c r="BF131" i="10"/>
  <c r="CB48" i="17"/>
  <c r="AF42" i="5"/>
  <c r="BP100" i="12"/>
  <c r="AL20" i="3"/>
  <c r="BC4" i="15"/>
  <c r="AH42" i="5"/>
  <c r="BL11" i="15"/>
  <c r="AW109" i="12"/>
  <c r="AW43" i="12"/>
  <c r="AJ37" i="16"/>
  <c r="AJ11" i="16"/>
  <c r="BP132" i="9"/>
  <c r="BY17" i="4"/>
  <c r="AM57" i="5"/>
  <c r="BH11" i="17"/>
  <c r="BH47" i="5"/>
  <c r="BH17" i="5"/>
  <c r="BL42" i="5"/>
  <c r="AS57" i="5"/>
  <c r="AT42" i="5"/>
  <c r="CB11" i="15"/>
  <c r="BX128" i="10"/>
  <c r="AP8" i="4"/>
  <c r="AP13" i="4" s="1"/>
  <c r="BW17" i="5"/>
  <c r="AV27" i="5"/>
  <c r="BV11" i="15"/>
  <c r="AV17" i="5"/>
  <c r="AX34" i="4"/>
  <c r="AQ131" i="10"/>
  <c r="X57" i="5"/>
  <c r="CE27" i="5"/>
  <c r="K37" i="16"/>
  <c r="K11" i="16"/>
  <c r="CB17" i="5"/>
  <c r="BK42" i="5"/>
  <c r="BE4" i="15"/>
  <c r="BB37" i="16"/>
  <c r="BB11" i="16"/>
  <c r="CC110" i="12"/>
  <c r="CC110" i="13"/>
  <c r="BA37" i="16"/>
  <c r="BA11" i="16"/>
  <c r="BL34" i="4"/>
  <c r="CD132" i="10"/>
  <c r="AI42" i="5"/>
  <c r="S37" i="16"/>
  <c r="S11" i="16"/>
  <c r="BS8" i="4"/>
  <c r="BS13" i="4" s="1"/>
  <c r="W19" i="3"/>
  <c r="BD27" i="5"/>
  <c r="BU131" i="10"/>
  <c r="AJ34" i="4"/>
  <c r="AH20" i="3"/>
  <c r="BA110" i="13"/>
  <c r="BA110" i="12"/>
  <c r="BG17" i="4"/>
  <c r="CB17" i="4"/>
  <c r="BR129" i="9"/>
  <c r="BR8" i="5"/>
  <c r="BR7" i="4"/>
  <c r="BR9" i="4"/>
  <c r="BR131" i="9"/>
  <c r="AR37" i="16"/>
  <c r="AR11" i="16"/>
  <c r="BD41" i="4"/>
  <c r="BD34" i="4"/>
  <c r="AR41" i="4"/>
  <c r="AR34" i="4"/>
  <c r="CF48" i="17"/>
  <c r="AE20" i="3"/>
  <c r="BF17" i="17"/>
  <c r="CE132" i="9"/>
  <c r="BF41" i="4"/>
  <c r="AS37" i="16"/>
  <c r="AS11" i="16"/>
  <c r="BF100" i="13"/>
  <c r="BF100" i="12"/>
  <c r="BT129" i="9"/>
  <c r="BT8" i="5"/>
  <c r="BT9" i="4"/>
  <c r="BT7" i="4"/>
  <c r="BV57" i="5"/>
  <c r="AM100" i="13"/>
  <c r="AM100" i="12"/>
  <c r="BX11" i="15"/>
  <c r="CA132" i="9"/>
  <c r="AY108" i="12"/>
  <c r="AY102" i="12"/>
  <c r="BT19" i="17"/>
  <c r="BF17" i="4"/>
  <c r="BF132" i="9"/>
  <c r="BT27" i="5"/>
  <c r="BK132" i="10"/>
  <c r="F37" i="16"/>
  <c r="F11" i="16"/>
  <c r="BS62" i="5"/>
  <c r="BS47" i="5"/>
  <c r="BS17" i="5"/>
  <c r="BU34" i="17"/>
  <c r="CF41" i="4"/>
  <c r="CF34" i="4"/>
  <c r="Y6" i="3"/>
  <c r="AA37" i="16"/>
  <c r="AA11" i="16"/>
  <c r="AR132" i="9"/>
  <c r="CA38" i="16"/>
  <c r="AJ20" i="3"/>
  <c r="CD4" i="15"/>
  <c r="BS27" i="5"/>
  <c r="AV43" i="12"/>
  <c r="AV109" i="12"/>
  <c r="BW83" i="6"/>
  <c r="AL34" i="4"/>
  <c r="AL41" i="4"/>
  <c r="AJ132" i="9"/>
  <c r="AT8" i="4"/>
  <c r="AT13" i="4" s="1"/>
  <c r="AM37" i="16"/>
  <c r="AM11" i="16"/>
  <c r="BM38" i="17"/>
  <c r="BP57" i="5"/>
  <c r="AY27" i="5"/>
  <c r="AA27" i="5"/>
  <c r="BH100" i="13"/>
  <c r="BH100" i="12"/>
  <c r="BG132" i="9"/>
  <c r="W27" i="5"/>
  <c r="AR131" i="10"/>
  <c r="BA4" i="15"/>
  <c r="BX38" i="16"/>
  <c r="BH34" i="17"/>
  <c r="BX102" i="12"/>
  <c r="BX108" i="12"/>
  <c r="BX109" i="12"/>
  <c r="BX43" i="12"/>
  <c r="BL8" i="4"/>
  <c r="BL13" i="4" s="1"/>
  <c r="AS41" i="4"/>
  <c r="AS34" i="4"/>
  <c r="BB57" i="5"/>
  <c r="L37" i="16"/>
  <c r="L11" i="16"/>
  <c r="Z27" i="5"/>
  <c r="AJ57" i="5"/>
  <c r="BM34" i="4"/>
  <c r="R42" i="5"/>
  <c r="AY131" i="10"/>
  <c r="Y57" i="5"/>
  <c r="AY129" i="9"/>
  <c r="AY9" i="4"/>
  <c r="AY7" i="4"/>
  <c r="AY8" i="5"/>
  <c r="AY131" i="9"/>
  <c r="BF4" i="15"/>
  <c r="BZ17" i="4"/>
  <c r="BN57" i="5"/>
  <c r="AW37" i="16"/>
  <c r="AW11" i="16"/>
  <c r="BC37" i="16"/>
  <c r="BC11" i="16"/>
  <c r="Z20" i="3"/>
  <c r="X21" i="3"/>
  <c r="CF11" i="5"/>
  <c r="BW48" i="17"/>
  <c r="AL47" i="5"/>
  <c r="AL32" i="5"/>
  <c r="AL17" i="5"/>
  <c r="BY27" i="5"/>
  <c r="AF57" i="5"/>
  <c r="BP100" i="13"/>
  <c r="AN100" i="13"/>
  <c r="AN100" i="12"/>
  <c r="AH57" i="5"/>
  <c r="AS43" i="12"/>
  <c r="AU41" i="4"/>
  <c r="AU34" i="4"/>
  <c r="BJ100" i="12"/>
  <c r="BY34" i="4"/>
  <c r="AM27" i="5"/>
  <c r="AH21" i="3"/>
  <c r="BH132" i="9"/>
  <c r="BL57" i="5"/>
  <c r="AT57" i="5"/>
  <c r="CB18" i="17"/>
  <c r="CB17" i="16"/>
  <c r="BC102" i="12"/>
  <c r="BC108" i="12"/>
  <c r="BP34" i="17"/>
  <c r="BW132" i="9"/>
  <c r="CB83" i="6"/>
  <c r="BV19" i="17"/>
  <c r="BV17" i="16"/>
  <c r="AV132" i="9"/>
  <c r="BI17" i="17"/>
  <c r="X27" i="5"/>
  <c r="CG47" i="5"/>
  <c r="CG32" i="5"/>
  <c r="CG17" i="5"/>
  <c r="AM109" i="12"/>
  <c r="AM43" i="12"/>
  <c r="CB132" i="9"/>
  <c r="BK57" i="5"/>
  <c r="O42" i="5"/>
  <c r="BL41" i="4"/>
  <c r="CD131" i="10"/>
  <c r="AI57" i="5"/>
  <c r="AJ41" i="4"/>
  <c r="CA83" i="6"/>
  <c r="AX110" i="13"/>
  <c r="AX110" i="12"/>
  <c r="BS100" i="12"/>
  <c r="AX17" i="4" l="1"/>
  <c r="BC110" i="13"/>
  <c r="BC110" i="12"/>
  <c r="CD27" i="5"/>
  <c r="CD57" i="5"/>
  <c r="CD42" i="5"/>
  <c r="CD12" i="5"/>
  <c r="BX27" i="5"/>
  <c r="BX57" i="5"/>
  <c r="BX42" i="5"/>
  <c r="BX12" i="5"/>
  <c r="BA41" i="4"/>
  <c r="BL37" i="16"/>
  <c r="BL11" i="16"/>
  <c r="AL24" i="3"/>
  <c r="AL110" i="13"/>
  <c r="AL110" i="12"/>
  <c r="AJ110" i="13"/>
  <c r="AJ110" i="12"/>
  <c r="AH41" i="4"/>
  <c r="AH34" i="4"/>
  <c r="AH19" i="3"/>
  <c r="CA17" i="17"/>
  <c r="BG110" i="13"/>
  <c r="BG110" i="12"/>
  <c r="CD16" i="5"/>
  <c r="CD132" i="9"/>
  <c r="AX32" i="5"/>
  <c r="BP110" i="12"/>
  <c r="BI37" i="17"/>
  <c r="CA94" i="6"/>
  <c r="CA98" i="6" s="1"/>
  <c r="AF6" i="3"/>
  <c r="CB94" i="6"/>
  <c r="CB98" i="6" s="1"/>
  <c r="AG6" i="3"/>
  <c r="CB37" i="16"/>
  <c r="CB11" i="16"/>
  <c r="CF27" i="5"/>
  <c r="CF57" i="5"/>
  <c r="CF42" i="5"/>
  <c r="CF12" i="5"/>
  <c r="AY41" i="4"/>
  <c r="AY34" i="4"/>
  <c r="BL4" i="15"/>
  <c r="BJ17" i="4"/>
  <c r="F4" i="16"/>
  <c r="BT8" i="4"/>
  <c r="BT13" i="4" s="1"/>
  <c r="AR4" i="16"/>
  <c r="W24" i="3"/>
  <c r="BA4" i="16"/>
  <c r="BH62" i="5"/>
  <c r="BU37" i="16"/>
  <c r="BU11" i="16"/>
  <c r="AB4" i="16"/>
  <c r="AB21" i="3"/>
  <c r="AW47" i="5"/>
  <c r="BN37" i="16"/>
  <c r="BN11" i="16"/>
  <c r="BF47" i="5"/>
  <c r="M4" i="16"/>
  <c r="BU4" i="15"/>
  <c r="BD37" i="16"/>
  <c r="BD11" i="16"/>
  <c r="AZ4" i="16"/>
  <c r="CA47" i="5"/>
  <c r="AD19" i="3"/>
  <c r="CE17" i="17"/>
  <c r="CG37" i="16"/>
  <c r="CG11" i="16"/>
  <c r="BJ37" i="17"/>
  <c r="BJ11" i="17"/>
  <c r="CF62" i="5"/>
  <c r="BD4" i="15"/>
  <c r="CD94" i="6"/>
  <c r="CD98" i="6" s="1"/>
  <c r="AI6" i="3"/>
  <c r="CC47" i="5"/>
  <c r="BR110" i="12"/>
  <c r="BS4" i="15"/>
  <c r="AH8" i="4"/>
  <c r="AH13" i="4" s="1"/>
  <c r="BC17" i="4"/>
  <c r="CA17" i="5"/>
  <c r="AZ16" i="5"/>
  <c r="AZ132" i="9"/>
  <c r="AV4" i="16"/>
  <c r="BS110" i="12"/>
  <c r="AS62" i="5"/>
  <c r="BM47" i="5"/>
  <c r="AQ47" i="5"/>
  <c r="CG110" i="13"/>
  <c r="CG110" i="12"/>
  <c r="AQ4" i="16"/>
  <c r="BO41" i="4"/>
  <c r="BO34" i="4"/>
  <c r="BW38" i="17"/>
  <c r="AX47" i="5"/>
  <c r="CF129" i="10"/>
  <c r="CF132" i="10" s="1"/>
  <c r="CF131" i="10"/>
  <c r="BB110" i="13"/>
  <c r="BB110" i="12"/>
  <c r="BF4" i="16"/>
  <c r="BE41" i="4"/>
  <c r="BE34" i="4"/>
  <c r="BK110" i="12"/>
  <c r="BP110" i="13"/>
  <c r="BX129" i="10"/>
  <c r="BX132" i="10" s="1"/>
  <c r="BX131" i="10"/>
  <c r="BE8" i="4"/>
  <c r="BE13" i="4" s="1"/>
  <c r="CB17" i="17"/>
  <c r="AY16" i="5"/>
  <c r="AY132" i="9"/>
  <c r="AV110" i="13"/>
  <c r="AV110" i="12"/>
  <c r="BT16" i="5"/>
  <c r="BT132" i="9"/>
  <c r="AE52" i="3"/>
  <c r="AE57" i="3"/>
  <c r="AE47" i="3"/>
  <c r="BW62" i="5"/>
  <c r="AW110" i="12"/>
  <c r="AW110" i="13"/>
  <c r="BL37" i="17"/>
  <c r="BL11" i="17"/>
  <c r="AK17" i="4"/>
  <c r="AC6" i="3"/>
  <c r="BZ37" i="16"/>
  <c r="BZ11" i="16"/>
  <c r="AE4" i="16"/>
  <c r="AO110" i="13"/>
  <c r="AO110" i="12"/>
  <c r="AP47" i="5"/>
  <c r="AJ47" i="5"/>
  <c r="AB7" i="3"/>
  <c r="CG34" i="4"/>
  <c r="BN17" i="17"/>
  <c r="AT4" i="16"/>
  <c r="BX34" i="4"/>
  <c r="BI4" i="16"/>
  <c r="CB110" i="13"/>
  <c r="CB110" i="12"/>
  <c r="BP32" i="5"/>
  <c r="CA8" i="4"/>
  <c r="CA13" i="4" s="1"/>
  <c r="AV41" i="4"/>
  <c r="CG17" i="17"/>
  <c r="BT37" i="16"/>
  <c r="BT11" i="16"/>
  <c r="BW47" i="5"/>
  <c r="BW32" i="5"/>
  <c r="CC37" i="16"/>
  <c r="CC11" i="16"/>
  <c r="AN32" i="5"/>
  <c r="AK4" i="16"/>
  <c r="Z19" i="3"/>
  <c r="BA47" i="5"/>
  <c r="AF4" i="16"/>
  <c r="CF4" i="16"/>
  <c r="AO32" i="5"/>
  <c r="E4" i="16"/>
  <c r="BO4" i="15"/>
  <c r="AC4" i="16"/>
  <c r="AI8" i="4"/>
  <c r="AI13" i="4" s="1"/>
  <c r="BJ4" i="16"/>
  <c r="BY32" i="5"/>
  <c r="BG4" i="16"/>
  <c r="BO16" i="5"/>
  <c r="BO132" i="9"/>
  <c r="AK7" i="3"/>
  <c r="V4" i="16"/>
  <c r="BK37" i="17"/>
  <c r="BK11" i="17"/>
  <c r="AZ110" i="13"/>
  <c r="AZ110" i="12"/>
  <c r="AN41" i="4"/>
  <c r="BD32" i="5"/>
  <c r="BR16" i="5"/>
  <c r="BR132" i="9"/>
  <c r="CC4" i="15"/>
  <c r="AY8" i="4"/>
  <c r="AY13" i="4" s="1"/>
  <c r="AT17" i="4"/>
  <c r="AB6" i="3"/>
  <c r="AA4" i="16"/>
  <c r="BU17" i="17"/>
  <c r="AY4" i="15"/>
  <c r="AI21" i="3"/>
  <c r="CA41" i="4"/>
  <c r="BK110" i="13"/>
  <c r="Q4" i="16"/>
  <c r="Z47" i="3"/>
  <c r="Z57" i="3"/>
  <c r="Z52" i="3"/>
  <c r="BX4" i="15"/>
  <c r="BD17" i="4"/>
  <c r="CB32" i="5"/>
  <c r="AH4" i="16"/>
  <c r="AP62" i="5"/>
  <c r="CG41" i="4"/>
  <c r="AI7" i="3"/>
  <c r="BX41" i="4"/>
  <c r="Y4" i="16"/>
  <c r="BP47" i="5"/>
  <c r="CC17" i="4"/>
  <c r="AV17" i="4"/>
  <c r="BS37" i="16"/>
  <c r="BS11" i="16"/>
  <c r="BV34" i="4"/>
  <c r="CC17" i="17"/>
  <c r="CD17" i="17"/>
  <c r="AN47" i="5"/>
  <c r="H4" i="16"/>
  <c r="AF21" i="3"/>
  <c r="AC21" i="3"/>
  <c r="BQ32" i="5"/>
  <c r="AK32" i="5"/>
  <c r="AV34" i="4"/>
  <c r="AW34" i="4"/>
  <c r="BA62" i="5"/>
  <c r="CE4" i="15"/>
  <c r="AO47" i="5"/>
  <c r="CA62" i="5"/>
  <c r="BR37" i="16"/>
  <c r="BR11" i="16"/>
  <c r="BM11" i="17"/>
  <c r="BM37" i="17"/>
  <c r="BP11" i="17"/>
  <c r="AY110" i="13"/>
  <c r="AY110" i="12"/>
  <c r="AI16" i="5"/>
  <c r="AI132" i="9"/>
  <c r="BY47" i="5"/>
  <c r="CA38" i="17"/>
  <c r="CF17" i="4"/>
  <c r="AA19" i="3"/>
  <c r="BO37" i="16"/>
  <c r="BO11" i="16"/>
  <c r="BM4" i="16"/>
  <c r="BE16" i="5"/>
  <c r="BE132" i="9"/>
  <c r="AN17" i="4"/>
  <c r="BD47" i="5"/>
  <c r="BX8" i="4"/>
  <c r="BX13" i="4" s="1"/>
  <c r="BW34" i="4"/>
  <c r="N4" i="16"/>
  <c r="AD20" i="3"/>
  <c r="AR17" i="4"/>
  <c r="CF110" i="13"/>
  <c r="CF110" i="12"/>
  <c r="AK110" i="13"/>
  <c r="AK110" i="12"/>
  <c r="P4" i="16"/>
  <c r="G4" i="16"/>
  <c r="BW8" i="4"/>
  <c r="BW13" i="4" s="1"/>
  <c r="I4" i="16"/>
  <c r="CD37" i="16"/>
  <c r="CD11" i="16"/>
  <c r="O4" i="16"/>
  <c r="BA32" i="5"/>
  <c r="CA110" i="13"/>
  <c r="CA110" i="12"/>
  <c r="BV11" i="16"/>
  <c r="BV37" i="16"/>
  <c r="AM4" i="16"/>
  <c r="AJ47" i="3"/>
  <c r="AJ57" i="3"/>
  <c r="AJ52" i="3"/>
  <c r="Y19" i="3"/>
  <c r="CF38" i="17"/>
  <c r="BR8" i="4"/>
  <c r="BR13" i="4" s="1"/>
  <c r="CB47" i="5"/>
  <c r="AL52" i="3"/>
  <c r="AL47" i="3"/>
  <c r="AL57" i="3"/>
  <c r="BW37" i="16"/>
  <c r="BW11" i="16"/>
  <c r="BQ17" i="4"/>
  <c r="AK41" i="4"/>
  <c r="W4" i="16"/>
  <c r="BI47" i="5"/>
  <c r="AR32" i="5"/>
  <c r="BV4" i="15"/>
  <c r="AX4" i="16"/>
  <c r="CA34" i="4"/>
  <c r="BC62" i="5"/>
  <c r="BC47" i="5"/>
  <c r="BC32" i="5"/>
  <c r="BC17" i="5"/>
  <c r="AE24" i="3"/>
  <c r="BP62" i="5"/>
  <c r="AI4" i="16"/>
  <c r="BH4" i="16"/>
  <c r="BQ37" i="16"/>
  <c r="BQ11" i="16"/>
  <c r="BT17" i="17"/>
  <c r="BQ110" i="13"/>
  <c r="BQ110" i="12"/>
  <c r="BV8" i="4"/>
  <c r="BV13" i="4" s="1"/>
  <c r="AN62" i="5"/>
  <c r="AF7" i="3"/>
  <c r="AC7" i="3"/>
  <c r="BQ47" i="5"/>
  <c r="AK47" i="5"/>
  <c r="AV8" i="4"/>
  <c r="AV13" i="4" s="1"/>
  <c r="AW41" i="4"/>
  <c r="BP4" i="16"/>
  <c r="CF11" i="17"/>
  <c r="CF37" i="17"/>
  <c r="AT110" i="13"/>
  <c r="AT110" i="12"/>
  <c r="AG4" i="16"/>
  <c r="AO62" i="5"/>
  <c r="BN4" i="15"/>
  <c r="CE47" i="5"/>
  <c r="CE110" i="12"/>
  <c r="BY62" i="5"/>
  <c r="AR110" i="13"/>
  <c r="AR110" i="12"/>
  <c r="BX37" i="16"/>
  <c r="BX11" i="16"/>
  <c r="U4" i="16"/>
  <c r="AG21" i="3"/>
  <c r="BN41" i="4"/>
  <c r="BN34" i="4"/>
  <c r="BV41" i="4"/>
  <c r="BX62" i="5"/>
  <c r="BD62" i="5"/>
  <c r="BW27" i="5"/>
  <c r="BW57" i="5"/>
  <c r="BW42" i="5"/>
  <c r="BW12" i="5"/>
  <c r="CE41" i="4"/>
  <c r="BW41" i="4"/>
  <c r="BE4" i="16"/>
  <c r="BH4" i="17"/>
  <c r="AQ110" i="13"/>
  <c r="AQ110" i="12"/>
  <c r="BM17" i="4"/>
  <c r="BT41" i="4"/>
  <c r="BT34" i="4"/>
  <c r="K4" i="16"/>
  <c r="X24" i="3"/>
  <c r="CG17" i="4"/>
  <c r="AN110" i="13"/>
  <c r="AN110" i="12"/>
  <c r="BH17" i="4"/>
  <c r="AY4" i="16"/>
  <c r="AH16" i="5"/>
  <c r="AH132" i="9"/>
  <c r="CB57" i="5"/>
  <c r="CB42" i="5"/>
  <c r="CB27" i="5"/>
  <c r="CB12" i="5"/>
  <c r="CA32" i="5"/>
  <c r="AI41" i="4"/>
  <c r="AI34" i="4"/>
  <c r="AJ19" i="3"/>
  <c r="AM110" i="13"/>
  <c r="AM110" i="12"/>
  <c r="AU17" i="4"/>
  <c r="BC4" i="16"/>
  <c r="AS17" i="4"/>
  <c r="BS32" i="5"/>
  <c r="AS4" i="16"/>
  <c r="BF37" i="17"/>
  <c r="BF11" i="17"/>
  <c r="BR41" i="4"/>
  <c r="BR34" i="4"/>
  <c r="BB4" i="16"/>
  <c r="CB62" i="5"/>
  <c r="BQ34" i="4"/>
  <c r="R4" i="16"/>
  <c r="BI110" i="13"/>
  <c r="BI110" i="12"/>
  <c r="BU32" i="5"/>
  <c r="AO4" i="16"/>
  <c r="AR47" i="5"/>
  <c r="BL32" i="5"/>
  <c r="AO17" i="4"/>
  <c r="BG4" i="17"/>
  <c r="V24" i="3"/>
  <c r="CA27" i="5"/>
  <c r="CA57" i="5"/>
  <c r="CA42" i="5"/>
  <c r="CA12" i="5"/>
  <c r="AM62" i="5"/>
  <c r="AM47" i="5"/>
  <c r="AM32" i="5"/>
  <c r="AM17" i="5"/>
  <c r="BU17" i="4"/>
  <c r="BJ32" i="5"/>
  <c r="BS17" i="17"/>
  <c r="W52" i="3"/>
  <c r="W57" i="3"/>
  <c r="W47" i="3"/>
  <c r="BB32" i="5"/>
  <c r="X20" i="3"/>
  <c r="BA17" i="4"/>
  <c r="T4" i="16"/>
  <c r="AJ4" i="15"/>
  <c r="BV16" i="5"/>
  <c r="BV132" i="9"/>
  <c r="AD4" i="16"/>
  <c r="BQ62" i="5"/>
  <c r="AM17" i="4"/>
  <c r="AK62" i="5"/>
  <c r="AU4" i="16"/>
  <c r="AW17" i="4"/>
  <c r="BR17" i="17"/>
  <c r="BP37" i="17"/>
  <c r="CE62" i="5"/>
  <c r="CA37" i="16"/>
  <c r="CA11" i="16"/>
  <c r="CE110" i="13"/>
  <c r="BE110" i="12"/>
  <c r="BE110" i="13"/>
  <c r="J4" i="16"/>
  <c r="CD38" i="17"/>
  <c r="AN4" i="16"/>
  <c r="BD110" i="13"/>
  <c r="BD110" i="12"/>
  <c r="BL17" i="4"/>
  <c r="AG7" i="3"/>
  <c r="CD41" i="4"/>
  <c r="CD34" i="4"/>
  <c r="AU62" i="5"/>
  <c r="AU47" i="5"/>
  <c r="AU32" i="5"/>
  <c r="AU17" i="5"/>
  <c r="BO17" i="17"/>
  <c r="BN8" i="4"/>
  <c r="BN13" i="4" s="1"/>
  <c r="BV17" i="4"/>
  <c r="BZ17" i="17"/>
  <c r="AU110" i="13"/>
  <c r="AU110" i="12"/>
  <c r="BX47" i="5"/>
  <c r="BX32" i="5"/>
  <c r="CE8" i="4"/>
  <c r="CE13" i="4" s="1"/>
  <c r="BW17" i="4"/>
  <c r="AZ41" i="4"/>
  <c r="CB38" i="17"/>
  <c r="BK4" i="16"/>
  <c r="CG62" i="5"/>
  <c r="L4" i="16"/>
  <c r="BF62" i="5"/>
  <c r="BX17" i="4"/>
  <c r="BY4" i="16"/>
  <c r="BO8" i="4"/>
  <c r="BO13" i="4" s="1"/>
  <c r="AX62" i="5"/>
  <c r="AK21" i="3"/>
  <c r="BV17" i="17"/>
  <c r="AL62" i="5"/>
  <c r="AW4" i="16"/>
  <c r="BM41" i="4"/>
  <c r="BX110" i="13"/>
  <c r="BX110" i="12"/>
  <c r="AZ34" i="4"/>
  <c r="S4" i="16"/>
  <c r="AX41" i="4"/>
  <c r="BH32" i="5"/>
  <c r="AJ4" i="16"/>
  <c r="BW17" i="17"/>
  <c r="AA20" i="3"/>
  <c r="AL17" i="4"/>
  <c r="BU47" i="5"/>
  <c r="BL47" i="5"/>
  <c r="BJ110" i="13"/>
  <c r="BJ110" i="12"/>
  <c r="BQ17" i="17"/>
  <c r="CE37" i="16"/>
  <c r="CE11" i="16"/>
  <c r="BB47" i="5"/>
  <c r="BA34" i="4"/>
  <c r="CF32" i="5"/>
  <c r="CG4" i="15"/>
  <c r="AV62" i="5"/>
  <c r="AV47" i="5"/>
  <c r="AV32" i="5"/>
  <c r="X4" i="16"/>
  <c r="BS17" i="4"/>
  <c r="V20" i="3"/>
  <c r="Z4" i="16"/>
  <c r="AK6" i="3"/>
  <c r="CF94" i="6"/>
  <c r="CF98" i="6" s="1"/>
  <c r="AZ8" i="4"/>
  <c r="AZ13" i="4" s="1"/>
  <c r="BX38" i="17"/>
  <c r="AS32" i="5"/>
  <c r="BK62" i="5"/>
  <c r="BX17" i="17"/>
  <c r="AL4" i="16"/>
  <c r="BY37" i="17"/>
  <c r="BY11" i="17"/>
  <c r="CE34" i="4"/>
  <c r="CD8" i="4"/>
  <c r="CD13" i="4" s="1"/>
  <c r="AS110" i="12"/>
  <c r="BY110" i="12"/>
  <c r="BT17" i="4"/>
  <c r="BN62" i="5"/>
  <c r="BN47" i="5"/>
  <c r="BN32" i="5"/>
  <c r="CA4" i="15"/>
  <c r="AP4" i="16"/>
  <c r="CE32" i="5"/>
  <c r="BI11" i="17"/>
  <c r="Y20" i="3"/>
  <c r="BT110" i="13"/>
  <c r="BT110" i="12"/>
  <c r="BY4" i="17" l="1"/>
  <c r="BQ37" i="17"/>
  <c r="BQ11" i="17"/>
  <c r="AG20" i="3"/>
  <c r="BS37" i="17"/>
  <c r="BS11" i="17"/>
  <c r="BN17" i="4"/>
  <c r="BM4" i="17"/>
  <c r="BK4" i="17"/>
  <c r="BO62" i="5"/>
  <c r="BO47" i="5"/>
  <c r="BO32" i="5"/>
  <c r="BO17" i="5"/>
  <c r="CG37" i="17"/>
  <c r="CG11" i="17"/>
  <c r="AD24" i="3"/>
  <c r="AG19" i="3"/>
  <c r="BL4" i="16"/>
  <c r="CC4" i="16"/>
  <c r="BL4" i="17"/>
  <c r="BI4" i="17"/>
  <c r="AA47" i="3"/>
  <c r="AA57" i="3"/>
  <c r="AA52" i="3"/>
  <c r="CA4" i="16"/>
  <c r="BR37" i="17"/>
  <c r="BR11" i="17"/>
  <c r="AC20" i="3"/>
  <c r="BW4" i="16"/>
  <c r="AA24" i="3"/>
  <c r="CB11" i="17"/>
  <c r="CB37" i="17"/>
  <c r="BD4" i="16"/>
  <c r="BU4" i="16"/>
  <c r="BW37" i="17"/>
  <c r="BW11" i="17"/>
  <c r="BV62" i="5"/>
  <c r="BV47" i="5"/>
  <c r="BV32" i="5"/>
  <c r="BV17" i="5"/>
  <c r="BX4" i="16"/>
  <c r="AF20" i="3"/>
  <c r="BT37" i="17"/>
  <c r="BT11" i="17"/>
  <c r="AD52" i="3"/>
  <c r="AD47" i="3"/>
  <c r="AD57" i="3"/>
  <c r="BE62" i="5"/>
  <c r="BE47" i="5"/>
  <c r="BE32" i="5"/>
  <c r="BE17" i="5"/>
  <c r="CD11" i="17"/>
  <c r="CD37" i="17"/>
  <c r="BZ4" i="16"/>
  <c r="AF19" i="3"/>
  <c r="AH17" i="4"/>
  <c r="AZ17" i="4"/>
  <c r="BS4" i="16"/>
  <c r="BU11" i="17"/>
  <c r="BU37" i="17"/>
  <c r="BR62" i="5"/>
  <c r="BR47" i="5"/>
  <c r="BR32" i="5"/>
  <c r="BR17" i="5"/>
  <c r="BT4" i="16"/>
  <c r="AY62" i="5"/>
  <c r="AY47" i="5"/>
  <c r="AY32" i="5"/>
  <c r="AY17" i="5"/>
  <c r="CE17" i="4"/>
  <c r="AI19" i="3"/>
  <c r="CA11" i="17"/>
  <c r="CA37" i="17"/>
  <c r="X52" i="3"/>
  <c r="X47" i="3"/>
  <c r="X57" i="3"/>
  <c r="CG4" i="16"/>
  <c r="CE4" i="16"/>
  <c r="BV11" i="17"/>
  <c r="BV37" i="17"/>
  <c r="CD17" i="4"/>
  <c r="BR17" i="4"/>
  <c r="BQ4" i="16"/>
  <c r="Y24" i="3"/>
  <c r="BO4" i="16"/>
  <c r="CA17" i="4"/>
  <c r="AK20" i="3"/>
  <c r="BT62" i="5"/>
  <c r="BT47" i="5"/>
  <c r="BT32" i="5"/>
  <c r="BT17" i="5"/>
  <c r="BO17" i="4"/>
  <c r="CE37" i="17"/>
  <c r="CE11" i="17"/>
  <c r="AH52" i="3"/>
  <c r="CB4" i="16"/>
  <c r="BN4" i="16"/>
  <c r="BX37" i="17"/>
  <c r="BX11" i="17"/>
  <c r="AK19" i="3"/>
  <c r="V52" i="3"/>
  <c r="V47" i="3"/>
  <c r="V57" i="3"/>
  <c r="BF4" i="17"/>
  <c r="AI17" i="4"/>
  <c r="CF4" i="17"/>
  <c r="BP4" i="17"/>
  <c r="CC11" i="17"/>
  <c r="CC37" i="17"/>
  <c r="Z24" i="3"/>
  <c r="AC19" i="3"/>
  <c r="BE17" i="4"/>
  <c r="AZ62" i="5"/>
  <c r="AZ47" i="5"/>
  <c r="AZ32" i="5"/>
  <c r="AZ17" i="5"/>
  <c r="AH57" i="3"/>
  <c r="AY17" i="4"/>
  <c r="AH24" i="3"/>
  <c r="BR4" i="16"/>
  <c r="AB20" i="3"/>
  <c r="Y52" i="3"/>
  <c r="Y47" i="3"/>
  <c r="Y57" i="3"/>
  <c r="BZ11" i="17"/>
  <c r="BZ37" i="17"/>
  <c r="BO37" i="17"/>
  <c r="BO11" i="17"/>
  <c r="AJ24" i="3"/>
  <c r="AH62" i="5"/>
  <c r="AH47" i="5"/>
  <c r="AH32" i="5"/>
  <c r="AH17" i="5"/>
  <c r="BV4" i="16"/>
  <c r="CD4" i="16"/>
  <c r="AI62" i="5"/>
  <c r="AI47" i="5"/>
  <c r="AI32" i="5"/>
  <c r="AI17" i="5"/>
  <c r="AI20" i="3"/>
  <c r="AB19" i="3"/>
  <c r="BN11" i="17"/>
  <c r="BN37" i="17"/>
  <c r="BJ4" i="17"/>
  <c r="AH47" i="3"/>
  <c r="CD62" i="5"/>
  <c r="CD47" i="5"/>
  <c r="CD32" i="5"/>
  <c r="CD17" i="5"/>
  <c r="CG4" i="17" l="1"/>
  <c r="BZ4" i="17"/>
  <c r="AK24" i="3"/>
  <c r="CA4" i="17"/>
  <c r="BT4" i="17"/>
  <c r="AG52" i="3"/>
  <c r="AG47" i="3"/>
  <c r="AG57" i="3"/>
  <c r="AI24" i="3"/>
  <c r="AC57" i="3"/>
  <c r="AC52" i="3"/>
  <c r="AC47" i="3"/>
  <c r="AB47" i="3"/>
  <c r="AB57" i="3"/>
  <c r="AB52" i="3"/>
  <c r="CE4" i="17"/>
  <c r="BV4" i="17"/>
  <c r="AF52" i="3"/>
  <c r="AF47" i="3"/>
  <c r="AF57" i="3"/>
  <c r="BR4" i="17"/>
  <c r="AB24" i="3"/>
  <c r="BQ4" i="17"/>
  <c r="BN4" i="17"/>
  <c r="BO4" i="17"/>
  <c r="BW4" i="17"/>
  <c r="AC24" i="3"/>
  <c r="BX4" i="17"/>
  <c r="AF24" i="3"/>
  <c r="BS4" i="17"/>
  <c r="AI47" i="3"/>
  <c r="AI57" i="3"/>
  <c r="AI52" i="3"/>
  <c r="BU4" i="17"/>
  <c r="CC4" i="17"/>
  <c r="CB4" i="17"/>
  <c r="AK57" i="3"/>
  <c r="AK52" i="3"/>
  <c r="AK47" i="3"/>
  <c r="CD4" i="17"/>
  <c r="AG24" i="3"/>
</calcChain>
</file>

<file path=xl/sharedStrings.xml><?xml version="1.0" encoding="utf-8"?>
<sst xmlns="http://schemas.openxmlformats.org/spreadsheetml/2006/main" count="17900" uniqueCount="967">
  <si>
    <t>Autumn Statement 2024</t>
  </si>
  <si>
    <t>Expenditure and Caseload forecasts</t>
  </si>
  <si>
    <t>It is important to refer to the 'Notes' tab for explanations of the expenditure and caseload figures shown in these tables.</t>
  </si>
  <si>
    <t>Summary information</t>
  </si>
  <si>
    <t>Notes</t>
  </si>
  <si>
    <t>UK welfare</t>
  </si>
  <si>
    <t>GB welfare</t>
  </si>
  <si>
    <t xml:space="preserve">Benefit summary table: Benefit expenditure 1948/49 to 2029/30. </t>
  </si>
  <si>
    <t xml:space="preserve">Table 1a: Benefit expenditure by benefit 1948/49 to 2029/30 nominal terms. </t>
  </si>
  <si>
    <t xml:space="preserve">Table 1b: Benefit expenditure by benefit 1948/49 to 2029/30 real terms prices. </t>
  </si>
  <si>
    <t>Table 1c: Caseloads by benefit</t>
  </si>
  <si>
    <t>Table 2a: Benefit expenditure by age group, 1978/79 to 2029/30 nominal terms.</t>
  </si>
  <si>
    <t>Table 2b: Benefit expenditure by age group, 1978/79 to 2029/30 real terms prices.</t>
  </si>
  <si>
    <t>Table 2c: Caseloads by age group</t>
  </si>
  <si>
    <t>Table 3a: Income-related benefit expenditure, by claimant group and selected components, nominal terms.</t>
  </si>
  <si>
    <t xml:space="preserve">Table 3b: Income-related benefit expenditure, by claimant group and selected components, real terms prices. </t>
  </si>
  <si>
    <t>Table 3c: Caseloads by claimant group and selected components</t>
  </si>
  <si>
    <t>Table 4: Benefit expenditure to support disabled people and people with health conditions</t>
  </si>
  <si>
    <t>Table 4. (i): Benefit expenditure to support disabled people and people with health conditions (DWP Coverage)</t>
  </si>
  <si>
    <t>Table 4.(ii): Benefit expenditure to support disabled people and people with health conditions, by age group (GB Coverage for Reserved Benefits, England &amp; Wales Coverage for Devolved Benefits)</t>
  </si>
  <si>
    <t xml:space="preserve">More detailed expenditure and caseload breakdowns by benefit </t>
  </si>
  <si>
    <t>Non-DWP Welfare</t>
  </si>
  <si>
    <t>Bereavement benefits</t>
  </si>
  <si>
    <t>Carer’s Allowance</t>
  </si>
  <si>
    <t xml:space="preserve">Cost of Living </t>
  </si>
  <si>
    <t>Council Tax Benefit</t>
  </si>
  <si>
    <t>Disability benefits</t>
  </si>
  <si>
    <t>Housing benefits</t>
  </si>
  <si>
    <t>Incapacity Benefits</t>
  </si>
  <si>
    <t>Income Support</t>
  </si>
  <si>
    <t>Industrial Injuries Benefits</t>
  </si>
  <si>
    <t>Maternity Benefits</t>
  </si>
  <si>
    <t>New Deal and Employment Programme Allowances</t>
  </si>
  <si>
    <t>Pension Credit</t>
  </si>
  <si>
    <t>Social Fund</t>
  </si>
  <si>
    <t>State Pension</t>
  </si>
  <si>
    <t>Unemployment Benefits</t>
  </si>
  <si>
    <t>Universal Credit and Equivalent</t>
  </si>
  <si>
    <t>Further information can be found on our website:</t>
  </si>
  <si>
    <t>Department for Work and Pensions - GOV.UK (www.gov.uk)</t>
  </si>
  <si>
    <t>Follow us on Twitter:</t>
  </si>
  <si>
    <t>Department for Work and Pensions (@DWPgovuk) / X (twitter.com)</t>
  </si>
  <si>
    <t>E-mail:</t>
  </si>
  <si>
    <t>Email us at expenditure.tables@dwp.gov.uk</t>
  </si>
  <si>
    <t>Press enquiries should be directed to the Department for Work and Pensions press office. 
Details can be found via the web page below</t>
  </si>
  <si>
    <t>Media enquiries - Department for Work and Pensions - GOV.UK (www.gov.uk)</t>
  </si>
  <si>
    <t>Contents page</t>
  </si>
  <si>
    <t xml:space="preserve">Autumn Budget </t>
  </si>
  <si>
    <t>BASIS FOR THIS FORECAST</t>
  </si>
  <si>
    <t>1)</t>
  </si>
  <si>
    <r>
      <rPr>
        <sz val="12"/>
        <rFont val="Arial"/>
        <family val="2"/>
      </rPr>
      <t xml:space="preserve">Forecast figures are consistent with the Autumn 2024 Economic and Fiscal Outlook (EFO) published by the Office for Budget Responsibility (OBR) on 30th October 2024. The OBR EFO is available at </t>
    </r>
    <r>
      <rPr>
        <u/>
        <sz val="12"/>
        <color indexed="12"/>
        <rFont val="Arial"/>
        <family val="2"/>
      </rPr>
      <t xml:space="preserve">Economic and fiscal outlook – October 2024 - Office for Budget Responsibility. </t>
    </r>
    <r>
      <rPr>
        <sz val="12"/>
        <rFont val="Arial"/>
        <family val="2"/>
      </rPr>
      <t>Forecasts reflect the Government's delivery plans and the OBR’s additional judgements as set out in the EFO.</t>
    </r>
  </si>
  <si>
    <t xml:space="preserve">Details of the DWP Social Security forecast are published in the EFO, Detailed forecast tables: expenditure Table 4.7, at </t>
  </si>
  <si>
    <t>Economic and fiscal outlook – October 2024 - Office for Budget Responsibility</t>
  </si>
  <si>
    <t>Due to different definitions of spending and to additional analysis leading to reassignment of spending across benefits, figures in these tables do not exactly match those in the EFO, but a reconciliation between the two is included at the foot of Table 1a.</t>
  </si>
  <si>
    <t>Since the Autumn 2023 publication Cost of Living Payments (CoL) expenditure figures have been added to the GB Summary table. Cost of Living payments have now been added to all relevant tables within the publication and are included in the table 1a total expenditure rows.</t>
  </si>
  <si>
    <t>The Autumn 2024 publication includes for the first time caseload breakdowns of the table 4 tables to increase usability of the tables. Due to overlap of individuals who are receipt of more than one benefit the caseload tows should be summed together.</t>
  </si>
  <si>
    <t>PRESENTATION OF FIGURES</t>
  </si>
  <si>
    <t>2)</t>
  </si>
  <si>
    <t>Welfare Cap:</t>
  </si>
  <si>
    <t>One of the government's fiscal rules is the Welfare Cap. The Welfare Cap was introduced at Budget 2014. The current Cap was reset at Autumn Budget 2024 and applies to all DWP AME excluding State Pension and most cyclical elements of welfare (Jobseeker’s Allowance, associated Housing Benefit, and the equivalent in Universal Credit). The Cap also includes the equivalent expenditure in Northern Ireland, linked Scottish Government block grant addition and social security spending by other departments. The current Welfare Cap is set for 2029-30 where the margin for the cap reaches 5.0 per cent. Information on spending within and outside the Cap has been included in these tables, although only covers the elements of welfare spending covered by DWP. Other spending within the Welfare Cap is detailed in OBR’s EFO, Table 7.2 and Detailed forecast expenditure table 4.7, and summarised in the UK welfare table.</t>
  </si>
  <si>
    <t>3)</t>
  </si>
  <si>
    <t>Geographical coverage:</t>
  </si>
  <si>
    <t>Figures relate to Great Britain, or people resident overseas who are receiving United Kingdom benefits, except for Over 75 TV Licences, War Pensions and Financial Assistance Scheme payments which also cover Northern Ireland. All other benefit expenditure on residents of Northern Ireland is the responsibility of the Northern Ireland Executive. Great Britain figures include expenditure for Scotland, with the exception of benefits which are given as England and Wales spending only, from the point that executive competence was transferred to Scottish Government. For more information on devolved benefits see Note 4.</t>
  </si>
  <si>
    <t>4)</t>
  </si>
  <si>
    <t>Scotland Devolution:</t>
  </si>
  <si>
    <t>Great Britain figures include Scotland, with the exception of all disability benefits which are given as England and Wales only, from the point that executive competence for the benefit was transferred to the Scottish Government.</t>
  </si>
  <si>
    <t>Executive competence for Discretionary Housing Payments in Scotland was transferred to the Scottish Government in April 2017. From this point, Scottish caseload and expenditure are no longer included in our tables.</t>
  </si>
  <si>
    <t>Executive competence for Carer’s Allowance in Scotland was transferred to the Scottish Government on 3rd September 2018. From this point, Scottish caseload and expenditure are no longer included in our tables.</t>
  </si>
  <si>
    <t>Executive competence for Disability Living Allowance, Personal Independence Payment, Attendance Allowance, Severe Disablement Allowance and Industrial Injuries Disablement Benefit in Scotland was transferred to the Scottish Government on 1st April 2020. From this point, Scottish caseload and expenditure are no longer included in our tables.</t>
  </si>
  <si>
    <t>Cold Weather Payments have been fully devolved to the Scottish Government from Winter 2022.</t>
  </si>
  <si>
    <t>Winter Fuel Payments are devolved from April 2024. From this point, Scottish caseload and expenditure are no longer included in our tables.</t>
  </si>
  <si>
    <t>5)</t>
  </si>
  <si>
    <t>Claimant groups:</t>
  </si>
  <si>
    <t>Where possible, figures have been divided up between claimant groups based on benefit rules, except for benefits involving a relatively small amount of expenditure, or where the spending is overwhelmingly within one claimant group. Prior to 1978/79, a lack of information prevents this disaggregation being provided. The division between "working age" and "pensioners" is usually based on benefit rules rather than State Pension Age - for example, women's State Pension Age is used to separate spending in income-related benefits, even when paid to men.</t>
  </si>
  <si>
    <t>6)</t>
  </si>
  <si>
    <t>Real terms:</t>
  </si>
  <si>
    <t>Real terms expenditure, where actual spending has been adjusted to remove the effects of general price level changes (inflation) over time, using price levels from 2024/25 (the base year), has been calculated using the GDP deflator, as published by HMT and available here:</t>
  </si>
  <si>
    <t>GDP deflators at market prices, and money GDP October 2024 (Autumn Budget 2024) - GOV.UK</t>
  </si>
  <si>
    <t>Real terms figures provide a more meaningful measurement of change over time.</t>
  </si>
  <si>
    <t>7)</t>
  </si>
  <si>
    <t>Rounding:</t>
  </si>
  <si>
    <t>Expenditure figures have not been rounded, so can be expanded to numerous decimal places. However, figures may not be robust to this level of expansion. Caseloads stated in these tables are rounded to the nearest 1,000, as such totals may not sum due to this rounding.</t>
  </si>
  <si>
    <t>8)</t>
  </si>
  <si>
    <t>Caseloads:</t>
  </si>
  <si>
    <t>Caseload figures represent an average over the full financial year; caseloads for benefits which commenced or ended during a financial year still reflect an average over the full year. Forecasts may use different sources to those on Stat-Xplore, and so may differ slightly.</t>
  </si>
  <si>
    <t>The caseloads provided in this publication are based on the latest economic assumptions, as published in the EFO, and on a post-measures basis (i.e. including the direct impacts of policy announcements made at the Autumn Budget on 30th October 2024.)</t>
  </si>
  <si>
    <t>9)</t>
  </si>
  <si>
    <t>Revisions:</t>
  </si>
  <si>
    <t>Some figures for past years may have changed since previous publications, and from other sources, owing to the incorporation of more up-to-date information, improvements in the methodology used to break down expenditure totals between sub-groups, or due to minor definitional changes.</t>
  </si>
  <si>
    <t>An error in the Unemployment benefits caseload totals in the Unemployment benefits tab was found in previous publications and has been corrected for Spring 2024.</t>
  </si>
  <si>
    <t xml:space="preserve">Within the “Housing benefits” table an error was found in the Housing Benefit by Funding source breakdowns outturn figures between 2019/20 and 2022/23 where expenditure was distributed between Non-Housing Revenue Account Rent Rebates and Rent Rebate incorrectly. This has now been corrected for this publication. </t>
  </si>
  <si>
    <t>A late amendment was made to the Autumn 2023 publication to correct the Universal Credit Housing Element expenditure figures included in the ‘Housing benefits’ tab rows 15,16,76 and 77, the figures are now correct within this publication and the Autumn 2023 publication.</t>
  </si>
  <si>
    <t>Within table 4 an error was found in the Universal Credit expenditure leading to a double count of expenditure between 2014-15 and 2019-20 in the Employment and Support Allowance expenditure (row 12) and the Stand Allowance and health element expenditure (row 35). This has been corrected for this publication by removing the expenditure from Employment and Support Allowance row. Additionally, Universal Credit Carers Element expenditure for these years have been removed from ‘of which Income Support for carers’ into the ‘of which Universal Credit Carers Element row.</t>
  </si>
  <si>
    <t>An error was found in the Winter Fuel Payment expenditure in which some expenditure for 2022-23 was incorrectly identified as Winter Fuel Payment Cost of Living expenditure leading to an underreporting of non-Cost of Living Winter Fuel Payment expenditure. This has been corrected for Autumn 2024 and therefore the expenditure won’t match previous publications.</t>
  </si>
  <si>
    <t>10)</t>
  </si>
  <si>
    <t>Accounting basis:</t>
  </si>
  <si>
    <t>Figures for 1999/00 onwards are on a Resource Accounting and Budgeting basis. There may be small differences between figures quoted in these tables and those quoted in Department for Work and Pensions Accounts.</t>
  </si>
  <si>
    <t>BENEFIT SPECIFIC NOTES</t>
  </si>
  <si>
    <t>11)</t>
  </si>
  <si>
    <t xml:space="preserve">Universal Credit and methodology: </t>
  </si>
  <si>
    <t>Universal Credit was introduced in October 2013. This is replacing Income Support, income-based Jobseeker's Allowance, income-based Employment and Support Allowance and Housing Benefit, along with Child Tax Credit and Working Tax Credit (delivered by His Majesty's Revenue &amp; Customs).</t>
  </si>
  <si>
    <t>Universal Credit (UC) and the legacy benefits have moved from a 'counterfactual' to an 'actuals’ basis for the forecast years 2020/21 and onwards. Previously, under the ‘counterfactual’ approach, the legacy benefit forecast assumed UC had not been introduced, and the UC forecast captured the marginal difference in expenditure between the two systems. Since the OBR’s November 2020 Economic and Fiscal Outlook, the forecasts have been produced on an ‘actuals’ basis now that UC is sufficiently established and of the scale that it can be presented as a benefit in its own right.</t>
  </si>
  <si>
    <t>Universal Credit breakdowns:</t>
  </si>
  <si>
    <t>Universal Credit is a single-payment. However, to support estimates of expenditure, we’ve applied analytical assumptions to estimate breakdowns of different types of UC expenditure. Breakdowns of Universal Credit (UC) expenditure include estimates of Universal Credit directed at those with health conditions, Universal Credit expenditure on support for Caring and Universal Credit expenditure on support for Housing.</t>
  </si>
  <si>
    <t>To be as consistent as possible with previous tables on disability/health conditions (Table 4), under UC, expenditure directed at those with health conditions will be defined as households where at least one person has been found to have either:</t>
  </si>
  <si>
    <t xml:space="preserve">      Limited Capability for Work;  </t>
  </si>
  <si>
    <t xml:space="preserve">      Limited Capability for Work and Work Related Activity;</t>
  </si>
  <si>
    <t xml:space="preserve">      or Be awaiting a Work Capability Assessment.</t>
  </si>
  <si>
    <t>Further, for consistency with previous information on ESA and ESA-passported HB, expenditure included will be the estimated spend on:</t>
  </si>
  <si>
    <t>Standard Allowance;</t>
  </si>
  <si>
    <t>Health Element; and</t>
  </si>
  <si>
    <t>Housing Element.</t>
  </si>
  <si>
    <t>(All adjusted proportionally for deductions and earnings in the household claim). Other parts of the payment, for example Child Element, are not included.</t>
  </si>
  <si>
    <t>This is also the case for Caring and Housing support where only the specific elements are included for both estimates, and with proportional adjustments for deductions and earnings in the household claim. Housing support has also been split by the tenure type and country based on weighted averages derived from volumes and average amounts for each of these breakdowns.</t>
  </si>
  <si>
    <t xml:space="preserve"> </t>
  </si>
  <si>
    <t>Differences in assumptions, particularly around apportioning deductions and earnings, means that direct comparisons between UC and the legacy benefits on specific types of support should be treated with caution.</t>
  </si>
  <si>
    <t>Autumn Forecast 2020 was the first time Universal Credit expenditure was split. Due to methodologies used to produce these UC splits, they may not match those that would have been produced under the old ‘counterfactual’ methodologies (where we forecasted expenditure as if UC didn’t exist and added on a “UC Marginal Cost” to estimate the additional costs arising from UC). The methodology, and number of splits, will be developed over time, and therefore may change in future iterations.</t>
  </si>
  <si>
    <t>12)</t>
  </si>
  <si>
    <t>Vaccine Damage Payments</t>
  </si>
  <si>
    <t>Responsibility for Vaccine Damage Payments was transferred to NHS Business Services Authority on 1st November 2021. Therefore, data in this publication only covers forecast expenditure up to 31st October 2021.</t>
  </si>
  <si>
    <t>13)</t>
  </si>
  <si>
    <t xml:space="preserve">New Deal and Employment programme allowances: </t>
  </si>
  <si>
    <t>These comprise New Deal Allowances and expenditure for Work Programme customers on training courses for 30+ hours a week.</t>
  </si>
  <si>
    <t>14)</t>
  </si>
  <si>
    <t>Other benefits:</t>
  </si>
  <si>
    <t>Expenditure figures are complete to the best of our knowledge, subject to the points mentioned elsewhere in these notes, although before 1970/71 a number of benefits are combined in the "other benefits" category. In later years, "other benefits" covers a number of benefits with a very small amount of expenditure. Statutory Sick Pay became the full responsibility of employers from April 2014 although residual expenditure relating to prior years will show from 2014/15 in these tables. At Budget 2020, DWP--funded Statutory Sick Pay returned for 2020/21 only as part of the response to the COVID-19 pandemic.</t>
  </si>
  <si>
    <t>15)</t>
  </si>
  <si>
    <t>DEL expenditure:</t>
  </si>
  <si>
    <t>DEL (Departmental Expenditure Limit) relates mainly to administration costs of the Department, along with employment programme costs, but some benefits are also paid from this funding source:</t>
  </si>
  <si>
    <t xml:space="preserve">    Discretionary Housing Payments from 2014/15</t>
  </si>
  <si>
    <t xml:space="preserve">    Financial Assistance Scheme until end of 2013/14</t>
  </si>
  <si>
    <t xml:space="preserve">    Funeral Expenses Payments from 2014/15</t>
  </si>
  <si>
    <t xml:space="preserve">    Independent Living Fund from 2008/09 until 2015/16</t>
  </si>
  <si>
    <t xml:space="preserve">    Mesothelioma 2008 &amp; 2014 schemes</t>
  </si>
  <si>
    <t xml:space="preserve">    New Deal and Employment Allowances from 2014/15</t>
  </si>
  <si>
    <t xml:space="preserve">    New Enterprise Allowance from 2014/15</t>
  </si>
  <si>
    <t xml:space="preserve">    Pneumoconiosis 1979 scheme</t>
  </si>
  <si>
    <t xml:space="preserve">   Specialised Vehicles Fund from 2014/15</t>
  </si>
  <si>
    <t xml:space="preserve">   Sure Start Maternity Grant from 2014/15</t>
  </si>
  <si>
    <t xml:space="preserve">   Vaccine Damage Payments from 2014/15</t>
  </si>
  <si>
    <t>16)</t>
  </si>
  <si>
    <t xml:space="preserve">Discretionary Housing Payments: </t>
  </si>
  <si>
    <t>The Discretionary Housing Payment (DHP) figures reported in these tables have changed since the December 2023 publication of these statistics. The figures relate to historic DHP expenditure, which includes the government contribution (DEL funding determined at spending review) and any top-ups made by local authorities (LAs). English and Welsh LAs can top up  their DHP funding so that their total DHP expenditure is a maximum of two and a half times their government contribution. DHP figures only cover spend from reporting LAs, which are those who submitted a return by the cut-off point for inclusion in the DHP statistics. The response rate varies from 93% to 99%, depending on the financial year. Figures are for Great Britain up to 2016/17 (pre-devolution), and from 2017/18 are for England and Wales only. Figures will be updated each year and no forecast is provided.</t>
  </si>
  <si>
    <t>In Table 1a, the figures on Discretionary Housing Payments (DHPs) funded by local authorities relates to the overall amount LAs spent on DHPs above the government contribution. This includes top-ups made by local authorities that come from their own funds or from additional funding provided by the devolved administrations, such as the Welsh Government or the Scottish Government (before 2017/18).</t>
  </si>
  <si>
    <t>17)</t>
  </si>
  <si>
    <t>Housing Benefit:</t>
  </si>
  <si>
    <t>From Autumn Statement 2022, the layout of the Housing Benefits tab changed to provide a clear overview and several breakdowns for the Housing Support spend. Housing Support captures the Housing Benefit (HB) and the estimated Universal Credit Housing Element (UCHE). We also provide the UCHE split by Country (England, Scotland, Wales).</t>
  </si>
  <si>
    <t>18)</t>
  </si>
  <si>
    <t>Over 75 TV Licence:</t>
  </si>
  <si>
    <t>In 2019/20, free TV licences for those aged 75 and over were partially funded by DWP, as agreed at the 2015 funding settlement, moving to the BBC taking responsibility for funding and policy from June 2020. The figures in this table show the DWP’s share only, not the total expenditure.</t>
  </si>
  <si>
    <t xml:space="preserve">Publication of DWP TVL expenditure by Government Office Region has been discontinued from 2020/21. This is because DWP stopped funding the free TV licence for the over 75s from April 2020.                                                                                                                                                    </t>
  </si>
  <si>
    <t>19)</t>
  </si>
  <si>
    <t xml:space="preserve">Support for Mortgage Interest loans: </t>
  </si>
  <si>
    <t>In April 2018, Support for Mortgage Interest became a loan, replacing the support for mortgage interest element in qualifying benefits. The expenditure figures given in the tables relate only to the estimated write-offs of loans.</t>
  </si>
  <si>
    <t>20)</t>
  </si>
  <si>
    <t xml:space="preserve">Cost of Living Payments </t>
  </si>
  <si>
    <t>Cost of Living Payments started in Autumn 2022 with the first expenditure year being 2022/23.  Autumn 2023 CoL payments were added to the UK summary tables; these figures have additionally been added to the GB Summary table for Spring 2024.</t>
  </si>
  <si>
    <t>21)</t>
  </si>
  <si>
    <t xml:space="preserve">Figures for Universal Credit, for those with health conditions from 2019/20 onwards, have been added to the Incapacity Benefits page and the breakdown of total incapacity-related benefits. These figures have been added to provide a better understanding of Incapacity benefits. Therefore, figures from 2019/20 onwards will no longer match with previous publications.  </t>
  </si>
  <si>
    <t>22)</t>
  </si>
  <si>
    <t>Dual Claims Caseloads</t>
  </si>
  <si>
    <t>Caseloads for Universal Credit for those with health conditions also in receipt of Employment and Support Allowance have been added to the Incapacity Benefits tables. These figures are experimental, and the outturn period contains estimates. The total caseload of claimants on both ESA and UC Health (the overlap), and the detailed splits, are modelled separately, and therefore these figures may not be consistent with other figures in this workbook – including the overall UC and ESA caseloads – and other published DWP figures. The methods and caveats of both the total overlap and the AP/Fit Note, WRAG/LCW, SG/LCWRA subgroups are outlined in the sections below. Note: Stat-Xplore can be used to provide official statistics for the number of claimants on ESA or UC Health by phase, although it doesn’t currently hold information on overlaps.</t>
  </si>
  <si>
    <t>Total Overlap</t>
  </si>
  <si>
    <t>Individuals that are claiming both Universal Credit and ESA have been identified by matching together datasets that are based on administrative data, derived from DWP computer systems. For ESA, the data are sometimes referred to as the Work and Pensions Longitudinal Study (WPLS) with additional data provided from a point-in-time dataset called GMS. Universal Credit data is separate but also based on administrative data. As Universal Credit is still developing, volumes and overlaps should be interpreted in that context. An average of the monthly figures is then taken for each financial year, and the trend from the last 12 months of outturn is assumed to persist through the forecast period.</t>
  </si>
  <si>
    <t>Breakdowns of this Total</t>
  </si>
  <si>
    <t>This total is broken down by phase of the claim (Assessment Period (AP), Support Group (SG) or Work-Related Activity Group (WRAG)). The below the line splits for the NSESA/UC overlap are calculated using pre-UC data on the number of ESA claimants who formerly claimed the ESA health related element. The trends in the proportions of the AP, WRAG and SG groups are assumed to persist throughout the remaining outturn and forecast period. These trends are flawed as they do not reflect any potential changes in these groups that may have occurred since 2017.</t>
  </si>
  <si>
    <t>23)</t>
  </si>
  <si>
    <t>Personal Independence Payment </t>
  </si>
  <si>
    <t>The methodology to calculate the age group breakdown for Personal Independence Payment has been revised since Autumn Statement 2023 to provide a better split between working age and pension age claimants. The change impacted both historical data and forecasted expenditure and caseloads. Therefore, the Personal Independence Payment age group breakdowns will not be comparable to previous publications.</t>
  </si>
  <si>
    <t>INFORMATION ON SPECIFIC TABLES</t>
  </si>
  <si>
    <t>24)</t>
  </si>
  <si>
    <t>Benefit expenditure to support disabled people and people with health conditions (Table 4):</t>
  </si>
  <si>
    <t>Tables 4, 4i and 4ii summarise benefit expenditure on disability, incapacity, and carer benefits. They include spending on benefits explicitly directed at disabled people, people with health conditions and their carers; including Income Support and Housing Benefit paid to people in the disabled, incapacity and carer statistical groups, as well as the health related spend on Universal Credit.</t>
  </si>
  <si>
    <t>Benefits not otherwise associated with disability, incapacity, or caring responsibilities (for example, State Pension) are not included, although the recipient may fall into one or more of those groups. In addition, the hierarchy applied when allocating claims to statistical groups means that some spending, particularly on carers, is not included. For example, spending on a lone parent who is also a carer is counted as lone parent spending. Similarly, spending on disability and carer premiums and allowances in other benefits and tax credits is not included.</t>
  </si>
  <si>
    <t>25)</t>
  </si>
  <si>
    <t>Benefit expenditure to support disabled people and people with health conditions Table 4 (i) and (ii):</t>
  </si>
  <si>
    <t>Tables 4i and 4ii were added at Spring Budget 2023 and provide age group breakdowns for disability and health related spending. Table 4i is on a DWP coverage basis, so shows the change from Great Britain to England &amp; Wales coverage between 2019/20 and 2020/21 for various devolved benefits and from September 2018 for Carer’s Allowance (see Geographical Coverage section for details). Table 4ii removes this inconsistency over time by providing England &amp; Wales figures throughout the time series for the devolved benefits.</t>
  </si>
  <si>
    <t>Tables 4, 4i and 4ii includes some estimates of health-related expenditure on Universal Credit from 2014/15 to 2018/19. These estimated breakdowns are calculated on a different basis as outlined above (11 - Universal Credit breakdowns) and are produced from an older Universal Credit model based on a legacy-equivalent approach. This uses ESA and HB incapacity benefits equivalents as proxies for expenditure directed at those on Universal Credit receiving both standard allowance and health element, as well as the housing element. This may lead to some minor inconsistencies when comparing long-term trends but provides a fuller picture on expenditure. However, these legacy equivalents for Universal Credit do not include a proxy for Carer’s elements, so estimates regarding this still start from 2019/20 based on our current modelling approach.</t>
  </si>
  <si>
    <t>26)</t>
  </si>
  <si>
    <t>Unemployment benefits table</t>
  </si>
  <si>
    <t>This table now includes Universal Credit (UC) expenditure to provide a comprehensive overview of expenditure attributed to unemployment. This UC expenditure is the total expenditure outside the welfare cap directed to those in the Intensive Work Search group, the closest UC equivalent to JSA spend. However, this still captures some additional expenditure spend beyond JSA-like claimants on UC.</t>
  </si>
  <si>
    <t>27)</t>
  </si>
  <si>
    <t>UC and equivalents table</t>
  </si>
  <si>
    <t xml:space="preserve"> This table has been added to depict total Universal Credit (UC) and equivalent legacy benefit expenditure, including Tax Credits paid by His Majesty’s Revenue and Customs.</t>
  </si>
  <si>
    <t>28)</t>
  </si>
  <si>
    <t>GB and UK tables</t>
  </si>
  <si>
    <t>The GB table includes other non-DWP GB expenditure (excluding expenditure devolved to the Scottish Government) whilst the UK table includes the GB expenditure and expenditure devolved to the Scottish Government and Northern Ireland Executive.</t>
  </si>
  <si>
    <t>TRANSFERS AND DEVOLUTION</t>
  </si>
  <si>
    <t>29)</t>
  </si>
  <si>
    <t>Transfers between departments and to devolved administrations:</t>
  </si>
  <si>
    <t>Over the years there have been a number of transfers of responsibility between departments which will affect the trends shown. Where possible, these tables provide information that enable a reasonably consistent time-series of information to be constructed. The tables do not generally show spending where policy responsibility for a benefit lies outside of the Department for Work and Pensions or its predecessors. The main transfers of responsibility are as follows:</t>
  </si>
  <si>
    <t>A) From April 1999, benefits paid in respect of Asylum Seekers have been reimbursed by the National Asylum Support Service (NASS), as part of the transitional arrangements to the new asylum support arrangements introduced at that time. Expenditure from 1999/00 on the main income-related benefits excludes that amount reimbursed by NASS, but figures prior to that date have not been adjusted to exclude asylum seekers.</t>
  </si>
  <si>
    <t>B) Family Credit and Disability Working Allowance were replaced from October 1999 by Working Families Tax Credit and Disabled Person's Tax Credit, administered by His Majesty's Revenue &amp; Customs.</t>
  </si>
  <si>
    <t>C) Responsibility for War Pensions transferred to the Veterans Agency (now called Veterans UK) from 2002/03.</t>
  </si>
  <si>
    <t>D) Responsibility for providing certain benefits in support of those living in Residential Care or Nursing Homes was progressively transferred to Local Authorities from April 2002 to October 2003. Relevant expenditure has been identified in Income Support for years up to the transfer, and is presented in these tables, but excluded from totals where appropriate.</t>
  </si>
  <si>
    <t>E) Responsibility for Child Benefit, Guardians Allowance and Child's Special Allowance transferred to His Majesty's Revenue and Customs from 2003/04.</t>
  </si>
  <si>
    <t>F) Starting in April 2003, child allowances and premia in Income Support and Jobseeker's Allowance were gradually replaced by Child Tax Credit, administered by His Majesty’s Revenue &amp; Customs. The tables include estimates of the value of the Child Tax Credit-equivalent elements of those benefits.</t>
  </si>
  <si>
    <t>G) Funding responsibility for Rent Rebate transferred to DWP from 2004/05, although all tables show total spending on Rent Rebate regardless of source of funding. Similarly, the tables show the full amount of spending on Rent Allowance, although a proportion of expenditure was funded by Local Authorities. The sources of funding are separately broken down in the relevant benefit tables, and on Tables 1a and 1b.</t>
  </si>
  <si>
    <t>H) Council Tax Benefit was abolished from April 2013, with funding and policy responsibility transferred to the Department for Communities and Local Government, the Scottish Government and the Welsh Assembly. From 2013/14, forecasts of spending are not provided in these tables, although forecasts made on the basis of the continuation of the current scheme appear in other publications on this website. Up to and including 2012/13, tables show the full amount of spending on Council Tax Benefit and its predecessors including the proportion of expenditure funded by Local Authorities.</t>
  </si>
  <si>
    <t>I) Certain elements of Social Fund have been replaced by local provision.</t>
  </si>
  <si>
    <t>J) From 2018/19, funding for TV licences for people aged 75 and over becomes the responsibility of the BBC. This will involve a phased reduction of DWP's reimbursements over the period to 2020/21.</t>
  </si>
  <si>
    <t>K) Executive competence for Carer’s Allowance in Scotland was transferred to the Scottish Government on 3rd September 2018. From this point, Scottish caseload and expenditure are no longer included in our tables. This means that: Figures up to and including 2017/18 present data for the whole of Great Britain. Figures for 2018/19 include GB data for the period April-18 to 3rd September 2018 and England and Wales only data from 3rd September to end March-19. Figures for 2019/20 onwards present data for England and Wales only.</t>
  </si>
  <si>
    <t>L) Executive competence for Disability Living Allowance, Personal Independence Payment, Attendance Allowance, Severe Disablement Allowance and Industrial Injuries Disablement Benefit in Scotland was transferred to the Scottish Government on 1st April 2020.From this point, Scottish caseload and expenditure are no longer included in our tables. This means that: Figures up to and including 2019/20 present data for the whole of Great Britain. Figures for 2020/21 onwards present data for England and Wales only.</t>
  </si>
  <si>
    <t>M) Executive Competence for Cold Weather Payments was transferred to the Scottish Government on 1st November 2022. This means that: Figures up to and including 2021/22 present data for the whole of Great Britain. Figures for 2022/23 onwards present data for England and Wales only.</t>
  </si>
  <si>
    <t>N) Executive Compentence for Winter Fuel Payment was transferred to the Scottish Government on 1st April 2024. This means that: Figures up to and including 2023/24 present data for the whole of Great Britain. Figures for 2024/25 onwards present data for England and Wales only.</t>
  </si>
  <si>
    <t>30)</t>
  </si>
  <si>
    <t>Removal of expenditure information for Scotland</t>
  </si>
  <si>
    <t>Information on expenditure for Scotland in the UK Welfare Tab has been removed from the Expenditure and Caseload forecasts. Information on Welfare Funding for Scotland can be found in His Majesty's Treasury's Block Grant Transparency publication found here: https://www.gov.uk/government/publications/block-grant-transparency-july-2023</t>
  </si>
  <si>
    <t>Information relating to this table can be found in the 'Notes' tab</t>
  </si>
  <si>
    <t>Autumn Statement</t>
  </si>
  <si>
    <t>Summary table: UK welfare,</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</si>
  <si>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</si>
  <si>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</si>
  <si>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</si>
  <si>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</si>
  <si>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</si>
  <si>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</si>
  <si>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</si>
  <si>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</si>
  <si>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</si>
  <si>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</si>
  <si>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</si>
  <si>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</si>
  <si>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</si>
  <si>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</si>
  <si>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</si>
  <si>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</si>
  <si>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</si>
  <si>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</si>
  <si>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</si>
  <si>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</si>
  <si>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</si>
  <si>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</si>
  <si>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</si>
  <si>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</si>
  <si>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</si>
  <si>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</si>
  <si>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</si>
  <si>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</si>
  <si>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</si>
  <si>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</si>
  <si>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</si>
  <si>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</si>
  <si>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</si>
  <si>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</si>
  <si>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</si>
  <si>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Department for Work &amp; Pensions, Northern Ireland Executive, His Majesty's Revenue and Customs and predecessors</t>
  </si>
  <si>
    <t>Outturn</t>
  </si>
  <si>
    <t>Forecast</t>
  </si>
  <si>
    <t>United Kingdom welfare spending, 
£ billion, nominal terms</t>
  </si>
  <si>
    <t>DWP Social Security (GB)</t>
  </si>
  <si>
    <t xml:space="preserve">of which within the Welfare Cap </t>
  </si>
  <si>
    <t xml:space="preserve">of which outside the Welfare Cap </t>
  </si>
  <si>
    <t>Benefits funded by local authorities</t>
  </si>
  <si>
    <t>Child Benefit</t>
  </si>
  <si>
    <t>Child Trust Fund; Health in Pregnancy Grant</t>
  </si>
  <si>
    <t xml:space="preserve">Paternity, Parental and Adoption Pay </t>
  </si>
  <si>
    <t xml:space="preserve">Personal tax credits </t>
  </si>
  <si>
    <t>Tax Free Childcare</t>
  </si>
  <si>
    <t>Northern Ireland Social Security</t>
  </si>
  <si>
    <t>Total</t>
  </si>
  <si>
    <t>United Kingdom welfare spending including Cost of Living payments, 
£ billion, nominal terms</t>
  </si>
  <si>
    <t>Cost of Living payments</t>
  </si>
  <si>
    <t xml:space="preserve">Total, including Cost of Living payments </t>
  </si>
  <si>
    <t>United Kingdom welfare spending, 
£ billion, real terms, 2024/25 prices</t>
  </si>
  <si>
    <t>United Kingdom welfare spending including Cost of Living payments, 
£ billion, real terms, 2024/25 prices</t>
  </si>
  <si>
    <t>Total, including Cost of Living payments</t>
  </si>
  <si>
    <t>United Kingdom welfare spending, 
£ per year, real terms, 2024/25 prices, per total household</t>
  </si>
  <si>
    <t xml:space="preserve">Welfare spend within the Welfare Cap </t>
  </si>
  <si>
    <t xml:space="preserve">Welfare spend outside the Welfare Cap </t>
  </si>
  <si>
    <t xml:space="preserve">Total, including Cost of Living Payments </t>
  </si>
  <si>
    <t>United Kingdom welfare spending, 
as a share of Gross Domestic Product</t>
  </si>
  <si>
    <t>United Kingdom welfare spending, 
as a share of Total Managed Expenditure</t>
  </si>
  <si>
    <t>Summary table: GB welfare,</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</si>
  <si>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</si>
  <si>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</si>
  <si>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</si>
  <si>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</si>
  <si>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</si>
  <si>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</si>
  <si>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</si>
  <si>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</si>
  <si>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</si>
  <si>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</si>
  <si>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</si>
  <si>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</si>
  <si>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</si>
  <si>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</si>
  <si>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</si>
  <si>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</si>
  <si>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</si>
  <si>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</si>
  <si>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</si>
  <si>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</si>
  <si>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</si>
  <si>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</si>
  <si>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</si>
  <si>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</si>
  <si>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</si>
  <si>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</si>
  <si>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</si>
  <si>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</si>
  <si>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</si>
  <si>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</si>
  <si>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</si>
  <si>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</si>
  <si>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</si>
  <si>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</si>
  <si>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</si>
  <si>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</si>
  <si>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</si>
  <si>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</si>
  <si>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</si>
  <si>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</si>
  <si>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</si>
  <si>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</si>
  <si>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</si>
  <si>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</si>
  <si>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</si>
  <si>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</si>
  <si>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</si>
  <si>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 xml:space="preserve">Department for Work &amp; Pensions, </t>
  </si>
  <si>
    <t>His Majesty's Revenue and Customs and predecessors</t>
  </si>
  <si>
    <t>Great Britain welfare spending, 
£ billion, nominal terms</t>
  </si>
  <si>
    <t>People of working age and children</t>
  </si>
  <si>
    <t>Pensioners</t>
  </si>
  <si>
    <t>of which DWP</t>
  </si>
  <si>
    <t>of which Non-DWP</t>
  </si>
  <si>
    <t>Great Britain welfare spending including Cost of Living payments, 
£ billion, nominal terms</t>
  </si>
  <si>
    <t>Great Britain welfare spending, 
£ billion, real terms, 2024/25 prices</t>
  </si>
  <si>
    <t>Great Britain welfare spending including Cost of Living payments, 
£ billion, real terms, 2024/25 prices</t>
  </si>
  <si>
    <t>Great Britain welfare spending, 
£ per year, real terms, 2024/25 prices, per total household</t>
  </si>
  <si>
    <t>Great Britain welfare spending including Cost of Living payments, 
£ per year, real terms, 2024/25 prices, per total household</t>
  </si>
  <si>
    <t>Great Britain welfare spending, 
as a share of Gross Domestic Product</t>
  </si>
  <si>
    <t>Great Britain welfare spending, 
as a share of Total Managed Expenditure</t>
  </si>
  <si>
    <t>Benefit summary table: Benefit expenditure,</t>
  </si>
  <si>
    <t>Department for Work &amp; Pensions and predecessors</t>
  </si>
  <si>
    <t>Benefit expenditure, 
£ billion, nominal terms</t>
  </si>
  <si>
    <t>Children</t>
  </si>
  <si>
    <t>Working age</t>
  </si>
  <si>
    <t>Contributory</t>
  </si>
  <si>
    <t>Income-related</t>
  </si>
  <si>
    <t>Non-contributory / non-income-related</t>
  </si>
  <si>
    <t>Benefit expenditure consistent with current DWP coverage, 
£ billion, nominal terms</t>
  </si>
  <si>
    <t>Benefit expenditure, 
£ billion, real terms, 2024/25 prices</t>
  </si>
  <si>
    <t>Benefit expenditure consistent with current DWP coverage, 
£ billion, real terms, 2024/25 prices</t>
  </si>
  <si>
    <t>Benefit expenditure, 
as a share of Gross Domestic Product</t>
  </si>
  <si>
    <t>Benefit expenditure consistent with current DWP coverage, 
as a share of Gross Domestic Product</t>
  </si>
  <si>
    <t>Benefit expenditure, 
as a share of Total Managed Expenditure</t>
  </si>
  <si>
    <t>Benefit expenditure consistent with current DWP coverage, 
as a share of Total Managed Expenditure</t>
  </si>
  <si>
    <t>Table 1a: Expenditure by benefit,</t>
  </si>
  <si>
    <t>£ million, nominal terms</t>
  </si>
  <si>
    <t>Benefit type</t>
  </si>
  <si>
    <t>Armed Forces Independence Payment</t>
  </si>
  <si>
    <t>(NC / NIR)</t>
  </si>
  <si>
    <t>Attendance Allowance</t>
  </si>
  <si>
    <t>Bereavement related benefits</t>
  </si>
  <si>
    <t>(C)</t>
  </si>
  <si>
    <t>Carer's Allowance</t>
  </si>
  <si>
    <t>Christmas Bonus</t>
  </si>
  <si>
    <t>of which contributory</t>
  </si>
  <si>
    <t>of which non-contributory</t>
  </si>
  <si>
    <t>Cold Weather Payments</t>
  </si>
  <si>
    <t>(IR)</t>
  </si>
  <si>
    <t>Cost of Living Payments</t>
  </si>
  <si>
    <t>Death Grant</t>
  </si>
  <si>
    <t>Disability Living Allowance</t>
  </si>
  <si>
    <t>Disability Working Allowance</t>
  </si>
  <si>
    <t>Discretionary Housing Payments</t>
  </si>
  <si>
    <t>Earnings Top Up</t>
  </si>
  <si>
    <t>Employment and Support Allowance</t>
  </si>
  <si>
    <t>of which income-based</t>
  </si>
  <si>
    <t>Family Credit</t>
  </si>
  <si>
    <t>Financial Assistance Scheme</t>
  </si>
  <si>
    <t>Funeral Expenses Payments</t>
  </si>
  <si>
    <t>Guardian's Allowance &amp; Child's Special Allowance</t>
  </si>
  <si>
    <t>Housing benefits (exc. Universal Credit)</t>
  </si>
  <si>
    <t>of which AME within Welfare Cap</t>
  </si>
  <si>
    <t>of which AME outside Welfare Cap</t>
  </si>
  <si>
    <t>of which LA funded</t>
  </si>
  <si>
    <t>Incapacity Benefit</t>
  </si>
  <si>
    <t>Independent Living Fund</t>
  </si>
  <si>
    <t>Industrial injuries benefits in AME</t>
  </si>
  <si>
    <t>Invalidity Benefit</t>
  </si>
  <si>
    <t>In Work Credit</t>
  </si>
  <si>
    <t>Job Grant</t>
  </si>
  <si>
    <t>Jobseeker's Allowance</t>
  </si>
  <si>
    <t>Maternity Allowance</t>
  </si>
  <si>
    <t>Maternity Grant</t>
  </si>
  <si>
    <t>Mesothelioma 2008 &amp; 2014</t>
  </si>
  <si>
    <t>Mobility Allowance</t>
  </si>
  <si>
    <t>New Deal and Employment programme allowances</t>
  </si>
  <si>
    <t>New Enterprise Allowance</t>
  </si>
  <si>
    <t>One Parent Benefit</t>
  </si>
  <si>
    <t>Over 65s Payments</t>
  </si>
  <si>
    <t>Over 70s Payments</t>
  </si>
  <si>
    <t>Over 75 TV Licences</t>
  </si>
  <si>
    <t>Personal Independence Payment</t>
  </si>
  <si>
    <t>Pneumoconiosis 1979</t>
  </si>
  <si>
    <t>Return to Work Credit</t>
  </si>
  <si>
    <t>RPI adjustment</t>
  </si>
  <si>
    <t>Severe Disablement Allowance</t>
  </si>
  <si>
    <t>Sickness Benefit</t>
  </si>
  <si>
    <t>Social Fund Discretionary</t>
  </si>
  <si>
    <t>Specialised Vehicles Fund</t>
  </si>
  <si>
    <t>State Pension transfers</t>
  </si>
  <si>
    <t>Statutory Maternity Pay</t>
  </si>
  <si>
    <t>Statutory Sick Pay</t>
  </si>
  <si>
    <t>Support for Mortgage Interest loans</t>
  </si>
  <si>
    <t>Sure Start Maternity Grant</t>
  </si>
  <si>
    <t>Unemployment Benefit</t>
  </si>
  <si>
    <t>Universal Credit</t>
  </si>
  <si>
    <t>of which within Welfare Cap</t>
  </si>
  <si>
    <t>of which outside Welfare Cap</t>
  </si>
  <si>
    <t>War Pensions</t>
  </si>
  <si>
    <t>Winter Fuel Payments</t>
  </si>
  <si>
    <t>Minor housing-related benefits</t>
  </si>
  <si>
    <t>Other small benefits</t>
  </si>
  <si>
    <t>Total benefit expenditure</t>
  </si>
  <si>
    <t>Total contributory benefits (C)</t>
  </si>
  <si>
    <t>Total income-related benefits (IR)</t>
  </si>
  <si>
    <t>Total non contributory and non income-related benefits (NC / NIR)</t>
  </si>
  <si>
    <t>Total in DWP Annually Managed Expenditure</t>
  </si>
  <si>
    <t xml:space="preserve">    of which inside Welfare Cap</t>
  </si>
  <si>
    <t xml:space="preserve">    of which outside Welfare Cap</t>
  </si>
  <si>
    <t xml:space="preserve">of which outside current definition of DWP social security expenditure </t>
  </si>
  <si>
    <t>Expenditure covered by Departmental Expenditure Limit</t>
  </si>
  <si>
    <t>of which Housing benefits</t>
  </si>
  <si>
    <t>of which Council Tax Benefit</t>
  </si>
  <si>
    <t xml:space="preserve">of which Discretionary Housing Payments </t>
  </si>
  <si>
    <t>Reconciliation with OBR Economic &amp; Fiscal Outlook Supplementary Fiscal Table 4.7</t>
  </si>
  <si>
    <t>Total in DWP Annually Managed Expenditure (see Row 83)</t>
  </si>
  <si>
    <t>removal of accounting adjustments</t>
  </si>
  <si>
    <t>addition of Tax Credits transferred debt</t>
  </si>
  <si>
    <t xml:space="preserve">rounding variance </t>
  </si>
  <si>
    <t>Total DWP AME (consistent with OBR's Economic &amp; Fiscal Outlook definition)</t>
  </si>
  <si>
    <t>DWP Social Security spending as shown in the Supplementary Fiscal Table 4.7 OBR Economic and Fiscal Outlook Published 15 March 2024</t>
  </si>
  <si>
    <t>Table 1b: Expenditure by benefit,</t>
  </si>
  <si>
    <t>£ million, real terms, 2024/25 prices</t>
  </si>
  <si>
    <t>Industrial injuries benefits</t>
  </si>
  <si>
    <t>Benefits funded by local authorities, Housing Revenue Accounts and Scottish Government</t>
  </si>
  <si>
    <t>Key to benefit type</t>
  </si>
  <si>
    <t xml:space="preserve">     (NC / NIR) = Non Contributory and Non Income Related benefit</t>
  </si>
  <si>
    <t xml:space="preserve">     (C) = Contributory benefit</t>
  </si>
  <si>
    <t xml:space="preserve">     (IR) = Income Related benefit</t>
  </si>
  <si>
    <t>Table 1c: Caseloads by benefit,</t>
  </si>
  <si>
    <t>thousands*</t>
  </si>
  <si>
    <t>of which in payment</t>
  </si>
  <si>
    <t>of which entitlement without payment</t>
  </si>
  <si>
    <t>number of children covered</t>
  </si>
  <si>
    <t>of which contributory only</t>
  </si>
  <si>
    <t>of which contributory and income-based</t>
  </si>
  <si>
    <t>of which income-based only</t>
  </si>
  <si>
    <t>of which credits only</t>
  </si>
  <si>
    <t>Industrial Injuries benefits</t>
  </si>
  <si>
    <t>Invalidity Benefit &amp; Sickness Benefit</t>
  </si>
  <si>
    <t>State Pension (includes contributory and non contributory)</t>
  </si>
  <si>
    <t>* Summing the rows of caseloads for individual benefits to create a total caseload is not possible due to the overlap of individuals who are in receipt of more than one benefit.</t>
  </si>
  <si>
    <t>Table 2a: Expenditure by age group,</t>
  </si>
  <si>
    <t>Expenditure Directed at Children</t>
  </si>
  <si>
    <t>Child Benefit &amp; One Parent Benefit</t>
  </si>
  <si>
    <t xml:space="preserve">Disability Working Allowance  </t>
  </si>
  <si>
    <t xml:space="preserve">Income Support </t>
  </si>
  <si>
    <t>Jobseeker's Allowance - income-based</t>
  </si>
  <si>
    <t xml:space="preserve">Mobility Allowance </t>
  </si>
  <si>
    <t>Total expenditure directed at children</t>
  </si>
  <si>
    <t>of which consistent with ongoing DWP coverage</t>
  </si>
  <si>
    <t>Expenditure Directed at People of Working Age</t>
  </si>
  <si>
    <t>of which Bereavement Support Payment</t>
  </si>
  <si>
    <t>of which basic element</t>
  </si>
  <si>
    <t>of which earnings-related element ("Additional Pension")</t>
  </si>
  <si>
    <t>Christmas Bonus - non-contributory</t>
  </si>
  <si>
    <t>Earnings Top-Up</t>
  </si>
  <si>
    <t>of which income based</t>
  </si>
  <si>
    <t xml:space="preserve">Housing benefits </t>
  </si>
  <si>
    <t>Incapacity Benefit, Invalidity Benefit &amp; Sickness Benefit</t>
  </si>
  <si>
    <t>of which Residential Care / Nursing Homes</t>
  </si>
  <si>
    <t>of which not in Residential Care / Nursing Homes</t>
  </si>
  <si>
    <t>In-work Credit</t>
  </si>
  <si>
    <t>New Deal allowances</t>
  </si>
  <si>
    <t xml:space="preserve">Social Fund Total </t>
  </si>
  <si>
    <t xml:space="preserve">War Pensions </t>
  </si>
  <si>
    <t xml:space="preserve">Minor housing-related benefits </t>
  </si>
  <si>
    <t>Other benefits</t>
  </si>
  <si>
    <t>Total expenditure directed at working age</t>
  </si>
  <si>
    <t>Expenditure Directed at Pensioners</t>
  </si>
  <si>
    <t>Christmas Bonus - contributory</t>
  </si>
  <si>
    <t>Over-65s Payment</t>
  </si>
  <si>
    <t>Over-70s Payment</t>
  </si>
  <si>
    <t>Over-75 TV Licence</t>
  </si>
  <si>
    <t>of which earnings-related element ("Additional Pension", "SERPS" or "S2P")</t>
  </si>
  <si>
    <t>of which Graduated Retirement Benefit</t>
  </si>
  <si>
    <t>of which lump sums (covering all contributory elements)</t>
  </si>
  <si>
    <t>of which new State Pension  (excluding protected payments)</t>
  </si>
  <si>
    <t>of which new State Pension Protected Payments (including inherited elements)</t>
  </si>
  <si>
    <t>of which non-contributory ("Category D")</t>
  </si>
  <si>
    <t>State Pension Transfers</t>
  </si>
  <si>
    <t xml:space="preserve">Winter Fuel Payments </t>
  </si>
  <si>
    <t>Total Expenditure directed at pensioners</t>
  </si>
  <si>
    <t xml:space="preserve">     of which children</t>
  </si>
  <si>
    <t xml:space="preserve">     of which working age</t>
  </si>
  <si>
    <t xml:space="preserve">     of which pensioners</t>
  </si>
  <si>
    <t>Table 2b: Expenditure by age group,</t>
  </si>
  <si>
    <t>Social Fund Total (1988/89 to 2005/06)</t>
  </si>
  <si>
    <t>Table 2c: Caseloads by age group,</t>
  </si>
  <si>
    <t>Benefits directed at Children</t>
  </si>
  <si>
    <t>Attendance Allowance (in payment)</t>
  </si>
  <si>
    <t>Benefits Directed at People of Working Age</t>
  </si>
  <si>
    <t>Universal Credit (Total)</t>
  </si>
  <si>
    <t>Benefits Directed at Pensioners</t>
  </si>
  <si>
    <t xml:space="preserve">- </t>
  </si>
  <si>
    <t>of which non-contributory only ("Category D")</t>
  </si>
  <si>
    <t>Table 3a: Income-related benefit expenditure,</t>
  </si>
  <si>
    <t>by claimant group and selected components,</t>
  </si>
  <si>
    <t>Income replacement benefits</t>
  </si>
  <si>
    <t>Definition change -&gt;</t>
  </si>
  <si>
    <t>Pension Credit and equivalents</t>
  </si>
  <si>
    <t>Employment and Support Allowance / Income Support sick and disabled</t>
  </si>
  <si>
    <t>Income Support for Lone Parents</t>
  </si>
  <si>
    <t>Jobseeker's Allowance / Income Support for the unemployed</t>
  </si>
  <si>
    <t>Others in receipt of Income Support</t>
  </si>
  <si>
    <t>Total below Pension Credit qualifying age</t>
  </si>
  <si>
    <t>Total income-replacement benefits</t>
  </si>
  <si>
    <t>Support for Mortgage Interest included in the above</t>
  </si>
  <si>
    <t>of which Assessment Phase</t>
  </si>
  <si>
    <t>of which Work-Related Activity Group</t>
  </si>
  <si>
    <t>of which Support Group</t>
  </si>
  <si>
    <t>Income Support sick and disabled</t>
  </si>
  <si>
    <t>Child elements included in the above</t>
  </si>
  <si>
    <t>Residential Care / Nursing Home expenditure included in the above</t>
  </si>
  <si>
    <t>Income replacement benefits' expenditure, excluding child elements and Residential Care &amp; Nursing Homes</t>
  </si>
  <si>
    <t>In-work benefits</t>
  </si>
  <si>
    <t>Family Credit, and predecessors</t>
  </si>
  <si>
    <t>of which child elements</t>
  </si>
  <si>
    <t>of which adult elements</t>
  </si>
  <si>
    <t>of which lone parents</t>
  </si>
  <si>
    <t>of which couples</t>
  </si>
  <si>
    <t>In-work credit</t>
  </si>
  <si>
    <t>Council Tax Benefit, and predecessors</t>
  </si>
  <si>
    <t>Aged above Pension Credit qualifying age / aged above State Pension Age</t>
  </si>
  <si>
    <t>Sick or disabled / in receipt of an incapacity benefit</t>
  </si>
  <si>
    <t>Lone Parents</t>
  </si>
  <si>
    <t>Unemployed</t>
  </si>
  <si>
    <t>Others</t>
  </si>
  <si>
    <t>Total above Pension Credit qualifying age</t>
  </si>
  <si>
    <t>of which pensioners</t>
  </si>
  <si>
    <t>of which working age</t>
  </si>
  <si>
    <t>Total income-related benefits</t>
  </si>
  <si>
    <t>Aged above Pension Credit qualifying age / in receipt of Pension Credit or State Pension</t>
  </si>
  <si>
    <t>Universal Credit (not attributed to claimant group)</t>
  </si>
  <si>
    <t>Total income-related benefits consistent with current DWP coverage</t>
  </si>
  <si>
    <t>Table 3b: Income-related benefit expenditure,</t>
  </si>
  <si>
    <t xml:space="preserve">by claimant group and selected components, </t>
  </si>
  <si>
    <t>of which Main Phase, Work-Related Activity Group</t>
  </si>
  <si>
    <t>of which Main Phase, Support Group</t>
  </si>
  <si>
    <t>Table 3c: Income-related benefit caseloads,</t>
  </si>
  <si>
    <t xml:space="preserve">     Pension Credit and equivalents</t>
  </si>
  <si>
    <t xml:space="preserve">     Employment and Support Allowance / Income Support sick and disabled</t>
  </si>
  <si>
    <t xml:space="preserve">     Income Support for Lone Parents</t>
  </si>
  <si>
    <t xml:space="preserve">     Jobseeker's Allowance / Income Support for the unemployed</t>
  </si>
  <si>
    <t xml:space="preserve">     Others in receipt of Income Support</t>
  </si>
  <si>
    <t xml:space="preserve">     Family Credit, and predecessors</t>
  </si>
  <si>
    <t xml:space="preserve">          of which lone parents</t>
  </si>
  <si>
    <t xml:space="preserve">          of which couples</t>
  </si>
  <si>
    <t xml:space="preserve">     Disability Working Allowance</t>
  </si>
  <si>
    <t xml:space="preserve">     In-work credit (new starts)</t>
  </si>
  <si>
    <t>of which disability benefits</t>
  </si>
  <si>
    <t>of which incapacity benefits</t>
  </si>
  <si>
    <t xml:space="preserve">Employment and Support Allowance </t>
  </si>
  <si>
    <t>Income Support (incapacity / sick and disabled)</t>
  </si>
  <si>
    <t>Universal Credit standard allowance and Health element</t>
  </si>
  <si>
    <t>of which industrial injuries benefits</t>
  </si>
  <si>
    <t xml:space="preserve">  Industrial Death Benefit</t>
  </si>
  <si>
    <t xml:space="preserve">  Industrial Injuries Disablement Benefit</t>
  </si>
  <si>
    <t xml:space="preserve">  Mesothelioma 2008 &amp; 2014</t>
  </si>
  <si>
    <t xml:space="preserve">  Other Industrial Injuries Benefits</t>
  </si>
  <si>
    <t xml:space="preserve">  Pneumoconiosis 1979</t>
  </si>
  <si>
    <t>of which Carer's Allowance</t>
  </si>
  <si>
    <t>of which Cost of Living Payments</t>
  </si>
  <si>
    <t xml:space="preserve">of which Income Support for carers </t>
  </si>
  <si>
    <t>of which associated Housing benefits</t>
  </si>
  <si>
    <t>by claimant group (National Statistics definition)</t>
  </si>
  <si>
    <t>Carer</t>
  </si>
  <si>
    <t>Disabled</t>
  </si>
  <si>
    <t>Incapacity</t>
  </si>
  <si>
    <t>by claimant group (previous definition)</t>
  </si>
  <si>
    <t>Long-term sick and disabled</t>
  </si>
  <si>
    <t xml:space="preserve">   of which Universal Credit housing element</t>
  </si>
  <si>
    <t xml:space="preserve">   of which Universal Credit Carers Element</t>
  </si>
  <si>
    <t>Industrial Death Benefit</t>
  </si>
  <si>
    <t>Industrial Injuries Disablement Benefit</t>
  </si>
  <si>
    <t>Other Industrial Injuries Benefits</t>
  </si>
  <si>
    <t>of which Income Support for carers</t>
  </si>
  <si>
    <t>Benefit expenditure to support disabled people and people with health conditions, as a share of Gross Domestic Product</t>
  </si>
  <si>
    <t>Benefit expenditure to support disabled people and people with health conditions, as a share of Total Managed Expenditure</t>
  </si>
  <si>
    <t>Table 4: Caseloads of benefits to support disabled people and people with health conditions *</t>
  </si>
  <si>
    <t>thousands</t>
  </si>
  <si>
    <t>Incapacity benefits</t>
  </si>
  <si>
    <t xml:space="preserve">Income Support for carers </t>
  </si>
  <si>
    <t>Associated Housing benefits</t>
  </si>
  <si>
    <t>Universal Credit Standard Allowance and Health element</t>
  </si>
  <si>
    <t>Universal Credit Housing element</t>
  </si>
  <si>
    <t>Universal Credit Carers Element</t>
  </si>
  <si>
    <t>Table 4. (i): Benefit expenditure to support disabled people and people with health conditions, by age group (DWP Coverage)</t>
  </si>
  <si>
    <t>of which Children</t>
  </si>
  <si>
    <t>of which Income Support child elements</t>
  </si>
  <si>
    <t>of which Working Age</t>
  </si>
  <si>
    <t>See Note 22</t>
  </si>
  <si>
    <t>of which carer benefits</t>
  </si>
  <si>
    <t>Income Support for carers</t>
  </si>
  <si>
    <t xml:space="preserve">Universal Credit Carers Element </t>
  </si>
  <si>
    <t>of which housing benefits</t>
  </si>
  <si>
    <t>Housing Benefit</t>
  </si>
  <si>
    <t>Universal Credit housing element</t>
  </si>
  <si>
    <t>Total disability and incapacity benefits</t>
  </si>
  <si>
    <t>-</t>
  </si>
  <si>
    <t>Table 4. (i): Caseloads of benefits to support disabled people and people with health conditions, by age group (DWP Coverage) *</t>
  </si>
  <si>
    <t>Working Age</t>
  </si>
  <si>
    <t>Table 4.(ii): Benefit expenditure to support disabled people and people with health conditions (GB Coverage for Reserved Benefits, England &amp; Wales Coverage for Devolved Benefits)</t>
  </si>
  <si>
    <t>Table 4.(ii): Caseloads for benefits to support disabled people and people with health conditions, by age group (GB Coverage for Reserved Benefits, England &amp; Wales Coverage for Devolved Benefits)</t>
  </si>
  <si>
    <t>caseloads</t>
  </si>
  <si>
    <t>Non-DWP Welfare expenditure: Tax credits, Child Benefit and other GB welfare expenditure,</t>
  </si>
  <si>
    <t>of which Child Tax Credit and Working Tax Credit</t>
  </si>
  <si>
    <t>of which Working families Tax Credit and Disabled Person's Tax Credit</t>
  </si>
  <si>
    <t xml:space="preserve">Child Benefit, One Parent Benefit &amp; Guardian's Allowance </t>
  </si>
  <si>
    <t xml:space="preserve">Other welfare expenditure </t>
  </si>
  <si>
    <t>of which Child Trust Fund</t>
  </si>
  <si>
    <t>of which Health in Pregnancy Grant</t>
  </si>
  <si>
    <t>of which Paternity, Parental and Adoption Pay</t>
  </si>
  <si>
    <t>of which Tax Free Childcare</t>
  </si>
  <si>
    <t>Other welfare expenditure</t>
  </si>
  <si>
    <t>Industrial injuries benefits expenditure,</t>
  </si>
  <si>
    <t>of which in DWP Annually Managed Expenditure</t>
  </si>
  <si>
    <t>of which Industrial Injuries Disablement Benefit</t>
  </si>
  <si>
    <t>of which outside UK</t>
  </si>
  <si>
    <t>of which Industrial Death Benefit</t>
  </si>
  <si>
    <t>of which Other Industrial Injuries benefits</t>
  </si>
  <si>
    <t>of which in Departmental Expenditure Limit</t>
  </si>
  <si>
    <t>of which total Mesolthelioma 2008 &amp; 2014</t>
  </si>
  <si>
    <t>of which Mesothelioma 2008</t>
  </si>
  <si>
    <t>of which Mesothelioma 2014</t>
  </si>
  <si>
    <t>of which Pneumoconiosis 1979</t>
  </si>
  <si>
    <t xml:space="preserve">Industrial injuries benefits expenditure, </t>
  </si>
  <si>
    <t>Industrial injuries benefits caseload,
thousands</t>
  </si>
  <si>
    <t>1948/49
Outturn</t>
  </si>
  <si>
    <t>1949/50
Outturn</t>
  </si>
  <si>
    <t>1950/51
Outturn</t>
  </si>
  <si>
    <t>1951/52
Outturn</t>
  </si>
  <si>
    <t>1952/53
Outturn</t>
  </si>
  <si>
    <t>1953/54
Outturn</t>
  </si>
  <si>
    <t>1954/55
Outturn</t>
  </si>
  <si>
    <t>1955/56
Outturn</t>
  </si>
  <si>
    <t>1956/57
Outturn</t>
  </si>
  <si>
    <t>1957/58
Outturn</t>
  </si>
  <si>
    <t>1958/59
Outturn</t>
  </si>
  <si>
    <t>1959/60
Outturn</t>
  </si>
  <si>
    <t>1960/61
Outturn</t>
  </si>
  <si>
    <t>1961/62
Outturn</t>
  </si>
  <si>
    <t>1962/63
Outturn</t>
  </si>
  <si>
    <t>1963/64
Outturn</t>
  </si>
  <si>
    <t>1964/65
Outturn</t>
  </si>
  <si>
    <t>1965/66
Outturn</t>
  </si>
  <si>
    <t>1966/67
Outturn</t>
  </si>
  <si>
    <t>1967/68
Outturn</t>
  </si>
  <si>
    <t>1968/69
Outturn</t>
  </si>
  <si>
    <t>1969/70
Outturn</t>
  </si>
  <si>
    <t>1970/71
Outturn</t>
  </si>
  <si>
    <t>1971/72
Outturn</t>
  </si>
  <si>
    <t>1972/73
Outturn</t>
  </si>
  <si>
    <t>1973/74
Outturn</t>
  </si>
  <si>
    <t>1974/75
Outturn</t>
  </si>
  <si>
    <t>1975/76
Outturn</t>
  </si>
  <si>
    <t>1976/77
Outturn</t>
  </si>
  <si>
    <t>1977/78
Outturn</t>
  </si>
  <si>
    <t>1978/79
Outturn</t>
  </si>
  <si>
    <t>1979/80
Outturn</t>
  </si>
  <si>
    <t>1980/81
Outturn</t>
  </si>
  <si>
    <t>1981/82
Outturn</t>
  </si>
  <si>
    <t>1982/83
Outturn</t>
  </si>
  <si>
    <t>1983/84
Outturn</t>
  </si>
  <si>
    <t>1984/85
Outturn</t>
  </si>
  <si>
    <t>1985/86
Outturn</t>
  </si>
  <si>
    <t>1986/87
Outturn</t>
  </si>
  <si>
    <t>1987/88
Outturn</t>
  </si>
  <si>
    <t>1988/89
Outturn</t>
  </si>
  <si>
    <t>1989/90
Outturn</t>
  </si>
  <si>
    <t>1990/91
Outturn</t>
  </si>
  <si>
    <t>1991/92
Outturn</t>
  </si>
  <si>
    <t>1992/93
Outturn</t>
  </si>
  <si>
    <t>1993/94
Outturn</t>
  </si>
  <si>
    <t>1994/95
Outturn</t>
  </si>
  <si>
    <t>1995/96
Outturn</t>
  </si>
  <si>
    <t>1996/97
Outturn</t>
  </si>
  <si>
    <t>1997/98
Outturn</t>
  </si>
  <si>
    <t>1998/99
Outturn</t>
  </si>
  <si>
    <t>1999/00
Outturn</t>
  </si>
  <si>
    <t>2000/01
Outturn</t>
  </si>
  <si>
    <t>2001/02
Outturn</t>
  </si>
  <si>
    <t>2002/03
Outturn</t>
  </si>
  <si>
    <t>2003/04
Outturn</t>
  </si>
  <si>
    <t>2004/05
Outturn</t>
  </si>
  <si>
    <t>2005/06
Outturn</t>
  </si>
  <si>
    <t>2006/07
Outturn</t>
  </si>
  <si>
    <t>2007/08
Outturn</t>
  </si>
  <si>
    <t>2008/09
Outturn</t>
  </si>
  <si>
    <t>2009/10
Outturn</t>
  </si>
  <si>
    <t>2010/11
Outturn</t>
  </si>
  <si>
    <t>2011/12
Outturn</t>
  </si>
  <si>
    <t>2012/13
Outturn</t>
  </si>
  <si>
    <t>2013/14
Outturn</t>
  </si>
  <si>
    <t>2014/15 Outturn</t>
  </si>
  <si>
    <t>2015/16 Outturn</t>
  </si>
  <si>
    <t>2016/17 Outturn</t>
  </si>
  <si>
    <t>2017/18 Outturn</t>
  </si>
  <si>
    <t>2018/19 Outturn</t>
  </si>
  <si>
    <t>2019/20 Outturn</t>
  </si>
  <si>
    <t>2020/21 Outturn</t>
  </si>
  <si>
    <t>2021/22 Outturn</t>
  </si>
  <si>
    <t>2022/23 Outturn</t>
  </si>
  <si>
    <t>2023/24 Outturn</t>
  </si>
  <si>
    <t>2024/25 Forecast</t>
  </si>
  <si>
    <t>2025/26 Forecast</t>
  </si>
  <si>
    <t>2026/27 Forecast</t>
  </si>
  <si>
    <t>2027/28 Forecast</t>
  </si>
  <si>
    <t>2028/29 Forecast</t>
  </si>
  <si>
    <t>2029/30 Forecast</t>
  </si>
  <si>
    <t>Bereavement related benefits expenditure,</t>
  </si>
  <si>
    <t>Bereavement Support Payment</t>
  </si>
  <si>
    <t>of which higher rate</t>
  </si>
  <si>
    <t>of which lower rate</t>
  </si>
  <si>
    <t>Bereavement benefits &amp; Widow's benefits (basic)</t>
  </si>
  <si>
    <t>Bereavement benefits &amp; Widow's benefits (additional pension)</t>
  </si>
  <si>
    <t>Benefits paid Outside of UK included above</t>
  </si>
  <si>
    <t>Bereavement Benefit (basic)</t>
  </si>
  <si>
    <t>Bereavement Benefit (additional pension)</t>
  </si>
  <si>
    <t>Bereavement related benefits caseload, 
thousands</t>
  </si>
  <si>
    <t>Bereavement benefits &amp; Widow's benefits</t>
  </si>
  <si>
    <t>Carer's Allowance / Invalid Care Allowance expenditure,</t>
  </si>
  <si>
    <t xml:space="preserve">    of which outside UK</t>
  </si>
  <si>
    <t xml:space="preserve">   of which outside UK</t>
  </si>
  <si>
    <t>Carer's Allowance / Invalid Care Allowance caseload, 
thousands</t>
  </si>
  <si>
    <t>Autumn Budget</t>
  </si>
  <si>
    <t>Great Britain Cost of Living expenditure by benefit,</t>
  </si>
  <si>
    <t>Of which Universal Credit</t>
  </si>
  <si>
    <t>Of which Jobseekers Allowance</t>
  </si>
  <si>
    <t>Of which Employment Support Allowance</t>
  </si>
  <si>
    <t>Of which Income Support</t>
  </si>
  <si>
    <t>Of which Pension Credit</t>
  </si>
  <si>
    <t>Of which Winter Fuel Payments</t>
  </si>
  <si>
    <t>Of which Attendance Allowance (includes Constant Attendance Allowance)</t>
  </si>
  <si>
    <t>Of which Disability Living Allowance</t>
  </si>
  <si>
    <t>Of which Personal Independence Payment (includes Armed Forces Independence Payment)</t>
  </si>
  <si>
    <t>Of which Child Disability Payment</t>
  </si>
  <si>
    <t xml:space="preserve">Of which Adult Disability Payment </t>
  </si>
  <si>
    <t>Northern Ireland Cost of Living expenditure by benefit,</t>
  </si>
  <si>
    <t>£ million, nominal terms*</t>
  </si>
  <si>
    <t>£ million, real terms, 2024/25 prices*</t>
  </si>
  <si>
    <t>* Winter Fuel Payment is excluded from this table and is included in the Northern Ireland Social Security expenditure found in the UK Welfare table.</t>
  </si>
  <si>
    <t>Incapacity benefits expenditure</t>
  </si>
  <si>
    <t>Total incapacity-related benefits*</t>
  </si>
  <si>
    <t>Employment and Support Allowance (contributory)</t>
  </si>
  <si>
    <t>of which Work Related Activity Group</t>
  </si>
  <si>
    <t>Employment and Support Allowance (income based)</t>
  </si>
  <si>
    <t>Incapacity Benefit (basic - short-term lower rate)</t>
  </si>
  <si>
    <t>Incapacity Benefit (basic - short-term higher rate)</t>
  </si>
  <si>
    <t>Incapacity Benefit (basic - long-term rate)</t>
  </si>
  <si>
    <t>Incapacity Benefit (basic - total)</t>
  </si>
  <si>
    <t>Incapacity Benefit (earnings-related)</t>
  </si>
  <si>
    <t>Invalidity Benefit (basic)</t>
  </si>
  <si>
    <t>Invalidity Benefit (earnings-related)</t>
  </si>
  <si>
    <t>Severe Disablement Allowance / Non-contributory Invalidity Pension</t>
  </si>
  <si>
    <t xml:space="preserve">Universal Credit for those with health conditions </t>
  </si>
  <si>
    <t>of which fit note</t>
  </si>
  <si>
    <t>of which limited capability for work</t>
  </si>
  <si>
    <t>of which limited capability for work and work-related activity</t>
  </si>
  <si>
    <t>Income Support (incapacity/sick and disabled)</t>
  </si>
  <si>
    <t>Income Support (sick and disabled):</t>
  </si>
  <si>
    <t>of which long-term sick &amp; disabled (with Disability Premium)</t>
  </si>
  <si>
    <t xml:space="preserve">of which short-term sick </t>
  </si>
  <si>
    <t>Income Support (incapacity) - National Statistics definition</t>
  </si>
  <si>
    <t>Severe Disablement Allowance / Non - contributory Invalidity Pension</t>
  </si>
  <si>
    <t>Incapacity benefits expenditure,</t>
  </si>
  <si>
    <t>Incapacity benefits caseload, 
thousands</t>
  </si>
  <si>
    <t>Employment and Support Allowance (income based, without contributory benefit)</t>
  </si>
  <si>
    <t>Employment and Support Allowance (credits only)</t>
  </si>
  <si>
    <t>Employment and Support Allowance (contributory only)</t>
  </si>
  <si>
    <t>Employment and Support Allowance (contributory and income-based)</t>
  </si>
  <si>
    <t>Employment and Support Allowance (income-based only)</t>
  </si>
  <si>
    <t>Incapacity Benefit (credits only)</t>
  </si>
  <si>
    <t xml:space="preserve">Invalidity Benefit (basic) </t>
  </si>
  <si>
    <t>Invalidity Benefit (credits only)</t>
  </si>
  <si>
    <t>Universal Credit for those with health conditions**</t>
  </si>
  <si>
    <t>of which, Universal Credit for those with health conditions also in receipt of Employment and Support Allowance**</t>
  </si>
  <si>
    <t>of which Assessment Phase / fit note</t>
  </si>
  <si>
    <t>of which Work Related Activity Group / limited capability for work</t>
  </si>
  <si>
    <t>of which Support Group / limited capability for work and work-related activity</t>
  </si>
  <si>
    <t>Income Support (overlaps with above benefits)</t>
  </si>
  <si>
    <t>Long-term sick &amp; disabled (with Disability Premium)</t>
  </si>
  <si>
    <t>In receipt of another incapacity benefit (overlaps with category above)</t>
  </si>
  <si>
    <t>*Expenditure includes Employment Support Allowance, Incapacity Benefit, Invalidity Benefit, Sickness Benefit, Severe Disablement Allowance, Universal Credit for those with health conditions and Income Support (incapacity / sick &amp; disabled) whereas caseloads exclude Income Support (incapacity / sick &amp; disabled) since almost all Income Support claimants also receive one of the other benefits listed above.</t>
  </si>
  <si>
    <r>
      <t xml:space="preserve">**’Universal Credit for those with health conditions’ figures in rows 168-171 include claimants also in receipt of Employment and Support Allowance. To calculate claimants of Universal Credit for those with health conditions who are </t>
    </r>
    <r>
      <rPr>
        <u/>
        <sz val="12"/>
        <rFont val="Arial"/>
        <family val="2"/>
      </rPr>
      <t>not</t>
    </r>
    <r>
      <rPr>
        <sz val="12"/>
        <rFont val="Arial"/>
        <family val="2"/>
      </rPr>
      <t xml:space="preserve"> also in receipt of Employment and Support Allowance, subtract rows 173-176 from the corresponding rows in 168-171.</t>
    </r>
  </si>
  <si>
    <t>Council Tax Benefit and predecessors expenditure,</t>
  </si>
  <si>
    <t>By Claimant Group - National Statistics definition:</t>
  </si>
  <si>
    <t>Jobseeker</t>
  </si>
  <si>
    <t>Lone Parent on Income Support</t>
  </si>
  <si>
    <t>Other Income Related benefit - Working Age</t>
  </si>
  <si>
    <t>Other Income Related benefit - Pensioner</t>
  </si>
  <si>
    <t>Bereaved</t>
  </si>
  <si>
    <t>Housing Benefit / Council Tax Benefit only</t>
  </si>
  <si>
    <t>Total over Pension Credit qualifying age</t>
  </si>
  <si>
    <t>Total under Pension Credit qualifying age</t>
  </si>
  <si>
    <t>By Claimant Group - Previous Definition:</t>
  </si>
  <si>
    <t>Over Pension Credit Qualifying Age</t>
  </si>
  <si>
    <t>Lone parents</t>
  </si>
  <si>
    <t>Short-term sick and others</t>
  </si>
  <si>
    <t>By Country:</t>
  </si>
  <si>
    <t>of which England</t>
  </si>
  <si>
    <t>of which Wales</t>
  </si>
  <si>
    <t>of which Scotland</t>
  </si>
  <si>
    <t>Community Charge Benefit, of which</t>
  </si>
  <si>
    <t>Rate Rebate</t>
  </si>
  <si>
    <t>By Funding source:</t>
  </si>
  <si>
    <t>of which funded by DWP and predecessors</t>
  </si>
  <si>
    <t>of which funded by other government departments or local authorities</t>
  </si>
  <si>
    <t xml:space="preserve">Council Tax Benefit and predecessors expenditure, </t>
  </si>
  <si>
    <t>Community Charge Benefit</t>
  </si>
  <si>
    <t>of which funded by DWP and predecessors, of which</t>
  </si>
  <si>
    <t>Council Tax Benefit and predecessors caseload,
thousands</t>
  </si>
  <si>
    <t>England</t>
  </si>
  <si>
    <t>Wales</t>
  </si>
  <si>
    <t>Scotland</t>
  </si>
  <si>
    <t>Disability benefits expenditure,</t>
  </si>
  <si>
    <t>of which children</t>
  </si>
  <si>
    <t>Access to Work</t>
  </si>
  <si>
    <t>Disability benefits caseload,
thousands</t>
  </si>
  <si>
    <t>Housing benefits expenditure</t>
  </si>
  <si>
    <t>of which Housing Benefit AME within Welfare Cap</t>
  </si>
  <si>
    <t>of which Housing Benefit AME outside Welfare Cap</t>
  </si>
  <si>
    <t>of which Universal Credit Housing Element</t>
  </si>
  <si>
    <t>By Tenure</t>
  </si>
  <si>
    <r>
      <t xml:space="preserve">of which </t>
    </r>
    <r>
      <rPr>
        <b/>
        <sz val="12"/>
        <rFont val="Arial"/>
        <family val="2"/>
      </rPr>
      <t>Housing Benefit</t>
    </r>
    <r>
      <rPr>
        <sz val="12"/>
        <rFont val="Arial"/>
        <family val="2"/>
      </rPr>
      <t xml:space="preserve"> Local Authority Tenants (Rent Rebate)</t>
    </r>
  </si>
  <si>
    <r>
      <t xml:space="preserve">of which </t>
    </r>
    <r>
      <rPr>
        <b/>
        <sz val="12"/>
        <rFont val="Arial"/>
        <family val="2"/>
      </rPr>
      <t>Housing Benefit</t>
    </r>
    <r>
      <rPr>
        <sz val="12"/>
        <rFont val="Arial"/>
        <family val="2"/>
      </rPr>
      <t xml:space="preserve"> Registered Social Landlord Tenants</t>
    </r>
  </si>
  <si>
    <r>
      <t xml:space="preserve">of which </t>
    </r>
    <r>
      <rPr>
        <b/>
        <sz val="12"/>
        <rFont val="Arial"/>
        <family val="2"/>
      </rPr>
      <t>Housing Benefit</t>
    </r>
    <r>
      <rPr>
        <sz val="12"/>
        <rFont val="Arial"/>
        <family val="2"/>
      </rPr>
      <t xml:space="preserve"> Private Rented Sector tenants</t>
    </r>
  </si>
  <si>
    <r>
      <t xml:space="preserve">of which </t>
    </r>
    <r>
      <rPr>
        <b/>
        <sz val="12"/>
        <rFont val="Arial"/>
        <family val="2"/>
      </rPr>
      <t xml:space="preserve">Housing Benefit </t>
    </r>
    <r>
      <rPr>
        <sz val="12"/>
        <rFont val="Arial"/>
        <family val="2"/>
      </rPr>
      <t>Local Housing Allowance</t>
    </r>
  </si>
  <si>
    <r>
      <t xml:space="preserve">of which </t>
    </r>
    <r>
      <rPr>
        <b/>
        <sz val="12"/>
        <rFont val="Arial"/>
        <family val="2"/>
      </rPr>
      <t>Universal Credit Housing Element</t>
    </r>
    <r>
      <rPr>
        <sz val="12"/>
        <rFont val="Arial"/>
        <family val="2"/>
      </rPr>
      <t xml:space="preserve"> Private Rented Sector </t>
    </r>
  </si>
  <si>
    <r>
      <t xml:space="preserve">of which </t>
    </r>
    <r>
      <rPr>
        <b/>
        <sz val="12"/>
        <rFont val="Arial"/>
        <family val="2"/>
      </rPr>
      <t>Universal Credit Housing Element</t>
    </r>
    <r>
      <rPr>
        <sz val="12"/>
        <rFont val="Arial"/>
        <family val="2"/>
      </rPr>
      <t xml:space="preserve"> Social Rented Sector</t>
    </r>
  </si>
  <si>
    <r>
      <t>of which</t>
    </r>
    <r>
      <rPr>
        <b/>
        <sz val="12"/>
        <rFont val="Arial"/>
        <family val="2"/>
      </rPr>
      <t xml:space="preserve"> Universal Credit Housing Element</t>
    </r>
    <r>
      <rPr>
        <sz val="12"/>
        <rFont val="Arial"/>
        <family val="2"/>
      </rPr>
      <t xml:space="preserve"> Others</t>
    </r>
  </si>
  <si>
    <t>Total Housing Support Social Rented Sector</t>
  </si>
  <si>
    <t>Total Housing Support Private Rented Sector</t>
  </si>
  <si>
    <r>
      <rPr>
        <b/>
        <sz val="12"/>
        <rFont val="Arial"/>
        <family val="2"/>
      </rPr>
      <t>Housing Benefit</t>
    </r>
    <r>
      <rPr>
        <sz val="12"/>
        <rFont val="Arial"/>
        <family val="2"/>
      </rPr>
      <t xml:space="preserve"> By Claimant Group - National Statistics definition:</t>
    </r>
  </si>
  <si>
    <t>Other Income Related benefit-Working Age</t>
  </si>
  <si>
    <t>Housing Benefit only</t>
  </si>
  <si>
    <r>
      <rPr>
        <b/>
        <sz val="12"/>
        <rFont val="Arial"/>
        <family val="2"/>
      </rPr>
      <t>Housing Benefit</t>
    </r>
    <r>
      <rPr>
        <sz val="12"/>
        <rFont val="Arial"/>
        <family val="2"/>
      </rPr>
      <t xml:space="preserve"> over Pension Credit qualifying age</t>
    </r>
  </si>
  <si>
    <r>
      <rPr>
        <b/>
        <sz val="12"/>
        <rFont val="Arial"/>
        <family val="2"/>
      </rPr>
      <t>Housing Benefit</t>
    </r>
    <r>
      <rPr>
        <sz val="12"/>
        <rFont val="Arial"/>
        <family val="2"/>
      </rPr>
      <t xml:space="preserve"> under Pension Credit qualifying age</t>
    </r>
  </si>
  <si>
    <t>Over Pension Credit qualifying age</t>
  </si>
  <si>
    <r>
      <rPr>
        <b/>
        <sz val="12"/>
        <rFont val="Arial"/>
        <family val="2"/>
      </rPr>
      <t>Housing Benefit</t>
    </r>
    <r>
      <rPr>
        <sz val="12"/>
        <rFont val="Arial"/>
        <family val="2"/>
      </rPr>
      <t xml:space="preserve"> Rent Rebate</t>
    </r>
  </si>
  <si>
    <r>
      <rPr>
        <b/>
        <sz val="12"/>
        <rFont val="Arial"/>
        <family val="2"/>
      </rPr>
      <t>Housing Benefit</t>
    </r>
    <r>
      <rPr>
        <sz val="12"/>
        <rFont val="Arial"/>
        <family val="2"/>
      </rPr>
      <t xml:space="preserve"> Rent Allowance</t>
    </r>
  </si>
  <si>
    <t>Universal Credit Housing Element</t>
  </si>
  <si>
    <t>Total Housing Support England</t>
  </si>
  <si>
    <t>Total Housing Support Wales</t>
  </si>
  <si>
    <t>Total Housing Support Scotland</t>
  </si>
  <si>
    <r>
      <rPr>
        <b/>
        <sz val="12"/>
        <rFont val="Arial"/>
        <family val="2"/>
      </rPr>
      <t xml:space="preserve">Housing Benefit </t>
    </r>
    <r>
      <rPr>
        <sz val="12"/>
        <rFont val="Arial"/>
        <family val="2"/>
      </rPr>
      <t>By Funding source:</t>
    </r>
  </si>
  <si>
    <t>of which Rent Allowance</t>
  </si>
  <si>
    <t>of which Non-Housing Revenue Account Rent Rebates</t>
  </si>
  <si>
    <t>of which Rent Rebate (Scotland only pre-2004/05)</t>
  </si>
  <si>
    <t>of which Housing Revenue Account Rent Rebates - England</t>
  </si>
  <si>
    <t>of which Housing Revenue Account Rent Rebates - Wales</t>
  </si>
  <si>
    <t>of which Local Authority general funds</t>
  </si>
  <si>
    <t xml:space="preserve">Housing benefits expenditure, </t>
  </si>
  <si>
    <t>£ million real terms, 2024/25 prices</t>
  </si>
  <si>
    <t xml:space="preserve">of which Universal Credit spend on support for Housing </t>
  </si>
  <si>
    <t>Housing benefits caseloads, 
thousands</t>
  </si>
  <si>
    <r>
      <t xml:space="preserve">of which </t>
    </r>
    <r>
      <rPr>
        <b/>
        <sz val="12"/>
        <rFont val="Arial"/>
        <family val="2"/>
      </rPr>
      <t xml:space="preserve">Housing Benefit </t>
    </r>
    <r>
      <rPr>
        <sz val="12"/>
        <rFont val="Arial"/>
        <family val="2"/>
      </rPr>
      <t>within Welfare Cap</t>
    </r>
  </si>
  <si>
    <r>
      <t xml:space="preserve">of which </t>
    </r>
    <r>
      <rPr>
        <b/>
        <sz val="12"/>
        <rFont val="Arial"/>
        <family val="2"/>
      </rPr>
      <t>Housing Benefit</t>
    </r>
    <r>
      <rPr>
        <sz val="12"/>
        <rFont val="Arial"/>
        <family val="2"/>
      </rPr>
      <t xml:space="preserve"> outside Welfare Cap (Jobseeker)</t>
    </r>
  </si>
  <si>
    <t>Income Support expenditure</t>
  </si>
  <si>
    <t>By claimant group - National Statistics definition</t>
  </si>
  <si>
    <t>On incapacity benefits</t>
  </si>
  <si>
    <t>Lone parent</t>
  </si>
  <si>
    <t>Others on income related benefit</t>
  </si>
  <si>
    <t>Child Elements</t>
  </si>
  <si>
    <t>Income Support excluding child elements</t>
  </si>
  <si>
    <t xml:space="preserve">     Lone parent</t>
  </si>
  <si>
    <t>Income Support for those under Pension Credit qualifying age</t>
  </si>
  <si>
    <t>Income Support for lone parents, carers and others</t>
  </si>
  <si>
    <t>By claimant group - previous definition</t>
  </si>
  <si>
    <t>Unemployed (paid until introduction of JSA in October 1996)</t>
  </si>
  <si>
    <t>Elderly (Minimum Income Guarantee)</t>
  </si>
  <si>
    <t>Lone parents (not also receiving Disability Premium)</t>
  </si>
  <si>
    <t>Other cases (i): Short-term sick</t>
  </si>
  <si>
    <t>Other cases (ii): all other cases</t>
  </si>
  <si>
    <t>Residential Care &amp; Nursing Homes</t>
  </si>
  <si>
    <t>Pensioner</t>
  </si>
  <si>
    <t>Long-term sick &amp; disabled</t>
  </si>
  <si>
    <t>Income Support and predecessors excluding child elements and Residential Care &amp; Nursing Homes</t>
  </si>
  <si>
    <t xml:space="preserve">Income Support expenditure, </t>
  </si>
  <si>
    <t>Income Support caseload, 
thousands</t>
  </si>
  <si>
    <t>Other cases</t>
  </si>
  <si>
    <t>Maternity benefits expenditure,</t>
  </si>
  <si>
    <t>Maternity benefits caseload, 
thousands</t>
  </si>
  <si>
    <t>New Deal and Employment programme allowances expenditure,</t>
  </si>
  <si>
    <t>New Deal 50+</t>
  </si>
  <si>
    <t>New Deal for Young People</t>
  </si>
  <si>
    <t>New Deal 25+</t>
  </si>
  <si>
    <t>Pension Credit expenditure,</t>
  </si>
  <si>
    <t>Total Pension Credit &amp; predecessors</t>
  </si>
  <si>
    <t>Total Pension Credit</t>
  </si>
  <si>
    <t>of which Guarantee Credit</t>
  </si>
  <si>
    <t>of which Savings Credit</t>
  </si>
  <si>
    <t>Income Support for those over Pension Credit qualifying age (including Minimum Income Guarantee)</t>
  </si>
  <si>
    <t>Supplementary Benefit for the over 60s</t>
  </si>
  <si>
    <t xml:space="preserve">Pension Credit expenditure, </t>
  </si>
  <si>
    <t>Pension Credit caseload, 
thousands</t>
  </si>
  <si>
    <t>of which Guarantee Credit only</t>
  </si>
  <si>
    <t>of which Guarantee Credit and Savings Credit</t>
  </si>
  <si>
    <t>of which Savings Credit only</t>
  </si>
  <si>
    <t>Net Social Fund expenditure, excluding Winter Fuel Payments,</t>
  </si>
  <si>
    <t>Discretionary Fund</t>
  </si>
  <si>
    <t xml:space="preserve">Budgeting Loans </t>
  </si>
  <si>
    <t>Community Care Grants</t>
  </si>
  <si>
    <t>Crisis Loans</t>
  </si>
  <si>
    <t>Regulated Fund</t>
  </si>
  <si>
    <t>of which Working age</t>
  </si>
  <si>
    <t>of which Pensioner</t>
  </si>
  <si>
    <t>of which pensioner</t>
  </si>
  <si>
    <t>State Pension expenditure,</t>
  </si>
  <si>
    <t>Contributory State Pension</t>
  </si>
  <si>
    <t>of which State Pension (basic)</t>
  </si>
  <si>
    <t>of which Lump Sum Payments</t>
  </si>
  <si>
    <t>of which State Second Pension</t>
  </si>
  <si>
    <t>State Pension (non contributory 'Category D')</t>
  </si>
  <si>
    <t>State Pension paid outside UK included above</t>
  </si>
  <si>
    <t xml:space="preserve">State Pension expenditure, </t>
  </si>
  <si>
    <t>State Pension caseload, 
thousands</t>
  </si>
  <si>
    <t>Total State Pension Caseload</t>
  </si>
  <si>
    <t>of which new State Pension</t>
  </si>
  <si>
    <t>State Pension (non contributory only 'Category D')</t>
  </si>
  <si>
    <t>Unemployment benefits expenditure</t>
  </si>
  <si>
    <t>Income Support for the unemployed (paid until introduction of JSA in October 1996)</t>
  </si>
  <si>
    <t>Jobseekers Allowance</t>
  </si>
  <si>
    <t xml:space="preserve">  Universal Credit- outside Welfare Cap</t>
  </si>
  <si>
    <t xml:space="preserve">Unemployment benefits expenditure, </t>
  </si>
  <si>
    <t>Unemployment benefits caseload, 
thousands</t>
  </si>
  <si>
    <t>Income Support for the unemployed</t>
  </si>
  <si>
    <t xml:space="preserve">Total contributory </t>
  </si>
  <si>
    <t xml:space="preserve">Total income-based </t>
  </si>
  <si>
    <t>Unemployment Benefit and Income Support for the unemployed</t>
  </si>
  <si>
    <t>of which Unemployment Benefit only</t>
  </si>
  <si>
    <t>of which Unemployment Benefit and Supplementary Benefit / Income Support</t>
  </si>
  <si>
    <t>of which Supplementary Benefit / Income Support only</t>
  </si>
  <si>
    <t>Note</t>
  </si>
  <si>
    <t>Caseloads shown for 1996/97 for Jobseeker’s Allowance are an average covering both Jobseeker’s Allowance, introduced in October 1996, and the previous Unemployment Benefit / Income Support system, to avoid double counting.</t>
  </si>
  <si>
    <t>Universal Credit and equivalents expenditure,</t>
  </si>
  <si>
    <t>£million, Nominal Terms</t>
  </si>
  <si>
    <t>Total UC and equivalents</t>
  </si>
  <si>
    <t xml:space="preserve">Housing Benefit (working age) </t>
  </si>
  <si>
    <t>Income Support - Incapacity related</t>
  </si>
  <si>
    <t>Income Support - non-incapacity related</t>
  </si>
  <si>
    <t>Personal Tax Credits</t>
  </si>
  <si>
    <t xml:space="preserve">Universal Credit </t>
  </si>
  <si>
    <t xml:space="preserve">Universal Credit and equivalents expenditure, </t>
  </si>
  <si>
    <t>£million, real terms, 2024/25 prices</t>
  </si>
  <si>
    <t xml:space="preserve">Universal Credit and equivalents caseloads, </t>
  </si>
  <si>
    <t>Universal Credit by Element*</t>
  </si>
  <si>
    <t>Universal Credit Health Element</t>
  </si>
  <si>
    <t>of which is directed at those with health conditions</t>
  </si>
  <si>
    <t xml:space="preserve">*Universal Credit caseloads split by element relate to the number of benefit units that are in receipt of a specific element. Claimants can be eligible to multiple elements so caseload breakdowns split by element cannot be added together to produce the total Universal Credit caseload. 
Universal Credit Housing element directed at those with health conditions refer to claimants that are in receipt of both housing element and health element. This breakdown is a subset of both the UC housing element and UC health element caseload. </t>
  </si>
  <si>
    <t>Click on a link below to navigate to the relevant tab in the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</si>
</sst>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0\ ;\-#,##0\ ;\-"/>
    <numFmt numFmtId="165" formatCode="#,##0.0\ ;\-#,##0.0\ ;\-"/>
    <numFmt numFmtId="166" formatCode="#,##0.00\ ;\-#,##0.00\ ;\-"/>
    <numFmt numFmtId="167" formatCode="0.00000"/>
    <numFmt numFmtId="168" formatCode="0.0%"/>
    <numFmt numFmtId="169" formatCode="#,##0.00000000_ ;\-#,##0.00000000\ "/>
    <numFmt numFmtId="170" formatCode="#,##0.000_ ;\-#,##0.000\ "/>
    <numFmt numFmtId="171" formatCode="#,##0.0\ ;\-#,##0.0\ ;\-\ "/>
    <numFmt numFmtId="172" formatCode="0.000000%"/>
    <numFmt numFmtId="173" formatCode="0.00000%"/>
    <numFmt numFmtId="174" formatCode="#,##0.0000\ ;\-#,##0.0000\ ;\-"/>
    <numFmt numFmtId="175" formatCode="#,##0.000\ ;\-#,##0.000\ ;\-\ "/>
    <numFmt numFmtId="176" formatCode="#,##0&quot; &quot;;&quot;-&quot;#,##0&quot; &quot;;&quot;-&quot;"/>
    <numFmt numFmtId="177" formatCode="#,##0.000\ ;\-#,##0.000\ ;\-"/>
    <numFmt numFmtId="178" formatCode="_-* #,##0_-;\-* #,##0_-;_-* &quot;-&quot;??_-;_-@_-"/>
    <numFmt numFmtId="179" formatCode="_-* #,##0.000_-;\-* #,##0.000_-;_-* &quot;-&quot;??_-;_-@_-"/>
    <numFmt numFmtId="180" formatCode="#,##0\ ;\-#,##0\ ;\-\ "/>
    <numFmt numFmtId="181" formatCode="0.000000"/>
    <numFmt numFmtId="182" formatCode="&quot; &quot;* #,##0.00&quot; &quot;;&quot;-&quot;* #,##0.00&quot; &quot;;&quot; &quot;* &quot;-&quot;#&quot; &quot;;&quot; &quot;@&quot; &quot;"/>
    <numFmt numFmtId="183" formatCode="&quot; &quot;#,##0&quot; &quot;;&quot;-&quot;#,##0&quot; &quot;;&quot; -&quot;00&quot; &quot;;&quot; &quot;@&quot; &quot;"/>
    <numFmt numFmtId="184" formatCode="#,##0;\-#,##0;\-"/>
    <numFmt numFmtId="185" formatCode="&quot; &quot;* #,##0&quot; &quot;;&quot;-&quot;* #,##0&quot; &quot;;&quot; &quot;* &quot;-&quot;#&quot; &quot;;&quot; &quot;@&quot; &quot;"/>
    <numFmt numFmtId="186" formatCode="#,##0;&quot;-&quot;#,##0;&quot;-&quot;"/>
  </numFmts>
  <fonts count="34" x14ac:knownFonts="1">
    <font>
      <sz val="10"/>
      <name val="Arial"/>
    </font>
    <font>
      <b/>
      <sz val="22"/>
      <name val="Arial"/>
      <family val="2"/>
    </font>
    <font>
      <b/>
      <sz val="20"/>
      <color theme="1" tint="0.14999847407452621"/>
      <name val="Arial"/>
      <family val="2"/>
    </font>
    <font>
      <sz val="12"/>
      <name val="Arial"/>
      <family val="2"/>
    </font>
    <font>
      <b/>
      <u/>
      <sz val="12"/>
      <name val="Arial"/>
      <family val="2"/>
    </font>
    <font>
      <sz val="10"/>
      <name val="Arial"/>
      <family val="2"/>
    </font>
    <font>
      <u/>
      <sz val="10"/>
      <color indexed="12"/>
      <name val="Arial"/>
      <family val="2"/>
    </font>
    <font>
      <u/>
      <sz val="12"/>
      <color indexed="12"/>
      <name val="Arial"/>
      <family val="2"/>
    </font>
    <font>
      <b/>
      <sz val="12"/>
      <name val="Arial"/>
      <family val="2"/>
    </font>
    <font>
      <sz val="12"/>
      <color rgb="FF000000"/>
      <name val="Arial"/>
      <family val="2"/>
    </font>
    <font>
      <sz val="12"/>
      <color indexed="9"/>
      <name val="Arial"/>
      <family val="2"/>
    </font>
    <font>
      <sz val="12"/>
      <color theme="1"/>
      <name val="Arial"/>
      <family val="2"/>
    </font>
    <font>
      <sz val="12"/>
      <color rgb="FFFF0000"/>
      <name val="Arial"/>
      <family val="2"/>
    </font>
    <font>
      <b/>
      <sz val="12"/>
      <color theme="1"/>
      <name val="Arial"/>
      <family val="2"/>
    </font>
    <font>
      <sz val="12"/>
      <color indexed="55"/>
      <name val="Arial"/>
      <family val="2"/>
    </font>
    <font>
      <sz val="12"/>
      <color indexed="22"/>
      <name val="Arial"/>
      <family val="2"/>
    </font>
    <font>
      <sz val="8"/>
      <name val="Arial"/>
      <family val="2"/>
    </font>
    <font>
      <b/>
      <sz val="12"/>
      <color rgb="FF000000"/>
      <name val="Arial"/>
      <family val="2"/>
    </font>
    <font>
      <sz val="10"/>
      <color rgb="FF000000"/>
      <name val="Arial"/>
      <family val="2"/>
    </font>
    <font>
      <u/>
      <sz val="10"/>
      <color rgb="FF0000FF"/>
      <name val="Arial"/>
      <family val="2"/>
    </font>
    <font>
      <u/>
      <sz val="12"/>
      <color rgb="FF0000FF"/>
      <name val="Arial"/>
      <family val="2"/>
    </font>
    <font>
      <sz val="11"/>
      <color theme="1"/>
      <name val="Aptos Narrow"/>
      <family val="2"/>
      <scheme val="minor"/>
    </font>
    <font>
      <b/>
      <sz val="11"/>
      <color theme="1"/>
      <name val="Aptos Narrow"/>
      <family val="2"/>
      <scheme val="minor"/>
    </font>
    <font>
      <sz val="12"/>
      <color indexed="10"/>
      <name val="Arial"/>
      <family val="2"/>
    </font>
    <font>
      <u val="singleAccounting"/>
      <sz val="12"/>
      <name val="Arial"/>
      <family val="2"/>
    </font>
    <font>
      <b/>
      <sz val="12"/>
      <color indexed="12"/>
      <name val="Arial"/>
      <family val="2"/>
    </font>
    <font>
      <b/>
      <sz val="12"/>
      <color indexed="10"/>
      <name val="Arial"/>
      <family val="2"/>
    </font>
    <font>
      <b/>
      <sz val="12"/>
      <color indexed="9"/>
      <name val="Arial"/>
      <family val="2"/>
    </font>
    <font>
      <u/>
      <sz val="12"/>
      <name val="Arial"/>
      <family val="2"/>
    </font>
    <font>
      <b/>
      <sz val="12"/>
      <color indexed="8"/>
      <name val="Arial"/>
      <family val="2"/>
    </font>
    <font>
      <b/>
      <u/>
      <sz val="12"/>
      <color indexed="12"/>
      <name val="Arial"/>
      <family val="2"/>
    </font>
    <font>
      <sz val="12"/>
      <color indexed="8"/>
      <name val="Arial"/>
      <family val="2"/>
    </font>
    <font>
      <sz val="12"/>
      <color indexed="12"/>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rgb="FFFFFF00"/>
        <bgColor rgb="FFFFFFFF"/>
      </patternFill>
    </fill>
    <fill>
      <patternFill patternType="solid">
        <fgColor theme="0"/>
        <bgColor rgb="FFFFFFFF"/>
      </patternFill>
    </fill>
    <fill>
      <patternFill patternType="solid">
        <fgColor rgb="FFFFFFFF"/>
        <bgColor rgb="FFFFFFFF"/>
      </patternFill>
    </fill>
  </fills>
  <borders count="3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indexed="64"/>
      </left>
      <right/>
      <top/>
      <bottom style="medium">
        <color indexed="64"/>
      </bottom>
      <diagonal/>
    </border>
    <border>
      <left/>
      <right style="medium">
        <color auto="1"/>
      </right>
      <top/>
      <bottom style="medium">
        <color auto="1"/>
      </bottom>
      <diagonal/>
    </border>
    <border>
      <left/>
      <right/>
      <top style="medium">
        <color auto="1"/>
      </top>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
      <left/>
      <right/>
      <top/>
      <bottom style="medium">
        <color auto="1"/>
      </bottom>
      <diagonal/>
    </border>
    <border>
      <left/>
      <right style="medium">
        <color indexed="64"/>
      </right>
      <top style="thin">
        <color indexed="64"/>
      </top>
      <bottom/>
      <diagonal/>
    </border>
    <border>
      <left style="thin">
        <color indexed="64"/>
      </left>
      <right/>
      <top/>
      <bottom/>
      <diagonal/>
    </border>
    <border>
      <left/>
      <right/>
      <top style="thin">
        <color indexed="64"/>
      </top>
      <bottom/>
      <diagonal/>
    </border>
    <border>
      <left/>
      <right/>
      <top/>
      <bottom style="thin">
        <color rgb="FF000000"/>
      </bottom>
      <diagonal/>
    </border>
    <border>
      <left/>
      <right style="medium">
        <color indexed="64"/>
      </right>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medium">
        <color auto="1"/>
      </bottom>
      <diagonal/>
    </border>
    <border>
      <left/>
      <right style="medium">
        <color rgb="FF000000"/>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auto="1"/>
      </right>
      <top/>
      <bottom style="medium">
        <color rgb="FF000000"/>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diagonal/>
    </border>
  </borders>
  <cellStyleXfs count="14">
    <xf numFmtId="0" fontId="0" fillId="0" borderId="0"/>
    <xf numFmtId="0" fontId="6"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xf numFmtId="0" fontId="16" fillId="0" borderId="0"/>
    <xf numFmtId="43" fontId="5" fillId="0" borderId="0" applyFont="0" applyFill="0" applyBorder="0" applyAlignment="0" applyProtection="0"/>
    <xf numFmtId="0" fontId="5" fillId="0" borderId="0"/>
    <xf numFmtId="0" fontId="18" fillId="0" borderId="0" applyNumberFormat="0" applyFont="0" applyBorder="0" applyProtection="0"/>
    <xf numFmtId="0" fontId="19" fillId="0" borderId="0" applyNumberFormat="0" applyFill="0" applyBorder="0" applyAlignment="0" applyProtection="0"/>
    <xf numFmtId="0" fontId="21" fillId="0" borderId="0"/>
    <xf numFmtId="0" fontId="18" fillId="0" borderId="0" applyNumberFormat="0" applyFont="0" applyBorder="0" applyProtection="0"/>
    <xf numFmtId="182" fontId="18" fillId="0" borderId="0" applyFont="0" applyFill="0" applyBorder="0" applyAlignment="0" applyProtection="0"/>
    <xf numFmtId="9" fontId="18" fillId="0" borderId="0" applyFont="0" applyFill="0" applyBorder="0" applyAlignment="0" applyProtection="0"/>
    <xf numFmtId="0" fontId="5" fillId="0" borderId="0"/>
  </cellStyleXfs>
  <cellXfs count="736">
    <xf numFmtId="0" fontId="0" fillId="0" borderId="0" xfId="0"/>
    <xf numFmtId="0" fontId="0" fillId="2" borderId="0" xfId="0" applyFill="1"/>
    <xf numFmtId="0" fontId="1" fillId="2" borderId="1" xfId="0" applyFont="1" applyFill="1" applyBorder="1" applyAlignment="1">
      <alignment horizontal="left" vertical="center" indent="22"/>
    </xf>
    <xf numFmtId="0" fontId="2" fillId="2" borderId="2" xfId="0" applyFont="1" applyFill="1" applyBorder="1" applyAlignment="1">
      <alignment horizontal="left" indent="18"/>
    </xf>
    <xf numFmtId="0" fontId="2" fillId="2" borderId="3" xfId="0" applyFont="1" applyFill="1" applyBorder="1" applyAlignment="1">
      <alignment horizontal="left" vertical="top" indent="18"/>
    </xf>
    <xf numFmtId="0" fontId="3" fillId="2" borderId="2" xfId="0" applyFont="1" applyFill="1" applyBorder="1" applyAlignment="1">
      <alignment horizontal="left" wrapText="1" indent="2"/>
    </xf>
    <xf numFmtId="0" fontId="3" fillId="2" borderId="2" xfId="0" applyFont="1" applyFill="1" applyBorder="1" applyAlignment="1">
      <alignment horizontal="left" indent="2"/>
    </xf>
    <xf numFmtId="0" fontId="4" fillId="2" borderId="2" xfId="0" applyFont="1" applyFill="1" applyBorder="1" applyAlignment="1">
      <alignment horizontal="left" indent="2"/>
    </xf>
    <xf numFmtId="0" fontId="5" fillId="2" borderId="0" xfId="0" applyFont="1" applyFill="1"/>
    <xf numFmtId="0" fontId="7" fillId="2" borderId="2" xfId="1" applyFont="1" applyFill="1" applyBorder="1" applyAlignment="1" applyProtection="1">
      <alignment horizontal="left" indent="2"/>
    </xf>
    <xf numFmtId="0" fontId="3" fillId="2" borderId="0" xfId="0" applyFont="1" applyFill="1"/>
    <xf numFmtId="0" fontId="7" fillId="2" borderId="2" xfId="1" applyFont="1" applyFill="1" applyBorder="1" applyAlignment="1" applyProtection="1">
      <alignment horizontal="left" wrapText="1" indent="2"/>
    </xf>
    <xf numFmtId="0" fontId="4" fillId="2" borderId="2" xfId="0" applyFont="1" applyFill="1" applyBorder="1" applyAlignment="1">
      <alignment horizontal="left" wrapText="1" indent="2"/>
    </xf>
    <xf numFmtId="0" fontId="7" fillId="2" borderId="2" xfId="1" applyFont="1" applyFill="1" applyBorder="1" applyAlignment="1" applyProtection="1">
      <alignment horizontal="left" vertical="top" indent="2"/>
    </xf>
    <xf numFmtId="0" fontId="7" fillId="2" borderId="4" xfId="1" applyFont="1" applyFill="1" applyBorder="1" applyAlignment="1" applyProtection="1">
      <alignment horizontal="left" vertical="top" indent="2"/>
    </xf>
    <xf numFmtId="0" fontId="7" fillId="2" borderId="0" xfId="1" applyFont="1" applyFill="1" applyBorder="1" applyAlignment="1" applyProtection="1">
      <alignment horizontal="center" vertical="top"/>
    </xf>
    <xf numFmtId="0" fontId="3" fillId="0" borderId="0" xfId="0" applyFont="1"/>
    <xf numFmtId="0" fontId="8" fillId="2" borderId="5" xfId="2" applyFont="1" applyFill="1" applyBorder="1" applyAlignment="1">
      <alignment horizontal="center" vertical="top" wrapText="1"/>
    </xf>
    <xf numFmtId="0" fontId="8" fillId="0" borderId="6" xfId="0" applyFont="1" applyBorder="1" applyAlignment="1">
      <alignment vertical="top"/>
    </xf>
    <xf numFmtId="0" fontId="8" fillId="2" borderId="7" xfId="2" applyFont="1" applyFill="1" applyBorder="1" applyAlignment="1">
      <alignment horizontal="center" vertical="top" wrapText="1"/>
    </xf>
    <xf numFmtId="0" fontId="8" fillId="0" borderId="8" xfId="0" applyFont="1" applyBorder="1"/>
    <xf numFmtId="0" fontId="8" fillId="0" borderId="7" xfId="0" applyFont="1" applyBorder="1" applyAlignment="1">
      <alignment vertical="center" wrapText="1"/>
    </xf>
    <xf numFmtId="0" fontId="8" fillId="0" borderId="8" xfId="0" applyFont="1" applyBorder="1" applyAlignment="1">
      <alignment vertical="center" wrapText="1"/>
    </xf>
    <xf numFmtId="0" fontId="3" fillId="0" borderId="7" xfId="0" applyFont="1" applyBorder="1" applyAlignment="1">
      <alignment horizontal="right" vertical="top"/>
    </xf>
    <xf numFmtId="0" fontId="7" fillId="0" borderId="8" xfId="1" applyFont="1" applyBorder="1" applyAlignment="1" applyProtection="1">
      <alignment vertical="center" wrapText="1"/>
    </xf>
    <xf numFmtId="0" fontId="3" fillId="0" borderId="7" xfId="0" applyFont="1" applyBorder="1" applyAlignment="1">
      <alignment horizontal="right" vertical="center"/>
    </xf>
    <xf numFmtId="0" fontId="3" fillId="0" borderId="8" xfId="0" applyFont="1" applyBorder="1" applyAlignment="1">
      <alignment vertical="center" wrapText="1"/>
    </xf>
    <xf numFmtId="0" fontId="8" fillId="0" borderId="8" xfId="1" applyFont="1" applyBorder="1" applyAlignment="1" applyProtection="1">
      <alignment vertical="center" wrapText="1"/>
    </xf>
    <xf numFmtId="0" fontId="9" fillId="0" borderId="8" xfId="0" applyFont="1" applyBorder="1" applyAlignment="1">
      <alignment vertical="center" wrapText="1"/>
    </xf>
    <xf numFmtId="0" fontId="3" fillId="0" borderId="9" xfId="0" applyFont="1" applyBorder="1" applyAlignment="1">
      <alignment horizontal="right" vertical="top"/>
    </xf>
    <xf numFmtId="0" fontId="7" fillId="0" borderId="10" xfId="1" applyFont="1" applyBorder="1" applyAlignment="1" applyProtection="1">
      <alignment vertical="center" wrapText="1"/>
    </xf>
    <xf numFmtId="0" fontId="3" fillId="0" borderId="0" xfId="0" applyFont="1" applyAlignment="1">
      <alignment vertical="center"/>
    </xf>
    <xf numFmtId="0" fontId="7" fillId="2" borderId="0" xfId="1" applyFont="1" applyFill="1" applyBorder="1" applyAlignment="1" applyProtection="1">
      <alignment horizontal="center" vertical="center"/>
    </xf>
    <xf numFmtId="0" fontId="7" fillId="2" borderId="0" xfId="1" applyFont="1" applyFill="1" applyBorder="1" applyAlignment="1" applyProtection="1">
      <alignment horizontal="left" vertical="center"/>
    </xf>
    <xf numFmtId="164" fontId="3" fillId="2" borderId="0" xfId="2" applyNumberFormat="1" applyFont="1" applyFill="1" applyAlignment="1">
      <alignment vertical="center"/>
    </xf>
    <xf numFmtId="0" fontId="3" fillId="2" borderId="0" xfId="2" applyFont="1" applyFill="1" applyAlignment="1">
      <alignment vertical="center"/>
    </xf>
    <xf numFmtId="0" fontId="8" fillId="2" borderId="5" xfId="2" applyFont="1" applyFill="1" applyBorder="1" applyAlignment="1">
      <alignment horizontal="center" wrapText="1"/>
    </xf>
    <xf numFmtId="0" fontId="8" fillId="2" borderId="11" xfId="2" applyFont="1" applyFill="1" applyBorder="1" applyAlignment="1">
      <alignment wrapText="1"/>
    </xf>
    <xf numFmtId="0" fontId="3" fillId="2" borderId="11" xfId="2" applyFont="1" applyFill="1" applyBorder="1"/>
    <xf numFmtId="164" fontId="8" fillId="2" borderId="5" xfId="2" applyNumberFormat="1" applyFont="1" applyFill="1" applyBorder="1" applyAlignment="1">
      <alignment horizontal="right"/>
    </xf>
    <xf numFmtId="164" fontId="8" fillId="2" borderId="11" xfId="2" applyNumberFormat="1" applyFont="1" applyFill="1" applyBorder="1" applyAlignment="1">
      <alignment horizontal="right"/>
    </xf>
    <xf numFmtId="164" fontId="8" fillId="2" borderId="6" xfId="2" applyNumberFormat="1" applyFont="1" applyFill="1" applyBorder="1" applyAlignment="1">
      <alignment horizontal="right"/>
    </xf>
    <xf numFmtId="0" fontId="3" fillId="2" borderId="0" xfId="2" applyFont="1" applyFill="1"/>
    <xf numFmtId="0" fontId="8" fillId="2" borderId="0" xfId="2" applyFont="1" applyFill="1" applyAlignment="1">
      <alignment vertical="center" wrapText="1"/>
    </xf>
    <xf numFmtId="0" fontId="3" fillId="2" borderId="0" xfId="2" applyFont="1" applyFill="1" applyAlignment="1">
      <alignment vertical="top" wrapText="1"/>
    </xf>
    <xf numFmtId="164" fontId="8" fillId="2" borderId="7" xfId="2" applyNumberFormat="1" applyFont="1" applyFill="1" applyBorder="1" applyAlignment="1">
      <alignment horizontal="right"/>
    </xf>
    <xf numFmtId="164" fontId="8" fillId="2" borderId="0" xfId="2" applyNumberFormat="1" applyFont="1" applyFill="1" applyAlignment="1">
      <alignment horizontal="right"/>
    </xf>
    <xf numFmtId="164" fontId="8" fillId="2" borderId="8" xfId="2" applyNumberFormat="1" applyFont="1" applyFill="1" applyBorder="1" applyAlignment="1">
      <alignment horizontal="right"/>
    </xf>
    <xf numFmtId="0" fontId="8" fillId="2" borderId="12" xfId="2" applyFont="1" applyFill="1" applyBorder="1" applyAlignment="1">
      <alignment vertical="center" wrapText="1"/>
    </xf>
    <xf numFmtId="0" fontId="8" fillId="2" borderId="13" xfId="2" applyFont="1" applyFill="1" applyBorder="1" applyAlignment="1">
      <alignment vertical="center" wrapText="1"/>
    </xf>
    <xf numFmtId="0" fontId="3" fillId="2" borderId="13" xfId="2" applyFont="1" applyFill="1" applyBorder="1"/>
    <xf numFmtId="164" fontId="10" fillId="2" borderId="12" xfId="2" applyNumberFormat="1" applyFont="1" applyFill="1" applyBorder="1"/>
    <xf numFmtId="164" fontId="10" fillId="2" borderId="13" xfId="2" applyNumberFormat="1" applyFont="1" applyFill="1" applyBorder="1"/>
    <xf numFmtId="164" fontId="3" fillId="2" borderId="13" xfId="2" applyNumberFormat="1" applyFont="1" applyFill="1" applyBorder="1"/>
    <xf numFmtId="164" fontId="3" fillId="2" borderId="14" xfId="2" applyNumberFormat="1" applyFont="1" applyFill="1" applyBorder="1"/>
    <xf numFmtId="0" fontId="8" fillId="2" borderId="0" xfId="2" applyFont="1" applyFill="1" applyAlignment="1">
      <alignment wrapText="1"/>
    </xf>
    <xf numFmtId="0" fontId="3" fillId="2" borderId="8" xfId="2" applyFont="1" applyFill="1" applyBorder="1"/>
    <xf numFmtId="164" fontId="3" fillId="2" borderId="0" xfId="2" applyNumberFormat="1" applyFont="1" applyFill="1"/>
    <xf numFmtId="0" fontId="11" fillId="2" borderId="0" xfId="2" applyFont="1" applyFill="1" applyAlignment="1">
      <alignment wrapText="1"/>
    </xf>
    <xf numFmtId="0" fontId="12" fillId="2" borderId="8" xfId="2" applyFont="1" applyFill="1" applyBorder="1"/>
    <xf numFmtId="165" fontId="3" fillId="2" borderId="0" xfId="2" applyNumberFormat="1" applyFont="1" applyFill="1"/>
    <xf numFmtId="165" fontId="3" fillId="2" borderId="8" xfId="2" applyNumberFormat="1" applyFont="1" applyFill="1" applyBorder="1"/>
    <xf numFmtId="0" fontId="3" fillId="2" borderId="0" xfId="2" applyFont="1" applyFill="1" applyAlignment="1">
      <alignment horizontal="left" indent="1"/>
    </xf>
    <xf numFmtId="165" fontId="3" fillId="2" borderId="0" xfId="2" applyNumberFormat="1" applyFont="1" applyFill="1" applyAlignment="1">
      <alignment horizontal="right"/>
    </xf>
    <xf numFmtId="0" fontId="3" fillId="2" borderId="0" xfId="2" applyFont="1" applyFill="1" applyAlignment="1">
      <alignment horizontal="left"/>
    </xf>
    <xf numFmtId="165" fontId="3" fillId="2" borderId="8" xfId="2" applyNumberFormat="1" applyFont="1" applyFill="1" applyBorder="1" applyAlignment="1">
      <alignment horizontal="right"/>
    </xf>
    <xf numFmtId="166" fontId="3" fillId="2" borderId="0" xfId="2" applyNumberFormat="1" applyFont="1" applyFill="1" applyAlignment="1">
      <alignment horizontal="right"/>
    </xf>
    <xf numFmtId="0" fontId="3" fillId="2" borderId="0" xfId="2" applyFont="1" applyFill="1" applyAlignment="1">
      <alignment horizontal="center" vertical="center" wrapText="1"/>
    </xf>
    <xf numFmtId="165" fontId="8" fillId="2" borderId="0" xfId="2" applyNumberFormat="1" applyFont="1" applyFill="1"/>
    <xf numFmtId="0" fontId="8" fillId="2" borderId="0" xfId="2" applyFont="1" applyFill="1" applyAlignment="1">
      <alignment horizontal="left"/>
    </xf>
    <xf numFmtId="165" fontId="13" fillId="2" borderId="0" xfId="2" applyNumberFormat="1" applyFont="1" applyFill="1" applyAlignment="1">
      <alignment horizontal="right"/>
    </xf>
    <xf numFmtId="165" fontId="8" fillId="2" borderId="8" xfId="2" applyNumberFormat="1" applyFont="1" applyFill="1" applyBorder="1" applyAlignment="1">
      <alignment horizontal="right"/>
    </xf>
    <xf numFmtId="0" fontId="3" fillId="2" borderId="0" xfId="2" applyFont="1" applyFill="1" applyAlignment="1">
      <alignment vertical="center" wrapText="1"/>
    </xf>
    <xf numFmtId="165" fontId="8" fillId="2" borderId="0" xfId="2" applyNumberFormat="1" applyFont="1" applyFill="1" applyAlignment="1">
      <alignment horizontal="right"/>
    </xf>
    <xf numFmtId="0" fontId="3" fillId="2" borderId="0" xfId="2" applyFont="1" applyFill="1" applyAlignment="1">
      <alignment horizontal="left" vertical="top" indent="1"/>
    </xf>
    <xf numFmtId="0" fontId="3" fillId="2" borderId="8" xfId="2" applyFont="1" applyFill="1" applyBorder="1" applyAlignment="1">
      <alignment vertical="top"/>
    </xf>
    <xf numFmtId="165" fontId="3" fillId="2" borderId="0" xfId="2" applyNumberFormat="1" applyFont="1" applyFill="1" applyAlignment="1">
      <alignment horizontal="right" vertical="top"/>
    </xf>
    <xf numFmtId="165" fontId="3" fillId="2" borderId="8" xfId="2" applyNumberFormat="1" applyFont="1" applyFill="1" applyBorder="1" applyAlignment="1">
      <alignment horizontal="right" vertical="top"/>
    </xf>
    <xf numFmtId="0" fontId="3" fillId="2" borderId="0" xfId="2" applyFont="1" applyFill="1" applyAlignment="1">
      <alignment vertical="top"/>
    </xf>
    <xf numFmtId="0" fontId="8" fillId="2" borderId="15" xfId="2" applyFont="1" applyFill="1" applyBorder="1" applyAlignment="1">
      <alignment horizontal="left" vertical="center"/>
    </xf>
    <xf numFmtId="0" fontId="3" fillId="2" borderId="10" xfId="2" applyFont="1" applyFill="1" applyBorder="1" applyAlignment="1">
      <alignment vertical="top"/>
    </xf>
    <xf numFmtId="0" fontId="3" fillId="2" borderId="6" xfId="2" applyFont="1" applyFill="1" applyBorder="1"/>
    <xf numFmtId="165" fontId="3" fillId="2" borderId="5" xfId="2" applyNumberFormat="1" applyFont="1" applyFill="1" applyBorder="1"/>
    <xf numFmtId="165" fontId="3" fillId="2" borderId="11" xfId="2" applyNumberFormat="1" applyFont="1" applyFill="1" applyBorder="1"/>
    <xf numFmtId="165" fontId="3" fillId="2" borderId="6" xfId="2" applyNumberFormat="1" applyFont="1" applyFill="1" applyBorder="1" applyAlignment="1">
      <alignment horizontal="center"/>
    </xf>
    <xf numFmtId="0" fontId="3" fillId="2" borderId="0" xfId="2" applyFont="1" applyFill="1" applyAlignment="1">
      <alignment wrapText="1"/>
    </xf>
    <xf numFmtId="164" fontId="3" fillId="2" borderId="7" xfId="2" applyNumberFormat="1" applyFont="1" applyFill="1" applyBorder="1"/>
    <xf numFmtId="165" fontId="3" fillId="2" borderId="7" xfId="2" applyNumberFormat="1" applyFont="1" applyFill="1" applyBorder="1" applyAlignment="1">
      <alignment horizontal="right"/>
    </xf>
    <xf numFmtId="165" fontId="3" fillId="2" borderId="7" xfId="2" applyNumberFormat="1" applyFont="1" applyFill="1" applyBorder="1"/>
    <xf numFmtId="165" fontId="8" fillId="2" borderId="7" xfId="2" applyNumberFormat="1" applyFont="1" applyFill="1" applyBorder="1"/>
    <xf numFmtId="165" fontId="3" fillId="2" borderId="7" xfId="2" applyNumberFormat="1" applyFont="1" applyFill="1" applyBorder="1" applyAlignment="1">
      <alignment horizontal="right" vertical="top"/>
    </xf>
    <xf numFmtId="0" fontId="8" fillId="2" borderId="0" xfId="2" applyFont="1" applyFill="1" applyAlignment="1">
      <alignment horizontal="left" vertical="center"/>
    </xf>
    <xf numFmtId="167" fontId="3" fillId="2" borderId="6" xfId="2" applyNumberFormat="1" applyFont="1" applyFill="1" applyBorder="1"/>
    <xf numFmtId="164" fontId="3" fillId="2" borderId="8" xfId="2" applyNumberFormat="1" applyFont="1" applyFill="1" applyBorder="1"/>
    <xf numFmtId="0" fontId="8" fillId="2" borderId="0" xfId="2" applyFont="1" applyFill="1" applyAlignment="1">
      <alignment vertical="center"/>
    </xf>
    <xf numFmtId="0" fontId="3" fillId="2" borderId="8" xfId="2" applyFont="1" applyFill="1" applyBorder="1" applyAlignment="1">
      <alignment vertical="center"/>
    </xf>
    <xf numFmtId="164" fontId="8" fillId="2" borderId="0" xfId="2" applyNumberFormat="1" applyFont="1" applyFill="1" applyAlignment="1">
      <alignment vertical="center"/>
    </xf>
    <xf numFmtId="164" fontId="8" fillId="2" borderId="8" xfId="2" applyNumberFormat="1" applyFont="1" applyFill="1" applyBorder="1" applyAlignment="1">
      <alignment vertical="center"/>
    </xf>
    <xf numFmtId="0" fontId="8" fillId="2" borderId="15" xfId="2" applyFont="1" applyFill="1" applyBorder="1" applyAlignment="1">
      <alignment vertical="center"/>
    </xf>
    <xf numFmtId="0" fontId="3" fillId="2" borderId="10" xfId="2" applyFont="1" applyFill="1" applyBorder="1" applyAlignment="1">
      <alignment vertical="center"/>
    </xf>
    <xf numFmtId="164" fontId="8" fillId="2" borderId="15" xfId="2" applyNumberFormat="1" applyFont="1" applyFill="1" applyBorder="1" applyAlignment="1">
      <alignment vertical="center"/>
    </xf>
    <xf numFmtId="164" fontId="8" fillId="2" borderId="10" xfId="2" applyNumberFormat="1" applyFont="1" applyFill="1" applyBorder="1" applyAlignment="1">
      <alignment vertical="center"/>
    </xf>
    <xf numFmtId="168" fontId="3" fillId="2" borderId="0" xfId="3" applyNumberFormat="1" applyFont="1" applyFill="1" applyBorder="1"/>
    <xf numFmtId="168" fontId="3" fillId="2" borderId="8" xfId="3" applyNumberFormat="1" applyFont="1" applyFill="1" applyBorder="1"/>
    <xf numFmtId="0" fontId="3" fillId="2" borderId="7" xfId="2" applyFont="1" applyFill="1" applyBorder="1"/>
    <xf numFmtId="168" fontId="8" fillId="2" borderId="0" xfId="3" applyNumberFormat="1" applyFont="1" applyFill="1" applyBorder="1" applyAlignment="1">
      <alignment vertical="center"/>
    </xf>
    <xf numFmtId="168" fontId="8" fillId="2" borderId="8" xfId="3" applyNumberFormat="1" applyFont="1" applyFill="1" applyBorder="1" applyAlignment="1">
      <alignment vertical="center"/>
    </xf>
    <xf numFmtId="0" fontId="8" fillId="2" borderId="0" xfId="2" applyFont="1" applyFill="1"/>
    <xf numFmtId="168" fontId="8" fillId="2" borderId="15" xfId="3" applyNumberFormat="1" applyFont="1" applyFill="1" applyBorder="1" applyAlignment="1">
      <alignment vertical="center"/>
    </xf>
    <xf numFmtId="168" fontId="8" fillId="2" borderId="10" xfId="3" applyNumberFormat="1" applyFont="1" applyFill="1" applyBorder="1" applyAlignment="1">
      <alignment vertical="center"/>
    </xf>
    <xf numFmtId="0" fontId="8" fillId="2" borderId="7" xfId="2" applyFont="1" applyFill="1" applyBorder="1" applyAlignment="1">
      <alignment vertical="center"/>
    </xf>
    <xf numFmtId="0" fontId="8" fillId="2" borderId="8" xfId="2" applyFont="1" applyFill="1" applyBorder="1" applyAlignment="1">
      <alignment vertical="center"/>
    </xf>
    <xf numFmtId="0" fontId="8" fillId="2" borderId="9" xfId="2" applyFont="1" applyFill="1" applyBorder="1" applyAlignment="1">
      <alignment vertical="center"/>
    </xf>
    <xf numFmtId="0" fontId="8" fillId="2" borderId="10" xfId="2" applyFont="1" applyFill="1" applyBorder="1" applyAlignment="1">
      <alignment vertical="center"/>
    </xf>
    <xf numFmtId="0" fontId="7" fillId="2" borderId="15" xfId="1" applyFont="1" applyFill="1" applyBorder="1" applyAlignment="1" applyProtection="1">
      <alignment horizontal="left" vertical="center"/>
    </xf>
    <xf numFmtId="0" fontId="7" fillId="2" borderId="15" xfId="1" applyFont="1" applyFill="1" applyBorder="1" applyAlignment="1" applyProtection="1">
      <alignment horizontal="center" vertical="center"/>
    </xf>
    <xf numFmtId="164" fontId="3" fillId="2" borderId="15" xfId="2" applyNumberFormat="1" applyFont="1" applyFill="1" applyBorder="1" applyAlignment="1">
      <alignment vertical="center"/>
    </xf>
    <xf numFmtId="0" fontId="8" fillId="2" borderId="7" xfId="2" applyFont="1" applyFill="1" applyBorder="1" applyAlignment="1">
      <alignment horizontal="center" wrapText="1"/>
    </xf>
    <xf numFmtId="165" fontId="8" fillId="2" borderId="8" xfId="2" applyNumberFormat="1" applyFont="1" applyFill="1" applyBorder="1"/>
    <xf numFmtId="0" fontId="3" fillId="2" borderId="15" xfId="2" applyFont="1" applyFill="1" applyBorder="1"/>
    <xf numFmtId="165" fontId="3" fillId="2" borderId="9" xfId="2" applyNumberFormat="1" applyFont="1" applyFill="1" applyBorder="1"/>
    <xf numFmtId="165" fontId="3" fillId="2" borderId="15" xfId="2" applyNumberFormat="1" applyFont="1" applyFill="1" applyBorder="1"/>
    <xf numFmtId="165" fontId="8" fillId="2" borderId="15" xfId="2" applyNumberFormat="1" applyFont="1" applyFill="1" applyBorder="1"/>
    <xf numFmtId="165" fontId="8" fillId="2" borderId="10" xfId="2" applyNumberFormat="1" applyFont="1" applyFill="1" applyBorder="1"/>
    <xf numFmtId="164" fontId="8" fillId="2" borderId="0" xfId="2" applyNumberFormat="1" applyFont="1" applyFill="1"/>
    <xf numFmtId="164" fontId="8" fillId="2" borderId="8" xfId="2" applyNumberFormat="1" applyFont="1" applyFill="1" applyBorder="1"/>
    <xf numFmtId="164" fontId="3" fillId="2" borderId="9" xfId="2" applyNumberFormat="1" applyFont="1" applyFill="1" applyBorder="1"/>
    <xf numFmtId="164" fontId="3" fillId="2" borderId="15" xfId="2" applyNumberFormat="1" applyFont="1" applyFill="1" applyBorder="1"/>
    <xf numFmtId="164" fontId="8" fillId="2" borderId="15" xfId="2" applyNumberFormat="1" applyFont="1" applyFill="1" applyBorder="1"/>
    <xf numFmtId="164" fontId="8" fillId="2" borderId="10" xfId="2" applyNumberFormat="1" applyFont="1" applyFill="1" applyBorder="1"/>
    <xf numFmtId="168" fontId="8" fillId="2" borderId="0" xfId="3" applyNumberFormat="1" applyFont="1" applyFill="1" applyBorder="1"/>
    <xf numFmtId="168" fontId="8" fillId="2" borderId="8" xfId="3" applyNumberFormat="1" applyFont="1" applyFill="1" applyBorder="1"/>
    <xf numFmtId="0" fontId="3" fillId="2" borderId="9" xfId="2" applyFont="1" applyFill="1" applyBorder="1"/>
    <xf numFmtId="168" fontId="8" fillId="2" borderId="15" xfId="3" applyNumberFormat="1" applyFont="1" applyFill="1" applyBorder="1"/>
    <xf numFmtId="168" fontId="8" fillId="2" borderId="10" xfId="3" applyNumberFormat="1" applyFont="1" applyFill="1" applyBorder="1"/>
    <xf numFmtId="0" fontId="8" fillId="2" borderId="7" xfId="2" applyFont="1" applyFill="1" applyBorder="1"/>
    <xf numFmtId="165" fontId="3" fillId="2" borderId="15" xfId="2" applyNumberFormat="1" applyFont="1" applyFill="1" applyBorder="1" applyAlignment="1">
      <alignment vertical="center"/>
    </xf>
    <xf numFmtId="0" fontId="8" fillId="2" borderId="11" xfId="2" applyFont="1" applyFill="1" applyBorder="1" applyAlignment="1">
      <alignment vertical="top" wrapText="1"/>
    </xf>
    <xf numFmtId="0" fontId="8" fillId="2" borderId="0" xfId="2" applyFont="1" applyFill="1" applyAlignment="1">
      <alignment vertical="top" wrapText="1"/>
    </xf>
    <xf numFmtId="0" fontId="8" fillId="2" borderId="13" xfId="2" applyFont="1" applyFill="1" applyBorder="1" applyAlignment="1">
      <alignment vertical="top" wrapText="1"/>
    </xf>
    <xf numFmtId="165" fontId="10" fillId="2" borderId="13" xfId="2" applyNumberFormat="1" applyFont="1" applyFill="1" applyBorder="1"/>
    <xf numFmtId="165" fontId="3" fillId="2" borderId="13" xfId="2" applyNumberFormat="1" applyFont="1" applyFill="1" applyBorder="1"/>
    <xf numFmtId="165" fontId="3" fillId="2" borderId="14" xfId="2" applyNumberFormat="1" applyFont="1" applyFill="1" applyBorder="1"/>
    <xf numFmtId="165" fontId="3" fillId="2" borderId="10" xfId="2" applyNumberFormat="1" applyFont="1" applyFill="1" applyBorder="1"/>
    <xf numFmtId="169" fontId="3" fillId="2" borderId="0" xfId="2" applyNumberFormat="1" applyFont="1" applyFill="1"/>
    <xf numFmtId="170" fontId="3" fillId="2" borderId="0" xfId="2" applyNumberFormat="1" applyFont="1" applyFill="1"/>
    <xf numFmtId="168" fontId="3" fillId="2" borderId="0" xfId="3" applyNumberFormat="1" applyFont="1" applyFill="1"/>
    <xf numFmtId="171" fontId="3" fillId="2" borderId="0" xfId="2" applyNumberFormat="1" applyFont="1" applyFill="1"/>
    <xf numFmtId="171" fontId="8" fillId="2" borderId="0" xfId="2" applyNumberFormat="1" applyFont="1" applyFill="1"/>
    <xf numFmtId="168" fontId="8" fillId="2" borderId="0" xfId="3" applyNumberFormat="1" applyFont="1" applyFill="1"/>
    <xf numFmtId="0" fontId="3" fillId="2" borderId="10" xfId="2" applyFont="1" applyFill="1" applyBorder="1"/>
    <xf numFmtId="172" fontId="3" fillId="2" borderId="0" xfId="2" applyNumberFormat="1" applyFont="1" applyFill="1"/>
    <xf numFmtId="173" fontId="3" fillId="2" borderId="0" xfId="2" applyNumberFormat="1" applyFont="1" applyFill="1"/>
    <xf numFmtId="164" fontId="14" fillId="2" borderId="15" xfId="2" applyNumberFormat="1" applyFont="1" applyFill="1" applyBorder="1" applyAlignment="1">
      <alignment horizontal="center" vertical="center"/>
    </xf>
    <xf numFmtId="0" fontId="8" fillId="2" borderId="0" xfId="2" applyFont="1" applyFill="1" applyAlignment="1">
      <alignment horizontal="center" vertical="top" wrapText="1"/>
    </xf>
    <xf numFmtId="164" fontId="10" fillId="2" borderId="14" xfId="2" applyNumberFormat="1" applyFont="1" applyFill="1" applyBorder="1"/>
    <xf numFmtId="0" fontId="3" fillId="2" borderId="7" xfId="2" applyFont="1" applyFill="1" applyBorder="1" applyAlignment="1">
      <alignment horizontal="center"/>
    </xf>
    <xf numFmtId="0" fontId="3" fillId="2" borderId="0" xfId="0" applyFont="1" applyFill="1" applyAlignment="1">
      <alignment horizontal="center"/>
    </xf>
    <xf numFmtId="164" fontId="3" fillId="2" borderId="0" xfId="2" applyNumberFormat="1" applyFont="1" applyFill="1" applyAlignment="1">
      <alignment horizontal="right"/>
    </xf>
    <xf numFmtId="164" fontId="3" fillId="2" borderId="8" xfId="2" applyNumberFormat="1" applyFont="1" applyFill="1" applyBorder="1" applyAlignment="1">
      <alignment horizontal="right"/>
    </xf>
    <xf numFmtId="164" fontId="15" fillId="2" borderId="0" xfId="2" applyNumberFormat="1" applyFont="1" applyFill="1" applyAlignment="1">
      <alignment horizontal="right"/>
    </xf>
    <xf numFmtId="0" fontId="3" fillId="2" borderId="0" xfId="2" applyFont="1" applyFill="1" applyAlignment="1">
      <alignment horizontal="center"/>
    </xf>
    <xf numFmtId="3" fontId="3" fillId="2" borderId="7" xfId="4" applyNumberFormat="1" applyFont="1" applyFill="1" applyBorder="1" applyAlignment="1">
      <alignment horizontal="center"/>
    </xf>
    <xf numFmtId="1" fontId="3" fillId="2" borderId="0" xfId="2" applyNumberFormat="1" applyFont="1" applyFill="1" applyAlignment="1">
      <alignment horizontal="right"/>
    </xf>
    <xf numFmtId="2" fontId="3" fillId="2" borderId="0" xfId="2" applyNumberFormat="1" applyFont="1" applyFill="1" applyAlignment="1">
      <alignment horizontal="right"/>
    </xf>
    <xf numFmtId="174" fontId="3" fillId="2" borderId="0" xfId="2" applyNumberFormat="1" applyFont="1" applyFill="1" applyAlignment="1">
      <alignment horizontal="right"/>
    </xf>
    <xf numFmtId="175" fontId="3" fillId="2" borderId="7" xfId="2" applyNumberFormat="1" applyFont="1" applyFill="1" applyBorder="1" applyAlignment="1">
      <alignment horizontal="center"/>
    </xf>
    <xf numFmtId="0" fontId="3" fillId="2" borderId="0" xfId="0" applyFont="1" applyFill="1" applyAlignment="1">
      <alignment horizontal="left" indent="1"/>
    </xf>
    <xf numFmtId="0" fontId="8" fillId="2" borderId="7" xfId="2" applyFont="1" applyFill="1" applyBorder="1" applyAlignment="1">
      <alignment horizontal="center"/>
    </xf>
    <xf numFmtId="0" fontId="8" fillId="2" borderId="0" xfId="2" applyFont="1" applyFill="1" applyAlignment="1">
      <alignment horizontal="center"/>
    </xf>
    <xf numFmtId="176" fontId="17" fillId="2" borderId="0" xfId="2" applyNumberFormat="1" applyFont="1" applyFill="1" applyAlignment="1">
      <alignment horizontal="right"/>
    </xf>
    <xf numFmtId="176" fontId="9" fillId="2" borderId="0" xfId="0" applyNumberFormat="1" applyFont="1" applyFill="1"/>
    <xf numFmtId="176" fontId="3" fillId="2" borderId="0" xfId="2" applyNumberFormat="1" applyFont="1" applyFill="1"/>
    <xf numFmtId="0" fontId="3" fillId="2" borderId="15" xfId="2" applyFont="1" applyFill="1" applyBorder="1" applyAlignment="1">
      <alignment horizontal="center"/>
    </xf>
    <xf numFmtId="177" fontId="3" fillId="2" borderId="15" xfId="2" applyNumberFormat="1" applyFont="1" applyFill="1" applyBorder="1"/>
    <xf numFmtId="164" fontId="3" fillId="2" borderId="10" xfId="2" applyNumberFormat="1" applyFont="1" applyFill="1" applyBorder="1"/>
    <xf numFmtId="0" fontId="8" fillId="2" borderId="11" xfId="2" applyFont="1" applyFill="1" applyBorder="1"/>
    <xf numFmtId="178" fontId="8" fillId="2" borderId="11" xfId="5" applyNumberFormat="1" applyFont="1" applyFill="1" applyBorder="1" applyAlignment="1">
      <alignment horizontal="center"/>
    </xf>
    <xf numFmtId="164" fontId="8" fillId="2" borderId="6" xfId="5" applyNumberFormat="1" applyFont="1" applyFill="1" applyBorder="1"/>
    <xf numFmtId="178" fontId="8" fillId="2" borderId="0" xfId="5" applyNumberFormat="1" applyFont="1" applyFill="1" applyBorder="1" applyAlignment="1">
      <alignment horizontal="center"/>
    </xf>
    <xf numFmtId="0" fontId="3" fillId="2" borderId="7" xfId="2" applyFont="1" applyFill="1" applyBorder="1" applyAlignment="1">
      <alignment horizontal="center" vertical="top"/>
    </xf>
    <xf numFmtId="0" fontId="3" fillId="2" borderId="0" xfId="2" applyFont="1" applyFill="1" applyAlignment="1">
      <alignment horizontal="center" vertical="top"/>
    </xf>
    <xf numFmtId="164" fontId="3" fillId="2" borderId="0" xfId="2" applyNumberFormat="1" applyFont="1" applyFill="1" applyAlignment="1">
      <alignment vertical="top"/>
    </xf>
    <xf numFmtId="164" fontId="3" fillId="2" borderId="8" xfId="2" applyNumberFormat="1" applyFont="1" applyFill="1" applyBorder="1" applyAlignment="1">
      <alignment horizontal="right" vertical="top"/>
    </xf>
    <xf numFmtId="174" fontId="3" fillId="2" borderId="0" xfId="2" applyNumberFormat="1" applyFont="1" applyFill="1" applyAlignment="1">
      <alignment vertical="top"/>
    </xf>
    <xf numFmtId="174" fontId="3" fillId="2" borderId="8" xfId="2" applyNumberFormat="1" applyFont="1" applyFill="1" applyBorder="1" applyAlignment="1">
      <alignment horizontal="right" vertical="top"/>
    </xf>
    <xf numFmtId="164" fontId="8" fillId="2" borderId="0" xfId="2" applyNumberFormat="1" applyFont="1" applyFill="1" applyAlignment="1">
      <alignment vertical="top"/>
    </xf>
    <xf numFmtId="164" fontId="8" fillId="2" borderId="8" xfId="2" applyNumberFormat="1" applyFont="1" applyFill="1" applyBorder="1" applyAlignment="1">
      <alignment horizontal="right" vertical="top"/>
    </xf>
    <xf numFmtId="0" fontId="3" fillId="2" borderId="9" xfId="2" applyFont="1" applyFill="1" applyBorder="1" applyAlignment="1">
      <alignment horizontal="center" vertical="top"/>
    </xf>
    <xf numFmtId="0" fontId="3" fillId="2" borderId="15" xfId="2" applyFont="1" applyFill="1" applyBorder="1" applyAlignment="1">
      <alignment horizontal="left" vertical="top" indent="1"/>
    </xf>
    <xf numFmtId="0" fontId="3" fillId="2" borderId="15" xfId="2" applyFont="1" applyFill="1" applyBorder="1" applyAlignment="1">
      <alignment horizontal="center" vertical="top"/>
    </xf>
    <xf numFmtId="164" fontId="3" fillId="2" borderId="15" xfId="2" applyNumberFormat="1" applyFont="1" applyFill="1" applyBorder="1" applyAlignment="1">
      <alignment vertical="top"/>
    </xf>
    <xf numFmtId="164" fontId="3" fillId="3" borderId="0" xfId="2" applyNumberFormat="1" applyFont="1" applyFill="1"/>
    <xf numFmtId="0" fontId="8" fillId="2" borderId="5" xfId="2" applyFont="1" applyFill="1" applyBorder="1" applyAlignment="1">
      <alignment horizontal="center"/>
    </xf>
    <xf numFmtId="164" fontId="8" fillId="2" borderId="11" xfId="5" applyNumberFormat="1" applyFont="1" applyFill="1" applyBorder="1" applyAlignment="1">
      <alignment horizontal="right"/>
    </xf>
    <xf numFmtId="164" fontId="8" fillId="2" borderId="11" xfId="5" applyNumberFormat="1" applyFont="1" applyFill="1" applyBorder="1"/>
    <xf numFmtId="178" fontId="3" fillId="2" borderId="0" xfId="5" applyNumberFormat="1" applyFont="1" applyFill="1" applyBorder="1" applyAlignment="1">
      <alignment horizontal="center"/>
    </xf>
    <xf numFmtId="164" fontId="3" fillId="2" borderId="0" xfId="5" applyNumberFormat="1" applyFont="1" applyFill="1" applyBorder="1" applyAlignment="1">
      <alignment horizontal="right"/>
    </xf>
    <xf numFmtId="164" fontId="3" fillId="2" borderId="0" xfId="5" applyNumberFormat="1" applyFont="1" applyFill="1" applyBorder="1"/>
    <xf numFmtId="164" fontId="3" fillId="2" borderId="8" xfId="5" applyNumberFormat="1" applyFont="1" applyFill="1" applyBorder="1"/>
    <xf numFmtId="164" fontId="3" fillId="2" borderId="0" xfId="3" applyNumberFormat="1" applyFont="1" applyFill="1" applyBorder="1"/>
    <xf numFmtId="0" fontId="3" fillId="2" borderId="0" xfId="2" applyFont="1" applyFill="1" applyAlignment="1">
      <alignment horizontal="left" indent="2"/>
    </xf>
    <xf numFmtId="0" fontId="3" fillId="2" borderId="9" xfId="2" applyFont="1" applyFill="1" applyBorder="1" applyAlignment="1">
      <alignment horizontal="center"/>
    </xf>
    <xf numFmtId="0" fontId="3" fillId="2" borderId="15" xfId="2" applyFont="1" applyFill="1" applyBorder="1" applyAlignment="1">
      <alignment vertical="top"/>
    </xf>
    <xf numFmtId="164" fontId="3" fillId="2" borderId="15" xfId="6" applyNumberFormat="1" applyFont="1" applyFill="1" applyBorder="1" applyAlignment="1">
      <alignment vertical="center"/>
    </xf>
    <xf numFmtId="0" fontId="3" fillId="2" borderId="0" xfId="6" applyFont="1" applyFill="1" applyAlignment="1">
      <alignment vertical="center"/>
    </xf>
    <xf numFmtId="0" fontId="8" fillId="2" borderId="11" xfId="6" applyFont="1" applyFill="1" applyBorder="1" applyAlignment="1">
      <alignment wrapText="1"/>
    </xf>
    <xf numFmtId="0" fontId="8" fillId="2" borderId="11" xfId="6" applyFont="1" applyFill="1" applyBorder="1" applyAlignment="1">
      <alignment vertical="top" wrapText="1"/>
    </xf>
    <xf numFmtId="0" fontId="3" fillId="2" borderId="0" xfId="6" applyFont="1" applyFill="1"/>
    <xf numFmtId="0" fontId="8" fillId="2" borderId="0" xfId="6" applyFont="1" applyFill="1" applyAlignment="1">
      <alignment vertical="center" wrapText="1"/>
    </xf>
    <xf numFmtId="0" fontId="8" fillId="2" borderId="0" xfId="6" applyFont="1" applyFill="1" applyAlignment="1">
      <alignment vertical="top" wrapText="1"/>
    </xf>
    <xf numFmtId="0" fontId="3" fillId="2" borderId="0" xfId="6" applyFont="1" applyFill="1" applyAlignment="1">
      <alignment vertical="top" wrapText="1"/>
    </xf>
    <xf numFmtId="0" fontId="8" fillId="2" borderId="13" xfId="6" applyFont="1" applyFill="1" applyBorder="1" applyAlignment="1">
      <alignment vertical="center" wrapText="1"/>
    </xf>
    <xf numFmtId="0" fontId="8" fillId="2" borderId="13" xfId="6" applyFont="1" applyFill="1" applyBorder="1" applyAlignment="1">
      <alignment vertical="top" wrapText="1"/>
    </xf>
    <xf numFmtId="164" fontId="10" fillId="2" borderId="13" xfId="6" applyNumberFormat="1" applyFont="1" applyFill="1" applyBorder="1"/>
    <xf numFmtId="164" fontId="10" fillId="2" borderId="14" xfId="6" applyNumberFormat="1" applyFont="1" applyFill="1" applyBorder="1"/>
    <xf numFmtId="0" fontId="3" fillId="2" borderId="0" xfId="6" applyFont="1" applyFill="1" applyAlignment="1">
      <alignment horizontal="center"/>
    </xf>
    <xf numFmtId="164" fontId="10" fillId="2" borderId="0" xfId="6" applyNumberFormat="1" applyFont="1" applyFill="1"/>
    <xf numFmtId="164" fontId="3" fillId="2" borderId="0" xfId="6" applyNumberFormat="1" applyFont="1" applyFill="1" applyAlignment="1">
      <alignment horizontal="right"/>
    </xf>
    <xf numFmtId="164" fontId="3" fillId="2" borderId="16" xfId="6" applyNumberFormat="1" applyFont="1" applyFill="1" applyBorder="1" applyAlignment="1">
      <alignment horizontal="right"/>
    </xf>
    <xf numFmtId="164" fontId="3" fillId="2" borderId="8" xfId="6" applyNumberFormat="1" applyFont="1" applyFill="1" applyBorder="1" applyAlignment="1">
      <alignment horizontal="right"/>
    </xf>
    <xf numFmtId="0" fontId="3" fillId="2" borderId="0" xfId="6" applyFont="1" applyFill="1" applyAlignment="1">
      <alignment horizontal="left" indent="1"/>
    </xf>
    <xf numFmtId="164" fontId="3" fillId="2" borderId="0" xfId="5" applyNumberFormat="1" applyFont="1" applyFill="1" applyAlignment="1">
      <alignment horizontal="right"/>
    </xf>
    <xf numFmtId="164" fontId="3" fillId="2" borderId="8" xfId="5" applyNumberFormat="1" applyFont="1" applyFill="1" applyBorder="1" applyAlignment="1">
      <alignment horizontal="right"/>
    </xf>
    <xf numFmtId="1" fontId="3" fillId="2" borderId="0" xfId="0" applyNumberFormat="1" applyFont="1" applyFill="1"/>
    <xf numFmtId="1" fontId="3" fillId="2" borderId="8" xfId="0" applyNumberFormat="1" applyFont="1" applyFill="1" applyBorder="1"/>
    <xf numFmtId="0" fontId="8" fillId="2" borderId="15" xfId="6" applyFont="1" applyFill="1" applyBorder="1" applyAlignment="1">
      <alignment horizontal="center"/>
    </xf>
    <xf numFmtId="0" fontId="8" fillId="2" borderId="15" xfId="6" applyFont="1" applyFill="1" applyBorder="1" applyAlignment="1">
      <alignment wrapText="1"/>
    </xf>
    <xf numFmtId="178" fontId="8" fillId="2" borderId="15" xfId="5" applyNumberFormat="1" applyFont="1" applyFill="1" applyBorder="1" applyAlignment="1">
      <alignment horizontal="center"/>
    </xf>
    <xf numFmtId="164" fontId="8" fillId="2" borderId="15" xfId="5" applyNumberFormat="1" applyFont="1" applyFill="1" applyBorder="1"/>
    <xf numFmtId="164" fontId="8" fillId="2" borderId="10" xfId="5" applyNumberFormat="1" applyFont="1" applyFill="1" applyBorder="1"/>
    <xf numFmtId="0" fontId="8" fillId="2" borderId="0" xfId="6" applyFont="1" applyFill="1"/>
    <xf numFmtId="1" fontId="3" fillId="2" borderId="0" xfId="6" applyNumberFormat="1" applyFont="1" applyFill="1"/>
    <xf numFmtId="9" fontId="3" fillId="2" borderId="0" xfId="3" applyFont="1" applyFill="1"/>
    <xf numFmtId="164" fontId="3" fillId="2" borderId="0" xfId="6" applyNumberFormat="1" applyFont="1" applyFill="1"/>
    <xf numFmtId="164" fontId="8" fillId="2" borderId="13" xfId="2" applyNumberFormat="1" applyFont="1" applyFill="1" applyBorder="1"/>
    <xf numFmtId="179" fontId="8" fillId="2" borderId="0" xfId="2" applyNumberFormat="1" applyFont="1" applyFill="1"/>
    <xf numFmtId="179" fontId="3" fillId="2" borderId="0" xfId="2" applyNumberFormat="1" applyFont="1" applyFill="1" applyAlignment="1">
      <alignment horizontal="center"/>
    </xf>
    <xf numFmtId="0" fontId="8" fillId="2" borderId="0" xfId="2" applyFont="1" applyFill="1" applyAlignment="1">
      <alignment horizontal="left" indent="1"/>
    </xf>
    <xf numFmtId="180" fontId="3" fillId="2" borderId="7" xfId="2" applyNumberFormat="1" applyFont="1" applyFill="1" applyBorder="1" applyAlignment="1">
      <alignment horizontal="center"/>
    </xf>
    <xf numFmtId="180" fontId="3" fillId="2" borderId="0" xfId="2" applyNumberFormat="1" applyFont="1" applyFill="1" applyAlignment="1">
      <alignment horizontal="right"/>
    </xf>
    <xf numFmtId="176" fontId="17" fillId="4" borderId="0" xfId="2" applyNumberFormat="1" applyFont="1" applyFill="1" applyAlignment="1">
      <alignment horizontal="right"/>
    </xf>
    <xf numFmtId="176" fontId="17" fillId="4" borderId="8" xfId="2" applyNumberFormat="1" applyFont="1" applyFill="1" applyBorder="1" applyAlignment="1">
      <alignment horizontal="right"/>
    </xf>
    <xf numFmtId="181" fontId="3" fillId="2" borderId="0" xfId="2" applyNumberFormat="1" applyFont="1" applyFill="1"/>
    <xf numFmtId="164" fontId="3" fillId="2" borderId="17" xfId="2" applyNumberFormat="1" applyFont="1" applyFill="1" applyBorder="1" applyAlignment="1">
      <alignment horizontal="right"/>
    </xf>
    <xf numFmtId="164" fontId="8" fillId="2" borderId="0" xfId="5" applyNumberFormat="1" applyFont="1" applyFill="1" applyBorder="1"/>
    <xf numFmtId="164" fontId="8" fillId="2" borderId="8" xfId="5" applyNumberFormat="1" applyFont="1" applyFill="1" applyBorder="1"/>
    <xf numFmtId="0" fontId="8" fillId="2" borderId="0" xfId="0" applyFont="1" applyFill="1"/>
    <xf numFmtId="164" fontId="3" fillId="2" borderId="0" xfId="2" applyNumberFormat="1" applyFont="1" applyFill="1" applyAlignment="1">
      <alignment horizontal="left"/>
    </xf>
    <xf numFmtId="176" fontId="17" fillId="5" borderId="0" xfId="2" applyNumberFormat="1" applyFont="1" applyFill="1" applyAlignment="1">
      <alignment horizontal="right"/>
    </xf>
    <xf numFmtId="176" fontId="17" fillId="5" borderId="8" xfId="2" applyNumberFormat="1" applyFont="1" applyFill="1" applyBorder="1" applyAlignment="1">
      <alignment horizontal="right"/>
    </xf>
    <xf numFmtId="178" fontId="3" fillId="2" borderId="0" xfId="5" applyNumberFormat="1" applyFont="1" applyFill="1" applyBorder="1" applyAlignment="1">
      <alignment horizontal="left" indent="2"/>
    </xf>
    <xf numFmtId="178" fontId="8" fillId="2" borderId="0" xfId="5" applyNumberFormat="1" applyFont="1" applyFill="1" applyBorder="1"/>
    <xf numFmtId="164" fontId="8" fillId="2" borderId="8" xfId="5" applyNumberFormat="1" applyFont="1" applyFill="1" applyBorder="1" applyAlignment="1">
      <alignment horizontal="right"/>
    </xf>
    <xf numFmtId="0" fontId="8" fillId="2" borderId="11" xfId="6" applyFont="1" applyFill="1" applyBorder="1" applyAlignment="1">
      <alignment vertical="center" wrapText="1"/>
    </xf>
    <xf numFmtId="0" fontId="3" fillId="2" borderId="0" xfId="6" applyFont="1" applyFill="1" applyAlignment="1">
      <alignment horizontal="left"/>
    </xf>
    <xf numFmtId="180" fontId="3" fillId="2" borderId="0" xfId="6" applyNumberFormat="1" applyFont="1" applyFill="1" applyAlignment="1">
      <alignment horizontal="center"/>
    </xf>
    <xf numFmtId="180" fontId="3" fillId="2" borderId="0" xfId="6" applyNumberFormat="1" applyFont="1" applyFill="1" applyAlignment="1">
      <alignment horizontal="right"/>
    </xf>
    <xf numFmtId="164" fontId="3" fillId="2" borderId="0" xfId="6" quotePrefix="1" applyNumberFormat="1" applyFont="1" applyFill="1" applyAlignment="1">
      <alignment horizontal="right"/>
    </xf>
    <xf numFmtId="164" fontId="3" fillId="2" borderId="8" xfId="6" quotePrefix="1" applyNumberFormat="1" applyFont="1" applyFill="1" applyBorder="1" applyAlignment="1">
      <alignment horizontal="right"/>
    </xf>
    <xf numFmtId="0" fontId="3" fillId="2" borderId="0" xfId="6" applyFont="1" applyFill="1" applyAlignment="1">
      <alignment horizontal="left" indent="2"/>
    </xf>
    <xf numFmtId="0" fontId="8" fillId="2" borderId="0" xfId="6" applyFont="1" applyFill="1" applyAlignment="1">
      <alignment horizontal="center"/>
    </xf>
    <xf numFmtId="0" fontId="3" fillId="2" borderId="15" xfId="6" applyFont="1" applyFill="1" applyBorder="1" applyAlignment="1">
      <alignment horizontal="center"/>
    </xf>
    <xf numFmtId="0" fontId="3" fillId="2" borderId="15" xfId="6" applyFont="1" applyFill="1" applyBorder="1"/>
    <xf numFmtId="164" fontId="3" fillId="2" borderId="15" xfId="6" applyNumberFormat="1" applyFont="1" applyFill="1" applyBorder="1" applyAlignment="1">
      <alignment horizontal="right"/>
    </xf>
    <xf numFmtId="164" fontId="3" fillId="2" borderId="10" xfId="6" applyNumberFormat="1" applyFont="1" applyFill="1" applyBorder="1" applyAlignment="1">
      <alignment horizontal="right"/>
    </xf>
    <xf numFmtId="0" fontId="8" fillId="2" borderId="11" xfId="2" applyFont="1" applyFill="1" applyBorder="1" applyAlignment="1">
      <alignment vertical="center" wrapText="1"/>
    </xf>
    <xf numFmtId="164" fontId="3" fillId="2" borderId="18" xfId="2" applyNumberFormat="1" applyFont="1" applyFill="1" applyBorder="1" applyAlignment="1">
      <alignment horizontal="left"/>
    </xf>
    <xf numFmtId="164" fontId="3" fillId="2" borderId="18" xfId="2" applyNumberFormat="1" applyFont="1" applyFill="1" applyBorder="1" applyAlignment="1">
      <alignment horizontal="right"/>
    </xf>
    <xf numFmtId="164" fontId="3" fillId="2" borderId="17" xfId="2" applyNumberFormat="1" applyFont="1" applyFill="1" applyBorder="1" applyAlignment="1">
      <alignment horizontal="left"/>
    </xf>
    <xf numFmtId="164" fontId="3" fillId="0" borderId="0" xfId="2" applyNumberFormat="1" applyFont="1" applyAlignment="1">
      <alignment horizontal="right"/>
    </xf>
    <xf numFmtId="0" fontId="3" fillId="2" borderId="0" xfId="2" applyFont="1" applyFill="1" applyAlignment="1">
      <alignment horizontal="left" indent="4"/>
    </xf>
    <xf numFmtId="164" fontId="8" fillId="2" borderId="0" xfId="5" applyNumberFormat="1" applyFont="1" applyFill="1" applyBorder="1" applyAlignment="1">
      <alignment horizontal="right"/>
    </xf>
    <xf numFmtId="0" fontId="8" fillId="2" borderId="9" xfId="2" applyFont="1" applyFill="1" applyBorder="1" applyAlignment="1">
      <alignment horizontal="center"/>
    </xf>
    <xf numFmtId="0" fontId="8" fillId="2" borderId="15" xfId="2" applyFont="1" applyFill="1" applyBorder="1"/>
    <xf numFmtId="164" fontId="8" fillId="2" borderId="15" xfId="2" applyNumberFormat="1" applyFont="1" applyFill="1" applyBorder="1" applyAlignment="1">
      <alignment horizontal="right"/>
    </xf>
    <xf numFmtId="164" fontId="8" fillId="2" borderId="10" xfId="2" applyNumberFormat="1" applyFont="1" applyFill="1" applyBorder="1" applyAlignment="1">
      <alignment horizontal="right"/>
    </xf>
    <xf numFmtId="164" fontId="3" fillId="2" borderId="15" xfId="2" applyNumberFormat="1" applyFont="1" applyFill="1" applyBorder="1" applyAlignment="1">
      <alignment horizontal="right"/>
    </xf>
    <xf numFmtId="164" fontId="3" fillId="2" borderId="8" xfId="6" applyNumberFormat="1" applyFont="1" applyFill="1" applyBorder="1"/>
    <xf numFmtId="164" fontId="3" fillId="2" borderId="17" xfId="6" applyNumberFormat="1" applyFont="1" applyFill="1" applyBorder="1" applyAlignment="1">
      <alignment horizontal="right"/>
    </xf>
    <xf numFmtId="0" fontId="3" fillId="0" borderId="0" xfId="6" applyFont="1"/>
    <xf numFmtId="0" fontId="3" fillId="2" borderId="8" xfId="6" applyFont="1" applyFill="1" applyBorder="1"/>
    <xf numFmtId="164" fontId="3" fillId="2" borderId="15" xfId="6" applyNumberFormat="1" applyFont="1" applyFill="1" applyBorder="1"/>
    <xf numFmtId="164" fontId="3" fillId="2" borderId="0" xfId="6" applyNumberFormat="1" applyFont="1" applyFill="1" applyAlignment="1">
      <alignment vertical="center"/>
    </xf>
    <xf numFmtId="164" fontId="8" fillId="2" borderId="13" xfId="2" applyNumberFormat="1" applyFont="1" applyFill="1" applyBorder="1" applyAlignment="1">
      <alignment horizontal="right"/>
    </xf>
    <xf numFmtId="164" fontId="8" fillId="2" borderId="14" xfId="2" applyNumberFormat="1" applyFont="1" applyFill="1" applyBorder="1" applyAlignment="1">
      <alignment horizontal="right"/>
    </xf>
    <xf numFmtId="0" fontId="8" fillId="2" borderId="7" xfId="6" applyFont="1" applyFill="1" applyBorder="1" applyAlignment="1">
      <alignment horizontal="center"/>
    </xf>
    <xf numFmtId="164" fontId="8" fillId="2" borderId="0" xfId="6" applyNumberFormat="1" applyFont="1" applyFill="1" applyAlignment="1">
      <alignment horizontal="right"/>
    </xf>
    <xf numFmtId="164" fontId="8" fillId="2" borderId="16" xfId="6" applyNumberFormat="1" applyFont="1" applyFill="1" applyBorder="1" applyAlignment="1">
      <alignment horizontal="right"/>
    </xf>
    <xf numFmtId="0" fontId="3" fillId="2" borderId="7" xfId="6" applyFont="1" applyFill="1" applyBorder="1" applyAlignment="1">
      <alignment horizontal="center"/>
    </xf>
    <xf numFmtId="0" fontId="3" fillId="2" borderId="0" xfId="6" applyFont="1" applyFill="1" applyAlignment="1">
      <alignment horizontal="left" indent="3"/>
    </xf>
    <xf numFmtId="0" fontId="9" fillId="2" borderId="0" xfId="7" applyFont="1" applyFill="1" applyBorder="1" applyAlignment="1">
      <alignment horizontal="left" indent="3"/>
    </xf>
    <xf numFmtId="3" fontId="3" fillId="2" borderId="0" xfId="2" applyNumberFormat="1" applyFont="1" applyFill="1" applyAlignment="1">
      <alignment horizontal="left" indent="2"/>
    </xf>
    <xf numFmtId="0" fontId="3" fillId="2" borderId="0" xfId="2" applyFont="1" applyFill="1" applyAlignment="1">
      <alignment horizontal="left" vertical="center" indent="2"/>
    </xf>
    <xf numFmtId="0" fontId="3" fillId="2" borderId="7" xfId="6" applyFont="1" applyFill="1" applyBorder="1" applyAlignment="1">
      <alignment horizontal="center" vertical="top"/>
    </xf>
    <xf numFmtId="0" fontId="3" fillId="2" borderId="0" xfId="6" applyFont="1" applyFill="1" applyAlignment="1">
      <alignment horizontal="left" vertical="top" indent="3"/>
    </xf>
    <xf numFmtId="0" fontId="3" fillId="2" borderId="0" xfId="6" applyFont="1" applyFill="1" applyAlignment="1">
      <alignment vertical="top"/>
    </xf>
    <xf numFmtId="164" fontId="3" fillId="2" borderId="0" xfId="6" applyNumberFormat="1" applyFont="1" applyFill="1" applyAlignment="1">
      <alignment vertical="top"/>
    </xf>
    <xf numFmtId="164" fontId="3" fillId="2" borderId="0" xfId="6" applyNumberFormat="1" applyFont="1" applyFill="1" applyAlignment="1">
      <alignment horizontal="right" vertical="top"/>
    </xf>
    <xf numFmtId="164" fontId="3" fillId="2" borderId="8" xfId="6" applyNumberFormat="1" applyFont="1" applyFill="1" applyBorder="1" applyAlignment="1">
      <alignment horizontal="right" vertical="top"/>
    </xf>
    <xf numFmtId="0" fontId="8" fillId="2" borderId="18" xfId="6" applyFont="1" applyFill="1" applyBorder="1"/>
    <xf numFmtId="164" fontId="8" fillId="2" borderId="8" xfId="6" applyNumberFormat="1" applyFont="1" applyFill="1" applyBorder="1" applyAlignment="1">
      <alignment horizontal="right"/>
    </xf>
    <xf numFmtId="0" fontId="3" fillId="2" borderId="0" xfId="2" applyFont="1" applyFill="1" applyAlignment="1">
      <alignment horizontal="left" indent="3"/>
    </xf>
    <xf numFmtId="3" fontId="3" fillId="2" borderId="0" xfId="2" applyNumberFormat="1" applyFont="1" applyFill="1" applyAlignment="1">
      <alignment horizontal="left" indent="3"/>
    </xf>
    <xf numFmtId="0" fontId="3" fillId="2" borderId="0" xfId="2" applyFont="1" applyFill="1" applyAlignment="1">
      <alignment horizontal="left" vertical="center" indent="3"/>
    </xf>
    <xf numFmtId="0" fontId="8" fillId="2" borderId="0" xfId="6" applyFont="1" applyFill="1" applyAlignment="1">
      <alignment horizontal="left" wrapText="1"/>
    </xf>
    <xf numFmtId="168" fontId="8" fillId="2" borderId="0" xfId="3" applyNumberFormat="1" applyFont="1" applyFill="1" applyBorder="1" applyAlignment="1"/>
    <xf numFmtId="168" fontId="8" fillId="2" borderId="8" xfId="3" applyNumberFormat="1" applyFont="1" applyFill="1" applyBorder="1" applyAlignment="1"/>
    <xf numFmtId="0" fontId="8" fillId="2" borderId="15" xfId="6" applyFont="1" applyFill="1" applyBorder="1" applyAlignment="1">
      <alignment horizontal="left" vertical="center" wrapText="1"/>
    </xf>
    <xf numFmtId="0" fontId="3" fillId="2" borderId="15" xfId="6" applyFont="1" applyFill="1" applyBorder="1" applyAlignment="1">
      <alignment vertical="center"/>
    </xf>
    <xf numFmtId="0" fontId="3" fillId="2" borderId="0" xfId="6" applyFont="1" applyFill="1" applyAlignment="1">
      <alignment horizontal="left" indent="4"/>
    </xf>
    <xf numFmtId="0" fontId="3" fillId="2" borderId="0" xfId="6" applyFont="1" applyFill="1" applyAlignment="1">
      <alignment horizontal="center" vertical="top"/>
    </xf>
    <xf numFmtId="0" fontId="3" fillId="2" borderId="10" xfId="6" applyFont="1" applyFill="1" applyBorder="1"/>
    <xf numFmtId="164" fontId="3" fillId="3" borderId="0" xfId="6" applyNumberFormat="1" applyFont="1" applyFill="1"/>
    <xf numFmtId="0" fontId="20" fillId="4" borderId="0" xfId="8" applyFont="1" applyFill="1" applyAlignment="1">
      <alignment horizontal="center" vertical="center"/>
    </xf>
    <xf numFmtId="176" fontId="9" fillId="4" borderId="0" xfId="7" applyNumberFormat="1" applyFont="1" applyFill="1" applyAlignment="1">
      <alignment vertical="center"/>
    </xf>
    <xf numFmtId="0" fontId="21" fillId="2" borderId="0" xfId="9" applyFill="1"/>
    <xf numFmtId="0" fontId="17" fillId="2" borderId="5" xfId="10" applyFont="1" applyFill="1" applyBorder="1" applyAlignment="1">
      <alignment horizontal="center" wrapText="1"/>
    </xf>
    <xf numFmtId="0" fontId="17" fillId="2" borderId="11" xfId="7" applyFont="1" applyFill="1" applyBorder="1" applyAlignment="1">
      <alignment wrapText="1"/>
    </xf>
    <xf numFmtId="0" fontId="17" fillId="2" borderId="11" xfId="7" applyFont="1" applyFill="1" applyBorder="1" applyAlignment="1">
      <alignment vertical="top" wrapText="1"/>
    </xf>
    <xf numFmtId="176" fontId="17" fillId="2" borderId="11" xfId="10" applyNumberFormat="1" applyFont="1" applyFill="1" applyBorder="1" applyAlignment="1">
      <alignment horizontal="right"/>
    </xf>
    <xf numFmtId="0" fontId="17" fillId="2" borderId="6" xfId="10" applyNumberFormat="1" applyFont="1" applyFill="1" applyBorder="1" applyAlignment="1">
      <alignment horizontal="right"/>
    </xf>
    <xf numFmtId="0" fontId="17" fillId="2" borderId="7" xfId="10" applyFont="1" applyFill="1" applyBorder="1" applyAlignment="1">
      <alignment horizontal="center" vertical="center" wrapText="1"/>
    </xf>
    <xf numFmtId="0" fontId="17" fillId="2" borderId="19" xfId="10" applyFont="1" applyFill="1" applyBorder="1" applyAlignment="1">
      <alignment vertical="center" wrapText="1"/>
    </xf>
    <xf numFmtId="0" fontId="17" fillId="2" borderId="19" xfId="7" applyFont="1" applyFill="1" applyBorder="1" applyAlignment="1">
      <alignment vertical="top" wrapText="1"/>
    </xf>
    <xf numFmtId="176" fontId="17" fillId="2" borderId="19" xfId="10" applyNumberFormat="1" applyFont="1" applyFill="1" applyBorder="1" applyAlignment="1">
      <alignment horizontal="right"/>
    </xf>
    <xf numFmtId="176" fontId="17" fillId="2" borderId="20" xfId="10" applyNumberFormat="1" applyFont="1" applyFill="1" applyBorder="1" applyAlignment="1">
      <alignment horizontal="right"/>
    </xf>
    <xf numFmtId="0" fontId="17" fillId="2" borderId="7" xfId="7" applyFont="1" applyFill="1" applyBorder="1" applyAlignment="1">
      <alignment horizontal="center"/>
    </xf>
    <xf numFmtId="0" fontId="17" fillId="2" borderId="0" xfId="7" applyFont="1" applyFill="1" applyBorder="1"/>
    <xf numFmtId="176" fontId="17" fillId="2" borderId="0" xfId="7" applyNumberFormat="1" applyFont="1" applyFill="1" applyBorder="1" applyAlignment="1">
      <alignment horizontal="right"/>
    </xf>
    <xf numFmtId="176" fontId="17" fillId="2" borderId="0" xfId="7" applyNumberFormat="1" applyFont="1" applyFill="1" applyBorder="1"/>
    <xf numFmtId="176" fontId="17" fillId="2" borderId="21" xfId="7" applyNumberFormat="1" applyFont="1" applyFill="1" applyBorder="1"/>
    <xf numFmtId="0" fontId="17" fillId="2" borderId="0" xfId="7" applyFont="1" applyFill="1" applyBorder="1" applyAlignment="1">
      <alignment horizontal="left" indent="1"/>
    </xf>
    <xf numFmtId="176" fontId="9" fillId="2" borderId="22" xfId="7" applyNumberFormat="1" applyFont="1" applyFill="1" applyBorder="1"/>
    <xf numFmtId="0" fontId="22" fillId="2" borderId="0" xfId="9" applyFont="1" applyFill="1"/>
    <xf numFmtId="0" fontId="9" fillId="2" borderId="7" xfId="7" applyFont="1" applyFill="1" applyBorder="1" applyAlignment="1">
      <alignment horizontal="center"/>
    </xf>
    <xf numFmtId="0" fontId="9" fillId="2" borderId="0" xfId="7" applyFont="1" applyFill="1" applyBorder="1" applyAlignment="1">
      <alignment horizontal="left" indent="2"/>
    </xf>
    <xf numFmtId="0" fontId="9" fillId="2" borderId="0" xfId="7" applyFont="1" applyFill="1" applyBorder="1"/>
    <xf numFmtId="176" fontId="9" fillId="2" borderId="0" xfId="7" applyNumberFormat="1" applyFont="1" applyFill="1" applyBorder="1"/>
    <xf numFmtId="176" fontId="17" fillId="2" borderId="22" xfId="7" applyNumberFormat="1" applyFont="1" applyFill="1" applyBorder="1"/>
    <xf numFmtId="176" fontId="21" fillId="2" borderId="0" xfId="9" applyNumberFormat="1" applyFill="1"/>
    <xf numFmtId="0" fontId="6" fillId="2" borderId="0" xfId="1" applyFill="1" applyBorder="1" applyAlignment="1" applyProtection="1"/>
    <xf numFmtId="0" fontId="6" fillId="0" borderId="0" xfId="1" applyBorder="1" applyAlignment="1" applyProtection="1"/>
    <xf numFmtId="0" fontId="9" fillId="2" borderId="0" xfId="7" applyFont="1" applyFill="1" applyBorder="1" applyAlignment="1">
      <alignment horizontal="left" indent="1"/>
    </xf>
    <xf numFmtId="0" fontId="9" fillId="2" borderId="7" xfId="7" applyFont="1" applyFill="1" applyBorder="1" applyAlignment="1">
      <alignment horizontal="center" vertical="top"/>
    </xf>
    <xf numFmtId="0" fontId="9" fillId="2" borderId="0" xfId="7" applyFont="1" applyFill="1" applyBorder="1" applyAlignment="1">
      <alignment vertical="top"/>
    </xf>
    <xf numFmtId="176" fontId="9" fillId="2" borderId="0" xfId="7" applyNumberFormat="1" applyFont="1" applyFill="1" applyBorder="1" applyAlignment="1">
      <alignment vertical="top"/>
    </xf>
    <xf numFmtId="176" fontId="9" fillId="2" borderId="22" xfId="7" applyNumberFormat="1" applyFont="1" applyFill="1" applyBorder="1" applyAlignment="1">
      <alignment vertical="top"/>
    </xf>
    <xf numFmtId="0" fontId="9" fillId="2" borderId="9" xfId="7" applyFont="1" applyFill="1" applyBorder="1" applyAlignment="1">
      <alignment horizontal="center" vertical="center"/>
    </xf>
    <xf numFmtId="0" fontId="17" fillId="2" borderId="15" xfId="7" applyFont="1" applyFill="1" applyBorder="1" applyAlignment="1">
      <alignment horizontal="left" vertical="center" wrapText="1"/>
    </xf>
    <xf numFmtId="0" fontId="9" fillId="2" borderId="15" xfId="7" applyFont="1" applyFill="1" applyBorder="1" applyAlignment="1">
      <alignment vertical="center"/>
    </xf>
    <xf numFmtId="176" fontId="9" fillId="2" borderId="15" xfId="7" applyNumberFormat="1" applyFont="1" applyFill="1" applyBorder="1" applyAlignment="1">
      <alignment vertical="center"/>
    </xf>
    <xf numFmtId="176" fontId="9" fillId="2" borderId="23" xfId="7" applyNumberFormat="1" applyFont="1" applyFill="1" applyBorder="1" applyAlignment="1">
      <alignment vertical="center"/>
    </xf>
    <xf numFmtId="0" fontId="17" fillId="2" borderId="7" xfId="10" applyFont="1" applyFill="1" applyBorder="1" applyAlignment="1">
      <alignment horizontal="center" wrapText="1"/>
    </xf>
    <xf numFmtId="0" fontId="17" fillId="2" borderId="0" xfId="7" applyFont="1" applyFill="1" applyBorder="1" applyAlignment="1">
      <alignment wrapText="1"/>
    </xf>
    <xf numFmtId="0" fontId="17" fillId="2" borderId="0" xfId="7" applyFont="1" applyFill="1" applyBorder="1" applyAlignment="1">
      <alignment vertical="top" wrapText="1"/>
    </xf>
    <xf numFmtId="176" fontId="17" fillId="2" borderId="0" xfId="10" applyNumberFormat="1" applyFont="1" applyFill="1" applyBorder="1" applyAlignment="1">
      <alignment horizontal="right"/>
    </xf>
    <xf numFmtId="176" fontId="17" fillId="2" borderId="22" xfId="10" applyNumberFormat="1" applyFont="1" applyFill="1" applyBorder="1" applyAlignment="1">
      <alignment horizontal="right"/>
    </xf>
    <xf numFmtId="176" fontId="17" fillId="2" borderId="24" xfId="10" applyNumberFormat="1" applyFont="1" applyFill="1" applyBorder="1" applyAlignment="1">
      <alignment horizontal="right"/>
    </xf>
    <xf numFmtId="176" fontId="17" fillId="2" borderId="22" xfId="7" applyNumberFormat="1" applyFont="1" applyFill="1" applyBorder="1" applyAlignment="1">
      <alignment horizontal="right"/>
    </xf>
    <xf numFmtId="176" fontId="9" fillId="2" borderId="0" xfId="7" applyNumberFormat="1" applyFont="1" applyFill="1" applyBorder="1" applyAlignment="1">
      <alignment horizontal="right"/>
    </xf>
    <xf numFmtId="176" fontId="9" fillId="2" borderId="22" xfId="7" applyNumberFormat="1" applyFont="1" applyFill="1" applyBorder="1" applyAlignment="1">
      <alignment horizontal="right"/>
    </xf>
    <xf numFmtId="183" fontId="9" fillId="2" borderId="7" xfId="11" applyNumberFormat="1" applyFont="1" applyFill="1" applyBorder="1" applyAlignment="1">
      <alignment vertical="top"/>
    </xf>
    <xf numFmtId="3" fontId="9" fillId="2" borderId="0" xfId="10" applyNumberFormat="1" applyFont="1" applyFill="1" applyBorder="1" applyAlignment="1">
      <alignment horizontal="left" vertical="top"/>
    </xf>
    <xf numFmtId="168" fontId="17" fillId="2" borderId="15" xfId="12" applyNumberFormat="1" applyFont="1" applyFill="1" applyBorder="1" applyAlignment="1">
      <alignment vertical="center"/>
    </xf>
    <xf numFmtId="168" fontId="17" fillId="2" borderId="23" xfId="12" applyNumberFormat="1" applyFont="1" applyFill="1" applyBorder="1" applyAlignment="1">
      <alignment vertical="center"/>
    </xf>
    <xf numFmtId="176" fontId="17" fillId="0" borderId="22" xfId="7" applyNumberFormat="1" applyFont="1" applyBorder="1"/>
    <xf numFmtId="183" fontId="9" fillId="4" borderId="0" xfId="11" applyNumberFormat="1" applyFont="1" applyFill="1" applyBorder="1" applyAlignment="1">
      <alignment vertical="top"/>
    </xf>
    <xf numFmtId="3" fontId="9" fillId="4" borderId="0" xfId="10" applyNumberFormat="1" applyFont="1" applyFill="1" applyBorder="1" applyAlignment="1">
      <alignment horizontal="left" vertical="top" indent="2"/>
    </xf>
    <xf numFmtId="3" fontId="9" fillId="4" borderId="0" xfId="10" applyNumberFormat="1" applyFont="1" applyFill="1" applyBorder="1" applyAlignment="1">
      <alignment horizontal="left" vertical="top"/>
    </xf>
    <xf numFmtId="176" fontId="9" fillId="4" borderId="0" xfId="11" applyNumberFormat="1" applyFont="1" applyFill="1" applyBorder="1" applyAlignment="1">
      <alignment horizontal="right" vertical="top" wrapText="1"/>
    </xf>
    <xf numFmtId="0" fontId="9" fillId="4" borderId="0" xfId="7" applyFont="1" applyFill="1" applyAlignment="1">
      <alignment horizontal="left" indent="2"/>
    </xf>
    <xf numFmtId="0" fontId="17" fillId="4" borderId="5" xfId="10" applyFont="1" applyFill="1" applyBorder="1" applyAlignment="1">
      <alignment horizontal="center" wrapText="1"/>
    </xf>
    <xf numFmtId="0" fontId="17" fillId="4" borderId="11" xfId="7" applyFont="1" applyFill="1" applyBorder="1" applyAlignment="1">
      <alignment wrapText="1"/>
    </xf>
    <xf numFmtId="0" fontId="17" fillId="4" borderId="11" xfId="7" applyFont="1" applyFill="1" applyBorder="1" applyAlignment="1">
      <alignment vertical="top" wrapText="1"/>
    </xf>
    <xf numFmtId="176" fontId="17" fillId="2" borderId="6" xfId="10" applyNumberFormat="1" applyFont="1" applyFill="1" applyBorder="1" applyAlignment="1">
      <alignment horizontal="right"/>
    </xf>
    <xf numFmtId="0" fontId="17" fillId="4" borderId="7" xfId="10" applyFont="1" applyFill="1" applyBorder="1" applyAlignment="1">
      <alignment horizontal="center" vertical="center" wrapText="1"/>
    </xf>
    <xf numFmtId="0" fontId="17" fillId="4" borderId="0" xfId="10" applyFont="1" applyFill="1" applyBorder="1" applyAlignment="1">
      <alignment vertical="center" wrapText="1"/>
    </xf>
    <xf numFmtId="0" fontId="17" fillId="4" borderId="0" xfId="7" applyFont="1" applyFill="1" applyBorder="1" applyAlignment="1">
      <alignment vertical="top" wrapText="1"/>
    </xf>
    <xf numFmtId="0" fontId="17" fillId="4" borderId="5" xfId="7" applyFont="1" applyFill="1" applyBorder="1" applyAlignment="1">
      <alignment horizontal="center"/>
    </xf>
    <xf numFmtId="0" fontId="17" fillId="4" borderId="11" xfId="7" applyFont="1" applyFill="1" applyBorder="1"/>
    <xf numFmtId="176" fontId="17" fillId="4" borderId="11" xfId="7" applyNumberFormat="1" applyFont="1" applyFill="1" applyBorder="1" applyAlignment="1">
      <alignment horizontal="right"/>
    </xf>
    <xf numFmtId="176" fontId="17" fillId="4" borderId="6" xfId="7" applyNumberFormat="1" applyFont="1" applyFill="1" applyBorder="1" applyAlignment="1">
      <alignment horizontal="right"/>
    </xf>
    <xf numFmtId="0" fontId="9" fillId="4" borderId="7" xfId="7" applyFont="1" applyFill="1" applyBorder="1" applyAlignment="1">
      <alignment horizontal="center"/>
    </xf>
    <xf numFmtId="0" fontId="17" fillId="4" borderId="0" xfId="7" applyFont="1" applyFill="1" applyBorder="1" applyAlignment="1">
      <alignment horizontal="left" indent="1"/>
    </xf>
    <xf numFmtId="0" fontId="9" fillId="4" borderId="0" xfId="7" applyFont="1" applyFill="1" applyBorder="1"/>
    <xf numFmtId="176" fontId="17" fillId="4" borderId="0" xfId="7" applyNumberFormat="1" applyFont="1" applyFill="1" applyBorder="1" applyAlignment="1">
      <alignment horizontal="right"/>
    </xf>
    <xf numFmtId="176" fontId="17" fillId="4" borderId="8" xfId="7" applyNumberFormat="1" applyFont="1" applyFill="1" applyBorder="1" applyAlignment="1">
      <alignment horizontal="right"/>
    </xf>
    <xf numFmtId="0" fontId="9" fillId="4" borderId="0" xfId="7" applyFont="1" applyFill="1" applyBorder="1" applyAlignment="1">
      <alignment horizontal="left" indent="2"/>
    </xf>
    <xf numFmtId="176" fontId="9" fillId="4" borderId="0" xfId="7" applyNumberFormat="1" applyFont="1" applyFill="1" applyBorder="1" applyAlignment="1">
      <alignment horizontal="right"/>
    </xf>
    <xf numFmtId="176" fontId="9" fillId="4" borderId="8" xfId="7" applyNumberFormat="1" applyFont="1" applyFill="1" applyBorder="1" applyAlignment="1">
      <alignment horizontal="right"/>
    </xf>
    <xf numFmtId="0" fontId="9" fillId="4" borderId="0" xfId="7" applyFont="1" applyFill="1" applyBorder="1" applyAlignment="1">
      <alignment horizontal="left" indent="3"/>
    </xf>
    <xf numFmtId="176" fontId="9" fillId="2" borderId="8" xfId="7" applyNumberFormat="1" applyFont="1" applyFill="1" applyBorder="1" applyAlignment="1">
      <alignment horizontal="right"/>
    </xf>
    <xf numFmtId="0" fontId="9" fillId="4" borderId="0" xfId="7" applyFont="1" applyFill="1" applyBorder="1" applyAlignment="1">
      <alignment horizontal="left" indent="1"/>
    </xf>
    <xf numFmtId="176" fontId="9" fillId="4" borderId="0" xfId="7" applyNumberFormat="1" applyFont="1" applyFill="1" applyBorder="1"/>
    <xf numFmtId="176" fontId="9" fillId="4" borderId="8" xfId="7" applyNumberFormat="1" applyFont="1" applyFill="1" applyBorder="1"/>
    <xf numFmtId="0" fontId="9" fillId="4" borderId="7" xfId="7" applyFont="1" applyFill="1" applyBorder="1" applyAlignment="1">
      <alignment horizontal="center" vertical="top"/>
    </xf>
    <xf numFmtId="0" fontId="9" fillId="4" borderId="0" xfId="7" applyFont="1" applyFill="1" applyBorder="1" applyAlignment="1">
      <alignment vertical="top"/>
    </xf>
    <xf numFmtId="176" fontId="9" fillId="4" borderId="0" xfId="7" applyNumberFormat="1" applyFont="1" applyFill="1" applyBorder="1" applyAlignment="1">
      <alignment horizontal="right" vertical="top"/>
    </xf>
    <xf numFmtId="176" fontId="9" fillId="4" borderId="8" xfId="7" applyNumberFormat="1" applyFont="1" applyFill="1" applyBorder="1" applyAlignment="1">
      <alignment horizontal="right" vertical="top"/>
    </xf>
    <xf numFmtId="183" fontId="9" fillId="4" borderId="7" xfId="11" applyNumberFormat="1" applyFont="1" applyFill="1" applyBorder="1" applyAlignment="1">
      <alignment vertical="top"/>
    </xf>
    <xf numFmtId="0" fontId="9" fillId="4" borderId="9" xfId="7" applyFont="1" applyFill="1" applyBorder="1" applyAlignment="1">
      <alignment horizontal="center" vertical="center"/>
    </xf>
    <xf numFmtId="0" fontId="17" fillId="4" borderId="15" xfId="7" applyFont="1" applyFill="1" applyBorder="1" applyAlignment="1">
      <alignment horizontal="left" vertical="center" wrapText="1"/>
    </xf>
    <xf numFmtId="0" fontId="9" fillId="4" borderId="15" xfId="7" applyFont="1" applyFill="1" applyBorder="1" applyAlignment="1">
      <alignment vertical="center"/>
    </xf>
    <xf numFmtId="168" fontId="17" fillId="4" borderId="15" xfId="12" applyNumberFormat="1" applyFont="1" applyFill="1" applyBorder="1" applyAlignment="1">
      <alignment vertical="center"/>
    </xf>
    <xf numFmtId="168" fontId="17" fillId="4" borderId="10" xfId="12" applyNumberFormat="1" applyFont="1" applyFill="1" applyBorder="1" applyAlignment="1">
      <alignment vertical="center"/>
    </xf>
    <xf numFmtId="0" fontId="17" fillId="4" borderId="25" xfId="10" applyFont="1" applyFill="1" applyBorder="1" applyAlignment="1">
      <alignment horizontal="center" wrapText="1"/>
    </xf>
    <xf numFmtId="0" fontId="17" fillId="4" borderId="0" xfId="7" applyFont="1" applyFill="1" applyBorder="1" applyAlignment="1">
      <alignment wrapText="1"/>
    </xf>
    <xf numFmtId="176" fontId="17" fillId="4" borderId="0" xfId="10" applyNumberFormat="1" applyFont="1" applyFill="1" applyBorder="1" applyAlignment="1">
      <alignment horizontal="right"/>
    </xf>
    <xf numFmtId="176" fontId="17" fillId="4" borderId="8" xfId="10" quotePrefix="1" applyNumberFormat="1" applyFont="1" applyFill="1" applyBorder="1" applyAlignment="1">
      <alignment horizontal="right"/>
    </xf>
    <xf numFmtId="0" fontId="17" fillId="4" borderId="19" xfId="10" applyFont="1" applyFill="1" applyBorder="1" applyAlignment="1">
      <alignment vertical="center" wrapText="1"/>
    </xf>
    <xf numFmtId="0" fontId="17" fillId="4" borderId="19" xfId="7" applyFont="1" applyFill="1" applyBorder="1" applyAlignment="1">
      <alignment vertical="top" wrapText="1"/>
    </xf>
    <xf numFmtId="176" fontId="17" fillId="4" borderId="19" xfId="10" applyNumberFormat="1" applyFont="1" applyFill="1" applyBorder="1" applyAlignment="1">
      <alignment horizontal="right"/>
    </xf>
    <xf numFmtId="176" fontId="17" fillId="4" borderId="20" xfId="10" applyNumberFormat="1" applyFont="1" applyFill="1" applyBorder="1" applyAlignment="1">
      <alignment horizontal="right"/>
    </xf>
    <xf numFmtId="0" fontId="17" fillId="4" borderId="25" xfId="7" applyFont="1" applyFill="1" applyBorder="1" applyAlignment="1">
      <alignment horizontal="center"/>
    </xf>
    <xf numFmtId="0" fontId="17" fillId="4" borderId="0" xfId="7" applyFont="1" applyFill="1"/>
    <xf numFmtId="0" fontId="9" fillId="4" borderId="25" xfId="7" applyFont="1" applyFill="1" applyBorder="1" applyAlignment="1">
      <alignment horizontal="center"/>
    </xf>
    <xf numFmtId="0" fontId="17" fillId="4" borderId="0" xfId="7" applyFont="1" applyFill="1" applyAlignment="1">
      <alignment horizontal="left" indent="1"/>
    </xf>
    <xf numFmtId="0" fontId="9" fillId="4" borderId="0" xfId="7" applyFont="1" applyFill="1"/>
    <xf numFmtId="0" fontId="9" fillId="2" borderId="0" xfId="7" applyFont="1" applyFill="1"/>
    <xf numFmtId="0" fontId="9" fillId="4" borderId="0" xfId="7" applyFont="1" applyFill="1" applyAlignment="1">
      <alignment horizontal="left" indent="3"/>
    </xf>
    <xf numFmtId="0" fontId="9" fillId="2" borderId="25" xfId="7" applyFont="1" applyFill="1" applyBorder="1" applyAlignment="1">
      <alignment horizontal="center"/>
    </xf>
    <xf numFmtId="0" fontId="9" fillId="2" borderId="0" xfId="7" applyFont="1" applyFill="1" applyAlignment="1">
      <alignment horizontal="left" indent="3"/>
    </xf>
    <xf numFmtId="0" fontId="9" fillId="4" borderId="0" xfId="7" applyFont="1" applyFill="1" applyAlignment="1">
      <alignment horizontal="left" indent="1"/>
    </xf>
    <xf numFmtId="0" fontId="9" fillId="4" borderId="25" xfId="7" applyFont="1" applyFill="1" applyBorder="1" applyAlignment="1">
      <alignment horizontal="center" vertical="top"/>
    </xf>
    <xf numFmtId="0" fontId="9" fillId="4" borderId="0" xfId="7" applyFont="1" applyFill="1" applyAlignment="1">
      <alignment vertical="top"/>
    </xf>
    <xf numFmtId="183" fontId="9" fillId="4" borderId="25" xfId="11" applyNumberFormat="1" applyFont="1" applyFill="1" applyBorder="1" applyAlignment="1">
      <alignment vertical="top"/>
    </xf>
    <xf numFmtId="0" fontId="9" fillId="4" borderId="26" xfId="7" applyFont="1" applyFill="1" applyBorder="1" applyAlignment="1">
      <alignment horizontal="center" vertical="center"/>
    </xf>
    <xf numFmtId="0" fontId="17" fillId="4" borderId="27" xfId="7" applyFont="1" applyFill="1" applyBorder="1" applyAlignment="1">
      <alignment horizontal="left" vertical="center" wrapText="1"/>
    </xf>
    <xf numFmtId="0" fontId="9" fillId="4" borderId="27" xfId="7" applyFont="1" applyFill="1" applyBorder="1" applyAlignment="1">
      <alignment vertical="center"/>
    </xf>
    <xf numFmtId="168" fontId="17" fillId="4" borderId="27" xfId="12" applyNumberFormat="1" applyFont="1" applyFill="1" applyBorder="1" applyAlignment="1">
      <alignment vertical="center"/>
    </xf>
    <xf numFmtId="168" fontId="17" fillId="4" borderId="28" xfId="12" applyNumberFormat="1" applyFont="1" applyFill="1" applyBorder="1" applyAlignment="1">
      <alignment vertical="center"/>
    </xf>
    <xf numFmtId="0" fontId="9" fillId="4" borderId="0" xfId="7" applyFont="1" applyFill="1" applyBorder="1" applyAlignment="1">
      <alignment horizontal="left" indent="4"/>
    </xf>
    <xf numFmtId="176" fontId="9" fillId="0" borderId="8" xfId="7" applyNumberFormat="1" applyFont="1" applyBorder="1" applyAlignment="1">
      <alignment horizontal="right"/>
    </xf>
    <xf numFmtId="164" fontId="3" fillId="2" borderId="15" xfId="5" applyNumberFormat="1" applyFont="1" applyFill="1" applyBorder="1" applyAlignment="1">
      <alignment vertical="center"/>
    </xf>
    <xf numFmtId="164" fontId="3" fillId="2" borderId="15" xfId="5" applyNumberFormat="1" applyFont="1" applyFill="1" applyBorder="1" applyAlignment="1">
      <alignment horizontal="right" vertical="center"/>
    </xf>
    <xf numFmtId="178" fontId="3" fillId="2" borderId="0" xfId="5" applyNumberFormat="1" applyFont="1" applyFill="1"/>
    <xf numFmtId="178" fontId="3" fillId="2" borderId="0" xfId="5" applyNumberFormat="1" applyFont="1" applyFill="1" applyBorder="1" applyAlignment="1">
      <alignment vertical="center"/>
    </xf>
    <xf numFmtId="0" fontId="8" fillId="2" borderId="11" xfId="2" applyFont="1" applyFill="1" applyBorder="1" applyAlignment="1">
      <alignment vertical="top"/>
    </xf>
    <xf numFmtId="178" fontId="3" fillId="2" borderId="0" xfId="5" applyNumberFormat="1" applyFont="1" applyFill="1" applyBorder="1"/>
    <xf numFmtId="0" fontId="8" fillId="2" borderId="13" xfId="2" applyFont="1" applyFill="1" applyBorder="1" applyAlignment="1">
      <alignment vertical="center"/>
    </xf>
    <xf numFmtId="0" fontId="8" fillId="2" borderId="13" xfId="2" applyFont="1" applyFill="1" applyBorder="1" applyAlignment="1">
      <alignment vertical="top"/>
    </xf>
    <xf numFmtId="0" fontId="8" fillId="2" borderId="7" xfId="13" applyFont="1" applyFill="1" applyBorder="1" applyAlignment="1">
      <alignment horizontal="left" vertical="center"/>
    </xf>
    <xf numFmtId="0" fontId="8" fillId="2" borderId="0" xfId="13" applyFont="1" applyFill="1" applyAlignment="1">
      <alignment horizontal="left"/>
    </xf>
    <xf numFmtId="164" fontId="8" fillId="2" borderId="16" xfId="5" applyNumberFormat="1" applyFont="1" applyFill="1" applyBorder="1" applyAlignment="1">
      <alignment horizontal="right"/>
    </xf>
    <xf numFmtId="178" fontId="8" fillId="2" borderId="0" xfId="5" applyNumberFormat="1" applyFont="1" applyFill="1" applyBorder="1" applyAlignment="1"/>
    <xf numFmtId="178" fontId="3" fillId="2" borderId="7" xfId="5" applyNumberFormat="1" applyFont="1" applyFill="1" applyBorder="1" applyAlignment="1"/>
    <xf numFmtId="0" fontId="3" fillId="2" borderId="0" xfId="13" applyFont="1" applyFill="1" applyAlignment="1">
      <alignment horizontal="left" indent="1"/>
    </xf>
    <xf numFmtId="178" fontId="3" fillId="2" borderId="0" xfId="5" applyNumberFormat="1" applyFont="1" applyFill="1" applyBorder="1" applyAlignment="1"/>
    <xf numFmtId="3" fontId="3" fillId="2" borderId="0" xfId="2" applyNumberFormat="1" applyFont="1" applyFill="1" applyAlignment="1">
      <alignment horizontal="left"/>
    </xf>
    <xf numFmtId="178" fontId="3" fillId="2" borderId="7" xfId="5" applyNumberFormat="1" applyFont="1" applyFill="1" applyBorder="1" applyAlignment="1">
      <alignment vertical="top"/>
    </xf>
    <xf numFmtId="0" fontId="3" fillId="2" borderId="0" xfId="2" applyFont="1" applyFill="1" applyAlignment="1">
      <alignment horizontal="left" vertical="top" indent="2"/>
    </xf>
    <xf numFmtId="178" fontId="3" fillId="2" borderId="0" xfId="5" applyNumberFormat="1" applyFont="1" applyFill="1" applyBorder="1" applyAlignment="1">
      <alignment vertical="top"/>
    </xf>
    <xf numFmtId="164" fontId="3" fillId="2" borderId="0" xfId="5" applyNumberFormat="1" applyFont="1" applyFill="1" applyBorder="1" applyAlignment="1">
      <alignment vertical="top"/>
    </xf>
    <xf numFmtId="178" fontId="3" fillId="2" borderId="7" xfId="5" applyNumberFormat="1" applyFont="1" applyFill="1" applyBorder="1"/>
    <xf numFmtId="178" fontId="3" fillId="2" borderId="0" xfId="5" applyNumberFormat="1" applyFont="1" applyFill="1" applyBorder="1" applyAlignment="1">
      <alignment horizontal="left" indent="1"/>
    </xf>
    <xf numFmtId="164" fontId="3" fillId="2" borderId="13" xfId="5" applyNumberFormat="1" applyFont="1" applyFill="1" applyBorder="1"/>
    <xf numFmtId="164" fontId="3" fillId="2" borderId="13" xfId="5" applyNumberFormat="1" applyFont="1" applyFill="1" applyBorder="1" applyAlignment="1">
      <alignment horizontal="right"/>
    </xf>
    <xf numFmtId="178" fontId="3" fillId="2" borderId="13" xfId="5" applyNumberFormat="1" applyFont="1" applyFill="1" applyBorder="1"/>
    <xf numFmtId="178" fontId="3" fillId="2" borderId="14" xfId="5" applyNumberFormat="1" applyFont="1" applyFill="1" applyBorder="1"/>
    <xf numFmtId="178" fontId="8" fillId="2" borderId="7" xfId="1" applyNumberFormat="1" applyFont="1" applyFill="1" applyBorder="1" applyAlignment="1" applyProtection="1">
      <alignment vertical="justify"/>
    </xf>
    <xf numFmtId="0" fontId="8" fillId="2" borderId="18" xfId="2" applyFont="1" applyFill="1" applyBorder="1" applyAlignment="1">
      <alignment wrapText="1"/>
    </xf>
    <xf numFmtId="178" fontId="3" fillId="2" borderId="18" xfId="5" applyNumberFormat="1" applyFont="1" applyFill="1" applyBorder="1" applyAlignment="1"/>
    <xf numFmtId="0" fontId="8" fillId="2" borderId="13" xfId="2" applyFont="1" applyFill="1" applyBorder="1"/>
    <xf numFmtId="178" fontId="23" fillId="2" borderId="13" xfId="5" applyNumberFormat="1" applyFont="1" applyFill="1" applyBorder="1" applyAlignment="1"/>
    <xf numFmtId="178" fontId="8" fillId="2" borderId="7" xfId="5" applyNumberFormat="1" applyFont="1" applyFill="1" applyBorder="1" applyAlignment="1"/>
    <xf numFmtId="0" fontId="8" fillId="2" borderId="18" xfId="13" applyFont="1" applyFill="1" applyBorder="1" applyAlignment="1">
      <alignment horizontal="left"/>
    </xf>
    <xf numFmtId="0" fontId="3" fillId="2" borderId="18" xfId="2" applyFont="1" applyFill="1" applyBorder="1"/>
    <xf numFmtId="164" fontId="3" fillId="2" borderId="18" xfId="2" applyNumberFormat="1" applyFont="1" applyFill="1" applyBorder="1"/>
    <xf numFmtId="164" fontId="8" fillId="2" borderId="18" xfId="5" applyNumberFormat="1" applyFont="1" applyFill="1" applyBorder="1" applyAlignment="1">
      <alignment horizontal="right"/>
    </xf>
    <xf numFmtId="3" fontId="8" fillId="2" borderId="0" xfId="2" applyNumberFormat="1" applyFont="1" applyFill="1" applyAlignment="1">
      <alignment horizontal="left"/>
    </xf>
    <xf numFmtId="164" fontId="8" fillId="2" borderId="0" xfId="2" applyNumberFormat="1" applyFont="1" applyFill="1" applyAlignment="1">
      <alignment horizontal="left"/>
    </xf>
    <xf numFmtId="178" fontId="24" fillId="2" borderId="9" xfId="5" applyNumberFormat="1" applyFont="1" applyFill="1" applyBorder="1" applyAlignment="1"/>
    <xf numFmtId="178" fontId="3" fillId="2" borderId="15" xfId="5" applyNumberFormat="1" applyFont="1" applyFill="1" applyBorder="1" applyAlignment="1"/>
    <xf numFmtId="178" fontId="3" fillId="2" borderId="10" xfId="5" applyNumberFormat="1" applyFont="1" applyFill="1" applyBorder="1" applyAlignment="1"/>
    <xf numFmtId="164" fontId="3" fillId="2" borderId="0" xfId="5" applyNumberFormat="1" applyFont="1" applyFill="1"/>
    <xf numFmtId="164" fontId="25" fillId="2" borderId="15" xfId="2" applyNumberFormat="1" applyFont="1" applyFill="1" applyBorder="1" applyAlignment="1">
      <alignment vertical="center"/>
    </xf>
    <xf numFmtId="178" fontId="3" fillId="2" borderId="11" xfId="5" applyNumberFormat="1" applyFont="1" applyFill="1" applyBorder="1"/>
    <xf numFmtId="178" fontId="23" fillId="2" borderId="13" xfId="5" applyNumberFormat="1" applyFont="1" applyFill="1" applyBorder="1"/>
    <xf numFmtId="178" fontId="26" fillId="2" borderId="0" xfId="5" applyNumberFormat="1" applyFont="1" applyFill="1" applyBorder="1"/>
    <xf numFmtId="164" fontId="8" fillId="2" borderId="0" xfId="5" applyNumberFormat="1" applyFont="1" applyFill="1" applyBorder="1" applyAlignment="1">
      <alignment horizontal="right" wrapText="1"/>
    </xf>
    <xf numFmtId="164" fontId="8" fillId="2" borderId="16" xfId="5" applyNumberFormat="1" applyFont="1" applyFill="1" applyBorder="1" applyAlignment="1">
      <alignment horizontal="right" wrapText="1"/>
    </xf>
    <xf numFmtId="164" fontId="8" fillId="2" borderId="8" xfId="5" applyNumberFormat="1" applyFont="1" applyFill="1" applyBorder="1" applyAlignment="1">
      <alignment horizontal="right" wrapText="1"/>
    </xf>
    <xf numFmtId="3" fontId="3" fillId="2" borderId="7" xfId="2" applyNumberFormat="1" applyFont="1" applyFill="1" applyBorder="1"/>
    <xf numFmtId="164" fontId="3" fillId="2" borderId="0" xfId="5" applyNumberFormat="1" applyFont="1" applyFill="1" applyBorder="1" applyAlignment="1">
      <alignment horizontal="right" wrapText="1"/>
    </xf>
    <xf numFmtId="164" fontId="3" fillId="2" borderId="8" xfId="5" applyNumberFormat="1" applyFont="1" applyFill="1" applyBorder="1" applyAlignment="1">
      <alignment horizontal="right" wrapText="1"/>
    </xf>
    <xf numFmtId="3" fontId="3" fillId="2" borderId="0" xfId="2" applyNumberFormat="1" applyFont="1" applyFill="1" applyAlignment="1">
      <alignment horizontal="left" indent="1"/>
    </xf>
    <xf numFmtId="3" fontId="3" fillId="2" borderId="0" xfId="2" applyNumberFormat="1" applyFont="1" applyFill="1" applyAlignment="1">
      <alignment horizontal="left" indent="4"/>
    </xf>
    <xf numFmtId="3" fontId="3" fillId="2" borderId="7" xfId="2" applyNumberFormat="1" applyFont="1" applyFill="1" applyBorder="1" applyAlignment="1">
      <alignment vertical="center"/>
    </xf>
    <xf numFmtId="164" fontId="3" fillId="2" borderId="0" xfId="5" applyNumberFormat="1" applyFont="1" applyFill="1" applyBorder="1" applyAlignment="1">
      <alignment horizontal="right" vertical="center" wrapText="1"/>
    </xf>
    <xf numFmtId="164" fontId="3" fillId="2" borderId="8" xfId="5" applyNumberFormat="1" applyFont="1" applyFill="1" applyBorder="1" applyAlignment="1">
      <alignment horizontal="right" vertical="center" wrapText="1"/>
    </xf>
    <xf numFmtId="164" fontId="8" fillId="2" borderId="0" xfId="5" applyNumberFormat="1" applyFont="1" applyFill="1" applyBorder="1" applyAlignment="1">
      <alignment horizontal="right" vertical="center" wrapText="1"/>
    </xf>
    <xf numFmtId="164" fontId="8" fillId="2" borderId="8" xfId="5" applyNumberFormat="1" applyFont="1" applyFill="1" applyBorder="1" applyAlignment="1">
      <alignment horizontal="right" vertical="center" wrapText="1"/>
    </xf>
    <xf numFmtId="3" fontId="3" fillId="2" borderId="0" xfId="2" applyNumberFormat="1" applyFont="1" applyFill="1" applyAlignment="1">
      <alignment horizontal="left" vertical="top" indent="3"/>
    </xf>
    <xf numFmtId="3" fontId="3" fillId="2" borderId="0" xfId="2" applyNumberFormat="1" applyFont="1" applyFill="1" applyAlignment="1">
      <alignment horizontal="left" vertical="top"/>
    </xf>
    <xf numFmtId="164" fontId="3" fillId="2" borderId="0" xfId="5" applyNumberFormat="1" applyFont="1" applyFill="1" applyBorder="1" applyAlignment="1">
      <alignment horizontal="right" vertical="top" wrapText="1"/>
    </xf>
    <xf numFmtId="164" fontId="3" fillId="2" borderId="8" xfId="5" applyNumberFormat="1" applyFont="1" applyFill="1" applyBorder="1" applyAlignment="1">
      <alignment horizontal="right" vertical="top" wrapText="1"/>
    </xf>
    <xf numFmtId="3" fontId="3" fillId="2" borderId="15" xfId="2" applyNumberFormat="1" applyFont="1" applyFill="1" applyBorder="1" applyAlignment="1">
      <alignment horizontal="left" vertical="top" indent="2"/>
    </xf>
    <xf numFmtId="3" fontId="3" fillId="2" borderId="15" xfId="2" applyNumberFormat="1" applyFont="1" applyFill="1" applyBorder="1" applyAlignment="1">
      <alignment horizontal="left" vertical="top"/>
    </xf>
    <xf numFmtId="164" fontId="3" fillId="2" borderId="15" xfId="5" applyNumberFormat="1" applyFont="1" applyFill="1" applyBorder="1" applyAlignment="1">
      <alignment horizontal="right" vertical="top" wrapText="1"/>
    </xf>
    <xf numFmtId="164" fontId="3" fillId="2" borderId="10" xfId="5" applyNumberFormat="1" applyFont="1" applyFill="1" applyBorder="1" applyAlignment="1">
      <alignment horizontal="right" vertical="top" wrapText="1"/>
    </xf>
    <xf numFmtId="178" fontId="27" fillId="2" borderId="7" xfId="5" applyNumberFormat="1" applyFont="1" applyFill="1" applyBorder="1"/>
    <xf numFmtId="178" fontId="8" fillId="2" borderId="0" xfId="1" applyNumberFormat="1" applyFont="1" applyFill="1" applyBorder="1" applyAlignment="1" applyProtection="1">
      <alignment horizontal="center" vertical="justify"/>
    </xf>
    <xf numFmtId="0" fontId="8" fillId="2" borderId="13" xfId="2" applyFont="1" applyFill="1" applyBorder="1" applyAlignment="1">
      <alignment wrapText="1"/>
    </xf>
    <xf numFmtId="164" fontId="8" fillId="2" borderId="29" xfId="5" applyNumberFormat="1" applyFont="1" applyFill="1" applyBorder="1" applyAlignment="1">
      <alignment horizontal="right" wrapText="1"/>
    </xf>
    <xf numFmtId="164" fontId="8" fillId="2" borderId="30" xfId="5" applyNumberFormat="1" applyFont="1" applyFill="1" applyBorder="1" applyAlignment="1">
      <alignment horizontal="right" wrapText="1"/>
    </xf>
    <xf numFmtId="3" fontId="3" fillId="2" borderId="0" xfId="2" applyNumberFormat="1" applyFont="1" applyFill="1"/>
    <xf numFmtId="164" fontId="3" fillId="2" borderId="0" xfId="5" quotePrefix="1" applyNumberFormat="1" applyFont="1" applyFill="1" applyAlignment="1">
      <alignment horizontal="right" wrapText="1"/>
    </xf>
    <xf numFmtId="164" fontId="8" fillId="2" borderId="0" xfId="5" applyNumberFormat="1" applyFont="1" applyFill="1" applyAlignment="1">
      <alignment horizontal="right" wrapText="1"/>
    </xf>
    <xf numFmtId="164" fontId="3" fillId="2" borderId="0" xfId="5" applyNumberFormat="1" applyFont="1" applyFill="1" applyAlignment="1">
      <alignment horizontal="right" wrapText="1"/>
    </xf>
    <xf numFmtId="178" fontId="8" fillId="2" borderId="0" xfId="5" applyNumberFormat="1" applyFont="1" applyFill="1"/>
    <xf numFmtId="3" fontId="8" fillId="2" borderId="0" xfId="2" applyNumberFormat="1" applyFont="1" applyFill="1"/>
    <xf numFmtId="3" fontId="3" fillId="2" borderId="15" xfId="2" applyNumberFormat="1" applyFont="1" applyFill="1" applyBorder="1"/>
    <xf numFmtId="178" fontId="3" fillId="2" borderId="15" xfId="5" applyNumberFormat="1" applyFont="1" applyFill="1" applyBorder="1"/>
    <xf numFmtId="164" fontId="3" fillId="2" borderId="15" xfId="5" applyNumberFormat="1" applyFont="1" applyFill="1" applyBorder="1" applyAlignment="1">
      <alignment horizontal="right" wrapText="1"/>
    </xf>
    <xf numFmtId="164" fontId="3" fillId="2" borderId="10" xfId="5" applyNumberFormat="1" applyFont="1" applyFill="1" applyBorder="1" applyAlignment="1">
      <alignment horizontal="right" wrapText="1"/>
    </xf>
    <xf numFmtId="165" fontId="8" fillId="2" borderId="0" xfId="5" applyNumberFormat="1" applyFont="1" applyFill="1" applyBorder="1" applyAlignment="1">
      <alignment horizontal="right" wrapText="1"/>
    </xf>
    <xf numFmtId="178" fontId="8" fillId="2" borderId="15" xfId="5" applyNumberFormat="1" applyFont="1" applyFill="1" applyBorder="1" applyAlignment="1">
      <alignment horizontal="left" vertical="center"/>
    </xf>
    <xf numFmtId="178" fontId="8" fillId="2" borderId="0" xfId="1" applyNumberFormat="1" applyFont="1" applyFill="1" applyAlignment="1" applyProtection="1">
      <alignment vertical="justify"/>
    </xf>
    <xf numFmtId="178" fontId="8" fillId="2" borderId="0" xfId="1" applyNumberFormat="1" applyFont="1" applyFill="1" applyAlignment="1" applyProtection="1">
      <alignment horizontal="center" vertical="justify"/>
    </xf>
    <xf numFmtId="0" fontId="8" fillId="2" borderId="29" xfId="2" applyFont="1" applyFill="1" applyBorder="1" applyAlignment="1">
      <alignment wrapText="1"/>
    </xf>
    <xf numFmtId="178" fontId="3" fillId="2" borderId="29" xfId="5" applyNumberFormat="1" applyFont="1" applyFill="1" applyBorder="1"/>
    <xf numFmtId="3" fontId="8" fillId="2" borderId="15" xfId="2" applyNumberFormat="1" applyFont="1" applyFill="1" applyBorder="1"/>
    <xf numFmtId="0" fontId="8" fillId="2" borderId="15" xfId="2" applyFont="1" applyFill="1" applyBorder="1" applyAlignment="1">
      <alignment horizontal="left"/>
    </xf>
    <xf numFmtId="164" fontId="8" fillId="2" borderId="15" xfId="5" applyNumberFormat="1" applyFont="1" applyFill="1" applyBorder="1" applyAlignment="1">
      <alignment horizontal="right" wrapText="1"/>
    </xf>
    <xf numFmtId="164" fontId="8" fillId="2" borderId="10" xfId="5" applyNumberFormat="1" applyFont="1" applyFill="1" applyBorder="1" applyAlignment="1">
      <alignment horizontal="right" wrapText="1"/>
    </xf>
    <xf numFmtId="0" fontId="3" fillId="2" borderId="15" xfId="2" applyFont="1" applyFill="1" applyBorder="1" applyAlignment="1">
      <alignment horizontal="left" vertical="center" indent="1"/>
    </xf>
    <xf numFmtId="0" fontId="3" fillId="2" borderId="15" xfId="2" applyFont="1" applyFill="1" applyBorder="1" applyAlignment="1">
      <alignment horizontal="left" vertical="center"/>
    </xf>
    <xf numFmtId="164" fontId="3" fillId="2" borderId="15" xfId="5" applyNumberFormat="1" applyFont="1" applyFill="1" applyBorder="1" applyAlignment="1">
      <alignment horizontal="right" vertical="center" wrapText="1"/>
    </xf>
    <xf numFmtId="164" fontId="3" fillId="2" borderId="10" xfId="5" applyNumberFormat="1" applyFont="1" applyFill="1" applyBorder="1" applyAlignment="1">
      <alignment horizontal="right" vertical="center" wrapText="1"/>
    </xf>
    <xf numFmtId="3" fontId="3" fillId="2" borderId="29" xfId="2" applyNumberFormat="1" applyFont="1" applyFill="1" applyBorder="1" applyAlignment="1">
      <alignment horizontal="left" indent="1"/>
    </xf>
    <xf numFmtId="3" fontId="8" fillId="2" borderId="0" xfId="2" applyNumberFormat="1" applyFont="1" applyFill="1" applyAlignment="1">
      <alignment wrapText="1"/>
    </xf>
    <xf numFmtId="178" fontId="8" fillId="2" borderId="0" xfId="5" applyNumberFormat="1" applyFont="1" applyFill="1" applyAlignment="1">
      <alignment wrapText="1"/>
    </xf>
    <xf numFmtId="178" fontId="8" fillId="2" borderId="0" xfId="5" applyNumberFormat="1" applyFont="1" applyFill="1" applyBorder="1" applyAlignment="1">
      <alignment wrapText="1"/>
    </xf>
    <xf numFmtId="0" fontId="3" fillId="2" borderId="15" xfId="2" applyFont="1" applyFill="1" applyBorder="1" applyAlignment="1">
      <alignment horizontal="left" indent="3"/>
    </xf>
    <xf numFmtId="164" fontId="8" fillId="2" borderId="6" xfId="2" quotePrefix="1" applyNumberFormat="1" applyFont="1" applyFill="1" applyBorder="1" applyAlignment="1">
      <alignment horizontal="right"/>
    </xf>
    <xf numFmtId="178" fontId="8" fillId="2" borderId="0" xfId="5" applyNumberFormat="1" applyFont="1" applyFill="1" applyBorder="1" applyAlignment="1">
      <alignment horizontal="right" wrapText="1"/>
    </xf>
    <xf numFmtId="178" fontId="8" fillId="2" borderId="8" xfId="5" applyNumberFormat="1" applyFont="1" applyFill="1" applyBorder="1" applyAlignment="1">
      <alignment horizontal="right" wrapText="1"/>
    </xf>
    <xf numFmtId="178" fontId="3" fillId="2" borderId="0" xfId="5" applyNumberFormat="1" applyFont="1" applyFill="1" applyBorder="1" applyAlignment="1">
      <alignment horizontal="right" wrapText="1"/>
    </xf>
    <xf numFmtId="178" fontId="3" fillId="2" borderId="8" xfId="5" applyNumberFormat="1" applyFont="1" applyFill="1" applyBorder="1" applyAlignment="1">
      <alignment horizontal="right" wrapText="1"/>
    </xf>
    <xf numFmtId="0" fontId="3" fillId="2" borderId="0" xfId="2" applyFont="1" applyFill="1" applyAlignment="1">
      <alignment horizontal="left" wrapText="1" indent="2"/>
    </xf>
    <xf numFmtId="178" fontId="3" fillId="2" borderId="10" xfId="5" applyNumberFormat="1" applyFont="1" applyFill="1" applyBorder="1" applyAlignment="1">
      <alignment horizontal="right" wrapText="1"/>
    </xf>
    <xf numFmtId="184" fontId="3" fillId="2" borderId="15" xfId="5" applyNumberFormat="1" applyFont="1" applyFill="1" applyBorder="1" applyAlignment="1">
      <alignment horizontal="right" vertical="center"/>
    </xf>
    <xf numFmtId="184" fontId="8" fillId="2" borderId="18" xfId="5" applyNumberFormat="1" applyFont="1" applyFill="1" applyBorder="1" applyAlignment="1">
      <alignment horizontal="right" wrapText="1"/>
    </xf>
    <xf numFmtId="184" fontId="8" fillId="2" borderId="16" xfId="5" applyNumberFormat="1" applyFont="1" applyFill="1" applyBorder="1" applyAlignment="1">
      <alignment horizontal="right" wrapText="1"/>
    </xf>
    <xf numFmtId="184" fontId="3" fillId="2" borderId="0" xfId="5" applyNumberFormat="1" applyFont="1" applyFill="1" applyBorder="1" applyAlignment="1">
      <alignment horizontal="right" wrapText="1"/>
    </xf>
    <xf numFmtId="184" fontId="3" fillId="2" borderId="17" xfId="5" applyNumberFormat="1" applyFont="1" applyFill="1" applyBorder="1" applyAlignment="1">
      <alignment horizontal="right" wrapText="1"/>
    </xf>
    <xf numFmtId="184" fontId="3" fillId="2" borderId="8" xfId="5" applyNumberFormat="1" applyFont="1" applyFill="1" applyBorder="1" applyAlignment="1">
      <alignment horizontal="right" wrapText="1"/>
    </xf>
    <xf numFmtId="3" fontId="12" fillId="2" borderId="0" xfId="2" applyNumberFormat="1" applyFont="1" applyFill="1" applyAlignment="1">
      <alignment horizontal="left" vertical="center" wrapText="1"/>
    </xf>
    <xf numFmtId="184" fontId="8" fillId="2" borderId="0" xfId="5" applyNumberFormat="1" applyFont="1" applyFill="1" applyBorder="1" applyAlignment="1">
      <alignment horizontal="right" wrapText="1"/>
    </xf>
    <xf numFmtId="184" fontId="8" fillId="2" borderId="8" xfId="5" applyNumberFormat="1" applyFont="1" applyFill="1" applyBorder="1" applyAlignment="1">
      <alignment horizontal="right" wrapText="1"/>
    </xf>
    <xf numFmtId="179" fontId="3" fillId="2" borderId="0" xfId="5" applyNumberFormat="1" applyFont="1" applyFill="1" applyBorder="1"/>
    <xf numFmtId="185" fontId="9" fillId="5" borderId="0" xfId="11" applyNumberFormat="1" applyFont="1" applyFill="1"/>
    <xf numFmtId="3" fontId="17" fillId="4" borderId="0" xfId="10" applyNumberFormat="1" applyFont="1" applyFill="1" applyAlignment="1">
      <alignment horizontal="left"/>
    </xf>
    <xf numFmtId="3" fontId="17" fillId="4" borderId="0" xfId="10" applyNumberFormat="1" applyFont="1" applyFill="1" applyAlignment="1">
      <alignment horizontal="left" indent="1"/>
    </xf>
    <xf numFmtId="186" fontId="17" fillId="4" borderId="0" xfId="11" applyNumberFormat="1" applyFont="1" applyFill="1" applyBorder="1" applyAlignment="1">
      <alignment horizontal="right" wrapText="1"/>
    </xf>
    <xf numFmtId="186" fontId="17" fillId="3" borderId="0" xfId="11" applyNumberFormat="1" applyFont="1" applyFill="1" applyBorder="1" applyAlignment="1">
      <alignment horizontal="right" wrapText="1"/>
    </xf>
    <xf numFmtId="186" fontId="17" fillId="4" borderId="8" xfId="11" applyNumberFormat="1" applyFont="1" applyFill="1" applyBorder="1" applyAlignment="1">
      <alignment horizontal="right" wrapText="1"/>
    </xf>
    <xf numFmtId="3" fontId="9" fillId="4" borderId="0" xfId="10" applyNumberFormat="1" applyFont="1" applyFill="1" applyAlignment="1">
      <alignment horizontal="left" indent="1"/>
    </xf>
    <xf numFmtId="186" fontId="9" fillId="4" borderId="0" xfId="11" applyNumberFormat="1" applyFont="1" applyFill="1" applyBorder="1" applyAlignment="1">
      <alignment horizontal="right" wrapText="1"/>
    </xf>
    <xf numFmtId="186" fontId="9" fillId="4" borderId="8" xfId="11" applyNumberFormat="1" applyFont="1" applyFill="1" applyBorder="1" applyAlignment="1">
      <alignment horizontal="right" wrapText="1"/>
    </xf>
    <xf numFmtId="185" fontId="9" fillId="5" borderId="0" xfId="11" applyNumberFormat="1" applyFont="1" applyFill="1" applyAlignment="1">
      <alignment vertical="top"/>
    </xf>
    <xf numFmtId="0" fontId="9" fillId="4" borderId="0" xfId="10" applyFont="1" applyFill="1" applyBorder="1" applyAlignment="1">
      <alignment horizontal="left" vertical="top" indent="1"/>
    </xf>
    <xf numFmtId="185" fontId="9" fillId="4" borderId="0" xfId="11" applyNumberFormat="1" applyFont="1" applyFill="1" applyBorder="1" applyAlignment="1">
      <alignment vertical="top"/>
    </xf>
    <xf numFmtId="3" fontId="8" fillId="2" borderId="0" xfId="2" applyNumberFormat="1" applyFont="1" applyFill="1" applyAlignment="1">
      <alignment horizontal="left" indent="1"/>
    </xf>
    <xf numFmtId="184" fontId="8" fillId="2" borderId="17" xfId="5" applyNumberFormat="1" applyFont="1" applyFill="1" applyBorder="1" applyAlignment="1">
      <alignment horizontal="right" wrapText="1"/>
    </xf>
    <xf numFmtId="178" fontId="3" fillId="2" borderId="15" xfId="5" applyNumberFormat="1" applyFont="1" applyFill="1" applyBorder="1" applyAlignment="1">
      <alignment vertical="top"/>
    </xf>
    <xf numFmtId="184" fontId="3" fillId="2" borderId="15" xfId="5" applyNumberFormat="1" applyFont="1" applyFill="1" applyBorder="1" applyAlignment="1">
      <alignment horizontal="right" vertical="top" wrapText="1"/>
    </xf>
    <xf numFmtId="184" fontId="3" fillId="2" borderId="10" xfId="5" applyNumberFormat="1" applyFont="1" applyFill="1" applyBorder="1" applyAlignment="1">
      <alignment horizontal="right" vertical="top" wrapText="1"/>
    </xf>
    <xf numFmtId="186" fontId="9" fillId="4" borderId="0" xfId="11" applyNumberFormat="1" applyFont="1" applyFill="1" applyAlignment="1">
      <alignment horizontal="right" wrapText="1"/>
    </xf>
    <xf numFmtId="184" fontId="3" fillId="2" borderId="0" xfId="5" quotePrefix="1" applyNumberFormat="1" applyFont="1" applyFill="1" applyBorder="1" applyAlignment="1">
      <alignment horizontal="right" wrapText="1"/>
    </xf>
    <xf numFmtId="184" fontId="3" fillId="2" borderId="8" xfId="5" quotePrefix="1" applyNumberFormat="1" applyFont="1" applyFill="1" applyBorder="1" applyAlignment="1">
      <alignment horizontal="right" wrapText="1"/>
    </xf>
    <xf numFmtId="184" fontId="8" fillId="2" borderId="0" xfId="5" quotePrefix="1" applyNumberFormat="1" applyFont="1" applyFill="1" applyBorder="1" applyAlignment="1">
      <alignment horizontal="right" wrapText="1"/>
    </xf>
    <xf numFmtId="184" fontId="3" fillId="2" borderId="0" xfId="5" applyNumberFormat="1" applyFont="1" applyFill="1" applyBorder="1" applyAlignment="1">
      <alignment horizontal="right"/>
    </xf>
    <xf numFmtId="184" fontId="3" fillId="2" borderId="8" xfId="5" applyNumberFormat="1" applyFont="1" applyFill="1" applyBorder="1" applyAlignment="1">
      <alignment horizontal="right"/>
    </xf>
    <xf numFmtId="185" fontId="17" fillId="5" borderId="7" xfId="11" applyNumberFormat="1" applyFont="1" applyFill="1" applyBorder="1"/>
    <xf numFmtId="0" fontId="8" fillId="4" borderId="0" xfId="10" applyFont="1" applyFill="1" applyBorder="1" applyAlignment="1">
      <alignment horizontal="left"/>
    </xf>
    <xf numFmtId="185" fontId="17" fillId="5" borderId="0" xfId="11" applyNumberFormat="1" applyFont="1" applyFill="1"/>
    <xf numFmtId="3" fontId="17" fillId="5" borderId="7" xfId="10" applyNumberFormat="1" applyFont="1" applyFill="1" applyBorder="1" applyAlignment="1">
      <alignment horizontal="left" indent="1"/>
    </xf>
    <xf numFmtId="3" fontId="3" fillId="2" borderId="0" xfId="10" applyNumberFormat="1" applyFont="1" applyFill="1" applyBorder="1" applyAlignment="1">
      <alignment horizontal="left" indent="1"/>
    </xf>
    <xf numFmtId="185" fontId="17" fillId="5" borderId="0" xfId="11" applyNumberFormat="1" applyFont="1" applyFill="1" applyAlignment="1">
      <alignment horizontal="left" indent="1"/>
    </xf>
    <xf numFmtId="185" fontId="17" fillId="5" borderId="7" xfId="11" applyNumberFormat="1" applyFont="1" applyFill="1" applyBorder="1" applyAlignment="1">
      <alignment horizontal="left" indent="1"/>
    </xf>
    <xf numFmtId="0" fontId="8" fillId="4" borderId="0" xfId="10" applyFont="1" applyFill="1" applyBorder="1" applyAlignment="1">
      <alignment horizontal="left" indent="1"/>
    </xf>
    <xf numFmtId="3" fontId="3" fillId="2" borderId="0" xfId="10" applyNumberFormat="1" applyFont="1" applyFill="1" applyBorder="1" applyAlignment="1">
      <alignment horizontal="left" indent="2"/>
    </xf>
    <xf numFmtId="185" fontId="9" fillId="5" borderId="7" xfId="11" applyNumberFormat="1" applyFont="1" applyFill="1" applyBorder="1" applyAlignment="1">
      <alignment horizontal="left" vertical="top"/>
    </xf>
    <xf numFmtId="0" fontId="3" fillId="4" borderId="0" xfId="10" applyFont="1" applyFill="1" applyBorder="1" applyAlignment="1">
      <alignment horizontal="left" vertical="top" indent="2"/>
    </xf>
    <xf numFmtId="164" fontId="3" fillId="2" borderId="0" xfId="5" applyNumberFormat="1" applyFont="1" applyFill="1" applyAlignment="1">
      <alignment horizontal="right" vertical="top" wrapText="1"/>
    </xf>
    <xf numFmtId="185" fontId="9" fillId="5" borderId="0" xfId="11" applyNumberFormat="1" applyFont="1" applyFill="1" applyAlignment="1">
      <alignment horizontal="left" vertical="top"/>
    </xf>
    <xf numFmtId="184" fontId="8" fillId="2" borderId="31" xfId="5" applyNumberFormat="1" applyFont="1" applyFill="1" applyBorder="1" applyAlignment="1">
      <alignment horizontal="right" wrapText="1"/>
    </xf>
    <xf numFmtId="3" fontId="3" fillId="2" borderId="0" xfId="2" applyNumberFormat="1" applyFont="1" applyFill="1" applyAlignment="1">
      <alignment horizontal="left" wrapText="1" indent="1"/>
    </xf>
    <xf numFmtId="49" fontId="3" fillId="2" borderId="0" xfId="5" applyNumberFormat="1" applyFont="1" applyFill="1" applyBorder="1" applyAlignment="1">
      <alignment wrapText="1"/>
    </xf>
    <xf numFmtId="0" fontId="0" fillId="2" borderId="0" xfId="0" applyFill="1" applyAlignment="1">
      <alignment wrapText="1"/>
    </xf>
    <xf numFmtId="0" fontId="3" fillId="2" borderId="0" xfId="2" applyFont="1" applyFill="1" applyAlignment="1">
      <alignment horizontal="left" vertical="center" wrapText="1" indent="1"/>
    </xf>
    <xf numFmtId="49" fontId="3" fillId="2" borderId="15" xfId="5" applyNumberFormat="1" applyFont="1" applyFill="1" applyBorder="1" applyAlignment="1">
      <alignment vertical="center" wrapText="1"/>
    </xf>
    <xf numFmtId="0" fontId="3" fillId="2" borderId="15" xfId="2" applyFont="1" applyFill="1" applyBorder="1" applyAlignment="1">
      <alignment horizontal="left" vertical="center" wrapText="1" indent="1"/>
    </xf>
    <xf numFmtId="184" fontId="3" fillId="2" borderId="15" xfId="5" applyNumberFormat="1" applyFont="1" applyFill="1" applyBorder="1" applyAlignment="1">
      <alignment horizontal="right"/>
    </xf>
    <xf numFmtId="178" fontId="3" fillId="2" borderId="10" xfId="5" applyNumberFormat="1" applyFont="1" applyFill="1" applyBorder="1"/>
    <xf numFmtId="184" fontId="3" fillId="2" borderId="0" xfId="5" applyNumberFormat="1" applyFont="1" applyFill="1" applyAlignment="1">
      <alignment horizontal="right"/>
    </xf>
    <xf numFmtId="178" fontId="29" fillId="2" borderId="0" xfId="5" applyNumberFormat="1" applyFont="1" applyFill="1" applyAlignment="1"/>
    <xf numFmtId="178" fontId="23" fillId="2" borderId="0" xfId="5" applyNumberFormat="1" applyFont="1" applyFill="1"/>
    <xf numFmtId="178" fontId="10" fillId="2" borderId="0" xfId="5" applyNumberFormat="1" applyFont="1" applyFill="1"/>
    <xf numFmtId="178" fontId="10" fillId="2" borderId="0" xfId="5" applyNumberFormat="1" applyFont="1" applyFill="1" applyAlignment="1">
      <alignment vertical="top"/>
    </xf>
    <xf numFmtId="0" fontId="3" fillId="2" borderId="15" xfId="2" applyFont="1" applyFill="1" applyBorder="1" applyAlignment="1">
      <alignment horizontal="left" vertical="top" indent="2"/>
    </xf>
    <xf numFmtId="178" fontId="23" fillId="2" borderId="15" xfId="5" applyNumberFormat="1" applyFont="1" applyFill="1" applyBorder="1" applyAlignment="1">
      <alignment vertical="top"/>
    </xf>
    <xf numFmtId="178" fontId="27" fillId="2" borderId="0" xfId="5" applyNumberFormat="1" applyFont="1" applyFill="1"/>
    <xf numFmtId="0" fontId="8" fillId="2" borderId="29" xfId="2" applyFont="1" applyFill="1" applyBorder="1" applyAlignment="1">
      <alignment horizontal="left" wrapText="1"/>
    </xf>
    <xf numFmtId="178" fontId="10" fillId="2" borderId="15" xfId="5" applyNumberFormat="1" applyFont="1" applyFill="1" applyBorder="1"/>
    <xf numFmtId="0" fontId="3" fillId="2" borderId="15" xfId="2" applyFont="1" applyFill="1" applyBorder="1" applyAlignment="1">
      <alignment horizontal="left" indent="1"/>
    </xf>
    <xf numFmtId="184" fontId="3" fillId="2" borderId="15" xfId="5" applyNumberFormat="1" applyFont="1" applyFill="1" applyBorder="1" applyAlignment="1">
      <alignment vertical="center"/>
    </xf>
    <xf numFmtId="184" fontId="25" fillId="2" borderId="15" xfId="2" applyNumberFormat="1" applyFont="1" applyFill="1" applyBorder="1" applyAlignment="1">
      <alignment vertical="center"/>
    </xf>
    <xf numFmtId="178" fontId="26" fillId="2" borderId="0" xfId="5" applyNumberFormat="1" applyFont="1" applyFill="1"/>
    <xf numFmtId="184" fontId="8" fillId="2" borderId="0" xfId="5" applyNumberFormat="1" applyFont="1" applyFill="1" applyAlignment="1">
      <alignment horizontal="right" wrapText="1"/>
    </xf>
    <xf numFmtId="184" fontId="3" fillId="2" borderId="0" xfId="5" applyNumberFormat="1" applyFont="1" applyFill="1" applyAlignment="1">
      <alignment horizontal="right" wrapText="1"/>
    </xf>
    <xf numFmtId="178" fontId="30" fillId="2" borderId="0" xfId="1" applyNumberFormat="1" applyFont="1" applyFill="1" applyAlignment="1" applyProtection="1">
      <alignment horizontal="center" vertical="justify"/>
    </xf>
    <xf numFmtId="184" fontId="8" fillId="2" borderId="0" xfId="5" applyNumberFormat="1" applyFont="1" applyFill="1" applyBorder="1" applyAlignment="1">
      <alignment horizontal="right"/>
    </xf>
    <xf numFmtId="178" fontId="8" fillId="2" borderId="0" xfId="5" applyNumberFormat="1" applyFont="1" applyFill="1" applyAlignment="1"/>
    <xf numFmtId="178" fontId="8" fillId="2" borderId="0" xfId="5" applyNumberFormat="1" applyFont="1" applyFill="1" applyAlignment="1">
      <alignment horizontal="left" indent="2"/>
    </xf>
    <xf numFmtId="178" fontId="31" fillId="2" borderId="0" xfId="5" applyNumberFormat="1" applyFont="1" applyFill="1" applyAlignment="1">
      <alignment horizontal="left" indent="1"/>
    </xf>
    <xf numFmtId="178" fontId="3" fillId="2" borderId="0" xfId="5" applyNumberFormat="1" applyFont="1" applyFill="1" applyAlignment="1">
      <alignment horizontal="left" indent="1"/>
    </xf>
    <xf numFmtId="9" fontId="3" fillId="2" borderId="0" xfId="3" applyFont="1" applyFill="1" applyBorder="1"/>
    <xf numFmtId="3" fontId="3" fillId="2" borderId="15" xfId="2" applyNumberFormat="1" applyFont="1" applyFill="1" applyBorder="1" applyAlignment="1">
      <alignment horizontal="left" indent="1"/>
    </xf>
    <xf numFmtId="184" fontId="3" fillId="2" borderId="15" xfId="5" applyNumberFormat="1" applyFont="1" applyFill="1" applyBorder="1" applyAlignment="1">
      <alignment horizontal="right" wrapText="1"/>
    </xf>
    <xf numFmtId="184" fontId="3" fillId="2" borderId="10" xfId="5" applyNumberFormat="1" applyFont="1" applyFill="1" applyBorder="1" applyAlignment="1">
      <alignment horizontal="right" wrapText="1"/>
    </xf>
    <xf numFmtId="184" fontId="3" fillId="2" borderId="0" xfId="5" applyNumberFormat="1" applyFont="1" applyFill="1"/>
    <xf numFmtId="164" fontId="8" fillId="2" borderId="11" xfId="5" applyNumberFormat="1" applyFont="1" applyFill="1" applyBorder="1" applyAlignment="1">
      <alignment horizontal="right" wrapText="1"/>
    </xf>
    <xf numFmtId="164" fontId="8" fillId="2" borderId="6" xfId="5" applyNumberFormat="1" applyFont="1" applyFill="1" applyBorder="1" applyAlignment="1">
      <alignment horizontal="right" wrapText="1"/>
    </xf>
    <xf numFmtId="0" fontId="8" fillId="4" borderId="0" xfId="10" applyFont="1" applyFill="1" applyAlignment="1">
      <alignment horizontal="left" indent="1"/>
    </xf>
    <xf numFmtId="164" fontId="25" fillId="2" borderId="0" xfId="2" applyNumberFormat="1" applyFont="1" applyFill="1" applyAlignment="1">
      <alignment vertical="center"/>
    </xf>
    <xf numFmtId="0" fontId="3" fillId="4" borderId="0" xfId="10" applyFont="1" applyFill="1" applyAlignment="1">
      <alignment horizontal="left" indent="1"/>
    </xf>
    <xf numFmtId="0" fontId="3" fillId="4" borderId="0" xfId="10" applyFont="1" applyFill="1" applyAlignment="1">
      <alignment horizontal="left" indent="2"/>
    </xf>
    <xf numFmtId="0" fontId="3" fillId="2" borderId="7" xfId="2" applyFont="1" applyFill="1" applyBorder="1" applyAlignment="1">
      <alignment horizontal="left"/>
    </xf>
    <xf numFmtId="0" fontId="3" fillId="4" borderId="0" xfId="10" applyFont="1" applyFill="1" applyAlignment="1">
      <alignment horizontal="left"/>
    </xf>
    <xf numFmtId="178" fontId="10" fillId="2" borderId="7" xfId="5" applyNumberFormat="1" applyFont="1" applyFill="1" applyBorder="1"/>
    <xf numFmtId="177" fontId="3" fillId="2" borderId="0" xfId="5" applyNumberFormat="1" applyFont="1" applyFill="1" applyAlignment="1">
      <alignment horizontal="right" wrapText="1"/>
    </xf>
    <xf numFmtId="165" fontId="3" fillId="2" borderId="0" xfId="5" applyNumberFormat="1" applyFont="1" applyFill="1" applyBorder="1" applyAlignment="1">
      <alignment horizontal="right" wrapText="1"/>
    </xf>
    <xf numFmtId="165" fontId="3" fillId="2" borderId="8" xfId="5" applyNumberFormat="1" applyFont="1" applyFill="1" applyBorder="1" applyAlignment="1">
      <alignment horizontal="right" wrapText="1"/>
    </xf>
    <xf numFmtId="177" fontId="3" fillId="2" borderId="0" xfId="5" applyNumberFormat="1" applyFont="1" applyFill="1" applyBorder="1" applyAlignment="1">
      <alignment horizontal="right" wrapText="1"/>
    </xf>
    <xf numFmtId="0" fontId="8" fillId="4" borderId="0" xfId="10" applyFont="1" applyFill="1" applyAlignment="1">
      <alignment horizontal="left" indent="2"/>
    </xf>
    <xf numFmtId="0" fontId="3" fillId="4" borderId="0" xfId="10" applyFont="1" applyFill="1"/>
    <xf numFmtId="0" fontId="3" fillId="2" borderId="7" xfId="2" applyFont="1" applyFill="1" applyBorder="1" applyAlignment="1">
      <alignment vertical="top"/>
    </xf>
    <xf numFmtId="178" fontId="8" fillId="2" borderId="7" xfId="1" applyNumberFormat="1" applyFont="1" applyFill="1" applyBorder="1" applyAlignment="1" applyProtection="1">
      <alignment horizontal="center" vertical="justify"/>
    </xf>
    <xf numFmtId="0" fontId="3" fillId="2" borderId="29" xfId="2" applyFont="1" applyFill="1" applyBorder="1"/>
    <xf numFmtId="164" fontId="3" fillId="2" borderId="15" xfId="5" applyNumberFormat="1" applyFont="1" applyFill="1" applyBorder="1" applyAlignment="1">
      <alignment horizontal="right"/>
    </xf>
    <xf numFmtId="0" fontId="3" fillId="2" borderId="0" xfId="2" applyFont="1" applyFill="1" applyAlignment="1">
      <alignment horizontal="left" wrapText="1" indent="1"/>
    </xf>
    <xf numFmtId="3" fontId="3" fillId="2" borderId="0" xfId="2" applyNumberFormat="1" applyFont="1" applyFill="1" applyAlignment="1">
      <alignment horizontal="left" vertical="top" indent="2"/>
    </xf>
    <xf numFmtId="3" fontId="3" fillId="2" borderId="29" xfId="2" applyNumberFormat="1" applyFont="1" applyFill="1" applyBorder="1" applyAlignment="1">
      <alignment horizontal="left"/>
    </xf>
    <xf numFmtId="164" fontId="3" fillId="2" borderId="0" xfId="2" applyNumberFormat="1" applyFont="1" applyFill="1" applyAlignment="1">
      <alignment horizontal="right" indent="1"/>
    </xf>
    <xf numFmtId="0" fontId="3" fillId="2" borderId="15" xfId="2" applyFont="1" applyFill="1" applyBorder="1" applyAlignment="1">
      <alignment horizontal="left" indent="2"/>
    </xf>
    <xf numFmtId="0" fontId="3" fillId="2" borderId="15" xfId="2" applyFont="1" applyFill="1" applyBorder="1" applyAlignment="1">
      <alignment horizontal="left" vertical="center" wrapText="1" indent="2"/>
    </xf>
    <xf numFmtId="178" fontId="3" fillId="2" borderId="0" xfId="5" applyNumberFormat="1" applyFont="1" applyFill="1" applyAlignment="1">
      <alignment vertical="center"/>
    </xf>
    <xf numFmtId="0" fontId="8" fillId="2" borderId="0" xfId="2" applyFont="1" applyFill="1" applyAlignment="1">
      <alignment horizontal="left" vertical="center" indent="1"/>
    </xf>
    <xf numFmtId="0" fontId="3" fillId="2" borderId="0" xfId="2" applyFont="1" applyFill="1" applyAlignment="1">
      <alignment horizontal="left" vertical="center"/>
    </xf>
    <xf numFmtId="164" fontId="3" fillId="2" borderId="0" xfId="5" applyNumberFormat="1" applyFont="1" applyFill="1" applyAlignment="1">
      <alignment horizontal="right" vertical="center" wrapText="1"/>
    </xf>
    <xf numFmtId="164" fontId="8" fillId="2" borderId="18" xfId="5" applyNumberFormat="1" applyFont="1" applyFill="1" applyBorder="1" applyAlignment="1">
      <alignment horizontal="right" wrapText="1"/>
    </xf>
    <xf numFmtId="178" fontId="3" fillId="2" borderId="15" xfId="5" applyNumberFormat="1" applyFont="1" applyFill="1" applyBorder="1" applyAlignment="1">
      <alignment vertical="center"/>
    </xf>
    <xf numFmtId="0" fontId="8" fillId="2" borderId="15" xfId="2" applyFont="1" applyFill="1" applyBorder="1" applyAlignment="1">
      <alignment horizontal="left" vertical="center" indent="1"/>
    </xf>
    <xf numFmtId="164" fontId="8" fillId="2" borderId="15" xfId="5" applyNumberFormat="1" applyFont="1" applyFill="1" applyBorder="1" applyAlignment="1">
      <alignment horizontal="right" vertical="center" wrapText="1"/>
    </xf>
    <xf numFmtId="164" fontId="8" fillId="2" borderId="10" xfId="5" applyNumberFormat="1" applyFont="1" applyFill="1" applyBorder="1" applyAlignment="1">
      <alignment horizontal="right" vertical="center" wrapText="1"/>
    </xf>
    <xf numFmtId="3" fontId="3" fillId="2" borderId="15" xfId="2" applyNumberFormat="1" applyFont="1" applyFill="1" applyBorder="1" applyAlignment="1">
      <alignment horizontal="left" vertical="top" indent="1"/>
    </xf>
    <xf numFmtId="164" fontId="8" fillId="2" borderId="0" xfId="2" applyNumberFormat="1" applyFont="1" applyFill="1" applyAlignment="1">
      <alignment horizontal="right" wrapText="1"/>
    </xf>
    <xf numFmtId="164" fontId="8" fillId="2" borderId="16" xfId="2" applyNumberFormat="1" applyFont="1" applyFill="1" applyBorder="1" applyAlignment="1">
      <alignment horizontal="right" wrapText="1"/>
    </xf>
    <xf numFmtId="164" fontId="3" fillId="2" borderId="0" xfId="2" applyNumberFormat="1" applyFont="1" applyFill="1" applyAlignment="1">
      <alignment horizontal="right" wrapText="1"/>
    </xf>
    <xf numFmtId="164" fontId="3" fillId="2" borderId="8" xfId="2" applyNumberFormat="1" applyFont="1" applyFill="1" applyBorder="1" applyAlignment="1">
      <alignment horizontal="right" wrapText="1"/>
    </xf>
    <xf numFmtId="164" fontId="3" fillId="2" borderId="0" xfId="2" applyNumberFormat="1" applyFont="1" applyFill="1" applyAlignment="1">
      <alignment horizontal="right" vertical="top" wrapText="1"/>
    </xf>
    <xf numFmtId="164" fontId="3" fillId="2" borderId="8" xfId="2" applyNumberFormat="1" applyFont="1" applyFill="1" applyBorder="1" applyAlignment="1">
      <alignment horizontal="right" vertical="top" wrapText="1"/>
    </xf>
    <xf numFmtId="178" fontId="31" fillId="2" borderId="0" xfId="5" applyNumberFormat="1" applyFont="1" applyFill="1" applyBorder="1" applyAlignment="1">
      <alignment vertical="center"/>
    </xf>
    <xf numFmtId="178" fontId="31" fillId="2" borderId="15" xfId="5" applyNumberFormat="1" applyFont="1" applyFill="1" applyBorder="1" applyAlignment="1">
      <alignment horizontal="left" vertical="center"/>
    </xf>
    <xf numFmtId="164" fontId="3" fillId="2" borderId="15" xfId="2" applyNumberFormat="1" applyFont="1" applyFill="1" applyBorder="1" applyAlignment="1">
      <alignment horizontal="right" vertical="center" wrapText="1"/>
    </xf>
    <xf numFmtId="164" fontId="3" fillId="2" borderId="10" xfId="2" applyNumberFormat="1" applyFont="1" applyFill="1" applyBorder="1" applyAlignment="1">
      <alignment horizontal="right" vertical="center" wrapText="1"/>
    </xf>
    <xf numFmtId="0" fontId="8" fillId="2" borderId="13" xfId="2" applyFont="1" applyFill="1" applyBorder="1" applyAlignment="1">
      <alignment horizontal="left"/>
    </xf>
    <xf numFmtId="164" fontId="8" fillId="2" borderId="8" xfId="2" applyNumberFormat="1" applyFont="1" applyFill="1" applyBorder="1" applyAlignment="1">
      <alignment horizontal="right" wrapText="1"/>
    </xf>
    <xf numFmtId="178" fontId="31" fillId="2" borderId="15" xfId="5" applyNumberFormat="1" applyFont="1" applyFill="1" applyBorder="1" applyAlignment="1">
      <alignment horizontal="left" vertical="center" wrapText="1" indent="1"/>
    </xf>
    <xf numFmtId="178" fontId="31" fillId="2" borderId="29" xfId="5" applyNumberFormat="1" applyFont="1" applyFill="1" applyBorder="1" applyAlignment="1">
      <alignment horizontal="left" indent="1"/>
    </xf>
    <xf numFmtId="178" fontId="31" fillId="2" borderId="15" xfId="5" applyNumberFormat="1" applyFont="1" applyFill="1" applyBorder="1"/>
    <xf numFmtId="164" fontId="3" fillId="2" borderId="15" xfId="2" applyNumberFormat="1" applyFont="1" applyFill="1" applyBorder="1" applyAlignment="1">
      <alignment horizontal="right" wrapText="1"/>
    </xf>
    <xf numFmtId="164" fontId="3" fillId="2" borderId="10" xfId="2" applyNumberFormat="1" applyFont="1" applyFill="1" applyBorder="1" applyAlignment="1">
      <alignment horizontal="right" wrapText="1"/>
    </xf>
    <xf numFmtId="0" fontId="29" fillId="2" borderId="0" xfId="2" applyFont="1" applyFill="1" applyAlignment="1">
      <alignment vertical="center"/>
    </xf>
    <xf numFmtId="0" fontId="29" fillId="2" borderId="0" xfId="2" applyFont="1" applyFill="1"/>
    <xf numFmtId="164" fontId="8" fillId="2" borderId="0" xfId="5" applyNumberFormat="1" applyFont="1" applyFill="1" applyAlignment="1">
      <alignment horizontal="right"/>
    </xf>
    <xf numFmtId="0" fontId="29" fillId="2" borderId="0" xfId="2" applyFont="1" applyFill="1" applyAlignment="1">
      <alignment horizontal="left" indent="1"/>
    </xf>
    <xf numFmtId="0" fontId="3" fillId="2" borderId="15" xfId="2" applyFont="1" applyFill="1" applyBorder="1" applyAlignment="1">
      <alignment horizontal="left" vertical="top" indent="4"/>
    </xf>
    <xf numFmtId="164" fontId="3" fillId="2" borderId="15" xfId="5" applyNumberFormat="1" applyFont="1" applyFill="1" applyBorder="1" applyAlignment="1">
      <alignment horizontal="right" vertical="top"/>
    </xf>
    <xf numFmtId="164" fontId="3" fillId="2" borderId="10" xfId="5" applyNumberFormat="1" applyFont="1" applyFill="1" applyBorder="1" applyAlignment="1">
      <alignment horizontal="right" vertical="top"/>
    </xf>
    <xf numFmtId="0" fontId="29" fillId="2" borderId="11" xfId="2" applyFont="1" applyFill="1" applyBorder="1"/>
    <xf numFmtId="164" fontId="3" fillId="2" borderId="10" xfId="5" applyNumberFormat="1" applyFont="1" applyFill="1" applyBorder="1" applyAlignment="1">
      <alignment horizontal="right"/>
    </xf>
    <xf numFmtId="178" fontId="3" fillId="2" borderId="0" xfId="5" applyNumberFormat="1" applyFont="1" applyFill="1" applyAlignment="1">
      <alignment horizontal="left"/>
    </xf>
    <xf numFmtId="3" fontId="3" fillId="2" borderId="0" xfId="4" applyNumberFormat="1" applyFont="1" applyFill="1" applyAlignment="1">
      <alignment horizontal="left" indent="1"/>
    </xf>
    <xf numFmtId="178" fontId="3" fillId="2" borderId="15" xfId="5" applyNumberFormat="1" applyFont="1" applyFill="1" applyBorder="1" applyAlignment="1">
      <alignment horizontal="left" indent="1"/>
    </xf>
    <xf numFmtId="178" fontId="8" fillId="2" borderId="0" xfId="1" applyNumberFormat="1" applyFont="1" applyFill="1" applyBorder="1" applyAlignment="1" applyProtection="1">
      <alignment vertical="justify"/>
    </xf>
    <xf numFmtId="178" fontId="30" fillId="2" borderId="0" xfId="1" applyNumberFormat="1" applyFont="1" applyFill="1" applyBorder="1" applyAlignment="1" applyProtection="1">
      <alignment horizontal="center" vertical="justify"/>
    </xf>
    <xf numFmtId="164" fontId="3" fillId="2" borderId="15" xfId="5" applyNumberFormat="1" applyFont="1" applyFill="1" applyBorder="1" applyAlignment="1"/>
    <xf numFmtId="164" fontId="3" fillId="2" borderId="10" xfId="5" applyNumberFormat="1" applyFont="1" applyFill="1" applyBorder="1" applyAlignment="1"/>
    <xf numFmtId="178" fontId="3" fillId="2" borderId="7" xfId="5" applyNumberFormat="1" applyFont="1" applyFill="1" applyBorder="1" applyAlignment="1">
      <alignment vertical="center"/>
    </xf>
    <xf numFmtId="0" fontId="3" fillId="2" borderId="0" xfId="2" applyFont="1" applyFill="1" applyAlignment="1">
      <alignment horizontal="left" vertical="center" indent="1"/>
    </xf>
    <xf numFmtId="178" fontId="3" fillId="2" borderId="0" xfId="5" applyNumberFormat="1" applyFont="1" applyFill="1" applyBorder="1" applyAlignment="1">
      <alignment horizontal="left" vertical="center"/>
    </xf>
    <xf numFmtId="164" fontId="3" fillId="2" borderId="0" xfId="5" applyNumberFormat="1" applyFont="1" applyFill="1" applyBorder="1" applyAlignment="1">
      <alignment horizontal="right" vertical="center"/>
    </xf>
    <xf numFmtId="164" fontId="3" fillId="2" borderId="8" xfId="5" applyNumberFormat="1" applyFont="1" applyFill="1" applyBorder="1" applyAlignment="1">
      <alignment horizontal="right" vertical="center"/>
    </xf>
    <xf numFmtId="0" fontId="8" fillId="2" borderId="7" xfId="2" applyFont="1" applyFill="1" applyBorder="1" applyAlignment="1">
      <alignment vertical="top"/>
    </xf>
    <xf numFmtId="178" fontId="26" fillId="2" borderId="15" xfId="5" applyNumberFormat="1" applyFont="1" applyFill="1" applyBorder="1" applyAlignment="1">
      <alignment vertical="top"/>
    </xf>
    <xf numFmtId="164" fontId="8" fillId="2" borderId="0" xfId="5" applyNumberFormat="1" applyFont="1" applyFill="1" applyBorder="1" applyAlignment="1">
      <alignment horizontal="right" vertical="top"/>
    </xf>
    <xf numFmtId="164" fontId="3" fillId="2" borderId="0" xfId="5" applyNumberFormat="1" applyFont="1" applyFill="1" applyBorder="1" applyAlignment="1">
      <alignment horizontal="right" vertical="top"/>
    </xf>
    <xf numFmtId="164" fontId="3" fillId="2" borderId="8" xfId="5" applyNumberFormat="1" applyFont="1" applyFill="1" applyBorder="1" applyAlignment="1">
      <alignment horizontal="right" vertical="top"/>
    </xf>
    <xf numFmtId="178" fontId="8" fillId="2" borderId="0" xfId="5" applyNumberFormat="1" applyFont="1" applyFill="1" applyBorder="1" applyAlignment="1">
      <alignment vertical="top"/>
    </xf>
    <xf numFmtId="178" fontId="30" fillId="2" borderId="7" xfId="1" applyNumberFormat="1" applyFont="1" applyFill="1" applyBorder="1" applyAlignment="1" applyProtection="1">
      <alignment horizontal="center" vertical="justify"/>
    </xf>
    <xf numFmtId="178" fontId="30" fillId="2" borderId="7" xfId="1" applyNumberFormat="1" applyFont="1" applyFill="1" applyBorder="1" applyAlignment="1" applyProtection="1">
      <alignment horizontal="center" vertical="top"/>
    </xf>
    <xf numFmtId="178" fontId="26" fillId="2" borderId="0" xfId="5" applyNumberFormat="1" applyFont="1" applyFill="1" applyBorder="1" applyAlignment="1">
      <alignment vertical="top"/>
    </xf>
    <xf numFmtId="164" fontId="3" fillId="2" borderId="0" xfId="5" quotePrefix="1" applyNumberFormat="1" applyFont="1" applyFill="1" applyBorder="1" applyAlignment="1">
      <alignment horizontal="right"/>
    </xf>
    <xf numFmtId="178" fontId="3" fillId="2" borderId="9" xfId="5" applyNumberFormat="1" applyFont="1" applyFill="1" applyBorder="1" applyAlignment="1">
      <alignment vertical="top"/>
    </xf>
    <xf numFmtId="0" fontId="3" fillId="2" borderId="15" xfId="2" applyFont="1" applyFill="1" applyBorder="1" applyAlignment="1">
      <alignment horizontal="left" vertical="top" wrapText="1"/>
    </xf>
    <xf numFmtId="17" fontId="8" fillId="2" borderId="0" xfId="5" applyNumberFormat="1" applyFont="1" applyFill="1" applyAlignment="1">
      <alignment horizontal="right"/>
    </xf>
    <xf numFmtId="0" fontId="0" fillId="2" borderId="11" xfId="0" applyFill="1" applyBorder="1"/>
    <xf numFmtId="0" fontId="0" fillId="2" borderId="15" xfId="0" applyFill="1" applyBorder="1"/>
    <xf numFmtId="0" fontId="13" fillId="2" borderId="0" xfId="0" applyFont="1" applyFill="1"/>
    <xf numFmtId="164" fontId="8" fillId="2" borderId="6" xfId="5" applyNumberFormat="1" applyFont="1" applyFill="1" applyBorder="1" applyAlignment="1">
      <alignment horizontal="right"/>
    </xf>
    <xf numFmtId="178" fontId="32" fillId="2" borderId="7" xfId="1" applyNumberFormat="1" applyFont="1" applyFill="1" applyBorder="1" applyAlignment="1" applyProtection="1">
      <alignment horizontal="center" vertical="justify"/>
    </xf>
    <xf numFmtId="0" fontId="11" fillId="2" borderId="0" xfId="0" applyFont="1" applyFill="1" applyAlignment="1">
      <alignment horizontal="left" indent="1"/>
    </xf>
    <xf numFmtId="0" fontId="11" fillId="2" borderId="7" xfId="0" applyFont="1" applyFill="1" applyBorder="1"/>
    <xf numFmtId="164" fontId="11" fillId="2" borderId="0" xfId="0" applyNumberFormat="1" applyFont="1" applyFill="1" applyAlignment="1">
      <alignment horizontal="right"/>
    </xf>
    <xf numFmtId="164" fontId="11" fillId="2" borderId="8" xfId="0" applyNumberFormat="1" applyFont="1" applyFill="1" applyBorder="1" applyAlignment="1">
      <alignment horizontal="right"/>
    </xf>
    <xf numFmtId="0" fontId="11" fillId="2" borderId="7" xfId="0" applyFont="1" applyFill="1" applyBorder="1" applyAlignment="1">
      <alignment vertical="center"/>
    </xf>
    <xf numFmtId="0" fontId="11" fillId="2" borderId="0" xfId="0" applyFont="1" applyFill="1" applyAlignment="1">
      <alignment horizontal="left" vertical="center" indent="1"/>
    </xf>
    <xf numFmtId="0" fontId="0" fillId="2" borderId="0" xfId="0" applyFill="1" applyAlignment="1">
      <alignment vertical="center"/>
    </xf>
    <xf numFmtId="164" fontId="11" fillId="2" borderId="0" xfId="0" applyNumberFormat="1" applyFont="1" applyFill="1" applyAlignment="1">
      <alignment horizontal="right" vertical="center"/>
    </xf>
    <xf numFmtId="164" fontId="11" fillId="2" borderId="8" xfId="0" applyNumberFormat="1" applyFont="1" applyFill="1" applyBorder="1" applyAlignment="1">
      <alignment horizontal="right" vertical="center"/>
    </xf>
    <xf numFmtId="0" fontId="11" fillId="2" borderId="7" xfId="0" applyFont="1" applyFill="1" applyBorder="1" applyAlignment="1">
      <alignment vertical="top"/>
    </xf>
    <xf numFmtId="0" fontId="8" fillId="2" borderId="15" xfId="2" applyFont="1" applyFill="1" applyBorder="1" applyAlignment="1">
      <alignment horizontal="right"/>
    </xf>
    <xf numFmtId="0" fontId="33" fillId="2" borderId="0" xfId="0" applyFont="1" applyFill="1"/>
    <xf numFmtId="0" fontId="33" fillId="2" borderId="11" xfId="0" applyFont="1" applyFill="1" applyBorder="1"/>
    <xf numFmtId="0" fontId="11" fillId="2" borderId="0" xfId="0" applyFont="1" applyFill="1"/>
    <xf numFmtId="0" fontId="8" fillId="2" borderId="0" xfId="2" applyFont="1" applyFill="1" applyAlignment="1">
      <alignment horizontal="right"/>
    </xf>
    <xf numFmtId="0" fontId="11" fillId="2" borderId="0" xfId="0" applyFont="1" applyFill="1" applyAlignment="1">
      <alignment horizontal="left"/>
    </xf>
    <xf numFmtId="9" fontId="0" fillId="2" borderId="0" xfId="3" applyFont="1" applyFill="1"/>
    <xf numFmtId="164" fontId="0" fillId="2" borderId="0" xfId="0" applyNumberFormat="1" applyFill="1"/>
    <xf numFmtId="0" fontId="11" fillId="2" borderId="0" xfId="0" applyFont="1" applyFill="1" applyAlignment="1">
      <alignment horizontal="left" indent="2"/>
    </xf>
    <xf numFmtId="0" fontId="11" fillId="2" borderId="0" xfId="0" applyFont="1" applyFill="1" applyAlignment="1">
      <alignment horizontal="left" vertical="center" wrapText="1" indent="2"/>
    </xf>
    <xf numFmtId="0" fontId="3" fillId="2" borderId="0" xfId="2" applyFont="1" applyFill="1" applyAlignment="1">
      <alignment horizontal="center" vertical="center" wrapText="1"/>
    </xf>
  </cellXfs>
  <cellStyles count="14">
    <cellStyle name="Comma 10 2" xfId="5" xr:uid="{664642AF-00A2-4AD7-98F9-43A0A690D87A}"/>
    <cellStyle name="Comma 10 2 7" xfId="11" xr:uid="{C627C602-6BE8-4C9A-913B-D71187680A76}"/>
    <cellStyle name="Hyperlink" xfId="1" builtinId="8"/>
    <cellStyle name="Hyperlink 2 12" xfId="8" xr:uid="{1468E759-27C1-4BD4-A1B4-E30E889720C3}"/>
    <cellStyle name="Normal" xfId="0" builtinId="0"/>
    <cellStyle name="Normal 211 2" xfId="9" xr:uid="{68D0C329-2ADD-4096-A53D-9F291DFEA95A}"/>
    <cellStyle name="Normal_Annex A_new format 1,2,4" xfId="4" xr:uid="{4388BFF1-7A22-4DFC-830E-038413FDCC21}"/>
    <cellStyle name="Normal_Autumn 2011 expenditure tables (linked)" xfId="6" xr:uid="{DEC1401B-6548-4268-8720-C333424F7B2F}"/>
    <cellStyle name="Normal_Autumn 2011 expenditure tables (linked) 2" xfId="7" xr:uid="{AB5FBE67-EA8B-4387-B34D-19A43018D885}"/>
    <cellStyle name="Normal_Autumn 2011 expenditure tables input sheets" xfId="2" xr:uid="{2D20F36F-848A-45C4-A2E6-1DB1038D175E}"/>
    <cellStyle name="Normal_Autumn 2011 expenditure tables input sheets 3" xfId="10" xr:uid="{3E81B888-B891-488F-9C57-3FA87E76DE44}"/>
    <cellStyle name="Normal_Great Britain benefits and tax credits" xfId="13" xr:uid="{6FA073C7-B866-4324-905E-72C18B153B45}"/>
    <cellStyle name="Percent 10 2 2 2" xfId="3" xr:uid="{3B96398D-5874-4C9D-B0CB-A17ABF47CD74}"/>
    <cellStyle name="Percent 10 2 2 2 3" xfId="12" xr:uid="{407D0F6B-27F7-47A0-A25A-35F8E3C103A9}"/>
  </cellStyles>
  <dxfs count="9">
    <dxf>
      <font>
        <b/>
        <i val="0"/>
        <condense val="0"/>
        <extend val="0"/>
        <color indexed="10"/>
      </font>
    </dxf>
    <dxf>
      <font>
        <b/>
        <i val="0"/>
        <condense val="0"/>
        <extend val="0"/>
        <color indexed="1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261936</xdr:colOff>
      <xdr:row>1</xdr:row>
      <xdr:rowOff>100011</xdr:rowOff>
    </xdr:from>
    <xdr:ext cx="1465264" cy="1208552"/>
    <xdr:pic>
      <xdr:nvPicPr>
        <xdr:cNvPr id="2" name="DWP logo" descr="Department for Work and Pensions" title="Department for Work and Pensions">
          <a:extLst>
            <a:ext uri="{FF2B5EF4-FFF2-40B4-BE49-F238E27FC236}">
              <a16:creationId xmlns:a16="http://schemas.microsoft.com/office/drawing/2014/main" id="{DEDA0B22-1079-4194-A14F-3556F42034C1}"/>
            </a:ext>
          </a:extLst>
        </xdr:cNvPr>
        <xdr:cNvPicPr>
          <a:picLocks noChangeAspect="1" noChangeArrowheads="1"/>
        </xdr:cNvPicPr>
      </xdr:nvPicPr>
      <xdr:blipFill>
        <a:blip xmlns:r="http://schemas.openxmlformats.org/officeDocument/2006/relationships" r:embed="rId1">
          <a:lum bright="-13000" contrast="44000"/>
          <a:extLst>
            <a:ext uri="{28A0092B-C50C-407E-A947-70E740481C1C}">
              <a14:useLocalDpi xmlns:a14="http://schemas.microsoft.com/office/drawing/2010/main" val="0"/>
            </a:ext>
          </a:extLst>
        </a:blip>
        <a:srcRect/>
        <a:stretch>
          <a:fillRect/>
        </a:stretch>
      </xdr:blipFill>
      <xdr:spPr bwMode="auto">
        <a:xfrm>
          <a:off x="1487486" y="265111"/>
          <a:ext cx="1465264" cy="1208552"/>
        </a:xfrm>
        <a:prstGeom prst="rect">
          <a:avLst/>
        </a:prstGeom>
        <a:noFill/>
        <a:ln>
          <a:noFill/>
        </a:ln>
        <a:effectLst>
          <a:glow rad="127000">
            <a:schemeClr val="accent1">
              <a:alpha val="0"/>
            </a:schemeClr>
          </a:glow>
        </a:effec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witter.com/DWPgovuk?ref_src=twsrc%5Egoogle%7Ctwcamp%5Eserp%7Ctwgr%5Eauthor" TargetMode="External"/><Relationship Id="rId2" Type="http://schemas.openxmlformats.org/officeDocument/2006/relationships/hyperlink" Target="https://www.gov.uk/government/organisations/department-for-work-pensions" TargetMode="External"/><Relationship Id="rId1" Type="http://schemas.openxmlformats.org/officeDocument/2006/relationships/hyperlink" Target="mailto:expenditure.tables@dwp.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organisations/department-for-work-pensions/about/media-enquiri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br.uk/efo/economic-and-fiscal-outlook-october-2024/" TargetMode="External"/><Relationship Id="rId1" Type="http://schemas.openxmlformats.org/officeDocument/2006/relationships/hyperlink" Target="https://obr.uk/efo/economic-and-fiscal-outlook-october-2024/"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A906-EC1C-4321-8476-60B950EAA980}">
  <dimension ref="B1:D49"/>
  <sheetViews>
    <sheetView tabSelected="1" zoomScale="85" zoomScaleNormal="85" workbookViewId="0"/>
  </sheetViews>
  <sheetFormatPr defaultColWidth="9" defaultRowHeight="12.5" x14ac:dyDescent="0.25"/>
  <cols>
    <col min="1" max="1" width="17.54296875" style="1" customWidth="1"/>
    <col min="2" max="2" width="125.54296875" style="1" customWidth="1"/>
    <col min="3" max="3" width="20.54296875" style="1" customWidth="1"/>
    <col min="4" max="16384" width="9" style="1"/>
  </cols>
  <sheetData>
    <row r="1" spans="2:4" ht="13" thickBot="1" x14ac:dyDescent="0.3"/>
    <row r="2" spans="2:4" ht="33" customHeight="1" x14ac:dyDescent="0.25">
      <c r="B2" s="2"/>
    </row>
    <row r="3" spans="2:4" ht="30.75" customHeight="1" x14ac:dyDescent="0.5">
      <c r="B3" s="3" t="s">
        <v>0</v>
      </c>
    </row>
    <row r="4" spans="2:4" ht="48.75" customHeight="1" x14ac:dyDescent="0.25">
      <c r="B4" s="4" t="s">
        <v>1</v>
      </c>
    </row>
    <row r="5" spans="2:4" ht="30.75" customHeight="1" x14ac:dyDescent="0.35">
      <c r="B5" s="5" t="s">
        <v>2</v>
      </c>
    </row>
    <row r="6" spans="2:4" ht="23.25" customHeight="1" x14ac:dyDescent="0.35">
      <c r="B6" s="6" t="s">
        <v>966</v>
      </c>
    </row>
    <row r="7" spans="2:4" ht="30" customHeight="1" x14ac:dyDescent="0.35">
      <c r="B7" s="7" t="s">
        <v>3</v>
      </c>
      <c r="D7" s="8"/>
    </row>
    <row r="8" spans="2:4" ht="15.5" x14ac:dyDescent="0.35">
      <c r="B8" s="9" t="s">
        <v>4</v>
      </c>
      <c r="C8" s="10"/>
    </row>
    <row r="9" spans="2:4" ht="15.5" x14ac:dyDescent="0.35">
      <c r="B9" s="9" t="s">
        <v>5</v>
      </c>
      <c r="C9" s="10"/>
    </row>
    <row r="10" spans="2:4" ht="15.5" x14ac:dyDescent="0.35">
      <c r="B10" s="9" t="s">
        <v>6</v>
      </c>
      <c r="C10" s="10"/>
    </row>
    <row r="11" spans="2:4" ht="15.5" x14ac:dyDescent="0.35">
      <c r="B11" s="9" t="s">
        <v>7</v>
      </c>
      <c r="C11" s="10"/>
    </row>
    <row r="12" spans="2:4" ht="15.5" x14ac:dyDescent="0.35">
      <c r="B12" s="9" t="s">
        <v>8</v>
      </c>
      <c r="C12" s="10"/>
    </row>
    <row r="13" spans="2:4" ht="15.5" x14ac:dyDescent="0.35">
      <c r="B13" s="9" t="s">
        <v>9</v>
      </c>
      <c r="C13" s="10"/>
    </row>
    <row r="14" spans="2:4" ht="15.5" x14ac:dyDescent="0.35">
      <c r="B14" s="9" t="s">
        <v>10</v>
      </c>
      <c r="C14" s="10"/>
    </row>
    <row r="15" spans="2:4" ht="15.5" x14ac:dyDescent="0.35">
      <c r="B15" s="9" t="s">
        <v>11</v>
      </c>
      <c r="C15" s="10"/>
    </row>
    <row r="16" spans="2:4" ht="15.5" x14ac:dyDescent="0.35">
      <c r="B16" s="9" t="s">
        <v>12</v>
      </c>
      <c r="C16" s="10"/>
    </row>
    <row r="17" spans="2:4" ht="15.5" x14ac:dyDescent="0.35">
      <c r="B17" s="9" t="s">
        <v>13</v>
      </c>
      <c r="C17" s="10"/>
    </row>
    <row r="18" spans="2:4" ht="15.5" x14ac:dyDescent="0.35">
      <c r="B18" s="9" t="s">
        <v>14</v>
      </c>
      <c r="C18" s="10"/>
    </row>
    <row r="19" spans="2:4" ht="15.5" x14ac:dyDescent="0.35">
      <c r="B19" s="9" t="s">
        <v>15</v>
      </c>
      <c r="C19" s="10"/>
    </row>
    <row r="20" spans="2:4" ht="15.5" x14ac:dyDescent="0.35">
      <c r="B20" s="9" t="s">
        <v>16</v>
      </c>
      <c r="C20" s="10"/>
    </row>
    <row r="21" spans="2:4" ht="15.5" x14ac:dyDescent="0.35">
      <c r="B21" s="9" t="s">
        <v>17</v>
      </c>
      <c r="C21" s="10"/>
    </row>
    <row r="22" spans="2:4" ht="15.5" x14ac:dyDescent="0.35">
      <c r="B22" s="9" t="s">
        <v>18</v>
      </c>
      <c r="C22" s="10"/>
    </row>
    <row r="23" spans="2:4" ht="31" x14ac:dyDescent="0.35">
      <c r="B23" s="11" t="s">
        <v>19</v>
      </c>
      <c r="C23" s="10"/>
    </row>
    <row r="24" spans="2:4" ht="30" customHeight="1" x14ac:dyDescent="0.35">
      <c r="B24" s="12" t="s">
        <v>20</v>
      </c>
    </row>
    <row r="25" spans="2:4" ht="15.5" x14ac:dyDescent="0.35">
      <c r="B25" s="9" t="s">
        <v>21</v>
      </c>
      <c r="C25" s="10"/>
      <c r="D25" s="10"/>
    </row>
    <row r="26" spans="2:4" ht="15.5" x14ac:dyDescent="0.35">
      <c r="B26" s="9" t="s">
        <v>22</v>
      </c>
      <c r="C26" s="10"/>
      <c r="D26" s="10"/>
    </row>
    <row r="27" spans="2:4" ht="15.5" x14ac:dyDescent="0.35">
      <c r="B27" s="9" t="s">
        <v>23</v>
      </c>
      <c r="C27" s="10"/>
      <c r="D27" s="10"/>
    </row>
    <row r="28" spans="2:4" ht="15.5" x14ac:dyDescent="0.35">
      <c r="B28" s="9" t="s">
        <v>24</v>
      </c>
      <c r="C28" s="10"/>
      <c r="D28" s="10"/>
    </row>
    <row r="29" spans="2:4" ht="15.5" x14ac:dyDescent="0.35">
      <c r="B29" s="9" t="s">
        <v>25</v>
      </c>
      <c r="C29" s="10"/>
      <c r="D29" s="10"/>
    </row>
    <row r="30" spans="2:4" ht="15.5" x14ac:dyDescent="0.35">
      <c r="B30" s="9" t="s">
        <v>26</v>
      </c>
      <c r="C30" s="10"/>
      <c r="D30" s="10"/>
    </row>
    <row r="31" spans="2:4" ht="15.5" x14ac:dyDescent="0.35">
      <c r="B31" s="9" t="s">
        <v>27</v>
      </c>
      <c r="C31" s="10"/>
      <c r="D31" s="10"/>
    </row>
    <row r="32" spans="2:4" ht="15.5" x14ac:dyDescent="0.35">
      <c r="B32" s="9" t="s">
        <v>28</v>
      </c>
      <c r="C32" s="10"/>
    </row>
    <row r="33" spans="2:3" ht="15.5" x14ac:dyDescent="0.35">
      <c r="B33" s="9" t="s">
        <v>29</v>
      </c>
      <c r="C33" s="10"/>
    </row>
    <row r="34" spans="2:3" ht="15.5" x14ac:dyDescent="0.35">
      <c r="B34" s="9" t="s">
        <v>30</v>
      </c>
      <c r="C34" s="10"/>
    </row>
    <row r="35" spans="2:3" ht="15.5" x14ac:dyDescent="0.35">
      <c r="B35" s="9" t="s">
        <v>31</v>
      </c>
      <c r="C35" s="10"/>
    </row>
    <row r="36" spans="2:3" ht="15.5" x14ac:dyDescent="0.35">
      <c r="B36" s="9" t="s">
        <v>32</v>
      </c>
      <c r="C36" s="10"/>
    </row>
    <row r="37" spans="2:3" ht="15.5" x14ac:dyDescent="0.35">
      <c r="B37" s="9" t="s">
        <v>33</v>
      </c>
      <c r="C37" s="10"/>
    </row>
    <row r="38" spans="2:3" ht="15.5" x14ac:dyDescent="0.35">
      <c r="B38" s="9" t="s">
        <v>34</v>
      </c>
      <c r="C38" s="10"/>
    </row>
    <row r="39" spans="2:3" ht="15.5" x14ac:dyDescent="0.35">
      <c r="B39" s="9" t="s">
        <v>35</v>
      </c>
      <c r="C39" s="10"/>
    </row>
    <row r="40" spans="2:3" ht="15.5" x14ac:dyDescent="0.35">
      <c r="B40" s="9" t="s">
        <v>36</v>
      </c>
      <c r="C40" s="10"/>
    </row>
    <row r="41" spans="2:3" ht="15.5" x14ac:dyDescent="0.35">
      <c r="B41" s="9" t="s">
        <v>37</v>
      </c>
    </row>
    <row r="42" spans="2:3" ht="48.75" customHeight="1" x14ac:dyDescent="0.35">
      <c r="B42" s="6" t="s">
        <v>38</v>
      </c>
    </row>
    <row r="43" spans="2:3" ht="31.4" customHeight="1" x14ac:dyDescent="0.25">
      <c r="B43" s="13" t="s">
        <v>39</v>
      </c>
    </row>
    <row r="44" spans="2:3" ht="26.25" customHeight="1" x14ac:dyDescent="0.35">
      <c r="B44" s="6" t="s">
        <v>40</v>
      </c>
    </row>
    <row r="45" spans="2:3" ht="31.4" customHeight="1" x14ac:dyDescent="0.25">
      <c r="B45" s="13" t="s">
        <v>41</v>
      </c>
    </row>
    <row r="46" spans="2:3" ht="15.5" x14ac:dyDescent="0.35">
      <c r="B46" s="6" t="s">
        <v>42</v>
      </c>
    </row>
    <row r="47" spans="2:3" ht="18" customHeight="1" x14ac:dyDescent="0.35">
      <c r="B47" s="9" t="s">
        <v>43</v>
      </c>
    </row>
    <row r="48" spans="2:3" ht="41.25" customHeight="1" x14ac:dyDescent="0.35">
      <c r="B48" s="5" t="s">
        <v>44</v>
      </c>
    </row>
    <row r="49" spans="2:2" ht="41.25" customHeight="1" thickBot="1" x14ac:dyDescent="0.3">
      <c r="B49" s="14" t="s">
        <v>45</v>
      </c>
    </row>
  </sheetData>
  <hyperlinks>
    <hyperlink ref="B8" location="Notes!A1" display="Notes" xr:uid="{8704388F-0EAC-4D83-8F1C-CED718C983AA}"/>
    <hyperlink ref="B10" location="'GB welfare'!A1" display="GB welfare" xr:uid="{10981914-3687-4DDA-B58F-C3911AC13E1F}"/>
    <hyperlink ref="B11" location="'Benefit summary table'!A1" display="Benefit summary table: Benefit expenditure 1948/49 to 2024/25. " xr:uid="{F52A75BC-D113-4A04-8B80-F10BB3EFE777}"/>
    <hyperlink ref="B12" location="'Table 1a'!A1" display="Table 1a: Benefit expenditure by benefit 1948/49 to 2028/29 nominal terms. " xr:uid="{D4FC2AC3-98A4-4BFB-99A8-C0E47A57665E}"/>
    <hyperlink ref="B13" location="'Table 1b'!A1" display="Table 1b: Benefit expenditure by benefit 1948/49 to 2028/29 real terms prices. " xr:uid="{A7243C4B-46D3-4E51-90F1-C5BD7879DAC8}"/>
    <hyperlink ref="B14" location="'Table 1c'!A1" display="Table 1c: Caseloads by benefit" xr:uid="{02105267-22DE-4BFE-82DE-53E854B88FC2}"/>
    <hyperlink ref="B15" location="'Table 2a'!A1" display="Table 2a: Benefit expenditure by age group, 1978/79 to 2028/29 nominal terms." xr:uid="{73AC6848-BE7D-4F1D-B147-31F9C36994EC}"/>
    <hyperlink ref="B16" location="'Table 2b'!A1" display="Table 2b: Benefit expenditure by age group, 1978/79 to 2028/29 real terms prices." xr:uid="{15F3C7D4-58DD-4871-96BF-F180C478961E}"/>
    <hyperlink ref="B17" location="'Table 2c'!A1" display="Table 2c: Caseloads by age group" xr:uid="{9CD56C51-50AB-4D3F-9FEA-13D2FAC59F8D}"/>
    <hyperlink ref="B18" location="'Table 3a'!A1" display="Table 3a: Income-related benefit expenditure, by claimant group and selected components, nominal terms." xr:uid="{8BF39831-D3E8-47F0-AA98-E3A4742535C0}"/>
    <hyperlink ref="B19" location="'Table 3b'!A1" display="Table 3b: Income-related benefit expenditure, by claimant group and selected components, real terms prices. " xr:uid="{805E939E-7DD3-464F-BE21-30484CA4DAD9}"/>
    <hyperlink ref="B20" location="'Table 3c'!A1" display="Table 3c: Caseloads by claimant group and selected components" xr:uid="{C65A2AB9-6976-4AB4-B2C9-EFD046FBF0D5}"/>
    <hyperlink ref="B25" location="'Non-DWP welfare'!A1" display="Non-DWP welfare" xr:uid="{07EC436F-8890-4466-90DC-13476D2F0243}"/>
    <hyperlink ref="B26" location="'Bereavement benefits'!A1" display="Bereavement benefits" xr:uid="{0034D5A1-6FFD-4885-B933-67D77FBDE05B}"/>
    <hyperlink ref="B27" location="'Carers Allowance'!A1" display="Carer’s Allowance" xr:uid="{7837AC25-61C8-44FE-9521-971F51E8BA50}"/>
    <hyperlink ref="B29" location="'Council Tax Benefit'!A1" display="Council Tax Benefit" xr:uid="{7F94BDA6-D7F0-4ABA-9901-C710681593E7}"/>
    <hyperlink ref="B30" location="'Disability benefits'!A1" display="Disability benefits" xr:uid="{91785BBD-234A-49F9-B8BA-81DF82D4ED0C}"/>
    <hyperlink ref="B31" location="'Housing benefits'!A1" display="Housing Benefit" xr:uid="{19A1885A-2480-42B0-97B6-64425F9CAF7E}"/>
    <hyperlink ref="B32" location="'Incapacity benefits'!A1" display="Incapacity benefits" xr:uid="{DF039C6C-519C-4687-A2D4-502BC713DC5E}"/>
    <hyperlink ref="B33" location="'Income Support'!A1" display="Income Support" xr:uid="{60E469B0-E7CF-420A-8805-39F8526BC61B}"/>
    <hyperlink ref="B34" location="'Industrial injuries benefits'!A1" display="Industrial injuries benefits" xr:uid="{AD439546-C688-48C6-A36B-57DF44B57FE0}"/>
    <hyperlink ref="B36" location="'New Deal &amp; Emp prog allowances'!A1" display="New Deal and Employment programme allowances" xr:uid="{559DF329-B9FA-4815-9039-4D16F322B339}"/>
    <hyperlink ref="B37" location="'Pension Credit'!A1" display="Pension Credit" xr:uid="{91B2B388-5666-4DDE-9727-7CDE2948888D}"/>
    <hyperlink ref="B38" location="'Social Fund'!A1" display="Social Fund" xr:uid="{9811F7DA-D893-45F7-BC27-D8E2A1BF59CB}"/>
    <hyperlink ref="B39" location="'State Pension'!A1" display="State Pension" xr:uid="{197CA32F-DD71-44FE-8FF3-671954541292}"/>
    <hyperlink ref="B40" location="'Unemployment benefits'!A1" display="Unemployment benefits" xr:uid="{318D1D19-4577-49A1-B8B0-2FB839F700AF}"/>
    <hyperlink ref="B47" r:id="rId1" xr:uid="{B97CB08C-5CD7-4449-812E-502F4D1167D2}"/>
    <hyperlink ref="B9" location="'UK welfare '!A1" display="UK welfare" xr:uid="{FBCABC31-CFF0-48C5-9234-90AD3518958B}"/>
    <hyperlink ref="B21" location="'Table 4'!A1" display="Table 4: Benefit expenditure to support disabled people and people with health conditions" xr:uid="{2D252C1C-6ED3-4DC8-8643-0EF2E68A4F77}"/>
    <hyperlink ref="B35" location="'Maternity benefits'!A1" display="Maternity benefits" xr:uid="{7FB608F6-D8AF-4C1D-A19D-A23965E23687}"/>
    <hyperlink ref="B41" location="'Universal Credit and equivalent'!A1" display="Universal Credit and equivalent" xr:uid="{DB6C8227-E9D1-461B-B36B-8B43EACDC24C}"/>
    <hyperlink ref="B28" location="'Cost of Living'!A1" display="Cost of Living " xr:uid="{27922C4E-0DC9-49D0-BC5F-F1DE45641033}"/>
    <hyperlink ref="B22" location="'Table 4 (i)'!A1" display="Table 4. (i): Benefit expenditure to support disabled people and people with health conditions (DWP Coverage)" xr:uid="{7AF69A7C-EC65-4F85-82AD-C4A48BAC9735}"/>
    <hyperlink ref="B23" location="'Table 4 (ii)'!A1" display="Table 4.(ii): Benefit expenditure to support disabled people and people with health conditions, by age group (GB Coverage for Reserved Benefits, England &amp; Wales Coverage for Devolved Benefits)" xr:uid="{D92707C0-3BB0-4152-AAC6-D8D873C26866}"/>
    <hyperlink ref="B43" r:id="rId2" display="https://www.gov.uk/government/organisations/department-for-work-pensions" xr:uid="{0CD0CF73-B911-4046-AD51-2577BB73ABAD}"/>
    <hyperlink ref="B45" r:id="rId3" display="https://twitter.com/DWPgovuk?ref_src=twsrc%5Egoogle%7Ctwcamp%5Eserp%7Ctwgr%5Eauthor" xr:uid="{A6E2C189-1232-4AD2-BE05-BB12878024AA}"/>
    <hyperlink ref="B49" r:id="rId4" display="https://www.gov.uk/government/organisations/department-for-work-pensions/about/media-enquiries" xr:uid="{86E4634A-A9E2-4B53-AF24-B9C50463D96B}"/>
  </hyperlinks>
  <pageMargins left="0.7" right="0.7" top="0.75" bottom="0.75" header="0.3" footer="0.3"/>
  <pageSetup orientation="portrait" r:id="rId5"/>
  <headerFooter>
    <oddHeader>&amp;C&amp;"Calibri"&amp;12&amp;K000000 Official - DWP Use Only&amp;1#_x000D_</oddHeader>
    <oddFooter>&amp;C_x000D_&amp;1#&amp;"Calibri"&amp;12&amp;K000000 Official - DWP Use Only</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6B15-4BF8-42AB-A478-634EAD234E15}">
  <dimension ref="A1:CI156"/>
  <sheetViews>
    <sheetView zoomScale="70" zoomScaleNormal="70" workbookViewId="0">
      <pane xSplit="2" topLeftCell="BN1" activePane="topRight" state="frozen"/>
      <selection activeCell="B1" sqref="A1:B1"/>
      <selection pane="topRight"/>
    </sheetView>
  </sheetViews>
  <sheetFormatPr defaultColWidth="9" defaultRowHeight="15.5" x14ac:dyDescent="0.35"/>
  <cols>
    <col min="1" max="1" width="23" style="161" bestFit="1" customWidth="1"/>
    <col min="2" max="2" width="75.54296875" style="42" customWidth="1"/>
    <col min="3" max="3" width="25.54296875" style="42" customWidth="1"/>
    <col min="4" max="75" width="12.54296875" style="57" customWidth="1"/>
    <col min="76" max="84" width="12.54296875" style="42" customWidth="1"/>
    <col min="85" max="85" width="10.54296875" style="42" bestFit="1" customWidth="1"/>
    <col min="86" max="16384" width="9" style="42"/>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row>
    <row r="2" spans="1:85" ht="33" customHeight="1" x14ac:dyDescent="0.35">
      <c r="A2" s="36" t="s">
        <v>209</v>
      </c>
      <c r="B2" s="37" t="s">
        <v>502</v>
      </c>
      <c r="C2" s="1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438</v>
      </c>
      <c r="C3" s="138"/>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8"/>
      <c r="B4" s="49"/>
      <c r="C4" s="139"/>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155"/>
    </row>
    <row r="5" spans="1:85" ht="27" customHeight="1" x14ac:dyDescent="0.35">
      <c r="A5" s="156"/>
      <c r="B5" s="107" t="s">
        <v>459</v>
      </c>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9"/>
    </row>
    <row r="6" spans="1:85" x14ac:dyDescent="0.35">
      <c r="A6" s="156"/>
      <c r="B6" s="42" t="s">
        <v>355</v>
      </c>
      <c r="C6" s="237" t="s">
        <v>354</v>
      </c>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v>176.28875064772333</v>
      </c>
      <c r="AI6" s="158">
        <v>173.8365794550557</v>
      </c>
      <c r="AJ6" s="158">
        <v>175.64478100824468</v>
      </c>
      <c r="AK6" s="158">
        <v>184.02895386150601</v>
      </c>
      <c r="AL6" s="158">
        <v>199.13597497261776</v>
      </c>
      <c r="AM6" s="158">
        <v>209.52707233991146</v>
      </c>
      <c r="AN6" s="158">
        <v>215.24264994380007</v>
      </c>
      <c r="AO6" s="158">
        <v>232.71858619902048</v>
      </c>
      <c r="AP6" s="158">
        <v>242.43446998890772</v>
      </c>
      <c r="AQ6" s="158">
        <v>256.32995500941985</v>
      </c>
      <c r="AR6" s="158">
        <v>259.53269001621715</v>
      </c>
      <c r="AS6" s="158">
        <v>261.9216003692959</v>
      </c>
      <c r="AT6" s="158">
        <v>284.17212873350462</v>
      </c>
      <c r="AU6" s="158">
        <v>327.35195957155491</v>
      </c>
      <c r="AV6" s="158">
        <v>0</v>
      </c>
      <c r="AW6" s="158">
        <v>0</v>
      </c>
      <c r="AX6" s="158">
        <v>0</v>
      </c>
      <c r="AY6" s="158">
        <v>0</v>
      </c>
      <c r="AZ6" s="158">
        <v>0</v>
      </c>
      <c r="BA6" s="158">
        <v>0</v>
      </c>
      <c r="BB6" s="158">
        <v>0</v>
      </c>
      <c r="BC6" s="158">
        <v>0</v>
      </c>
      <c r="BD6" s="158">
        <v>0</v>
      </c>
      <c r="BE6" s="158">
        <v>0</v>
      </c>
      <c r="BF6" s="158">
        <v>0</v>
      </c>
      <c r="BG6" s="158">
        <v>0</v>
      </c>
      <c r="BH6" s="158">
        <v>0</v>
      </c>
      <c r="BI6" s="158">
        <v>0</v>
      </c>
      <c r="BJ6" s="158">
        <v>0</v>
      </c>
      <c r="BK6" s="158">
        <v>0</v>
      </c>
      <c r="BL6" s="158">
        <v>0</v>
      </c>
      <c r="BM6" s="158">
        <v>0</v>
      </c>
      <c r="BN6" s="158">
        <v>0</v>
      </c>
      <c r="BO6" s="158">
        <v>0</v>
      </c>
      <c r="BP6" s="158">
        <v>0</v>
      </c>
      <c r="BQ6" s="158">
        <v>0</v>
      </c>
      <c r="BR6" s="158">
        <v>0</v>
      </c>
      <c r="BS6" s="158">
        <v>0</v>
      </c>
      <c r="BT6" s="158">
        <v>0</v>
      </c>
      <c r="BU6" s="158">
        <v>0</v>
      </c>
      <c r="BV6" s="158">
        <v>0</v>
      </c>
      <c r="BW6" s="158">
        <v>0</v>
      </c>
      <c r="BX6" s="158">
        <v>0</v>
      </c>
      <c r="BY6" s="158">
        <v>0</v>
      </c>
      <c r="BZ6" s="158">
        <v>0</v>
      </c>
      <c r="CA6" s="158">
        <v>0</v>
      </c>
      <c r="CB6" s="158">
        <v>0</v>
      </c>
      <c r="CC6" s="158">
        <v>0</v>
      </c>
      <c r="CD6" s="158">
        <v>0</v>
      </c>
      <c r="CE6" s="158">
        <v>0</v>
      </c>
      <c r="CF6" s="158">
        <v>0</v>
      </c>
      <c r="CG6" s="159">
        <v>0</v>
      </c>
    </row>
    <row r="7" spans="1:85" x14ac:dyDescent="0.35">
      <c r="A7" s="156"/>
      <c r="B7" s="42" t="s">
        <v>460</v>
      </c>
      <c r="C7" s="237" t="s">
        <v>354</v>
      </c>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v>10888.409391626763</v>
      </c>
      <c r="AI7" s="158">
        <v>14663.591341030946</v>
      </c>
      <c r="AJ7" s="158">
        <v>13074.697781100456</v>
      </c>
      <c r="AK7" s="158">
        <v>13572.227445810646</v>
      </c>
      <c r="AL7" s="158">
        <v>13751.038378794779</v>
      </c>
      <c r="AM7" s="158">
        <v>14330.052660757225</v>
      </c>
      <c r="AN7" s="158">
        <v>14534.219695529797</v>
      </c>
      <c r="AO7" s="158">
        <v>14429.875290164004</v>
      </c>
      <c r="AP7" s="158">
        <v>14045.846856687256</v>
      </c>
      <c r="AQ7" s="158">
        <v>13555.265315590214</v>
      </c>
      <c r="AR7" s="158">
        <v>12513.582189019573</v>
      </c>
      <c r="AS7" s="158">
        <v>11685.427703583688</v>
      </c>
      <c r="AT7" s="158">
        <v>10968.673257554397</v>
      </c>
      <c r="AU7" s="158">
        <v>11671.009366518581</v>
      </c>
      <c r="AV7" s="158">
        <v>12434.759447051027</v>
      </c>
      <c r="AW7" s="158">
        <v>12858.16309641523</v>
      </c>
      <c r="AX7" s="158">
        <v>12793.250219227804</v>
      </c>
      <c r="AY7" s="158">
        <v>12862.333665923165</v>
      </c>
      <c r="AZ7" s="158">
        <v>13000.503800540675</v>
      </c>
      <c r="BA7" s="158">
        <v>13276.899824673552</v>
      </c>
      <c r="BB7" s="158">
        <v>13477.938580546544</v>
      </c>
      <c r="BC7" s="158">
        <v>15104.691620159339</v>
      </c>
      <c r="BD7" s="158">
        <v>15636.72779688865</v>
      </c>
      <c r="BE7" s="158">
        <v>15609.686980047458</v>
      </c>
      <c r="BF7" s="158">
        <v>15527.629305291321</v>
      </c>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9"/>
    </row>
    <row r="8" spans="1:85" x14ac:dyDescent="0.35">
      <c r="A8" s="156"/>
      <c r="B8" s="42" t="s">
        <v>364</v>
      </c>
      <c r="C8" s="237" t="s">
        <v>354</v>
      </c>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v>113.49553692471456</v>
      </c>
      <c r="CA8" s="158">
        <v>122.09533715474979</v>
      </c>
      <c r="CB8" s="158">
        <v>4.8123366898575652E-2</v>
      </c>
      <c r="CC8" s="158"/>
      <c r="CD8" s="158"/>
      <c r="CE8" s="158"/>
      <c r="CF8" s="158"/>
      <c r="CG8" s="159"/>
    </row>
    <row r="9" spans="1:85" x14ac:dyDescent="0.35">
      <c r="A9" s="156"/>
      <c r="B9" s="42" t="s">
        <v>366</v>
      </c>
      <c r="C9" s="237" t="s">
        <v>354</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v>0</v>
      </c>
      <c r="AI9" s="158">
        <v>0</v>
      </c>
      <c r="AJ9" s="158">
        <v>0</v>
      </c>
      <c r="AK9" s="158">
        <v>0</v>
      </c>
      <c r="AL9" s="158">
        <v>0</v>
      </c>
      <c r="AM9" s="158">
        <v>0</v>
      </c>
      <c r="AN9" s="158">
        <v>0</v>
      </c>
      <c r="AO9" s="158">
        <v>0</v>
      </c>
      <c r="AP9" s="158">
        <v>0</v>
      </c>
      <c r="AQ9" s="158">
        <v>0</v>
      </c>
      <c r="AR9" s="158">
        <v>0</v>
      </c>
      <c r="AS9" s="158">
        <v>0</v>
      </c>
      <c r="AT9" s="158">
        <v>0</v>
      </c>
      <c r="AU9" s="158">
        <v>0</v>
      </c>
      <c r="AV9" s="158">
        <v>483.49360769054738</v>
      </c>
      <c r="AW9" s="158">
        <v>660.45287861569636</v>
      </c>
      <c r="AX9" s="158">
        <v>729.46477525958562</v>
      </c>
      <c r="AY9" s="158">
        <v>846.98678045304598</v>
      </c>
      <c r="AZ9" s="158">
        <v>830.18649495815453</v>
      </c>
      <c r="BA9" s="158">
        <v>915.20873701019082</v>
      </c>
      <c r="BB9" s="158">
        <v>976.59466868566028</v>
      </c>
      <c r="BC9" s="158">
        <v>1032.7757396629509</v>
      </c>
      <c r="BD9" s="158">
        <v>1096.1307922069293</v>
      </c>
      <c r="BE9" s="158">
        <v>1195.5420750275514</v>
      </c>
      <c r="BF9" s="158">
        <v>1323.1411248694003</v>
      </c>
      <c r="BG9" s="158">
        <v>1347.0303579713868</v>
      </c>
      <c r="BH9" s="158">
        <v>1387.9453008979672</v>
      </c>
      <c r="BI9" s="158">
        <v>1482.0183857233853</v>
      </c>
      <c r="BJ9" s="158">
        <v>1519.6320277012551</v>
      </c>
      <c r="BK9" s="158">
        <v>1586.0594105800712</v>
      </c>
      <c r="BL9" s="158">
        <v>1628.0270936629449</v>
      </c>
      <c r="BM9" s="158">
        <v>1731.556010992693</v>
      </c>
      <c r="BN9" s="158">
        <v>1739.4491981276062</v>
      </c>
      <c r="BO9" s="158">
        <v>1841.6196923217874</v>
      </c>
      <c r="BP9" s="158">
        <v>1912.6579526932032</v>
      </c>
      <c r="BQ9" s="158">
        <v>1974.9660617437974</v>
      </c>
      <c r="BR9" s="158">
        <v>2289.664567923599</v>
      </c>
      <c r="BS9" s="158">
        <v>2428.7639360500984</v>
      </c>
      <c r="BT9" s="158">
        <v>2455.7243640321576</v>
      </c>
      <c r="BU9" s="158">
        <v>2504.4956630211414</v>
      </c>
      <c r="BV9" s="158">
        <v>2638.8725542172515</v>
      </c>
      <c r="BW9" s="158">
        <v>2803.4139128962124</v>
      </c>
      <c r="BX9" s="158">
        <v>2599.8816595997437</v>
      </c>
      <c r="BY9" s="158">
        <v>2845.2655575135127</v>
      </c>
      <c r="BZ9" s="158">
        <v>3111.8201521464775</v>
      </c>
      <c r="CA9" s="158">
        <v>3763.1833892886038</v>
      </c>
      <c r="CB9" s="158">
        <v>4438.5327937800257</v>
      </c>
      <c r="CC9" s="158">
        <v>4912.5258959808953</v>
      </c>
      <c r="CD9" s="158">
        <v>5382.8888914884956</v>
      </c>
      <c r="CE9" s="158">
        <v>5807.3007735479005</v>
      </c>
      <c r="CF9" s="158">
        <v>6164.0008024253902</v>
      </c>
      <c r="CG9" s="159">
        <v>6491.51555818817</v>
      </c>
    </row>
    <row r="10" spans="1:85" x14ac:dyDescent="0.35">
      <c r="A10" s="156"/>
      <c r="B10" s="42" t="s">
        <v>461</v>
      </c>
      <c r="C10" s="237" t="s">
        <v>363</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v>0</v>
      </c>
      <c r="AI10" s="158">
        <v>0</v>
      </c>
      <c r="AJ10" s="158">
        <v>0</v>
      </c>
      <c r="AK10" s="158">
        <v>0</v>
      </c>
      <c r="AL10" s="158">
        <v>0</v>
      </c>
      <c r="AM10" s="158">
        <v>0</v>
      </c>
      <c r="AN10" s="158">
        <v>0</v>
      </c>
      <c r="AO10" s="158">
        <v>0</v>
      </c>
      <c r="AP10" s="158">
        <v>0</v>
      </c>
      <c r="AQ10" s="158">
        <v>0</v>
      </c>
      <c r="AR10" s="158">
        <v>0</v>
      </c>
      <c r="AS10" s="158">
        <v>0</v>
      </c>
      <c r="AT10" s="158">
        <v>0</v>
      </c>
      <c r="AU10" s="158">
        <v>0</v>
      </c>
      <c r="AV10" s="158">
        <v>1.3651099262705806</v>
      </c>
      <c r="AW10" s="158">
        <v>3.2935911084088993</v>
      </c>
      <c r="AX10" s="158">
        <v>5.1448739865835673</v>
      </c>
      <c r="AY10" s="158">
        <v>7.880402309116703</v>
      </c>
      <c r="AZ10" s="158">
        <v>13.831932415172496</v>
      </c>
      <c r="BA10" s="158">
        <v>17.413474345927089</v>
      </c>
      <c r="BB10" s="158">
        <v>19.960541168861557</v>
      </c>
      <c r="BC10" s="158">
        <v>17.060538543786823</v>
      </c>
      <c r="BD10" s="158">
        <v>0</v>
      </c>
      <c r="BE10" s="158">
        <v>0</v>
      </c>
      <c r="BF10" s="158">
        <v>0</v>
      </c>
      <c r="BG10" s="158">
        <v>0</v>
      </c>
      <c r="BH10" s="158">
        <v>0</v>
      </c>
      <c r="BI10" s="158">
        <v>0</v>
      </c>
      <c r="BJ10" s="158">
        <v>0</v>
      </c>
      <c r="BK10" s="158">
        <v>0</v>
      </c>
      <c r="BL10" s="158">
        <v>0</v>
      </c>
      <c r="BM10" s="158">
        <v>0</v>
      </c>
      <c r="BN10" s="158">
        <v>0</v>
      </c>
      <c r="BO10" s="158">
        <v>0</v>
      </c>
      <c r="BP10" s="158">
        <v>0</v>
      </c>
      <c r="BQ10" s="158">
        <v>0</v>
      </c>
      <c r="BR10" s="158">
        <v>0</v>
      </c>
      <c r="BS10" s="158">
        <v>0</v>
      </c>
      <c r="BT10" s="158">
        <v>0</v>
      </c>
      <c r="BU10" s="158">
        <v>0</v>
      </c>
      <c r="BV10" s="158">
        <v>0</v>
      </c>
      <c r="BW10" s="158">
        <v>0</v>
      </c>
      <c r="BX10" s="158">
        <v>0</v>
      </c>
      <c r="BY10" s="158">
        <v>0</v>
      </c>
      <c r="BZ10" s="158">
        <v>0</v>
      </c>
      <c r="CA10" s="158">
        <v>0</v>
      </c>
      <c r="CB10" s="158">
        <v>0</v>
      </c>
      <c r="CC10" s="158">
        <v>0</v>
      </c>
      <c r="CD10" s="158">
        <v>0</v>
      </c>
      <c r="CE10" s="158">
        <v>0</v>
      </c>
      <c r="CF10" s="158">
        <v>0</v>
      </c>
      <c r="CG10" s="159">
        <v>0</v>
      </c>
    </row>
    <row r="11" spans="1:85" x14ac:dyDescent="0.35">
      <c r="A11" s="156"/>
      <c r="B11" s="64" t="s">
        <v>372</v>
      </c>
      <c r="C11" s="237" t="s">
        <v>363</v>
      </c>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v>87.882223274891075</v>
      </c>
      <c r="AI11" s="158">
        <v>83.594525518130951</v>
      </c>
      <c r="AJ11" s="158">
        <v>107.54506106401534</v>
      </c>
      <c r="AK11" s="158">
        <v>150.58778396629415</v>
      </c>
      <c r="AL11" s="158">
        <v>196.81872806743817</v>
      </c>
      <c r="AM11" s="158">
        <v>242.97681221871494</v>
      </c>
      <c r="AN11" s="158">
        <v>234.06180457158734</v>
      </c>
      <c r="AO11" s="158">
        <v>228.65356368484925</v>
      </c>
      <c r="AP11" s="158">
        <v>272.15145215366653</v>
      </c>
      <c r="AQ11" s="158">
        <v>288.01104072544581</v>
      </c>
      <c r="AR11" s="158">
        <v>572.39811043931513</v>
      </c>
      <c r="AS11" s="158">
        <v>607.42580613053053</v>
      </c>
      <c r="AT11" s="158">
        <v>661.77857461552537</v>
      </c>
      <c r="AU11" s="158">
        <v>804.63277995140436</v>
      </c>
      <c r="AV11" s="158">
        <v>1077.6174809412012</v>
      </c>
      <c r="AW11" s="158">
        <v>1298.6692427438456</v>
      </c>
      <c r="AX11" s="158">
        <v>1490.7114936385265</v>
      </c>
      <c r="AY11" s="158">
        <v>1681.3576233682343</v>
      </c>
      <c r="AZ11" s="158">
        <v>1899.7975506735727</v>
      </c>
      <c r="BA11" s="158">
        <v>2096.3958753387642</v>
      </c>
      <c r="BB11" s="158">
        <v>2145.6184505829106</v>
      </c>
      <c r="BC11" s="158">
        <v>1737.7827667346789</v>
      </c>
      <c r="BD11" s="158">
        <v>1.5522521527094217</v>
      </c>
      <c r="BE11" s="158">
        <v>0</v>
      </c>
      <c r="BF11" s="158">
        <v>0</v>
      </c>
      <c r="BG11" s="158">
        <v>7.2711515003844804E-2</v>
      </c>
      <c r="BH11" s="158">
        <v>0</v>
      </c>
      <c r="BI11" s="158">
        <v>0</v>
      </c>
      <c r="BJ11" s="158">
        <v>0</v>
      </c>
      <c r="BK11" s="158">
        <v>0</v>
      </c>
      <c r="BL11" s="158">
        <v>0</v>
      </c>
      <c r="BM11" s="158">
        <v>0</v>
      </c>
      <c r="BN11" s="158">
        <v>0</v>
      </c>
      <c r="BO11" s="158">
        <v>0</v>
      </c>
      <c r="BP11" s="158">
        <v>0</v>
      </c>
      <c r="BQ11" s="158">
        <v>0</v>
      </c>
      <c r="BR11" s="158">
        <v>0</v>
      </c>
      <c r="BS11" s="158">
        <v>0</v>
      </c>
      <c r="BT11" s="158">
        <v>0</v>
      </c>
      <c r="BU11" s="158">
        <v>0</v>
      </c>
      <c r="BV11" s="158">
        <v>0</v>
      </c>
      <c r="BW11" s="158">
        <v>0</v>
      </c>
      <c r="BX11" s="158">
        <v>0</v>
      </c>
      <c r="BY11" s="158">
        <v>0</v>
      </c>
      <c r="BZ11" s="158">
        <v>0</v>
      </c>
      <c r="CA11" s="158">
        <v>0</v>
      </c>
      <c r="CB11" s="158">
        <v>0</v>
      </c>
      <c r="CC11" s="158">
        <v>0</v>
      </c>
      <c r="CD11" s="158">
        <v>0</v>
      </c>
      <c r="CE11" s="158">
        <v>0</v>
      </c>
      <c r="CF11" s="158">
        <v>0</v>
      </c>
      <c r="CG11" s="159">
        <v>0</v>
      </c>
    </row>
    <row r="12" spans="1:85" ht="24.75" customHeight="1" x14ac:dyDescent="0.35">
      <c r="A12" s="156"/>
      <c r="B12" s="64" t="s">
        <v>375</v>
      </c>
      <c r="C12" s="237" t="s">
        <v>357</v>
      </c>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v>12.111690090797289</v>
      </c>
      <c r="AI12" s="158">
        <v>10.362962078467101</v>
      </c>
      <c r="AJ12" s="158">
        <v>8.7019619175377425</v>
      </c>
      <c r="AK12" s="158">
        <v>7.8725217203077991</v>
      </c>
      <c r="AL12" s="158">
        <v>7.3319319535029486</v>
      </c>
      <c r="AM12" s="158">
        <v>6.9988047183185476</v>
      </c>
      <c r="AN12" s="158">
        <v>6.6124748387305718</v>
      </c>
      <c r="AO12" s="158">
        <v>3.1355661212872672</v>
      </c>
      <c r="AP12" s="158">
        <v>6.0269671129316702</v>
      </c>
      <c r="AQ12" s="158">
        <v>4.0834936303228302</v>
      </c>
      <c r="AR12" s="158">
        <v>3.6045070752868309</v>
      </c>
      <c r="AS12" s="158">
        <v>3.3426992299588303</v>
      </c>
      <c r="AT12" s="158">
        <v>3.5298156005410513</v>
      </c>
      <c r="AU12" s="158">
        <v>3.1573204281073219</v>
      </c>
      <c r="AV12" s="158">
        <v>4.1775176824124864</v>
      </c>
      <c r="AW12" s="158">
        <v>2.0308565447249856</v>
      </c>
      <c r="AX12" s="158">
        <v>1.9977922460423319</v>
      </c>
      <c r="AY12" s="158">
        <v>3.3326296894570366</v>
      </c>
      <c r="AZ12" s="158">
        <v>2.8018605669699612</v>
      </c>
      <c r="BA12" s="158">
        <v>2.9444811908890673</v>
      </c>
      <c r="BB12" s="158">
        <v>3.283134242286164</v>
      </c>
      <c r="BC12" s="158">
        <v>2.4781387700180679</v>
      </c>
      <c r="BD12" s="158">
        <v>2.621907820916956</v>
      </c>
      <c r="BE12" s="158">
        <v>2.8688483177407091</v>
      </c>
      <c r="BF12" s="158">
        <v>2.7787132912185268</v>
      </c>
      <c r="BG12" s="158">
        <v>0</v>
      </c>
      <c r="BH12" s="158">
        <v>0</v>
      </c>
      <c r="BI12" s="158">
        <v>0</v>
      </c>
      <c r="BJ12" s="158">
        <v>0</v>
      </c>
      <c r="BK12" s="158">
        <v>0</v>
      </c>
      <c r="BL12" s="158">
        <v>0</v>
      </c>
      <c r="BM12" s="158">
        <v>0</v>
      </c>
      <c r="BN12" s="158">
        <v>0</v>
      </c>
      <c r="BO12" s="158">
        <v>0</v>
      </c>
      <c r="BP12" s="158">
        <v>0</v>
      </c>
      <c r="BQ12" s="158">
        <v>0</v>
      </c>
      <c r="BR12" s="158">
        <v>0</v>
      </c>
      <c r="BS12" s="158">
        <v>0</v>
      </c>
      <c r="BT12" s="158">
        <v>0</v>
      </c>
      <c r="BU12" s="158">
        <v>0</v>
      </c>
      <c r="BV12" s="158">
        <v>0</v>
      </c>
      <c r="BW12" s="158">
        <v>0</v>
      </c>
      <c r="BX12" s="158">
        <v>0</v>
      </c>
      <c r="BY12" s="158">
        <v>0</v>
      </c>
      <c r="BZ12" s="158">
        <v>0</v>
      </c>
      <c r="CA12" s="158">
        <v>0</v>
      </c>
      <c r="CB12" s="158">
        <v>0</v>
      </c>
      <c r="CC12" s="158">
        <v>0</v>
      </c>
      <c r="CD12" s="158">
        <v>0</v>
      </c>
      <c r="CE12" s="158">
        <v>0</v>
      </c>
      <c r="CF12" s="158">
        <v>0</v>
      </c>
      <c r="CG12" s="159">
        <v>0</v>
      </c>
    </row>
    <row r="13" spans="1:85" x14ac:dyDescent="0.35">
      <c r="A13" s="156"/>
      <c r="B13" s="42" t="s">
        <v>462</v>
      </c>
      <c r="C13" s="237" t="s">
        <v>363</v>
      </c>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v>1741.0933831321593</v>
      </c>
      <c r="AI13" s="158">
        <v>1565.2241550870249</v>
      </c>
      <c r="AJ13" s="158">
        <v>1722.4909082652955</v>
      </c>
      <c r="AK13" s="158">
        <v>2221.4860122662817</v>
      </c>
      <c r="AL13" s="158">
        <v>2769.5148732514199</v>
      </c>
      <c r="AM13" s="158">
        <v>3089.8412847600243</v>
      </c>
      <c r="AN13" s="158">
        <v>3374.9099468689196</v>
      </c>
      <c r="AO13" s="158">
        <v>3675.2588612798786</v>
      </c>
      <c r="AP13" s="158">
        <v>3753.5214716101068</v>
      </c>
      <c r="AQ13" s="158">
        <v>3677.1109307887273</v>
      </c>
      <c r="AR13" s="158">
        <v>3525.4930631562056</v>
      </c>
      <c r="AS13" s="158">
        <v>3496.2716724396505</v>
      </c>
      <c r="AT13" s="158">
        <v>3644.3232381343219</v>
      </c>
      <c r="AU13" s="158">
        <v>4473.1700010226368</v>
      </c>
      <c r="AV13" s="158">
        <v>5407.717288630839</v>
      </c>
      <c r="AW13" s="158">
        <v>5832.3714642879277</v>
      </c>
      <c r="AX13" s="158">
        <v>5565.6833807175144</v>
      </c>
      <c r="AY13" s="158">
        <v>5314.2953447190112</v>
      </c>
      <c r="AZ13" s="158">
        <v>4566.5878729337983</v>
      </c>
      <c r="BA13" s="158">
        <v>4035.5144914935559</v>
      </c>
      <c r="BB13" s="158">
        <v>3991.7277293662351</v>
      </c>
      <c r="BC13" s="158">
        <v>4347.2389231462057</v>
      </c>
      <c r="BD13" s="158">
        <v>5316.8823622647542</v>
      </c>
      <c r="BE13" s="158">
        <v>5901.3051389595457</v>
      </c>
      <c r="BF13" s="158">
        <v>6344.6598446473263</v>
      </c>
      <c r="BG13" s="158">
        <v>6370.2834486654074</v>
      </c>
      <c r="BH13" s="158">
        <v>5402.591875771599</v>
      </c>
      <c r="BI13" s="158">
        <v>4052.5233853732589</v>
      </c>
      <c r="BJ13" s="158">
        <v>3202.7088366062553</v>
      </c>
      <c r="BK13" s="158">
        <v>2650.2517064462845</v>
      </c>
      <c r="BL13" s="158">
        <v>2142.8869303059246</v>
      </c>
      <c r="BM13" s="158">
        <v>1273.8241024671192</v>
      </c>
      <c r="BN13" s="158">
        <v>902.67949013501232</v>
      </c>
      <c r="BO13" s="158">
        <v>631.82954111058314</v>
      </c>
      <c r="BP13" s="158">
        <v>401.99076424772704</v>
      </c>
      <c r="BQ13" s="158">
        <v>232.36378545310794</v>
      </c>
      <c r="BR13" s="158">
        <v>159.31670075186511</v>
      </c>
      <c r="BS13" s="158">
        <v>106.20054684005643</v>
      </c>
      <c r="BT13" s="158">
        <v>76.604156473126892</v>
      </c>
      <c r="BU13" s="158">
        <v>54.303613850652546</v>
      </c>
      <c r="BV13" s="158">
        <v>40.793273991258239</v>
      </c>
      <c r="BW13" s="158">
        <v>21.529634363084867</v>
      </c>
      <c r="BX13" s="158">
        <v>12.472224909575488</v>
      </c>
      <c r="BY13" s="158">
        <v>7.6244369498307112</v>
      </c>
      <c r="BZ13" s="158">
        <v>4.2597809701355667</v>
      </c>
      <c r="CA13" s="158">
        <v>2.3159276912205269</v>
      </c>
      <c r="CB13" s="158">
        <v>1.3238040981138133</v>
      </c>
      <c r="CC13" s="158">
        <v>0</v>
      </c>
      <c r="CD13" s="158">
        <v>0</v>
      </c>
      <c r="CE13" s="158">
        <v>0</v>
      </c>
      <c r="CF13" s="158">
        <v>0</v>
      </c>
      <c r="CG13" s="159">
        <v>0</v>
      </c>
    </row>
    <row r="14" spans="1:85" x14ac:dyDescent="0.35">
      <c r="A14" s="156"/>
      <c r="B14" s="42" t="s">
        <v>463</v>
      </c>
      <c r="C14" s="237" t="s">
        <v>363</v>
      </c>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v>0</v>
      </c>
      <c r="AI14" s="158">
        <v>0</v>
      </c>
      <c r="AJ14" s="158">
        <v>0</v>
      </c>
      <c r="AK14" s="158">
        <v>0</v>
      </c>
      <c r="AL14" s="158">
        <v>0</v>
      </c>
      <c r="AM14" s="158">
        <v>0</v>
      </c>
      <c r="AN14" s="158">
        <v>0</v>
      </c>
      <c r="AO14" s="158">
        <v>0</v>
      </c>
      <c r="AP14" s="158">
        <v>0</v>
      </c>
      <c r="AQ14" s="158">
        <v>0</v>
      </c>
      <c r="AR14" s="158">
        <v>0</v>
      </c>
      <c r="AS14" s="158">
        <v>0</v>
      </c>
      <c r="AT14" s="158">
        <v>0</v>
      </c>
      <c r="AU14" s="158">
        <v>0</v>
      </c>
      <c r="AV14" s="158">
        <v>0</v>
      </c>
      <c r="AW14" s="158">
        <v>0</v>
      </c>
      <c r="AX14" s="158">
        <v>0</v>
      </c>
      <c r="AY14" s="158">
        <v>0</v>
      </c>
      <c r="AZ14" s="158">
        <v>401.33378757631601</v>
      </c>
      <c r="BA14" s="158">
        <v>618.11628053014772</v>
      </c>
      <c r="BB14" s="158">
        <v>563.50925374073165</v>
      </c>
      <c r="BC14" s="158">
        <v>519.69797605235419</v>
      </c>
      <c r="BD14" s="158">
        <v>550.74510012374071</v>
      </c>
      <c r="BE14" s="158">
        <v>504.04116953568479</v>
      </c>
      <c r="BF14" s="158">
        <v>503.08108946351564</v>
      </c>
      <c r="BG14" s="158">
        <v>434.36350147389294</v>
      </c>
      <c r="BH14" s="158">
        <v>235.48740994573578</v>
      </c>
      <c r="BI14" s="158">
        <v>38.702023957680886</v>
      </c>
      <c r="BJ14" s="158">
        <v>19.098472952066921</v>
      </c>
      <c r="BK14" s="158">
        <v>0</v>
      </c>
      <c r="BL14" s="158">
        <v>0</v>
      </c>
      <c r="BM14" s="158">
        <v>0</v>
      </c>
      <c r="BN14" s="158">
        <v>0</v>
      </c>
      <c r="BO14" s="158">
        <v>0</v>
      </c>
      <c r="BP14" s="158">
        <v>0</v>
      </c>
      <c r="BQ14" s="158">
        <v>0</v>
      </c>
      <c r="BR14" s="158">
        <v>0</v>
      </c>
      <c r="BS14" s="158">
        <v>0</v>
      </c>
      <c r="BT14" s="158">
        <v>0</v>
      </c>
      <c r="BU14" s="158">
        <v>0</v>
      </c>
      <c r="BV14" s="158">
        <v>0</v>
      </c>
      <c r="BW14" s="158">
        <v>0</v>
      </c>
      <c r="BX14" s="158">
        <v>0</v>
      </c>
      <c r="BY14" s="158">
        <v>0</v>
      </c>
      <c r="BZ14" s="158">
        <v>0</v>
      </c>
      <c r="CA14" s="158">
        <v>0</v>
      </c>
      <c r="CB14" s="158">
        <v>0</v>
      </c>
      <c r="CC14" s="158">
        <v>0</v>
      </c>
      <c r="CD14" s="158">
        <v>0</v>
      </c>
      <c r="CE14" s="158">
        <v>0</v>
      </c>
      <c r="CF14" s="158">
        <v>0</v>
      </c>
      <c r="CG14" s="159">
        <v>0</v>
      </c>
    </row>
    <row r="15" spans="1:85" x14ac:dyDescent="0.35">
      <c r="A15" s="156"/>
      <c r="B15" s="42" t="s">
        <v>464</v>
      </c>
      <c r="C15" s="237" t="s">
        <v>354</v>
      </c>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v>55.11725507876627</v>
      </c>
      <c r="AI15" s="158">
        <v>60.313663388183834</v>
      </c>
      <c r="AJ15" s="158">
        <v>59.304890135544085</v>
      </c>
      <c r="AK15" s="158">
        <v>61.36705241585733</v>
      </c>
      <c r="AL15" s="158">
        <v>64.298659459480135</v>
      </c>
      <c r="AM15" s="158">
        <v>65.691380046478372</v>
      </c>
      <c r="AN15" s="158">
        <v>62.596635436000177</v>
      </c>
      <c r="AO15" s="158">
        <v>61.008509270806229</v>
      </c>
      <c r="AP15" s="158">
        <v>61.909367672804642</v>
      </c>
      <c r="AQ15" s="158">
        <v>60.863773987141826</v>
      </c>
      <c r="AR15" s="158">
        <v>59.703396984757816</v>
      </c>
      <c r="AS15" s="158">
        <v>58.976926524828464</v>
      </c>
      <c r="AT15" s="158">
        <v>60.148577667258252</v>
      </c>
      <c r="AU15" s="158">
        <v>65.659355269898896</v>
      </c>
      <c r="AV15" s="158">
        <v>4.1099612372713112</v>
      </c>
      <c r="AW15" s="158">
        <v>0</v>
      </c>
      <c r="AX15" s="158">
        <v>0</v>
      </c>
      <c r="AY15" s="158">
        <v>0</v>
      </c>
      <c r="AZ15" s="158">
        <v>0</v>
      </c>
      <c r="BA15" s="158">
        <v>0</v>
      </c>
      <c r="BB15" s="158">
        <v>0</v>
      </c>
      <c r="BC15" s="158">
        <v>0</v>
      </c>
      <c r="BD15" s="158">
        <v>0</v>
      </c>
      <c r="BE15" s="158">
        <v>0</v>
      </c>
      <c r="BF15" s="158">
        <v>0</v>
      </c>
      <c r="BG15" s="158">
        <v>0</v>
      </c>
      <c r="BH15" s="158">
        <v>0</v>
      </c>
      <c r="BI15" s="158">
        <v>0</v>
      </c>
      <c r="BJ15" s="158">
        <v>0</v>
      </c>
      <c r="BK15" s="158">
        <v>0</v>
      </c>
      <c r="BL15" s="158">
        <v>0</v>
      </c>
      <c r="BM15" s="158">
        <v>0</v>
      </c>
      <c r="BN15" s="158">
        <v>0</v>
      </c>
      <c r="BO15" s="158">
        <v>0</v>
      </c>
      <c r="BP15" s="158">
        <v>0</v>
      </c>
      <c r="BQ15" s="158">
        <v>0</v>
      </c>
      <c r="BR15" s="158">
        <v>0</v>
      </c>
      <c r="BS15" s="158">
        <v>0</v>
      </c>
      <c r="BT15" s="158">
        <v>0</v>
      </c>
      <c r="BU15" s="158">
        <v>0</v>
      </c>
      <c r="BV15" s="158">
        <v>0</v>
      </c>
      <c r="BW15" s="158">
        <v>0</v>
      </c>
      <c r="BX15" s="158">
        <v>0</v>
      </c>
      <c r="BY15" s="158">
        <v>0</v>
      </c>
      <c r="BZ15" s="158">
        <v>0</v>
      </c>
      <c r="CA15" s="158">
        <v>0</v>
      </c>
      <c r="CB15" s="158">
        <v>0</v>
      </c>
      <c r="CC15" s="158">
        <v>0</v>
      </c>
      <c r="CD15" s="158">
        <v>0</v>
      </c>
      <c r="CE15" s="158">
        <v>0</v>
      </c>
      <c r="CF15" s="158">
        <v>0</v>
      </c>
      <c r="CG15" s="159">
        <v>0</v>
      </c>
    </row>
    <row r="16" spans="1:85" x14ac:dyDescent="0.35">
      <c r="A16" s="156"/>
      <c r="B16" s="42" t="s">
        <v>118</v>
      </c>
      <c r="C16" s="237" t="s">
        <v>354</v>
      </c>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v>0</v>
      </c>
      <c r="AI16" s="158">
        <v>0</v>
      </c>
      <c r="AJ16" s="158">
        <v>0</v>
      </c>
      <c r="AK16" s="158">
        <v>0</v>
      </c>
      <c r="AL16" s="158">
        <v>0</v>
      </c>
      <c r="AM16" s="158">
        <v>0</v>
      </c>
      <c r="AN16" s="158">
        <v>0</v>
      </c>
      <c r="AO16" s="158">
        <v>0</v>
      </c>
      <c r="AP16" s="158">
        <v>0</v>
      </c>
      <c r="AQ16" s="158">
        <v>0</v>
      </c>
      <c r="AR16" s="158">
        <v>0</v>
      </c>
      <c r="AS16" s="158">
        <v>0</v>
      </c>
      <c r="AT16" s="158">
        <v>0</v>
      </c>
      <c r="AU16" s="158">
        <v>0</v>
      </c>
      <c r="AV16" s="158">
        <v>0</v>
      </c>
      <c r="AW16" s="158">
        <v>5.2802270162849628E-2</v>
      </c>
      <c r="AX16" s="158">
        <v>3.3962468182719641E-2</v>
      </c>
      <c r="AY16" s="158">
        <v>0</v>
      </c>
      <c r="AZ16" s="158">
        <v>1.6856113036583992E-2</v>
      </c>
      <c r="BA16" s="158">
        <v>2.2476955655641735E-2</v>
      </c>
      <c r="BB16" s="158">
        <v>0</v>
      </c>
      <c r="BC16" s="158">
        <v>0.10941010022154825</v>
      </c>
      <c r="BD16" s="158">
        <v>109.66869806857466</v>
      </c>
      <c r="BE16" s="158">
        <v>11.579635952942168</v>
      </c>
      <c r="BF16" s="158">
        <v>0.98598081802844195</v>
      </c>
      <c r="BG16" s="158">
        <v>0.8113953351659432</v>
      </c>
      <c r="BH16" s="158">
        <v>0.70705061461440388</v>
      </c>
      <c r="BI16" s="158">
        <v>0.80216219029557778</v>
      </c>
      <c r="BJ16" s="158">
        <v>0.60773353045845535</v>
      </c>
      <c r="BK16" s="158">
        <v>0.30506284114471172</v>
      </c>
      <c r="BL16" s="158">
        <v>0</v>
      </c>
      <c r="BM16" s="158">
        <v>0.42341094574295518</v>
      </c>
      <c r="BN16" s="158">
        <v>0.13043683181914886</v>
      </c>
      <c r="BO16" s="158">
        <v>0</v>
      </c>
      <c r="BP16" s="158">
        <v>0</v>
      </c>
      <c r="BQ16" s="158">
        <v>2.8489666039408683E-4</v>
      </c>
      <c r="BR16" s="158">
        <v>0.13332899135487261</v>
      </c>
      <c r="BS16" s="158">
        <v>0.31770886624597333</v>
      </c>
      <c r="BT16" s="158">
        <v>0.31069190641115502</v>
      </c>
      <c r="BU16" s="158">
        <v>0.45881974802128228</v>
      </c>
      <c r="BV16" s="158">
        <v>0.24964224796284828</v>
      </c>
      <c r="BW16" s="158">
        <v>0.36579581854670457</v>
      </c>
      <c r="BX16" s="158">
        <v>0.27773448246460453</v>
      </c>
      <c r="BY16" s="158">
        <v>0</v>
      </c>
      <c r="BZ16" s="158">
        <v>0</v>
      </c>
      <c r="CA16" s="158">
        <v>0</v>
      </c>
      <c r="CB16" s="158">
        <v>0</v>
      </c>
      <c r="CC16" s="158">
        <v>0</v>
      </c>
      <c r="CD16" s="158">
        <v>0</v>
      </c>
      <c r="CE16" s="158">
        <v>0</v>
      </c>
      <c r="CF16" s="158">
        <v>0</v>
      </c>
      <c r="CG16" s="159">
        <v>0</v>
      </c>
    </row>
    <row r="17" spans="1:87" ht="24.75" customHeight="1" x14ac:dyDescent="0.35">
      <c r="A17" s="156"/>
      <c r="B17" s="107" t="s">
        <v>465</v>
      </c>
      <c r="C17" s="237"/>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f t="shared" ref="AH17:BM17" si="0">SUM(AH6:AH16)</f>
        <v>12960.902693851102</v>
      </c>
      <c r="AI17" s="46">
        <f t="shared" si="0"/>
        <v>16556.923226557807</v>
      </c>
      <c r="AJ17" s="46">
        <f t="shared" si="0"/>
        <v>15148.385383491091</v>
      </c>
      <c r="AK17" s="46">
        <f t="shared" si="0"/>
        <v>16197.569770040891</v>
      </c>
      <c r="AL17" s="46">
        <f t="shared" si="0"/>
        <v>16988.138546499238</v>
      </c>
      <c r="AM17" s="46">
        <f t="shared" si="0"/>
        <v>17945.088014840672</v>
      </c>
      <c r="AN17" s="46">
        <f t="shared" si="0"/>
        <v>18427.643207188834</v>
      </c>
      <c r="AO17" s="46">
        <f t="shared" si="0"/>
        <v>18630.650376719845</v>
      </c>
      <c r="AP17" s="46">
        <f t="shared" si="0"/>
        <v>18381.890585225672</v>
      </c>
      <c r="AQ17" s="46">
        <f t="shared" si="0"/>
        <v>17841.664509731272</v>
      </c>
      <c r="AR17" s="46">
        <f t="shared" si="0"/>
        <v>16934.313956691356</v>
      </c>
      <c r="AS17" s="46">
        <f t="shared" si="0"/>
        <v>16113.366408277952</v>
      </c>
      <c r="AT17" s="46">
        <f t="shared" si="0"/>
        <v>15622.625592305549</v>
      </c>
      <c r="AU17" s="46">
        <f t="shared" si="0"/>
        <v>17344.980782762181</v>
      </c>
      <c r="AV17" s="46">
        <f t="shared" si="0"/>
        <v>19413.240413159565</v>
      </c>
      <c r="AW17" s="46">
        <f t="shared" si="0"/>
        <v>20655.033931986</v>
      </c>
      <c r="AX17" s="46">
        <f t="shared" si="0"/>
        <v>20586.286497544239</v>
      </c>
      <c r="AY17" s="46">
        <f t="shared" si="0"/>
        <v>20716.18644646203</v>
      </c>
      <c r="AZ17" s="46">
        <f t="shared" si="0"/>
        <v>20715.060155777697</v>
      </c>
      <c r="BA17" s="46">
        <f t="shared" si="0"/>
        <v>20962.515641538681</v>
      </c>
      <c r="BB17" s="46">
        <f t="shared" si="0"/>
        <v>21178.632358333231</v>
      </c>
      <c r="BC17" s="46">
        <f t="shared" si="0"/>
        <v>22761.835113169549</v>
      </c>
      <c r="BD17" s="46">
        <f t="shared" si="0"/>
        <v>22714.328909526277</v>
      </c>
      <c r="BE17" s="46">
        <f t="shared" si="0"/>
        <v>23225.023847840919</v>
      </c>
      <c r="BF17" s="46">
        <f t="shared" si="0"/>
        <v>23702.276058380812</v>
      </c>
      <c r="BG17" s="46">
        <f t="shared" si="0"/>
        <v>8152.5614149608564</v>
      </c>
      <c r="BH17" s="46">
        <f t="shared" si="0"/>
        <v>7026.7316372299165</v>
      </c>
      <c r="BI17" s="46">
        <f t="shared" si="0"/>
        <v>5574.0459572446198</v>
      </c>
      <c r="BJ17" s="46">
        <f t="shared" si="0"/>
        <v>4742.0470707900358</v>
      </c>
      <c r="BK17" s="46">
        <f t="shared" si="0"/>
        <v>4236.6161798675003</v>
      </c>
      <c r="BL17" s="46">
        <f t="shared" si="0"/>
        <v>3770.9140239688695</v>
      </c>
      <c r="BM17" s="46">
        <f t="shared" si="0"/>
        <v>3005.8035244055554</v>
      </c>
      <c r="BN17" s="46">
        <f t="shared" ref="BN17:CG17" si="1">SUM(BN6:BN16)</f>
        <v>2642.2591250944379</v>
      </c>
      <c r="BO17" s="46">
        <f t="shared" si="1"/>
        <v>2473.4492334323704</v>
      </c>
      <c r="BP17" s="46">
        <f t="shared" si="1"/>
        <v>2314.6487169409302</v>
      </c>
      <c r="BQ17" s="46">
        <f t="shared" si="1"/>
        <v>2207.3301320935657</v>
      </c>
      <c r="BR17" s="46">
        <f t="shared" si="1"/>
        <v>2449.114597666819</v>
      </c>
      <c r="BS17" s="46">
        <f t="shared" si="1"/>
        <v>2535.2821917564011</v>
      </c>
      <c r="BT17" s="46">
        <f t="shared" si="1"/>
        <v>2532.6392124116956</v>
      </c>
      <c r="BU17" s="46">
        <f t="shared" si="1"/>
        <v>2559.2580966198152</v>
      </c>
      <c r="BV17" s="46">
        <f t="shared" si="1"/>
        <v>2679.9154704564726</v>
      </c>
      <c r="BW17" s="46">
        <f t="shared" si="1"/>
        <v>2825.309343077844</v>
      </c>
      <c r="BX17" s="46">
        <f t="shared" si="1"/>
        <v>2612.6316189917834</v>
      </c>
      <c r="BY17" s="46">
        <f t="shared" si="1"/>
        <v>2852.8899944633436</v>
      </c>
      <c r="BZ17" s="46">
        <f t="shared" si="1"/>
        <v>3229.5754700413277</v>
      </c>
      <c r="CA17" s="46">
        <f t="shared" si="1"/>
        <v>3887.5946541345743</v>
      </c>
      <c r="CB17" s="46">
        <f t="shared" si="1"/>
        <v>4439.9047212450387</v>
      </c>
      <c r="CC17" s="46">
        <f t="shared" si="1"/>
        <v>4912.5258959808953</v>
      </c>
      <c r="CD17" s="46">
        <f t="shared" si="1"/>
        <v>5382.8888914884956</v>
      </c>
      <c r="CE17" s="46">
        <f t="shared" si="1"/>
        <v>5807.3007735479005</v>
      </c>
      <c r="CF17" s="46">
        <f t="shared" si="1"/>
        <v>6164.0008024253902</v>
      </c>
      <c r="CG17" s="47">
        <f t="shared" si="1"/>
        <v>6491.51555818817</v>
      </c>
    </row>
    <row r="18" spans="1:87" x14ac:dyDescent="0.35">
      <c r="A18" s="156"/>
      <c r="B18" s="238" t="s">
        <v>466</v>
      </c>
      <c r="C18" s="237"/>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f t="shared" ref="AH18:BM18" si="2">AH17-SUM(AH10:AH14,AH7)</f>
        <v>231.40600572649055</v>
      </c>
      <c r="AI18" s="46">
        <f t="shared" si="2"/>
        <v>234.15024284323772</v>
      </c>
      <c r="AJ18" s="46">
        <f t="shared" si="2"/>
        <v>234.94967114378596</v>
      </c>
      <c r="AK18" s="46">
        <f t="shared" si="2"/>
        <v>245.39600627736036</v>
      </c>
      <c r="AL18" s="46">
        <f t="shared" si="2"/>
        <v>263.43463443209839</v>
      </c>
      <c r="AM18" s="46">
        <f t="shared" si="2"/>
        <v>275.21845238639071</v>
      </c>
      <c r="AN18" s="46">
        <f t="shared" si="2"/>
        <v>277.83928537979955</v>
      </c>
      <c r="AO18" s="46">
        <f t="shared" si="2"/>
        <v>293.72709546982514</v>
      </c>
      <c r="AP18" s="46">
        <f t="shared" si="2"/>
        <v>304.34383766171231</v>
      </c>
      <c r="AQ18" s="46">
        <f t="shared" si="2"/>
        <v>317.19372899656446</v>
      </c>
      <c r="AR18" s="46">
        <f t="shared" si="2"/>
        <v>319.23608700097611</v>
      </c>
      <c r="AS18" s="46">
        <f t="shared" si="2"/>
        <v>320.8985268941251</v>
      </c>
      <c r="AT18" s="46">
        <f t="shared" si="2"/>
        <v>344.32070640076381</v>
      </c>
      <c r="AU18" s="46">
        <f t="shared" si="2"/>
        <v>393.01131484144935</v>
      </c>
      <c r="AV18" s="46">
        <f t="shared" si="2"/>
        <v>487.60356892781419</v>
      </c>
      <c r="AW18" s="46">
        <f t="shared" si="2"/>
        <v>660.50568088586442</v>
      </c>
      <c r="AX18" s="46">
        <f t="shared" si="2"/>
        <v>729.49873772776846</v>
      </c>
      <c r="AY18" s="46">
        <f t="shared" si="2"/>
        <v>846.98678045304769</v>
      </c>
      <c r="AZ18" s="46">
        <f t="shared" si="2"/>
        <v>830.20335107119172</v>
      </c>
      <c r="BA18" s="46">
        <f t="shared" si="2"/>
        <v>915.23121396584611</v>
      </c>
      <c r="BB18" s="46">
        <f t="shared" si="2"/>
        <v>976.59466868566233</v>
      </c>
      <c r="BC18" s="46">
        <f t="shared" si="2"/>
        <v>1032.8851497631658</v>
      </c>
      <c r="BD18" s="46">
        <f t="shared" si="2"/>
        <v>1205.7994902755054</v>
      </c>
      <c r="BE18" s="46">
        <f t="shared" si="2"/>
        <v>1207.1217109804893</v>
      </c>
      <c r="BF18" s="46">
        <f t="shared" si="2"/>
        <v>1324.127105687432</v>
      </c>
      <c r="BG18" s="46">
        <f t="shared" si="2"/>
        <v>1347.8417533065522</v>
      </c>
      <c r="BH18" s="46">
        <f t="shared" si="2"/>
        <v>1388.6523515125818</v>
      </c>
      <c r="BI18" s="46">
        <f t="shared" si="2"/>
        <v>1482.82054791368</v>
      </c>
      <c r="BJ18" s="46">
        <f t="shared" si="2"/>
        <v>1520.2397612317136</v>
      </c>
      <c r="BK18" s="46">
        <f t="shared" si="2"/>
        <v>1586.3644734212157</v>
      </c>
      <c r="BL18" s="46">
        <f t="shared" si="2"/>
        <v>1628.0270936629449</v>
      </c>
      <c r="BM18" s="46">
        <f t="shared" si="2"/>
        <v>1731.9794219384362</v>
      </c>
      <c r="BN18" s="46">
        <f t="shared" ref="BN18:CG18" si="3">BN17-SUM(BN10:BN14,BN7)</f>
        <v>1739.5796349594257</v>
      </c>
      <c r="BO18" s="46">
        <f t="shared" si="3"/>
        <v>1841.6196923217872</v>
      </c>
      <c r="BP18" s="46">
        <f t="shared" si="3"/>
        <v>1912.6579526932032</v>
      </c>
      <c r="BQ18" s="46">
        <f t="shared" si="3"/>
        <v>1974.9663466404577</v>
      </c>
      <c r="BR18" s="46">
        <f t="shared" si="3"/>
        <v>2289.797896914954</v>
      </c>
      <c r="BS18" s="46">
        <f t="shared" si="3"/>
        <v>2429.0816449163444</v>
      </c>
      <c r="BT18" s="46">
        <f t="shared" si="3"/>
        <v>2456.0350559385688</v>
      </c>
      <c r="BU18" s="46">
        <f t="shared" si="3"/>
        <v>2504.9544827691625</v>
      </c>
      <c r="BV18" s="46">
        <f t="shared" si="3"/>
        <v>2639.1221964652145</v>
      </c>
      <c r="BW18" s="46">
        <f t="shared" si="3"/>
        <v>2803.7797087147592</v>
      </c>
      <c r="BX18" s="46">
        <f t="shared" si="3"/>
        <v>2600.1593940822081</v>
      </c>
      <c r="BY18" s="46">
        <f t="shared" si="3"/>
        <v>2845.2655575135127</v>
      </c>
      <c r="BZ18" s="46">
        <f t="shared" si="3"/>
        <v>3225.3156890711921</v>
      </c>
      <c r="CA18" s="46">
        <f t="shared" si="3"/>
        <v>3885.2787264433537</v>
      </c>
      <c r="CB18" s="46">
        <f t="shared" si="3"/>
        <v>4438.5809171469245</v>
      </c>
      <c r="CC18" s="46">
        <f t="shared" si="3"/>
        <v>4912.5258959808953</v>
      </c>
      <c r="CD18" s="46">
        <f t="shared" si="3"/>
        <v>5382.8888914884956</v>
      </c>
      <c r="CE18" s="46">
        <f t="shared" si="3"/>
        <v>5807.3007735479005</v>
      </c>
      <c r="CF18" s="46">
        <f t="shared" si="3"/>
        <v>6164.0008024253902</v>
      </c>
      <c r="CG18" s="47">
        <f t="shared" si="3"/>
        <v>6491.51555818817</v>
      </c>
    </row>
    <row r="19" spans="1:87" ht="12.75" customHeight="1" x14ac:dyDescent="0.35">
      <c r="A19" s="156"/>
      <c r="C19" s="237"/>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7"/>
    </row>
    <row r="20" spans="1:87" ht="27" customHeight="1" x14ac:dyDescent="0.35">
      <c r="A20" s="156"/>
      <c r="B20" s="107" t="s">
        <v>467</v>
      </c>
      <c r="C20" s="237"/>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9"/>
    </row>
    <row r="21" spans="1:87" x14ac:dyDescent="0.35">
      <c r="A21" s="156"/>
      <c r="B21" s="64" t="s">
        <v>353</v>
      </c>
      <c r="C21" s="237" t="s">
        <v>354</v>
      </c>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v>6.4363725980771802</v>
      </c>
      <c r="BR21" s="158">
        <v>8.053157341691719</v>
      </c>
      <c r="BS21" s="158">
        <v>9.1814358281048882</v>
      </c>
      <c r="BT21" s="158">
        <v>9.5128697137426617</v>
      </c>
      <c r="BU21" s="158">
        <v>10.477814476855464</v>
      </c>
      <c r="BV21" s="158">
        <v>11.418994296465241</v>
      </c>
      <c r="BW21" s="158">
        <v>12.241904810324167</v>
      </c>
      <c r="BX21" s="158">
        <v>12.35881437690475</v>
      </c>
      <c r="BY21" s="158">
        <v>15.002973987447323</v>
      </c>
      <c r="BZ21" s="158">
        <v>18.022958862197033</v>
      </c>
      <c r="CA21" s="158">
        <v>20.838634319500958</v>
      </c>
      <c r="CB21" s="158">
        <v>23.988347773191585</v>
      </c>
      <c r="CC21" s="158">
        <v>28.075734940233698</v>
      </c>
      <c r="CD21" s="158">
        <v>31.817454237685631</v>
      </c>
      <c r="CE21" s="158">
        <v>35.540266359274497</v>
      </c>
      <c r="CF21" s="158">
        <v>39.033222546217637</v>
      </c>
      <c r="CG21" s="159">
        <v>42.632342860455317</v>
      </c>
    </row>
    <row r="22" spans="1:87" x14ac:dyDescent="0.35">
      <c r="A22" s="156"/>
      <c r="B22" s="42" t="s">
        <v>355</v>
      </c>
      <c r="C22" s="237" t="s">
        <v>354</v>
      </c>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v>285.19602327009466</v>
      </c>
      <c r="AI22" s="158">
        <v>294.48147827863096</v>
      </c>
      <c r="AJ22" s="158">
        <v>305.15459107623326</v>
      </c>
      <c r="AK22" s="158">
        <v>354.24843730897311</v>
      </c>
      <c r="AL22" s="158">
        <v>394.33645636870165</v>
      </c>
      <c r="AM22" s="158">
        <v>458.84575571322614</v>
      </c>
      <c r="AN22" s="158">
        <v>492.10346346938508</v>
      </c>
      <c r="AO22" s="158">
        <v>538.7777469293577</v>
      </c>
      <c r="AP22" s="158">
        <v>585.68400321135141</v>
      </c>
      <c r="AQ22" s="158">
        <v>621.96897975820548</v>
      </c>
      <c r="AR22" s="158">
        <v>629.99705519831446</v>
      </c>
      <c r="AS22" s="158">
        <v>660.02274678579204</v>
      </c>
      <c r="AT22" s="158">
        <v>708.55986698788968</v>
      </c>
      <c r="AU22" s="158">
        <v>783.77506859634843</v>
      </c>
      <c r="AV22" s="158">
        <v>0</v>
      </c>
      <c r="AW22" s="158">
        <v>0</v>
      </c>
      <c r="AX22" s="158">
        <v>0</v>
      </c>
      <c r="AY22" s="158">
        <v>0</v>
      </c>
      <c r="AZ22" s="158">
        <v>0</v>
      </c>
      <c r="BA22" s="158">
        <v>0</v>
      </c>
      <c r="BB22" s="158">
        <v>0</v>
      </c>
      <c r="BC22" s="158">
        <v>0</v>
      </c>
      <c r="BD22" s="158">
        <v>0</v>
      </c>
      <c r="BE22" s="158">
        <v>0</v>
      </c>
      <c r="BF22" s="158">
        <v>0</v>
      </c>
      <c r="BG22" s="158">
        <v>0</v>
      </c>
      <c r="BH22" s="158">
        <v>0</v>
      </c>
      <c r="BI22" s="158">
        <v>0</v>
      </c>
      <c r="BJ22" s="158">
        <v>0</v>
      </c>
      <c r="BK22" s="158">
        <v>0</v>
      </c>
      <c r="BL22" s="158">
        <v>0</v>
      </c>
      <c r="BM22" s="158">
        <v>0</v>
      </c>
      <c r="BN22" s="158">
        <v>0</v>
      </c>
      <c r="BO22" s="158">
        <v>0</v>
      </c>
      <c r="BP22" s="158">
        <v>0</v>
      </c>
      <c r="BQ22" s="158">
        <v>0</v>
      </c>
      <c r="BR22" s="158">
        <v>0</v>
      </c>
      <c r="BS22" s="158">
        <v>0</v>
      </c>
      <c r="BT22" s="158">
        <v>0</v>
      </c>
      <c r="BU22" s="158">
        <v>0</v>
      </c>
      <c r="BV22" s="158">
        <v>0</v>
      </c>
      <c r="BW22" s="158">
        <v>0</v>
      </c>
      <c r="BX22" s="158">
        <v>0</v>
      </c>
      <c r="BY22" s="158">
        <v>0</v>
      </c>
      <c r="BZ22" s="158">
        <v>0</v>
      </c>
      <c r="CA22" s="158">
        <v>0</v>
      </c>
      <c r="CB22" s="158">
        <v>0</v>
      </c>
      <c r="CC22" s="158">
        <v>0</v>
      </c>
      <c r="CD22" s="158">
        <v>0</v>
      </c>
      <c r="CE22" s="158">
        <v>0</v>
      </c>
      <c r="CF22" s="158">
        <v>0</v>
      </c>
      <c r="CG22" s="159">
        <v>0</v>
      </c>
    </row>
    <row r="23" spans="1:87" x14ac:dyDescent="0.35">
      <c r="A23" s="156"/>
      <c r="B23" s="42" t="s">
        <v>356</v>
      </c>
      <c r="C23" s="237"/>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f t="shared" ref="AH23:BM23" si="4">SUM(AH24:AH26)</f>
        <v>2623.3701419182808</v>
      </c>
      <c r="AI23" s="158">
        <f t="shared" si="4"/>
        <v>2547.6829940894922</v>
      </c>
      <c r="AJ23" s="158">
        <f t="shared" si="4"/>
        <v>2422.5634427269247</v>
      </c>
      <c r="AK23" s="158">
        <f t="shared" si="4"/>
        <v>2372.3476831202238</v>
      </c>
      <c r="AL23" s="158">
        <f t="shared" si="4"/>
        <v>2342.2907450109255</v>
      </c>
      <c r="AM23" s="158">
        <f t="shared" si="4"/>
        <v>2367.2289645738097</v>
      </c>
      <c r="AN23" s="158">
        <f t="shared" si="4"/>
        <v>2282.8264079734818</v>
      </c>
      <c r="AO23" s="158">
        <f t="shared" si="4"/>
        <v>2195.1645590083549</v>
      </c>
      <c r="AP23" s="158">
        <f t="shared" si="4"/>
        <v>2183.1466767949828</v>
      </c>
      <c r="AQ23" s="158">
        <f t="shared" si="4"/>
        <v>2092.74121353086</v>
      </c>
      <c r="AR23" s="158">
        <f t="shared" si="4"/>
        <v>1979.1735224434608</v>
      </c>
      <c r="AS23" s="158">
        <f t="shared" si="4"/>
        <v>1801.1872342548709</v>
      </c>
      <c r="AT23" s="158">
        <f t="shared" si="4"/>
        <v>1764.3659479119847</v>
      </c>
      <c r="AU23" s="158">
        <f t="shared" si="4"/>
        <v>1853.6245608252261</v>
      </c>
      <c r="AV23" s="158">
        <f t="shared" si="4"/>
        <v>1780.1504777737473</v>
      </c>
      <c r="AW23" s="158">
        <f t="shared" si="4"/>
        <v>1773.3512320212378</v>
      </c>
      <c r="AX23" s="158">
        <f t="shared" si="4"/>
        <v>1716.2297642213643</v>
      </c>
      <c r="AY23" s="158">
        <f t="shared" si="4"/>
        <v>1649.3347471729271</v>
      </c>
      <c r="AZ23" s="158">
        <f t="shared" si="4"/>
        <v>1554.2858166045648</v>
      </c>
      <c r="BA23" s="158">
        <f t="shared" si="4"/>
        <v>1587.5868907923227</v>
      </c>
      <c r="BB23" s="158">
        <f t="shared" si="4"/>
        <v>1551.7688483153265</v>
      </c>
      <c r="BC23" s="158">
        <f t="shared" si="4"/>
        <v>1591.1179617080356</v>
      </c>
      <c r="BD23" s="158">
        <f t="shared" si="4"/>
        <v>1563.5275782565509</v>
      </c>
      <c r="BE23" s="158">
        <f t="shared" si="4"/>
        <v>1730.5245205763686</v>
      </c>
      <c r="BF23" s="158">
        <f t="shared" si="4"/>
        <v>1663.3517943069921</v>
      </c>
      <c r="BG23" s="158">
        <f t="shared" si="4"/>
        <v>1501.5093859719282</v>
      </c>
      <c r="BH23" s="158">
        <f t="shared" si="4"/>
        <v>1325.5522080012893</v>
      </c>
      <c r="BI23" s="158">
        <f t="shared" si="4"/>
        <v>1226.4082269743185</v>
      </c>
      <c r="BJ23" s="158">
        <f t="shared" si="4"/>
        <v>1090.716579027646</v>
      </c>
      <c r="BK23" s="158">
        <f t="shared" si="4"/>
        <v>1002.4897619666833</v>
      </c>
      <c r="BL23" s="158">
        <f t="shared" si="4"/>
        <v>897.01528231858322</v>
      </c>
      <c r="BM23" s="158">
        <f t="shared" si="4"/>
        <v>868.83770959370418</v>
      </c>
      <c r="BN23" s="158">
        <f t="shared" ref="BN23:CG23" si="5">SUM(BN24:BN26)</f>
        <v>802.99281196882032</v>
      </c>
      <c r="BO23" s="158">
        <f t="shared" si="5"/>
        <v>779.68756067315235</v>
      </c>
      <c r="BP23" s="158">
        <f t="shared" si="5"/>
        <v>776.07671087942754</v>
      </c>
      <c r="BQ23" s="158">
        <f t="shared" si="5"/>
        <v>760.78943452727299</v>
      </c>
      <c r="BR23" s="158">
        <f t="shared" si="5"/>
        <v>744.47897707541904</v>
      </c>
      <c r="BS23" s="158">
        <f t="shared" si="5"/>
        <v>744.10467587361234</v>
      </c>
      <c r="BT23" s="158">
        <f t="shared" si="5"/>
        <v>715.2111042226976</v>
      </c>
      <c r="BU23" s="158">
        <f t="shared" si="5"/>
        <v>636.35871040961172</v>
      </c>
      <c r="BV23" s="158">
        <f t="shared" si="5"/>
        <v>576.28438099652499</v>
      </c>
      <c r="BW23" s="158">
        <f t="shared" si="5"/>
        <v>616.6282321719533</v>
      </c>
      <c r="BX23" s="158">
        <f t="shared" si="5"/>
        <v>576.00112028920501</v>
      </c>
      <c r="BY23" s="158">
        <f t="shared" si="5"/>
        <v>397.54075845168273</v>
      </c>
      <c r="BZ23" s="158">
        <f t="shared" si="5"/>
        <v>433.3617098581787</v>
      </c>
      <c r="CA23" s="158">
        <f t="shared" si="5"/>
        <v>338.10185602381949</v>
      </c>
      <c r="CB23" s="158">
        <f t="shared" si="5"/>
        <v>369.27447915157234</v>
      </c>
      <c r="CC23" s="158">
        <f t="shared" si="5"/>
        <v>339.55874211961304</v>
      </c>
      <c r="CD23" s="158">
        <f t="shared" si="5"/>
        <v>321.33700280689567</v>
      </c>
      <c r="CE23" s="158">
        <f t="shared" si="5"/>
        <v>308.45683935968663</v>
      </c>
      <c r="CF23" s="158">
        <f t="shared" si="5"/>
        <v>294.48468847289791</v>
      </c>
      <c r="CG23" s="159">
        <f t="shared" si="5"/>
        <v>278.36909815791176</v>
      </c>
    </row>
    <row r="24" spans="1:87" x14ac:dyDescent="0.35">
      <c r="A24" s="156"/>
      <c r="B24" s="62" t="s">
        <v>468</v>
      </c>
      <c r="C24" s="237" t="s">
        <v>357</v>
      </c>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v>0</v>
      </c>
      <c r="AI24" s="158">
        <v>0</v>
      </c>
      <c r="AJ24" s="158">
        <v>0</v>
      </c>
      <c r="AK24" s="158">
        <v>0</v>
      </c>
      <c r="AL24" s="158">
        <v>0</v>
      </c>
      <c r="AM24" s="158">
        <v>0</v>
      </c>
      <c r="AN24" s="158">
        <v>0</v>
      </c>
      <c r="AO24" s="158">
        <v>0</v>
      </c>
      <c r="AP24" s="158">
        <v>0</v>
      </c>
      <c r="AQ24" s="158">
        <v>0</v>
      </c>
      <c r="AR24" s="158">
        <v>0</v>
      </c>
      <c r="AS24" s="158">
        <v>0</v>
      </c>
      <c r="AT24" s="158">
        <v>0</v>
      </c>
      <c r="AU24" s="158">
        <v>0</v>
      </c>
      <c r="AV24" s="158">
        <v>0</v>
      </c>
      <c r="AW24" s="158">
        <v>0</v>
      </c>
      <c r="AX24" s="158">
        <v>0</v>
      </c>
      <c r="AY24" s="158">
        <v>0</v>
      </c>
      <c r="AZ24" s="158">
        <v>0</v>
      </c>
      <c r="BA24" s="158">
        <v>0</v>
      </c>
      <c r="BB24" s="158">
        <v>0</v>
      </c>
      <c r="BC24" s="158">
        <v>0</v>
      </c>
      <c r="BD24" s="158">
        <v>0</v>
      </c>
      <c r="BE24" s="158">
        <v>0</v>
      </c>
      <c r="BF24" s="158">
        <v>0</v>
      </c>
      <c r="BG24" s="158">
        <v>0</v>
      </c>
      <c r="BH24" s="158">
        <v>0</v>
      </c>
      <c r="BI24" s="158">
        <v>0</v>
      </c>
      <c r="BJ24" s="158">
        <v>0</v>
      </c>
      <c r="BK24" s="158">
        <v>0</v>
      </c>
      <c r="BL24" s="158">
        <v>0</v>
      </c>
      <c r="BM24" s="158">
        <v>0</v>
      </c>
      <c r="BN24" s="158">
        <v>0</v>
      </c>
      <c r="BO24" s="158">
        <v>0</v>
      </c>
      <c r="BP24" s="158">
        <v>0</v>
      </c>
      <c r="BQ24" s="158">
        <v>0</v>
      </c>
      <c r="BR24" s="158">
        <v>0</v>
      </c>
      <c r="BS24" s="158">
        <v>0</v>
      </c>
      <c r="BT24" s="158">
        <v>0</v>
      </c>
      <c r="BU24" s="158">
        <v>140.09327612599449</v>
      </c>
      <c r="BV24" s="158">
        <v>230.87559724246609</v>
      </c>
      <c r="BW24" s="158">
        <v>271.10489105655449</v>
      </c>
      <c r="BX24" s="158">
        <v>297.37533342857466</v>
      </c>
      <c r="BY24" s="158">
        <v>218.5107821479414</v>
      </c>
      <c r="BZ24" s="158">
        <v>275.34700141486269</v>
      </c>
      <c r="CA24" s="158">
        <v>198.30650019184768</v>
      </c>
      <c r="CB24" s="158">
        <v>207.39290730601701</v>
      </c>
      <c r="CC24" s="158">
        <v>202.55775258960716</v>
      </c>
      <c r="CD24" s="158">
        <v>202.16694280904005</v>
      </c>
      <c r="CE24" s="158">
        <v>204.76486565813767</v>
      </c>
      <c r="CF24" s="158">
        <v>204.30176529039258</v>
      </c>
      <c r="CG24" s="159">
        <v>199.92239869187893</v>
      </c>
      <c r="CI24" s="57"/>
    </row>
    <row r="25" spans="1:87" x14ac:dyDescent="0.35">
      <c r="A25" s="156"/>
      <c r="B25" s="62" t="s">
        <v>469</v>
      </c>
      <c r="C25" s="237" t="s">
        <v>357</v>
      </c>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v>2623.3701419182808</v>
      </c>
      <c r="AI25" s="158">
        <v>2547.1023067975884</v>
      </c>
      <c r="AJ25" s="158">
        <v>2414.0533410591552</v>
      </c>
      <c r="AK25" s="158">
        <v>2352.4359329055346</v>
      </c>
      <c r="AL25" s="158">
        <v>2310.0935032602565</v>
      </c>
      <c r="AM25" s="158">
        <v>2316.3218149012964</v>
      </c>
      <c r="AN25" s="158">
        <v>2199.5061014290204</v>
      </c>
      <c r="AO25" s="158">
        <v>2096.3793511940862</v>
      </c>
      <c r="AP25" s="158">
        <v>2068.9017816397381</v>
      </c>
      <c r="AQ25" s="158">
        <v>1958.7037726142423</v>
      </c>
      <c r="AR25" s="158">
        <v>1822.1527647085511</v>
      </c>
      <c r="AS25" s="158">
        <v>1618.4441540135792</v>
      </c>
      <c r="AT25" s="158">
        <v>1555.9509492727807</v>
      </c>
      <c r="AU25" s="158">
        <v>1601.8666323481405</v>
      </c>
      <c r="AV25" s="158">
        <v>1505.8081273035848</v>
      </c>
      <c r="AW25" s="158">
        <v>1468.2762890861363</v>
      </c>
      <c r="AX25" s="158">
        <v>1401.851940781708</v>
      </c>
      <c r="AY25" s="158">
        <v>1323.7091190476806</v>
      </c>
      <c r="AZ25" s="158">
        <v>1214.5218669643887</v>
      </c>
      <c r="BA25" s="158">
        <v>1227.7557294058186</v>
      </c>
      <c r="BB25" s="158">
        <v>1179.8240927169024</v>
      </c>
      <c r="BC25" s="158">
        <v>1185.8520348344873</v>
      </c>
      <c r="BD25" s="158">
        <v>1139.6034420412234</v>
      </c>
      <c r="BE25" s="158">
        <v>1306.7126749761896</v>
      </c>
      <c r="BF25" s="158">
        <v>1281.9236360193229</v>
      </c>
      <c r="BG25" s="158">
        <v>1173.2694182612518</v>
      </c>
      <c r="BH25" s="158">
        <v>1048.5597732820465</v>
      </c>
      <c r="BI25" s="158">
        <v>992.46023859039224</v>
      </c>
      <c r="BJ25" s="158">
        <v>895.08750658259748</v>
      </c>
      <c r="BK25" s="158">
        <v>834.81145999745149</v>
      </c>
      <c r="BL25" s="158">
        <v>758.93327676494778</v>
      </c>
      <c r="BM25" s="158">
        <v>744.97098980326416</v>
      </c>
      <c r="BN25" s="158">
        <v>702.40285647270252</v>
      </c>
      <c r="BO25" s="158">
        <v>685.90296591475851</v>
      </c>
      <c r="BP25" s="158">
        <v>691.51542355843651</v>
      </c>
      <c r="BQ25" s="158">
        <v>673.70177772092427</v>
      </c>
      <c r="BR25" s="158">
        <v>675.93386928840835</v>
      </c>
      <c r="BS25" s="158">
        <v>683.77499834060859</v>
      </c>
      <c r="BT25" s="158">
        <v>664.0775091353853</v>
      </c>
      <c r="BU25" s="158">
        <v>447.9232333327991</v>
      </c>
      <c r="BV25" s="158">
        <v>304.22162482859534</v>
      </c>
      <c r="BW25" s="158">
        <v>298.36459220441702</v>
      </c>
      <c r="BX25" s="158">
        <v>240.90408526433939</v>
      </c>
      <c r="BY25" s="158">
        <v>155.68030002813126</v>
      </c>
      <c r="BZ25" s="158">
        <v>141.88181430091265</v>
      </c>
      <c r="CA25" s="158">
        <v>118.46892736117832</v>
      </c>
      <c r="CB25" s="158">
        <v>137.18578891229799</v>
      </c>
      <c r="CC25" s="158">
        <v>116.10085457021934</v>
      </c>
      <c r="CD25" s="158">
        <v>100.990115855368</v>
      </c>
      <c r="CE25" s="158">
        <v>87.873283252350802</v>
      </c>
      <c r="CF25" s="158">
        <v>76.425100906560317</v>
      </c>
      <c r="CG25" s="159">
        <v>66.479292430401131</v>
      </c>
    </row>
    <row r="26" spans="1:87" x14ac:dyDescent="0.35">
      <c r="A26" s="156"/>
      <c r="B26" s="62" t="s">
        <v>470</v>
      </c>
      <c r="C26" s="237" t="s">
        <v>357</v>
      </c>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v>0</v>
      </c>
      <c r="AI26" s="158">
        <v>0.58068729190395885</v>
      </c>
      <c r="AJ26" s="158">
        <v>8.5101016677693853</v>
      </c>
      <c r="AK26" s="158">
        <v>19.911750214689107</v>
      </c>
      <c r="AL26" s="158">
        <v>32.197241750668972</v>
      </c>
      <c r="AM26" s="158">
        <v>50.907149672513036</v>
      </c>
      <c r="AN26" s="158">
        <v>83.320306544461147</v>
      </c>
      <c r="AO26" s="158">
        <v>98.785207814268674</v>
      </c>
      <c r="AP26" s="158">
        <v>114.24489515524448</v>
      </c>
      <c r="AQ26" s="158">
        <v>134.03744091661787</v>
      </c>
      <c r="AR26" s="158">
        <v>157.02075773490961</v>
      </c>
      <c r="AS26" s="158">
        <v>182.74308024129172</v>
      </c>
      <c r="AT26" s="158">
        <v>208.41499863920401</v>
      </c>
      <c r="AU26" s="158">
        <v>251.7579284770857</v>
      </c>
      <c r="AV26" s="158">
        <v>274.34235047016239</v>
      </c>
      <c r="AW26" s="158">
        <v>305.07494293510155</v>
      </c>
      <c r="AX26" s="158">
        <v>314.37782343965631</v>
      </c>
      <c r="AY26" s="158">
        <v>325.62562812524664</v>
      </c>
      <c r="AZ26" s="158">
        <v>339.76394964017618</v>
      </c>
      <c r="BA26" s="158">
        <v>359.83116138650405</v>
      </c>
      <c r="BB26" s="158">
        <v>371.94475559842397</v>
      </c>
      <c r="BC26" s="158">
        <v>405.26592687354832</v>
      </c>
      <c r="BD26" s="158">
        <v>423.92413621532751</v>
      </c>
      <c r="BE26" s="158">
        <v>423.81184560017903</v>
      </c>
      <c r="BF26" s="158">
        <v>381.42815828766919</v>
      </c>
      <c r="BG26" s="158">
        <v>328.23996771067635</v>
      </c>
      <c r="BH26" s="158">
        <v>276.99243471924285</v>
      </c>
      <c r="BI26" s="158">
        <v>233.94798838392614</v>
      </c>
      <c r="BJ26" s="158">
        <v>195.62907244504854</v>
      </c>
      <c r="BK26" s="158">
        <v>167.67830196923185</v>
      </c>
      <c r="BL26" s="158">
        <v>138.08200555363544</v>
      </c>
      <c r="BM26" s="158">
        <v>123.86671979044007</v>
      </c>
      <c r="BN26" s="158">
        <v>100.58995549611784</v>
      </c>
      <c r="BO26" s="158">
        <v>93.784594758393823</v>
      </c>
      <c r="BP26" s="158">
        <v>84.561287320991042</v>
      </c>
      <c r="BQ26" s="158">
        <v>87.08765680634869</v>
      </c>
      <c r="BR26" s="158">
        <v>68.545107787010664</v>
      </c>
      <c r="BS26" s="158">
        <v>60.32967753300376</v>
      </c>
      <c r="BT26" s="158">
        <v>51.133595087312287</v>
      </c>
      <c r="BU26" s="158">
        <v>48.342200950818075</v>
      </c>
      <c r="BV26" s="158">
        <v>41.187158925463528</v>
      </c>
      <c r="BW26" s="158">
        <v>47.158748910981821</v>
      </c>
      <c r="BX26" s="158">
        <v>37.721701596290956</v>
      </c>
      <c r="BY26" s="158">
        <v>23.349676275610079</v>
      </c>
      <c r="BZ26" s="158">
        <v>16.132894142403376</v>
      </c>
      <c r="CA26" s="158">
        <v>21.326428470793484</v>
      </c>
      <c r="CB26" s="158">
        <v>24.695782933257298</v>
      </c>
      <c r="CC26" s="158">
        <v>20.900134959786534</v>
      </c>
      <c r="CD26" s="158">
        <v>18.179944142487596</v>
      </c>
      <c r="CE26" s="158">
        <v>15.818690449198202</v>
      </c>
      <c r="CF26" s="158">
        <v>13.757822275945047</v>
      </c>
      <c r="CG26" s="159">
        <v>11.967407035631702</v>
      </c>
    </row>
    <row r="27" spans="1:87" ht="25.5" customHeight="1" x14ac:dyDescent="0.35">
      <c r="A27" s="156"/>
      <c r="B27" s="64" t="s">
        <v>358</v>
      </c>
      <c r="C27" s="237" t="s">
        <v>354</v>
      </c>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v>24.223380181594578</v>
      </c>
      <c r="AI27" s="158">
        <v>20.725924156934202</v>
      </c>
      <c r="AJ27" s="158">
        <v>21.754904793844354</v>
      </c>
      <c r="AK27" s="158">
        <v>23.617565160923398</v>
      </c>
      <c r="AL27" s="158">
        <v>29.327727814011794</v>
      </c>
      <c r="AM27" s="158">
        <v>34.994023591592736</v>
      </c>
      <c r="AN27" s="158">
        <v>36.368611613018146</v>
      </c>
      <c r="AO27" s="158">
        <v>40.762359576734475</v>
      </c>
      <c r="AP27" s="158">
        <v>313.40228987244683</v>
      </c>
      <c r="AQ27" s="158">
        <v>523.1741284824277</v>
      </c>
      <c r="AR27" s="158">
        <v>462.34201773823344</v>
      </c>
      <c r="AS27" s="158">
        <v>453.00852029210324</v>
      </c>
      <c r="AT27" s="158">
        <v>473.41859524471283</v>
      </c>
      <c r="AU27" s="158">
        <v>579.45376980299909</v>
      </c>
      <c r="AV27" s="158">
        <v>685.05728881177947</v>
      </c>
      <c r="AW27" s="158">
        <v>852.41730496978505</v>
      </c>
      <c r="AX27" s="158">
        <v>998.99124300361166</v>
      </c>
      <c r="AY27" s="158">
        <v>1135.1284466310906</v>
      </c>
      <c r="AZ27" s="158">
        <v>1310.7401961758578</v>
      </c>
      <c r="BA27" s="158">
        <v>1328.4093089596861</v>
      </c>
      <c r="BB27" s="158">
        <v>1374.5169597549234</v>
      </c>
      <c r="BC27" s="158">
        <v>1451.7997299941178</v>
      </c>
      <c r="BD27" s="158">
        <v>1462.1375547910709</v>
      </c>
      <c r="BE27" s="158">
        <v>1545.0120536026209</v>
      </c>
      <c r="BF27" s="158">
        <v>1644.3972833744842</v>
      </c>
      <c r="BG27" s="158">
        <v>1727.144591763067</v>
      </c>
      <c r="BH27" s="158">
        <v>1743.1170966993411</v>
      </c>
      <c r="BI27" s="158">
        <v>1786.440108570491</v>
      </c>
      <c r="BJ27" s="158">
        <v>1784.1988924983609</v>
      </c>
      <c r="BK27" s="158">
        <v>1884.6737070663175</v>
      </c>
      <c r="BL27" s="158">
        <v>1937.6637067025426</v>
      </c>
      <c r="BM27" s="158">
        <v>2100.626200911076</v>
      </c>
      <c r="BN27" s="158">
        <v>2175.9414447085442</v>
      </c>
      <c r="BO27" s="158">
        <v>2369.2951691727508</v>
      </c>
      <c r="BP27" s="158">
        <v>2588.785063744258</v>
      </c>
      <c r="BQ27" s="158">
        <v>2755.5827274161807</v>
      </c>
      <c r="BR27" s="158">
        <v>3032.5137484041911</v>
      </c>
      <c r="BS27" s="158">
        <v>3314.180399130586</v>
      </c>
      <c r="BT27" s="158">
        <v>3400.4170504030521</v>
      </c>
      <c r="BU27" s="158">
        <v>3557.4217859582818</v>
      </c>
      <c r="BV27" s="158">
        <v>3564.1605285331357</v>
      </c>
      <c r="BW27" s="158">
        <v>3552.4482183987766</v>
      </c>
      <c r="BX27" s="158">
        <v>3484.5827077071526</v>
      </c>
      <c r="BY27" s="158">
        <v>3543.7404459126324</v>
      </c>
      <c r="BZ27" s="158">
        <v>3497.9379487001324</v>
      </c>
      <c r="CA27" s="158">
        <v>3792.718976768283</v>
      </c>
      <c r="CB27" s="158">
        <v>4153.3594462037072</v>
      </c>
      <c r="CC27" s="158">
        <v>4304.0332338448552</v>
      </c>
      <c r="CD27" s="158">
        <v>4501.2016782254095</v>
      </c>
      <c r="CE27" s="158">
        <v>4705.4852057111284</v>
      </c>
      <c r="CF27" s="158">
        <v>4870.9118489213743</v>
      </c>
      <c r="CG27" s="159">
        <v>5060.4789509733528</v>
      </c>
    </row>
    <row r="28" spans="1:87" x14ac:dyDescent="0.35">
      <c r="A28" s="156"/>
      <c r="B28" s="42" t="s">
        <v>471</v>
      </c>
      <c r="C28" s="237" t="s">
        <v>354</v>
      </c>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v>30.279225226993223</v>
      </c>
      <c r="AI28" s="158">
        <v>25.907405196167751</v>
      </c>
      <c r="AJ28" s="158">
        <v>21.754904793844354</v>
      </c>
      <c r="AK28" s="158">
        <v>23.617565160923398</v>
      </c>
      <c r="AL28" s="158">
        <v>21.995795860508846</v>
      </c>
      <c r="AM28" s="158">
        <v>20.996414154955641</v>
      </c>
      <c r="AN28" s="158">
        <v>19.837424516191714</v>
      </c>
      <c r="AO28" s="158">
        <v>21.948962849010872</v>
      </c>
      <c r="AP28" s="158">
        <v>24.107868451726681</v>
      </c>
      <c r="AQ28" s="158">
        <v>25.255582292422023</v>
      </c>
      <c r="AR28" s="158">
        <v>22.949405994133905</v>
      </c>
      <c r="AS28" s="158">
        <v>21.627634058338792</v>
      </c>
      <c r="AT28" s="158">
        <v>21.258547727049621</v>
      </c>
      <c r="AU28" s="158">
        <v>22.910427090154691</v>
      </c>
      <c r="AV28" s="158">
        <v>26.429065617782598</v>
      </c>
      <c r="AW28" s="158">
        <v>28.271553959116527</v>
      </c>
      <c r="AX28" s="158">
        <v>25.174180092379427</v>
      </c>
      <c r="AY28" s="158">
        <v>28.581995477272436</v>
      </c>
      <c r="AZ28" s="158">
        <v>28.915725463535583</v>
      </c>
      <c r="BA28" s="158">
        <v>29.547831288979033</v>
      </c>
      <c r="BB28" s="158">
        <v>29.683080887208504</v>
      </c>
      <c r="BC28" s="158">
        <v>29.400317431200378</v>
      </c>
      <c r="BD28" s="158">
        <v>29.292416440024009</v>
      </c>
      <c r="BE28" s="158">
        <v>29.023187483862866</v>
      </c>
      <c r="BF28" s="158">
        <v>29.836335035691658</v>
      </c>
      <c r="BG28" s="158">
        <v>31.46448521471951</v>
      </c>
      <c r="BH28" s="158">
        <v>31.66070467772191</v>
      </c>
      <c r="BI28" s="158">
        <v>30.668024210723438</v>
      </c>
      <c r="BJ28" s="158">
        <v>30.0033635494487</v>
      </c>
      <c r="BK28" s="158">
        <v>30.554809179348133</v>
      </c>
      <c r="BL28" s="158">
        <v>326.01504472157251</v>
      </c>
      <c r="BM28" s="158">
        <v>47.155090988031255</v>
      </c>
      <c r="BN28" s="158">
        <v>46.004345624681328</v>
      </c>
      <c r="BO28" s="158">
        <v>45.000287293618356</v>
      </c>
      <c r="BP28" s="158">
        <v>44.561486948420949</v>
      </c>
      <c r="BQ28" s="158">
        <v>43.390862501583449</v>
      </c>
      <c r="BR28" s="158">
        <v>44.390181873822286</v>
      </c>
      <c r="BS28" s="158">
        <v>47.197010590713511</v>
      </c>
      <c r="BT28" s="158">
        <v>42.844539167664053</v>
      </c>
      <c r="BU28" s="158">
        <v>42.271154422685747</v>
      </c>
      <c r="BV28" s="158">
        <v>40.45905353206426</v>
      </c>
      <c r="BW28" s="158">
        <v>42.424848323220012</v>
      </c>
      <c r="BX28" s="158">
        <v>41.39341032028026</v>
      </c>
      <c r="BY28" s="158">
        <v>43.182964397509195</v>
      </c>
      <c r="BZ28" s="158">
        <v>44.274678021670674</v>
      </c>
      <c r="CA28" s="158">
        <v>46.604865108896888</v>
      </c>
      <c r="CB28" s="158">
        <v>49.517793028284025</v>
      </c>
      <c r="CC28" s="158">
        <v>51.805807297554189</v>
      </c>
      <c r="CD28" s="158">
        <v>53.99266993333579</v>
      </c>
      <c r="CE28" s="158">
        <v>55.996895279111534</v>
      </c>
      <c r="CF28" s="158">
        <v>56.071084038952264</v>
      </c>
      <c r="CG28" s="159">
        <v>56.678955837793318</v>
      </c>
    </row>
    <row r="29" spans="1:87" x14ac:dyDescent="0.35">
      <c r="A29" s="156"/>
      <c r="B29" s="42" t="s">
        <v>362</v>
      </c>
      <c r="C29" s="237" t="s">
        <v>363</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v>0</v>
      </c>
      <c r="AI29" s="158">
        <v>0</v>
      </c>
      <c r="AJ29" s="158">
        <v>0</v>
      </c>
      <c r="AK29" s="158">
        <v>0</v>
      </c>
      <c r="AL29" s="158">
        <v>0</v>
      </c>
      <c r="AM29" s="158">
        <v>0</v>
      </c>
      <c r="AN29" s="158">
        <v>0</v>
      </c>
      <c r="AO29" s="158">
        <v>0</v>
      </c>
      <c r="AP29" s="158">
        <v>0</v>
      </c>
      <c r="AQ29" s="158">
        <v>0</v>
      </c>
      <c r="AR29" s="158">
        <v>0</v>
      </c>
      <c r="AS29" s="158">
        <v>0</v>
      </c>
      <c r="AT29" s="158">
        <v>0</v>
      </c>
      <c r="AU29" s="158">
        <v>0</v>
      </c>
      <c r="AV29" s="158">
        <v>0</v>
      </c>
      <c r="AW29" s="158">
        <v>0</v>
      </c>
      <c r="AX29" s="158">
        <v>0</v>
      </c>
      <c r="AY29" s="158">
        <v>0</v>
      </c>
      <c r="AZ29" s="158">
        <v>0</v>
      </c>
      <c r="BA29" s="158">
        <v>0</v>
      </c>
      <c r="BB29" s="158">
        <v>0</v>
      </c>
      <c r="BC29" s="158">
        <v>0</v>
      </c>
      <c r="BD29" s="158">
        <v>0</v>
      </c>
      <c r="BE29" s="158">
        <v>0</v>
      </c>
      <c r="BF29" s="158">
        <v>0</v>
      </c>
      <c r="BG29" s="158">
        <v>0</v>
      </c>
      <c r="BH29" s="158">
        <v>0</v>
      </c>
      <c r="BI29" s="158">
        <v>0</v>
      </c>
      <c r="BJ29" s="158">
        <v>1.6412308596783676</v>
      </c>
      <c r="BK29" s="158">
        <v>1.8456609509990605</v>
      </c>
      <c r="BL29" s="158">
        <v>96.652851052286394</v>
      </c>
      <c r="BM29" s="158">
        <v>151.55329623629336</v>
      </c>
      <c r="BN29" s="158">
        <v>240.34498728548874</v>
      </c>
      <c r="BO29" s="158">
        <v>71.210037415838798</v>
      </c>
      <c r="BP29" s="158">
        <v>79.739024718575806</v>
      </c>
      <c r="BQ29" s="158">
        <v>4.7941184338271299</v>
      </c>
      <c r="BR29" s="158">
        <v>6.5222091414743737</v>
      </c>
      <c r="BS29" s="158">
        <v>2.5296838091707436</v>
      </c>
      <c r="BT29" s="158">
        <v>2.0960478194267802</v>
      </c>
      <c r="BU29" s="158">
        <v>76.686593991693556</v>
      </c>
      <c r="BV29" s="158">
        <v>8.5687402850834538</v>
      </c>
      <c r="BW29" s="158">
        <v>0.15826816612158448</v>
      </c>
      <c r="BX29" s="158">
        <v>74.12185262228877</v>
      </c>
      <c r="BY29" s="158">
        <v>0.30674156426918192</v>
      </c>
      <c r="BZ29" s="158">
        <v>102.54258063010225</v>
      </c>
      <c r="CA29" s="158">
        <v>21.288154103000704</v>
      </c>
      <c r="CB29" s="158">
        <v>23.274036194254261</v>
      </c>
      <c r="CC29" s="158">
        <v>22.733264877299774</v>
      </c>
      <c r="CD29" s="158">
        <v>22.293879250604281</v>
      </c>
      <c r="CE29" s="158">
        <v>21.86582209550518</v>
      </c>
      <c r="CF29" s="158">
        <v>21.44322566311498</v>
      </c>
      <c r="CG29" s="159">
        <v>21.028460251087459</v>
      </c>
    </row>
    <row r="30" spans="1:87" x14ac:dyDescent="0.35">
      <c r="A30" s="156"/>
      <c r="B30" s="42" t="s">
        <v>364</v>
      </c>
      <c r="C30" s="237" t="s">
        <v>354</v>
      </c>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v>4612.662211701956</v>
      </c>
      <c r="CA30" s="158">
        <v>6132.3535510055463</v>
      </c>
      <c r="CB30" s="158">
        <v>14.389572510962346</v>
      </c>
      <c r="CC30" s="158"/>
      <c r="CD30" s="158"/>
      <c r="CE30" s="158"/>
      <c r="CF30" s="158"/>
      <c r="CG30" s="159"/>
    </row>
    <row r="31" spans="1:87" x14ac:dyDescent="0.35">
      <c r="A31" s="156"/>
      <c r="B31" s="42" t="s">
        <v>25</v>
      </c>
      <c r="C31" s="237" t="s">
        <v>363</v>
      </c>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v>1192.6356404090279</v>
      </c>
      <c r="AI31" s="158">
        <v>1180.1244634266845</v>
      </c>
      <c r="AJ31" s="158">
        <v>1337.2880661839383</v>
      </c>
      <c r="AK31" s="158">
        <v>1790.2332015224372</v>
      </c>
      <c r="AL31" s="158">
        <v>2021.2644046298726</v>
      </c>
      <c r="AM31" s="158">
        <v>2162.9337929005737</v>
      </c>
      <c r="AN31" s="158">
        <v>2269.4087128655001</v>
      </c>
      <c r="AO31" s="158">
        <v>2346.8329209968497</v>
      </c>
      <c r="AP31" s="158">
        <v>2499.3576634914962</v>
      </c>
      <c r="AQ31" s="158">
        <v>2456.9636237290269</v>
      </c>
      <c r="AR31" s="158">
        <v>1612.6036775838531</v>
      </c>
      <c r="AS31" s="158">
        <v>1883.1824797661679</v>
      </c>
      <c r="AT31" s="158">
        <v>2186.3759759707182</v>
      </c>
      <c r="AU31" s="158">
        <v>1575.0972283903991</v>
      </c>
      <c r="AV31" s="158">
        <v>2022.7018428530964</v>
      </c>
      <c r="AW31" s="158">
        <v>2027.6518530974097</v>
      </c>
      <c r="AX31" s="158">
        <v>2205.4869852361685</v>
      </c>
      <c r="AY31" s="158">
        <v>2318.255496832599</v>
      </c>
      <c r="AZ31" s="158">
        <v>2388.8984771164605</v>
      </c>
      <c r="BA31" s="158">
        <v>2463.3518367038519</v>
      </c>
      <c r="BB31" s="158">
        <v>2452.9871422090519</v>
      </c>
      <c r="BC31" s="158">
        <v>2456.533584596476</v>
      </c>
      <c r="BD31" s="158">
        <v>2428.9781196428553</v>
      </c>
      <c r="BE31" s="158">
        <v>2371.7925765940226</v>
      </c>
      <c r="BF31" s="158">
        <v>2435.6044763713912</v>
      </c>
      <c r="BG31" s="158">
        <v>2739.076953393504</v>
      </c>
      <c r="BH31" s="158">
        <v>2848.7343092037986</v>
      </c>
      <c r="BI31" s="158">
        <v>3097.6193119606542</v>
      </c>
      <c r="BJ31" s="158">
        <v>3026.2203868340989</v>
      </c>
      <c r="BK31" s="158">
        <v>3020.2349440004932</v>
      </c>
      <c r="BL31" s="158">
        <v>3049.5805151320083</v>
      </c>
      <c r="BM31" s="158">
        <v>3570.2072526749498</v>
      </c>
      <c r="BN31" s="158">
        <v>3780.1859275186071</v>
      </c>
      <c r="BO31" s="158">
        <v>3769.8299226659533</v>
      </c>
      <c r="BP31" s="158">
        <v>3817.1898668920503</v>
      </c>
      <c r="BQ31" s="158"/>
      <c r="BR31" s="158"/>
      <c r="BS31" s="158"/>
      <c r="BT31" s="158"/>
      <c r="BU31" s="158"/>
      <c r="BV31" s="158"/>
      <c r="BW31" s="158"/>
      <c r="BX31" s="158"/>
      <c r="BY31" s="158"/>
      <c r="BZ31" s="158"/>
      <c r="CA31" s="158"/>
      <c r="CB31" s="158"/>
      <c r="CC31" s="158"/>
      <c r="CD31" s="158"/>
      <c r="CE31" s="158"/>
      <c r="CF31" s="158"/>
      <c r="CG31" s="159"/>
    </row>
    <row r="32" spans="1:87" x14ac:dyDescent="0.35">
      <c r="A32" s="156"/>
      <c r="B32" s="64" t="s">
        <v>366</v>
      </c>
      <c r="C32" s="237" t="s">
        <v>354</v>
      </c>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v>0</v>
      </c>
      <c r="AI32" s="158">
        <v>0</v>
      </c>
      <c r="AJ32" s="158">
        <v>0</v>
      </c>
      <c r="AK32" s="158">
        <v>0</v>
      </c>
      <c r="AL32" s="158">
        <v>0</v>
      </c>
      <c r="AM32" s="158">
        <v>0</v>
      </c>
      <c r="AN32" s="158">
        <v>0</v>
      </c>
      <c r="AO32" s="158">
        <v>0</v>
      </c>
      <c r="AP32" s="158">
        <v>0</v>
      </c>
      <c r="AQ32" s="158">
        <v>0</v>
      </c>
      <c r="AR32" s="158">
        <v>0</v>
      </c>
      <c r="AS32" s="158">
        <v>0</v>
      </c>
      <c r="AT32" s="158">
        <v>0</v>
      </c>
      <c r="AU32" s="158">
        <v>0</v>
      </c>
      <c r="AV32" s="158">
        <v>2582.1664135596138</v>
      </c>
      <c r="AW32" s="158">
        <v>3527.2425814401468</v>
      </c>
      <c r="AX32" s="158">
        <v>3873.0334060243304</v>
      </c>
      <c r="AY32" s="158">
        <v>4563.0788184940429</v>
      </c>
      <c r="AZ32" s="158">
        <v>5322.8346039020917</v>
      </c>
      <c r="BA32" s="158">
        <v>5790.5354111249353</v>
      </c>
      <c r="BB32" s="158">
        <v>6019.9627716651621</v>
      </c>
      <c r="BC32" s="158">
        <v>6215.5736746536832</v>
      </c>
      <c r="BD32" s="158">
        <v>6481.8866550475259</v>
      </c>
      <c r="BE32" s="158">
        <v>6853.7896450154831</v>
      </c>
      <c r="BF32" s="158">
        <v>7126.217830126403</v>
      </c>
      <c r="BG32" s="158">
        <v>7449.6060516282687</v>
      </c>
      <c r="BH32" s="158">
        <v>7627.9916577863505</v>
      </c>
      <c r="BI32" s="158">
        <v>7812.5726639963486</v>
      </c>
      <c r="BJ32" s="158">
        <v>8003.6419391877962</v>
      </c>
      <c r="BK32" s="158">
        <v>8340.5340307479619</v>
      </c>
      <c r="BL32" s="158">
        <v>8537.5578789142219</v>
      </c>
      <c r="BM32" s="158">
        <v>9117.9222679474551</v>
      </c>
      <c r="BN32" s="158">
        <v>9203.4503625199122</v>
      </c>
      <c r="BO32" s="158">
        <v>9665.020077230969</v>
      </c>
      <c r="BP32" s="158">
        <v>10204.564099405105</v>
      </c>
      <c r="BQ32" s="158">
        <v>10160.092124795532</v>
      </c>
      <c r="BR32" s="158">
        <v>9427.6480926124768</v>
      </c>
      <c r="BS32" s="158">
        <v>8779.4714989640306</v>
      </c>
      <c r="BT32" s="158">
        <v>6651.7849665484746</v>
      </c>
      <c r="BU32" s="158">
        <v>4552.4596513142615</v>
      </c>
      <c r="BV32" s="158">
        <v>3103.7777332336977</v>
      </c>
      <c r="BW32" s="158">
        <v>1978.1757702906743</v>
      </c>
      <c r="BX32" s="158">
        <v>1010.7375505738789</v>
      </c>
      <c r="BY32" s="158">
        <v>935.76753597854042</v>
      </c>
      <c r="BZ32" s="158">
        <v>839.95668230524836</v>
      </c>
      <c r="CA32" s="158">
        <v>821.22169364334843</v>
      </c>
      <c r="CB32" s="158">
        <v>791.14978945150438</v>
      </c>
      <c r="CC32" s="158">
        <v>709.65394923339773</v>
      </c>
      <c r="CD32" s="158">
        <v>668.78913959868339</v>
      </c>
      <c r="CE32" s="158">
        <v>634.90495130744694</v>
      </c>
      <c r="CF32" s="158">
        <v>522.37857678352566</v>
      </c>
      <c r="CG32" s="159">
        <v>318.46342037667296</v>
      </c>
    </row>
    <row r="33" spans="1:85" ht="25.5" customHeight="1" x14ac:dyDescent="0.35">
      <c r="A33" s="156"/>
      <c r="B33" s="64" t="s">
        <v>367</v>
      </c>
      <c r="C33" s="237" t="s">
        <v>363</v>
      </c>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v>0</v>
      </c>
      <c r="AI33" s="158">
        <v>0</v>
      </c>
      <c r="AJ33" s="158">
        <v>0</v>
      </c>
      <c r="AK33" s="158">
        <v>0</v>
      </c>
      <c r="AL33" s="158">
        <v>0</v>
      </c>
      <c r="AM33" s="158">
        <v>0</v>
      </c>
      <c r="AN33" s="158">
        <v>0</v>
      </c>
      <c r="AO33" s="158">
        <v>0</v>
      </c>
      <c r="AP33" s="158">
        <v>0</v>
      </c>
      <c r="AQ33" s="158">
        <v>0</v>
      </c>
      <c r="AR33" s="158">
        <v>0</v>
      </c>
      <c r="AS33" s="158">
        <v>0</v>
      </c>
      <c r="AT33" s="158">
        <v>0</v>
      </c>
      <c r="AU33" s="158">
        <v>0</v>
      </c>
      <c r="AV33" s="158">
        <v>4.6442492598797811</v>
      </c>
      <c r="AW33" s="158">
        <v>11.336699439789898</v>
      </c>
      <c r="AX33" s="158">
        <v>17.568026058671702</v>
      </c>
      <c r="AY33" s="158">
        <v>29.227780572385445</v>
      </c>
      <c r="AZ33" s="158">
        <v>49.897285173254566</v>
      </c>
      <c r="BA33" s="158">
        <v>61.304570519406219</v>
      </c>
      <c r="BB33" s="158">
        <v>70.260061712015201</v>
      </c>
      <c r="BC33" s="158">
        <v>54.581195081282964</v>
      </c>
      <c r="BD33" s="158">
        <v>-0.11014902002474815</v>
      </c>
      <c r="BE33" s="158">
        <v>-0.15340699260377899</v>
      </c>
      <c r="BF33" s="158">
        <v>-0.25582279135146618</v>
      </c>
      <c r="BG33" s="158">
        <v>0.14463980774101967</v>
      </c>
      <c r="BH33" s="158">
        <v>-4.7795962293281383E-2</v>
      </c>
      <c r="BI33" s="158">
        <v>0</v>
      </c>
      <c r="BJ33" s="158">
        <v>0</v>
      </c>
      <c r="BK33" s="158">
        <v>0</v>
      </c>
      <c r="BL33" s="158">
        <v>0</v>
      </c>
      <c r="BM33" s="158">
        <v>0</v>
      </c>
      <c r="BN33" s="158">
        <v>0</v>
      </c>
      <c r="BO33" s="158">
        <v>0</v>
      </c>
      <c r="BP33" s="158">
        <v>0</v>
      </c>
      <c r="BQ33" s="158">
        <v>0</v>
      </c>
      <c r="BR33" s="158">
        <v>0</v>
      </c>
      <c r="BS33" s="158">
        <v>0</v>
      </c>
      <c r="BT33" s="158">
        <v>0</v>
      </c>
      <c r="BU33" s="158">
        <v>0</v>
      </c>
      <c r="BV33" s="158">
        <v>0</v>
      </c>
      <c r="BW33" s="158">
        <v>0</v>
      </c>
      <c r="BX33" s="158">
        <v>0</v>
      </c>
      <c r="BY33" s="158">
        <v>0</v>
      </c>
      <c r="BZ33" s="158">
        <v>0</v>
      </c>
      <c r="CA33" s="158">
        <v>0</v>
      </c>
      <c r="CB33" s="158">
        <v>0</v>
      </c>
      <c r="CC33" s="158">
        <v>0</v>
      </c>
      <c r="CD33" s="158">
        <v>0</v>
      </c>
      <c r="CE33" s="158">
        <v>0</v>
      </c>
      <c r="CF33" s="158">
        <v>0</v>
      </c>
      <c r="CG33" s="159">
        <v>0</v>
      </c>
    </row>
    <row r="34" spans="1:85" x14ac:dyDescent="0.35">
      <c r="A34" s="156"/>
      <c r="B34" s="42" t="s">
        <v>368</v>
      </c>
      <c r="C34" s="237" t="s">
        <v>363</v>
      </c>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v>0</v>
      </c>
      <c r="AI34" s="158">
        <v>0</v>
      </c>
      <c r="AJ34" s="158">
        <v>0</v>
      </c>
      <c r="AK34" s="158">
        <v>0</v>
      </c>
      <c r="AL34" s="158">
        <v>0</v>
      </c>
      <c r="AM34" s="158">
        <v>0</v>
      </c>
      <c r="AN34" s="158">
        <v>0</v>
      </c>
      <c r="AO34" s="158">
        <v>0</v>
      </c>
      <c r="AP34" s="158">
        <v>0</v>
      </c>
      <c r="AQ34" s="158">
        <v>0</v>
      </c>
      <c r="AR34" s="158">
        <v>0</v>
      </c>
      <c r="AS34" s="158">
        <v>0</v>
      </c>
      <c r="AT34" s="158">
        <v>0</v>
      </c>
      <c r="AU34" s="158">
        <v>0</v>
      </c>
      <c r="AV34" s="158">
        <v>0</v>
      </c>
      <c r="AW34" s="158">
        <v>0</v>
      </c>
      <c r="AX34" s="158">
        <v>0</v>
      </c>
      <c r="AY34" s="158">
        <v>0</v>
      </c>
      <c r="AZ34" s="158">
        <v>0</v>
      </c>
      <c r="BA34" s="158">
        <v>0</v>
      </c>
      <c r="BB34" s="158">
        <v>0</v>
      </c>
      <c r="BC34" s="158">
        <v>0</v>
      </c>
      <c r="BD34" s="158">
        <v>0</v>
      </c>
      <c r="BE34" s="158">
        <v>12.164430197174591</v>
      </c>
      <c r="BF34" s="158">
        <v>22.753103692837744</v>
      </c>
      <c r="BG34" s="158">
        <v>25.439213207443462</v>
      </c>
      <c r="BH34" s="158">
        <v>27.395366833673776</v>
      </c>
      <c r="BI34" s="158">
        <v>28.386216586047279</v>
      </c>
      <c r="BJ34" s="158">
        <v>30.461714959848432</v>
      </c>
      <c r="BK34" s="158">
        <v>31.280080586977345</v>
      </c>
      <c r="BL34" s="158">
        <v>31.179283453213856</v>
      </c>
      <c r="BM34" s="158">
        <v>31.663123637733751</v>
      </c>
      <c r="BN34" s="158">
        <v>30.453313956605527</v>
      </c>
      <c r="BO34" s="158">
        <v>31.292924009570292</v>
      </c>
      <c r="BP34" s="158">
        <v>77.809026414386892</v>
      </c>
      <c r="BQ34" s="158">
        <v>238.05793410715577</v>
      </c>
      <c r="BR34" s="158">
        <v>265.34482014073149</v>
      </c>
      <c r="BS34" s="158">
        <v>213.54492869986757</v>
      </c>
      <c r="BT34" s="158">
        <v>236.97528313370515</v>
      </c>
      <c r="BU34" s="158">
        <v>208.69089712027349</v>
      </c>
      <c r="BV34" s="158">
        <v>189.01937660622067</v>
      </c>
      <c r="BW34" s="158">
        <v>160.9950189210978</v>
      </c>
      <c r="BX34" s="158">
        <v>198.3787103579285</v>
      </c>
      <c r="BY34" s="158">
        <v>164.75125188195531</v>
      </c>
      <c r="BZ34" s="158">
        <v>120.83987033815819</v>
      </c>
      <c r="CA34" s="158">
        <v>114.94213299223091</v>
      </c>
      <c r="CB34" s="158">
        <v>0</v>
      </c>
      <c r="CC34" s="158">
        <v>0</v>
      </c>
      <c r="CD34" s="158">
        <v>0</v>
      </c>
      <c r="CE34" s="158">
        <v>0</v>
      </c>
      <c r="CF34" s="158">
        <v>0</v>
      </c>
      <c r="CG34" s="159">
        <v>0</v>
      </c>
    </row>
    <row r="35" spans="1:85" x14ac:dyDescent="0.35">
      <c r="A35" s="156"/>
      <c r="B35" s="42" t="s">
        <v>472</v>
      </c>
      <c r="C35" s="237" t="s">
        <v>363</v>
      </c>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v>0</v>
      </c>
      <c r="AI35" s="158">
        <v>0</v>
      </c>
      <c r="AJ35" s="158">
        <v>0</v>
      </c>
      <c r="AK35" s="158">
        <v>0</v>
      </c>
      <c r="AL35" s="158">
        <v>0</v>
      </c>
      <c r="AM35" s="158">
        <v>0</v>
      </c>
      <c r="AN35" s="158">
        <v>0</v>
      </c>
      <c r="AO35" s="158">
        <v>0</v>
      </c>
      <c r="AP35" s="158">
        <v>0</v>
      </c>
      <c r="AQ35" s="158">
        <v>0</v>
      </c>
      <c r="AR35" s="158">
        <v>0</v>
      </c>
      <c r="AS35" s="158">
        <v>0</v>
      </c>
      <c r="AT35" s="158">
        <v>0</v>
      </c>
      <c r="AU35" s="158">
        <v>0</v>
      </c>
      <c r="AV35" s="158">
        <v>0</v>
      </c>
      <c r="AW35" s="158">
        <v>0</v>
      </c>
      <c r="AX35" s="158">
        <v>0</v>
      </c>
      <c r="AY35" s="158">
        <v>0</v>
      </c>
      <c r="AZ35" s="158">
        <v>5.9801743250902986</v>
      </c>
      <c r="BA35" s="158">
        <v>44.172837102249922</v>
      </c>
      <c r="BB35" s="158">
        <v>59.846530318589444</v>
      </c>
      <c r="BC35" s="158">
        <v>50.055120851358325</v>
      </c>
      <c r="BD35" s="158">
        <v>7.5280535161176223</v>
      </c>
      <c r="BE35" s="158">
        <v>1.064875710286658E-2</v>
      </c>
      <c r="BF35" s="158">
        <v>7.4642914040885577E-2</v>
      </c>
      <c r="BG35" s="158">
        <v>0</v>
      </c>
      <c r="BH35" s="158">
        <v>0</v>
      </c>
      <c r="BI35" s="158">
        <v>0</v>
      </c>
      <c r="BJ35" s="158">
        <v>0</v>
      </c>
      <c r="BK35" s="158">
        <v>0</v>
      </c>
      <c r="BL35" s="158">
        <v>0</v>
      </c>
      <c r="BM35" s="158">
        <v>0</v>
      </c>
      <c r="BN35" s="158">
        <v>0</v>
      </c>
      <c r="BO35" s="158">
        <v>0</v>
      </c>
      <c r="BP35" s="158">
        <v>0</v>
      </c>
      <c r="BQ35" s="158">
        <v>0</v>
      </c>
      <c r="BR35" s="158">
        <v>0</v>
      </c>
      <c r="BS35" s="158">
        <v>0</v>
      </c>
      <c r="BT35" s="158">
        <v>0</v>
      </c>
      <c r="BU35" s="158">
        <v>0</v>
      </c>
      <c r="BV35" s="158">
        <v>0</v>
      </c>
      <c r="BW35" s="158">
        <v>0</v>
      </c>
      <c r="BX35" s="158">
        <v>0</v>
      </c>
      <c r="BY35" s="158">
        <v>0</v>
      </c>
      <c r="BZ35" s="158">
        <v>0</v>
      </c>
      <c r="CA35" s="158">
        <v>0</v>
      </c>
      <c r="CB35" s="158">
        <v>0</v>
      </c>
      <c r="CC35" s="158">
        <v>0</v>
      </c>
      <c r="CD35" s="158">
        <v>0</v>
      </c>
      <c r="CE35" s="158">
        <v>0</v>
      </c>
      <c r="CF35" s="158">
        <v>0</v>
      </c>
      <c r="CG35" s="159">
        <v>0</v>
      </c>
    </row>
    <row r="36" spans="1:85" x14ac:dyDescent="0.35">
      <c r="A36" s="156"/>
      <c r="B36" s="42" t="s">
        <v>370</v>
      </c>
      <c r="C36" s="237"/>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v>0</v>
      </c>
      <c r="AI36" s="158">
        <v>0</v>
      </c>
      <c r="AJ36" s="158">
        <v>0</v>
      </c>
      <c r="AK36" s="158">
        <v>0</v>
      </c>
      <c r="AL36" s="158">
        <v>0</v>
      </c>
      <c r="AM36" s="158">
        <v>0</v>
      </c>
      <c r="AN36" s="158">
        <v>0</v>
      </c>
      <c r="AO36" s="158">
        <v>0</v>
      </c>
      <c r="AP36" s="158">
        <v>0</v>
      </c>
      <c r="AQ36" s="158">
        <v>0</v>
      </c>
      <c r="AR36" s="158">
        <v>0</v>
      </c>
      <c r="AS36" s="158">
        <v>0</v>
      </c>
      <c r="AT36" s="158">
        <v>0</v>
      </c>
      <c r="AU36" s="158">
        <v>0</v>
      </c>
      <c r="AV36" s="158">
        <v>0</v>
      </c>
      <c r="AW36" s="158">
        <v>0</v>
      </c>
      <c r="AX36" s="158">
        <v>0</v>
      </c>
      <c r="AY36" s="158">
        <v>0</v>
      </c>
      <c r="AZ36" s="158">
        <v>0</v>
      </c>
      <c r="BA36" s="158">
        <v>0</v>
      </c>
      <c r="BB36" s="158">
        <v>0</v>
      </c>
      <c r="BC36" s="158">
        <v>0</v>
      </c>
      <c r="BD36" s="158">
        <v>0</v>
      </c>
      <c r="BE36" s="158">
        <v>0</v>
      </c>
      <c r="BF36" s="158">
        <v>0</v>
      </c>
      <c r="BG36" s="158">
        <v>0</v>
      </c>
      <c r="BH36" s="158">
        <v>0</v>
      </c>
      <c r="BI36" s="158">
        <v>0</v>
      </c>
      <c r="BJ36" s="158">
        <v>0</v>
      </c>
      <c r="BK36" s="158">
        <v>0</v>
      </c>
      <c r="BL36" s="158">
        <v>187.23034141178098</v>
      </c>
      <c r="BM36" s="158">
        <v>1840.928769620391</v>
      </c>
      <c r="BN36" s="158">
        <v>3181.4446529378283</v>
      </c>
      <c r="BO36" s="158">
        <v>4978.4909984413653</v>
      </c>
      <c r="BP36" s="158">
        <v>9324.6302315839202</v>
      </c>
      <c r="BQ36" s="158">
        <v>14085.188105726238</v>
      </c>
      <c r="BR36" s="158">
        <v>17102.619239389925</v>
      </c>
      <c r="BS36" s="158">
        <v>18892.489647868839</v>
      </c>
      <c r="BT36" s="158">
        <v>19198.746554210091</v>
      </c>
      <c r="BU36" s="158">
        <v>19567.250560585377</v>
      </c>
      <c r="BV36" s="158">
        <v>18845.330187138912</v>
      </c>
      <c r="BW36" s="158">
        <v>16888.779320235779</v>
      </c>
      <c r="BX36" s="158">
        <v>15538.798857950536</v>
      </c>
      <c r="BY36" s="158">
        <v>14769.811094657174</v>
      </c>
      <c r="BZ36" s="158">
        <v>13134.613847098648</v>
      </c>
      <c r="CA36" s="158">
        <v>12650.535340491626</v>
      </c>
      <c r="CB36" s="158">
        <v>12269.703289091565</v>
      </c>
      <c r="CC36" s="158">
        <v>6907.5526619213997</v>
      </c>
      <c r="CD36" s="158">
        <v>5051.4175958816804</v>
      </c>
      <c r="CE36" s="158">
        <v>5059.3429418127562</v>
      </c>
      <c r="CF36" s="158">
        <v>5081.876735866148</v>
      </c>
      <c r="CG36" s="159">
        <v>4656.7779165215297</v>
      </c>
    </row>
    <row r="37" spans="1:85" x14ac:dyDescent="0.35">
      <c r="A37" s="156"/>
      <c r="B37" s="62" t="s">
        <v>360</v>
      </c>
      <c r="C37" s="237" t="s">
        <v>357</v>
      </c>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v>0</v>
      </c>
      <c r="AI37" s="158">
        <v>0</v>
      </c>
      <c r="AJ37" s="158">
        <v>0</v>
      </c>
      <c r="AK37" s="158">
        <v>0</v>
      </c>
      <c r="AL37" s="158">
        <v>0</v>
      </c>
      <c r="AM37" s="158">
        <v>0</v>
      </c>
      <c r="AN37" s="158">
        <v>0</v>
      </c>
      <c r="AO37" s="158">
        <v>0</v>
      </c>
      <c r="AP37" s="158">
        <v>0</v>
      </c>
      <c r="AQ37" s="158">
        <v>0</v>
      </c>
      <c r="AR37" s="158">
        <v>0</v>
      </c>
      <c r="AS37" s="158">
        <v>0</v>
      </c>
      <c r="AT37" s="158">
        <v>0</v>
      </c>
      <c r="AU37" s="158">
        <v>0</v>
      </c>
      <c r="AV37" s="158">
        <v>0</v>
      </c>
      <c r="AW37" s="158">
        <v>0</v>
      </c>
      <c r="AX37" s="158">
        <v>0</v>
      </c>
      <c r="AY37" s="158">
        <v>0</v>
      </c>
      <c r="AZ37" s="158">
        <v>0</v>
      </c>
      <c r="BA37" s="158">
        <v>0</v>
      </c>
      <c r="BB37" s="158">
        <v>0</v>
      </c>
      <c r="BC37" s="158">
        <v>0</v>
      </c>
      <c r="BD37" s="158">
        <v>0</v>
      </c>
      <c r="BE37" s="158">
        <v>0</v>
      </c>
      <c r="BF37" s="158">
        <v>0</v>
      </c>
      <c r="BG37" s="158">
        <v>0</v>
      </c>
      <c r="BH37" s="158">
        <v>0</v>
      </c>
      <c r="BI37" s="158">
        <v>0</v>
      </c>
      <c r="BJ37" s="158">
        <v>0</v>
      </c>
      <c r="BK37" s="158">
        <v>0</v>
      </c>
      <c r="BL37" s="158">
        <v>94.771927715301587</v>
      </c>
      <c r="BM37" s="158">
        <v>843.86156463268685</v>
      </c>
      <c r="BN37" s="158">
        <v>1361.1658364742414</v>
      </c>
      <c r="BO37" s="158">
        <v>1959.0049613124654</v>
      </c>
      <c r="BP37" s="158">
        <v>3169.9287222923472</v>
      </c>
      <c r="BQ37" s="158">
        <v>4776.0069298929138</v>
      </c>
      <c r="BR37" s="158">
        <v>5467.7141987585355</v>
      </c>
      <c r="BS37" s="158">
        <v>5899.6747164064782</v>
      </c>
      <c r="BT37" s="158">
        <v>6067.5656496217516</v>
      </c>
      <c r="BU37" s="158">
        <v>6004.5805765085142</v>
      </c>
      <c r="BV37" s="158">
        <v>5695.4145058381873</v>
      </c>
      <c r="BW37" s="158">
        <v>5501.5566930888899</v>
      </c>
      <c r="BX37" s="158">
        <v>5285.5444742340023</v>
      </c>
      <c r="BY37" s="158">
        <v>5245.9965900908692</v>
      </c>
      <c r="BZ37" s="158">
        <v>4918.9659501930528</v>
      </c>
      <c r="CA37" s="158">
        <v>5028.0752818999663</v>
      </c>
      <c r="CB37" s="158">
        <v>5132.2987876559255</v>
      </c>
      <c r="CC37" s="158">
        <v>4882.5658678744057</v>
      </c>
      <c r="CD37" s="158">
        <v>4756.3770996907197</v>
      </c>
      <c r="CE37" s="158">
        <v>4785.2141182392525</v>
      </c>
      <c r="CF37" s="158">
        <v>4763.3325009537875</v>
      </c>
      <c r="CG37" s="159">
        <v>4662.8090598529252</v>
      </c>
    </row>
    <row r="38" spans="1:85" x14ac:dyDescent="0.35">
      <c r="A38" s="156"/>
      <c r="B38" s="62" t="s">
        <v>473</v>
      </c>
      <c r="C38" s="237" t="s">
        <v>363</v>
      </c>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v>0</v>
      </c>
      <c r="AI38" s="158">
        <v>0</v>
      </c>
      <c r="AJ38" s="158">
        <v>0</v>
      </c>
      <c r="AK38" s="158">
        <v>0</v>
      </c>
      <c r="AL38" s="158">
        <v>0</v>
      </c>
      <c r="AM38" s="158">
        <v>0</v>
      </c>
      <c r="AN38" s="158">
        <v>0</v>
      </c>
      <c r="AO38" s="158">
        <v>0</v>
      </c>
      <c r="AP38" s="158">
        <v>0</v>
      </c>
      <c r="AQ38" s="158">
        <v>0</v>
      </c>
      <c r="AR38" s="158">
        <v>0</v>
      </c>
      <c r="AS38" s="158">
        <v>0</v>
      </c>
      <c r="AT38" s="158">
        <v>0</v>
      </c>
      <c r="AU38" s="158">
        <v>0</v>
      </c>
      <c r="AV38" s="158">
        <v>0</v>
      </c>
      <c r="AW38" s="158">
        <v>0</v>
      </c>
      <c r="AX38" s="158">
        <v>0</v>
      </c>
      <c r="AY38" s="158">
        <v>0</v>
      </c>
      <c r="AZ38" s="158">
        <v>0</v>
      </c>
      <c r="BA38" s="158">
        <v>0</v>
      </c>
      <c r="BB38" s="158">
        <v>0</v>
      </c>
      <c r="BC38" s="158">
        <v>0</v>
      </c>
      <c r="BD38" s="158">
        <v>0</v>
      </c>
      <c r="BE38" s="158">
        <v>0</v>
      </c>
      <c r="BF38" s="158">
        <v>0</v>
      </c>
      <c r="BG38" s="158">
        <v>0</v>
      </c>
      <c r="BH38" s="158">
        <v>0</v>
      </c>
      <c r="BI38" s="158">
        <v>0</v>
      </c>
      <c r="BJ38" s="158">
        <v>0</v>
      </c>
      <c r="BK38" s="158">
        <v>0</v>
      </c>
      <c r="BL38" s="158">
        <v>92.458413696479397</v>
      </c>
      <c r="BM38" s="158">
        <v>997.06720498770414</v>
      </c>
      <c r="BN38" s="158">
        <v>1820.2788164635867</v>
      </c>
      <c r="BO38" s="158">
        <v>3019.4860371289001</v>
      </c>
      <c r="BP38" s="158">
        <v>6154.7015092915744</v>
      </c>
      <c r="BQ38" s="158">
        <v>9309.1811758333242</v>
      </c>
      <c r="BR38" s="158">
        <v>11634.905040631391</v>
      </c>
      <c r="BS38" s="158">
        <v>12992.814931462361</v>
      </c>
      <c r="BT38" s="158">
        <v>13131.180904588338</v>
      </c>
      <c r="BU38" s="158">
        <v>13562.669984076862</v>
      </c>
      <c r="BV38" s="158">
        <v>13149.915681300727</v>
      </c>
      <c r="BW38" s="158">
        <v>11387.222627146892</v>
      </c>
      <c r="BX38" s="158">
        <v>10253.254383716534</v>
      </c>
      <c r="BY38" s="158">
        <v>9523.8145045663059</v>
      </c>
      <c r="BZ38" s="158">
        <v>8215.6478969055952</v>
      </c>
      <c r="CA38" s="158">
        <v>7622.4600585916596</v>
      </c>
      <c r="CB38" s="158">
        <v>7137.4045014356398</v>
      </c>
      <c r="CC38" s="158">
        <v>2024.9867940469937</v>
      </c>
      <c r="CD38" s="158">
        <v>295.04049619096054</v>
      </c>
      <c r="CE38" s="158">
        <v>274.12882357350401</v>
      </c>
      <c r="CF38" s="158">
        <v>318.54423491236054</v>
      </c>
      <c r="CG38" s="159">
        <v>-6.0311433313953939</v>
      </c>
    </row>
    <row r="39" spans="1:85" ht="25.5" customHeight="1" x14ac:dyDescent="0.35">
      <c r="A39" s="156"/>
      <c r="B39" s="42" t="s">
        <v>372</v>
      </c>
      <c r="C39" s="237" t="s">
        <v>363</v>
      </c>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v>57.458057814676394</v>
      </c>
      <c r="AI39" s="158">
        <v>56.305462541174897</v>
      </c>
      <c r="AJ39" s="158">
        <v>75.19613920427723</v>
      </c>
      <c r="AK39" s="158">
        <v>109.2054328038632</v>
      </c>
      <c r="AL39" s="158">
        <v>147.7820737472004</v>
      </c>
      <c r="AM39" s="158">
        <v>187.44967795787571</v>
      </c>
      <c r="AN39" s="158">
        <v>182.52411026843868</v>
      </c>
      <c r="AO39" s="158">
        <v>178.97003208249549</v>
      </c>
      <c r="AP39" s="158">
        <v>213.01940043733291</v>
      </c>
      <c r="AQ39" s="158">
        <v>223.72987511699156</v>
      </c>
      <c r="AR39" s="158">
        <v>478.68095161427698</v>
      </c>
      <c r="AS39" s="158">
        <v>441.42933638271387</v>
      </c>
      <c r="AT39" s="158">
        <v>463.28585579986503</v>
      </c>
      <c r="AU39" s="158">
        <v>539.52502528317734</v>
      </c>
      <c r="AV39" s="158">
        <v>862.16899095137148</v>
      </c>
      <c r="AW39" s="158">
        <v>1154.148520561374</v>
      </c>
      <c r="AX39" s="158">
        <v>1387.7015810825271</v>
      </c>
      <c r="AY39" s="158">
        <v>1687.2183792354563</v>
      </c>
      <c r="AZ39" s="158">
        <v>2002.729739556353</v>
      </c>
      <c r="BA39" s="158">
        <v>2261.0092250195985</v>
      </c>
      <c r="BB39" s="158">
        <v>2342.0934957840027</v>
      </c>
      <c r="BC39" s="158">
        <v>1719.0639962968753</v>
      </c>
      <c r="BD39" s="158">
        <v>1.5355318512630263</v>
      </c>
      <c r="BE39" s="158">
        <v>0</v>
      </c>
      <c r="BF39" s="158">
        <v>0</v>
      </c>
      <c r="BG39" s="158">
        <v>7.1928292737174868E-2</v>
      </c>
      <c r="BH39" s="158">
        <v>0</v>
      </c>
      <c r="BI39" s="158">
        <v>0</v>
      </c>
      <c r="BJ39" s="158">
        <v>0</v>
      </c>
      <c r="BK39" s="158">
        <v>0</v>
      </c>
      <c r="BL39" s="158">
        <v>0</v>
      </c>
      <c r="BM39" s="158">
        <v>0</v>
      </c>
      <c r="BN39" s="158">
        <v>0</v>
      </c>
      <c r="BO39" s="158">
        <v>0</v>
      </c>
      <c r="BP39" s="158">
        <v>0</v>
      </c>
      <c r="BQ39" s="158">
        <v>0</v>
      </c>
      <c r="BR39" s="158">
        <v>0</v>
      </c>
      <c r="BS39" s="158">
        <v>0</v>
      </c>
      <c r="BT39" s="158">
        <v>0</v>
      </c>
      <c r="BU39" s="158">
        <v>0</v>
      </c>
      <c r="BV39" s="158">
        <v>0</v>
      </c>
      <c r="BW39" s="158">
        <v>0</v>
      </c>
      <c r="BX39" s="158">
        <v>0</v>
      </c>
      <c r="BY39" s="158">
        <v>0</v>
      </c>
      <c r="BZ39" s="158">
        <v>0</v>
      </c>
      <c r="CA39" s="158">
        <v>0</v>
      </c>
      <c r="CB39" s="158">
        <v>0</v>
      </c>
      <c r="CC39" s="158">
        <v>0</v>
      </c>
      <c r="CD39" s="158">
        <v>0</v>
      </c>
      <c r="CE39" s="158">
        <v>0</v>
      </c>
      <c r="CF39" s="158">
        <v>0</v>
      </c>
      <c r="CG39" s="159">
        <v>0</v>
      </c>
    </row>
    <row r="40" spans="1:85" x14ac:dyDescent="0.35">
      <c r="A40" s="156"/>
      <c r="B40" s="42" t="s">
        <v>374</v>
      </c>
      <c r="C40" s="237" t="s">
        <v>363</v>
      </c>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v>0</v>
      </c>
      <c r="AI40" s="158">
        <v>0</v>
      </c>
      <c r="AJ40" s="158">
        <v>0</v>
      </c>
      <c r="AK40" s="158">
        <v>0</v>
      </c>
      <c r="AL40" s="158">
        <v>0</v>
      </c>
      <c r="AM40" s="158">
        <v>0</v>
      </c>
      <c r="AN40" s="158">
        <v>0</v>
      </c>
      <c r="AO40" s="158">
        <v>0</v>
      </c>
      <c r="AP40" s="158">
        <v>0</v>
      </c>
      <c r="AQ40" s="158">
        <v>0</v>
      </c>
      <c r="AR40" s="158">
        <v>0</v>
      </c>
      <c r="AS40" s="158">
        <v>0</v>
      </c>
      <c r="AT40" s="158">
        <v>0</v>
      </c>
      <c r="AU40" s="158">
        <v>0</v>
      </c>
      <c r="AV40" s="158">
        <v>0</v>
      </c>
      <c r="AW40" s="158">
        <v>0</v>
      </c>
      <c r="AX40" s="158">
        <v>0</v>
      </c>
      <c r="AY40" s="158">
        <v>0</v>
      </c>
      <c r="AZ40" s="158">
        <v>0</v>
      </c>
      <c r="BA40" s="158">
        <v>0</v>
      </c>
      <c r="BB40" s="158">
        <v>0</v>
      </c>
      <c r="BC40" s="158">
        <v>0</v>
      </c>
      <c r="BD40" s="158">
        <v>0</v>
      </c>
      <c r="BE40" s="158">
        <v>0</v>
      </c>
      <c r="BF40" s="158">
        <v>0</v>
      </c>
      <c r="BG40" s="158">
        <v>0</v>
      </c>
      <c r="BH40" s="158">
        <v>0</v>
      </c>
      <c r="BI40" s="158">
        <v>0</v>
      </c>
      <c r="BJ40" s="158">
        <v>36.941240440913546</v>
      </c>
      <c r="BK40" s="158">
        <v>37.008210472924866</v>
      </c>
      <c r="BL40" s="158">
        <v>38.893128469809639</v>
      </c>
      <c r="BM40" s="158">
        <v>36.95968670637108</v>
      </c>
      <c r="BN40" s="158">
        <v>34.588551951933731</v>
      </c>
      <c r="BO40" s="158">
        <v>35.348067964713337</v>
      </c>
      <c r="BP40" s="158">
        <v>34.935844607493564</v>
      </c>
      <c r="BQ40" s="158">
        <v>35.352026286453309</v>
      </c>
      <c r="BR40" s="158">
        <v>36.567429148797174</v>
      </c>
      <c r="BS40" s="158">
        <v>33.814862736895066</v>
      </c>
      <c r="BT40" s="158">
        <v>32.906030578094402</v>
      </c>
      <c r="BU40" s="158">
        <v>32.530272850784883</v>
      </c>
      <c r="BV40" s="158">
        <v>39.750586169999828</v>
      </c>
      <c r="BW40" s="158">
        <v>29.684909916809325</v>
      </c>
      <c r="BX40" s="158">
        <v>54.663611947584563</v>
      </c>
      <c r="BY40" s="158">
        <v>43.016019797865866</v>
      </c>
      <c r="BZ40" s="158">
        <v>38.154162031177961</v>
      </c>
      <c r="CA40" s="158">
        <v>40.160442837327977</v>
      </c>
      <c r="CB40" s="158">
        <v>43.691637587236698</v>
      </c>
      <c r="CC40" s="158">
        <v>46.351570052134917</v>
      </c>
      <c r="CD40" s="158">
        <v>47.768010745394086</v>
      </c>
      <c r="CE40" s="158">
        <v>48.082297718914873</v>
      </c>
      <c r="CF40" s="158">
        <v>48.790264325343138</v>
      </c>
      <c r="CG40" s="159">
        <v>49.938803466025398</v>
      </c>
    </row>
    <row r="41" spans="1:85" x14ac:dyDescent="0.35">
      <c r="A41" s="156"/>
      <c r="B41" s="42" t="s">
        <v>474</v>
      </c>
      <c r="C41" s="237" t="s">
        <v>363</v>
      </c>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v>2422.7038516939629</v>
      </c>
      <c r="AI41" s="158">
        <v>2281.104870781327</v>
      </c>
      <c r="AJ41" s="158">
        <v>2474.1712536975929</v>
      </c>
      <c r="AK41" s="158">
        <v>3618.1892203290204</v>
      </c>
      <c r="AL41" s="158">
        <v>4331.8546330804329</v>
      </c>
      <c r="AM41" s="158">
        <v>4888.3619608053623</v>
      </c>
      <c r="AN41" s="158">
        <v>5199.3816174806798</v>
      </c>
      <c r="AO41" s="158">
        <v>5529.709175676765</v>
      </c>
      <c r="AP41" s="158">
        <v>5715.3985114343704</v>
      </c>
      <c r="AQ41" s="158">
        <v>5590.4234050661753</v>
      </c>
      <c r="AR41" s="158">
        <v>5075.0153252829323</v>
      </c>
      <c r="AS41" s="158">
        <v>5396.5572481869813</v>
      </c>
      <c r="AT41" s="158">
        <v>6308.1992312748534</v>
      </c>
      <c r="AU41" s="158">
        <v>8125.1612891166169</v>
      </c>
      <c r="AV41" s="158">
        <v>10452.715295042008</v>
      </c>
      <c r="AW41" s="158">
        <v>12241.67831455506</v>
      </c>
      <c r="AX41" s="158">
        <v>13387.247841520388</v>
      </c>
      <c r="AY41" s="158">
        <v>14058.273962590903</v>
      </c>
      <c r="AZ41" s="158">
        <v>14286.19500529508</v>
      </c>
      <c r="BA41" s="158">
        <v>13839.026962483049</v>
      </c>
      <c r="BB41" s="158">
        <v>13326.647296560723</v>
      </c>
      <c r="BC41" s="158">
        <v>12886.378000962719</v>
      </c>
      <c r="BD41" s="158">
        <v>12558.843197884631</v>
      </c>
      <c r="BE41" s="158">
        <v>12654.42049369895</v>
      </c>
      <c r="BF41" s="158">
        <v>13632.598048257349</v>
      </c>
      <c r="BG41" s="158">
        <v>13422.703262376272</v>
      </c>
      <c r="BH41" s="158">
        <v>14188.989457838279</v>
      </c>
      <c r="BI41" s="158">
        <v>15023.321280531891</v>
      </c>
      <c r="BJ41" s="158">
        <v>15590.26899018169</v>
      </c>
      <c r="BK41" s="158">
        <v>16485.897774571324</v>
      </c>
      <c r="BL41" s="158">
        <v>17075.345045360533</v>
      </c>
      <c r="BM41" s="158">
        <v>20664.765758708138</v>
      </c>
      <c r="BN41" s="158">
        <v>22064.509918576769</v>
      </c>
      <c r="BO41" s="158">
        <v>23222.952041381919</v>
      </c>
      <c r="BP41" s="158">
        <v>24031.390410549317</v>
      </c>
      <c r="BQ41" s="158">
        <v>23787.385971734238</v>
      </c>
      <c r="BR41" s="158">
        <v>23650.577283119266</v>
      </c>
      <c r="BS41" s="158">
        <v>23452.508169830293</v>
      </c>
      <c r="BT41" s="158">
        <v>22151.440987612244</v>
      </c>
      <c r="BU41" s="158">
        <v>20663.554999961227</v>
      </c>
      <c r="BV41" s="158">
        <v>18592.53861431195</v>
      </c>
      <c r="BW41" s="158">
        <v>15381.003562922318</v>
      </c>
      <c r="BX41" s="158">
        <v>13383.335504418948</v>
      </c>
      <c r="BY41" s="158">
        <v>12147.057140433297</v>
      </c>
      <c r="BZ41" s="158">
        <v>10527.931150927167</v>
      </c>
      <c r="CA41" s="158">
        <v>9777.8871166611971</v>
      </c>
      <c r="CB41" s="158">
        <v>8336.4151631002278</v>
      </c>
      <c r="CC41" s="158">
        <v>5681.7241944968018</v>
      </c>
      <c r="CD41" s="158">
        <v>5316.7051304039223</v>
      </c>
      <c r="CE41" s="158">
        <v>5295.4119096584982</v>
      </c>
      <c r="CF41" s="158">
        <v>4983.3675217393093</v>
      </c>
      <c r="CG41" s="159">
        <v>4333.3042096373938</v>
      </c>
    </row>
    <row r="42" spans="1:85" x14ac:dyDescent="0.35">
      <c r="A42" s="156"/>
      <c r="B42" s="42" t="s">
        <v>475</v>
      </c>
      <c r="C42" s="237"/>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v>8871.0856859141495</v>
      </c>
      <c r="AI42" s="158">
        <v>8117.5909659390281</v>
      </c>
      <c r="AJ42" s="158">
        <v>7438.567118596161</v>
      </c>
      <c r="AK42" s="158">
        <v>7633.7367614857467</v>
      </c>
      <c r="AL42" s="158">
        <v>7399.333868327496</v>
      </c>
      <c r="AM42" s="158">
        <v>6941.1104920719827</v>
      </c>
      <c r="AN42" s="158">
        <v>7371.8941262736871</v>
      </c>
      <c r="AO42" s="158">
        <v>7479.4491518140476</v>
      </c>
      <c r="AP42" s="158">
        <v>7656.9156012945732</v>
      </c>
      <c r="AQ42" s="158">
        <v>7890.2089741145164</v>
      </c>
      <c r="AR42" s="158">
        <v>8187.4751192408394</v>
      </c>
      <c r="AS42" s="158">
        <v>8500.4117636690225</v>
      </c>
      <c r="AT42" s="158">
        <v>8896.93124500062</v>
      </c>
      <c r="AU42" s="158">
        <v>10351.028222816165</v>
      </c>
      <c r="AV42" s="158">
        <v>11524.411954597419</v>
      </c>
      <c r="AW42" s="158">
        <v>12712.30111643999</v>
      </c>
      <c r="AX42" s="158">
        <v>13582.632917536719</v>
      </c>
      <c r="AY42" s="158">
        <v>13233.401575018843</v>
      </c>
      <c r="AZ42" s="158">
        <v>12722.112229836805</v>
      </c>
      <c r="BA42" s="158">
        <v>12632.69363691437</v>
      </c>
      <c r="BB42" s="158">
        <v>12600.144036978822</v>
      </c>
      <c r="BC42" s="158">
        <v>12088.553243302031</v>
      </c>
      <c r="BD42" s="158">
        <v>12212.274216071381</v>
      </c>
      <c r="BE42" s="158">
        <v>11978.153890215228</v>
      </c>
      <c r="BF42" s="158">
        <v>11731.009709393482</v>
      </c>
      <c r="BG42" s="158">
        <v>11414.063777423402</v>
      </c>
      <c r="BH42" s="158">
        <v>10979.930734097326</v>
      </c>
      <c r="BI42" s="158">
        <v>10668.64580288369</v>
      </c>
      <c r="BJ42" s="158">
        <v>10258.306588680685</v>
      </c>
      <c r="BK42" s="158">
        <v>10154.016944711366</v>
      </c>
      <c r="BL42" s="158">
        <v>9591.8192261507738</v>
      </c>
      <c r="BM42" s="158">
        <v>8872.5180587496507</v>
      </c>
      <c r="BN42" s="158">
        <v>7920.3482577123796</v>
      </c>
      <c r="BO42" s="158">
        <v>6913.207387370142</v>
      </c>
      <c r="BP42" s="158">
        <v>4505.5463422419953</v>
      </c>
      <c r="BQ42" s="158">
        <v>1601.6809531312183</v>
      </c>
      <c r="BR42" s="158">
        <v>326.02687333511892</v>
      </c>
      <c r="BS42" s="158">
        <v>81.978447549814504</v>
      </c>
      <c r="BT42" s="158">
        <v>19.28279325015469</v>
      </c>
      <c r="BU42" s="158">
        <v>11.379320545078343</v>
      </c>
      <c r="BV42" s="158">
        <v>0</v>
      </c>
      <c r="BW42" s="158">
        <v>5.882118913648017</v>
      </c>
      <c r="BX42" s="158">
        <v>5.3544590571678521</v>
      </c>
      <c r="BY42" s="158">
        <v>0</v>
      </c>
      <c r="BZ42" s="158">
        <v>12.860639462926294</v>
      </c>
      <c r="CA42" s="158">
        <v>-0.9299614646383072</v>
      </c>
      <c r="CB42" s="158">
        <v>0.22390195730847154</v>
      </c>
      <c r="CC42" s="158">
        <v>2.0314371220214174</v>
      </c>
      <c r="CD42" s="158">
        <v>1.9454653705010443</v>
      </c>
      <c r="CE42" s="158">
        <v>1.9495480383967592</v>
      </c>
      <c r="CF42" s="158">
        <v>1.9462766296380338</v>
      </c>
      <c r="CG42" s="159">
        <v>1.8585273962077618</v>
      </c>
    </row>
    <row r="43" spans="1:85" x14ac:dyDescent="0.35">
      <c r="A43" s="156"/>
      <c r="B43" s="62" t="s">
        <v>469</v>
      </c>
      <c r="C43" s="237" t="s">
        <v>357</v>
      </c>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v>8871.0856859141495</v>
      </c>
      <c r="AI43" s="158">
        <v>8102.5779517730962</v>
      </c>
      <c r="AJ43" s="158">
        <v>7396.5323371742388</v>
      </c>
      <c r="AK43" s="158">
        <v>7534.8669862303195</v>
      </c>
      <c r="AL43" s="158">
        <v>7211.7737015260109</v>
      </c>
      <c r="AM43" s="158">
        <v>6714.9633279829513</v>
      </c>
      <c r="AN43" s="158">
        <v>7054.0818083195318</v>
      </c>
      <c r="AO43" s="158">
        <v>7099.0626849551991</v>
      </c>
      <c r="AP43" s="158">
        <v>7103.9741800340062</v>
      </c>
      <c r="AQ43" s="158">
        <v>7189.7353280695334</v>
      </c>
      <c r="AR43" s="158">
        <v>7356.5988468850601</v>
      </c>
      <c r="AS43" s="158">
        <v>7502.3944973860152</v>
      </c>
      <c r="AT43" s="158">
        <v>7698.1528538380426</v>
      </c>
      <c r="AU43" s="158">
        <v>8790.0130248973201</v>
      </c>
      <c r="AV43" s="158">
        <v>9620.923561712867</v>
      </c>
      <c r="AW43" s="158">
        <v>10403.027109050734</v>
      </c>
      <c r="AX43" s="158">
        <v>10932.100992051366</v>
      </c>
      <c r="AY43" s="158">
        <v>10686.785146371194</v>
      </c>
      <c r="AZ43" s="158">
        <v>10552.057981536715</v>
      </c>
      <c r="BA43" s="158">
        <v>10791.4048126953</v>
      </c>
      <c r="BB43" s="158">
        <v>11000.875131429339</v>
      </c>
      <c r="BC43" s="158">
        <v>10753.194373912751</v>
      </c>
      <c r="BD43" s="158">
        <v>10956.757765674865</v>
      </c>
      <c r="BE43" s="158">
        <v>11061.669758701635</v>
      </c>
      <c r="BF43" s="158">
        <v>10910.500819327126</v>
      </c>
      <c r="BG43" s="158">
        <v>10654.049215917816</v>
      </c>
      <c r="BH43" s="158">
        <v>10351.09244329767</v>
      </c>
      <c r="BI43" s="158">
        <v>10166.974395503961</v>
      </c>
      <c r="BJ43" s="158">
        <v>9815.4167461324123</v>
      </c>
      <c r="BK43" s="158">
        <v>9776.1166507310263</v>
      </c>
      <c r="BL43" s="158">
        <v>9275.4099502241079</v>
      </c>
      <c r="BM43" s="158">
        <v>8613.2759491047345</v>
      </c>
      <c r="BN43" s="158">
        <v>7695.9718728324169</v>
      </c>
      <c r="BO43" s="158">
        <v>6736.4185688169746</v>
      </c>
      <c r="BP43" s="158">
        <v>4390.4961334158697</v>
      </c>
      <c r="BQ43" s="158">
        <v>1563.6935513510386</v>
      </c>
      <c r="BR43" s="158">
        <v>319.14800744490378</v>
      </c>
      <c r="BS43" s="158">
        <v>80.576181393848572</v>
      </c>
      <c r="BT43" s="158">
        <v>19.057647514526156</v>
      </c>
      <c r="BU43" s="158">
        <v>11.263335182049209</v>
      </c>
      <c r="BV43" s="158">
        <v>0</v>
      </c>
      <c r="BW43" s="158">
        <v>5.8638895009582921</v>
      </c>
      <c r="BX43" s="158">
        <v>5.3368370874059492</v>
      </c>
      <c r="BY43" s="158">
        <v>0</v>
      </c>
      <c r="BZ43" s="158">
        <v>12.860639462926294</v>
      </c>
      <c r="CA43" s="158">
        <v>-0.9299614646383072</v>
      </c>
      <c r="CB43" s="158">
        <v>0.22390195730847154</v>
      </c>
      <c r="CC43" s="158">
        <v>2.0314371220214174</v>
      </c>
      <c r="CD43" s="158">
        <v>1.9454653705010443</v>
      </c>
      <c r="CE43" s="158">
        <v>1.9495480383967592</v>
      </c>
      <c r="CF43" s="158">
        <v>1.9462766296380338</v>
      </c>
      <c r="CG43" s="159">
        <v>1.8585273962077618</v>
      </c>
    </row>
    <row r="44" spans="1:85" x14ac:dyDescent="0.35">
      <c r="A44" s="156"/>
      <c r="B44" s="62" t="s">
        <v>470</v>
      </c>
      <c r="C44" s="237" t="s">
        <v>357</v>
      </c>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v>0</v>
      </c>
      <c r="AI44" s="158">
        <v>15.013014165931875</v>
      </c>
      <c r="AJ44" s="158">
        <v>42.034781421922531</v>
      </c>
      <c r="AK44" s="158">
        <v>98.869775255427612</v>
      </c>
      <c r="AL44" s="158">
        <v>187.56016680148471</v>
      </c>
      <c r="AM44" s="158">
        <v>226.14716408903158</v>
      </c>
      <c r="AN44" s="158">
        <v>317.81231795415482</v>
      </c>
      <c r="AO44" s="158">
        <v>380.38646685884822</v>
      </c>
      <c r="AP44" s="158">
        <v>552.94142126056761</v>
      </c>
      <c r="AQ44" s="158">
        <v>700.47364604498262</v>
      </c>
      <c r="AR44" s="158">
        <v>830.87627235577872</v>
      </c>
      <c r="AS44" s="158">
        <v>998.01726628300787</v>
      </c>
      <c r="AT44" s="158">
        <v>1198.7783911625768</v>
      </c>
      <c r="AU44" s="158">
        <v>1561.0151979188454</v>
      </c>
      <c r="AV44" s="158">
        <v>1903.4883928845504</v>
      </c>
      <c r="AW44" s="158">
        <v>2309.2740073892555</v>
      </c>
      <c r="AX44" s="158">
        <v>2650.5319254853521</v>
      </c>
      <c r="AY44" s="158">
        <v>2546.6164286476487</v>
      </c>
      <c r="AZ44" s="158">
        <v>2170.0542483000913</v>
      </c>
      <c r="BA44" s="158">
        <v>1841.2888242190695</v>
      </c>
      <c r="BB44" s="158">
        <v>1599.2689055494816</v>
      </c>
      <c r="BC44" s="158">
        <v>1335.3588693892793</v>
      </c>
      <c r="BD44" s="158">
        <v>1255.5164503965141</v>
      </c>
      <c r="BE44" s="158">
        <v>916.48413151359307</v>
      </c>
      <c r="BF44" s="158">
        <v>820.50889006635589</v>
      </c>
      <c r="BG44" s="158">
        <v>760.01456150558556</v>
      </c>
      <c r="BH44" s="158">
        <v>628.83829079965676</v>
      </c>
      <c r="BI44" s="158">
        <v>501.67140737972829</v>
      </c>
      <c r="BJ44" s="158">
        <v>442.88984254827255</v>
      </c>
      <c r="BK44" s="158">
        <v>377.9002939803392</v>
      </c>
      <c r="BL44" s="158">
        <v>316.40927592666577</v>
      </c>
      <c r="BM44" s="158">
        <v>259.2421096449159</v>
      </c>
      <c r="BN44" s="158">
        <v>224.37638487996333</v>
      </c>
      <c r="BO44" s="158">
        <v>176.78881855316783</v>
      </c>
      <c r="BP44" s="158">
        <v>115.0502088261252</v>
      </c>
      <c r="BQ44" s="158">
        <v>37.987401780179702</v>
      </c>
      <c r="BR44" s="158">
        <v>6.8788658902151401</v>
      </c>
      <c r="BS44" s="158">
        <v>1.4022661559659384</v>
      </c>
      <c r="BT44" s="158">
        <v>0.22514573562853288</v>
      </c>
      <c r="BU44" s="158">
        <v>0.11598536302913345</v>
      </c>
      <c r="BV44" s="158">
        <v>0</v>
      </c>
      <c r="BW44" s="158">
        <v>1.8229412689725569E-2</v>
      </c>
      <c r="BX44" s="158">
        <v>1.7621969761903618E-2</v>
      </c>
      <c r="BY44" s="158">
        <v>0</v>
      </c>
      <c r="BZ44" s="158">
        <v>0</v>
      </c>
      <c r="CA44" s="158">
        <v>0</v>
      </c>
      <c r="CB44" s="158">
        <v>0</v>
      </c>
      <c r="CC44" s="158">
        <v>0</v>
      </c>
      <c r="CD44" s="158">
        <v>0</v>
      </c>
      <c r="CE44" s="158">
        <v>0</v>
      </c>
      <c r="CF44" s="158">
        <v>0</v>
      </c>
      <c r="CG44" s="159">
        <v>0</v>
      </c>
    </row>
    <row r="45" spans="1:85" ht="25.5" customHeight="1" x14ac:dyDescent="0.35">
      <c r="A45" s="156"/>
      <c r="B45" s="42" t="s">
        <v>462</v>
      </c>
      <c r="C45" s="237"/>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v>4331.7260848563874</v>
      </c>
      <c r="AI45" s="158">
        <v>3896.6670055649124</v>
      </c>
      <c r="AJ45" s="158">
        <v>4544.7370656163894</v>
      </c>
      <c r="AK45" s="158">
        <v>6926.2760976455529</v>
      </c>
      <c r="AL45" s="158">
        <v>10707.155254249565</v>
      </c>
      <c r="AM45" s="158">
        <v>13048.775231916887</v>
      </c>
      <c r="AN45" s="158">
        <v>14105.091969920693</v>
      </c>
      <c r="AO45" s="158">
        <v>15392.151302591745</v>
      </c>
      <c r="AP45" s="158">
        <v>15873.954222640266</v>
      </c>
      <c r="AQ45" s="158">
        <v>14528.279124202449</v>
      </c>
      <c r="AR45" s="158">
        <v>11799.995009326345</v>
      </c>
      <c r="AS45" s="158">
        <v>10437.538369659518</v>
      </c>
      <c r="AT45" s="158">
        <v>11415.822933996847</v>
      </c>
      <c r="AU45" s="158">
        <v>14675.079781513085</v>
      </c>
      <c r="AV45" s="158">
        <v>17779.139447553091</v>
      </c>
      <c r="AW45" s="158">
        <v>18972.445499978534</v>
      </c>
      <c r="AX45" s="158">
        <v>19329.828666845955</v>
      </c>
      <c r="AY45" s="158">
        <v>19571.780887303081</v>
      </c>
      <c r="AZ45" s="158">
        <v>15436.746884823826</v>
      </c>
      <c r="BA45" s="158">
        <v>11406.058516870782</v>
      </c>
      <c r="BB45" s="158">
        <v>11204.221235843141</v>
      </c>
      <c r="BC45" s="158">
        <v>10890.593847972737</v>
      </c>
      <c r="BD45" s="158">
        <v>11095.987932707785</v>
      </c>
      <c r="BE45" s="158">
        <v>11287.285187371937</v>
      </c>
      <c r="BF45" s="158">
        <v>10722.907165350527</v>
      </c>
      <c r="BG45" s="158">
        <v>11263.469647572803</v>
      </c>
      <c r="BH45" s="158">
        <v>11126.427006662867</v>
      </c>
      <c r="BI45" s="158">
        <v>10627.038287126205</v>
      </c>
      <c r="BJ45" s="158">
        <v>10606.076286584883</v>
      </c>
      <c r="BK45" s="158">
        <v>11120.26338900566</v>
      </c>
      <c r="BL45" s="158">
        <v>10641.703673017915</v>
      </c>
      <c r="BM45" s="158">
        <v>10889.26897346178</v>
      </c>
      <c r="BN45" s="158">
        <v>10296.920559500286</v>
      </c>
      <c r="BO45" s="158">
        <v>9169.6820591295946</v>
      </c>
      <c r="BP45" s="158">
        <v>6899.8128257001381</v>
      </c>
      <c r="BQ45" s="158">
        <v>4602.9520255099778</v>
      </c>
      <c r="BR45" s="158">
        <v>3698.5262942162972</v>
      </c>
      <c r="BS45" s="158">
        <v>3255.0425641052848</v>
      </c>
      <c r="BT45" s="158">
        <v>2812.6709274673917</v>
      </c>
      <c r="BU45" s="158">
        <v>2671.4680961559011</v>
      </c>
      <c r="BV45" s="158">
        <v>2255.1134632748954</v>
      </c>
      <c r="BW45" s="158">
        <v>1655.7295652233045</v>
      </c>
      <c r="BX45" s="158">
        <v>1237.9907368227314</v>
      </c>
      <c r="BY45" s="158">
        <v>885.95721257984428</v>
      </c>
      <c r="BZ45" s="158">
        <v>936.23707539110387</v>
      </c>
      <c r="CA45" s="158">
        <v>660.34076482832404</v>
      </c>
      <c r="CB45" s="158">
        <v>212.13195461651344</v>
      </c>
      <c r="CC45" s="158">
        <v>5.4136463756776249E-2</v>
      </c>
      <c r="CD45" s="158">
        <v>-0.13825393923381468</v>
      </c>
      <c r="CE45" s="158">
        <v>-2.1081406002972027</v>
      </c>
      <c r="CF45" s="158">
        <v>-2.5277750648870456</v>
      </c>
      <c r="CG45" s="159">
        <v>-2.5689688466672171</v>
      </c>
    </row>
    <row r="46" spans="1:85" x14ac:dyDescent="0.35">
      <c r="A46" s="156"/>
      <c r="B46" s="62" t="s">
        <v>476</v>
      </c>
      <c r="C46" s="237" t="s">
        <v>363</v>
      </c>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v>0</v>
      </c>
      <c r="AI46" s="158">
        <v>10.773054565676809</v>
      </c>
      <c r="AJ46" s="158">
        <v>16.283382853399097</v>
      </c>
      <c r="AK46" s="158">
        <v>18.823338584701581</v>
      </c>
      <c r="AL46" s="158">
        <v>29.72610334713702</v>
      </c>
      <c r="AM46" s="158">
        <v>75.667984439406197</v>
      </c>
      <c r="AN46" s="158">
        <v>137.48299320679712</v>
      </c>
      <c r="AO46" s="158">
        <v>226.87161031320488</v>
      </c>
      <c r="AP46" s="158">
        <v>313.27358472181578</v>
      </c>
      <c r="AQ46" s="158">
        <v>397.27404983178826</v>
      </c>
      <c r="AR46" s="158">
        <v>486.68577521727303</v>
      </c>
      <c r="AS46" s="158">
        <v>566.76788076491778</v>
      </c>
      <c r="AT46" s="158">
        <v>573.31370261641257</v>
      </c>
      <c r="AU46" s="158">
        <v>692.14113182328686</v>
      </c>
      <c r="AV46" s="158">
        <v>814.06009095608601</v>
      </c>
      <c r="AW46" s="158">
        <v>939.7313840534963</v>
      </c>
      <c r="AX46" s="158">
        <v>956.54391017743035</v>
      </c>
      <c r="AY46" s="158">
        <v>930.97562361442226</v>
      </c>
      <c r="AZ46" s="158">
        <v>912.44197670552614</v>
      </c>
      <c r="BA46" s="158">
        <v>925.17631308885086</v>
      </c>
      <c r="BB46" s="158">
        <v>916.86944850575696</v>
      </c>
      <c r="BC46" s="158">
        <v>905.39187725532202</v>
      </c>
      <c r="BD46" s="158">
        <v>876.23494109610999</v>
      </c>
      <c r="BE46" s="158">
        <v>867.95976428833274</v>
      </c>
      <c r="BF46" s="158">
        <v>255.39035174942694</v>
      </c>
      <c r="BG46" s="158">
        <v>110.29501771643048</v>
      </c>
      <c r="BH46" s="158">
        <v>0</v>
      </c>
      <c r="BI46" s="158">
        <v>0</v>
      </c>
      <c r="BJ46" s="158">
        <v>0</v>
      </c>
      <c r="BK46" s="158">
        <v>0</v>
      </c>
      <c r="BL46" s="158">
        <v>0</v>
      </c>
      <c r="BM46" s="158">
        <v>0</v>
      </c>
      <c r="BN46" s="158">
        <v>0</v>
      </c>
      <c r="BO46" s="158">
        <v>0</v>
      </c>
      <c r="BP46" s="158">
        <v>0</v>
      </c>
      <c r="BQ46" s="158">
        <v>0</v>
      </c>
      <c r="BR46" s="158">
        <v>0</v>
      </c>
      <c r="BS46" s="158">
        <v>0</v>
      </c>
      <c r="BT46" s="158">
        <v>0</v>
      </c>
      <c r="BU46" s="158">
        <v>0</v>
      </c>
      <c r="BV46" s="158">
        <v>0</v>
      </c>
      <c r="BW46" s="158">
        <v>0</v>
      </c>
      <c r="BX46" s="158">
        <v>0</v>
      </c>
      <c r="BY46" s="158">
        <v>0</v>
      </c>
      <c r="BZ46" s="158">
        <v>0</v>
      </c>
      <c r="CA46" s="158">
        <v>0</v>
      </c>
      <c r="CB46" s="158">
        <v>0</v>
      </c>
      <c r="CC46" s="158">
        <v>0</v>
      </c>
      <c r="CD46" s="158">
        <v>0</v>
      </c>
      <c r="CE46" s="158">
        <v>0</v>
      </c>
      <c r="CF46" s="158">
        <v>0</v>
      </c>
      <c r="CG46" s="159">
        <v>0</v>
      </c>
    </row>
    <row r="47" spans="1:85" x14ac:dyDescent="0.35">
      <c r="A47" s="156"/>
      <c r="B47" s="62" t="s">
        <v>477</v>
      </c>
      <c r="C47" s="237" t="s">
        <v>363</v>
      </c>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v>4331.7260848563874</v>
      </c>
      <c r="AI47" s="158">
        <v>3885.8939509992356</v>
      </c>
      <c r="AJ47" s="158">
        <v>4528.4536827629909</v>
      </c>
      <c r="AK47" s="158">
        <v>6907.4527590608523</v>
      </c>
      <c r="AL47" s="158">
        <v>10677.429150902428</v>
      </c>
      <c r="AM47" s="158">
        <v>12973.107247477481</v>
      </c>
      <c r="AN47" s="158">
        <v>13967.608976713898</v>
      </c>
      <c r="AO47" s="158">
        <v>15165.279692278542</v>
      </c>
      <c r="AP47" s="158">
        <v>15560.680637918451</v>
      </c>
      <c r="AQ47" s="158">
        <v>14131.00507437066</v>
      </c>
      <c r="AR47" s="158">
        <v>11313.309234109072</v>
      </c>
      <c r="AS47" s="158">
        <v>9870.7704888945991</v>
      </c>
      <c r="AT47" s="158">
        <v>10842.509231380434</v>
      </c>
      <c r="AU47" s="158">
        <v>13982.938649689799</v>
      </c>
      <c r="AV47" s="158">
        <v>16965.079356597005</v>
      </c>
      <c r="AW47" s="158">
        <v>18032.714115925039</v>
      </c>
      <c r="AX47" s="158">
        <v>18373.284756668523</v>
      </c>
      <c r="AY47" s="158">
        <v>18640.805263688657</v>
      </c>
      <c r="AZ47" s="158">
        <v>14524.304908118302</v>
      </c>
      <c r="BA47" s="158">
        <v>10480.88220378193</v>
      </c>
      <c r="BB47" s="158">
        <v>10287.351787337384</v>
      </c>
      <c r="BC47" s="158">
        <v>9985.201970717415</v>
      </c>
      <c r="BD47" s="158">
        <v>10219.752991611675</v>
      </c>
      <c r="BE47" s="158">
        <v>10419.325423083605</v>
      </c>
      <c r="BF47" s="158">
        <v>10467.5168136011</v>
      </c>
      <c r="BG47" s="158">
        <v>11153.174629856372</v>
      </c>
      <c r="BH47" s="158">
        <v>11126.427006662867</v>
      </c>
      <c r="BI47" s="158">
        <v>10627.038287126205</v>
      </c>
      <c r="BJ47" s="158">
        <v>10606.076286584883</v>
      </c>
      <c r="BK47" s="158">
        <v>11120.26338900566</v>
      </c>
      <c r="BL47" s="158">
        <v>10641.703673017915</v>
      </c>
      <c r="BM47" s="158">
        <v>10889.26897346178</v>
      </c>
      <c r="BN47" s="158">
        <v>10296.920559500286</v>
      </c>
      <c r="BO47" s="158">
        <v>9169.6820591295946</v>
      </c>
      <c r="BP47" s="158">
        <v>6899.8128257001381</v>
      </c>
      <c r="BQ47" s="158">
        <v>4602.9520255099778</v>
      </c>
      <c r="BR47" s="158">
        <v>3698.5262942162972</v>
      </c>
      <c r="BS47" s="158">
        <v>3255.0425641052848</v>
      </c>
      <c r="BT47" s="158">
        <v>2812.6709274673917</v>
      </c>
      <c r="BU47" s="158">
        <v>2671.4680961559011</v>
      </c>
      <c r="BV47" s="158">
        <v>2255.1134632748954</v>
      </c>
      <c r="BW47" s="158">
        <v>1655.7295652233045</v>
      </c>
      <c r="BX47" s="158">
        <v>1237.9907368227314</v>
      </c>
      <c r="BY47" s="158">
        <v>885.95721257984428</v>
      </c>
      <c r="BZ47" s="158">
        <v>936.23707539110387</v>
      </c>
      <c r="CA47" s="158">
        <v>660.34076482832404</v>
      </c>
      <c r="CB47" s="158">
        <v>212.13195461651344</v>
      </c>
      <c r="CC47" s="158">
        <v>5.4136463756776249E-2</v>
      </c>
      <c r="CD47" s="158">
        <v>-0.13825393923381468</v>
      </c>
      <c r="CE47" s="158">
        <v>-2.1081406002972027</v>
      </c>
      <c r="CF47" s="158">
        <v>-2.5277750648870456</v>
      </c>
      <c r="CG47" s="159">
        <v>-2.5689688466672171</v>
      </c>
    </row>
    <row r="48" spans="1:85" x14ac:dyDescent="0.35">
      <c r="A48" s="156"/>
      <c r="B48" s="42" t="s">
        <v>381</v>
      </c>
      <c r="C48" s="237" t="s">
        <v>363</v>
      </c>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v>0</v>
      </c>
      <c r="AI48" s="158">
        <v>0</v>
      </c>
      <c r="AJ48" s="158">
        <v>0</v>
      </c>
      <c r="AK48" s="158">
        <v>0</v>
      </c>
      <c r="AL48" s="158">
        <v>0</v>
      </c>
      <c r="AM48" s="158">
        <v>0</v>
      </c>
      <c r="AN48" s="158">
        <v>0</v>
      </c>
      <c r="AO48" s="158">
        <v>0</v>
      </c>
      <c r="AP48" s="158">
        <v>0</v>
      </c>
      <c r="AQ48" s="158">
        <v>0</v>
      </c>
      <c r="AR48" s="158">
        <v>3.3992207995493411</v>
      </c>
      <c r="AS48" s="158">
        <v>26.472697739253288</v>
      </c>
      <c r="AT48" s="158">
        <v>55.568992597299072</v>
      </c>
      <c r="AU48" s="158">
        <v>98.518699966095213</v>
      </c>
      <c r="AV48" s="158">
        <v>180.596178169533</v>
      </c>
      <c r="AW48" s="158">
        <v>229.16997593294627</v>
      </c>
      <c r="AX48" s="158">
        <v>202.40232582328676</v>
      </c>
      <c r="AY48" s="158">
        <v>202.40351715927824</v>
      </c>
      <c r="AZ48" s="158">
        <v>204.92725779154563</v>
      </c>
      <c r="BA48" s="158">
        <v>201.33920336504883</v>
      </c>
      <c r="BB48" s="158">
        <v>207.02775711037359</v>
      </c>
      <c r="BC48" s="158">
        <v>228.45740677094454</v>
      </c>
      <c r="BD48" s="158">
        <v>238.99809335074698</v>
      </c>
      <c r="BE48" s="158">
        <v>263.97736420151108</v>
      </c>
      <c r="BF48" s="158">
        <v>292.22006494317952</v>
      </c>
      <c r="BG48" s="158">
        <v>320.96117441111238</v>
      </c>
      <c r="BH48" s="158">
        <v>345.14453253956964</v>
      </c>
      <c r="BI48" s="158">
        <v>370.78090057569153</v>
      </c>
      <c r="BJ48" s="158">
        <v>405.12831539170475</v>
      </c>
      <c r="BK48" s="158">
        <v>451.85602967513546</v>
      </c>
      <c r="BL48" s="158">
        <v>478.36740072583569</v>
      </c>
      <c r="BM48" s="158">
        <v>495.45617013009274</v>
      </c>
      <c r="BN48" s="158">
        <v>498.70491252769142</v>
      </c>
      <c r="BO48" s="158">
        <v>456.6212337850223</v>
      </c>
      <c r="BP48" s="158">
        <v>418.138828377756</v>
      </c>
      <c r="BQ48" s="158">
        <v>385.41349254067148</v>
      </c>
      <c r="BR48" s="158">
        <v>362.14687302819158</v>
      </c>
      <c r="BS48" s="158">
        <v>0</v>
      </c>
      <c r="BT48" s="158">
        <v>0</v>
      </c>
      <c r="BU48" s="158">
        <v>0</v>
      </c>
      <c r="BV48" s="158">
        <v>0</v>
      </c>
      <c r="BW48" s="158">
        <v>0</v>
      </c>
      <c r="BX48" s="158">
        <v>0</v>
      </c>
      <c r="BY48" s="158">
        <v>0</v>
      </c>
      <c r="BZ48" s="158">
        <v>0</v>
      </c>
      <c r="CA48" s="158">
        <v>0</v>
      </c>
      <c r="CB48" s="158">
        <v>0</v>
      </c>
      <c r="CC48" s="158">
        <v>0</v>
      </c>
      <c r="CD48" s="158">
        <v>0</v>
      </c>
      <c r="CE48" s="158">
        <v>0</v>
      </c>
      <c r="CF48" s="158">
        <v>0</v>
      </c>
      <c r="CG48" s="159">
        <v>0</v>
      </c>
    </row>
    <row r="49" spans="1:85" x14ac:dyDescent="0.35">
      <c r="A49" s="156"/>
      <c r="B49" s="42" t="s">
        <v>439</v>
      </c>
      <c r="C49" s="237" t="s">
        <v>354</v>
      </c>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v>979.4572406915172</v>
      </c>
      <c r="AI49" s="158">
        <v>938.8807530435156</v>
      </c>
      <c r="AJ49" s="158">
        <v>901.69176478063275</v>
      </c>
      <c r="AK49" s="158">
        <v>902.28154447438453</v>
      </c>
      <c r="AL49" s="158">
        <v>871.85844693052104</v>
      </c>
      <c r="AM49" s="158">
        <v>921.38384925154435</v>
      </c>
      <c r="AN49" s="158">
        <v>925.8674573042407</v>
      </c>
      <c r="AO49" s="158">
        <v>950.68942636751319</v>
      </c>
      <c r="AP49" s="158">
        <v>900.47378659637332</v>
      </c>
      <c r="AQ49" s="158">
        <v>873.76371617106076</v>
      </c>
      <c r="AR49" s="158">
        <v>805.67113316513178</v>
      </c>
      <c r="AS49" s="158">
        <v>784.13611470759918</v>
      </c>
      <c r="AT49" s="158">
        <v>793.51402521065222</v>
      </c>
      <c r="AU49" s="158">
        <v>851.38644128767078</v>
      </c>
      <c r="AV49" s="158">
        <v>834.49118972363772</v>
      </c>
      <c r="AW49" s="158">
        <v>816.91451435026795</v>
      </c>
      <c r="AX49" s="158">
        <v>841.47318399995868</v>
      </c>
      <c r="AY49" s="158">
        <v>845.00317420064039</v>
      </c>
      <c r="AZ49" s="158">
        <v>859.64937737835169</v>
      </c>
      <c r="BA49" s="158">
        <v>864.02206008473627</v>
      </c>
      <c r="BB49" s="158">
        <v>873.00923779184075</v>
      </c>
      <c r="BC49" s="158">
        <v>848.74164345171926</v>
      </c>
      <c r="BD49" s="158">
        <v>824.2812312779854</v>
      </c>
      <c r="BE49" s="158">
        <v>826.72543684087213</v>
      </c>
      <c r="BF49" s="158">
        <v>798.26427669033023</v>
      </c>
      <c r="BG49" s="158">
        <v>804.75697458964135</v>
      </c>
      <c r="BH49" s="158">
        <v>765.34191097263749</v>
      </c>
      <c r="BI49" s="158">
        <v>733.25820224078461</v>
      </c>
      <c r="BJ49" s="158">
        <v>702.75973800152462</v>
      </c>
      <c r="BK49" s="158">
        <v>645.32318344453449</v>
      </c>
      <c r="BL49" s="158">
        <v>517.91128153177397</v>
      </c>
      <c r="BM49" s="158">
        <v>518.17763980906409</v>
      </c>
      <c r="BN49" s="158">
        <v>575.32634333511442</v>
      </c>
      <c r="BO49" s="158">
        <v>550.31697919499572</v>
      </c>
      <c r="BP49" s="158">
        <v>535.29324640852872</v>
      </c>
      <c r="BQ49" s="158">
        <v>505.71268657547625</v>
      </c>
      <c r="BR49" s="158">
        <v>490.60422054450362</v>
      </c>
      <c r="BS49" s="158">
        <v>459.44422764147583</v>
      </c>
      <c r="BT49" s="158">
        <v>460.04099939094021</v>
      </c>
      <c r="BU49" s="158">
        <v>432.88762855956941</v>
      </c>
      <c r="BV49" s="158">
        <v>413.78450885619952</v>
      </c>
      <c r="BW49" s="158">
        <v>400.85545467188825</v>
      </c>
      <c r="BX49" s="158">
        <v>332.77666730270516</v>
      </c>
      <c r="BY49" s="158">
        <v>317.74251467793715</v>
      </c>
      <c r="BZ49" s="158">
        <v>283.38495691613286</v>
      </c>
      <c r="CA49" s="158">
        <v>272.10443202108661</v>
      </c>
      <c r="CB49" s="158">
        <v>262.27429419758118</v>
      </c>
      <c r="CC49" s="158">
        <v>242.22188376255858</v>
      </c>
      <c r="CD49" s="158">
        <v>230.95050107088377</v>
      </c>
      <c r="CE49" s="158">
        <v>225.17480964668101</v>
      </c>
      <c r="CF49" s="158">
        <v>211.56801097839667</v>
      </c>
      <c r="CG49" s="159">
        <v>194.13853731588156</v>
      </c>
    </row>
    <row r="50" spans="1:85" ht="25.5" customHeight="1" x14ac:dyDescent="0.35">
      <c r="A50" s="156"/>
      <c r="B50" s="64" t="s">
        <v>478</v>
      </c>
      <c r="C50" s="237" t="s">
        <v>363</v>
      </c>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v>0</v>
      </c>
      <c r="AI50" s="158">
        <v>0</v>
      </c>
      <c r="AJ50" s="158">
        <v>0</v>
      </c>
      <c r="AK50" s="158">
        <v>0</v>
      </c>
      <c r="AL50" s="158">
        <v>0</v>
      </c>
      <c r="AM50" s="158">
        <v>0</v>
      </c>
      <c r="AN50" s="158">
        <v>0</v>
      </c>
      <c r="AO50" s="158">
        <v>0</v>
      </c>
      <c r="AP50" s="158">
        <v>0</v>
      </c>
      <c r="AQ50" s="158">
        <v>0</v>
      </c>
      <c r="AR50" s="158">
        <v>0</v>
      </c>
      <c r="AS50" s="158">
        <v>0</v>
      </c>
      <c r="AT50" s="158">
        <v>0</v>
      </c>
      <c r="AU50" s="158">
        <v>0</v>
      </c>
      <c r="AV50" s="158">
        <v>0</v>
      </c>
      <c r="AW50" s="158">
        <v>0</v>
      </c>
      <c r="AX50" s="158">
        <v>0</v>
      </c>
      <c r="AY50" s="158">
        <v>0</v>
      </c>
      <c r="AZ50" s="158">
        <v>0</v>
      </c>
      <c r="BA50" s="158">
        <v>0</v>
      </c>
      <c r="BB50" s="158">
        <v>0</v>
      </c>
      <c r="BC50" s="158">
        <v>0</v>
      </c>
      <c r="BD50" s="158">
        <v>0</v>
      </c>
      <c r="BE50" s="158">
        <v>0</v>
      </c>
      <c r="BF50" s="158">
        <v>0</v>
      </c>
      <c r="BG50" s="158">
        <v>0</v>
      </c>
      <c r="BH50" s="158">
        <v>0</v>
      </c>
      <c r="BI50" s="158">
        <v>0</v>
      </c>
      <c r="BJ50" s="158">
        <v>0</v>
      </c>
      <c r="BK50" s="158">
        <v>0</v>
      </c>
      <c r="BL50" s="158">
        <v>133.73772460082526</v>
      </c>
      <c r="BM50" s="158">
        <v>155.3748225778979</v>
      </c>
      <c r="BN50" s="158">
        <v>156.69570623737607</v>
      </c>
      <c r="BO50" s="158">
        <v>162.43396318895716</v>
      </c>
      <c r="BP50" s="158">
        <v>151.33013062056861</v>
      </c>
      <c r="BQ50" s="158">
        <v>136.82475509848672</v>
      </c>
      <c r="BR50" s="158">
        <v>20.931269421061632</v>
      </c>
      <c r="BS50" s="158">
        <v>0</v>
      </c>
      <c r="BT50" s="158">
        <v>0</v>
      </c>
      <c r="BU50" s="158">
        <v>0</v>
      </c>
      <c r="BV50" s="158">
        <v>0</v>
      </c>
      <c r="BW50" s="158">
        <v>0</v>
      </c>
      <c r="BX50" s="158">
        <v>0</v>
      </c>
      <c r="BY50" s="158">
        <v>0</v>
      </c>
      <c r="BZ50" s="158">
        <v>0</v>
      </c>
      <c r="CA50" s="158">
        <v>0</v>
      </c>
      <c r="CB50" s="158">
        <v>0</v>
      </c>
      <c r="CC50" s="158">
        <v>0</v>
      </c>
      <c r="CD50" s="158">
        <v>0</v>
      </c>
      <c r="CE50" s="158">
        <v>0</v>
      </c>
      <c r="CF50" s="158">
        <v>0</v>
      </c>
      <c r="CG50" s="159">
        <v>0</v>
      </c>
    </row>
    <row r="51" spans="1:85" x14ac:dyDescent="0.35">
      <c r="A51" s="156"/>
      <c r="B51" s="64" t="s">
        <v>385</v>
      </c>
      <c r="C51" s="237" t="s">
        <v>354</v>
      </c>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v>0</v>
      </c>
      <c r="AI51" s="158">
        <v>0</v>
      </c>
      <c r="AJ51" s="158">
        <v>0</v>
      </c>
      <c r="AK51" s="158">
        <v>0</v>
      </c>
      <c r="AL51" s="158">
        <v>0</v>
      </c>
      <c r="AM51" s="158">
        <v>0</v>
      </c>
      <c r="AN51" s="158">
        <v>0</v>
      </c>
      <c r="AO51" s="158">
        <v>0</v>
      </c>
      <c r="AP51" s="158">
        <v>0</v>
      </c>
      <c r="AQ51" s="158">
        <v>0</v>
      </c>
      <c r="AR51" s="158">
        <v>0</v>
      </c>
      <c r="AS51" s="158">
        <v>0</v>
      </c>
      <c r="AT51" s="158">
        <v>0</v>
      </c>
      <c r="AU51" s="158">
        <v>0</v>
      </c>
      <c r="AV51" s="158">
        <v>0</v>
      </c>
      <c r="AW51" s="158">
        <v>0</v>
      </c>
      <c r="AX51" s="158">
        <v>0</v>
      </c>
      <c r="AY51" s="158">
        <v>0</v>
      </c>
      <c r="AZ51" s="158">
        <v>0</v>
      </c>
      <c r="BA51" s="158">
        <v>0</v>
      </c>
      <c r="BB51" s="158">
        <v>0</v>
      </c>
      <c r="BC51" s="158">
        <v>0</v>
      </c>
      <c r="BD51" s="158">
        <v>0</v>
      </c>
      <c r="BE51" s="158">
        <v>9.3300860149616014</v>
      </c>
      <c r="BF51" s="158">
        <v>9.8302981910124423</v>
      </c>
      <c r="BG51" s="158">
        <v>8.4764378351208425</v>
      </c>
      <c r="BH51" s="158">
        <v>30.136178294229314</v>
      </c>
      <c r="BI51" s="158">
        <v>61.179541989752487</v>
      </c>
      <c r="BJ51" s="158">
        <v>62.925274844712447</v>
      </c>
      <c r="BK51" s="158">
        <v>71.584644234200141</v>
      </c>
      <c r="BL51" s="158">
        <v>56.866405813752138</v>
      </c>
      <c r="BM51" s="158">
        <v>70.395801062329198</v>
      </c>
      <c r="BN51" s="158">
        <v>86.560265438767971</v>
      </c>
      <c r="BO51" s="158">
        <v>73.34655387268154</v>
      </c>
      <c r="BP51" s="158">
        <v>78.163061785949154</v>
      </c>
      <c r="BQ51" s="158">
        <v>0.84070758778625954</v>
      </c>
      <c r="BR51" s="158">
        <v>0.27961645403881064</v>
      </c>
      <c r="BS51" s="158">
        <v>0.20089941553998514</v>
      </c>
      <c r="BT51" s="158">
        <v>0</v>
      </c>
      <c r="BU51" s="158">
        <v>0</v>
      </c>
      <c r="BV51" s="158">
        <v>0</v>
      </c>
      <c r="BW51" s="158">
        <v>0</v>
      </c>
      <c r="BX51" s="158">
        <v>0</v>
      </c>
      <c r="BY51" s="158">
        <v>0</v>
      </c>
      <c r="BZ51" s="158">
        <v>0</v>
      </c>
      <c r="CA51" s="158">
        <v>0</v>
      </c>
      <c r="CB51" s="158">
        <v>0</v>
      </c>
      <c r="CC51" s="158">
        <v>0</v>
      </c>
      <c r="CD51" s="158">
        <v>0</v>
      </c>
      <c r="CE51" s="158">
        <v>0</v>
      </c>
      <c r="CF51" s="158">
        <v>0</v>
      </c>
      <c r="CG51" s="159">
        <v>0</v>
      </c>
    </row>
    <row r="52" spans="1:85" x14ac:dyDescent="0.35">
      <c r="A52" s="156"/>
      <c r="B52" s="64" t="s">
        <v>386</v>
      </c>
      <c r="C52" s="237"/>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v>0</v>
      </c>
      <c r="AI52" s="158">
        <v>0</v>
      </c>
      <c r="AJ52" s="158">
        <v>0</v>
      </c>
      <c r="AK52" s="158">
        <v>0</v>
      </c>
      <c r="AL52" s="158">
        <v>0</v>
      </c>
      <c r="AM52" s="158">
        <v>0</v>
      </c>
      <c r="AN52" s="158">
        <v>0</v>
      </c>
      <c r="AO52" s="158">
        <v>0</v>
      </c>
      <c r="AP52" s="158">
        <v>0</v>
      </c>
      <c r="AQ52" s="158">
        <v>0</v>
      </c>
      <c r="AR52" s="158">
        <v>0</v>
      </c>
      <c r="AS52" s="158">
        <v>0</v>
      </c>
      <c r="AT52" s="158">
        <v>0</v>
      </c>
      <c r="AU52" s="158">
        <v>0</v>
      </c>
      <c r="AV52" s="158">
        <v>0</v>
      </c>
      <c r="AW52" s="158">
        <v>0</v>
      </c>
      <c r="AX52" s="158">
        <v>0</v>
      </c>
      <c r="AY52" s="158">
        <v>0</v>
      </c>
      <c r="AZ52" s="158">
        <v>3655.2265364833629</v>
      </c>
      <c r="BA52" s="158">
        <v>6674.6556051989201</v>
      </c>
      <c r="BB52" s="158">
        <v>6009.5823117301697</v>
      </c>
      <c r="BC52" s="158">
        <v>5415.9567821102901</v>
      </c>
      <c r="BD52" s="158">
        <v>4653.7419243964168</v>
      </c>
      <c r="BE52" s="158">
        <v>4120.3074376949235</v>
      </c>
      <c r="BF52" s="158">
        <v>4052.0736830934952</v>
      </c>
      <c r="BG52" s="158">
        <v>3909.8070647965292</v>
      </c>
      <c r="BH52" s="158">
        <v>3397.8017743363266</v>
      </c>
      <c r="BI52" s="158">
        <v>3669.2194020385914</v>
      </c>
      <c r="BJ52" s="158">
        <v>3792.5911807732632</v>
      </c>
      <c r="BK52" s="158">
        <v>3418.9737009041214</v>
      </c>
      <c r="BL52" s="158">
        <v>4205.4684987713272</v>
      </c>
      <c r="BM52" s="158">
        <v>6803.6511460292622</v>
      </c>
      <c r="BN52" s="158">
        <v>6377.1283065158932</v>
      </c>
      <c r="BO52" s="158">
        <v>6911.3937615606419</v>
      </c>
      <c r="BP52" s="158">
        <v>7110.4713111198644</v>
      </c>
      <c r="BQ52" s="158">
        <v>5854.5245433176442</v>
      </c>
      <c r="BR52" s="158">
        <v>4086.5883668161605</v>
      </c>
      <c r="BS52" s="158">
        <v>3062.6022934105927</v>
      </c>
      <c r="BT52" s="158">
        <v>2427.899860446179</v>
      </c>
      <c r="BU52" s="158">
        <v>2124.5705381979633</v>
      </c>
      <c r="BV52" s="158">
        <v>1621.1693163479504</v>
      </c>
      <c r="BW52" s="158">
        <v>870.27942612120341</v>
      </c>
      <c r="BX52" s="158">
        <v>1210.7319643171534</v>
      </c>
      <c r="BY52" s="158">
        <v>570.52954787959061</v>
      </c>
      <c r="BZ52" s="158">
        <v>362.37439240259789</v>
      </c>
      <c r="CA52" s="158">
        <v>320.73301541656645</v>
      </c>
      <c r="CB52" s="158">
        <v>307.82304695879873</v>
      </c>
      <c r="CC52" s="158">
        <v>215.25942081065162</v>
      </c>
      <c r="CD52" s="158">
        <v>214.90734923582502</v>
      </c>
      <c r="CE52" s="158">
        <v>214.39093839494711</v>
      </c>
      <c r="CF52" s="158">
        <v>217.02527681794137</v>
      </c>
      <c r="CG52" s="159">
        <v>220.0309944329083</v>
      </c>
    </row>
    <row r="53" spans="1:85" x14ac:dyDescent="0.35">
      <c r="A53" s="156"/>
      <c r="B53" s="62" t="s">
        <v>360</v>
      </c>
      <c r="C53" s="237" t="s">
        <v>357</v>
      </c>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v>0</v>
      </c>
      <c r="AI53" s="158">
        <v>0</v>
      </c>
      <c r="AJ53" s="158">
        <v>0</v>
      </c>
      <c r="AK53" s="158">
        <v>0</v>
      </c>
      <c r="AL53" s="158">
        <v>0</v>
      </c>
      <c r="AM53" s="158">
        <v>0</v>
      </c>
      <c r="AN53" s="158">
        <v>0</v>
      </c>
      <c r="AO53" s="158">
        <v>0</v>
      </c>
      <c r="AP53" s="158">
        <v>0</v>
      </c>
      <c r="AQ53" s="158">
        <v>0</v>
      </c>
      <c r="AR53" s="158">
        <v>0</v>
      </c>
      <c r="AS53" s="158">
        <v>0</v>
      </c>
      <c r="AT53" s="158">
        <v>0</v>
      </c>
      <c r="AU53" s="158">
        <v>0</v>
      </c>
      <c r="AV53" s="158">
        <v>0</v>
      </c>
      <c r="AW53" s="158">
        <v>0</v>
      </c>
      <c r="AX53" s="158">
        <v>0</v>
      </c>
      <c r="AY53" s="158">
        <v>0</v>
      </c>
      <c r="AZ53" s="158">
        <v>623.12929513064319</v>
      </c>
      <c r="BA53" s="158">
        <v>889.7278126729226</v>
      </c>
      <c r="BB53" s="158">
        <v>876.19961485580177</v>
      </c>
      <c r="BC53" s="158">
        <v>837.02191322658098</v>
      </c>
      <c r="BD53" s="158">
        <v>807.07450977280791</v>
      </c>
      <c r="BE53" s="158">
        <v>833.73006404454634</v>
      </c>
      <c r="BF53" s="158">
        <v>900.31111590401429</v>
      </c>
      <c r="BG53" s="158">
        <v>860.97687605486146</v>
      </c>
      <c r="BH53" s="158">
        <v>733.80976095211827</v>
      </c>
      <c r="BI53" s="158">
        <v>780.09263011852761</v>
      </c>
      <c r="BJ53" s="158">
        <v>746.66153727106291</v>
      </c>
      <c r="BK53" s="158">
        <v>646.77958474773743</v>
      </c>
      <c r="BL53" s="158">
        <v>1071.2302445162657</v>
      </c>
      <c r="BM53" s="158">
        <v>1581.3521738256072</v>
      </c>
      <c r="BN53" s="158">
        <v>1142.0854678702976</v>
      </c>
      <c r="BO53" s="158">
        <v>1050.4073704473608</v>
      </c>
      <c r="BP53" s="158">
        <v>910.96574490059197</v>
      </c>
      <c r="BQ53" s="158">
        <v>710.83713596999496</v>
      </c>
      <c r="BR53" s="158">
        <v>492.2649538959173</v>
      </c>
      <c r="BS53" s="158">
        <v>410.23971430782791</v>
      </c>
      <c r="BT53" s="158">
        <v>342.10880629408905</v>
      </c>
      <c r="BU53" s="158">
        <v>285.82562224608279</v>
      </c>
      <c r="BV53" s="158">
        <v>193.33010490380832</v>
      </c>
      <c r="BW53" s="158">
        <v>135.05371663865262</v>
      </c>
      <c r="BX53" s="158">
        <v>706.92299663175447</v>
      </c>
      <c r="BY53" s="158">
        <v>221.29453419358961</v>
      </c>
      <c r="BZ53" s="158">
        <v>117.7339130141047</v>
      </c>
      <c r="CA53" s="158">
        <v>172.57946955164846</v>
      </c>
      <c r="CB53" s="158">
        <v>219.89271335426994</v>
      </c>
      <c r="CC53" s="158">
        <v>215.4447842366103</v>
      </c>
      <c r="CD53" s="158">
        <v>215.09271791683383</v>
      </c>
      <c r="CE53" s="158">
        <v>214.57695830892251</v>
      </c>
      <c r="CF53" s="158">
        <v>217.21191320233299</v>
      </c>
      <c r="CG53" s="159">
        <v>220.21823358513768</v>
      </c>
    </row>
    <row r="54" spans="1:85" x14ac:dyDescent="0.35">
      <c r="A54" s="156"/>
      <c r="B54" s="62" t="s">
        <v>473</v>
      </c>
      <c r="C54" s="237" t="s">
        <v>363</v>
      </c>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v>0</v>
      </c>
      <c r="AI54" s="158">
        <v>0</v>
      </c>
      <c r="AJ54" s="158">
        <v>0</v>
      </c>
      <c r="AK54" s="158">
        <v>0</v>
      </c>
      <c r="AL54" s="158">
        <v>0</v>
      </c>
      <c r="AM54" s="158">
        <v>0</v>
      </c>
      <c r="AN54" s="158">
        <v>0</v>
      </c>
      <c r="AO54" s="158">
        <v>0</v>
      </c>
      <c r="AP54" s="158">
        <v>0</v>
      </c>
      <c r="AQ54" s="158">
        <v>0</v>
      </c>
      <c r="AR54" s="158">
        <v>0</v>
      </c>
      <c r="AS54" s="158">
        <v>0</v>
      </c>
      <c r="AT54" s="158">
        <v>0</v>
      </c>
      <c r="AU54" s="158">
        <v>0</v>
      </c>
      <c r="AV54" s="158">
        <v>0</v>
      </c>
      <c r="AW54" s="158">
        <v>0</v>
      </c>
      <c r="AX54" s="158">
        <v>0</v>
      </c>
      <c r="AY54" s="158">
        <v>0</v>
      </c>
      <c r="AZ54" s="158">
        <v>3032.0972413527197</v>
      </c>
      <c r="BA54" s="158">
        <v>5784.9277925259976</v>
      </c>
      <c r="BB54" s="158">
        <v>5133.3826968743679</v>
      </c>
      <c r="BC54" s="158">
        <v>4578.934868883709</v>
      </c>
      <c r="BD54" s="158">
        <v>3846.6674146236091</v>
      </c>
      <c r="BE54" s="158">
        <v>3286.577373650377</v>
      </c>
      <c r="BF54" s="158">
        <v>3151.7625671894812</v>
      </c>
      <c r="BG54" s="158">
        <v>3048.8301887416674</v>
      </c>
      <c r="BH54" s="158">
        <v>2663.9920133842088</v>
      </c>
      <c r="BI54" s="158">
        <v>2889.1267719200641</v>
      </c>
      <c r="BJ54" s="158">
        <v>3045.9296435022002</v>
      </c>
      <c r="BK54" s="158">
        <v>2772.1941161563841</v>
      </c>
      <c r="BL54" s="158">
        <v>3134.2382542550622</v>
      </c>
      <c r="BM54" s="158">
        <v>5222.2989722036536</v>
      </c>
      <c r="BN54" s="158">
        <v>5235.042838645596</v>
      </c>
      <c r="BO54" s="158">
        <v>5860.9863911132816</v>
      </c>
      <c r="BP54" s="158">
        <v>6199.5055662192726</v>
      </c>
      <c r="BQ54" s="158">
        <v>5143.6874073476492</v>
      </c>
      <c r="BR54" s="158">
        <v>3594.3234129202433</v>
      </c>
      <c r="BS54" s="158">
        <v>2652.3625791027653</v>
      </c>
      <c r="BT54" s="158">
        <v>2085.7910541520896</v>
      </c>
      <c r="BU54" s="158">
        <v>1838.7449159518808</v>
      </c>
      <c r="BV54" s="158">
        <v>1427.8392114441419</v>
      </c>
      <c r="BW54" s="158">
        <v>735.22570948255066</v>
      </c>
      <c r="BX54" s="158">
        <v>503.80896768539895</v>
      </c>
      <c r="BY54" s="158">
        <v>349.23501368600103</v>
      </c>
      <c r="BZ54" s="158">
        <v>244.64047938849322</v>
      </c>
      <c r="CA54" s="158">
        <v>148.15354586491802</v>
      </c>
      <c r="CB54" s="158">
        <v>87.930333604528755</v>
      </c>
      <c r="CC54" s="158">
        <v>-0.18536342595867081</v>
      </c>
      <c r="CD54" s="158">
        <v>-0.18536868100882475</v>
      </c>
      <c r="CE54" s="158">
        <v>-0.18601991397541498</v>
      </c>
      <c r="CF54" s="158">
        <v>-0.18663638439162225</v>
      </c>
      <c r="CG54" s="159">
        <v>-0.18723915222936913</v>
      </c>
    </row>
    <row r="55" spans="1:85" ht="26.25" customHeight="1" x14ac:dyDescent="0.35">
      <c r="A55" s="156"/>
      <c r="B55" s="42" t="s">
        <v>387</v>
      </c>
      <c r="C55" s="237" t="s">
        <v>357</v>
      </c>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v>635.86372976685766</v>
      </c>
      <c r="AI55" s="158">
        <v>647.68512990419379</v>
      </c>
      <c r="AJ55" s="158">
        <v>648.29616285656175</v>
      </c>
      <c r="AK55" s="158">
        <v>621.92921590431615</v>
      </c>
      <c r="AL55" s="158">
        <v>557.22682846622411</v>
      </c>
      <c r="AM55" s="158">
        <v>493.41573264145757</v>
      </c>
      <c r="AN55" s="158">
        <v>532.30422451781101</v>
      </c>
      <c r="AO55" s="158">
        <v>514.23284389111188</v>
      </c>
      <c r="AP55" s="158">
        <v>507.19037693809526</v>
      </c>
      <c r="AQ55" s="158">
        <v>144.50555632103371</v>
      </c>
      <c r="AR55" s="158">
        <v>71.636912065796707</v>
      </c>
      <c r="AS55" s="158">
        <v>74.770384472931511</v>
      </c>
      <c r="AT55" s="158">
        <v>76.61588793824275</v>
      </c>
      <c r="AU55" s="158">
        <v>66.432511604588527</v>
      </c>
      <c r="AV55" s="158">
        <v>65.795903497996662</v>
      </c>
      <c r="AW55" s="158">
        <v>67.018265975924535</v>
      </c>
      <c r="AX55" s="158">
        <v>53.940390643142962</v>
      </c>
      <c r="AY55" s="158">
        <v>55.299190030113067</v>
      </c>
      <c r="AZ55" s="158">
        <v>61.290699902467907</v>
      </c>
      <c r="BA55" s="158">
        <v>66.986947092726282</v>
      </c>
      <c r="BB55" s="158">
        <v>70.695469131591338</v>
      </c>
      <c r="BC55" s="158">
        <v>69.781761921303485</v>
      </c>
      <c r="BD55" s="158">
        <v>80.739231678140399</v>
      </c>
      <c r="BE55" s="158">
        <v>99.024046190705207</v>
      </c>
      <c r="BF55" s="158">
        <v>119.31738572918206</v>
      </c>
      <c r="BG55" s="158">
        <v>216.63209354473307</v>
      </c>
      <c r="BH55" s="158">
        <v>246.83318251218228</v>
      </c>
      <c r="BI55" s="158">
        <v>262.50819139089799</v>
      </c>
      <c r="BJ55" s="158">
        <v>274.0108815313954</v>
      </c>
      <c r="BK55" s="158">
        <v>376.27459408175559</v>
      </c>
      <c r="BL55" s="158">
        <v>472.38417736990255</v>
      </c>
      <c r="BM55" s="158">
        <v>500.42022772604844</v>
      </c>
      <c r="BN55" s="158">
        <v>489.32327651080959</v>
      </c>
      <c r="BO55" s="158">
        <v>512.03388553385378</v>
      </c>
      <c r="BP55" s="158">
        <v>544.33939289542059</v>
      </c>
      <c r="BQ55" s="158">
        <v>539.8218668520218</v>
      </c>
      <c r="BR55" s="158">
        <v>555.38996885305846</v>
      </c>
      <c r="BS55" s="158">
        <v>583.71189966925397</v>
      </c>
      <c r="BT55" s="158">
        <v>565.01624092632642</v>
      </c>
      <c r="BU55" s="158">
        <v>544.75019935658634</v>
      </c>
      <c r="BV55" s="158">
        <v>533.79070105245535</v>
      </c>
      <c r="BW55" s="158">
        <v>511.29019776107145</v>
      </c>
      <c r="BX55" s="158">
        <v>444.08047772045342</v>
      </c>
      <c r="BY55" s="158">
        <v>421.83852611274199</v>
      </c>
      <c r="BZ55" s="158">
        <v>423.33428293550799</v>
      </c>
      <c r="CA55" s="158">
        <v>421.98571130583599</v>
      </c>
      <c r="CB55" s="158">
        <v>409.74295831516156</v>
      </c>
      <c r="CC55" s="158">
        <v>416.25186958244979</v>
      </c>
      <c r="CD55" s="158">
        <v>425.58641162705555</v>
      </c>
      <c r="CE55" s="158">
        <v>439.31933379358117</v>
      </c>
      <c r="CF55" s="158">
        <v>444.65693791775209</v>
      </c>
      <c r="CG55" s="159">
        <v>452.33455065053226</v>
      </c>
    </row>
    <row r="56" spans="1:85" x14ac:dyDescent="0.35">
      <c r="A56" s="156"/>
      <c r="B56" s="42" t="s">
        <v>388</v>
      </c>
      <c r="C56" s="237" t="s">
        <v>357</v>
      </c>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v>96.893520726378313</v>
      </c>
      <c r="AI56" s="158">
        <v>82.903696627736807</v>
      </c>
      <c r="AJ56" s="158">
        <v>69.61569534030194</v>
      </c>
      <c r="AK56" s="158">
        <v>62.980173762462393</v>
      </c>
      <c r="AL56" s="158">
        <v>58.655455628023589</v>
      </c>
      <c r="AM56" s="158">
        <v>59.48984010570765</v>
      </c>
      <c r="AN56" s="158">
        <v>59.512273548575145</v>
      </c>
      <c r="AO56" s="158">
        <v>53.304624061883544</v>
      </c>
      <c r="AP56" s="158">
        <v>42.18876979052169</v>
      </c>
      <c r="AQ56" s="158">
        <v>1.2358690624547477</v>
      </c>
      <c r="AR56" s="158">
        <v>0</v>
      </c>
      <c r="AS56" s="158">
        <v>0</v>
      </c>
      <c r="AT56" s="158">
        <v>0</v>
      </c>
      <c r="AU56" s="158">
        <v>0</v>
      </c>
      <c r="AV56" s="158">
        <v>0</v>
      </c>
      <c r="AW56" s="158">
        <v>0</v>
      </c>
      <c r="AX56" s="158">
        <v>0</v>
      </c>
      <c r="AY56" s="158">
        <v>0</v>
      </c>
      <c r="AZ56" s="158">
        <v>0</v>
      </c>
      <c r="BA56" s="158">
        <v>0</v>
      </c>
      <c r="BB56" s="158">
        <v>0</v>
      </c>
      <c r="BC56" s="158">
        <v>0</v>
      </c>
      <c r="BD56" s="158">
        <v>0</v>
      </c>
      <c r="BE56" s="158">
        <v>0</v>
      </c>
      <c r="BF56" s="158">
        <v>0</v>
      </c>
      <c r="BG56" s="158">
        <v>0</v>
      </c>
      <c r="BH56" s="158">
        <v>0</v>
      </c>
      <c r="BI56" s="158">
        <v>0</v>
      </c>
      <c r="BJ56" s="158">
        <v>0</v>
      </c>
      <c r="BK56" s="158">
        <v>0</v>
      </c>
      <c r="BL56" s="158">
        <v>0</v>
      </c>
      <c r="BM56" s="158">
        <v>0</v>
      </c>
      <c r="BN56" s="158">
        <v>0</v>
      </c>
      <c r="BO56" s="158">
        <v>0</v>
      </c>
      <c r="BP56" s="158">
        <v>0</v>
      </c>
      <c r="BQ56" s="158">
        <v>0</v>
      </c>
      <c r="BR56" s="158">
        <v>0</v>
      </c>
      <c r="BS56" s="158">
        <v>0</v>
      </c>
      <c r="BT56" s="158">
        <v>0</v>
      </c>
      <c r="BU56" s="158">
        <v>0</v>
      </c>
      <c r="BV56" s="158">
        <v>0</v>
      </c>
      <c r="BW56" s="158">
        <v>0</v>
      </c>
      <c r="BX56" s="158">
        <v>0</v>
      </c>
      <c r="BY56" s="158">
        <v>0</v>
      </c>
      <c r="BZ56" s="158">
        <v>0</v>
      </c>
      <c r="CA56" s="158">
        <v>0</v>
      </c>
      <c r="CB56" s="158">
        <v>0</v>
      </c>
      <c r="CC56" s="158">
        <v>0</v>
      </c>
      <c r="CD56" s="158">
        <v>0</v>
      </c>
      <c r="CE56" s="158">
        <v>0</v>
      </c>
      <c r="CF56" s="158">
        <v>0</v>
      </c>
      <c r="CG56" s="159">
        <v>0</v>
      </c>
    </row>
    <row r="57" spans="1:85" x14ac:dyDescent="0.35">
      <c r="A57" s="156"/>
      <c r="B57" s="42" t="s">
        <v>464</v>
      </c>
      <c r="C57" s="237" t="s">
        <v>354</v>
      </c>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v>229.50746205497003</v>
      </c>
      <c r="AI57" s="158">
        <v>336.04859858413414</v>
      </c>
      <c r="AJ57" s="158">
        <v>420.17079071673692</v>
      </c>
      <c r="AK57" s="158">
        <v>503.2344450922501</v>
      </c>
      <c r="AL57" s="158">
        <v>622.06282917550527</v>
      </c>
      <c r="AM57" s="158">
        <v>750.40473084158282</v>
      </c>
      <c r="AN57" s="158">
        <v>810.98270725158568</v>
      </c>
      <c r="AO57" s="158">
        <v>885.77683655986846</v>
      </c>
      <c r="AP57" s="158">
        <v>1010.3283226373861</v>
      </c>
      <c r="AQ57" s="158">
        <v>1083.689835252585</v>
      </c>
      <c r="AR57" s="158">
        <v>1123.6601348567181</v>
      </c>
      <c r="AS57" s="158">
        <v>1159.7700147240319</v>
      </c>
      <c r="AT57" s="158">
        <v>1203.9730506184655</v>
      </c>
      <c r="AU57" s="158">
        <v>1349.4983093148537</v>
      </c>
      <c r="AV57" s="158">
        <v>84.472132238403546</v>
      </c>
      <c r="AW57" s="158">
        <v>0</v>
      </c>
      <c r="AX57" s="158">
        <v>0</v>
      </c>
      <c r="AY57" s="158">
        <v>0</v>
      </c>
      <c r="AZ57" s="158">
        <v>0</v>
      </c>
      <c r="BA57" s="158">
        <v>0</v>
      </c>
      <c r="BB57" s="158">
        <v>0</v>
      </c>
      <c r="BC57" s="158">
        <v>0</v>
      </c>
      <c r="BD57" s="158">
        <v>0</v>
      </c>
      <c r="BE57" s="158">
        <v>0</v>
      </c>
      <c r="BF57" s="158">
        <v>0</v>
      </c>
      <c r="BG57" s="158">
        <v>0</v>
      </c>
      <c r="BH57" s="158">
        <v>0</v>
      </c>
      <c r="BI57" s="158">
        <v>0</v>
      </c>
      <c r="BJ57" s="158">
        <v>0</v>
      </c>
      <c r="BK57" s="158">
        <v>0</v>
      </c>
      <c r="BL57" s="158">
        <v>0</v>
      </c>
      <c r="BM57" s="158">
        <v>0</v>
      </c>
      <c r="BN57" s="158">
        <v>0</v>
      </c>
      <c r="BO57" s="158">
        <v>0</v>
      </c>
      <c r="BP57" s="158">
        <v>0</v>
      </c>
      <c r="BQ57" s="158">
        <v>0</v>
      </c>
      <c r="BR57" s="158">
        <v>0</v>
      </c>
      <c r="BS57" s="158">
        <v>0</v>
      </c>
      <c r="BT57" s="158">
        <v>0</v>
      </c>
      <c r="BU57" s="158">
        <v>0</v>
      </c>
      <c r="BV57" s="158">
        <v>0</v>
      </c>
      <c r="BW57" s="158">
        <v>0</v>
      </c>
      <c r="BX57" s="158">
        <v>0</v>
      </c>
      <c r="BY57" s="158">
        <v>0</v>
      </c>
      <c r="BZ57" s="158">
        <v>0</v>
      </c>
      <c r="CA57" s="158">
        <v>0</v>
      </c>
      <c r="CB57" s="158">
        <v>0</v>
      </c>
      <c r="CC57" s="158">
        <v>0</v>
      </c>
      <c r="CD57" s="158">
        <v>0</v>
      </c>
      <c r="CE57" s="158">
        <v>0</v>
      </c>
      <c r="CF57" s="158">
        <v>0</v>
      </c>
      <c r="CG57" s="159">
        <v>0</v>
      </c>
    </row>
    <row r="58" spans="1:85" x14ac:dyDescent="0.35">
      <c r="A58" s="156"/>
      <c r="B58" s="42" t="s">
        <v>479</v>
      </c>
      <c r="C58" s="237" t="s">
        <v>354</v>
      </c>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v>0</v>
      </c>
      <c r="AI58" s="158">
        <v>0</v>
      </c>
      <c r="AJ58" s="158">
        <v>0</v>
      </c>
      <c r="AK58" s="158">
        <v>0</v>
      </c>
      <c r="AL58" s="158">
        <v>0</v>
      </c>
      <c r="AM58" s="158">
        <v>0</v>
      </c>
      <c r="AN58" s="158">
        <v>0</v>
      </c>
      <c r="AO58" s="158">
        <v>0</v>
      </c>
      <c r="AP58" s="158">
        <v>0</v>
      </c>
      <c r="AQ58" s="158">
        <v>0</v>
      </c>
      <c r="AR58" s="158">
        <v>0</v>
      </c>
      <c r="AS58" s="158">
        <v>0</v>
      </c>
      <c r="AT58" s="158">
        <v>0</v>
      </c>
      <c r="AU58" s="158">
        <v>0</v>
      </c>
      <c r="AV58" s="158">
        <v>0</v>
      </c>
      <c r="AW58" s="158">
        <v>0</v>
      </c>
      <c r="AX58" s="158">
        <v>0</v>
      </c>
      <c r="AY58" s="158">
        <v>0</v>
      </c>
      <c r="AZ58" s="158">
        <v>0</v>
      </c>
      <c r="BA58" s="158">
        <v>0</v>
      </c>
      <c r="BB58" s="158">
        <v>0</v>
      </c>
      <c r="BC58" s="158">
        <v>1.033925447093631</v>
      </c>
      <c r="BD58" s="158">
        <v>77.196405820950943</v>
      </c>
      <c r="BE58" s="158">
        <v>145.5330137391766</v>
      </c>
      <c r="BF58" s="158">
        <v>312.68470979591348</v>
      </c>
      <c r="BG58" s="158">
        <v>236.53936241746763</v>
      </c>
      <c r="BH58" s="158">
        <v>143.87243904930017</v>
      </c>
      <c r="BI58" s="158">
        <v>115.1079553848692</v>
      </c>
      <c r="BJ58" s="158">
        <v>135.00719605255432</v>
      </c>
      <c r="BK58" s="158">
        <v>167.74398788368325</v>
      </c>
      <c r="BL58" s="158">
        <v>165.21716356671575</v>
      </c>
      <c r="BM58" s="158">
        <v>167.19134200340227</v>
      </c>
      <c r="BN58" s="158">
        <v>196.92369246044657</v>
      </c>
      <c r="BO58" s="158">
        <v>65.863929178204984</v>
      </c>
      <c r="BP58" s="158">
        <v>1.9166924193955945</v>
      </c>
      <c r="BQ58" s="158">
        <v>1.1731912216037741</v>
      </c>
      <c r="BR58" s="158">
        <v>0.54984518713052644</v>
      </c>
      <c r="BS58" s="158">
        <v>0.12387308516710432</v>
      </c>
      <c r="BT58" s="158">
        <v>3.6244256271245098E-2</v>
      </c>
      <c r="BU58" s="158">
        <v>4.1234806239301675E-2</v>
      </c>
      <c r="BV58" s="158">
        <v>0</v>
      </c>
      <c r="BW58" s="158">
        <v>0</v>
      </c>
      <c r="BX58" s="158">
        <v>0</v>
      </c>
      <c r="BY58" s="158">
        <v>0</v>
      </c>
      <c r="BZ58" s="158">
        <v>0</v>
      </c>
      <c r="CA58" s="158">
        <v>0</v>
      </c>
      <c r="CB58" s="158">
        <v>0</v>
      </c>
      <c r="CC58" s="158">
        <v>0</v>
      </c>
      <c r="CD58" s="158">
        <v>0</v>
      </c>
      <c r="CE58" s="158">
        <v>0</v>
      </c>
      <c r="CF58" s="158">
        <v>0</v>
      </c>
      <c r="CG58" s="159">
        <v>0</v>
      </c>
    </row>
    <row r="59" spans="1:85" x14ac:dyDescent="0.35">
      <c r="A59" s="156"/>
      <c r="B59" s="42" t="s">
        <v>392</v>
      </c>
      <c r="C59" s="237" t="s">
        <v>354</v>
      </c>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v>0</v>
      </c>
      <c r="AI59" s="158">
        <v>0</v>
      </c>
      <c r="AJ59" s="158">
        <v>0</v>
      </c>
      <c r="AK59" s="158">
        <v>0</v>
      </c>
      <c r="AL59" s="158">
        <v>0</v>
      </c>
      <c r="AM59" s="158">
        <v>0</v>
      </c>
      <c r="AN59" s="158">
        <v>0</v>
      </c>
      <c r="AO59" s="158">
        <v>0</v>
      </c>
      <c r="AP59" s="158">
        <v>0</v>
      </c>
      <c r="AQ59" s="158">
        <v>0</v>
      </c>
      <c r="AR59" s="158">
        <v>0</v>
      </c>
      <c r="AS59" s="158">
        <v>0</v>
      </c>
      <c r="AT59" s="158">
        <v>0</v>
      </c>
      <c r="AU59" s="158">
        <v>0</v>
      </c>
      <c r="AV59" s="158">
        <v>0</v>
      </c>
      <c r="AW59" s="158">
        <v>0</v>
      </c>
      <c r="AX59" s="158">
        <v>0</v>
      </c>
      <c r="AY59" s="158">
        <v>0</v>
      </c>
      <c r="AZ59" s="158">
        <v>0</v>
      </c>
      <c r="BA59" s="158">
        <v>0</v>
      </c>
      <c r="BB59" s="158">
        <v>0</v>
      </c>
      <c r="BC59" s="158">
        <v>0</v>
      </c>
      <c r="BD59" s="158">
        <v>0</v>
      </c>
      <c r="BE59" s="158">
        <v>0</v>
      </c>
      <c r="BF59" s="158">
        <v>0</v>
      </c>
      <c r="BG59" s="158">
        <v>0</v>
      </c>
      <c r="BH59" s="158">
        <v>0</v>
      </c>
      <c r="BI59" s="158">
        <v>0</v>
      </c>
      <c r="BJ59" s="158">
        <v>0</v>
      </c>
      <c r="BK59" s="158">
        <v>0</v>
      </c>
      <c r="BL59" s="158">
        <v>0</v>
      </c>
      <c r="BM59" s="158">
        <v>0</v>
      </c>
      <c r="BN59" s="158">
        <v>0</v>
      </c>
      <c r="BO59" s="158">
        <v>7.1523402987782854</v>
      </c>
      <c r="BP59" s="158">
        <v>25.143991917239905</v>
      </c>
      <c r="BQ59" s="158">
        <v>44.257155523441632</v>
      </c>
      <c r="BR59" s="158">
        <v>41.500966417054315</v>
      </c>
      <c r="BS59" s="158">
        <v>29.33003189281462</v>
      </c>
      <c r="BT59" s="158">
        <v>26.322886612327757</v>
      </c>
      <c r="BU59" s="158">
        <v>18.217353863526274</v>
      </c>
      <c r="BV59" s="158">
        <v>15.872163006057391</v>
      </c>
      <c r="BW59" s="158">
        <v>16.903852756150918</v>
      </c>
      <c r="BX59" s="158">
        <v>12.996418975421573</v>
      </c>
      <c r="BY59" s="158">
        <v>21.040373734832894</v>
      </c>
      <c r="BZ59" s="158">
        <v>5.6551085886356161</v>
      </c>
      <c r="CA59" s="158">
        <v>1.6998187180753799E-2</v>
      </c>
      <c r="CB59" s="158">
        <v>0</v>
      </c>
      <c r="CC59" s="158">
        <v>0</v>
      </c>
      <c r="CD59" s="158">
        <v>0</v>
      </c>
      <c r="CE59" s="158">
        <v>0</v>
      </c>
      <c r="CF59" s="158">
        <v>0</v>
      </c>
      <c r="CG59" s="159">
        <v>0</v>
      </c>
    </row>
    <row r="60" spans="1:85" ht="25.5" customHeight="1" x14ac:dyDescent="0.35">
      <c r="A60" s="156"/>
      <c r="B60" s="10" t="s">
        <v>397</v>
      </c>
      <c r="C60" s="237" t="s">
        <v>354</v>
      </c>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v>0</v>
      </c>
      <c r="AI60" s="158">
        <v>0</v>
      </c>
      <c r="AJ60" s="158">
        <v>0</v>
      </c>
      <c r="AK60" s="158">
        <v>0</v>
      </c>
      <c r="AL60" s="158">
        <v>0</v>
      </c>
      <c r="AM60" s="158">
        <v>0</v>
      </c>
      <c r="AN60" s="158">
        <v>0</v>
      </c>
      <c r="AO60" s="158">
        <v>0</v>
      </c>
      <c r="AP60" s="158">
        <v>0</v>
      </c>
      <c r="AQ60" s="158">
        <v>0</v>
      </c>
      <c r="AR60" s="158">
        <v>0</v>
      </c>
      <c r="AS60" s="158">
        <v>0</v>
      </c>
      <c r="AT60" s="158">
        <v>0</v>
      </c>
      <c r="AU60" s="158">
        <v>0</v>
      </c>
      <c r="AV60" s="158">
        <v>0</v>
      </c>
      <c r="AW60" s="158">
        <v>0</v>
      </c>
      <c r="AX60" s="158">
        <v>0</v>
      </c>
      <c r="AY60" s="158">
        <v>0</v>
      </c>
      <c r="AZ60" s="158">
        <v>0</v>
      </c>
      <c r="BA60" s="158">
        <v>0</v>
      </c>
      <c r="BB60" s="158">
        <v>0</v>
      </c>
      <c r="BC60" s="158">
        <v>0</v>
      </c>
      <c r="BD60" s="158">
        <v>0</v>
      </c>
      <c r="BE60" s="158">
        <v>0</v>
      </c>
      <c r="BF60" s="158">
        <v>0</v>
      </c>
      <c r="BG60" s="158">
        <v>0</v>
      </c>
      <c r="BH60" s="158">
        <v>0</v>
      </c>
      <c r="BI60" s="158">
        <v>0</v>
      </c>
      <c r="BJ60" s="158">
        <v>0</v>
      </c>
      <c r="BK60" s="158">
        <v>0</v>
      </c>
      <c r="BL60" s="158">
        <v>0</v>
      </c>
      <c r="BM60" s="158">
        <v>0</v>
      </c>
      <c r="BN60" s="158">
        <v>0</v>
      </c>
      <c r="BO60" s="158">
        <v>0</v>
      </c>
      <c r="BP60" s="158">
        <v>0</v>
      </c>
      <c r="BQ60" s="158">
        <v>196.59116420512547</v>
      </c>
      <c r="BR60" s="158">
        <v>1914.8818932758393</v>
      </c>
      <c r="BS60" s="158">
        <v>3811.721866544824</v>
      </c>
      <c r="BT60" s="158">
        <v>6125.3478370736675</v>
      </c>
      <c r="BU60" s="158">
        <v>9848.3944794046711</v>
      </c>
      <c r="BV60" s="158">
        <v>11867.727152311918</v>
      </c>
      <c r="BW60" s="158">
        <v>13174.11657770194</v>
      </c>
      <c r="BX60" s="158">
        <v>13680.666497796503</v>
      </c>
      <c r="BY60" s="158">
        <v>15060.756847763274</v>
      </c>
      <c r="BZ60" s="158">
        <v>16260.885699490371</v>
      </c>
      <c r="CA60" s="158">
        <v>18742.873288880233</v>
      </c>
      <c r="CB60" s="158">
        <v>21833.041154401009</v>
      </c>
      <c r="CC60" s="158">
        <v>23601.480182217092</v>
      </c>
      <c r="CD60" s="158">
        <v>25456.244011814375</v>
      </c>
      <c r="CE60" s="158">
        <v>27466.425258168874</v>
      </c>
      <c r="CF60" s="158">
        <v>29105.602239683041</v>
      </c>
      <c r="CG60" s="159">
        <v>30838.820950368303</v>
      </c>
    </row>
    <row r="61" spans="1:85" x14ac:dyDescent="0.35">
      <c r="A61" s="156"/>
      <c r="B61" s="42" t="s">
        <v>399</v>
      </c>
      <c r="C61" s="237" t="s">
        <v>354</v>
      </c>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v>0</v>
      </c>
      <c r="AI61" s="158">
        <v>0</v>
      </c>
      <c r="AJ61" s="158">
        <v>0</v>
      </c>
      <c r="AK61" s="158">
        <v>0</v>
      </c>
      <c r="AL61" s="158">
        <v>0</v>
      </c>
      <c r="AM61" s="158">
        <v>0</v>
      </c>
      <c r="AN61" s="158">
        <v>0</v>
      </c>
      <c r="AO61" s="158">
        <v>0</v>
      </c>
      <c r="AP61" s="158">
        <v>0</v>
      </c>
      <c r="AQ61" s="158">
        <v>0</v>
      </c>
      <c r="AR61" s="158">
        <v>0</v>
      </c>
      <c r="AS61" s="158">
        <v>0</v>
      </c>
      <c r="AT61" s="158">
        <v>0</v>
      </c>
      <c r="AU61" s="158">
        <v>0</v>
      </c>
      <c r="AV61" s="158">
        <v>0</v>
      </c>
      <c r="AW61" s="158">
        <v>0</v>
      </c>
      <c r="AX61" s="158">
        <v>0</v>
      </c>
      <c r="AY61" s="158">
        <v>0</v>
      </c>
      <c r="AZ61" s="158">
        <v>0</v>
      </c>
      <c r="BA61" s="158">
        <v>0</v>
      </c>
      <c r="BB61" s="158">
        <v>0</v>
      </c>
      <c r="BC61" s="158">
        <v>0</v>
      </c>
      <c r="BD61" s="158">
        <v>0</v>
      </c>
      <c r="BE61" s="158">
        <v>0</v>
      </c>
      <c r="BF61" s="158">
        <v>0</v>
      </c>
      <c r="BG61" s="158">
        <v>0</v>
      </c>
      <c r="BH61" s="158">
        <v>0</v>
      </c>
      <c r="BI61" s="158">
        <v>0</v>
      </c>
      <c r="BJ61" s="158">
        <v>0</v>
      </c>
      <c r="BK61" s="158">
        <v>0</v>
      </c>
      <c r="BL61" s="158">
        <v>81.088170637272881</v>
      </c>
      <c r="BM61" s="158">
        <v>91.61929691227202</v>
      </c>
      <c r="BN61" s="158">
        <v>88.236408835030787</v>
      </c>
      <c r="BO61" s="158">
        <v>54.67990205491779</v>
      </c>
      <c r="BP61" s="158">
        <v>38.344478017840387</v>
      </c>
      <c r="BQ61" s="158">
        <v>34.029818996150347</v>
      </c>
      <c r="BR61" s="158">
        <v>5.4655420097111591</v>
      </c>
      <c r="BS61" s="158">
        <v>0</v>
      </c>
      <c r="BT61" s="158">
        <v>0</v>
      </c>
      <c r="BU61" s="158">
        <v>0</v>
      </c>
      <c r="BV61" s="158">
        <v>0</v>
      </c>
      <c r="BW61" s="158">
        <v>0</v>
      </c>
      <c r="BX61" s="158">
        <v>0</v>
      </c>
      <c r="BY61" s="158">
        <v>0</v>
      </c>
      <c r="BZ61" s="158">
        <v>0</v>
      </c>
      <c r="CA61" s="158">
        <v>0</v>
      </c>
      <c r="CB61" s="158">
        <v>0</v>
      </c>
      <c r="CC61" s="158">
        <v>0</v>
      </c>
      <c r="CD61" s="158">
        <v>0</v>
      </c>
      <c r="CE61" s="158">
        <v>0</v>
      </c>
      <c r="CF61" s="158">
        <v>0</v>
      </c>
      <c r="CG61" s="159">
        <v>0</v>
      </c>
    </row>
    <row r="62" spans="1:85" x14ac:dyDescent="0.35">
      <c r="A62" s="156"/>
      <c r="B62" s="42" t="s">
        <v>401</v>
      </c>
      <c r="C62" s="237" t="s">
        <v>354</v>
      </c>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v>394.01517100253579</v>
      </c>
      <c r="AI62" s="158">
        <v>411.82276425898817</v>
      </c>
      <c r="AJ62" s="158">
        <v>433.27431624824135</v>
      </c>
      <c r="AK62" s="158">
        <v>466.80562279454773</v>
      </c>
      <c r="AL62" s="158">
        <v>512.27915592428519</v>
      </c>
      <c r="AM62" s="158">
        <v>575.66266270013364</v>
      </c>
      <c r="AN62" s="158">
        <v>703.27915514594793</v>
      </c>
      <c r="AO62" s="158">
        <v>749.14369346628018</v>
      </c>
      <c r="AP62" s="158">
        <v>766.18056356797172</v>
      </c>
      <c r="AQ62" s="158">
        <v>743.8813876383249</v>
      </c>
      <c r="AR62" s="158">
        <v>739.58643426781725</v>
      </c>
      <c r="AS62" s="158">
        <v>743.67037763169219</v>
      </c>
      <c r="AT62" s="158">
        <v>845.90659845296341</v>
      </c>
      <c r="AU62" s="158">
        <v>1112.6283913875138</v>
      </c>
      <c r="AV62" s="158">
        <v>1143.9093144441435</v>
      </c>
      <c r="AW62" s="158">
        <v>1217.2741372966805</v>
      </c>
      <c r="AX62" s="158">
        <v>1334.9242500412156</v>
      </c>
      <c r="AY62" s="158">
        <v>1373.6582166478543</v>
      </c>
      <c r="AZ62" s="158">
        <v>1500.3221600246941</v>
      </c>
      <c r="BA62" s="158">
        <v>1615.4244865591988</v>
      </c>
      <c r="BB62" s="158">
        <v>1552.0344277486624</v>
      </c>
      <c r="BC62" s="158">
        <v>1571.847302915372</v>
      </c>
      <c r="BD62" s="158">
        <v>1536.950808003025</v>
      </c>
      <c r="BE62" s="158">
        <v>1551.4777404887827</v>
      </c>
      <c r="BF62" s="158">
        <v>1380.0141493085086</v>
      </c>
      <c r="BG62" s="158">
        <v>1300.5124712032443</v>
      </c>
      <c r="BH62" s="158">
        <v>1308.8199093897554</v>
      </c>
      <c r="BI62" s="158">
        <v>1238.4600014318291</v>
      </c>
      <c r="BJ62" s="158">
        <v>1200.3678342433018</v>
      </c>
      <c r="BK62" s="158">
        <v>1064.0247830591495</v>
      </c>
      <c r="BL62" s="158">
        <v>1047.9646787740751</v>
      </c>
      <c r="BM62" s="158">
        <v>1050.6268495970658</v>
      </c>
      <c r="BN62" s="158">
        <v>1023.9353889065395</v>
      </c>
      <c r="BO62" s="158">
        <v>996.45950713320258</v>
      </c>
      <c r="BP62" s="158">
        <v>1000.4520380995459</v>
      </c>
      <c r="BQ62" s="158">
        <v>965.02260731427225</v>
      </c>
      <c r="BR62" s="158">
        <v>795.78478615418794</v>
      </c>
      <c r="BS62" s="158">
        <v>451.9343719246437</v>
      </c>
      <c r="BT62" s="158">
        <v>147.55473911292779</v>
      </c>
      <c r="BU62" s="158">
        <v>18.612481373074075</v>
      </c>
      <c r="BV62" s="158">
        <v>1.5026025898924611</v>
      </c>
      <c r="BW62" s="158">
        <v>0.33062017284137829</v>
      </c>
      <c r="BX62" s="158">
        <v>0.18167279816611495</v>
      </c>
      <c r="BY62" s="158">
        <v>0.15480937590006202</v>
      </c>
      <c r="BZ62" s="158">
        <v>0.12195031060267345</v>
      </c>
      <c r="CA62" s="158">
        <v>0.12288988484494474</v>
      </c>
      <c r="CB62" s="158">
        <v>5.3649008541697983E-2</v>
      </c>
      <c r="CC62" s="158">
        <v>0</v>
      </c>
      <c r="CD62" s="158">
        <v>8.93083605321592E-18</v>
      </c>
      <c r="CE62" s="158">
        <v>1.4259420199997521E-18</v>
      </c>
      <c r="CF62" s="158">
        <v>0</v>
      </c>
      <c r="CG62" s="159">
        <v>0</v>
      </c>
    </row>
    <row r="63" spans="1:85" x14ac:dyDescent="0.35">
      <c r="A63" s="156"/>
      <c r="B63" s="42" t="s">
        <v>503</v>
      </c>
      <c r="C63" s="237" t="s">
        <v>363</v>
      </c>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v>0</v>
      </c>
      <c r="AI63" s="158">
        <v>0</v>
      </c>
      <c r="AJ63" s="158">
        <v>0</v>
      </c>
      <c r="AK63" s="158">
        <v>0</v>
      </c>
      <c r="AL63" s="158">
        <v>0</v>
      </c>
      <c r="AM63" s="158">
        <v>0</v>
      </c>
      <c r="AN63" s="158">
        <v>0</v>
      </c>
      <c r="AO63" s="158">
        <v>0</v>
      </c>
      <c r="AP63" s="158">
        <v>0</v>
      </c>
      <c r="AQ63" s="158">
        <v>67.608671009632445</v>
      </c>
      <c r="AR63" s="158">
        <v>332.06904521873167</v>
      </c>
      <c r="AS63" s="158">
        <v>265.76419996111588</v>
      </c>
      <c r="AT63" s="158">
        <v>288.97697084817213</v>
      </c>
      <c r="AU63" s="158">
        <v>369.56317560266393</v>
      </c>
      <c r="AV63" s="158">
        <v>360.05607152944981</v>
      </c>
      <c r="AW63" s="158">
        <v>394.50606895209688</v>
      </c>
      <c r="AX63" s="158">
        <v>374.16451196902227</v>
      </c>
      <c r="AY63" s="158">
        <v>415.15154785782403</v>
      </c>
      <c r="AZ63" s="158">
        <v>370.67716308317307</v>
      </c>
      <c r="BA63" s="158">
        <v>307.57278811216355</v>
      </c>
      <c r="BB63" s="158">
        <v>326.5083470453223</v>
      </c>
      <c r="BC63" s="158">
        <v>297.28799912147963</v>
      </c>
      <c r="BD63" s="158">
        <v>359.90319919833428</v>
      </c>
      <c r="BE63" s="158">
        <v>395.79648788538447</v>
      </c>
      <c r="BF63" s="158">
        <v>471.40930007618527</v>
      </c>
      <c r="BG63" s="158">
        <v>505.32559871065979</v>
      </c>
      <c r="BH63" s="158">
        <v>487.9078370064808</v>
      </c>
      <c r="BI63" s="158">
        <v>519.13578579180853</v>
      </c>
      <c r="BJ63" s="158">
        <v>0</v>
      </c>
      <c r="BK63" s="158">
        <v>0</v>
      </c>
      <c r="BL63" s="158">
        <v>0</v>
      </c>
      <c r="BM63" s="158">
        <v>0</v>
      </c>
      <c r="BN63" s="158">
        <v>0</v>
      </c>
      <c r="BO63" s="158">
        <v>0</v>
      </c>
      <c r="BP63" s="158">
        <v>0</v>
      </c>
      <c r="BQ63" s="158">
        <v>0</v>
      </c>
      <c r="BR63" s="158">
        <v>0</v>
      </c>
      <c r="BS63" s="158">
        <v>0</v>
      </c>
      <c r="BT63" s="158">
        <v>0</v>
      </c>
      <c r="BU63" s="158">
        <v>0</v>
      </c>
      <c r="BV63" s="158">
        <v>0</v>
      </c>
      <c r="BW63" s="158">
        <v>0</v>
      </c>
      <c r="BX63" s="158">
        <v>0</v>
      </c>
      <c r="BY63" s="158">
        <v>0</v>
      </c>
      <c r="BZ63" s="158">
        <v>0</v>
      </c>
      <c r="CA63" s="158">
        <v>0</v>
      </c>
      <c r="CB63" s="158">
        <v>0</v>
      </c>
      <c r="CC63" s="158">
        <v>0</v>
      </c>
      <c r="CD63" s="158">
        <v>0</v>
      </c>
      <c r="CE63" s="158">
        <v>0</v>
      </c>
      <c r="CF63" s="158">
        <v>0</v>
      </c>
      <c r="CG63" s="159">
        <v>0</v>
      </c>
    </row>
    <row r="64" spans="1:85" x14ac:dyDescent="0.35">
      <c r="A64" s="156"/>
      <c r="B64" s="64" t="s">
        <v>403</v>
      </c>
      <c r="C64" s="237" t="s">
        <v>363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v>0</v>
      </c>
      <c r="AI64" s="158">
        <v>0</v>
      </c>
      <c r="AJ64" s="158">
        <v>0</v>
      </c>
      <c r="AK64" s="158">
        <v>0</v>
      </c>
      <c r="AL64" s="158">
        <v>0</v>
      </c>
      <c r="AM64" s="158">
        <v>0</v>
      </c>
      <c r="AN64" s="158">
        <v>0</v>
      </c>
      <c r="AO64" s="158">
        <v>0</v>
      </c>
      <c r="AP64" s="158">
        <v>0</v>
      </c>
      <c r="AQ64" s="158">
        <v>0</v>
      </c>
      <c r="AR64" s="158">
        <v>0</v>
      </c>
      <c r="AS64" s="158">
        <v>0</v>
      </c>
      <c r="AT64" s="158">
        <v>0</v>
      </c>
      <c r="AU64" s="158">
        <v>0</v>
      </c>
      <c r="AV64" s="158">
        <v>0</v>
      </c>
      <c r="AW64" s="158">
        <v>0</v>
      </c>
      <c r="AX64" s="158">
        <v>0</v>
      </c>
      <c r="AY64" s="158">
        <v>0</v>
      </c>
      <c r="AZ64" s="158">
        <v>0</v>
      </c>
      <c r="BA64" s="158">
        <v>0</v>
      </c>
      <c r="BB64" s="158">
        <v>0</v>
      </c>
      <c r="BC64" s="158">
        <v>0</v>
      </c>
      <c r="BD64" s="158">
        <v>0</v>
      </c>
      <c r="BE64" s="158">
        <v>0</v>
      </c>
      <c r="BF64" s="158">
        <v>0</v>
      </c>
      <c r="BG64" s="158">
        <v>0</v>
      </c>
      <c r="BH64" s="158">
        <v>0</v>
      </c>
      <c r="BI64" s="158">
        <v>0</v>
      </c>
      <c r="BJ64" s="158">
        <v>394.51845928915282</v>
      </c>
      <c r="BK64" s="158">
        <v>331.04249147434058</v>
      </c>
      <c r="BL64" s="158">
        <v>298.40777090056196</v>
      </c>
      <c r="BM64" s="158">
        <v>369.89585038734339</v>
      </c>
      <c r="BN64" s="158">
        <v>367.54946578378531</v>
      </c>
      <c r="BO64" s="158">
        <v>163.62862009004638</v>
      </c>
      <c r="BP64" s="158">
        <v>122.18237149329443</v>
      </c>
      <c r="BQ64" s="158">
        <v>11.094758582063504</v>
      </c>
      <c r="BR64" s="158">
        <v>0</v>
      </c>
      <c r="BS64" s="158">
        <v>0</v>
      </c>
      <c r="BT64" s="158">
        <v>0</v>
      </c>
      <c r="BU64" s="158">
        <v>0</v>
      </c>
      <c r="BV64" s="158">
        <v>0</v>
      </c>
      <c r="BW64" s="158">
        <v>0</v>
      </c>
      <c r="BX64" s="158">
        <v>0</v>
      </c>
      <c r="BY64" s="158">
        <v>0</v>
      </c>
      <c r="BZ64" s="158">
        <v>0</v>
      </c>
      <c r="CA64" s="158">
        <v>0</v>
      </c>
      <c r="CB64" s="158">
        <v>0</v>
      </c>
      <c r="CC64" s="158">
        <v>0</v>
      </c>
      <c r="CD64" s="158">
        <v>0</v>
      </c>
      <c r="CE64" s="158">
        <v>0</v>
      </c>
      <c r="CF64" s="158">
        <v>0</v>
      </c>
      <c r="CG64" s="159">
        <v>0</v>
      </c>
    </row>
    <row r="65" spans="1:85" ht="25.5" customHeight="1" x14ac:dyDescent="0.35">
      <c r="A65" s="156"/>
      <c r="B65" s="42" t="s">
        <v>404</v>
      </c>
      <c r="C65" s="237" t="s">
        <v>354</v>
      </c>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v>0</v>
      </c>
      <c r="AI65" s="158">
        <v>0</v>
      </c>
      <c r="AJ65" s="158">
        <v>0</v>
      </c>
      <c r="AK65" s="158">
        <v>0</v>
      </c>
      <c r="AL65" s="158">
        <v>0</v>
      </c>
      <c r="AM65" s="158">
        <v>0</v>
      </c>
      <c r="AN65" s="158">
        <v>0</v>
      </c>
      <c r="AO65" s="158">
        <v>0</v>
      </c>
      <c r="AP65" s="158">
        <v>3.0134835564658351</v>
      </c>
      <c r="AQ65" s="158">
        <v>1.9420799552860324</v>
      </c>
      <c r="AR65" s="158">
        <v>1.8955654811604561</v>
      </c>
      <c r="AS65" s="158">
        <v>0.12334683505383139</v>
      </c>
      <c r="AT65" s="158">
        <v>0.10013661278130642</v>
      </c>
      <c r="AU65" s="158">
        <v>2.2601348815751257</v>
      </c>
      <c r="AV65" s="158">
        <v>2.2307944424082682</v>
      </c>
      <c r="AW65" s="158">
        <v>4.1063919334339207</v>
      </c>
      <c r="AX65" s="158">
        <v>3.7978030597264727</v>
      </c>
      <c r="AY65" s="158">
        <v>5.7648103344065067</v>
      </c>
      <c r="AZ65" s="158">
        <v>4.8583063574332082</v>
      </c>
      <c r="BA65" s="158">
        <v>5.9339162930894185</v>
      </c>
      <c r="BB65" s="158">
        <v>8.0812769700392124</v>
      </c>
      <c r="BC65" s="158">
        <v>12.171873649647242</v>
      </c>
      <c r="BD65" s="158">
        <v>3.55004874374844</v>
      </c>
      <c r="BE65" s="158">
        <v>15.43359862775463</v>
      </c>
      <c r="BF65" s="158">
        <v>12.435856655555913</v>
      </c>
      <c r="BG65" s="158">
        <v>10.027013064487923</v>
      </c>
      <c r="BH65" s="158">
        <v>12.718670379905255</v>
      </c>
      <c r="BI65" s="158">
        <v>13.043157214206095</v>
      </c>
      <c r="BJ65" s="158">
        <v>15.004300325251942</v>
      </c>
      <c r="BK65" s="158">
        <v>18.306058439991286</v>
      </c>
      <c r="BL65" s="158">
        <v>23.698986498789832</v>
      </c>
      <c r="BM65" s="158">
        <v>23.384223957923673</v>
      </c>
      <c r="BN65" s="158">
        <v>22.949783215225288</v>
      </c>
      <c r="BO65" s="158">
        <v>22.550956083922461</v>
      </c>
      <c r="BP65" s="158">
        <v>22.142311582461097</v>
      </c>
      <c r="BQ65" s="158">
        <v>21.726939998186573</v>
      </c>
      <c r="BR65" s="158">
        <v>21.464660984019275</v>
      </c>
      <c r="BS65" s="158">
        <v>17.434889596176195</v>
      </c>
      <c r="BT65" s="158">
        <v>0</v>
      </c>
      <c r="BU65" s="158">
        <v>0</v>
      </c>
      <c r="BV65" s="158">
        <v>0</v>
      </c>
      <c r="BW65" s="158">
        <v>0</v>
      </c>
      <c r="BX65" s="158">
        <v>0</v>
      </c>
      <c r="BY65" s="158">
        <v>0</v>
      </c>
      <c r="BZ65" s="158">
        <v>0</v>
      </c>
      <c r="CA65" s="158">
        <v>0</v>
      </c>
      <c r="CB65" s="158">
        <v>0</v>
      </c>
      <c r="CC65" s="158">
        <v>0</v>
      </c>
      <c r="CD65" s="158">
        <v>0</v>
      </c>
      <c r="CE65" s="158">
        <v>0</v>
      </c>
      <c r="CF65" s="158">
        <v>0</v>
      </c>
      <c r="CG65" s="159">
        <v>0</v>
      </c>
    </row>
    <row r="66" spans="1:85" x14ac:dyDescent="0.35">
      <c r="A66" s="156"/>
      <c r="B66" s="42" t="s">
        <v>406</v>
      </c>
      <c r="C66" s="237" t="s">
        <v>357</v>
      </c>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v>0</v>
      </c>
      <c r="AI66" s="158">
        <v>0</v>
      </c>
      <c r="AJ66" s="158">
        <v>0</v>
      </c>
      <c r="AK66" s="158">
        <v>0</v>
      </c>
      <c r="AL66" s="158">
        <v>0</v>
      </c>
      <c r="AM66" s="158">
        <v>0</v>
      </c>
      <c r="AN66" s="158">
        <v>0</v>
      </c>
      <c r="AO66" s="158">
        <v>0</v>
      </c>
      <c r="AP66" s="158">
        <v>0</v>
      </c>
      <c r="AQ66" s="158">
        <v>549.59154159853995</v>
      </c>
      <c r="AR66" s="158">
        <v>666.51388226457675</v>
      </c>
      <c r="AS66" s="158">
        <v>705.54389650791541</v>
      </c>
      <c r="AT66" s="158">
        <v>714.61128212114136</v>
      </c>
      <c r="AU66" s="158">
        <v>875.72177747640194</v>
      </c>
      <c r="AV66" s="158">
        <v>906.52133708350959</v>
      </c>
      <c r="AW66" s="158">
        <v>844.83632260559409</v>
      </c>
      <c r="AX66" s="158">
        <v>958.94027810031923</v>
      </c>
      <c r="AY66" s="158">
        <v>1015.2805033017572</v>
      </c>
      <c r="AZ66" s="158">
        <v>638.28481365198058</v>
      </c>
      <c r="BA66" s="158">
        <v>940.28597826101259</v>
      </c>
      <c r="BB66" s="158">
        <v>1021.7069420282774</v>
      </c>
      <c r="BC66" s="158">
        <v>1157.9235606780524</v>
      </c>
      <c r="BD66" s="158">
        <v>1170.1076225579802</v>
      </c>
      <c r="BE66" s="158">
        <v>1128.6636794229137</v>
      </c>
      <c r="BF66" s="158">
        <v>1256.3551926743389</v>
      </c>
      <c r="BG66" s="158">
        <v>1756.8915730057558</v>
      </c>
      <c r="BH66" s="158">
        <v>2128.0245735936596</v>
      </c>
      <c r="BI66" s="158">
        <v>1898.9664853520444</v>
      </c>
      <c r="BJ66" s="158">
        <v>2051.2244179590989</v>
      </c>
      <c r="BK66" s="158">
        <v>2475.8721406466184</v>
      </c>
      <c r="BL66" s="158">
        <v>2869.697886807628</v>
      </c>
      <c r="BM66" s="158">
        <v>2943.108957835741</v>
      </c>
      <c r="BN66" s="158">
        <v>3042.7772181673954</v>
      </c>
      <c r="BO66" s="158">
        <v>3074.5115013908594</v>
      </c>
      <c r="BP66" s="158">
        <v>3087.1048697781948</v>
      </c>
      <c r="BQ66" s="158">
        <v>3017.6642948418712</v>
      </c>
      <c r="BR66" s="158">
        <v>3013.2352046201217</v>
      </c>
      <c r="BS66" s="158">
        <v>3112.223102267847</v>
      </c>
      <c r="BT66" s="158">
        <v>2967.1077062265304</v>
      </c>
      <c r="BU66" s="158">
        <v>2938.995385936325</v>
      </c>
      <c r="BV66" s="158">
        <v>3003.1962429930654</v>
      </c>
      <c r="BW66" s="158">
        <v>3062.9303206310733</v>
      </c>
      <c r="BX66" s="158">
        <v>2876.8663475291951</v>
      </c>
      <c r="BY66" s="158">
        <v>3064.8867154299037</v>
      </c>
      <c r="BZ66" s="158">
        <v>2925.0680720587957</v>
      </c>
      <c r="CA66" s="158">
        <v>2890.0368233528247</v>
      </c>
      <c r="CB66" s="158">
        <v>2999.6708554841721</v>
      </c>
      <c r="CC66" s="158">
        <v>3038.6025592355354</v>
      </c>
      <c r="CD66" s="158">
        <v>3062.7954609501176</v>
      </c>
      <c r="CE66" s="158">
        <v>3086.674770011799</v>
      </c>
      <c r="CF66" s="158">
        <v>3106.0897642206546</v>
      </c>
      <c r="CG66" s="159">
        <v>3133.7549943673321</v>
      </c>
    </row>
    <row r="67" spans="1:85" x14ac:dyDescent="0.35">
      <c r="A67" s="156"/>
      <c r="B67" s="42" t="s">
        <v>407</v>
      </c>
      <c r="C67" s="237" t="s">
        <v>357</v>
      </c>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v>0</v>
      </c>
      <c r="AI67" s="158">
        <v>0</v>
      </c>
      <c r="AJ67" s="158">
        <v>0</v>
      </c>
      <c r="AK67" s="158">
        <v>0</v>
      </c>
      <c r="AL67" s="158">
        <v>0</v>
      </c>
      <c r="AM67" s="158">
        <v>1749.7011795796368</v>
      </c>
      <c r="AN67" s="158">
        <v>1679.5686090375652</v>
      </c>
      <c r="AO67" s="158">
        <v>1708.8835361015606</v>
      </c>
      <c r="AP67" s="158">
        <v>2281.207052244637</v>
      </c>
      <c r="AQ67" s="158">
        <v>2392.0046370091891</v>
      </c>
      <c r="AR67" s="158">
        <v>2394.1178650943593</v>
      </c>
      <c r="AS67" s="158">
        <v>2341.1229293217193</v>
      </c>
      <c r="AT67" s="158">
        <v>2141.5580142547578</v>
      </c>
      <c r="AU67" s="158">
        <v>1676.3203632575244</v>
      </c>
      <c r="AV67" s="158">
        <v>1437.0660827498955</v>
      </c>
      <c r="AW67" s="158">
        <v>1338.3344629737655</v>
      </c>
      <c r="AX67" s="158">
        <v>159.82337968338655</v>
      </c>
      <c r="AY67" s="158">
        <v>70.293118958332613</v>
      </c>
      <c r="AZ67" s="158">
        <v>182.79518137451083</v>
      </c>
      <c r="BA67" s="158">
        <v>48.700070587223763</v>
      </c>
      <c r="BB67" s="158">
        <v>49.884425740982799</v>
      </c>
      <c r="BC67" s="158">
        <v>120.35111024370308</v>
      </c>
      <c r="BD67" s="158">
        <v>120.98334986324797</v>
      </c>
      <c r="BE67" s="158">
        <v>122.46070668296568</v>
      </c>
      <c r="BF67" s="158">
        <v>121.5117205316742</v>
      </c>
      <c r="BG67" s="158">
        <v>135.33769680774998</v>
      </c>
      <c r="BH67" s="158">
        <v>70.869875124520675</v>
      </c>
      <c r="BI67" s="158">
        <v>65.777299604237371</v>
      </c>
      <c r="BJ67" s="158">
        <v>70.303364705990973</v>
      </c>
      <c r="BK67" s="158">
        <v>66.311869342484314</v>
      </c>
      <c r="BL67" s="158">
        <v>68.014876885998717</v>
      </c>
      <c r="BM67" s="158">
        <v>68.006359035935333</v>
      </c>
      <c r="BN67" s="158">
        <v>63.315751852532735</v>
      </c>
      <c r="BO67" s="158">
        <v>66.367859841006322</v>
      </c>
      <c r="BP67" s="158">
        <v>77.02151988432955</v>
      </c>
      <c r="BQ67" s="158">
        <v>67.479076360506951</v>
      </c>
      <c r="BR67" s="158">
        <v>6.6664495677436326</v>
      </c>
      <c r="BS67" s="158">
        <v>0</v>
      </c>
      <c r="BT67" s="158">
        <v>0</v>
      </c>
      <c r="BU67" s="158">
        <v>0</v>
      </c>
      <c r="BV67" s="158">
        <v>0</v>
      </c>
      <c r="BW67" s="158">
        <v>0</v>
      </c>
      <c r="BX67" s="158">
        <v>57.861350513459278</v>
      </c>
      <c r="BY67" s="158">
        <v>76.825872851642103</v>
      </c>
      <c r="BZ67" s="158">
        <v>0</v>
      </c>
      <c r="CA67" s="158">
        <v>0</v>
      </c>
      <c r="CB67" s="158">
        <v>0</v>
      </c>
      <c r="CC67" s="158">
        <v>0</v>
      </c>
      <c r="CD67" s="158">
        <v>0</v>
      </c>
      <c r="CE67" s="158">
        <v>0</v>
      </c>
      <c r="CF67" s="158">
        <v>0</v>
      </c>
      <c r="CG67" s="159">
        <v>0</v>
      </c>
    </row>
    <row r="68" spans="1:85" x14ac:dyDescent="0.35">
      <c r="A68" s="156"/>
      <c r="B68" s="42" t="s">
        <v>409</v>
      </c>
      <c r="C68" s="237" t="s">
        <v>363</v>
      </c>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v>0</v>
      </c>
      <c r="AI68" s="158">
        <v>0</v>
      </c>
      <c r="AJ68" s="158">
        <v>0</v>
      </c>
      <c r="AK68" s="158">
        <v>0</v>
      </c>
      <c r="AL68" s="158">
        <v>0</v>
      </c>
      <c r="AM68" s="158">
        <v>0</v>
      </c>
      <c r="AN68" s="158">
        <v>0</v>
      </c>
      <c r="AO68" s="158">
        <v>0</v>
      </c>
      <c r="AP68" s="158">
        <v>0</v>
      </c>
      <c r="AQ68" s="158">
        <v>0</v>
      </c>
      <c r="AR68" s="158">
        <v>0</v>
      </c>
      <c r="AS68" s="158">
        <v>0</v>
      </c>
      <c r="AT68" s="158">
        <v>0</v>
      </c>
      <c r="AU68" s="158">
        <v>0</v>
      </c>
      <c r="AV68" s="158">
        <v>0</v>
      </c>
      <c r="AW68" s="158">
        <v>0</v>
      </c>
      <c r="AX68" s="158">
        <v>0</v>
      </c>
      <c r="AY68" s="158">
        <v>0</v>
      </c>
      <c r="AZ68" s="158">
        <v>0</v>
      </c>
      <c r="BA68" s="158">
        <v>0</v>
      </c>
      <c r="BB68" s="158">
        <v>0</v>
      </c>
      <c r="BC68" s="158">
        <v>0</v>
      </c>
      <c r="BD68" s="158">
        <v>0</v>
      </c>
      <c r="BE68" s="158">
        <v>0</v>
      </c>
      <c r="BF68" s="158">
        <v>0</v>
      </c>
      <c r="BG68" s="158">
        <v>0</v>
      </c>
      <c r="BH68" s="158">
        <v>0</v>
      </c>
      <c r="BI68" s="158">
        <v>0</v>
      </c>
      <c r="BJ68" s="158">
        <v>187.2737560738862</v>
      </c>
      <c r="BK68" s="158">
        <v>187.72194461260406</v>
      </c>
      <c r="BL68" s="158">
        <v>196.21452792842021</v>
      </c>
      <c r="BM68" s="158">
        <v>201.63076165476014</v>
      </c>
      <c r="BN68" s="158">
        <v>186.60121610666664</v>
      </c>
      <c r="BO68" s="158">
        <v>64.491596376020553</v>
      </c>
      <c r="BP68" s="158">
        <v>53.692251665079588</v>
      </c>
      <c r="BQ68" s="158">
        <v>50.09241754545873</v>
      </c>
      <c r="BR68" s="158">
        <v>45.134530153451486</v>
      </c>
      <c r="BS68" s="158">
        <v>39.857901057500051</v>
      </c>
      <c r="BT68" s="158">
        <v>36.092690402900864</v>
      </c>
      <c r="BU68" s="158">
        <v>32.640564324164032</v>
      </c>
      <c r="BV68" s="158">
        <v>30.989340450868177</v>
      </c>
      <c r="BW68" s="158">
        <v>31.598387632006936</v>
      </c>
      <c r="BX68" s="158">
        <v>32.290259337775439</v>
      </c>
      <c r="BY68" s="158">
        <v>29.859891074493763</v>
      </c>
      <c r="BZ68" s="158">
        <v>27.54581582277028</v>
      </c>
      <c r="CA68" s="158">
        <v>24.233844557743229</v>
      </c>
      <c r="CB68" s="158">
        <v>29.127782679506399</v>
      </c>
      <c r="CC68" s="158">
        <v>30.390784153609765</v>
      </c>
      <c r="CD68" s="158">
        <v>29.92938099208255</v>
      </c>
      <c r="CE68" s="158">
        <v>29.260094105992366</v>
      </c>
      <c r="CF68" s="158">
        <v>29.098810092446328</v>
      </c>
      <c r="CG68" s="159">
        <v>29.021245999706245</v>
      </c>
    </row>
    <row r="69" spans="1:85" x14ac:dyDescent="0.35">
      <c r="A69" s="156"/>
      <c r="C69" s="237"/>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9"/>
    </row>
    <row r="70" spans="1:85" s="240" customFormat="1" x14ac:dyDescent="0.35">
      <c r="A70" s="239"/>
      <c r="B70" s="42" t="s">
        <v>410</v>
      </c>
      <c r="C70" s="237" t="s">
        <v>357</v>
      </c>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v>3827.2940686919433</v>
      </c>
      <c r="AI70" s="158">
        <v>3383.5071186195082</v>
      </c>
      <c r="AJ70" s="158">
        <v>5569.2556272241545</v>
      </c>
      <c r="AK70" s="158">
        <v>6699.5159839819371</v>
      </c>
      <c r="AL70" s="158">
        <v>5498.9489651272115</v>
      </c>
      <c r="AM70" s="158">
        <v>5238.6053316614325</v>
      </c>
      <c r="AN70" s="158">
        <v>5217.2426477584213</v>
      </c>
      <c r="AO70" s="158">
        <v>4982.4145667254679</v>
      </c>
      <c r="AP70" s="158">
        <v>5225.3804869117575</v>
      </c>
      <c r="AQ70" s="158">
        <v>4180.1078366614593</v>
      </c>
      <c r="AR70" s="158">
        <v>2950.6436265076354</v>
      </c>
      <c r="AS70" s="158">
        <v>1809.2760459366093</v>
      </c>
      <c r="AT70" s="158">
        <v>1979.6098014020815</v>
      </c>
      <c r="AU70" s="158">
        <v>3442.3914768218519</v>
      </c>
      <c r="AV70" s="158">
        <v>3676.5455844198987</v>
      </c>
      <c r="AW70" s="158">
        <v>3354.4957297411211</v>
      </c>
      <c r="AX70" s="158">
        <v>2596.0970612638275</v>
      </c>
      <c r="AY70" s="158">
        <v>2133.6324072314806</v>
      </c>
      <c r="AZ70" s="158">
        <v>1099.9512749066339</v>
      </c>
      <c r="BA70" s="158">
        <v>0</v>
      </c>
      <c r="BB70" s="158">
        <v>0</v>
      </c>
      <c r="BC70" s="158">
        <v>0</v>
      </c>
      <c r="BD70" s="158">
        <v>0</v>
      </c>
      <c r="BE70" s="158">
        <v>0</v>
      </c>
      <c r="BF70" s="158">
        <v>0</v>
      </c>
      <c r="BG70" s="158">
        <v>0</v>
      </c>
      <c r="BH70" s="158">
        <v>0</v>
      </c>
      <c r="BI70" s="158">
        <v>0</v>
      </c>
      <c r="BJ70" s="158">
        <v>0</v>
      </c>
      <c r="BK70" s="158">
        <v>0</v>
      </c>
      <c r="BL70" s="158">
        <v>0</v>
      </c>
      <c r="BM70" s="158">
        <v>0</v>
      </c>
      <c r="BN70" s="158">
        <v>0</v>
      </c>
      <c r="BO70" s="158">
        <v>0</v>
      </c>
      <c r="BP70" s="158">
        <v>0</v>
      </c>
      <c r="BQ70" s="158">
        <v>0</v>
      </c>
      <c r="BR70" s="158">
        <v>0</v>
      </c>
      <c r="BS70" s="158">
        <v>0</v>
      </c>
      <c r="BT70" s="158">
        <v>0</v>
      </c>
      <c r="BU70" s="158">
        <v>0</v>
      </c>
      <c r="BV70" s="158">
        <v>0</v>
      </c>
      <c r="BW70" s="158">
        <v>0</v>
      </c>
      <c r="BX70" s="158">
        <v>0</v>
      </c>
      <c r="BY70" s="158">
        <v>0</v>
      </c>
      <c r="BZ70" s="158">
        <v>0</v>
      </c>
      <c r="CA70" s="158">
        <v>0</v>
      </c>
      <c r="CB70" s="158">
        <v>0</v>
      </c>
      <c r="CC70" s="158">
        <v>0</v>
      </c>
      <c r="CD70" s="158">
        <v>0</v>
      </c>
      <c r="CE70" s="158">
        <v>0</v>
      </c>
      <c r="CF70" s="158">
        <v>0</v>
      </c>
      <c r="CG70" s="158">
        <v>0</v>
      </c>
    </row>
    <row r="71" spans="1:85" s="240" customFormat="1" ht="25.5" customHeight="1" x14ac:dyDescent="0.35">
      <c r="A71" s="239"/>
      <c r="B71" s="10" t="s">
        <v>411</v>
      </c>
      <c r="C71" s="237"/>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v>7.9051328493298589</v>
      </c>
      <c r="BR71" s="158">
        <v>74.864668138115206</v>
      </c>
      <c r="BS71" s="158">
        <v>649.82423637214038</v>
      </c>
      <c r="BT71" s="158">
        <v>2052.848578533079</v>
      </c>
      <c r="BU71" s="158">
        <v>4234.578267133842</v>
      </c>
      <c r="BV71" s="158">
        <v>10154.029572492544</v>
      </c>
      <c r="BW71" s="158">
        <v>22421.157390086952</v>
      </c>
      <c r="BX71" s="158">
        <v>44345.342690514932</v>
      </c>
      <c r="BY71" s="158">
        <v>47650.295101790573</v>
      </c>
      <c r="BZ71" s="158">
        <v>45568.467221589839</v>
      </c>
      <c r="CA71" s="158">
        <v>53356.185485518661</v>
      </c>
      <c r="CB71" s="158">
        <v>65476.263263859772</v>
      </c>
      <c r="CC71" s="158">
        <v>75648.896326851012</v>
      </c>
      <c r="CD71" s="158">
        <v>77777.636235650789</v>
      </c>
      <c r="CE71" s="158">
        <v>77786.671928864016</v>
      </c>
      <c r="CF71" s="158">
        <v>78594.09524872723</v>
      </c>
      <c r="CG71" s="159">
        <v>80124.604722827571</v>
      </c>
    </row>
    <row r="72" spans="1:85" s="240" customFormat="1" x14ac:dyDescent="0.35">
      <c r="A72" s="239"/>
      <c r="B72" s="167" t="s">
        <v>412</v>
      </c>
      <c r="C72" s="237" t="s">
        <v>363</v>
      </c>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v>1.0576981987668981</v>
      </c>
      <c r="BR72" s="158">
        <v>7.3455701762299075</v>
      </c>
      <c r="BS72" s="158">
        <v>44.708866200833683</v>
      </c>
      <c r="BT72" s="158">
        <v>896.34042260278352</v>
      </c>
      <c r="BU72" s="158">
        <v>2544.9847853987303</v>
      </c>
      <c r="BV72" s="158">
        <v>7701.5740539785957</v>
      </c>
      <c r="BW72" s="158">
        <v>14189.470737354206</v>
      </c>
      <c r="BX72" s="158">
        <v>25136.122360883139</v>
      </c>
      <c r="BY72" s="158">
        <v>32377.31829936543</v>
      </c>
      <c r="BZ72" s="158">
        <v>35755.539524909356</v>
      </c>
      <c r="CA72" s="158">
        <v>41764.441077861949</v>
      </c>
      <c r="CB72" s="158">
        <v>51058.847785241116</v>
      </c>
      <c r="CC72" s="158">
        <v>60950.242750484504</v>
      </c>
      <c r="CD72" s="158">
        <v>63091.692718921833</v>
      </c>
      <c r="CE72" s="158">
        <v>63394.508044846028</v>
      </c>
      <c r="CF72" s="158">
        <v>64610.217779450439</v>
      </c>
      <c r="CG72" s="159">
        <v>66087.332760991063</v>
      </c>
    </row>
    <row r="73" spans="1:85" s="240" customFormat="1" x14ac:dyDescent="0.35">
      <c r="A73" s="239"/>
      <c r="B73" s="167" t="s">
        <v>413</v>
      </c>
      <c r="C73" s="237" t="s">
        <v>363</v>
      </c>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v>6.8474346505629606</v>
      </c>
      <c r="BR73" s="158">
        <v>67.519097961885294</v>
      </c>
      <c r="BS73" s="158">
        <v>605.11537017130661</v>
      </c>
      <c r="BT73" s="158">
        <v>1156.5081559302955</v>
      </c>
      <c r="BU73" s="158">
        <v>1689.5934817351117</v>
      </c>
      <c r="BV73" s="158">
        <v>2452.4555185139479</v>
      </c>
      <c r="BW73" s="158">
        <v>8231.6866527327456</v>
      </c>
      <c r="BX73" s="158">
        <v>19209.220329631797</v>
      </c>
      <c r="BY73" s="158">
        <v>15272.976802425143</v>
      </c>
      <c r="BZ73" s="158">
        <v>9812.9276966804828</v>
      </c>
      <c r="CA73" s="158">
        <v>11591.744407656708</v>
      </c>
      <c r="CB73" s="158">
        <v>14417.415478618655</v>
      </c>
      <c r="CC73" s="158">
        <v>14698.653576366505</v>
      </c>
      <c r="CD73" s="158">
        <v>14685.943516728948</v>
      </c>
      <c r="CE73" s="158">
        <v>14392.163884017993</v>
      </c>
      <c r="CF73" s="158">
        <v>13983.877469276798</v>
      </c>
      <c r="CG73" s="159">
        <v>14037.27196183651</v>
      </c>
    </row>
    <row r="74" spans="1:85" ht="25.5" customHeight="1" x14ac:dyDescent="0.35">
      <c r="A74" s="156"/>
      <c r="B74" s="42" t="s">
        <v>481</v>
      </c>
      <c r="C74" s="237" t="s">
        <v>354</v>
      </c>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v>584.43749364133248</v>
      </c>
      <c r="AI74" s="158">
        <v>715.94596111505655</v>
      </c>
      <c r="AJ74" s="158">
        <v>650.43684548827605</v>
      </c>
      <c r="AK74" s="158">
        <v>632.80904092178139</v>
      </c>
      <c r="AL74" s="158">
        <v>592.71337912117838</v>
      </c>
      <c r="AM74" s="158">
        <v>598.65325978845431</v>
      </c>
      <c r="AN74" s="158">
        <v>519.29418027260863</v>
      </c>
      <c r="AO74" s="158">
        <v>463.83488962366164</v>
      </c>
      <c r="AP74" s="158">
        <v>416.17413308215765</v>
      </c>
      <c r="AQ74" s="158">
        <v>367.65396033288027</v>
      </c>
      <c r="AR74" s="158">
        <v>320.85178475558007</v>
      </c>
      <c r="AS74" s="158">
        <v>288.10366957193503</v>
      </c>
      <c r="AT74" s="158">
        <v>321.55687029764425</v>
      </c>
      <c r="AU74" s="158">
        <v>343.99982665721313</v>
      </c>
      <c r="AV74" s="158">
        <v>418.77209528731663</v>
      </c>
      <c r="AW74" s="158">
        <v>486.01060843388035</v>
      </c>
      <c r="AX74" s="158">
        <v>440.22327482910066</v>
      </c>
      <c r="AY74" s="158">
        <v>473.64808505965601</v>
      </c>
      <c r="AZ74" s="158">
        <v>438.97450479279712</v>
      </c>
      <c r="BA74" s="158">
        <v>402.14395467339682</v>
      </c>
      <c r="BB74" s="158">
        <v>396.77439824588646</v>
      </c>
      <c r="BC74" s="158">
        <v>392.21624051791053</v>
      </c>
      <c r="BD74" s="158">
        <v>379.43966660760003</v>
      </c>
      <c r="BE74" s="158">
        <v>330.76031918796343</v>
      </c>
      <c r="BF74" s="158">
        <v>0</v>
      </c>
      <c r="BG74" s="158">
        <v>0</v>
      </c>
      <c r="BH74" s="158">
        <v>0</v>
      </c>
      <c r="BI74" s="158">
        <v>0</v>
      </c>
      <c r="BJ74" s="158">
        <v>0</v>
      </c>
      <c r="BK74" s="158">
        <v>0</v>
      </c>
      <c r="BL74" s="158">
        <v>0</v>
      </c>
      <c r="BM74" s="158">
        <v>0</v>
      </c>
      <c r="BN74" s="158">
        <v>0</v>
      </c>
      <c r="BO74" s="158">
        <v>0</v>
      </c>
      <c r="BP74" s="158">
        <v>0</v>
      </c>
      <c r="BQ74" s="158">
        <v>0</v>
      </c>
      <c r="BR74" s="158">
        <v>0</v>
      </c>
      <c r="BS74" s="158">
        <v>0</v>
      </c>
      <c r="BT74" s="158">
        <v>0</v>
      </c>
      <c r="BU74" s="158">
        <v>0</v>
      </c>
      <c r="BV74" s="158">
        <v>0</v>
      </c>
      <c r="BW74" s="158">
        <v>0</v>
      </c>
      <c r="BX74" s="158">
        <v>0</v>
      </c>
      <c r="BY74" s="158">
        <v>0</v>
      </c>
      <c r="BZ74" s="158">
        <v>0</v>
      </c>
      <c r="CA74" s="158">
        <v>0</v>
      </c>
      <c r="CB74" s="158">
        <v>0</v>
      </c>
      <c r="CC74" s="158">
        <v>0</v>
      </c>
      <c r="CD74" s="158">
        <v>0</v>
      </c>
      <c r="CE74" s="158">
        <v>0</v>
      </c>
      <c r="CF74" s="158">
        <v>0</v>
      </c>
      <c r="CG74" s="159">
        <v>0</v>
      </c>
    </row>
    <row r="75" spans="1:85" x14ac:dyDescent="0.35">
      <c r="A75" s="156"/>
      <c r="B75" s="42" t="s">
        <v>482</v>
      </c>
      <c r="C75" s="237" t="s">
        <v>363</v>
      </c>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v>0</v>
      </c>
      <c r="AI75" s="158">
        <v>0</v>
      </c>
      <c r="AJ75" s="158">
        <v>0</v>
      </c>
      <c r="AK75" s="158">
        <v>0</v>
      </c>
      <c r="AL75" s="158">
        <v>0</v>
      </c>
      <c r="AM75" s="158">
        <v>0</v>
      </c>
      <c r="AN75" s="158">
        <v>0</v>
      </c>
      <c r="AO75" s="158">
        <v>0</v>
      </c>
      <c r="AP75" s="158">
        <v>0</v>
      </c>
      <c r="AQ75" s="158">
        <v>0</v>
      </c>
      <c r="AR75" s="158">
        <v>90.299300769204848</v>
      </c>
      <c r="AS75" s="158">
        <v>63.185649724675656</v>
      </c>
      <c r="AT75" s="158">
        <v>24.421954358095437</v>
      </c>
      <c r="AU75" s="158">
        <v>9.1457119946738938</v>
      </c>
      <c r="AV75" s="158">
        <v>4.6391333863190667</v>
      </c>
      <c r="AW75" s="158">
        <v>2.6421443646872063</v>
      </c>
      <c r="AX75" s="158">
        <v>1.6821410711676434</v>
      </c>
      <c r="AY75" s="158">
        <v>3.0712089991161302</v>
      </c>
      <c r="AZ75" s="158">
        <v>0</v>
      </c>
      <c r="BA75" s="158">
        <v>0.42144291854328259</v>
      </c>
      <c r="BB75" s="158">
        <v>0.99029822952469559</v>
      </c>
      <c r="BC75" s="158">
        <v>0.39569986246793293</v>
      </c>
      <c r="BD75" s="158">
        <v>7.9451752148998661E-2</v>
      </c>
      <c r="BE75" s="158">
        <v>0.60697915486339504</v>
      </c>
      <c r="BF75" s="158">
        <v>0.59367154888332241</v>
      </c>
      <c r="BG75" s="158">
        <v>0.21557993214659998</v>
      </c>
      <c r="BH75" s="158">
        <v>0.14338788687984413</v>
      </c>
      <c r="BI75" s="158">
        <v>0</v>
      </c>
      <c r="BJ75" s="158">
        <v>0</v>
      </c>
      <c r="BK75" s="158">
        <v>0</v>
      </c>
      <c r="BL75" s="158">
        <v>0</v>
      </c>
      <c r="BM75" s="158">
        <v>0</v>
      </c>
      <c r="BN75" s="158">
        <v>0</v>
      </c>
      <c r="BO75" s="158">
        <v>0</v>
      </c>
      <c r="BP75" s="158">
        <v>0</v>
      </c>
      <c r="BQ75" s="158">
        <v>0</v>
      </c>
      <c r="BR75" s="158">
        <v>0</v>
      </c>
      <c r="BS75" s="158">
        <v>0</v>
      </c>
      <c r="BT75" s="158">
        <v>0</v>
      </c>
      <c r="BU75" s="158">
        <v>0</v>
      </c>
      <c r="BV75" s="158">
        <v>0</v>
      </c>
      <c r="BW75" s="158">
        <v>0</v>
      </c>
      <c r="BX75" s="158">
        <v>0</v>
      </c>
      <c r="BY75" s="158">
        <v>0</v>
      </c>
      <c r="BZ75" s="158">
        <v>0</v>
      </c>
      <c r="CA75" s="158">
        <v>0</v>
      </c>
      <c r="CB75" s="158">
        <v>0</v>
      </c>
      <c r="CC75" s="158">
        <v>0</v>
      </c>
      <c r="CD75" s="158">
        <v>0</v>
      </c>
      <c r="CE75" s="158">
        <v>0</v>
      </c>
      <c r="CF75" s="158">
        <v>0</v>
      </c>
      <c r="CG75" s="159">
        <v>0</v>
      </c>
    </row>
    <row r="76" spans="1:85" x14ac:dyDescent="0.35">
      <c r="A76" s="156"/>
      <c r="B76" s="42" t="s">
        <v>483</v>
      </c>
      <c r="C76" s="237" t="s">
        <v>354</v>
      </c>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v>0</v>
      </c>
      <c r="AI76" s="158">
        <v>0.31088886235401297</v>
      </c>
      <c r="AJ76" s="158">
        <v>0.26105885752613223</v>
      </c>
      <c r="AK76" s="158">
        <v>0.23617565160923396</v>
      </c>
      <c r="AL76" s="158">
        <v>0.21995795860508843</v>
      </c>
      <c r="AM76" s="158">
        <v>0.20996414154955639</v>
      </c>
      <c r="AN76" s="158">
        <v>0.19837424516191715</v>
      </c>
      <c r="AO76" s="158">
        <v>0.18813396727723602</v>
      </c>
      <c r="AP76" s="158">
        <v>0.18080901338795008</v>
      </c>
      <c r="AQ76" s="158">
        <v>0.17085747407208493</v>
      </c>
      <c r="AR76" s="158">
        <v>0.15996333174349839</v>
      </c>
      <c r="AS76" s="158">
        <v>0.14801620206459765</v>
      </c>
      <c r="AT76" s="158">
        <v>2.2758321086660552E-2</v>
      </c>
      <c r="AU76" s="158">
        <v>0</v>
      </c>
      <c r="AV76" s="158">
        <v>5.2198083441787784</v>
      </c>
      <c r="AW76" s="158">
        <v>0</v>
      </c>
      <c r="AX76" s="158">
        <v>0</v>
      </c>
      <c r="AY76" s="158">
        <v>-1.3167858612293194E-4</v>
      </c>
      <c r="AZ76" s="158">
        <v>0</v>
      </c>
      <c r="BA76" s="158">
        <v>1.2081532242202786</v>
      </c>
      <c r="BB76" s="158">
        <v>0.15889113389800136</v>
      </c>
      <c r="BC76" s="158">
        <v>1.7069799136530781</v>
      </c>
      <c r="BD76" s="158">
        <v>0.43094978351924407</v>
      </c>
      <c r="BE76" s="158">
        <v>0.31419157832007888</v>
      </c>
      <c r="BF76" s="158">
        <v>0.34370458093244999</v>
      </c>
      <c r="BG76" s="158">
        <v>0.2575789768802314</v>
      </c>
      <c r="BH76" s="158">
        <v>0</v>
      </c>
      <c r="BI76" s="158">
        <v>0</v>
      </c>
      <c r="BJ76" s="158">
        <v>-0.23220248361222809</v>
      </c>
      <c r="BK76" s="158">
        <v>0</v>
      </c>
      <c r="BL76" s="158">
        <v>0</v>
      </c>
      <c r="BM76" s="158">
        <v>0</v>
      </c>
      <c r="BN76" s="158">
        <v>0</v>
      </c>
      <c r="BO76" s="158">
        <v>0</v>
      </c>
      <c r="BP76" s="158">
        <v>0</v>
      </c>
      <c r="BQ76" s="158">
        <v>0</v>
      </c>
      <c r="BR76" s="158">
        <v>0</v>
      </c>
      <c r="BS76" s="158">
        <v>0</v>
      </c>
      <c r="BT76" s="158">
        <v>0</v>
      </c>
      <c r="BU76" s="158">
        <v>0</v>
      </c>
      <c r="BV76" s="158">
        <v>0</v>
      </c>
      <c r="BW76" s="158">
        <v>0</v>
      </c>
      <c r="BX76" s="158">
        <v>0</v>
      </c>
      <c r="BY76" s="158">
        <v>0</v>
      </c>
      <c r="BZ76" s="158">
        <v>0</v>
      </c>
      <c r="CA76" s="158">
        <v>0</v>
      </c>
      <c r="CB76" s="158">
        <v>0</v>
      </c>
      <c r="CC76" s="158">
        <v>0</v>
      </c>
      <c r="CD76" s="158">
        <v>0</v>
      </c>
      <c r="CE76" s="158">
        <v>0</v>
      </c>
      <c r="CF76" s="158">
        <v>0</v>
      </c>
      <c r="CG76" s="159">
        <v>0</v>
      </c>
    </row>
    <row r="77" spans="1:85" ht="24.75" customHeight="1" x14ac:dyDescent="0.35">
      <c r="A77" s="156"/>
      <c r="B77" s="69" t="s">
        <v>484</v>
      </c>
      <c r="C77" s="237"/>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249">
        <f t="shared" ref="AH77:BM77" si="6">SUM(AH21:AH76)-AH23-AH36-AH42-AH45-AH52-AH71</f>
        <v>26586.146777860711</v>
      </c>
      <c r="AI77" s="249">
        <f t="shared" si="6"/>
        <v>24937.695480989845</v>
      </c>
      <c r="AJ77" s="249">
        <f t="shared" si="6"/>
        <v>27334.189748201643</v>
      </c>
      <c r="AK77" s="249">
        <f t="shared" si="6"/>
        <v>32741.264167120979</v>
      </c>
      <c r="AL77" s="249">
        <f t="shared" si="6"/>
        <v>36109.30597742027</v>
      </c>
      <c r="AM77" s="249">
        <f t="shared" si="6"/>
        <v>40498.222864397751</v>
      </c>
      <c r="AN77" s="249">
        <f t="shared" si="6"/>
        <v>42407.686073462988</v>
      </c>
      <c r="AO77" s="249">
        <f t="shared" si="6"/>
        <v>44032.234762289983</v>
      </c>
      <c r="AP77" s="249">
        <f t="shared" si="6"/>
        <v>46217.304021967284</v>
      </c>
      <c r="AQ77" s="249">
        <f t="shared" si="6"/>
        <v>44358.900854779604</v>
      </c>
      <c r="AR77" s="249">
        <f t="shared" si="6"/>
        <v>39748.736953000393</v>
      </c>
      <c r="AS77" s="249">
        <f t="shared" si="6"/>
        <v>37857.052676392123</v>
      </c>
      <c r="AT77" s="249">
        <f t="shared" si="6"/>
        <v>40684.65454294793</v>
      </c>
      <c r="AU77" s="249">
        <f t="shared" si="6"/>
        <v>48703.522193686811</v>
      </c>
      <c r="AV77" s="249">
        <f t="shared" si="6"/>
        <v>56839.90065133648</v>
      </c>
      <c r="AW77" s="249">
        <f t="shared" si="6"/>
        <v>62056.153299022844</v>
      </c>
      <c r="AX77" s="249">
        <f t="shared" si="6"/>
        <v>63491.363212106276</v>
      </c>
      <c r="AY77" s="249">
        <f t="shared" si="6"/>
        <v>64867.487737430456</v>
      </c>
      <c r="AZ77" s="249">
        <f t="shared" si="6"/>
        <v>64126.29341401987</v>
      </c>
      <c r="BA77" s="249">
        <f t="shared" si="6"/>
        <v>62572.391634149491</v>
      </c>
      <c r="BB77" s="249">
        <f t="shared" si="6"/>
        <v>61548.585242935522</v>
      </c>
      <c r="BC77" s="249">
        <f t="shared" si="6"/>
        <v>59551.522959454167</v>
      </c>
      <c r="BD77" s="249">
        <f t="shared" si="6"/>
        <v>57288.283090223005</v>
      </c>
      <c r="BE77" s="249">
        <f t="shared" si="6"/>
        <v>57472.434314231257</v>
      </c>
      <c r="BF77" s="249">
        <f t="shared" si="6"/>
        <v>57835.548579851013</v>
      </c>
      <c r="BG77" s="249">
        <f t="shared" si="6"/>
        <v>58780.434555947402</v>
      </c>
      <c r="BH77" s="249">
        <f t="shared" si="6"/>
        <v>58837.365016923832</v>
      </c>
      <c r="BI77" s="249">
        <f t="shared" si="6"/>
        <v>59248.536845855058</v>
      </c>
      <c r="BJ77" s="249">
        <f t="shared" si="6"/>
        <v>59749.359729513264</v>
      </c>
      <c r="BK77" s="249">
        <f t="shared" si="6"/>
        <v>61383.834741058708</v>
      </c>
      <c r="BL77" s="249">
        <f t="shared" si="6"/>
        <v>63025.695527518139</v>
      </c>
      <c r="BM77" s="249">
        <f t="shared" si="6"/>
        <v>71651.345637954699</v>
      </c>
      <c r="BN77" s="249">
        <f t="shared" ref="BN77:CG77" si="7">SUM(BN21:BN76)-BN23-BN36-BN42-BN45-BN52-BN71</f>
        <v>72953.212870155097</v>
      </c>
      <c r="BO77" s="249">
        <f t="shared" si="7"/>
        <v>74232.869122332704</v>
      </c>
      <c r="BP77" s="249">
        <f t="shared" si="7"/>
        <v>75650.777429750582</v>
      </c>
      <c r="BQ77" s="249">
        <f t="shared" si="7"/>
        <v>69921.877266177878</v>
      </c>
      <c r="BR77" s="249">
        <f t="shared" si="7"/>
        <v>69778.757167423595</v>
      </c>
      <c r="BS77" s="249">
        <f t="shared" si="7"/>
        <v>71044.452917865172</v>
      </c>
      <c r="BT77" s="249">
        <f t="shared" si="7"/>
        <v>70082.156937107851</v>
      </c>
      <c r="BU77" s="249">
        <f t="shared" si="7"/>
        <v>72224.237990747992</v>
      </c>
      <c r="BV77" s="249">
        <f t="shared" si="7"/>
        <v>74868.483258479901</v>
      </c>
      <c r="BW77" s="249">
        <f t="shared" si="7"/>
        <v>80813.61396582918</v>
      </c>
      <c r="BX77" s="249">
        <f t="shared" si="7"/>
        <v>98611.51168325037</v>
      </c>
      <c r="BY77" s="249">
        <f t="shared" si="7"/>
        <v>100160.06434033311</v>
      </c>
      <c r="BZ77" s="249">
        <f t="shared" si="7"/>
        <v>100176.2330154439</v>
      </c>
      <c r="CA77" s="249">
        <f t="shared" si="7"/>
        <v>110444.35605644347</v>
      </c>
      <c r="CB77" s="249">
        <f t="shared" si="7"/>
        <v>117605.11641557085</v>
      </c>
      <c r="CC77" s="249">
        <f t="shared" si="7"/>
        <v>121286.677758982</v>
      </c>
      <c r="CD77" s="249">
        <f t="shared" si="7"/>
        <v>123215.17912385605</v>
      </c>
      <c r="CE77" s="249">
        <f t="shared" si="7"/>
        <v>125412.84566972633</v>
      </c>
      <c r="CF77" s="249">
        <f t="shared" si="7"/>
        <v>127625.91195835911</v>
      </c>
      <c r="CG77" s="250">
        <f t="shared" si="7"/>
        <v>129809.66771259402</v>
      </c>
    </row>
    <row r="78" spans="1:85" x14ac:dyDescent="0.35">
      <c r="A78" s="156"/>
      <c r="B78" s="238" t="s">
        <v>466</v>
      </c>
      <c r="C78" s="237"/>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249">
        <f t="shared" ref="AH78:BM78" si="8">AH77-AH74-AH46-AH39-AH33-AH35-AH31</f>
        <v>24751.615585995671</v>
      </c>
      <c r="AI78" s="249">
        <f t="shared" si="8"/>
        <v>22974.546539341252</v>
      </c>
      <c r="AJ78" s="249">
        <f t="shared" si="8"/>
        <v>25254.985314471756</v>
      </c>
      <c r="AK78" s="249">
        <f t="shared" si="8"/>
        <v>30190.193153288194</v>
      </c>
      <c r="AL78" s="249">
        <f t="shared" si="8"/>
        <v>33317.820016574879</v>
      </c>
      <c r="AM78" s="249">
        <f t="shared" si="8"/>
        <v>37473.518149311436</v>
      </c>
      <c r="AN78" s="249">
        <f t="shared" si="8"/>
        <v>39298.976076849649</v>
      </c>
      <c r="AO78" s="249">
        <f t="shared" si="8"/>
        <v>40815.725309273774</v>
      </c>
      <c r="AP78" s="249">
        <f t="shared" si="8"/>
        <v>42775.479240234483</v>
      </c>
      <c r="AQ78" s="249">
        <f t="shared" si="8"/>
        <v>40913.279345768919</v>
      </c>
      <c r="AR78" s="249">
        <f t="shared" si="8"/>
        <v>36849.914763829416</v>
      </c>
      <c r="AS78" s="249">
        <f t="shared" si="8"/>
        <v>34677.569309906379</v>
      </c>
      <c r="AT78" s="249">
        <f t="shared" si="8"/>
        <v>37140.122138263294</v>
      </c>
      <c r="AU78" s="249">
        <f t="shared" si="8"/>
        <v>45552.758981532737</v>
      </c>
      <c r="AV78" s="249">
        <f t="shared" si="8"/>
        <v>52717.553382028731</v>
      </c>
      <c r="AW78" s="249">
        <f t="shared" si="8"/>
        <v>57437.274233436903</v>
      </c>
      <c r="AX78" s="249">
        <f t="shared" si="8"/>
        <v>58483.83943472238</v>
      </c>
      <c r="AY78" s="249">
        <f t="shared" si="8"/>
        <v>59428.162372115934</v>
      </c>
      <c r="AZ78" s="249">
        <f t="shared" si="8"/>
        <v>58327.371256350387</v>
      </c>
      <c r="BA78" s="249">
        <f t="shared" si="8"/>
        <v>56415.232897042144</v>
      </c>
      <c r="BB78" s="249">
        <f t="shared" si="8"/>
        <v>55309.754166160223</v>
      </c>
      <c r="BC78" s="249">
        <f t="shared" si="8"/>
        <v>53973.680944854939</v>
      </c>
      <c r="BD78" s="249">
        <f t="shared" si="8"/>
        <v>53594.676926529086</v>
      </c>
      <c r="BE78" s="249">
        <f t="shared" si="8"/>
        <v>53902.064412396445</v>
      </c>
      <c r="BF78" s="249">
        <f t="shared" si="8"/>
        <v>55144.734931607505</v>
      </c>
      <c r="BG78" s="249">
        <f t="shared" si="8"/>
        <v>55930.846016736992</v>
      </c>
      <c r="BH78" s="249">
        <f t="shared" si="8"/>
        <v>55988.678503682328</v>
      </c>
      <c r="BI78" s="249">
        <f t="shared" si="8"/>
        <v>56150.917533894404</v>
      </c>
      <c r="BJ78" s="249">
        <f t="shared" si="8"/>
        <v>56723.139342679162</v>
      </c>
      <c r="BK78" s="249">
        <f t="shared" si="8"/>
        <v>58363.599797058218</v>
      </c>
      <c r="BL78" s="249">
        <f t="shared" si="8"/>
        <v>59976.11501238613</v>
      </c>
      <c r="BM78" s="249">
        <f t="shared" si="8"/>
        <v>68081.138385279744</v>
      </c>
      <c r="BN78" s="249">
        <f t="shared" ref="BN78:CG78" si="9">BN77-BN74-BN46-BN39-BN33-BN35-BN31</f>
        <v>69173.026942636498</v>
      </c>
      <c r="BO78" s="249">
        <f t="shared" si="9"/>
        <v>70463.039199666746</v>
      </c>
      <c r="BP78" s="249">
        <f t="shared" si="9"/>
        <v>71833.587562858535</v>
      </c>
      <c r="BQ78" s="249">
        <f t="shared" si="9"/>
        <v>69921.877266177878</v>
      </c>
      <c r="BR78" s="249">
        <f t="shared" si="9"/>
        <v>69778.757167423595</v>
      </c>
      <c r="BS78" s="249">
        <f t="shared" si="9"/>
        <v>71044.452917865172</v>
      </c>
      <c r="BT78" s="249">
        <f t="shared" si="9"/>
        <v>70082.156937107851</v>
      </c>
      <c r="BU78" s="249">
        <f t="shared" si="9"/>
        <v>72224.237990747992</v>
      </c>
      <c r="BV78" s="249">
        <f t="shared" si="9"/>
        <v>74868.483258479901</v>
      </c>
      <c r="BW78" s="249">
        <f t="shared" si="9"/>
        <v>80813.61396582918</v>
      </c>
      <c r="BX78" s="249">
        <f t="shared" si="9"/>
        <v>98611.51168325037</v>
      </c>
      <c r="BY78" s="249">
        <f t="shared" si="9"/>
        <v>100160.06434033311</v>
      </c>
      <c r="BZ78" s="249">
        <f t="shared" si="9"/>
        <v>100176.2330154439</v>
      </c>
      <c r="CA78" s="249">
        <f t="shared" si="9"/>
        <v>110444.35605644347</v>
      </c>
      <c r="CB78" s="249">
        <f t="shared" si="9"/>
        <v>117605.11641557085</v>
      </c>
      <c r="CC78" s="249">
        <f t="shared" si="9"/>
        <v>121286.677758982</v>
      </c>
      <c r="CD78" s="249">
        <f t="shared" si="9"/>
        <v>123215.17912385605</v>
      </c>
      <c r="CE78" s="249">
        <f t="shared" si="9"/>
        <v>125412.84566972633</v>
      </c>
      <c r="CF78" s="249">
        <f t="shared" si="9"/>
        <v>127625.91195835911</v>
      </c>
      <c r="CG78" s="250">
        <f t="shared" si="9"/>
        <v>129809.66771259402</v>
      </c>
    </row>
    <row r="79" spans="1:85" x14ac:dyDescent="0.35">
      <c r="A79" s="156"/>
      <c r="C79" s="237"/>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7"/>
    </row>
    <row r="80" spans="1:85" ht="26.25" customHeight="1" x14ac:dyDescent="0.35">
      <c r="A80" s="156"/>
      <c r="B80" s="107" t="s">
        <v>485</v>
      </c>
      <c r="C80" s="237"/>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9"/>
    </row>
    <row r="81" spans="1:85" x14ac:dyDescent="0.35">
      <c r="A81" s="156"/>
      <c r="B81" s="42" t="s">
        <v>355</v>
      </c>
      <c r="C81" s="237" t="s">
        <v>354</v>
      </c>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v>555.89719370915429</v>
      </c>
      <c r="AI81" s="158">
        <v>573.15963115225691</v>
      </c>
      <c r="AJ81" s="158">
        <v>650.45567719542839</v>
      </c>
      <c r="AK81" s="158">
        <v>760.68869268030778</v>
      </c>
      <c r="AL81" s="158">
        <v>883.91185728952473</v>
      </c>
      <c r="AM81" s="158">
        <v>1063.8313397307029</v>
      </c>
      <c r="AN81" s="158">
        <v>1197.0466401412195</v>
      </c>
      <c r="AO81" s="158">
        <v>1379.5020260746871</v>
      </c>
      <c r="AP81" s="158">
        <v>1519.3852172866261</v>
      </c>
      <c r="AQ81" s="158">
        <v>1677.1166380686739</v>
      </c>
      <c r="AR81" s="158">
        <v>1785.7689983630205</v>
      </c>
      <c r="AS81" s="158">
        <v>1936.0684283331143</v>
      </c>
      <c r="AT81" s="158">
        <v>2152.4884609440719</v>
      </c>
      <c r="AU81" s="158">
        <v>2551.066322046714</v>
      </c>
      <c r="AV81" s="158">
        <v>3244.8325520840276</v>
      </c>
      <c r="AW81" s="158">
        <v>3646.3237226484675</v>
      </c>
      <c r="AX81" s="158">
        <v>3921.0308810468559</v>
      </c>
      <c r="AY81" s="158">
        <v>4248.8840352576581</v>
      </c>
      <c r="AZ81" s="158">
        <v>4481.6527658278419</v>
      </c>
      <c r="BA81" s="158">
        <v>4722.5020372322269</v>
      </c>
      <c r="BB81" s="158">
        <v>4951.4449583403839</v>
      </c>
      <c r="BC81" s="158">
        <v>5147.3878090964554</v>
      </c>
      <c r="BD81" s="158">
        <v>5336.1259377795704</v>
      </c>
      <c r="BE81" s="158">
        <v>5545.2688432004315</v>
      </c>
      <c r="BF81" s="158">
        <v>5642.7938928002677</v>
      </c>
      <c r="BG81" s="158">
        <v>5868.2632235579349</v>
      </c>
      <c r="BH81" s="158">
        <v>6054.5716530043574</v>
      </c>
      <c r="BI81" s="158">
        <v>6295.594081496155</v>
      </c>
      <c r="BJ81" s="158">
        <v>6482.6041793439072</v>
      </c>
      <c r="BK81" s="158">
        <v>6779.1599902278404</v>
      </c>
      <c r="BL81" s="158">
        <v>6969.9928455860791</v>
      </c>
      <c r="BM81" s="158">
        <v>7416.9596396329771</v>
      </c>
      <c r="BN81" s="158">
        <v>7452.3583308187854</v>
      </c>
      <c r="BO81" s="158">
        <v>7479.3242124612461</v>
      </c>
      <c r="BP81" s="158">
        <v>7531.0884523055265</v>
      </c>
      <c r="BQ81" s="158">
        <v>7233.8584425676654</v>
      </c>
      <c r="BR81" s="158">
        <v>7228.7961568214323</v>
      </c>
      <c r="BS81" s="158">
        <v>7266.9858633373597</v>
      </c>
      <c r="BT81" s="158">
        <v>7097.7146584777975</v>
      </c>
      <c r="BU81" s="158">
        <v>7047.1126487345518</v>
      </c>
      <c r="BV81" s="158">
        <v>7084.2861725678276</v>
      </c>
      <c r="BW81" s="158">
        <v>7204.3280428156768</v>
      </c>
      <c r="BX81" s="158">
        <v>6176.8313543935355</v>
      </c>
      <c r="BY81" s="158">
        <v>6177.7948167048207</v>
      </c>
      <c r="BZ81" s="158">
        <v>6158.7822347038864</v>
      </c>
      <c r="CA81" s="158">
        <v>6854.9503455184404</v>
      </c>
      <c r="CB81" s="158">
        <v>7650.2665613817726</v>
      </c>
      <c r="CC81" s="158">
        <v>7911.9733929230097</v>
      </c>
      <c r="CD81" s="158">
        <v>8145.7565312234383</v>
      </c>
      <c r="CE81" s="158">
        <v>8310.3849062140289</v>
      </c>
      <c r="CF81" s="158">
        <v>8428.1235171541466</v>
      </c>
      <c r="CG81" s="159">
        <v>8585.4893680486621</v>
      </c>
    </row>
    <row r="82" spans="1:85" x14ac:dyDescent="0.35">
      <c r="A82" s="156"/>
      <c r="B82" s="42" t="s">
        <v>356</v>
      </c>
      <c r="C82" s="237"/>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v>434.83160600803495</v>
      </c>
      <c r="AI82" s="158">
        <v>369.49083099899588</v>
      </c>
      <c r="AJ82" s="158">
        <v>353.3624089676145</v>
      </c>
      <c r="AK82" s="158">
        <v>347.60857124612073</v>
      </c>
      <c r="AL82" s="158">
        <v>315.53458813389352</v>
      </c>
      <c r="AM82" s="158">
        <v>330.81025433799061</v>
      </c>
      <c r="AN82" s="158">
        <v>312.56996622826802</v>
      </c>
      <c r="AO82" s="158">
        <v>313.28833802145903</v>
      </c>
      <c r="AP82" s="158">
        <v>302.97725728933108</v>
      </c>
      <c r="AQ82" s="158">
        <v>297.1277050524281</v>
      </c>
      <c r="AR82" s="158">
        <v>287.41091036286548</v>
      </c>
      <c r="AS82" s="158">
        <v>301.39031688284172</v>
      </c>
      <c r="AT82" s="158">
        <v>259.72726788608338</v>
      </c>
      <c r="AU82" s="158">
        <v>315.50179357642673</v>
      </c>
      <c r="AV82" s="158">
        <v>329.49595184455865</v>
      </c>
      <c r="AW82" s="158">
        <v>338.73957449274741</v>
      </c>
      <c r="AX82" s="158">
        <v>325.51391123389868</v>
      </c>
      <c r="AY82" s="158">
        <v>318.8435369170146</v>
      </c>
      <c r="AZ82" s="158">
        <v>283.48187363218102</v>
      </c>
      <c r="BA82" s="158">
        <v>261.27944669778219</v>
      </c>
      <c r="BB82" s="158">
        <v>248.51573496497312</v>
      </c>
      <c r="BC82" s="158">
        <v>235.46542647400915</v>
      </c>
      <c r="BD82" s="158">
        <v>216.64310029095662</v>
      </c>
      <c r="BE82" s="158">
        <v>220.49756562340033</v>
      </c>
      <c r="BF82" s="158">
        <v>224.27138964405623</v>
      </c>
      <c r="BG82" s="158">
        <v>207.3062803639809</v>
      </c>
      <c r="BH82" s="158">
        <v>195.3614599965866</v>
      </c>
      <c r="BI82" s="158">
        <v>176.6374708503954</v>
      </c>
      <c r="BJ82" s="158">
        <v>153.72755368710011</v>
      </c>
      <c r="BK82" s="158">
        <v>120.40411850539505</v>
      </c>
      <c r="BL82" s="158">
        <v>96.268509479391625</v>
      </c>
      <c r="BM82" s="158">
        <v>74.7811672528765</v>
      </c>
      <c r="BN82" s="158">
        <v>71.610001106170628</v>
      </c>
      <c r="BO82" s="158">
        <v>52.312884549076664</v>
      </c>
      <c r="BP82" s="158">
        <v>38.89341762286211</v>
      </c>
      <c r="BQ82" s="158">
        <v>24.978770233010046</v>
      </c>
      <c r="BR82" s="158">
        <v>16.383791797862333</v>
      </c>
      <c r="BS82" s="158">
        <v>9.0248075867222681</v>
      </c>
      <c r="BT82" s="158">
        <v>6.2899306520096623</v>
      </c>
      <c r="BU82" s="158">
        <v>4.1430847475904615</v>
      </c>
      <c r="BV82" s="158">
        <v>1.9610742637093102</v>
      </c>
      <c r="BW82" s="158">
        <v>0.70194312787153312</v>
      </c>
      <c r="BX82" s="158">
        <v>0</v>
      </c>
      <c r="BY82" s="158">
        <v>0</v>
      </c>
      <c r="BZ82" s="158">
        <v>0</v>
      </c>
      <c r="CA82" s="158">
        <v>0</v>
      </c>
      <c r="CB82" s="158">
        <v>0</v>
      </c>
      <c r="CC82" s="158">
        <v>0</v>
      </c>
      <c r="CD82" s="158">
        <v>0</v>
      </c>
      <c r="CE82" s="158">
        <v>0</v>
      </c>
      <c r="CF82" s="158">
        <v>0</v>
      </c>
      <c r="CG82" s="159">
        <v>0</v>
      </c>
    </row>
    <row r="83" spans="1:85" x14ac:dyDescent="0.35">
      <c r="A83" s="156"/>
      <c r="B83" s="62" t="s">
        <v>469</v>
      </c>
      <c r="C83" s="237" t="s">
        <v>357</v>
      </c>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v>434.83160600803495</v>
      </c>
      <c r="AI83" s="158">
        <v>369.48730534348147</v>
      </c>
      <c r="AJ83" s="158">
        <v>353.25843917828087</v>
      </c>
      <c r="AK83" s="158">
        <v>347.24142915102664</v>
      </c>
      <c r="AL83" s="158">
        <v>314.7381360937992</v>
      </c>
      <c r="AM83" s="158">
        <v>329.22636862311458</v>
      </c>
      <c r="AN83" s="158">
        <v>309.92809986923174</v>
      </c>
      <c r="AO83" s="158">
        <v>308.59986383324787</v>
      </c>
      <c r="AP83" s="158">
        <v>296.68281018594217</v>
      </c>
      <c r="AQ83" s="158">
        <v>288.78391757564185</v>
      </c>
      <c r="AR83" s="158">
        <v>276.47016976710171</v>
      </c>
      <c r="AS83" s="158">
        <v>284.3115243369266</v>
      </c>
      <c r="AT83" s="158">
        <v>239.43479459700089</v>
      </c>
      <c r="AU83" s="158">
        <v>284.3307574907505</v>
      </c>
      <c r="AV83" s="158">
        <v>290.83361244228303</v>
      </c>
      <c r="AW83" s="158">
        <v>294.50719173515137</v>
      </c>
      <c r="AX83" s="158">
        <v>279.93152557389368</v>
      </c>
      <c r="AY83" s="158">
        <v>266.71820394920957</v>
      </c>
      <c r="AZ83" s="158">
        <v>230.64822163583085</v>
      </c>
      <c r="BA83" s="158">
        <v>210.67765165299221</v>
      </c>
      <c r="BB83" s="158">
        <v>196.22116320619446</v>
      </c>
      <c r="BC83" s="158">
        <v>182.51638311470236</v>
      </c>
      <c r="BD83" s="158">
        <v>165.16406607947107</v>
      </c>
      <c r="BE83" s="158">
        <v>167.31897530194354</v>
      </c>
      <c r="BF83" s="158">
        <v>170.36174613975277</v>
      </c>
      <c r="BG83" s="158">
        <v>150.09055937896508</v>
      </c>
      <c r="BH83" s="158">
        <v>139.53412790140317</v>
      </c>
      <c r="BI83" s="158">
        <v>125.83689561856637</v>
      </c>
      <c r="BJ83" s="158">
        <v>108.08625457655275</v>
      </c>
      <c r="BK83" s="158">
        <v>80.859997619602069</v>
      </c>
      <c r="BL83" s="158">
        <v>65.318218047807392</v>
      </c>
      <c r="BM83" s="158">
        <v>51.06571058328894</v>
      </c>
      <c r="BN83" s="158">
        <v>52.787060617884869</v>
      </c>
      <c r="BO83" s="158">
        <v>40.445014690835492</v>
      </c>
      <c r="BP83" s="158">
        <v>29.027183102814579</v>
      </c>
      <c r="BQ83" s="158">
        <v>19.247280771896193</v>
      </c>
      <c r="BR83" s="158">
        <v>12.151213419017182</v>
      </c>
      <c r="BS83" s="158">
        <v>7.2874919225022579</v>
      </c>
      <c r="BT83" s="158">
        <v>4.3045002015885601</v>
      </c>
      <c r="BU83" s="158">
        <v>3.7394986390527802</v>
      </c>
      <c r="BV83" s="158">
        <v>1.7272322736875882</v>
      </c>
      <c r="BW83" s="158">
        <v>0.60613842880193503</v>
      </c>
      <c r="BX83" s="158">
        <v>0</v>
      </c>
      <c r="BY83" s="158">
        <v>0</v>
      </c>
      <c r="BZ83" s="158">
        <v>0</v>
      </c>
      <c r="CA83" s="158">
        <v>0</v>
      </c>
      <c r="CB83" s="158">
        <v>0</v>
      </c>
      <c r="CC83" s="158">
        <v>0</v>
      </c>
      <c r="CD83" s="158">
        <v>0</v>
      </c>
      <c r="CE83" s="158">
        <v>0</v>
      </c>
      <c r="CF83" s="158">
        <v>0</v>
      </c>
      <c r="CG83" s="159">
        <v>0</v>
      </c>
    </row>
    <row r="84" spans="1:85" x14ac:dyDescent="0.35">
      <c r="A84" s="156"/>
      <c r="B84" s="62" t="s">
        <v>470</v>
      </c>
      <c r="C84" s="237" t="s">
        <v>357</v>
      </c>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v>0</v>
      </c>
      <c r="AI84" s="158">
        <v>3.5256555144422071E-3</v>
      </c>
      <c r="AJ84" s="158">
        <v>0.10396978933362776</v>
      </c>
      <c r="AK84" s="158">
        <v>0.36714209509411649</v>
      </c>
      <c r="AL84" s="158">
        <v>0.79645204009429826</v>
      </c>
      <c r="AM84" s="158">
        <v>1.5838857148760648</v>
      </c>
      <c r="AN84" s="158">
        <v>2.6418663590362761</v>
      </c>
      <c r="AO84" s="158">
        <v>4.6884741882111491</v>
      </c>
      <c r="AP84" s="158">
        <v>6.2944471033889275</v>
      </c>
      <c r="AQ84" s="158">
        <v>8.3437874767862752</v>
      </c>
      <c r="AR84" s="158">
        <v>10.940740595763733</v>
      </c>
      <c r="AS84" s="158">
        <v>17.078792545915114</v>
      </c>
      <c r="AT84" s="158">
        <v>20.292473289082515</v>
      </c>
      <c r="AU84" s="158">
        <v>31.17103608567627</v>
      </c>
      <c r="AV84" s="158">
        <v>38.662339402275606</v>
      </c>
      <c r="AW84" s="158">
        <v>44.232382757595978</v>
      </c>
      <c r="AX84" s="158">
        <v>45.582385660004995</v>
      </c>
      <c r="AY84" s="158">
        <v>52.125332967805072</v>
      </c>
      <c r="AZ84" s="158">
        <v>52.83365199635012</v>
      </c>
      <c r="BA84" s="158">
        <v>50.601795044790009</v>
      </c>
      <c r="BB84" s="158">
        <v>52.294571758778659</v>
      </c>
      <c r="BC84" s="158">
        <v>52.949043359306806</v>
      </c>
      <c r="BD84" s="158">
        <v>51.479034211485555</v>
      </c>
      <c r="BE84" s="158">
        <v>53.178590321456781</v>
      </c>
      <c r="BF84" s="158">
        <v>53.909643504303475</v>
      </c>
      <c r="BG84" s="158">
        <v>57.215720985015828</v>
      </c>
      <c r="BH84" s="158">
        <v>55.827332095183451</v>
      </c>
      <c r="BI84" s="158">
        <v>50.800575231829015</v>
      </c>
      <c r="BJ84" s="158">
        <v>45.641299110547358</v>
      </c>
      <c r="BK84" s="158">
        <v>39.544120885792978</v>
      </c>
      <c r="BL84" s="158">
        <v>30.950291431584237</v>
      </c>
      <c r="BM84" s="158">
        <v>23.715456669587557</v>
      </c>
      <c r="BN84" s="158">
        <v>18.822940488285759</v>
      </c>
      <c r="BO84" s="158">
        <v>11.867869858241177</v>
      </c>
      <c r="BP84" s="158">
        <v>9.8662345200475254</v>
      </c>
      <c r="BQ84" s="158">
        <v>5.7314894611138545</v>
      </c>
      <c r="BR84" s="158">
        <v>4.2325783788451492</v>
      </c>
      <c r="BS84" s="158">
        <v>1.7373156642200103</v>
      </c>
      <c r="BT84" s="158">
        <v>1.9854304504211022</v>
      </c>
      <c r="BU84" s="158">
        <v>0.40358610853768145</v>
      </c>
      <c r="BV84" s="158">
        <v>0.23384199002172187</v>
      </c>
      <c r="BW84" s="158">
        <v>9.5804699069598112E-2</v>
      </c>
      <c r="BX84" s="158">
        <v>0</v>
      </c>
      <c r="BY84" s="158">
        <v>0</v>
      </c>
      <c r="BZ84" s="158">
        <v>0</v>
      </c>
      <c r="CA84" s="158">
        <v>0</v>
      </c>
      <c r="CB84" s="158">
        <v>0</v>
      </c>
      <c r="CC84" s="158">
        <v>0</v>
      </c>
      <c r="CD84" s="158">
        <v>0</v>
      </c>
      <c r="CE84" s="158">
        <v>0</v>
      </c>
      <c r="CF84" s="158">
        <v>0</v>
      </c>
      <c r="CG84" s="159">
        <v>0</v>
      </c>
    </row>
    <row r="85" spans="1:85" x14ac:dyDescent="0.35">
      <c r="A85" s="156"/>
      <c r="B85" s="42" t="s">
        <v>358</v>
      </c>
      <c r="C85" s="237" t="s">
        <v>354</v>
      </c>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v>0</v>
      </c>
      <c r="AI85" s="158">
        <v>0</v>
      </c>
      <c r="AJ85" s="158">
        <v>0</v>
      </c>
      <c r="AK85" s="158">
        <v>0</v>
      </c>
      <c r="AL85" s="158">
        <v>0</v>
      </c>
      <c r="AM85" s="158">
        <v>0</v>
      </c>
      <c r="AN85" s="158">
        <v>0</v>
      </c>
      <c r="AO85" s="158">
        <v>0</v>
      </c>
      <c r="AP85" s="158">
        <v>0</v>
      </c>
      <c r="AQ85" s="158">
        <v>0</v>
      </c>
      <c r="AR85" s="158">
        <v>0</v>
      </c>
      <c r="AS85" s="158">
        <v>0</v>
      </c>
      <c r="AT85" s="158">
        <v>0</v>
      </c>
      <c r="AU85" s="158">
        <v>31.505977239465114</v>
      </c>
      <c r="AV85" s="158">
        <v>36.184872780212935</v>
      </c>
      <c r="AW85" s="158">
        <v>44.713573662477344</v>
      </c>
      <c r="AX85" s="158">
        <v>52.490767517880606</v>
      </c>
      <c r="AY85" s="158">
        <v>60.338688050084066</v>
      </c>
      <c r="AZ85" s="158">
        <v>68.466303407863165</v>
      </c>
      <c r="BA85" s="158">
        <v>68.733904559710723</v>
      </c>
      <c r="BB85" s="158">
        <v>70.971111942268848</v>
      </c>
      <c r="BC85" s="158">
        <v>69.96347196735266</v>
      </c>
      <c r="BD85" s="158">
        <v>103.44296981018981</v>
      </c>
      <c r="BE85" s="158">
        <v>108.70623657927833</v>
      </c>
      <c r="BF85" s="158">
        <v>79.520741679371355</v>
      </c>
      <c r="BG85" s="158">
        <v>61.437427038351153</v>
      </c>
      <c r="BH85" s="158">
        <v>63.308224262397395</v>
      </c>
      <c r="BI85" s="158">
        <v>57.150919648112023</v>
      </c>
      <c r="BJ85" s="158">
        <v>61.285609703799032</v>
      </c>
      <c r="BK85" s="158">
        <v>67.553658187729837</v>
      </c>
      <c r="BL85" s="158">
        <v>68.771164006721364</v>
      </c>
      <c r="BM85" s="158">
        <v>70.750099289384295</v>
      </c>
      <c r="BN85" s="158">
        <v>65.123885473297406</v>
      </c>
      <c r="BO85" s="158">
        <v>58.212778328083388</v>
      </c>
      <c r="BP85" s="158">
        <v>61.887434143286647</v>
      </c>
      <c r="BQ85" s="158">
        <v>62.703591855791558</v>
      </c>
      <c r="BR85" s="158">
        <v>59.667655261987868</v>
      </c>
      <c r="BS85" s="158">
        <v>55.445088822513519</v>
      </c>
      <c r="BT85" s="158">
        <v>52.112549303749844</v>
      </c>
      <c r="BU85" s="158">
        <v>49.430800647753209</v>
      </c>
      <c r="BV85" s="158">
        <v>36.942918264561449</v>
      </c>
      <c r="BW85" s="158">
        <v>33.325420105240788</v>
      </c>
      <c r="BX85" s="158">
        <v>31.749296464052506</v>
      </c>
      <c r="BY85" s="158">
        <v>35.373863613343445</v>
      </c>
      <c r="BZ85" s="158">
        <v>33.240039784508447</v>
      </c>
      <c r="CA85" s="158">
        <v>33.877688271972481</v>
      </c>
      <c r="CB85" s="158">
        <v>38.026208442266864</v>
      </c>
      <c r="CC85" s="158">
        <v>40.157884504579044</v>
      </c>
      <c r="CD85" s="158">
        <v>39.071328105047414</v>
      </c>
      <c r="CE85" s="158">
        <v>35.462403286155471</v>
      </c>
      <c r="CF85" s="158">
        <v>34.742447249388455</v>
      </c>
      <c r="CG85" s="159">
        <v>36.377086955493454</v>
      </c>
    </row>
    <row r="86" spans="1:85" x14ac:dyDescent="0.35">
      <c r="A86" s="156"/>
      <c r="B86" s="42" t="s">
        <v>486</v>
      </c>
      <c r="C86" s="237" t="s">
        <v>357</v>
      </c>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v>581.36112435826988</v>
      </c>
      <c r="AI86" s="158">
        <v>497.42217976642081</v>
      </c>
      <c r="AJ86" s="158">
        <v>426.39613395934936</v>
      </c>
      <c r="AK86" s="158">
        <v>397.56234687554382</v>
      </c>
      <c r="AL86" s="158">
        <v>373.92852962865038</v>
      </c>
      <c r="AM86" s="158">
        <v>360.4384429934052</v>
      </c>
      <c r="AN86" s="158">
        <v>347.15492903335502</v>
      </c>
      <c r="AO86" s="158">
        <v>329.23444273516304</v>
      </c>
      <c r="AP86" s="158">
        <v>322.44274054184433</v>
      </c>
      <c r="AQ86" s="158">
        <v>304.6958287618848</v>
      </c>
      <c r="AR86" s="158">
        <v>290.60005266735544</v>
      </c>
      <c r="AS86" s="158">
        <v>276.29691052058229</v>
      </c>
      <c r="AT86" s="158">
        <v>255.71021989760928</v>
      </c>
      <c r="AU86" s="158">
        <v>245.38239335346123</v>
      </c>
      <c r="AV86" s="158">
        <v>240.43703021125066</v>
      </c>
      <c r="AW86" s="158">
        <v>247.9452446889288</v>
      </c>
      <c r="AX86" s="158">
        <v>246.33777289824974</v>
      </c>
      <c r="AY86" s="158">
        <v>240.4663696729142</v>
      </c>
      <c r="AZ86" s="158">
        <v>240.8813468985793</v>
      </c>
      <c r="BA86" s="158">
        <v>230.88141541511396</v>
      </c>
      <c r="BB86" s="158">
        <v>229.8692813857725</v>
      </c>
      <c r="BC86" s="158">
        <v>215.50325090471324</v>
      </c>
      <c r="BD86" s="158">
        <v>214.81225770793588</v>
      </c>
      <c r="BE86" s="158">
        <v>213.22538784924899</v>
      </c>
      <c r="BF86" s="158">
        <v>208.33705249672104</v>
      </c>
      <c r="BG86" s="158">
        <v>207.64251669213147</v>
      </c>
      <c r="BH86" s="158">
        <v>202.74552763820722</v>
      </c>
      <c r="BI86" s="158">
        <v>198.73282197492631</v>
      </c>
      <c r="BJ86" s="158">
        <v>196.63382419167635</v>
      </c>
      <c r="BK86" s="158">
        <v>194.13945787120736</v>
      </c>
      <c r="BL86" s="158">
        <v>1211.2451552584444</v>
      </c>
      <c r="BM86" s="158">
        <v>176.09280320471007</v>
      </c>
      <c r="BN86" s="158">
        <v>174.46980879828018</v>
      </c>
      <c r="BO86" s="158">
        <v>172.78907560769613</v>
      </c>
      <c r="BP86" s="158">
        <v>169.80608181727612</v>
      </c>
      <c r="BQ86" s="158">
        <v>165.35785724390041</v>
      </c>
      <c r="BR86" s="158">
        <v>166.11984906444707</v>
      </c>
      <c r="BS86" s="158">
        <v>168.87497628457669</v>
      </c>
      <c r="BT86" s="158">
        <v>163.65717127671223</v>
      </c>
      <c r="BU86" s="158">
        <v>160.65083912173606</v>
      </c>
      <c r="BV86" s="158">
        <v>156.90319054145183</v>
      </c>
      <c r="BW86" s="158">
        <v>151.25929639945682</v>
      </c>
      <c r="BX86" s="158">
        <v>142.04693001482568</v>
      </c>
      <c r="BY86" s="158">
        <v>144.46005819638361</v>
      </c>
      <c r="BZ86" s="158">
        <v>136.77381414636477</v>
      </c>
      <c r="CA86" s="158">
        <v>131.01689204454865</v>
      </c>
      <c r="CB86" s="158">
        <v>129.93137517940457</v>
      </c>
      <c r="CC86" s="158">
        <v>129.08509909137976</v>
      </c>
      <c r="CD86" s="158">
        <v>126.11998699657086</v>
      </c>
      <c r="CE86" s="158">
        <v>122.58752615764163</v>
      </c>
      <c r="CF86" s="158">
        <v>121.85086774785952</v>
      </c>
      <c r="CG86" s="159">
        <v>121.64508280145408</v>
      </c>
    </row>
    <row r="87" spans="1:85" x14ac:dyDescent="0.35">
      <c r="A87" s="156"/>
      <c r="B87" s="42" t="s">
        <v>362</v>
      </c>
      <c r="C87" s="237" t="s">
        <v>363</v>
      </c>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v>0</v>
      </c>
      <c r="AI87" s="158">
        <v>0</v>
      </c>
      <c r="AJ87" s="158">
        <v>0</v>
      </c>
      <c r="AK87" s="158">
        <v>0</v>
      </c>
      <c r="AL87" s="158">
        <v>0</v>
      </c>
      <c r="AM87" s="158">
        <v>0</v>
      </c>
      <c r="AN87" s="158">
        <v>0</v>
      </c>
      <c r="AO87" s="158">
        <v>0</v>
      </c>
      <c r="AP87" s="158">
        <v>0</v>
      </c>
      <c r="AQ87" s="158">
        <v>0</v>
      </c>
      <c r="AR87" s="158">
        <v>0</v>
      </c>
      <c r="AS87" s="158">
        <v>0</v>
      </c>
      <c r="AT87" s="158">
        <v>0</v>
      </c>
      <c r="AU87" s="158">
        <v>0</v>
      </c>
      <c r="AV87" s="158">
        <v>0</v>
      </c>
      <c r="AW87" s="158">
        <v>0</v>
      </c>
      <c r="AX87" s="158">
        <v>0</v>
      </c>
      <c r="AY87" s="158">
        <v>0</v>
      </c>
      <c r="AZ87" s="158">
        <v>0</v>
      </c>
      <c r="BA87" s="158">
        <v>0</v>
      </c>
      <c r="BB87" s="158">
        <v>0</v>
      </c>
      <c r="BC87" s="158">
        <v>0</v>
      </c>
      <c r="BD87" s="158">
        <v>0</v>
      </c>
      <c r="BE87" s="158">
        <v>0</v>
      </c>
      <c r="BF87" s="158">
        <v>0</v>
      </c>
      <c r="BG87" s="158">
        <v>0</v>
      </c>
      <c r="BH87" s="158">
        <v>0</v>
      </c>
      <c r="BI87" s="158">
        <v>0</v>
      </c>
      <c r="BJ87" s="158">
        <v>3.7268216098724101</v>
      </c>
      <c r="BK87" s="158">
        <v>4.2403427298379377</v>
      </c>
      <c r="BL87" s="158">
        <v>214.09363264520206</v>
      </c>
      <c r="BM87" s="158">
        <v>281.67816890346506</v>
      </c>
      <c r="BN87" s="158">
        <v>380.3490554781481</v>
      </c>
      <c r="BO87" s="158">
        <v>109.11149172154444</v>
      </c>
      <c r="BP87" s="158">
        <v>115.20381749294594</v>
      </c>
      <c r="BQ87" s="158">
        <v>6.5518134654285047</v>
      </c>
      <c r="BR87" s="158">
        <v>8.1919783444493728</v>
      </c>
      <c r="BS87" s="158">
        <v>2.4805148375824264</v>
      </c>
      <c r="BT87" s="158">
        <v>2.0178747445089482</v>
      </c>
      <c r="BU87" s="158">
        <v>68.943427583863496</v>
      </c>
      <c r="BV87" s="158">
        <v>25.07710834568087</v>
      </c>
      <c r="BW87" s="158">
        <v>0.11870112459118688</v>
      </c>
      <c r="BX87" s="158">
        <v>40.137777092474458</v>
      </c>
      <c r="BY87" s="158">
        <v>0.17819105103823571</v>
      </c>
      <c r="BZ87" s="158">
        <v>49.291570061526123</v>
      </c>
      <c r="CA87" s="158">
        <v>9.3783482293721345</v>
      </c>
      <c r="CB87" s="158">
        <v>12.840767611719283</v>
      </c>
      <c r="CC87" s="158">
        <v>12.542412880544195</v>
      </c>
      <c r="CD87" s="158">
        <v>12.299994733677199</v>
      </c>
      <c r="CE87" s="158">
        <v>12.063826739123758</v>
      </c>
      <c r="CF87" s="158">
        <v>11.830671538342392</v>
      </c>
      <c r="CG87" s="159">
        <v>11.601836873621055</v>
      </c>
    </row>
    <row r="88" spans="1:85" x14ac:dyDescent="0.35">
      <c r="A88" s="156"/>
      <c r="B88" s="42" t="s">
        <v>364</v>
      </c>
      <c r="C88" s="237" t="s">
        <v>354</v>
      </c>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v>4183.0384978951915</v>
      </c>
      <c r="CA88" s="158">
        <v>4408.2768633630321</v>
      </c>
      <c r="CB88" s="158">
        <v>38.978971445510076</v>
      </c>
      <c r="CC88" s="158"/>
      <c r="CD88" s="158"/>
      <c r="CE88" s="158"/>
      <c r="CF88" s="158"/>
      <c r="CG88" s="159"/>
    </row>
    <row r="89" spans="1:85" x14ac:dyDescent="0.35">
      <c r="A89" s="156"/>
      <c r="B89" s="42" t="s">
        <v>25</v>
      </c>
      <c r="C89" s="237" t="s">
        <v>363</v>
      </c>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v>1144.9205471148491</v>
      </c>
      <c r="AI89" s="158">
        <v>1125.6345990322457</v>
      </c>
      <c r="AJ89" s="158">
        <v>1268.9495281186153</v>
      </c>
      <c r="AK89" s="158">
        <v>1715.4007205306257</v>
      </c>
      <c r="AL89" s="158">
        <v>1948.9767481919739</v>
      </c>
      <c r="AM89" s="158">
        <v>2099.3382805554215</v>
      </c>
      <c r="AN89" s="158">
        <v>2207.2367529550961</v>
      </c>
      <c r="AO89" s="158">
        <v>2290.6693723870189</v>
      </c>
      <c r="AP89" s="158">
        <v>2427.6879513301433</v>
      </c>
      <c r="AQ89" s="158">
        <v>2386.8457662145815</v>
      </c>
      <c r="AR89" s="158">
        <v>2026.9193710216298</v>
      </c>
      <c r="AS89" s="158">
        <v>2309.7760874591345</v>
      </c>
      <c r="AT89" s="158">
        <v>2644.7831826266702</v>
      </c>
      <c r="AU89" s="158">
        <v>1438.7743919863335</v>
      </c>
      <c r="AV89" s="158">
        <v>1512.6812415604027</v>
      </c>
      <c r="AW89" s="158">
        <v>1912.0067580145901</v>
      </c>
      <c r="AX89" s="158">
        <v>1944.3496313085889</v>
      </c>
      <c r="AY89" s="158">
        <v>1919.9953622230678</v>
      </c>
      <c r="AZ89" s="158">
        <v>1938.6496950630849</v>
      </c>
      <c r="BA89" s="158">
        <v>2022.0719352659919</v>
      </c>
      <c r="BB89" s="158">
        <v>2078.0052986728342</v>
      </c>
      <c r="BC89" s="158">
        <v>2122.0736480708142</v>
      </c>
      <c r="BD89" s="158">
        <v>2219.8856098564233</v>
      </c>
      <c r="BE89" s="158">
        <v>2394.9866226546478</v>
      </c>
      <c r="BF89" s="158">
        <v>2483.7789525981711</v>
      </c>
      <c r="BG89" s="158">
        <v>2737.2151808914864</v>
      </c>
      <c r="BH89" s="158">
        <v>3013.662903396691</v>
      </c>
      <c r="BI89" s="158">
        <v>2957.244607746758</v>
      </c>
      <c r="BJ89" s="158">
        <v>3130.8337855584546</v>
      </c>
      <c r="BK89" s="158">
        <v>3121.7288222588113</v>
      </c>
      <c r="BL89" s="158">
        <v>3183.8438284382337</v>
      </c>
      <c r="BM89" s="158">
        <v>3253.2863323793795</v>
      </c>
      <c r="BN89" s="158">
        <v>3240.2712303005796</v>
      </c>
      <c r="BO89" s="158">
        <v>3119.7032337345258</v>
      </c>
      <c r="BP89" s="158">
        <v>2938.6263381924055</v>
      </c>
      <c r="BQ89" s="158">
        <v>0</v>
      </c>
      <c r="BR89" s="158">
        <v>0</v>
      </c>
      <c r="BS89" s="158">
        <v>0</v>
      </c>
      <c r="BT89" s="158">
        <v>0</v>
      </c>
      <c r="BU89" s="158">
        <v>0</v>
      </c>
      <c r="BV89" s="158">
        <v>0</v>
      </c>
      <c r="BW89" s="158">
        <v>0</v>
      </c>
      <c r="BX89" s="158">
        <v>0</v>
      </c>
      <c r="BY89" s="158">
        <v>0</v>
      </c>
      <c r="BZ89" s="158">
        <v>0</v>
      </c>
      <c r="CA89" s="158">
        <v>0</v>
      </c>
      <c r="CB89" s="158">
        <v>0</v>
      </c>
      <c r="CC89" s="158">
        <v>0</v>
      </c>
      <c r="CD89" s="158">
        <v>0</v>
      </c>
      <c r="CE89" s="158">
        <v>0</v>
      </c>
      <c r="CF89" s="158">
        <v>0</v>
      </c>
      <c r="CG89" s="159">
        <v>0</v>
      </c>
    </row>
    <row r="90" spans="1:85" x14ac:dyDescent="0.35">
      <c r="A90" s="156"/>
      <c r="B90" s="42" t="s">
        <v>365</v>
      </c>
      <c r="C90" s="237" t="s">
        <v>357</v>
      </c>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v>96.893520726378313</v>
      </c>
      <c r="AI90" s="158">
        <v>82.903696627736807</v>
      </c>
      <c r="AJ90" s="158">
        <v>69.61569534030194</v>
      </c>
      <c r="AK90" s="158">
        <v>66.916434622616293</v>
      </c>
      <c r="AL90" s="158">
        <v>62.321421604775061</v>
      </c>
      <c r="AM90" s="158">
        <v>59.48984010570765</v>
      </c>
      <c r="AN90" s="158">
        <v>56.206036129209863</v>
      </c>
      <c r="AO90" s="158">
        <v>56.440190183170813</v>
      </c>
      <c r="AP90" s="158">
        <v>54.242704016385026</v>
      </c>
      <c r="AQ90" s="158">
        <v>7.4266048729999596</v>
      </c>
      <c r="AR90" s="158">
        <v>0</v>
      </c>
      <c r="AS90" s="158">
        <v>0</v>
      </c>
      <c r="AT90" s="158">
        <v>0</v>
      </c>
      <c r="AU90" s="158">
        <v>0</v>
      </c>
      <c r="AV90" s="158">
        <v>0</v>
      </c>
      <c r="AW90" s="158">
        <v>0</v>
      </c>
      <c r="AX90" s="158">
        <v>0</v>
      </c>
      <c r="AY90" s="158">
        <v>0</v>
      </c>
      <c r="AZ90" s="158">
        <v>0</v>
      </c>
      <c r="BA90" s="158">
        <v>0</v>
      </c>
      <c r="BB90" s="158">
        <v>0</v>
      </c>
      <c r="BC90" s="158">
        <v>0</v>
      </c>
      <c r="BD90" s="158">
        <v>0</v>
      </c>
      <c r="BE90" s="158">
        <v>0</v>
      </c>
      <c r="BF90" s="158">
        <v>0</v>
      </c>
      <c r="BG90" s="158">
        <v>0</v>
      </c>
      <c r="BH90" s="158">
        <v>0</v>
      </c>
      <c r="BI90" s="158">
        <v>0</v>
      </c>
      <c r="BJ90" s="158">
        <v>0</v>
      </c>
      <c r="BK90" s="158">
        <v>0</v>
      </c>
      <c r="BL90" s="158">
        <v>0</v>
      </c>
      <c r="BM90" s="158">
        <v>0</v>
      </c>
      <c r="BN90" s="158">
        <v>0</v>
      </c>
      <c r="BO90" s="158">
        <v>0</v>
      </c>
      <c r="BP90" s="158">
        <v>0</v>
      </c>
      <c r="BQ90" s="158">
        <v>0</v>
      </c>
      <c r="BR90" s="158">
        <v>0</v>
      </c>
      <c r="BS90" s="158">
        <v>0</v>
      </c>
      <c r="BT90" s="158">
        <v>0</v>
      </c>
      <c r="BU90" s="158">
        <v>0</v>
      </c>
      <c r="BV90" s="158">
        <v>0</v>
      </c>
      <c r="BW90" s="158">
        <v>0</v>
      </c>
      <c r="BX90" s="158">
        <v>0</v>
      </c>
      <c r="BY90" s="158">
        <v>0</v>
      </c>
      <c r="BZ90" s="158">
        <v>0</v>
      </c>
      <c r="CA90" s="158">
        <v>0</v>
      </c>
      <c r="CB90" s="158">
        <v>0</v>
      </c>
      <c r="CC90" s="158">
        <v>0</v>
      </c>
      <c r="CD90" s="158">
        <v>0</v>
      </c>
      <c r="CE90" s="158">
        <v>0</v>
      </c>
      <c r="CF90" s="158">
        <v>0</v>
      </c>
      <c r="CG90" s="159">
        <v>0</v>
      </c>
    </row>
    <row r="91" spans="1:85" x14ac:dyDescent="0.35">
      <c r="A91" s="156"/>
      <c r="B91" s="42" t="s">
        <v>366</v>
      </c>
      <c r="C91" s="237" t="s">
        <v>354</v>
      </c>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v>0</v>
      </c>
      <c r="AI91" s="158">
        <v>0</v>
      </c>
      <c r="AJ91" s="158">
        <v>0</v>
      </c>
      <c r="AK91" s="158">
        <v>0</v>
      </c>
      <c r="AL91" s="158">
        <v>0</v>
      </c>
      <c r="AM91" s="158">
        <v>0</v>
      </c>
      <c r="AN91" s="158">
        <v>0</v>
      </c>
      <c r="AO91" s="158">
        <v>0</v>
      </c>
      <c r="AP91" s="158">
        <v>0</v>
      </c>
      <c r="AQ91" s="158">
        <v>0</v>
      </c>
      <c r="AR91" s="158">
        <v>0</v>
      </c>
      <c r="AS91" s="158">
        <v>0</v>
      </c>
      <c r="AT91" s="158">
        <v>0</v>
      </c>
      <c r="AU91" s="158">
        <v>0</v>
      </c>
      <c r="AV91" s="158">
        <v>1055.8851904945216</v>
      </c>
      <c r="AW91" s="158">
        <v>1442.3405034883642</v>
      </c>
      <c r="AX91" s="158">
        <v>1639.7195634256202</v>
      </c>
      <c r="AY91" s="158">
        <v>1951.9050935697551</v>
      </c>
      <c r="AZ91" s="158">
        <v>2270.9506213725513</v>
      </c>
      <c r="BA91" s="158">
        <v>2572.3816421436541</v>
      </c>
      <c r="BB91" s="158">
        <v>2825.3774436376252</v>
      </c>
      <c r="BC91" s="158">
        <v>3072.6572754043918</v>
      </c>
      <c r="BD91" s="158">
        <v>3335.1122778824129</v>
      </c>
      <c r="BE91" s="158">
        <v>3628.90953064219</v>
      </c>
      <c r="BF91" s="158">
        <v>3792.0249420405657</v>
      </c>
      <c r="BG91" s="158">
        <v>4073.8028965359772</v>
      </c>
      <c r="BH91" s="158">
        <v>4299.6275278423755</v>
      </c>
      <c r="BI91" s="158">
        <v>4531.9614420952048</v>
      </c>
      <c r="BJ91" s="158">
        <v>4780.2525174426155</v>
      </c>
      <c r="BK91" s="158">
        <v>5123.7273263601292</v>
      </c>
      <c r="BL91" s="158">
        <v>5328.3179167126937</v>
      </c>
      <c r="BM91" s="158">
        <v>5794.410189973928</v>
      </c>
      <c r="BN91" s="158">
        <v>5987.6802072634055</v>
      </c>
      <c r="BO91" s="158">
        <v>6095.1051918945795</v>
      </c>
      <c r="BP91" s="158">
        <v>6354.3946075742742</v>
      </c>
      <c r="BQ91" s="158">
        <v>6438.5772703043258</v>
      </c>
      <c r="BR91" s="158">
        <v>6679.7698791594721</v>
      </c>
      <c r="BS91" s="158">
        <v>6309.6026095432944</v>
      </c>
      <c r="BT91" s="158">
        <v>5797.433104209309</v>
      </c>
      <c r="BU91" s="158">
        <v>4897.329772738196</v>
      </c>
      <c r="BV91" s="158">
        <v>4400.5869462234323</v>
      </c>
      <c r="BW91" s="158">
        <v>4037.9193712980177</v>
      </c>
      <c r="BX91" s="158">
        <v>3116.1631485062062</v>
      </c>
      <c r="BY91" s="158">
        <v>2848.9490058728738</v>
      </c>
      <c r="BZ91" s="158">
        <v>2540.2660079667776</v>
      </c>
      <c r="CA91" s="158">
        <v>2440.8323824788763</v>
      </c>
      <c r="CB91" s="158">
        <v>2346.7749034076814</v>
      </c>
      <c r="CC91" s="158">
        <v>2142.6705066588165</v>
      </c>
      <c r="CD91" s="158">
        <v>1957.9134418618444</v>
      </c>
      <c r="CE91" s="158">
        <v>1774.6984475818053</v>
      </c>
      <c r="CF91" s="158">
        <v>1547.2258578595306</v>
      </c>
      <c r="CG91" s="159">
        <v>1272.8587281118903</v>
      </c>
    </row>
    <row r="92" spans="1:85" ht="25.5" customHeight="1" x14ac:dyDescent="0.35">
      <c r="A92" s="156"/>
      <c r="B92" s="42" t="s">
        <v>373</v>
      </c>
      <c r="C92" s="237" t="s">
        <v>354</v>
      </c>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8"/>
      <c r="AP92" s="158"/>
      <c r="AQ92" s="158"/>
      <c r="AR92" s="158"/>
      <c r="AS92" s="158"/>
      <c r="AT92" s="158"/>
      <c r="AU92" s="158"/>
      <c r="AV92" s="158"/>
      <c r="AW92" s="158"/>
      <c r="AX92" s="158"/>
      <c r="AY92" s="158"/>
      <c r="AZ92" s="158">
        <v>0</v>
      </c>
      <c r="BA92" s="158">
        <v>0</v>
      </c>
      <c r="BB92" s="158">
        <v>0</v>
      </c>
      <c r="BC92" s="158">
        <v>0</v>
      </c>
      <c r="BD92" s="158">
        <v>0</v>
      </c>
      <c r="BE92" s="158">
        <v>0</v>
      </c>
      <c r="BF92" s="158">
        <v>0</v>
      </c>
      <c r="BG92" s="158">
        <v>0</v>
      </c>
      <c r="BH92" s="158">
        <v>0</v>
      </c>
      <c r="BI92" s="158">
        <v>4.8129731417734662</v>
      </c>
      <c r="BJ92" s="158">
        <v>10.936078954265263</v>
      </c>
      <c r="BK92" s="158">
        <v>20.587204196303141</v>
      </c>
      <c r="BL92" s="158">
        <v>56.725789062632835</v>
      </c>
      <c r="BM92" s="158">
        <v>49.610230685349386</v>
      </c>
      <c r="BN92" s="158">
        <v>65.244897024105654</v>
      </c>
      <c r="BO92" s="158">
        <v>103.84901210373104</v>
      </c>
      <c r="BP92" s="158">
        <v>152.54784563627712</v>
      </c>
      <c r="BQ92" s="158">
        <v>215.59885024668137</v>
      </c>
      <c r="BR92" s="158">
        <v>250.51796927045882</v>
      </c>
      <c r="BS92" s="158">
        <v>276.4310183755025</v>
      </c>
      <c r="BT92" s="158">
        <v>252.09362405336006</v>
      </c>
      <c r="BU92" s="158">
        <v>277.53212354843032</v>
      </c>
      <c r="BV92" s="158">
        <v>264.34926552841125</v>
      </c>
      <c r="BW92" s="158">
        <v>258.82126825911166</v>
      </c>
      <c r="BX92" s="158">
        <v>253.35594429991059</v>
      </c>
      <c r="BY92" s="158">
        <v>282.4727130333593</v>
      </c>
      <c r="BZ92" s="158">
        <v>261.67821044444634</v>
      </c>
      <c r="CA92" s="158">
        <v>268.9003165985946</v>
      </c>
      <c r="CB92" s="158">
        <v>268.37217046987689</v>
      </c>
      <c r="CC92" s="158">
        <v>268.66562007836239</v>
      </c>
      <c r="CD92" s="158">
        <v>267.39026997875891</v>
      </c>
      <c r="CE92" s="158">
        <v>265.65302477654683</v>
      </c>
      <c r="CF92" s="158">
        <v>261.50696477626212</v>
      </c>
      <c r="CG92" s="159">
        <v>258.73629088698613</v>
      </c>
    </row>
    <row r="93" spans="1:85" x14ac:dyDescent="0.35">
      <c r="A93" s="156"/>
      <c r="B93" s="42" t="s">
        <v>374</v>
      </c>
      <c r="C93" s="237" t="s">
        <v>363</v>
      </c>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c r="AY93" s="158"/>
      <c r="AZ93" s="158">
        <v>0</v>
      </c>
      <c r="BA93" s="158">
        <v>0</v>
      </c>
      <c r="BB93" s="158">
        <v>0</v>
      </c>
      <c r="BC93" s="158">
        <v>0</v>
      </c>
      <c r="BD93" s="158">
        <v>0</v>
      </c>
      <c r="BE93" s="158">
        <v>0</v>
      </c>
      <c r="BF93" s="158">
        <v>0</v>
      </c>
      <c r="BG93" s="158">
        <v>0</v>
      </c>
      <c r="BH93" s="158">
        <v>0</v>
      </c>
      <c r="BI93" s="158">
        <v>0</v>
      </c>
      <c r="BJ93" s="158">
        <v>35.921166740375497</v>
      </c>
      <c r="BK93" s="158">
        <v>34.161425051930642</v>
      </c>
      <c r="BL93" s="158">
        <v>34.76809969270861</v>
      </c>
      <c r="BM93" s="158">
        <v>32.123839847593558</v>
      </c>
      <c r="BN93" s="158">
        <v>28.993345018532686</v>
      </c>
      <c r="BO93" s="158">
        <v>29.86976960855851</v>
      </c>
      <c r="BP93" s="158">
        <v>25.506793121734056</v>
      </c>
      <c r="BQ93" s="158">
        <v>24.163169481986611</v>
      </c>
      <c r="BR93" s="158">
        <v>22.31731988308233</v>
      </c>
      <c r="BS93" s="158">
        <v>18.927456633821894</v>
      </c>
      <c r="BT93" s="158">
        <v>16.932834859085006</v>
      </c>
      <c r="BU93" s="158">
        <v>14.618554255602108</v>
      </c>
      <c r="BV93" s="158">
        <v>15.572632401046993</v>
      </c>
      <c r="BW93" s="158">
        <v>11.757317685742057</v>
      </c>
      <c r="BX93" s="158">
        <v>17.108479813192876</v>
      </c>
      <c r="BY93" s="158">
        <v>13.4630457105792</v>
      </c>
      <c r="BZ93" s="158">
        <v>11.38689520202573</v>
      </c>
      <c r="CA93" s="158">
        <v>12.288606691322105</v>
      </c>
      <c r="CB93" s="158">
        <v>13.3481060307157</v>
      </c>
      <c r="CC93" s="158">
        <v>14.160734316966419</v>
      </c>
      <c r="CD93" s="158">
        <v>14.593467022901109</v>
      </c>
      <c r="CE93" s="158">
        <v>14.689483928613345</v>
      </c>
      <c r="CF93" s="158">
        <v>14.905772762144599</v>
      </c>
      <c r="CG93" s="159">
        <v>15.256659638372177</v>
      </c>
    </row>
    <row r="94" spans="1:85" x14ac:dyDescent="0.35">
      <c r="A94" s="156"/>
      <c r="B94" s="42" t="s">
        <v>27</v>
      </c>
      <c r="C94" s="237" t="s">
        <v>363</v>
      </c>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v>1943.5604260384598</v>
      </c>
      <c r="AI94" s="158">
        <v>1827.809593330878</v>
      </c>
      <c r="AJ94" s="158">
        <v>1981.2332480817313</v>
      </c>
      <c r="AK94" s="158">
        <v>2898.6842597417758</v>
      </c>
      <c r="AL94" s="158">
        <v>3469.320965446705</v>
      </c>
      <c r="AM94" s="158">
        <v>3916.1343748393701</v>
      </c>
      <c r="AN94" s="158">
        <v>4167.1889915811753</v>
      </c>
      <c r="AO94" s="158">
        <v>4431.9843916528826</v>
      </c>
      <c r="AP94" s="158">
        <v>4575.6478338964571</v>
      </c>
      <c r="AQ94" s="158">
        <v>4478.7770669153651</v>
      </c>
      <c r="AR94" s="158">
        <v>4851.9064683336901</v>
      </c>
      <c r="AS94" s="158">
        <v>5044.8436157777851</v>
      </c>
      <c r="AT94" s="158">
        <v>5287.9414211277526</v>
      </c>
      <c r="AU94" s="158">
        <v>5522.9025142997534</v>
      </c>
      <c r="AV94" s="158">
        <v>5864.8692933099201</v>
      </c>
      <c r="AW94" s="158">
        <v>6476.4116754107035</v>
      </c>
      <c r="AX94" s="158">
        <v>6796.9185393919761</v>
      </c>
      <c r="AY94" s="158">
        <v>6999.9695512812614</v>
      </c>
      <c r="AZ94" s="158">
        <v>7026.977662644822</v>
      </c>
      <c r="BA94" s="158">
        <v>7095.2530413967224</v>
      </c>
      <c r="BB94" s="158">
        <v>7116.3676831097619</v>
      </c>
      <c r="BC94" s="158">
        <v>7289.0337897703184</v>
      </c>
      <c r="BD94" s="158">
        <v>7597.2880107854126</v>
      </c>
      <c r="BE94" s="158">
        <v>7913.1127711663148</v>
      </c>
      <c r="BF94" s="158">
        <v>8302.386005537337</v>
      </c>
      <c r="BG94" s="158">
        <v>7536.7129545640009</v>
      </c>
      <c r="BH94" s="158">
        <v>7496.4837327753112</v>
      </c>
      <c r="BI94" s="158">
        <v>7322.0377954235355</v>
      </c>
      <c r="BJ94" s="158">
        <v>7595.0738848221372</v>
      </c>
      <c r="BK94" s="158">
        <v>7510.0411545925035</v>
      </c>
      <c r="BL94" s="158">
        <v>8102.2260851234569</v>
      </c>
      <c r="BM94" s="158">
        <v>8370.0859659969901</v>
      </c>
      <c r="BN94" s="158">
        <v>8480.5035271289162</v>
      </c>
      <c r="BO94" s="158">
        <v>8743.0979107511102</v>
      </c>
      <c r="BP94" s="158">
        <v>8839.7872935901378</v>
      </c>
      <c r="BQ94" s="158">
        <v>8831.7399799684408</v>
      </c>
      <c r="BR94" s="158">
        <v>8770.4543035086208</v>
      </c>
      <c r="BS94" s="158">
        <v>8641.003398421386</v>
      </c>
      <c r="BT94" s="158">
        <v>8193.578496784754</v>
      </c>
      <c r="BU94" s="158">
        <v>7759.3345532460098</v>
      </c>
      <c r="BV94" s="158">
        <v>7282.6581442742381</v>
      </c>
      <c r="BW94" s="158">
        <v>7028.8730441127809</v>
      </c>
      <c r="BX94" s="158">
        <v>6676.3796870857332</v>
      </c>
      <c r="BY94" s="158">
        <v>6623.7821678651235</v>
      </c>
      <c r="BZ94" s="158">
        <v>6400.0339277610665</v>
      </c>
      <c r="CA94" s="158">
        <v>6369.2538829774567</v>
      </c>
      <c r="CB94" s="158">
        <v>6821.5715103316534</v>
      </c>
      <c r="CC94" s="158">
        <v>5684.8716737984969</v>
      </c>
      <c r="CD94" s="158">
        <v>5366.6838874518289</v>
      </c>
      <c r="CE94" s="158">
        <v>5404.2102336306134</v>
      </c>
      <c r="CF94" s="158">
        <v>5789.6623918057921</v>
      </c>
      <c r="CG94" s="159">
        <v>6680.9188848246877</v>
      </c>
    </row>
    <row r="95" spans="1:85" x14ac:dyDescent="0.35">
      <c r="A95" s="156"/>
      <c r="B95" s="42" t="s">
        <v>475</v>
      </c>
      <c r="C95" s="237"/>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v>430.69230381816914</v>
      </c>
      <c r="AI95" s="158">
        <v>431.85274879632965</v>
      </c>
      <c r="AJ95" s="158">
        <v>410.60253102288186</v>
      </c>
      <c r="AK95" s="158">
        <v>435.59800182974669</v>
      </c>
      <c r="AL95" s="158">
        <v>471.4950837579201</v>
      </c>
      <c r="AM95" s="158">
        <v>537.11234945138563</v>
      </c>
      <c r="AN95" s="158">
        <v>632.50666600967099</v>
      </c>
      <c r="AO95" s="158">
        <v>751.41191656502974</v>
      </c>
      <c r="AP95" s="158">
        <v>940.0648009663056</v>
      </c>
      <c r="AQ95" s="158">
        <v>1112.2884204910481</v>
      </c>
      <c r="AR95" s="158">
        <v>1280.5358701034481</v>
      </c>
      <c r="AS95" s="158">
        <v>1466.8216639185066</v>
      </c>
      <c r="AT95" s="158">
        <v>1679.568347756335</v>
      </c>
      <c r="AU95" s="158">
        <v>2009.8061300323022</v>
      </c>
      <c r="AV95" s="158">
        <v>2206.2573414736248</v>
      </c>
      <c r="AW95" s="158">
        <v>2382.7062731751357</v>
      </c>
      <c r="AX95" s="158">
        <v>2493.5493437675286</v>
      </c>
      <c r="AY95" s="158">
        <v>2076.0524441943853</v>
      </c>
      <c r="AZ95" s="158">
        <v>1627.3544576970614</v>
      </c>
      <c r="BA95" s="158">
        <v>1251.0821173818733</v>
      </c>
      <c r="BB95" s="158">
        <v>795.83812721793606</v>
      </c>
      <c r="BC95" s="158">
        <v>293.09603850332968</v>
      </c>
      <c r="BD95" s="158">
        <v>5.5688455369889063</v>
      </c>
      <c r="BE95" s="158">
        <v>0</v>
      </c>
      <c r="BF95" s="158">
        <v>0</v>
      </c>
      <c r="BG95" s="158">
        <v>0</v>
      </c>
      <c r="BH95" s="158">
        <v>0</v>
      </c>
      <c r="BI95" s="158">
        <v>0</v>
      </c>
      <c r="BJ95" s="158">
        <v>0</v>
      </c>
      <c r="BK95" s="158">
        <v>0</v>
      </c>
      <c r="BL95" s="158">
        <v>0</v>
      </c>
      <c r="BM95" s="158">
        <v>0</v>
      </c>
      <c r="BN95" s="158">
        <v>0</v>
      </c>
      <c r="BO95" s="158">
        <v>0</v>
      </c>
      <c r="BP95" s="158">
        <v>0</v>
      </c>
      <c r="BQ95" s="158">
        <v>0</v>
      </c>
      <c r="BR95" s="158">
        <v>0</v>
      </c>
      <c r="BS95" s="158">
        <v>0</v>
      </c>
      <c r="BT95" s="158">
        <v>0</v>
      </c>
      <c r="BU95" s="158">
        <v>0</v>
      </c>
      <c r="BV95" s="158">
        <v>0</v>
      </c>
      <c r="BW95" s="158">
        <v>0</v>
      </c>
      <c r="BX95" s="158">
        <v>0</v>
      </c>
      <c r="BY95" s="158">
        <v>0</v>
      </c>
      <c r="BZ95" s="158">
        <v>0</v>
      </c>
      <c r="CA95" s="158">
        <v>0</v>
      </c>
      <c r="CB95" s="158">
        <v>0</v>
      </c>
      <c r="CC95" s="158">
        <v>0</v>
      </c>
      <c r="CD95" s="158">
        <v>0</v>
      </c>
      <c r="CE95" s="158">
        <v>0</v>
      </c>
      <c r="CF95" s="158">
        <v>0</v>
      </c>
      <c r="CG95" s="159">
        <v>0</v>
      </c>
    </row>
    <row r="96" spans="1:85" x14ac:dyDescent="0.35">
      <c r="A96" s="156"/>
      <c r="B96" s="62" t="s">
        <v>469</v>
      </c>
      <c r="C96" s="237" t="s">
        <v>363</v>
      </c>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v>430.69230381816914</v>
      </c>
      <c r="AI96" s="158">
        <v>431.32131984456083</v>
      </c>
      <c r="AJ96" s="158">
        <v>409.1275028571157</v>
      </c>
      <c r="AK96" s="158">
        <v>432.12499472117298</v>
      </c>
      <c r="AL96" s="158">
        <v>464.75905379157666</v>
      </c>
      <c r="AM96" s="158">
        <v>528.79955547674581</v>
      </c>
      <c r="AN96" s="158">
        <v>619.69524202729724</v>
      </c>
      <c r="AO96" s="158">
        <v>733.581486020395</v>
      </c>
      <c r="AP96" s="158">
        <v>910.05988216278342</v>
      </c>
      <c r="AQ96" s="158">
        <v>1068.934053163209</v>
      </c>
      <c r="AR96" s="158">
        <v>1223.0584456772376</v>
      </c>
      <c r="AS96" s="158">
        <v>1390.0390144030471</v>
      </c>
      <c r="AT96" s="158">
        <v>1578.6941241193138</v>
      </c>
      <c r="AU96" s="158">
        <v>1873.1251970909582</v>
      </c>
      <c r="AV96" s="158">
        <v>2042.3402747855837</v>
      </c>
      <c r="AW96" s="158">
        <v>2184.0836569096855</v>
      </c>
      <c r="AX96" s="158">
        <v>2261.6945857544488</v>
      </c>
      <c r="AY96" s="158">
        <v>1852.109159214411</v>
      </c>
      <c r="AZ96" s="158">
        <v>1437.6802381738923</v>
      </c>
      <c r="BA96" s="158">
        <v>1103.7335284458682</v>
      </c>
      <c r="BB96" s="158">
        <v>696.15249873764412</v>
      </c>
      <c r="BC96" s="158">
        <v>256.16231434880677</v>
      </c>
      <c r="BD96" s="158">
        <v>5.5688455369889063</v>
      </c>
      <c r="BE96" s="158">
        <v>0</v>
      </c>
      <c r="BF96" s="158">
        <v>0</v>
      </c>
      <c r="BG96" s="158">
        <v>0</v>
      </c>
      <c r="BH96" s="158">
        <v>0</v>
      </c>
      <c r="BI96" s="158">
        <v>0</v>
      </c>
      <c r="BJ96" s="158">
        <v>0</v>
      </c>
      <c r="BK96" s="158">
        <v>0</v>
      </c>
      <c r="BL96" s="158">
        <v>0</v>
      </c>
      <c r="BM96" s="158">
        <v>0</v>
      </c>
      <c r="BN96" s="158">
        <v>0</v>
      </c>
      <c r="BO96" s="158">
        <v>0</v>
      </c>
      <c r="BP96" s="158">
        <v>0</v>
      </c>
      <c r="BQ96" s="158">
        <v>0</v>
      </c>
      <c r="BR96" s="158">
        <v>0</v>
      </c>
      <c r="BS96" s="158">
        <v>0</v>
      </c>
      <c r="BT96" s="158">
        <v>0</v>
      </c>
      <c r="BU96" s="158">
        <v>0</v>
      </c>
      <c r="BV96" s="158">
        <v>0</v>
      </c>
      <c r="BW96" s="158">
        <v>0</v>
      </c>
      <c r="BX96" s="158">
        <v>0</v>
      </c>
      <c r="BY96" s="158">
        <v>0</v>
      </c>
      <c r="BZ96" s="158">
        <v>0</v>
      </c>
      <c r="CA96" s="158">
        <v>0</v>
      </c>
      <c r="CB96" s="158">
        <v>0</v>
      </c>
      <c r="CC96" s="158">
        <v>0</v>
      </c>
      <c r="CD96" s="158">
        <v>0</v>
      </c>
      <c r="CE96" s="158">
        <v>0</v>
      </c>
      <c r="CF96" s="158">
        <v>0</v>
      </c>
      <c r="CG96" s="159">
        <v>0</v>
      </c>
    </row>
    <row r="97" spans="1:85" s="107" customFormat="1" x14ac:dyDescent="0.35">
      <c r="A97" s="168"/>
      <c r="B97" s="62" t="s">
        <v>470</v>
      </c>
      <c r="C97" s="237" t="s">
        <v>363</v>
      </c>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158">
        <v>0</v>
      </c>
      <c r="AI97" s="158">
        <v>0.53142895176877569</v>
      </c>
      <c r="AJ97" s="158">
        <v>1.4750281657661786</v>
      </c>
      <c r="AK97" s="158">
        <v>3.4730071085737753</v>
      </c>
      <c r="AL97" s="158">
        <v>6.7360299663434402</v>
      </c>
      <c r="AM97" s="158">
        <v>8.3127939746397832</v>
      </c>
      <c r="AN97" s="158">
        <v>12.81142398237373</v>
      </c>
      <c r="AO97" s="158">
        <v>17.830430544634677</v>
      </c>
      <c r="AP97" s="158">
        <v>30.004918803522269</v>
      </c>
      <c r="AQ97" s="158">
        <v>43.354367327839107</v>
      </c>
      <c r="AR97" s="158">
        <v>57.477424426210568</v>
      </c>
      <c r="AS97" s="158">
        <v>76.782649515459383</v>
      </c>
      <c r="AT97" s="158">
        <v>100.87422363702142</v>
      </c>
      <c r="AU97" s="158">
        <v>136.68093294134425</v>
      </c>
      <c r="AV97" s="158">
        <v>163.91706668804147</v>
      </c>
      <c r="AW97" s="158">
        <v>198.62261626545038</v>
      </c>
      <c r="AX97" s="158">
        <v>231.85475801307987</v>
      </c>
      <c r="AY97" s="158">
        <v>223.94328497997409</v>
      </c>
      <c r="AZ97" s="158">
        <v>189.67421952316914</v>
      </c>
      <c r="BA97" s="158">
        <v>147.34858893600529</v>
      </c>
      <c r="BB97" s="158">
        <v>99.685628480291911</v>
      </c>
      <c r="BC97" s="158">
        <v>36.933724154522892</v>
      </c>
      <c r="BD97" s="158">
        <v>0</v>
      </c>
      <c r="BE97" s="158">
        <v>0</v>
      </c>
      <c r="BF97" s="158">
        <v>0</v>
      </c>
      <c r="BG97" s="158">
        <v>0</v>
      </c>
      <c r="BH97" s="158">
        <v>0</v>
      </c>
      <c r="BI97" s="158">
        <v>0</v>
      </c>
      <c r="BJ97" s="158">
        <v>0</v>
      </c>
      <c r="BK97" s="158">
        <v>0</v>
      </c>
      <c r="BL97" s="158">
        <v>0</v>
      </c>
      <c r="BM97" s="158">
        <v>0</v>
      </c>
      <c r="BN97" s="158">
        <v>0</v>
      </c>
      <c r="BO97" s="158">
        <v>0</v>
      </c>
      <c r="BP97" s="158">
        <v>0</v>
      </c>
      <c r="BQ97" s="158">
        <v>0</v>
      </c>
      <c r="BR97" s="158">
        <v>0</v>
      </c>
      <c r="BS97" s="158">
        <v>0</v>
      </c>
      <c r="BT97" s="158">
        <v>0</v>
      </c>
      <c r="BU97" s="158">
        <v>0</v>
      </c>
      <c r="BV97" s="158">
        <v>0</v>
      </c>
      <c r="BW97" s="158">
        <v>0</v>
      </c>
      <c r="BX97" s="158">
        <v>0</v>
      </c>
      <c r="BY97" s="158">
        <v>0</v>
      </c>
      <c r="BZ97" s="158">
        <v>0</v>
      </c>
      <c r="CA97" s="158">
        <v>0</v>
      </c>
      <c r="CB97" s="158">
        <v>0</v>
      </c>
      <c r="CC97" s="158">
        <v>0</v>
      </c>
      <c r="CD97" s="158">
        <v>0</v>
      </c>
      <c r="CE97" s="158">
        <v>0</v>
      </c>
      <c r="CF97" s="158">
        <v>0</v>
      </c>
      <c r="CG97" s="159">
        <v>0</v>
      </c>
    </row>
    <row r="98" spans="1:85" ht="25.5" customHeight="1" x14ac:dyDescent="0.35">
      <c r="A98" s="156"/>
      <c r="B98" s="42" t="s">
        <v>462</v>
      </c>
      <c r="C98" s="237"/>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v>3380.3546478787375</v>
      </c>
      <c r="AI98" s="158">
        <v>3217.0895800642597</v>
      </c>
      <c r="AJ98" s="158">
        <v>3152.6458018529197</v>
      </c>
      <c r="AK98" s="158">
        <v>3625.6011943305775</v>
      </c>
      <c r="AL98" s="158">
        <v>3430.764957276815</v>
      </c>
      <c r="AM98" s="158">
        <v>3430.041475741747</v>
      </c>
      <c r="AN98" s="158">
        <v>3911.3541865037832</v>
      </c>
      <c r="AO98" s="158">
        <v>4280.0151752333677</v>
      </c>
      <c r="AP98" s="158">
        <v>4374.920833000001</v>
      </c>
      <c r="AQ98" s="158">
        <v>4450.3110069672884</v>
      </c>
      <c r="AR98" s="158">
        <v>4888.4836295603627</v>
      </c>
      <c r="AS98" s="158">
        <v>5000.072220992608</v>
      </c>
      <c r="AT98" s="158">
        <v>5183.8014633934972</v>
      </c>
      <c r="AU98" s="158">
        <v>5848.5048108252904</v>
      </c>
      <c r="AV98" s="158">
        <v>7705.8614601503186</v>
      </c>
      <c r="AW98" s="158">
        <v>7911.5163383356958</v>
      </c>
      <c r="AX98" s="158">
        <v>7842.4053823600316</v>
      </c>
      <c r="AY98" s="158">
        <v>7438.1719190768808</v>
      </c>
      <c r="AZ98" s="158">
        <v>7050.1554310178863</v>
      </c>
      <c r="BA98" s="158">
        <v>6970.4186261936811</v>
      </c>
      <c r="BB98" s="158">
        <v>6588.1917658998282</v>
      </c>
      <c r="BC98" s="158">
        <v>6794.3015776980137</v>
      </c>
      <c r="BD98" s="158">
        <v>7280.4132389990336</v>
      </c>
      <c r="BE98" s="158">
        <v>7837.5988144522344</v>
      </c>
      <c r="BF98" s="158">
        <v>7646.7273654130913</v>
      </c>
      <c r="BG98" s="158">
        <v>4194.1703866639873</v>
      </c>
      <c r="BH98" s="158">
        <v>0</v>
      </c>
      <c r="BI98" s="158">
        <v>0</v>
      </c>
      <c r="BJ98" s="158">
        <v>0</v>
      </c>
      <c r="BK98" s="158">
        <v>0</v>
      </c>
      <c r="BL98" s="158">
        <v>0</v>
      </c>
      <c r="BM98" s="158">
        <v>0</v>
      </c>
      <c r="BN98" s="158">
        <v>0</v>
      </c>
      <c r="BO98" s="158">
        <v>0</v>
      </c>
      <c r="BP98" s="158">
        <v>0</v>
      </c>
      <c r="BQ98" s="158">
        <v>0</v>
      </c>
      <c r="BR98" s="158">
        <v>0</v>
      </c>
      <c r="BS98" s="158">
        <v>0</v>
      </c>
      <c r="BT98" s="158">
        <v>0</v>
      </c>
      <c r="BU98" s="158">
        <v>0</v>
      </c>
      <c r="BV98" s="158">
        <v>0</v>
      </c>
      <c r="BW98" s="158">
        <v>0</v>
      </c>
      <c r="BX98" s="158">
        <v>0</v>
      </c>
      <c r="BY98" s="158">
        <v>0</v>
      </c>
      <c r="BZ98" s="158">
        <v>0</v>
      </c>
      <c r="CA98" s="158">
        <v>0</v>
      </c>
      <c r="CB98" s="158">
        <v>0</v>
      </c>
      <c r="CC98" s="158">
        <v>0</v>
      </c>
      <c r="CD98" s="158">
        <v>0</v>
      </c>
      <c r="CE98" s="158">
        <v>0</v>
      </c>
      <c r="CF98" s="158">
        <v>0</v>
      </c>
      <c r="CG98" s="159">
        <v>0</v>
      </c>
    </row>
    <row r="99" spans="1:85" x14ac:dyDescent="0.35">
      <c r="A99" s="156"/>
      <c r="B99" s="62" t="s">
        <v>476</v>
      </c>
      <c r="C99" s="237" t="s">
        <v>363</v>
      </c>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v>0</v>
      </c>
      <c r="AI99" s="158">
        <v>41.041755826658694</v>
      </c>
      <c r="AJ99" s="158">
        <v>62.03427440444058</v>
      </c>
      <c r="AK99" s="158">
        <v>71.71066119883811</v>
      </c>
      <c r="AL99" s="158">
        <v>113.24656974617048</v>
      </c>
      <c r="AM99" s="158">
        <v>288.26986091315825</v>
      </c>
      <c r="AN99" s="158">
        <v>523.76449066626003</v>
      </c>
      <c r="AO99" s="158">
        <v>864.30539989476415</v>
      </c>
      <c r="AP99" s="158">
        <v>1193.4681935111016</v>
      </c>
      <c r="AQ99" s="158">
        <v>1513.4820352076952</v>
      </c>
      <c r="AR99" s="158">
        <v>1854.1109792959203</v>
      </c>
      <c r="AS99" s="158">
        <v>2159.1971739247556</v>
      </c>
      <c r="AT99" s="158">
        <v>2304.8901255398218</v>
      </c>
      <c r="AU99" s="158">
        <v>2757.9496484272986</v>
      </c>
      <c r="AV99" s="158">
        <v>3236.3056253845784</v>
      </c>
      <c r="AW99" s="158">
        <v>3441.2159390234465</v>
      </c>
      <c r="AX99" s="158">
        <v>3403.0797801854828</v>
      </c>
      <c r="AY99" s="158">
        <v>2904.9289300116757</v>
      </c>
      <c r="AZ99" s="158">
        <v>2662.36655074907</v>
      </c>
      <c r="BA99" s="158">
        <v>2434.9017192351921</v>
      </c>
      <c r="BB99" s="158">
        <v>2183.4855571432108</v>
      </c>
      <c r="BC99" s="158">
        <v>2029.0330003918332</v>
      </c>
      <c r="BD99" s="158">
        <v>1946.2373943394887</v>
      </c>
      <c r="BE99" s="158">
        <v>1875.9451772251316</v>
      </c>
      <c r="BF99" s="158">
        <v>1055.278561868739</v>
      </c>
      <c r="BG99" s="158">
        <v>406.1446615646762</v>
      </c>
      <c r="BH99" s="158">
        <v>0</v>
      </c>
      <c r="BI99" s="158">
        <v>0</v>
      </c>
      <c r="BJ99" s="158">
        <v>0</v>
      </c>
      <c r="BK99" s="158">
        <v>0</v>
      </c>
      <c r="BL99" s="158">
        <v>0</v>
      </c>
      <c r="BM99" s="158">
        <v>0</v>
      </c>
      <c r="BN99" s="158">
        <v>0</v>
      </c>
      <c r="BO99" s="158">
        <v>0</v>
      </c>
      <c r="BP99" s="158">
        <v>0</v>
      </c>
      <c r="BQ99" s="158">
        <v>0</v>
      </c>
      <c r="BR99" s="158">
        <v>0</v>
      </c>
      <c r="BS99" s="158">
        <v>0</v>
      </c>
      <c r="BT99" s="158">
        <v>0</v>
      </c>
      <c r="BU99" s="158">
        <v>0</v>
      </c>
      <c r="BV99" s="158">
        <v>0</v>
      </c>
      <c r="BW99" s="158">
        <v>0</v>
      </c>
      <c r="BX99" s="158">
        <v>0</v>
      </c>
      <c r="BY99" s="158">
        <v>0</v>
      </c>
      <c r="BZ99" s="158">
        <v>0</v>
      </c>
      <c r="CA99" s="158">
        <v>0</v>
      </c>
      <c r="CB99" s="158">
        <v>0</v>
      </c>
      <c r="CC99" s="158">
        <v>0</v>
      </c>
      <c r="CD99" s="158">
        <v>0</v>
      </c>
      <c r="CE99" s="158">
        <v>0</v>
      </c>
      <c r="CF99" s="158">
        <v>0</v>
      </c>
      <c r="CG99" s="159">
        <v>0</v>
      </c>
    </row>
    <row r="100" spans="1:85" x14ac:dyDescent="0.35">
      <c r="A100" s="156"/>
      <c r="B100" s="62" t="s">
        <v>477</v>
      </c>
      <c r="C100" s="237" t="s">
        <v>363</v>
      </c>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v>3380.3546478787375</v>
      </c>
      <c r="AI100" s="158">
        <v>3176.0478242376012</v>
      </c>
      <c r="AJ100" s="158">
        <v>3090.6115274484796</v>
      </c>
      <c r="AK100" s="158">
        <v>3553.8905331317392</v>
      </c>
      <c r="AL100" s="158">
        <v>3317.5183875306443</v>
      </c>
      <c r="AM100" s="158">
        <v>3141.7716148285886</v>
      </c>
      <c r="AN100" s="158">
        <v>3387.5896958375238</v>
      </c>
      <c r="AO100" s="158">
        <v>3415.7097753386033</v>
      </c>
      <c r="AP100" s="158">
        <v>3181.4526394888994</v>
      </c>
      <c r="AQ100" s="158">
        <v>2936.828971759594</v>
      </c>
      <c r="AR100" s="158">
        <v>3034.3726502644422</v>
      </c>
      <c r="AS100" s="158">
        <v>2840.8750470678528</v>
      </c>
      <c r="AT100" s="158">
        <v>2878.9113378536754</v>
      </c>
      <c r="AU100" s="158">
        <v>3090.5551623979918</v>
      </c>
      <c r="AV100" s="158">
        <v>4469.5558347657397</v>
      </c>
      <c r="AW100" s="158">
        <v>4470.3003993122484</v>
      </c>
      <c r="AX100" s="158">
        <v>4439.3256021745483</v>
      </c>
      <c r="AY100" s="158">
        <v>4533.2429890652047</v>
      </c>
      <c r="AZ100" s="158">
        <v>4387.7888802688158</v>
      </c>
      <c r="BA100" s="158">
        <v>4535.516906958489</v>
      </c>
      <c r="BB100" s="158">
        <v>4404.7062087566183</v>
      </c>
      <c r="BC100" s="158">
        <v>4765.2685773061812</v>
      </c>
      <c r="BD100" s="158">
        <v>5334.175844659545</v>
      </c>
      <c r="BE100" s="158">
        <v>5961.653637227103</v>
      </c>
      <c r="BF100" s="158">
        <v>6591.4488035443519</v>
      </c>
      <c r="BG100" s="158">
        <v>3788.0257250993113</v>
      </c>
      <c r="BH100" s="158">
        <v>0</v>
      </c>
      <c r="BI100" s="158">
        <v>0</v>
      </c>
      <c r="BJ100" s="158">
        <v>0</v>
      </c>
      <c r="BK100" s="158">
        <v>0</v>
      </c>
      <c r="BL100" s="158">
        <v>0</v>
      </c>
      <c r="BM100" s="158">
        <v>0</v>
      </c>
      <c r="BN100" s="158">
        <v>0</v>
      </c>
      <c r="BO100" s="158">
        <v>0</v>
      </c>
      <c r="BP100" s="158">
        <v>0</v>
      </c>
      <c r="BQ100" s="158">
        <v>0</v>
      </c>
      <c r="BR100" s="158">
        <v>0</v>
      </c>
      <c r="BS100" s="158">
        <v>0</v>
      </c>
      <c r="BT100" s="158">
        <v>0</v>
      </c>
      <c r="BU100" s="158">
        <v>0</v>
      </c>
      <c r="BV100" s="158">
        <v>0</v>
      </c>
      <c r="BW100" s="158">
        <v>0</v>
      </c>
      <c r="BX100" s="158">
        <v>0</v>
      </c>
      <c r="BY100" s="158">
        <v>0</v>
      </c>
      <c r="BZ100" s="158">
        <v>0</v>
      </c>
      <c r="CA100" s="158">
        <v>0</v>
      </c>
      <c r="CB100" s="158">
        <v>0</v>
      </c>
      <c r="CC100" s="158">
        <v>0</v>
      </c>
      <c r="CD100" s="158">
        <v>0</v>
      </c>
      <c r="CE100" s="158">
        <v>0</v>
      </c>
      <c r="CF100" s="158">
        <v>0</v>
      </c>
      <c r="CG100" s="159">
        <v>0</v>
      </c>
    </row>
    <row r="101" spans="1:85" x14ac:dyDescent="0.35">
      <c r="A101" s="156"/>
      <c r="B101" s="42" t="s">
        <v>439</v>
      </c>
      <c r="C101" s="237" t="s">
        <v>354</v>
      </c>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v>552.67155579433984</v>
      </c>
      <c r="AI101" s="158">
        <v>537.84134313804611</v>
      </c>
      <c r="AJ101" s="158">
        <v>529.78097065432576</v>
      </c>
      <c r="AK101" s="158">
        <v>542.32619120209654</v>
      </c>
      <c r="AL101" s="158">
        <v>590.86197779331712</v>
      </c>
      <c r="AM101" s="158">
        <v>576.36036046862478</v>
      </c>
      <c r="AN101" s="158">
        <v>532.18324463585031</v>
      </c>
      <c r="AO101" s="158">
        <v>523.02665063750248</v>
      </c>
      <c r="AP101" s="158">
        <v>621.33540941887327</v>
      </c>
      <c r="AQ101" s="158">
        <v>590.2057694190562</v>
      </c>
      <c r="AR101" s="158">
        <v>563.56966361522063</v>
      </c>
      <c r="AS101" s="158">
        <v>531.08158423099189</v>
      </c>
      <c r="AT101" s="158">
        <v>536.41625996263906</v>
      </c>
      <c r="AU101" s="158">
        <v>553.74991924482663</v>
      </c>
      <c r="AV101" s="158">
        <v>559.76369181689449</v>
      </c>
      <c r="AW101" s="158">
        <v>576.82983858977411</v>
      </c>
      <c r="AX101" s="158">
        <v>570.09689432494145</v>
      </c>
      <c r="AY101" s="158">
        <v>570.24517597402939</v>
      </c>
      <c r="AZ101" s="158">
        <v>531.80215187572333</v>
      </c>
      <c r="BA101" s="158">
        <v>535.12909480656447</v>
      </c>
      <c r="BB101" s="158">
        <v>532.83180086921277</v>
      </c>
      <c r="BC101" s="158">
        <v>524.67422712102416</v>
      </c>
      <c r="BD101" s="158">
        <v>546.26149329224154</v>
      </c>
      <c r="BE101" s="158">
        <v>554.87625595634677</v>
      </c>
      <c r="BF101" s="158">
        <v>560.07633320019409</v>
      </c>
      <c r="BG101" s="158">
        <v>525.19629438190702</v>
      </c>
      <c r="BH101" s="158">
        <v>544.18834530499373</v>
      </c>
      <c r="BI101" s="158">
        <v>530.29058066900552</v>
      </c>
      <c r="BJ101" s="158">
        <v>532.1741660918218</v>
      </c>
      <c r="BK101" s="158">
        <v>567.00483122129094</v>
      </c>
      <c r="BL101" s="158">
        <v>683.6318632855274</v>
      </c>
      <c r="BM101" s="158">
        <v>707.50188450951418</v>
      </c>
      <c r="BN101" s="158">
        <v>691.18876693980349</v>
      </c>
      <c r="BO101" s="158">
        <v>693.06271415232698</v>
      </c>
      <c r="BP101" s="158">
        <v>709.77054721277773</v>
      </c>
      <c r="BQ101" s="158">
        <v>709.84787500645984</v>
      </c>
      <c r="BR101" s="158">
        <v>719.95746625931974</v>
      </c>
      <c r="BS101" s="158">
        <v>721.43652699074255</v>
      </c>
      <c r="BT101" s="158">
        <v>654.71276130549199</v>
      </c>
      <c r="BU101" s="158">
        <v>638.22012814354855</v>
      </c>
      <c r="BV101" s="158">
        <v>632.21481928118953</v>
      </c>
      <c r="BW101" s="158">
        <v>612.13333167837766</v>
      </c>
      <c r="BX101" s="158">
        <v>504.47222245520186</v>
      </c>
      <c r="BY101" s="158">
        <v>502.75265647055272</v>
      </c>
      <c r="BZ101" s="158">
        <v>472.21722743489318</v>
      </c>
      <c r="CA101" s="158">
        <v>481.10129972137452</v>
      </c>
      <c r="CB101" s="158">
        <v>490.5804825749164</v>
      </c>
      <c r="CC101" s="158">
        <v>480.21466805368073</v>
      </c>
      <c r="CD101" s="158">
        <v>467.55857244549645</v>
      </c>
      <c r="CE101" s="158">
        <v>448.01601098350704</v>
      </c>
      <c r="CF101" s="158">
        <v>430.18721379631171</v>
      </c>
      <c r="CG101" s="159">
        <v>416.90157530537306</v>
      </c>
    </row>
    <row r="102" spans="1:85" x14ac:dyDescent="0.35">
      <c r="A102" s="156"/>
      <c r="B102" s="42" t="s">
        <v>389</v>
      </c>
      <c r="C102" s="237" t="s">
        <v>354</v>
      </c>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c r="AN102" s="158"/>
      <c r="AO102" s="158"/>
      <c r="AP102" s="158"/>
      <c r="AQ102" s="158"/>
      <c r="AR102" s="158"/>
      <c r="AS102" s="158"/>
      <c r="AT102" s="158"/>
      <c r="AU102" s="158"/>
      <c r="AV102" s="158"/>
      <c r="AW102" s="158"/>
      <c r="AX102" s="158"/>
      <c r="AY102" s="158"/>
      <c r="AZ102" s="158"/>
      <c r="BA102" s="158"/>
      <c r="BB102" s="158"/>
      <c r="BC102" s="158"/>
      <c r="BD102" s="158"/>
      <c r="BE102" s="158"/>
      <c r="BF102" s="158"/>
      <c r="BG102" s="158"/>
      <c r="BH102" s="158"/>
      <c r="BI102" s="158"/>
      <c r="BJ102" s="158"/>
      <c r="BK102" s="158"/>
      <c r="BL102" s="158">
        <v>8.1125141010282196</v>
      </c>
      <c r="BM102" s="158">
        <v>10.22694306635241</v>
      </c>
      <c r="BN102" s="158">
        <v>13.183691083557356</v>
      </c>
      <c r="BO102" s="158">
        <v>13.326004737782801</v>
      </c>
      <c r="BP102" s="158">
        <v>12.93897489071783</v>
      </c>
      <c r="BQ102" s="158">
        <v>12.438834739247943</v>
      </c>
      <c r="BR102" s="158">
        <v>50.041287467155271</v>
      </c>
      <c r="BS102" s="158">
        <v>57.974609051238403</v>
      </c>
      <c r="BT102" s="158">
        <v>53.439678220506742</v>
      </c>
      <c r="BU102" s="158">
        <v>61.97794139135187</v>
      </c>
      <c r="BV102" s="158">
        <v>51.217040068033619</v>
      </c>
      <c r="BW102" s="158">
        <v>53.510142582852872</v>
      </c>
      <c r="BX102" s="158">
        <v>48.472381033878541</v>
      </c>
      <c r="BY102" s="158">
        <v>48.815070212554076</v>
      </c>
      <c r="BZ102" s="158">
        <v>45.99119995605129</v>
      </c>
      <c r="CA102" s="158">
        <v>43.91782982621141</v>
      </c>
      <c r="CB102" s="158">
        <v>46.66154855111364</v>
      </c>
      <c r="CC102" s="158">
        <v>43.851938193672922</v>
      </c>
      <c r="CD102" s="158">
        <v>42.890164245882865</v>
      </c>
      <c r="CE102" s="158">
        <v>41.873633436204145</v>
      </c>
      <c r="CF102" s="158">
        <v>40.837598064328844</v>
      </c>
      <c r="CG102" s="159">
        <v>40.028877160193623</v>
      </c>
    </row>
    <row r="103" spans="1:85" ht="25.5" customHeight="1" x14ac:dyDescent="0.35">
      <c r="A103" s="156"/>
      <c r="B103" s="42" t="s">
        <v>390</v>
      </c>
      <c r="C103" s="237" t="s">
        <v>354</v>
      </c>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c r="AF103" s="158"/>
      <c r="AG103" s="158"/>
      <c r="AH103" s="158">
        <v>0</v>
      </c>
      <c r="AI103" s="158">
        <v>12.974740127132476</v>
      </c>
      <c r="AJ103" s="158">
        <v>64.396938993827874</v>
      </c>
      <c r="AK103" s="158">
        <v>116.37163129851722</v>
      </c>
      <c r="AL103" s="158">
        <v>178.80648187836249</v>
      </c>
      <c r="AM103" s="158">
        <v>247.72220629635794</v>
      </c>
      <c r="AN103" s="158">
        <v>303.44117860645594</v>
      </c>
      <c r="AO103" s="158">
        <v>376.42355735255217</v>
      </c>
      <c r="AP103" s="158">
        <v>476.69285771324843</v>
      </c>
      <c r="AQ103" s="158">
        <v>553.26280586371706</v>
      </c>
      <c r="AR103" s="158">
        <v>617.13040915276122</v>
      </c>
      <c r="AS103" s="158">
        <v>679.55838329290361</v>
      </c>
      <c r="AT103" s="158">
        <v>746.02528835043915</v>
      </c>
      <c r="AU103" s="158">
        <v>864.03275115810698</v>
      </c>
      <c r="AV103" s="158">
        <v>54.084312896393996</v>
      </c>
      <c r="AW103" s="158">
        <v>0</v>
      </c>
      <c r="AX103" s="158">
        <v>0</v>
      </c>
      <c r="AY103" s="158">
        <v>0</v>
      </c>
      <c r="AZ103" s="158">
        <v>0</v>
      </c>
      <c r="BA103" s="158">
        <v>0</v>
      </c>
      <c r="BB103" s="158">
        <v>0</v>
      </c>
      <c r="BC103" s="158">
        <v>0</v>
      </c>
      <c r="BD103" s="158">
        <v>0</v>
      </c>
      <c r="BE103" s="158">
        <v>0</v>
      </c>
      <c r="BF103" s="158">
        <v>0</v>
      </c>
      <c r="BG103" s="158">
        <v>0</v>
      </c>
      <c r="BH103" s="158">
        <v>0</v>
      </c>
      <c r="BI103" s="158">
        <v>0</v>
      </c>
      <c r="BJ103" s="158">
        <v>0</v>
      </c>
      <c r="BK103" s="158">
        <v>0</v>
      </c>
      <c r="BL103" s="158">
        <v>0</v>
      </c>
      <c r="BM103" s="158">
        <v>0</v>
      </c>
      <c r="BN103" s="158">
        <v>0</v>
      </c>
      <c r="BO103" s="158">
        <v>0</v>
      </c>
      <c r="BP103" s="158">
        <v>0</v>
      </c>
      <c r="BQ103" s="158">
        <v>0</v>
      </c>
      <c r="BR103" s="158">
        <v>0</v>
      </c>
      <c r="BS103" s="158">
        <v>0</v>
      </c>
      <c r="BT103" s="158">
        <v>0</v>
      </c>
      <c r="BU103" s="158">
        <v>0</v>
      </c>
      <c r="BV103" s="158">
        <v>0</v>
      </c>
      <c r="BW103" s="158">
        <v>0</v>
      </c>
      <c r="BX103" s="158">
        <v>0</v>
      </c>
      <c r="BY103" s="158">
        <v>0</v>
      </c>
      <c r="BZ103" s="158">
        <v>0</v>
      </c>
      <c r="CA103" s="158">
        <v>0</v>
      </c>
      <c r="CB103" s="158">
        <v>0</v>
      </c>
      <c r="CC103" s="158">
        <v>0</v>
      </c>
      <c r="CD103" s="158">
        <v>0</v>
      </c>
      <c r="CE103" s="158">
        <v>0</v>
      </c>
      <c r="CF103" s="158">
        <v>0</v>
      </c>
      <c r="CG103" s="159">
        <v>0</v>
      </c>
    </row>
    <row r="104" spans="1:85" x14ac:dyDescent="0.35">
      <c r="A104" s="156"/>
      <c r="B104" s="42" t="s">
        <v>487</v>
      </c>
      <c r="C104" s="157" t="s">
        <v>354</v>
      </c>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v>0</v>
      </c>
      <c r="AI104" s="158">
        <v>0</v>
      </c>
      <c r="AJ104" s="158">
        <v>0</v>
      </c>
      <c r="AK104" s="158">
        <v>0</v>
      </c>
      <c r="AL104" s="158">
        <v>0</v>
      </c>
      <c r="AM104" s="158">
        <v>0</v>
      </c>
      <c r="AN104" s="158">
        <v>0</v>
      </c>
      <c r="AO104" s="158">
        <v>0</v>
      </c>
      <c r="AP104" s="158">
        <v>0</v>
      </c>
      <c r="AQ104" s="158">
        <v>0</v>
      </c>
      <c r="AR104" s="158">
        <v>0</v>
      </c>
      <c r="AS104" s="158">
        <v>0</v>
      </c>
      <c r="AT104" s="158">
        <v>0</v>
      </c>
      <c r="AU104" s="158">
        <v>0</v>
      </c>
      <c r="AV104" s="158">
        <v>0</v>
      </c>
      <c r="AW104" s="158">
        <v>0</v>
      </c>
      <c r="AX104" s="158">
        <v>0</v>
      </c>
      <c r="AY104" s="158">
        <v>0</v>
      </c>
      <c r="AZ104" s="158">
        <v>0</v>
      </c>
      <c r="BA104" s="158">
        <v>0</v>
      </c>
      <c r="BB104" s="158">
        <v>0</v>
      </c>
      <c r="BC104" s="158">
        <v>0</v>
      </c>
      <c r="BD104" s="158">
        <v>0</v>
      </c>
      <c r="BE104" s="158">
        <v>0</v>
      </c>
      <c r="BF104" s="158">
        <v>0</v>
      </c>
      <c r="BG104" s="158">
        <v>0</v>
      </c>
      <c r="BH104" s="158">
        <v>0</v>
      </c>
      <c r="BI104" s="158">
        <v>1408.6905852080315</v>
      </c>
      <c r="BJ104" s="158">
        <v>0</v>
      </c>
      <c r="BK104" s="158">
        <v>0</v>
      </c>
      <c r="BL104" s="158">
        <v>0</v>
      </c>
      <c r="BM104" s="158">
        <v>0</v>
      </c>
      <c r="BN104" s="158">
        <v>0</v>
      </c>
      <c r="BO104" s="158">
        <v>0</v>
      </c>
      <c r="BP104" s="158">
        <v>0</v>
      </c>
      <c r="BQ104" s="158">
        <v>0</v>
      </c>
      <c r="BR104" s="158">
        <v>0</v>
      </c>
      <c r="BS104" s="158">
        <v>0</v>
      </c>
      <c r="BT104" s="158">
        <v>0</v>
      </c>
      <c r="BU104" s="158">
        <v>0</v>
      </c>
      <c r="BV104" s="158">
        <v>0</v>
      </c>
      <c r="BW104" s="158">
        <v>0</v>
      </c>
      <c r="BX104" s="158">
        <v>0</v>
      </c>
      <c r="BY104" s="158">
        <v>0</v>
      </c>
      <c r="BZ104" s="158">
        <v>0</v>
      </c>
      <c r="CA104" s="158">
        <v>0</v>
      </c>
      <c r="CB104" s="158">
        <v>0</v>
      </c>
      <c r="CC104" s="158">
        <v>0</v>
      </c>
      <c r="CD104" s="158">
        <v>0</v>
      </c>
      <c r="CE104" s="158">
        <v>0</v>
      </c>
      <c r="CF104" s="158">
        <v>0</v>
      </c>
      <c r="CG104" s="159">
        <v>0</v>
      </c>
    </row>
    <row r="105" spans="1:85" x14ac:dyDescent="0.35">
      <c r="A105" s="156"/>
      <c r="B105" s="64" t="s">
        <v>488</v>
      </c>
      <c r="C105" s="157" t="s">
        <v>354</v>
      </c>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v>0</v>
      </c>
      <c r="AI105" s="158">
        <v>0</v>
      </c>
      <c r="AJ105" s="158">
        <v>0</v>
      </c>
      <c r="AK105" s="158">
        <v>0</v>
      </c>
      <c r="AL105" s="158">
        <v>0</v>
      </c>
      <c r="AM105" s="158">
        <v>0</v>
      </c>
      <c r="AN105" s="158">
        <v>0</v>
      </c>
      <c r="AO105" s="158">
        <v>0</v>
      </c>
      <c r="AP105" s="158">
        <v>0</v>
      </c>
      <c r="AQ105" s="158">
        <v>0</v>
      </c>
      <c r="AR105" s="158">
        <v>0</v>
      </c>
      <c r="AS105" s="158">
        <v>0</v>
      </c>
      <c r="AT105" s="158">
        <v>0</v>
      </c>
      <c r="AU105" s="158">
        <v>0</v>
      </c>
      <c r="AV105" s="158">
        <v>0</v>
      </c>
      <c r="AW105" s="158">
        <v>0</v>
      </c>
      <c r="AX105" s="158">
        <v>0</v>
      </c>
      <c r="AY105" s="158">
        <v>0</v>
      </c>
      <c r="AZ105" s="158">
        <v>0</v>
      </c>
      <c r="BA105" s="158">
        <v>0</v>
      </c>
      <c r="BB105" s="158">
        <v>0</v>
      </c>
      <c r="BC105" s="158">
        <v>0</v>
      </c>
      <c r="BD105" s="158">
        <v>0</v>
      </c>
      <c r="BE105" s="158">
        <v>0</v>
      </c>
      <c r="BF105" s="158">
        <v>0</v>
      </c>
      <c r="BG105" s="158">
        <v>0</v>
      </c>
      <c r="BH105" s="158">
        <v>844.74748570808595</v>
      </c>
      <c r="BI105" s="158">
        <v>407.43469582631951</v>
      </c>
      <c r="BJ105" s="158">
        <v>0</v>
      </c>
      <c r="BK105" s="158">
        <v>0</v>
      </c>
      <c r="BL105" s="158">
        <v>0</v>
      </c>
      <c r="BM105" s="158">
        <v>0</v>
      </c>
      <c r="BN105" s="158">
        <v>0</v>
      </c>
      <c r="BO105" s="158">
        <v>0</v>
      </c>
      <c r="BP105" s="158">
        <v>0</v>
      </c>
      <c r="BQ105" s="158">
        <v>0</v>
      </c>
      <c r="BR105" s="158">
        <v>0</v>
      </c>
      <c r="BS105" s="158">
        <v>0</v>
      </c>
      <c r="BT105" s="158">
        <v>0</v>
      </c>
      <c r="BU105" s="158">
        <v>0</v>
      </c>
      <c r="BV105" s="158">
        <v>0</v>
      </c>
      <c r="BW105" s="158">
        <v>0</v>
      </c>
      <c r="BX105" s="158">
        <v>0</v>
      </c>
      <c r="BY105" s="158">
        <v>0</v>
      </c>
      <c r="BZ105" s="158">
        <v>0</v>
      </c>
      <c r="CA105" s="158">
        <v>0</v>
      </c>
      <c r="CB105" s="158">
        <v>0</v>
      </c>
      <c r="CC105" s="158">
        <v>0</v>
      </c>
      <c r="CD105" s="158">
        <v>0</v>
      </c>
      <c r="CE105" s="158">
        <v>0</v>
      </c>
      <c r="CF105" s="158">
        <v>0</v>
      </c>
      <c r="CG105" s="159">
        <v>0</v>
      </c>
    </row>
    <row r="106" spans="1:85" x14ac:dyDescent="0.35">
      <c r="A106" s="156"/>
      <c r="B106" s="42" t="s">
        <v>489</v>
      </c>
      <c r="C106" s="157" t="s">
        <v>354</v>
      </c>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v>0</v>
      </c>
      <c r="AI106" s="158">
        <v>0</v>
      </c>
      <c r="AJ106" s="158">
        <v>0</v>
      </c>
      <c r="AK106" s="158">
        <v>0</v>
      </c>
      <c r="AL106" s="158">
        <v>0</v>
      </c>
      <c r="AM106" s="158">
        <v>0</v>
      </c>
      <c r="AN106" s="158">
        <v>0</v>
      </c>
      <c r="AO106" s="158">
        <v>0</v>
      </c>
      <c r="AP106" s="158">
        <v>0</v>
      </c>
      <c r="AQ106" s="158">
        <v>0</v>
      </c>
      <c r="AR106" s="158">
        <v>0</v>
      </c>
      <c r="AS106" s="158">
        <v>0</v>
      </c>
      <c r="AT106" s="158">
        <v>0</v>
      </c>
      <c r="AU106" s="158">
        <v>0</v>
      </c>
      <c r="AV106" s="158">
        <v>0</v>
      </c>
      <c r="AW106" s="158">
        <v>0</v>
      </c>
      <c r="AX106" s="158">
        <v>0</v>
      </c>
      <c r="AY106" s="158">
        <v>0</v>
      </c>
      <c r="AZ106" s="158">
        <v>0</v>
      </c>
      <c r="BA106" s="158">
        <v>0</v>
      </c>
      <c r="BB106" s="158">
        <v>0</v>
      </c>
      <c r="BC106" s="158">
        <v>0</v>
      </c>
      <c r="BD106" s="158">
        <v>551.65337810853498</v>
      </c>
      <c r="BE106" s="158">
        <v>647.73462113409835</v>
      </c>
      <c r="BF106" s="158">
        <v>650.08423308101317</v>
      </c>
      <c r="BG106" s="158">
        <v>699.1155350727397</v>
      </c>
      <c r="BH106" s="158">
        <v>717.75196575820655</v>
      </c>
      <c r="BI106" s="158">
        <v>738.90849294201018</v>
      </c>
      <c r="BJ106" s="158">
        <v>762.15408988666775</v>
      </c>
      <c r="BK106" s="158">
        <v>777.50849698631191</v>
      </c>
      <c r="BL106" s="158">
        <v>776.75361878622641</v>
      </c>
      <c r="BM106" s="158">
        <v>797.2171054728268</v>
      </c>
      <c r="BN106" s="158">
        <v>824.15112874119995</v>
      </c>
      <c r="BO106" s="158">
        <v>822.51353333998202</v>
      </c>
      <c r="BP106" s="158">
        <v>819.72628228608289</v>
      </c>
      <c r="BQ106" s="158">
        <v>818.37993126282697</v>
      </c>
      <c r="BR106" s="158">
        <v>815.89249239419848</v>
      </c>
      <c r="BS106" s="158">
        <v>823.06424184151228</v>
      </c>
      <c r="BT106" s="158">
        <v>812.39590233427816</v>
      </c>
      <c r="BU106" s="158">
        <v>834.48211225187754</v>
      </c>
      <c r="BV106" s="158">
        <v>584.16286023306509</v>
      </c>
      <c r="BW106" s="158">
        <v>308.54542713172503</v>
      </c>
      <c r="BX106" s="158">
        <v>0</v>
      </c>
      <c r="BY106" s="158">
        <v>0</v>
      </c>
      <c r="BZ106" s="158">
        <v>0</v>
      </c>
      <c r="CA106" s="158">
        <v>0</v>
      </c>
      <c r="CB106" s="158">
        <v>0</v>
      </c>
      <c r="CC106" s="158">
        <v>0</v>
      </c>
      <c r="CD106" s="158">
        <v>0</v>
      </c>
      <c r="CE106" s="158">
        <v>0</v>
      </c>
      <c r="CF106" s="158">
        <v>0</v>
      </c>
      <c r="CG106" s="159">
        <v>0</v>
      </c>
    </row>
    <row r="107" spans="1:85" x14ac:dyDescent="0.35">
      <c r="A107" s="156"/>
      <c r="B107" s="64" t="s">
        <v>33</v>
      </c>
      <c r="C107" s="237" t="s">
        <v>363</v>
      </c>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v>0</v>
      </c>
      <c r="AI107" s="158">
        <v>0</v>
      </c>
      <c r="AJ107" s="158">
        <v>0</v>
      </c>
      <c r="AK107" s="158">
        <v>0</v>
      </c>
      <c r="AL107" s="158">
        <v>0</v>
      </c>
      <c r="AM107" s="158">
        <v>0</v>
      </c>
      <c r="AN107" s="158">
        <v>0</v>
      </c>
      <c r="AO107" s="158">
        <v>0</v>
      </c>
      <c r="AP107" s="158">
        <v>0</v>
      </c>
      <c r="AQ107" s="158">
        <v>0</v>
      </c>
      <c r="AR107" s="158">
        <v>0</v>
      </c>
      <c r="AS107" s="158">
        <v>0</v>
      </c>
      <c r="AT107" s="158">
        <v>0</v>
      </c>
      <c r="AU107" s="158">
        <v>0</v>
      </c>
      <c r="AV107" s="158">
        <v>0</v>
      </c>
      <c r="AW107" s="158">
        <v>0</v>
      </c>
      <c r="AX107" s="158">
        <v>0</v>
      </c>
      <c r="AY107" s="158">
        <v>0</v>
      </c>
      <c r="AZ107" s="158">
        <v>0</v>
      </c>
      <c r="BA107" s="158">
        <v>0</v>
      </c>
      <c r="BB107" s="158">
        <v>0</v>
      </c>
      <c r="BC107" s="158">
        <v>0</v>
      </c>
      <c r="BD107" s="158">
        <v>0</v>
      </c>
      <c r="BE107" s="158">
        <v>0</v>
      </c>
      <c r="BF107" s="158">
        <v>0</v>
      </c>
      <c r="BG107" s="158">
        <v>3965.4878176188254</v>
      </c>
      <c r="BH107" s="158">
        <v>9840.3909380573277</v>
      </c>
      <c r="BI107" s="158">
        <v>10309.83001119306</v>
      </c>
      <c r="BJ107" s="158">
        <v>10730.705108886235</v>
      </c>
      <c r="BK107" s="158">
        <v>11237.180144373737</v>
      </c>
      <c r="BL107" s="158">
        <v>11339.872905798356</v>
      </c>
      <c r="BM107" s="158">
        <v>11807.406341348096</v>
      </c>
      <c r="BN107" s="158">
        <v>11749.517223806644</v>
      </c>
      <c r="BO107" s="158">
        <v>11279.239971406156</v>
      </c>
      <c r="BP107" s="158">
        <v>10330.339591434946</v>
      </c>
      <c r="BQ107" s="158">
        <v>9503.1100068960059</v>
      </c>
      <c r="BR107" s="158">
        <v>8767.8210516788822</v>
      </c>
      <c r="BS107" s="158">
        <v>8046.9116986018525</v>
      </c>
      <c r="BT107" s="158">
        <v>7334.3815710526178</v>
      </c>
      <c r="BU107" s="158">
        <v>6841.063642210589</v>
      </c>
      <c r="BV107" s="158">
        <v>6415.6525256571576</v>
      </c>
      <c r="BW107" s="158">
        <v>6170.8374328296686</v>
      </c>
      <c r="BX107" s="158">
        <v>5868.3673683745956</v>
      </c>
      <c r="BY107" s="158">
        <v>5627.2557011983617</v>
      </c>
      <c r="BZ107" s="158">
        <v>5362.5996778255267</v>
      </c>
      <c r="CA107" s="158">
        <v>5596.9641844588314</v>
      </c>
      <c r="CB107" s="158">
        <v>6025.720850791221</v>
      </c>
      <c r="CC107" s="158">
        <v>5947.3333230131457</v>
      </c>
      <c r="CD107" s="158">
        <v>5813.5907515366735</v>
      </c>
      <c r="CE107" s="158">
        <v>5464.2028428546382</v>
      </c>
      <c r="CF107" s="158">
        <v>5322.9014835854114</v>
      </c>
      <c r="CG107" s="159">
        <v>5293.1418846141987</v>
      </c>
    </row>
    <row r="108" spans="1:85" ht="25.5" customHeight="1" x14ac:dyDescent="0.35">
      <c r="A108" s="156"/>
      <c r="B108" s="10" t="s">
        <v>397</v>
      </c>
      <c r="C108" s="237" t="s">
        <v>354</v>
      </c>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v>0</v>
      </c>
      <c r="AI108" s="158">
        <v>0</v>
      </c>
      <c r="AJ108" s="158">
        <v>0</v>
      </c>
      <c r="AK108" s="158">
        <v>0</v>
      </c>
      <c r="AL108" s="158">
        <v>0</v>
      </c>
      <c r="AM108" s="158">
        <v>0</v>
      </c>
      <c r="AN108" s="158">
        <v>0</v>
      </c>
      <c r="AO108" s="158">
        <v>0</v>
      </c>
      <c r="AP108" s="158">
        <v>0</v>
      </c>
      <c r="AQ108" s="158">
        <v>0</v>
      </c>
      <c r="AR108" s="158">
        <v>0</v>
      </c>
      <c r="AS108" s="158">
        <v>0</v>
      </c>
      <c r="AT108" s="158">
        <v>0</v>
      </c>
      <c r="AU108" s="158">
        <v>0</v>
      </c>
      <c r="AV108" s="158">
        <v>0</v>
      </c>
      <c r="AW108" s="158">
        <v>0</v>
      </c>
      <c r="AX108" s="158">
        <v>0</v>
      </c>
      <c r="AY108" s="158">
        <v>0</v>
      </c>
      <c r="AZ108" s="158">
        <v>0</v>
      </c>
      <c r="BA108" s="158">
        <v>0</v>
      </c>
      <c r="BB108" s="158">
        <v>0</v>
      </c>
      <c r="BC108" s="158">
        <v>0</v>
      </c>
      <c r="BD108" s="158">
        <v>0</v>
      </c>
      <c r="BE108" s="158">
        <v>0</v>
      </c>
      <c r="BF108" s="158">
        <v>0</v>
      </c>
      <c r="BG108" s="158">
        <v>0</v>
      </c>
      <c r="BH108" s="158">
        <v>0</v>
      </c>
      <c r="BI108" s="158">
        <v>0</v>
      </c>
      <c r="BJ108" s="158">
        <v>0</v>
      </c>
      <c r="BK108" s="158">
        <v>0</v>
      </c>
      <c r="BL108" s="158">
        <v>0</v>
      </c>
      <c r="BM108" s="158">
        <v>0</v>
      </c>
      <c r="BN108" s="158">
        <v>0</v>
      </c>
      <c r="BO108" s="158">
        <v>0</v>
      </c>
      <c r="BP108" s="158">
        <v>0</v>
      </c>
      <c r="BQ108" s="158">
        <v>20.063997281332501</v>
      </c>
      <c r="BR108" s="158">
        <v>171.17081451579065</v>
      </c>
      <c r="BS108" s="158">
        <v>165.70757365354297</v>
      </c>
      <c r="BT108" s="158">
        <v>555.01878975464444</v>
      </c>
      <c r="BU108" s="158">
        <v>1160.0446978235373</v>
      </c>
      <c r="BV108" s="158">
        <v>1395.0292200234055</v>
      </c>
      <c r="BW108" s="158">
        <v>2067.1685589620342</v>
      </c>
      <c r="BX108" s="158">
        <v>2160.1328885625198</v>
      </c>
      <c r="BY108" s="158">
        <v>2578.0545239345006</v>
      </c>
      <c r="BZ108" s="158">
        <v>2884.811033531239</v>
      </c>
      <c r="CA108" s="158">
        <v>3440.4778883538411</v>
      </c>
      <c r="CB108" s="158">
        <v>4042.6433545211617</v>
      </c>
      <c r="CC108" s="158">
        <v>4450.3902966056039</v>
      </c>
      <c r="CD108" s="158">
        <v>4734.6244844898547</v>
      </c>
      <c r="CE108" s="158">
        <v>4917.2521619793715</v>
      </c>
      <c r="CF108" s="158">
        <v>5383.3821776914901</v>
      </c>
      <c r="CG108" s="159">
        <v>6150.3803409340644</v>
      </c>
    </row>
    <row r="109" spans="1:85" x14ac:dyDescent="0.35">
      <c r="A109" s="156"/>
      <c r="B109" s="42" t="s">
        <v>398</v>
      </c>
      <c r="C109" s="237" t="s">
        <v>354</v>
      </c>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8"/>
      <c r="AP109" s="158"/>
      <c r="AQ109" s="158"/>
      <c r="AR109" s="158"/>
      <c r="AS109" s="158"/>
      <c r="AT109" s="158"/>
      <c r="AU109" s="158"/>
      <c r="AV109" s="158"/>
      <c r="AW109" s="158"/>
      <c r="AX109" s="158">
        <v>6.9063677945683413</v>
      </c>
      <c r="AY109" s="158">
        <v>7.9948160432631292</v>
      </c>
      <c r="AZ109" s="158">
        <v>10.222296105963936</v>
      </c>
      <c r="BA109" s="158">
        <v>9.303586561797708</v>
      </c>
      <c r="BB109" s="158">
        <v>15.328791261908894</v>
      </c>
      <c r="BC109" s="158">
        <v>19.261648144003573</v>
      </c>
      <c r="BD109" s="158">
        <v>21.438743225191704</v>
      </c>
      <c r="BE109" s="158">
        <v>25.55541440893581</v>
      </c>
      <c r="BF109" s="158">
        <v>34.213699294350519</v>
      </c>
      <c r="BG109" s="158">
        <v>32.830109059905062</v>
      </c>
      <c r="BH109" s="158">
        <v>34.022631153822473</v>
      </c>
      <c r="BI109" s="158">
        <v>39.617340221328796</v>
      </c>
      <c r="BJ109" s="158">
        <v>40.53534216951099</v>
      </c>
      <c r="BK109" s="158">
        <v>41.854621805054443</v>
      </c>
      <c r="BL109" s="158">
        <v>46.448524974029318</v>
      </c>
      <c r="BM109" s="158">
        <v>51.139863079246489</v>
      </c>
      <c r="BN109" s="158">
        <v>54.482553731344467</v>
      </c>
      <c r="BO109" s="158">
        <v>52.799202715936254</v>
      </c>
      <c r="BP109" s="158">
        <v>57.793523005340312</v>
      </c>
      <c r="BQ109" s="158">
        <v>61.350210483596108</v>
      </c>
      <c r="BR109" s="158">
        <v>59.717691239701068</v>
      </c>
      <c r="BS109" s="158">
        <v>60.965261570682188</v>
      </c>
      <c r="BT109" s="158">
        <v>54.568428648156441</v>
      </c>
      <c r="BU109" s="158">
        <v>52.367176295127493</v>
      </c>
      <c r="BV109" s="158">
        <v>55.911003948102568</v>
      </c>
      <c r="BW109" s="158">
        <v>50.944469001357213</v>
      </c>
      <c r="BX109" s="158">
        <v>39.350072300055743</v>
      </c>
      <c r="BY109" s="158">
        <v>42.475924627245739</v>
      </c>
      <c r="BZ109" s="158">
        <v>38.628921621053976</v>
      </c>
      <c r="CA109" s="158">
        <v>29.445461119308405</v>
      </c>
      <c r="CB109" s="158">
        <v>35.150112662766865</v>
      </c>
      <c r="CC109" s="158">
        <v>34.90263942450575</v>
      </c>
      <c r="CD109" s="158">
        <v>33.871254826960076</v>
      </c>
      <c r="CE109" s="158">
        <v>32.616911239392572</v>
      </c>
      <c r="CF109" s="158">
        <v>31.276830415026186</v>
      </c>
      <c r="CG109" s="159">
        <v>30.60952761891015</v>
      </c>
    </row>
    <row r="110" spans="1:85" x14ac:dyDescent="0.35">
      <c r="A110" s="156"/>
      <c r="B110" s="64" t="s">
        <v>400</v>
      </c>
      <c r="C110" s="237" t="s">
        <v>357</v>
      </c>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v>0</v>
      </c>
      <c r="AI110" s="158">
        <v>0</v>
      </c>
      <c r="AJ110" s="158">
        <v>0</v>
      </c>
      <c r="AK110" s="158">
        <v>0</v>
      </c>
      <c r="AL110" s="158">
        <v>0</v>
      </c>
      <c r="AM110" s="158">
        <v>0</v>
      </c>
      <c r="AN110" s="158">
        <v>0</v>
      </c>
      <c r="AO110" s="158">
        <v>0</v>
      </c>
      <c r="AP110" s="158">
        <v>0</v>
      </c>
      <c r="AQ110" s="158">
        <v>268.49967287971361</v>
      </c>
      <c r="AR110" s="158">
        <v>8.4353996939404823</v>
      </c>
      <c r="AS110" s="158">
        <v>0</v>
      </c>
      <c r="AT110" s="158">
        <v>0</v>
      </c>
      <c r="AU110" s="158">
        <v>0</v>
      </c>
      <c r="AV110" s="158">
        <v>0</v>
      </c>
      <c r="AW110" s="158">
        <v>0</v>
      </c>
      <c r="AX110" s="158">
        <v>0</v>
      </c>
      <c r="AY110" s="158">
        <v>0</v>
      </c>
      <c r="AZ110" s="158">
        <v>0</v>
      </c>
      <c r="BA110" s="158">
        <v>0</v>
      </c>
      <c r="BB110" s="158">
        <v>0</v>
      </c>
      <c r="BC110" s="158">
        <v>0</v>
      </c>
      <c r="BD110" s="158">
        <v>0</v>
      </c>
      <c r="BE110" s="158">
        <v>0</v>
      </c>
      <c r="BF110" s="158">
        <v>0</v>
      </c>
      <c r="BG110" s="158">
        <v>0</v>
      </c>
      <c r="BH110" s="158">
        <v>0</v>
      </c>
      <c r="BI110" s="158">
        <v>0</v>
      </c>
      <c r="BJ110" s="158">
        <v>0</v>
      </c>
      <c r="BK110" s="158">
        <v>0</v>
      </c>
      <c r="BL110" s="158">
        <v>0</v>
      </c>
      <c r="BM110" s="158">
        <v>0</v>
      </c>
      <c r="BN110" s="158">
        <v>0</v>
      </c>
      <c r="BO110" s="158">
        <v>0</v>
      </c>
      <c r="BP110" s="158">
        <v>0</v>
      </c>
      <c r="BQ110" s="158">
        <v>0</v>
      </c>
      <c r="BR110" s="158">
        <v>0</v>
      </c>
      <c r="BS110" s="158">
        <v>0</v>
      </c>
      <c r="BT110" s="158">
        <v>0</v>
      </c>
      <c r="BU110" s="158">
        <v>0</v>
      </c>
      <c r="BV110" s="158">
        <v>0</v>
      </c>
      <c r="BW110" s="158">
        <v>0</v>
      </c>
      <c r="BX110" s="158">
        <v>0</v>
      </c>
      <c r="BY110" s="158">
        <v>0</v>
      </c>
      <c r="BZ110" s="158">
        <v>0</v>
      </c>
      <c r="CA110" s="158">
        <v>0</v>
      </c>
      <c r="CB110" s="158">
        <v>0</v>
      </c>
      <c r="CC110" s="158">
        <v>0</v>
      </c>
      <c r="CD110" s="158">
        <v>0</v>
      </c>
      <c r="CE110" s="158">
        <v>0</v>
      </c>
      <c r="CF110" s="158">
        <v>0</v>
      </c>
      <c r="CG110" s="159">
        <v>0</v>
      </c>
    </row>
    <row r="111" spans="1:85" s="107" customFormat="1" x14ac:dyDescent="0.35">
      <c r="A111" s="168"/>
      <c r="B111" s="64" t="s">
        <v>401</v>
      </c>
      <c r="C111" s="237" t="s">
        <v>354</v>
      </c>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v>23.83813712997063</v>
      </c>
      <c r="AI111" s="158">
        <v>28.603124075863597</v>
      </c>
      <c r="AJ111" s="158">
        <v>36.631627298796701</v>
      </c>
      <c r="AK111" s="158">
        <v>44.908289025459212</v>
      </c>
      <c r="AL111" s="158">
        <v>52.279604495441852</v>
      </c>
      <c r="AM111" s="158">
        <v>61.228566666854178</v>
      </c>
      <c r="AN111" s="158">
        <v>76.992875824259542</v>
      </c>
      <c r="AO111" s="158">
        <v>84.916894796132979</v>
      </c>
      <c r="AP111" s="158">
        <v>92.662250024791248</v>
      </c>
      <c r="AQ111" s="158">
        <v>96.651956059297035</v>
      </c>
      <c r="AR111" s="158">
        <v>103.48430935311671</v>
      </c>
      <c r="AS111" s="158">
        <v>109.87491932061448</v>
      </c>
      <c r="AT111" s="158">
        <v>129.82910815230372</v>
      </c>
      <c r="AU111" s="158">
        <v>167.0608371110842</v>
      </c>
      <c r="AV111" s="158">
        <v>193.13655119459094</v>
      </c>
      <c r="AW111" s="158">
        <v>210.90338835917379</v>
      </c>
      <c r="AX111" s="158">
        <v>214.46352637691476</v>
      </c>
      <c r="AY111" s="158">
        <v>215.02823819632144</v>
      </c>
      <c r="AZ111" s="158">
        <v>196.11638690753762</v>
      </c>
      <c r="BA111" s="158">
        <v>255.45615591596888</v>
      </c>
      <c r="BB111" s="158">
        <v>266.38591564546988</v>
      </c>
      <c r="BC111" s="158">
        <v>263.0311943651364</v>
      </c>
      <c r="BD111" s="158">
        <v>294.42652480451204</v>
      </c>
      <c r="BE111" s="158">
        <v>293.70514444701365</v>
      </c>
      <c r="BF111" s="158">
        <v>282.34333004412241</v>
      </c>
      <c r="BG111" s="158">
        <v>288.40688799802223</v>
      </c>
      <c r="BH111" s="158">
        <v>204.83536488606518</v>
      </c>
      <c r="BI111" s="158">
        <v>205.77153808383994</v>
      </c>
      <c r="BJ111" s="158">
        <v>211.16955105580027</v>
      </c>
      <c r="BK111" s="158">
        <v>306.21356894172112</v>
      </c>
      <c r="BL111" s="158">
        <v>258.40101379356975</v>
      </c>
      <c r="BM111" s="158">
        <v>266.15832273722447</v>
      </c>
      <c r="BN111" s="158">
        <v>242.320177269494</v>
      </c>
      <c r="BO111" s="158">
        <v>237.18221022812614</v>
      </c>
      <c r="BP111" s="158">
        <v>219.32802350225569</v>
      </c>
      <c r="BQ111" s="158">
        <v>195.25006089536825</v>
      </c>
      <c r="BR111" s="158">
        <v>184.40603990374399</v>
      </c>
      <c r="BS111" s="158">
        <v>169.7063202112632</v>
      </c>
      <c r="BT111" s="158">
        <v>155.74448393151386</v>
      </c>
      <c r="BU111" s="158">
        <v>133.79976216423688</v>
      </c>
      <c r="BV111" s="158">
        <v>119.77260382514369</v>
      </c>
      <c r="BW111" s="158">
        <v>108.20363402944008</v>
      </c>
      <c r="BX111" s="158">
        <v>83.197009317059411</v>
      </c>
      <c r="BY111" s="158">
        <v>72.472624730280742</v>
      </c>
      <c r="BZ111" s="158">
        <v>63.323747996881927</v>
      </c>
      <c r="CA111" s="158">
        <v>57.670954934678043</v>
      </c>
      <c r="CB111" s="158">
        <v>53.585091086940835</v>
      </c>
      <c r="CC111" s="158">
        <v>46.404252052591694</v>
      </c>
      <c r="CD111" s="158">
        <v>39.491879161663277</v>
      </c>
      <c r="CE111" s="158">
        <v>32.369084208555599</v>
      </c>
      <c r="CF111" s="158">
        <v>25.013412683089143</v>
      </c>
      <c r="CG111" s="159">
        <v>17.757321423899008</v>
      </c>
    </row>
    <row r="112" spans="1:85" s="107" customFormat="1" x14ac:dyDescent="0.35">
      <c r="A112" s="168"/>
      <c r="B112" s="42" t="s">
        <v>503</v>
      </c>
      <c r="C112" s="237" t="s">
        <v>363</v>
      </c>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v>0</v>
      </c>
      <c r="AI112" s="158">
        <v>0</v>
      </c>
      <c r="AJ112" s="158">
        <v>0</v>
      </c>
      <c r="AK112" s="158">
        <v>0</v>
      </c>
      <c r="AL112" s="158">
        <v>0</v>
      </c>
      <c r="AM112" s="158">
        <v>0</v>
      </c>
      <c r="AN112" s="158">
        <v>0</v>
      </c>
      <c r="AO112" s="158">
        <v>0</v>
      </c>
      <c r="AP112" s="158">
        <v>0</v>
      </c>
      <c r="AQ112" s="158">
        <v>14.921184216320324</v>
      </c>
      <c r="AR112" s="158">
        <v>73.287395274200264</v>
      </c>
      <c r="AS112" s="158">
        <v>58.653964447220361</v>
      </c>
      <c r="AT112" s="158">
        <v>63.777005995066432</v>
      </c>
      <c r="AU112" s="158">
        <v>81.562322412017835</v>
      </c>
      <c r="AV112" s="158">
        <v>81.879346575284742</v>
      </c>
      <c r="AW112" s="158">
        <v>81.640433097944438</v>
      </c>
      <c r="AX112" s="158">
        <v>60.133546605874194</v>
      </c>
      <c r="AY112" s="158">
        <v>99.920797196968678</v>
      </c>
      <c r="AZ112" s="158">
        <v>76.601669244031697</v>
      </c>
      <c r="BA112" s="158">
        <v>40.645828143952137</v>
      </c>
      <c r="BB112" s="158">
        <v>40.831326254656297</v>
      </c>
      <c r="BC112" s="158">
        <v>40.506567804198816</v>
      </c>
      <c r="BD112" s="158">
        <v>64.392631658635324</v>
      </c>
      <c r="BE112" s="158">
        <v>49.676517584534139</v>
      </c>
      <c r="BF112" s="158">
        <v>50.613730736497203</v>
      </c>
      <c r="BG112" s="158">
        <v>51.58187025567392</v>
      </c>
      <c r="BH112" s="158">
        <v>53.664915465428834</v>
      </c>
      <c r="BI112" s="158">
        <v>65.557026065876897</v>
      </c>
      <c r="BJ112" s="158">
        <v>0</v>
      </c>
      <c r="BK112" s="158">
        <v>0</v>
      </c>
      <c r="BL112" s="158">
        <v>0</v>
      </c>
      <c r="BM112" s="158">
        <v>0</v>
      </c>
      <c r="BN112" s="158">
        <v>0</v>
      </c>
      <c r="BO112" s="158">
        <v>0</v>
      </c>
      <c r="BP112" s="158">
        <v>0</v>
      </c>
      <c r="BQ112" s="158">
        <v>0</v>
      </c>
      <c r="BR112" s="158">
        <v>0</v>
      </c>
      <c r="BS112" s="158">
        <v>0</v>
      </c>
      <c r="BT112" s="158">
        <v>0</v>
      </c>
      <c r="BU112" s="158">
        <v>0</v>
      </c>
      <c r="BV112" s="158">
        <v>0</v>
      </c>
      <c r="BW112" s="158">
        <v>0</v>
      </c>
      <c r="BX112" s="158">
        <v>0</v>
      </c>
      <c r="BY112" s="158">
        <v>0</v>
      </c>
      <c r="BZ112" s="158">
        <v>0</v>
      </c>
      <c r="CA112" s="158">
        <v>0</v>
      </c>
      <c r="CB112" s="158">
        <v>0</v>
      </c>
      <c r="CC112" s="158">
        <v>0</v>
      </c>
      <c r="CD112" s="158">
        <v>0</v>
      </c>
      <c r="CE112" s="158">
        <v>0</v>
      </c>
      <c r="CF112" s="158">
        <v>0</v>
      </c>
      <c r="CG112" s="159">
        <v>0</v>
      </c>
    </row>
    <row r="113" spans="1:85" x14ac:dyDescent="0.35">
      <c r="A113" s="156"/>
      <c r="B113" s="64" t="s">
        <v>403</v>
      </c>
      <c r="C113" s="237" t="s">
        <v>363</v>
      </c>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v>0</v>
      </c>
      <c r="AI113" s="158">
        <v>0</v>
      </c>
      <c r="AJ113" s="158">
        <v>0</v>
      </c>
      <c r="AK113" s="158">
        <v>0</v>
      </c>
      <c r="AL113" s="158">
        <v>0</v>
      </c>
      <c r="AM113" s="158">
        <v>0</v>
      </c>
      <c r="AN113" s="158">
        <v>0</v>
      </c>
      <c r="AO113" s="158">
        <v>0</v>
      </c>
      <c r="AP113" s="158">
        <v>0</v>
      </c>
      <c r="AQ113" s="158">
        <v>0</v>
      </c>
      <c r="AR113" s="158">
        <v>0</v>
      </c>
      <c r="AS113" s="158">
        <v>0</v>
      </c>
      <c r="AT113" s="158">
        <v>0</v>
      </c>
      <c r="AU113" s="158">
        <v>0</v>
      </c>
      <c r="AV113" s="158">
        <v>0</v>
      </c>
      <c r="AW113" s="158">
        <v>0</v>
      </c>
      <c r="AX113" s="158">
        <v>0</v>
      </c>
      <c r="AY113" s="158">
        <v>0</v>
      </c>
      <c r="AZ113" s="158">
        <v>0</v>
      </c>
      <c r="BA113" s="158">
        <v>0</v>
      </c>
      <c r="BB113" s="158">
        <v>0</v>
      </c>
      <c r="BC113" s="158">
        <v>0</v>
      </c>
      <c r="BD113" s="158">
        <v>0</v>
      </c>
      <c r="BE113" s="158">
        <v>0</v>
      </c>
      <c r="BF113" s="158">
        <v>0</v>
      </c>
      <c r="BG113" s="158">
        <v>0</v>
      </c>
      <c r="BH113" s="158">
        <v>0</v>
      </c>
      <c r="BI113" s="158">
        <v>0</v>
      </c>
      <c r="BJ113" s="158">
        <v>31.169976302615996</v>
      </c>
      <c r="BK113" s="158">
        <v>26.735208620177264</v>
      </c>
      <c r="BL113" s="158">
        <v>21.849798053586934</v>
      </c>
      <c r="BM113" s="158">
        <v>22.288719672654519</v>
      </c>
      <c r="BN113" s="158">
        <v>22.031116280834777</v>
      </c>
      <c r="BO113" s="158">
        <v>13.824125611670237</v>
      </c>
      <c r="BP113" s="158">
        <v>11.063482522312071</v>
      </c>
      <c r="BQ113" s="158">
        <v>0.75861597142314563</v>
      </c>
      <c r="BR113" s="158">
        <v>0</v>
      </c>
      <c r="BS113" s="158">
        <v>0</v>
      </c>
      <c r="BT113" s="158">
        <v>0</v>
      </c>
      <c r="BU113" s="158">
        <v>0</v>
      </c>
      <c r="BV113" s="158">
        <v>0</v>
      </c>
      <c r="BW113" s="158">
        <v>0</v>
      </c>
      <c r="BX113" s="158">
        <v>0</v>
      </c>
      <c r="BY113" s="158">
        <v>0</v>
      </c>
      <c r="BZ113" s="158">
        <v>0</v>
      </c>
      <c r="CA113" s="158">
        <v>0</v>
      </c>
      <c r="CB113" s="158">
        <v>0</v>
      </c>
      <c r="CC113" s="158">
        <v>0</v>
      </c>
      <c r="CD113" s="158">
        <v>0</v>
      </c>
      <c r="CE113" s="158">
        <v>0</v>
      </c>
      <c r="CF113" s="158">
        <v>0</v>
      </c>
      <c r="CG113" s="159">
        <v>0</v>
      </c>
    </row>
    <row r="114" spans="1:85" ht="25.5" customHeight="1" x14ac:dyDescent="0.35">
      <c r="A114" s="156"/>
      <c r="B114" s="64" t="s">
        <v>35</v>
      </c>
      <c r="C114" s="237"/>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v>45957.808049530315</v>
      </c>
      <c r="AI114" s="158">
        <v>45866.470159295386</v>
      </c>
      <c r="AJ114" s="158">
        <v>45963.762848434351</v>
      </c>
      <c r="AK114" s="158">
        <v>47884.613363772187</v>
      </c>
      <c r="AL114" s="158">
        <v>49816.811658075785</v>
      </c>
      <c r="AM114" s="158">
        <v>51280.242171119993</v>
      </c>
      <c r="AN114" s="158">
        <v>50608.57617822443</v>
      </c>
      <c r="AO114" s="158">
        <v>52128.786766400815</v>
      </c>
      <c r="AP114" s="158">
        <v>53689.588150046402</v>
      </c>
      <c r="AQ114" s="158">
        <v>53209.417006004602</v>
      </c>
      <c r="AR114" s="158">
        <v>51384.807771521671</v>
      </c>
      <c r="AS114" s="158">
        <v>51144.373802771777</v>
      </c>
      <c r="AT114" s="158">
        <v>51740.731201523879</v>
      </c>
      <c r="AU114" s="158">
        <v>54901.882960556737</v>
      </c>
      <c r="AV114" s="158">
        <v>55856.521575769504</v>
      </c>
      <c r="AW114" s="158">
        <v>57309.309475426904</v>
      </c>
      <c r="AX114" s="158">
        <v>57495.473931728768</v>
      </c>
      <c r="AY114" s="158">
        <v>58090.279981955478</v>
      </c>
      <c r="AZ114" s="158">
        <v>59978.331636877134</v>
      </c>
      <c r="BA114" s="158">
        <v>62909.252720865275</v>
      </c>
      <c r="BB114" s="158">
        <v>65779.61948237411</v>
      </c>
      <c r="BC114" s="158">
        <v>68932.808836647746</v>
      </c>
      <c r="BD114" s="158">
        <v>69963.046076440514</v>
      </c>
      <c r="BE114" s="158">
        <v>74402.16152536287</v>
      </c>
      <c r="BF114" s="158">
        <v>77016.313193871421</v>
      </c>
      <c r="BG114" s="158">
        <v>78943.592842996877</v>
      </c>
      <c r="BH114" s="158">
        <v>80432.042469795531</v>
      </c>
      <c r="BI114" s="158">
        <v>82498.310596723502</v>
      </c>
      <c r="BJ114" s="158">
        <v>83838.25713473084</v>
      </c>
      <c r="BK114" s="158">
        <v>87848.55337064249</v>
      </c>
      <c r="BL114" s="158">
        <v>90656.86427564187</v>
      </c>
      <c r="BM114" s="158">
        <v>97167.861829820555</v>
      </c>
      <c r="BN114" s="158">
        <v>99552.727706318503</v>
      </c>
      <c r="BO114" s="158">
        <v>103868.05821785446</v>
      </c>
      <c r="BP114" s="158">
        <v>109768.05314956058</v>
      </c>
      <c r="BQ114" s="158">
        <v>112164.18022790429</v>
      </c>
      <c r="BR114" s="158">
        <v>115350.68466776505</v>
      </c>
      <c r="BS114" s="158">
        <v>118304.00811541652</v>
      </c>
      <c r="BT114" s="158">
        <v>118555.22904862194</v>
      </c>
      <c r="BU114" s="158">
        <v>119548.60401523949</v>
      </c>
      <c r="BV114" s="158">
        <v>120756.16129293856</v>
      </c>
      <c r="BW114" s="158">
        <v>120465.60921333396</v>
      </c>
      <c r="BX114" s="158">
        <v>118054.20888319094</v>
      </c>
      <c r="BY114" s="158">
        <v>121287.58041593632</v>
      </c>
      <c r="BZ114" s="158">
        <v>120103.11733176498</v>
      </c>
      <c r="CA114" s="158">
        <v>127053.18403932764</v>
      </c>
      <c r="CB114" s="158">
        <v>137541.80677625738</v>
      </c>
      <c r="CC114" s="158">
        <v>143194.50431754018</v>
      </c>
      <c r="CD114" s="158">
        <v>147290.53879592739</v>
      </c>
      <c r="CE114" s="158">
        <v>147156.59481518151</v>
      </c>
      <c r="CF114" s="158">
        <v>148789.8672673048</v>
      </c>
      <c r="CG114" s="159">
        <v>153084.76166530073</v>
      </c>
    </row>
    <row r="115" spans="1:85" x14ac:dyDescent="0.35">
      <c r="A115" s="156"/>
      <c r="B115" s="62" t="s">
        <v>360</v>
      </c>
      <c r="C115" s="237" t="s">
        <v>357</v>
      </c>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v>45733.741782850564</v>
      </c>
      <c r="AI115" s="158">
        <v>45679.936841882976</v>
      </c>
      <c r="AJ115" s="158">
        <v>45798.425572001135</v>
      </c>
      <c r="AK115" s="158">
        <v>47731.099190226189</v>
      </c>
      <c r="AL115" s="158">
        <v>49670.173019005721</v>
      </c>
      <c r="AM115" s="158">
        <v>51136.766674394465</v>
      </c>
      <c r="AN115" s="158">
        <v>50479.632918869182</v>
      </c>
      <c r="AO115" s="158">
        <v>52000.228555428039</v>
      </c>
      <c r="AP115" s="158">
        <v>53578.089258457163</v>
      </c>
      <c r="AQ115" s="158">
        <v>53103.61636281004</v>
      </c>
      <c r="AR115" s="158">
        <v>51288.491183423379</v>
      </c>
      <c r="AS115" s="158">
        <v>51059.084400205451</v>
      </c>
      <c r="AT115" s="158">
        <v>51659.190412902477</v>
      </c>
      <c r="AU115" s="158">
        <v>54824.956812260774</v>
      </c>
      <c r="AV115" s="158">
        <v>55782.241133858523</v>
      </c>
      <c r="AW115" s="158">
        <v>57235.861517630379</v>
      </c>
      <c r="AX115" s="158">
        <v>57426.158531960085</v>
      </c>
      <c r="AY115" s="158">
        <v>58021.003499015133</v>
      </c>
      <c r="AZ115" s="158">
        <v>59922.659641320191</v>
      </c>
      <c r="BA115" s="158">
        <v>62854.478253012116</v>
      </c>
      <c r="BB115" s="158">
        <v>65726.446379676883</v>
      </c>
      <c r="BC115" s="158">
        <v>68882.339780917202</v>
      </c>
      <c r="BD115" s="158">
        <v>69913.311085316891</v>
      </c>
      <c r="BE115" s="158">
        <v>74351.40017517595</v>
      </c>
      <c r="BF115" s="158">
        <v>76966.219824291256</v>
      </c>
      <c r="BG115" s="158">
        <v>78893.181389059901</v>
      </c>
      <c r="BH115" s="158">
        <v>80382.125355658412</v>
      </c>
      <c r="BI115" s="158">
        <v>82449.342191243442</v>
      </c>
      <c r="BJ115" s="158">
        <v>83784.999681279762</v>
      </c>
      <c r="BK115" s="158">
        <v>87788.159761083632</v>
      </c>
      <c r="BL115" s="158">
        <v>90590.599072876794</v>
      </c>
      <c r="BM115" s="158">
        <v>97098.60320400128</v>
      </c>
      <c r="BN115" s="158">
        <v>99469.905897744829</v>
      </c>
      <c r="BO115" s="158">
        <v>103780.4169292939</v>
      </c>
      <c r="BP115" s="158">
        <v>109664.86584501041</v>
      </c>
      <c r="BQ115" s="158">
        <v>112035.08867342219</v>
      </c>
      <c r="BR115" s="158">
        <v>115233.20429324571</v>
      </c>
      <c r="BS115" s="158">
        <v>118181.0345241894</v>
      </c>
      <c r="BT115" s="158">
        <v>118426.70967749502</v>
      </c>
      <c r="BU115" s="158">
        <v>119415.26359740979</v>
      </c>
      <c r="BV115" s="158">
        <v>120614.9585698405</v>
      </c>
      <c r="BW115" s="158">
        <v>120320.92061475755</v>
      </c>
      <c r="BX115" s="158">
        <v>117741.07027484484</v>
      </c>
      <c r="BY115" s="158">
        <v>121125.28042304478</v>
      </c>
      <c r="BZ115" s="158">
        <v>119909.81819078139</v>
      </c>
      <c r="CA115" s="158">
        <v>126825.66927222318</v>
      </c>
      <c r="CB115" s="158">
        <v>137332.95323448748</v>
      </c>
      <c r="CC115" s="158">
        <v>142985.82154588986</v>
      </c>
      <c r="CD115" s="158">
        <v>147075.18887906437</v>
      </c>
      <c r="CE115" s="158">
        <v>146937.7286165783</v>
      </c>
      <c r="CF115" s="158">
        <v>148566.75801219465</v>
      </c>
      <c r="CG115" s="159">
        <v>152855.07865390618</v>
      </c>
    </row>
    <row r="116" spans="1:85" x14ac:dyDescent="0.35">
      <c r="A116" s="156"/>
      <c r="B116" s="201" t="s">
        <v>469</v>
      </c>
      <c r="C116" s="237"/>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v>45733.741782850564</v>
      </c>
      <c r="AI116" s="158">
        <v>45674.755360843745</v>
      </c>
      <c r="AJ116" s="158">
        <v>45763.617724330987</v>
      </c>
      <c r="AK116" s="158">
        <v>47656.310233883261</v>
      </c>
      <c r="AL116" s="158">
        <v>49523.534379935663</v>
      </c>
      <c r="AM116" s="158">
        <v>50926.802532844908</v>
      </c>
      <c r="AN116" s="158">
        <v>50191.990263384403</v>
      </c>
      <c r="AO116" s="158">
        <v>51558.113732326536</v>
      </c>
      <c r="AP116" s="158">
        <v>52917.856105620391</v>
      </c>
      <c r="AQ116" s="158">
        <v>52270.913986674059</v>
      </c>
      <c r="AR116" s="158">
        <v>50274.070384894345</v>
      </c>
      <c r="AS116" s="158">
        <v>49761.214200148832</v>
      </c>
      <c r="AT116" s="158">
        <v>50005.905350065696</v>
      </c>
      <c r="AU116" s="158">
        <v>52481.040254553263</v>
      </c>
      <c r="AV116" s="158">
        <v>52979.964361255072</v>
      </c>
      <c r="AW116" s="158">
        <v>53911.243749375251</v>
      </c>
      <c r="AX116" s="158">
        <v>53659.0016052879</v>
      </c>
      <c r="AY116" s="158">
        <v>53717.951160269273</v>
      </c>
      <c r="AZ116" s="158">
        <v>54761.617493749938</v>
      </c>
      <c r="BA116" s="158">
        <v>56924.991793266498</v>
      </c>
      <c r="BB116" s="158">
        <v>58963.640647970373</v>
      </c>
      <c r="BC116" s="158">
        <v>60864.228783399099</v>
      </c>
      <c r="BD116" s="158">
        <v>59384.209030318299</v>
      </c>
      <c r="BE116" s="158">
        <v>62864.440027642864</v>
      </c>
      <c r="BF116" s="158">
        <v>64720.68715778226</v>
      </c>
      <c r="BG116" s="158">
        <v>65361.93954012265</v>
      </c>
      <c r="BH116" s="158">
        <v>65968.803522523784</v>
      </c>
      <c r="BI116" s="158">
        <v>67029.237343039786</v>
      </c>
      <c r="BJ116" s="158">
        <v>67380.479388647029</v>
      </c>
      <c r="BK116" s="158">
        <v>69820.979130842868</v>
      </c>
      <c r="BL116" s="158">
        <v>71135.471019073389</v>
      </c>
      <c r="BM116" s="158">
        <v>75311.663440576725</v>
      </c>
      <c r="BN116" s="158">
        <v>77118.069840934753</v>
      </c>
      <c r="BO116" s="158">
        <v>80349.33939498206</v>
      </c>
      <c r="BP116" s="158">
        <v>84112.732853195543</v>
      </c>
      <c r="BQ116" s="158">
        <v>85686.921449261412</v>
      </c>
      <c r="BR116" s="158">
        <v>87816.508454170922</v>
      </c>
      <c r="BS116" s="158">
        <v>90139.986153544844</v>
      </c>
      <c r="BT116" s="158">
        <v>89241.586776706332</v>
      </c>
      <c r="BU116" s="158">
        <v>86964.697077945486</v>
      </c>
      <c r="BV116" s="158">
        <v>84346.365191002289</v>
      </c>
      <c r="BW116" s="158">
        <v>81441.942375505125</v>
      </c>
      <c r="BX116" s="158">
        <v>77106.499148571878</v>
      </c>
      <c r="BY116" s="158">
        <v>74931.462246048861</v>
      </c>
      <c r="BZ116" s="158">
        <v>69099.15465488928</v>
      </c>
      <c r="CA116" s="158">
        <v>67380.768761813655</v>
      </c>
      <c r="CB116" s="158">
        <v>67773.380847138978</v>
      </c>
      <c r="CC116" s="158">
        <v>65754.330919620115</v>
      </c>
      <c r="CD116" s="158">
        <v>63703.207178495722</v>
      </c>
      <c r="CE116" s="158">
        <v>60415.87512741633</v>
      </c>
      <c r="CF116" s="158">
        <v>56864.359769633098</v>
      </c>
      <c r="CG116" s="159">
        <v>53550.174320435246</v>
      </c>
    </row>
    <row r="117" spans="1:85" x14ac:dyDescent="0.35">
      <c r="A117" s="156"/>
      <c r="B117" s="201" t="s">
        <v>490</v>
      </c>
      <c r="C117" s="237"/>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v>0</v>
      </c>
      <c r="AI117" s="158">
        <v>5.1814810392335504</v>
      </c>
      <c r="AJ117" s="158">
        <v>34.80784767015097</v>
      </c>
      <c r="AK117" s="158">
        <v>74.788956342924095</v>
      </c>
      <c r="AL117" s="158">
        <v>146.63863907005896</v>
      </c>
      <c r="AM117" s="158">
        <v>209.96414154955642</v>
      </c>
      <c r="AN117" s="158">
        <v>287.64265548477988</v>
      </c>
      <c r="AO117" s="158">
        <v>442.11482310150467</v>
      </c>
      <c r="AP117" s="158">
        <v>660.23315283676914</v>
      </c>
      <c r="AQ117" s="158">
        <v>832.70237613598476</v>
      </c>
      <c r="AR117" s="158">
        <v>1014.4207985290404</v>
      </c>
      <c r="AS117" s="158">
        <v>1297.8702000566202</v>
      </c>
      <c r="AT117" s="158">
        <v>1653.2850628367817</v>
      </c>
      <c r="AU117" s="158">
        <v>2343.9165577075128</v>
      </c>
      <c r="AV117" s="158">
        <v>2802.2767726034549</v>
      </c>
      <c r="AW117" s="158">
        <v>3324.6177682551274</v>
      </c>
      <c r="AX117" s="158">
        <v>3767.1569266721835</v>
      </c>
      <c r="AY117" s="158">
        <v>4303.0523387458525</v>
      </c>
      <c r="AZ117" s="158">
        <v>5161.0421475702569</v>
      </c>
      <c r="BA117" s="158">
        <v>5929.486459745619</v>
      </c>
      <c r="BB117" s="158">
        <v>6762.8057317065059</v>
      </c>
      <c r="BC117" s="158">
        <v>8018.1109975181043</v>
      </c>
      <c r="BD117" s="158">
        <v>8543.4071827057505</v>
      </c>
      <c r="BE117" s="158">
        <v>9455.7117737287572</v>
      </c>
      <c r="BF117" s="158">
        <v>10187.788642524187</v>
      </c>
      <c r="BG117" s="158">
        <v>11285.561041933925</v>
      </c>
      <c r="BH117" s="158">
        <v>12134.804793350317</v>
      </c>
      <c r="BI117" s="158">
        <v>13093.439679897383</v>
      </c>
      <c r="BJ117" s="158">
        <v>13985.65263029221</v>
      </c>
      <c r="BK117" s="158">
        <v>15292.109941217188</v>
      </c>
      <c r="BL117" s="158">
        <v>16446.036333168631</v>
      </c>
      <c r="BM117" s="158">
        <v>18441.572047451624</v>
      </c>
      <c r="BN117" s="158">
        <v>18637.999020897405</v>
      </c>
      <c r="BO117" s="158">
        <v>19844.055346650177</v>
      </c>
      <c r="BP117" s="158">
        <v>21685.52154880375</v>
      </c>
      <c r="BQ117" s="158">
        <v>22489.009632491754</v>
      </c>
      <c r="BR117" s="158">
        <v>23510.092679640649</v>
      </c>
      <c r="BS117" s="158">
        <v>24125.728710888641</v>
      </c>
      <c r="BT117" s="158">
        <v>23476.387941200188</v>
      </c>
      <c r="BU117" s="158">
        <v>22920.937137286153</v>
      </c>
      <c r="BV117" s="158">
        <v>22735.162141920177</v>
      </c>
      <c r="BW117" s="158">
        <v>22349.012092292145</v>
      </c>
      <c r="BX117" s="158">
        <v>21089.166599114029</v>
      </c>
      <c r="BY117" s="158">
        <v>20295.609761081691</v>
      </c>
      <c r="BZ117" s="158">
        <v>19125.138656214975</v>
      </c>
      <c r="CA117" s="158">
        <v>19644.170895660776</v>
      </c>
      <c r="CB117" s="158">
        <v>19988.720368193372</v>
      </c>
      <c r="CC117" s="158">
        <v>19218.561085905694</v>
      </c>
      <c r="CD117" s="158">
        <v>18487.340544314204</v>
      </c>
      <c r="CE117" s="158">
        <v>17698.224394420828</v>
      </c>
      <c r="CF117" s="158">
        <v>16769.952100631366</v>
      </c>
      <c r="CG117" s="159">
        <v>15835.873119169657</v>
      </c>
    </row>
    <row r="118" spans="1:85" x14ac:dyDescent="0.35">
      <c r="A118" s="156"/>
      <c r="B118" s="201" t="s">
        <v>491</v>
      </c>
      <c r="C118" s="237"/>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v>0</v>
      </c>
      <c r="AI118" s="158">
        <v>0</v>
      </c>
      <c r="AJ118" s="158">
        <v>0</v>
      </c>
      <c r="AK118" s="158">
        <v>0</v>
      </c>
      <c r="AL118" s="158">
        <v>0</v>
      </c>
      <c r="AM118" s="158">
        <v>0</v>
      </c>
      <c r="AN118" s="158">
        <v>0</v>
      </c>
      <c r="AO118" s="158">
        <v>0</v>
      </c>
      <c r="AP118" s="158">
        <v>0</v>
      </c>
      <c r="AQ118" s="158">
        <v>0</v>
      </c>
      <c r="AR118" s="158">
        <v>0</v>
      </c>
      <c r="AS118" s="158">
        <v>0</v>
      </c>
      <c r="AT118" s="158">
        <v>0</v>
      </c>
      <c r="AU118" s="158">
        <v>0</v>
      </c>
      <c r="AV118" s="158">
        <v>0</v>
      </c>
      <c r="AW118" s="158">
        <v>0</v>
      </c>
      <c r="AX118" s="158">
        <v>0</v>
      </c>
      <c r="AY118" s="158">
        <v>0</v>
      </c>
      <c r="AZ118" s="158">
        <v>0</v>
      </c>
      <c r="BA118" s="158">
        <v>0</v>
      </c>
      <c r="BB118" s="158">
        <v>0</v>
      </c>
      <c r="BC118" s="158">
        <v>0</v>
      </c>
      <c r="BD118" s="158">
        <v>1985.6948722928264</v>
      </c>
      <c r="BE118" s="158">
        <v>2031.2483738043211</v>
      </c>
      <c r="BF118" s="158">
        <v>2057.7440239848165</v>
      </c>
      <c r="BG118" s="158">
        <v>2245.6808070033258</v>
      </c>
      <c r="BH118" s="158">
        <v>2278.5170397843185</v>
      </c>
      <c r="BI118" s="158">
        <v>2326.6651683062651</v>
      </c>
      <c r="BJ118" s="158">
        <v>2354.8054322173721</v>
      </c>
      <c r="BK118" s="158">
        <v>2433.0791050068151</v>
      </c>
      <c r="BL118" s="158">
        <v>2496.8144501458937</v>
      </c>
      <c r="BM118" s="158">
        <v>2619.8558670250845</v>
      </c>
      <c r="BN118" s="158">
        <v>2625.114804633753</v>
      </c>
      <c r="BO118" s="158">
        <v>2701.4156149864034</v>
      </c>
      <c r="BP118" s="158">
        <v>2830.3279710197176</v>
      </c>
      <c r="BQ118" s="158">
        <v>2861.8187672130866</v>
      </c>
      <c r="BR118" s="158">
        <v>2913.0361114743082</v>
      </c>
      <c r="BS118" s="158">
        <v>2922.0040940195086</v>
      </c>
      <c r="BT118" s="158">
        <v>2792.9368053599046</v>
      </c>
      <c r="BU118" s="158">
        <v>2673.7415709039874</v>
      </c>
      <c r="BV118" s="158">
        <v>2585.7509086221457</v>
      </c>
      <c r="BW118" s="158">
        <v>2487.4208789357936</v>
      </c>
      <c r="BX118" s="158">
        <v>2301.046492731582</v>
      </c>
      <c r="BY118" s="158">
        <v>2184.1510340632394</v>
      </c>
      <c r="BZ118" s="158">
        <v>2013.7718476515067</v>
      </c>
      <c r="CA118" s="158">
        <v>1948.5332292777161</v>
      </c>
      <c r="CB118" s="158">
        <v>1915.0095951015371</v>
      </c>
      <c r="CC118" s="158">
        <v>1818.6014273816961</v>
      </c>
      <c r="CD118" s="158">
        <v>1726.9086732856508</v>
      </c>
      <c r="CE118" s="158">
        <v>1634.5684032105621</v>
      </c>
      <c r="CF118" s="158">
        <v>1531.2133891281385</v>
      </c>
      <c r="CG118" s="159">
        <v>1428.4728283047184</v>
      </c>
    </row>
    <row r="119" spans="1:85" x14ac:dyDescent="0.35">
      <c r="A119" s="156"/>
      <c r="B119" s="201" t="s">
        <v>492</v>
      </c>
      <c r="C119" s="237"/>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v>0</v>
      </c>
      <c r="AI119" s="158">
        <v>0</v>
      </c>
      <c r="AJ119" s="158">
        <v>0</v>
      </c>
      <c r="AK119" s="158">
        <v>0</v>
      </c>
      <c r="AL119" s="158">
        <v>0</v>
      </c>
      <c r="AM119" s="158">
        <v>0</v>
      </c>
      <c r="AN119" s="158">
        <v>0</v>
      </c>
      <c r="AO119" s="158">
        <v>0</v>
      </c>
      <c r="AP119" s="158">
        <v>0</v>
      </c>
      <c r="AQ119" s="158">
        <v>0</v>
      </c>
      <c r="AR119" s="158">
        <v>0</v>
      </c>
      <c r="AS119" s="158">
        <v>0</v>
      </c>
      <c r="AT119" s="158">
        <v>0</v>
      </c>
      <c r="AU119" s="158">
        <v>0</v>
      </c>
      <c r="AV119" s="158">
        <v>0</v>
      </c>
      <c r="AW119" s="158">
        <v>0</v>
      </c>
      <c r="AX119" s="158">
        <v>0</v>
      </c>
      <c r="AY119" s="158">
        <v>0</v>
      </c>
      <c r="AZ119" s="158">
        <v>0</v>
      </c>
      <c r="BA119" s="158">
        <v>0</v>
      </c>
      <c r="BB119" s="158">
        <v>0</v>
      </c>
      <c r="BC119" s="158">
        <v>0</v>
      </c>
      <c r="BD119" s="158">
        <v>0</v>
      </c>
      <c r="BE119" s="158">
        <v>0</v>
      </c>
      <c r="BF119" s="158">
        <v>0</v>
      </c>
      <c r="BG119" s="158">
        <v>0</v>
      </c>
      <c r="BH119" s="158">
        <v>0</v>
      </c>
      <c r="BI119" s="158">
        <v>0</v>
      </c>
      <c r="BJ119" s="158">
        <v>64.062230123158898</v>
      </c>
      <c r="BK119" s="158">
        <v>241.99158401675709</v>
      </c>
      <c r="BL119" s="158">
        <v>512.27727048887721</v>
      </c>
      <c r="BM119" s="158">
        <v>725.51184894783171</v>
      </c>
      <c r="BN119" s="158">
        <v>1088.7222312789213</v>
      </c>
      <c r="BO119" s="158">
        <v>885.6065726752696</v>
      </c>
      <c r="BP119" s="158">
        <v>1036.2834719914081</v>
      </c>
      <c r="BQ119" s="158">
        <v>997.33882445592644</v>
      </c>
      <c r="BR119" s="158">
        <v>993.56704795982239</v>
      </c>
      <c r="BS119" s="158">
        <v>993.31556573641728</v>
      </c>
      <c r="BT119" s="158">
        <v>1091.6526949119598</v>
      </c>
      <c r="BU119" s="158">
        <v>986.20280463091046</v>
      </c>
      <c r="BV119" s="158">
        <v>943.32734379070416</v>
      </c>
      <c r="BW119" s="158">
        <v>794.04491712569086</v>
      </c>
      <c r="BX119" s="158">
        <v>604.42846048271781</v>
      </c>
      <c r="BY119" s="158">
        <v>383.73387844643008</v>
      </c>
      <c r="BZ119" s="158">
        <v>459.10122650457976</v>
      </c>
      <c r="CA119" s="158">
        <v>398.77931331841199</v>
      </c>
      <c r="CB119" s="158">
        <v>417.80750326422702</v>
      </c>
      <c r="CC119" s="158">
        <v>397.95476529335247</v>
      </c>
      <c r="CD119" s="158">
        <v>282.85480152389647</v>
      </c>
      <c r="CE119" s="158">
        <v>176.91401802595632</v>
      </c>
      <c r="CF119" s="158">
        <v>116.35990485521718</v>
      </c>
      <c r="CG119" s="159">
        <v>70.151974310293383</v>
      </c>
    </row>
    <row r="120" spans="1:85" x14ac:dyDescent="0.35">
      <c r="A120" s="156"/>
      <c r="B120" s="251" t="s">
        <v>493</v>
      </c>
      <c r="C120" s="237"/>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158"/>
      <c r="AP120" s="158"/>
      <c r="AQ120" s="158"/>
      <c r="AR120" s="158"/>
      <c r="AS120" s="158"/>
      <c r="AT120" s="158"/>
      <c r="AU120" s="158"/>
      <c r="AV120" s="158"/>
      <c r="AW120" s="158"/>
      <c r="AX120" s="158"/>
      <c r="AY120" s="158"/>
      <c r="AZ120" s="158"/>
      <c r="BA120" s="158"/>
      <c r="BB120" s="158"/>
      <c r="BC120" s="158"/>
      <c r="BD120" s="158"/>
      <c r="BE120" s="158"/>
      <c r="BF120" s="158"/>
      <c r="BG120" s="158"/>
      <c r="BH120" s="158"/>
      <c r="BI120" s="158"/>
      <c r="BJ120" s="158"/>
      <c r="BK120" s="158"/>
      <c r="BL120" s="158"/>
      <c r="BM120" s="158"/>
      <c r="BN120" s="158"/>
      <c r="BO120" s="158"/>
      <c r="BP120" s="158"/>
      <c r="BQ120" s="158"/>
      <c r="BR120" s="158"/>
      <c r="BS120" s="158"/>
      <c r="BT120" s="158">
        <v>1743.1162822252434</v>
      </c>
      <c r="BU120" s="158">
        <v>5622.4830427643055</v>
      </c>
      <c r="BV120" s="158">
        <v>9596.9704842095616</v>
      </c>
      <c r="BW120" s="158">
        <v>12738.386761542484</v>
      </c>
      <c r="BX120" s="158">
        <v>16050.643049092641</v>
      </c>
      <c r="BY120" s="158">
        <v>22591.746498927099</v>
      </c>
      <c r="BZ120" s="158">
        <v>28359.2619253099</v>
      </c>
      <c r="CA120" s="158">
        <v>36432.082292135638</v>
      </c>
      <c r="CB120" s="158">
        <v>46033.2078957903</v>
      </c>
      <c r="CC120" s="158">
        <v>54470.861755808561</v>
      </c>
      <c r="CD120" s="158">
        <v>61463.982464103443</v>
      </c>
      <c r="CE120" s="158">
        <v>65557.455016054737</v>
      </c>
      <c r="CF120" s="158">
        <v>71779.778755748543</v>
      </c>
      <c r="CG120" s="159">
        <v>80405.638936799878</v>
      </c>
    </row>
    <row r="121" spans="1:85" x14ac:dyDescent="0.35">
      <c r="A121" s="156"/>
      <c r="B121" s="251" t="s">
        <v>494</v>
      </c>
      <c r="C121" s="237"/>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158"/>
      <c r="AO121" s="158"/>
      <c r="AP121" s="158"/>
      <c r="AQ121" s="158"/>
      <c r="AR121" s="158"/>
      <c r="AS121" s="158"/>
      <c r="AT121" s="158"/>
      <c r="AU121" s="158"/>
      <c r="AV121" s="158"/>
      <c r="AW121" s="158"/>
      <c r="AX121" s="158"/>
      <c r="AY121" s="158"/>
      <c r="AZ121" s="158"/>
      <c r="BA121" s="158"/>
      <c r="BB121" s="158"/>
      <c r="BC121" s="158"/>
      <c r="BD121" s="158"/>
      <c r="BE121" s="158"/>
      <c r="BF121" s="158"/>
      <c r="BG121" s="158"/>
      <c r="BH121" s="158"/>
      <c r="BI121" s="158"/>
      <c r="BJ121" s="158"/>
      <c r="BK121" s="158"/>
      <c r="BL121" s="158"/>
      <c r="BM121" s="158"/>
      <c r="BN121" s="158"/>
      <c r="BO121" s="158"/>
      <c r="BP121" s="158"/>
      <c r="BQ121" s="158"/>
      <c r="BR121" s="158"/>
      <c r="BS121" s="158"/>
      <c r="BT121" s="158">
        <v>81.0291770913839</v>
      </c>
      <c r="BU121" s="158">
        <v>247.20196387895874</v>
      </c>
      <c r="BV121" s="158">
        <v>407.38250029561755</v>
      </c>
      <c r="BW121" s="158">
        <v>510.11358935631534</v>
      </c>
      <c r="BX121" s="158">
        <v>589.28652485198074</v>
      </c>
      <c r="BY121" s="158">
        <v>738.5770044774581</v>
      </c>
      <c r="BZ121" s="158">
        <v>853.38988021114551</v>
      </c>
      <c r="CA121" s="158">
        <v>1021.3347800169921</v>
      </c>
      <c r="CB121" s="158">
        <v>1204.8270249990396</v>
      </c>
      <c r="CC121" s="158">
        <v>1325.5115918804381</v>
      </c>
      <c r="CD121" s="158">
        <v>1410.8952173414789</v>
      </c>
      <c r="CE121" s="158">
        <v>1454.6916574498898</v>
      </c>
      <c r="CF121" s="158">
        <v>1505.0940921982776</v>
      </c>
      <c r="CG121" s="159">
        <v>1564.7674748863826</v>
      </c>
    </row>
    <row r="122" spans="1:85" x14ac:dyDescent="0.35">
      <c r="A122" s="156"/>
      <c r="B122" s="62" t="s">
        <v>495</v>
      </c>
      <c r="C122" s="237" t="s">
        <v>354</v>
      </c>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v>224.06626667974984</v>
      </c>
      <c r="AI122" s="158">
        <v>186.5333174124078</v>
      </c>
      <c r="AJ122" s="158">
        <v>165.33727643321708</v>
      </c>
      <c r="AK122" s="158">
        <v>153.51417354600207</v>
      </c>
      <c r="AL122" s="158">
        <v>146.63863907005896</v>
      </c>
      <c r="AM122" s="158">
        <v>143.47549672553021</v>
      </c>
      <c r="AN122" s="158">
        <v>128.94325935524614</v>
      </c>
      <c r="AO122" s="158">
        <v>128.55821097277797</v>
      </c>
      <c r="AP122" s="158">
        <v>111.4988915892359</v>
      </c>
      <c r="AQ122" s="158">
        <v>105.80064319457074</v>
      </c>
      <c r="AR122" s="158">
        <v>96.316588098289458</v>
      </c>
      <c r="AS122" s="158">
        <v>85.289402566322238</v>
      </c>
      <c r="AT122" s="158">
        <v>81.540788621396089</v>
      </c>
      <c r="AU122" s="158">
        <v>76.9261482959663</v>
      </c>
      <c r="AV122" s="158">
        <v>74.280441910976421</v>
      </c>
      <c r="AW122" s="158">
        <v>73.447957796523824</v>
      </c>
      <c r="AX122" s="158">
        <v>69.315399768684742</v>
      </c>
      <c r="AY122" s="158">
        <v>69.276482940340202</v>
      </c>
      <c r="AZ122" s="158">
        <v>55.671995556939912</v>
      </c>
      <c r="BA122" s="158">
        <v>54.774467853160935</v>
      </c>
      <c r="BB122" s="158">
        <v>53.173102697240189</v>
      </c>
      <c r="BC122" s="158">
        <v>50.469055730529853</v>
      </c>
      <c r="BD122" s="158">
        <v>49.734991123633414</v>
      </c>
      <c r="BE122" s="158">
        <v>50.761350186920851</v>
      </c>
      <c r="BF122" s="158">
        <v>50.09336958017056</v>
      </c>
      <c r="BG122" s="158">
        <v>50.411453936971199</v>
      </c>
      <c r="BH122" s="158">
        <v>49.917114137124592</v>
      </c>
      <c r="BI122" s="158">
        <v>48.968405480056731</v>
      </c>
      <c r="BJ122" s="158">
        <v>53.257453451085411</v>
      </c>
      <c r="BK122" s="158">
        <v>60.393609558859566</v>
      </c>
      <c r="BL122" s="158">
        <v>66.265202765081526</v>
      </c>
      <c r="BM122" s="158">
        <v>69.258625819274542</v>
      </c>
      <c r="BN122" s="158">
        <v>82.821808573666829</v>
      </c>
      <c r="BO122" s="158">
        <v>87.641288560556319</v>
      </c>
      <c r="BP122" s="158">
        <v>103.18730455016421</v>
      </c>
      <c r="BQ122" s="158">
        <v>129.09155448210447</v>
      </c>
      <c r="BR122" s="158">
        <v>117.48037451932716</v>
      </c>
      <c r="BS122" s="158">
        <v>122.9735912271212</v>
      </c>
      <c r="BT122" s="158">
        <v>128.519371126934</v>
      </c>
      <c r="BU122" s="158">
        <v>133.34041782969115</v>
      </c>
      <c r="BV122" s="158">
        <v>141.20272309804582</v>
      </c>
      <c r="BW122" s="158">
        <v>144.68859857640285</v>
      </c>
      <c r="BX122" s="158">
        <v>313.13860834608494</v>
      </c>
      <c r="BY122" s="158">
        <v>162.29999289153821</v>
      </c>
      <c r="BZ122" s="158">
        <v>193.2991409835918</v>
      </c>
      <c r="CA122" s="158">
        <v>227.51476710444433</v>
      </c>
      <c r="CB122" s="158">
        <v>208.85354176989065</v>
      </c>
      <c r="CC122" s="158">
        <v>208.6827716503108</v>
      </c>
      <c r="CD122" s="158">
        <v>215.34991686302399</v>
      </c>
      <c r="CE122" s="158">
        <v>218.86619860321542</v>
      </c>
      <c r="CF122" s="158">
        <v>223.10925511016615</v>
      </c>
      <c r="CG122" s="159">
        <v>229.68301139452595</v>
      </c>
    </row>
    <row r="123" spans="1:85" ht="26.25" customHeight="1" x14ac:dyDescent="0.35">
      <c r="A123" s="156"/>
      <c r="B123" s="64" t="s">
        <v>496</v>
      </c>
      <c r="C123" s="237" t="s">
        <v>357</v>
      </c>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c r="AA123" s="158"/>
      <c r="AB123" s="158"/>
      <c r="AC123" s="158"/>
      <c r="AD123" s="158"/>
      <c r="AE123" s="158"/>
      <c r="AF123" s="158"/>
      <c r="AG123" s="158"/>
      <c r="AH123" s="158">
        <v>0</v>
      </c>
      <c r="AI123" s="158">
        <v>0</v>
      </c>
      <c r="AJ123" s="158">
        <v>0</v>
      </c>
      <c r="AK123" s="158">
        <v>0</v>
      </c>
      <c r="AL123" s="158">
        <v>0</v>
      </c>
      <c r="AM123" s="158">
        <v>0</v>
      </c>
      <c r="AN123" s="158">
        <v>0</v>
      </c>
      <c r="AO123" s="158">
        <v>0</v>
      </c>
      <c r="AP123" s="158">
        <v>0</v>
      </c>
      <c r="AQ123" s="158">
        <v>0</v>
      </c>
      <c r="AR123" s="158">
        <v>0</v>
      </c>
      <c r="AS123" s="158">
        <v>0</v>
      </c>
      <c r="AT123" s="158">
        <v>0</v>
      </c>
      <c r="AU123" s="158">
        <v>0</v>
      </c>
      <c r="AV123" s="158">
        <v>0</v>
      </c>
      <c r="AW123" s="158">
        <v>0</v>
      </c>
      <c r="AX123" s="158">
        <v>0</v>
      </c>
      <c r="AY123" s="158">
        <v>0</v>
      </c>
      <c r="AZ123" s="158">
        <v>0</v>
      </c>
      <c r="BA123" s="158">
        <v>0</v>
      </c>
      <c r="BB123" s="158">
        <v>0</v>
      </c>
      <c r="BC123" s="158">
        <v>0</v>
      </c>
      <c r="BD123" s="158">
        <v>0</v>
      </c>
      <c r="BE123" s="158">
        <v>0</v>
      </c>
      <c r="BF123" s="158">
        <v>0</v>
      </c>
      <c r="BG123" s="158">
        <v>0</v>
      </c>
      <c r="BH123" s="158">
        <v>0</v>
      </c>
      <c r="BI123" s="158">
        <v>0</v>
      </c>
      <c r="BJ123" s="158">
        <v>0</v>
      </c>
      <c r="BK123" s="158">
        <v>0</v>
      </c>
      <c r="BL123" s="158">
        <v>14.485678379940568</v>
      </c>
      <c r="BM123" s="158">
        <v>0.36522094762126284</v>
      </c>
      <c r="BN123" s="158">
        <v>-2.5278027490586963</v>
      </c>
      <c r="BO123" s="158">
        <v>7.2315568646558814</v>
      </c>
      <c r="BP123" s="158">
        <v>2.8075121089958381</v>
      </c>
      <c r="BQ123" s="158">
        <v>3.4355439953918729</v>
      </c>
      <c r="BR123" s="158">
        <v>2.4021370255816739</v>
      </c>
      <c r="BS123" s="158">
        <v>3.6404369012508</v>
      </c>
      <c r="BT123" s="158">
        <v>2.5171960769931392</v>
      </c>
      <c r="BU123" s="158">
        <v>4.1603961775315543</v>
      </c>
      <c r="BV123" s="158">
        <v>3.5815998440835148</v>
      </c>
      <c r="BW123" s="158">
        <v>4.0258336507877406</v>
      </c>
      <c r="BX123" s="158">
        <v>2.005026133769531</v>
      </c>
      <c r="BY123" s="158">
        <v>1.4682487176259424</v>
      </c>
      <c r="BZ123" s="158">
        <v>1.398703259236145</v>
      </c>
      <c r="CA123" s="158">
        <v>1.4452085828561168</v>
      </c>
      <c r="CB123" s="158">
        <v>1.4116857599999999</v>
      </c>
      <c r="CC123" s="158">
        <v>1.3787883145461761</v>
      </c>
      <c r="CD123" s="158">
        <v>1.3521392709117868</v>
      </c>
      <c r="CE123" s="158">
        <v>1.3261773069530656</v>
      </c>
      <c r="CF123" s="158">
        <v>1.3005465396218701</v>
      </c>
      <c r="CG123" s="159">
        <v>1.2753907291182707</v>
      </c>
    </row>
    <row r="124" spans="1:85" x14ac:dyDescent="0.35">
      <c r="A124" s="156"/>
      <c r="B124" s="42" t="s">
        <v>408</v>
      </c>
      <c r="C124" s="237" t="s">
        <v>363</v>
      </c>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c r="AA124" s="158"/>
      <c r="AB124" s="158"/>
      <c r="AC124" s="158"/>
      <c r="AD124" s="158"/>
      <c r="AE124" s="158"/>
      <c r="AF124" s="158"/>
      <c r="AG124" s="158"/>
      <c r="AH124" s="158">
        <v>0</v>
      </c>
      <c r="AI124" s="158">
        <v>0</v>
      </c>
      <c r="AJ124" s="158">
        <v>0</v>
      </c>
      <c r="AK124" s="158">
        <v>0</v>
      </c>
      <c r="AL124" s="158">
        <v>0</v>
      </c>
      <c r="AM124" s="158">
        <v>0</v>
      </c>
      <c r="AN124" s="158">
        <v>0</v>
      </c>
      <c r="AO124" s="158">
        <v>0</v>
      </c>
      <c r="AP124" s="158">
        <v>0</v>
      </c>
      <c r="AQ124" s="158">
        <v>0</v>
      </c>
      <c r="AR124" s="158">
        <v>0</v>
      </c>
      <c r="AS124" s="158">
        <v>0</v>
      </c>
      <c r="AT124" s="158">
        <v>0</v>
      </c>
      <c r="AU124" s="158">
        <v>0</v>
      </c>
      <c r="AV124" s="158">
        <v>0</v>
      </c>
      <c r="AW124" s="158">
        <v>0</v>
      </c>
      <c r="AX124" s="158">
        <v>0</v>
      </c>
      <c r="AY124" s="158">
        <v>0</v>
      </c>
      <c r="AZ124" s="158">
        <v>0</v>
      </c>
      <c r="BA124" s="158">
        <v>0</v>
      </c>
      <c r="BB124" s="158">
        <v>0</v>
      </c>
      <c r="BC124" s="158">
        <v>0</v>
      </c>
      <c r="BD124" s="158">
        <v>0</v>
      </c>
      <c r="BE124" s="158">
        <v>0</v>
      </c>
      <c r="BF124" s="158">
        <v>0</v>
      </c>
      <c r="BG124" s="158">
        <v>0</v>
      </c>
      <c r="BH124" s="158">
        <v>0</v>
      </c>
      <c r="BI124" s="158">
        <v>0</v>
      </c>
      <c r="BJ124" s="158">
        <v>0</v>
      </c>
      <c r="BK124" s="158">
        <v>0</v>
      </c>
      <c r="BL124" s="158">
        <v>0</v>
      </c>
      <c r="BM124" s="158">
        <v>0</v>
      </c>
      <c r="BN124" s="158">
        <v>0</v>
      </c>
      <c r="BO124" s="158">
        <v>0</v>
      </c>
      <c r="BP124" s="158">
        <v>0</v>
      </c>
      <c r="BQ124" s="158">
        <v>0</v>
      </c>
      <c r="BR124" s="158">
        <v>0</v>
      </c>
      <c r="BS124" s="158">
        <v>0</v>
      </c>
      <c r="BT124" s="158">
        <v>0</v>
      </c>
      <c r="BU124" s="158">
        <v>0</v>
      </c>
      <c r="BV124" s="158">
        <v>7.89448109186206</v>
      </c>
      <c r="BW124" s="158">
        <v>8.8530365516292218</v>
      </c>
      <c r="BX124" s="158">
        <v>0.51274280582214515</v>
      </c>
      <c r="BY124" s="158">
        <v>4.6324348612385009</v>
      </c>
      <c r="BZ124" s="158">
        <v>4.0303854996832023</v>
      </c>
      <c r="CA124" s="158">
        <v>6.8690852389285286</v>
      </c>
      <c r="CB124" s="158">
        <v>9.5261208195137534</v>
      </c>
      <c r="CC124" s="158">
        <v>0.70827272773534222</v>
      </c>
      <c r="CD124" s="158">
        <v>0.91908915495160159</v>
      </c>
      <c r="CE124" s="158">
        <v>1.1509279242708155</v>
      </c>
      <c r="CF124" s="158">
        <v>1.2841034550086765</v>
      </c>
      <c r="CG124" s="159">
        <v>1.3810417879748653</v>
      </c>
    </row>
    <row r="125" spans="1:85" x14ac:dyDescent="0.35">
      <c r="A125" s="156"/>
      <c r="B125" s="64" t="s">
        <v>409</v>
      </c>
      <c r="C125" s="237" t="s">
        <v>363</v>
      </c>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c r="AF125" s="158"/>
      <c r="AG125" s="158"/>
      <c r="AH125" s="158">
        <v>0</v>
      </c>
      <c r="AI125" s="158">
        <v>0</v>
      </c>
      <c r="AJ125" s="158">
        <v>0</v>
      </c>
      <c r="AK125" s="158">
        <v>0</v>
      </c>
      <c r="AL125" s="158">
        <v>0</v>
      </c>
      <c r="AM125" s="158">
        <v>0</v>
      </c>
      <c r="AN125" s="158">
        <v>0</v>
      </c>
      <c r="AO125" s="158">
        <v>0</v>
      </c>
      <c r="AP125" s="158">
        <v>0</v>
      </c>
      <c r="AQ125" s="158">
        <v>0</v>
      </c>
      <c r="AR125" s="158">
        <v>0</v>
      </c>
      <c r="AS125" s="158">
        <v>0</v>
      </c>
      <c r="AT125" s="158">
        <v>0</v>
      </c>
      <c r="AU125" s="158">
        <v>0</v>
      </c>
      <c r="AV125" s="158">
        <v>0</v>
      </c>
      <c r="AW125" s="158">
        <v>0</v>
      </c>
      <c r="AX125" s="158">
        <v>0</v>
      </c>
      <c r="AY125" s="158">
        <v>0</v>
      </c>
      <c r="AZ125" s="158">
        <v>0</v>
      </c>
      <c r="BA125" s="158">
        <v>0</v>
      </c>
      <c r="BB125" s="158">
        <v>0</v>
      </c>
      <c r="BC125" s="158">
        <v>0</v>
      </c>
      <c r="BD125" s="158">
        <v>0</v>
      </c>
      <c r="BE125" s="158">
        <v>0</v>
      </c>
      <c r="BF125" s="158">
        <v>0</v>
      </c>
      <c r="BG125" s="158">
        <v>0</v>
      </c>
      <c r="BH125" s="158">
        <v>0</v>
      </c>
      <c r="BI125" s="158">
        <v>0</v>
      </c>
      <c r="BJ125" s="158">
        <v>0.37529810836450145</v>
      </c>
      <c r="BK125" s="158">
        <v>0</v>
      </c>
      <c r="BL125" s="158">
        <v>0</v>
      </c>
      <c r="BM125" s="158">
        <v>0</v>
      </c>
      <c r="BN125" s="158">
        <v>0</v>
      </c>
      <c r="BO125" s="158">
        <v>0</v>
      </c>
      <c r="BP125" s="158">
        <v>0</v>
      </c>
      <c r="BQ125" s="158">
        <v>0</v>
      </c>
      <c r="BR125" s="158">
        <v>0</v>
      </c>
      <c r="BS125" s="158">
        <v>6.6189347134564614E-3</v>
      </c>
      <c r="BT125" s="158">
        <v>9.709122075348962E-3</v>
      </c>
      <c r="BU125" s="158">
        <v>4.4607475502055705E-3</v>
      </c>
      <c r="BV125" s="158">
        <v>4.9928449592586341E-3</v>
      </c>
      <c r="BW125" s="158">
        <v>5.1517710331801274E-3</v>
      </c>
      <c r="BX125" s="158">
        <v>2.5625664613428238E-3</v>
      </c>
      <c r="BY125" s="158">
        <v>2.3696915718898082E-3</v>
      </c>
      <c r="BZ125" s="158">
        <v>2.4280137349277364E-3</v>
      </c>
      <c r="CA125" s="158">
        <v>2.5386386505073574E-3</v>
      </c>
      <c r="CB125" s="158">
        <v>2.5372328998742302E-3</v>
      </c>
      <c r="CC125" s="158">
        <v>2.6472491317290287E-3</v>
      </c>
      <c r="CD125" s="158">
        <v>2.6070577002557183E-3</v>
      </c>
      <c r="CE125" s="158">
        <v>2.548758147367442E-3</v>
      </c>
      <c r="CF125" s="158">
        <v>2.5347091855945593E-3</v>
      </c>
      <c r="CG125" s="159">
        <v>2.5279528124742883E-3</v>
      </c>
    </row>
    <row r="126" spans="1:85" x14ac:dyDescent="0.35">
      <c r="A126" s="156"/>
      <c r="B126" s="42" t="s">
        <v>481</v>
      </c>
      <c r="C126" s="237" t="s">
        <v>354</v>
      </c>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c r="AA126" s="158"/>
      <c r="AB126" s="158"/>
      <c r="AC126" s="158"/>
      <c r="AD126" s="158"/>
      <c r="AE126" s="158"/>
      <c r="AF126" s="158"/>
      <c r="AG126" s="158"/>
      <c r="AH126" s="158">
        <v>1474.549821794207</v>
      </c>
      <c r="AI126" s="158">
        <v>1227.1094285975246</v>
      </c>
      <c r="AJ126" s="158">
        <v>1194.3790810297253</v>
      </c>
      <c r="AK126" s="158">
        <v>1252.6599110919362</v>
      </c>
      <c r="AL126" s="158">
        <v>1254.9334731615647</v>
      </c>
      <c r="AM126" s="158">
        <v>1235.033576411005</v>
      </c>
      <c r="AN126" s="158">
        <v>1279.298975862107</v>
      </c>
      <c r="AO126" s="158">
        <v>1357.9290268442405</v>
      </c>
      <c r="AP126" s="158">
        <v>1361.781165232685</v>
      </c>
      <c r="AQ126" s="158">
        <v>1338.0731558201012</v>
      </c>
      <c r="AR126" s="158">
        <v>1306.3592110719833</v>
      </c>
      <c r="AS126" s="158">
        <v>1292.837649186424</v>
      </c>
      <c r="AT126" s="158">
        <v>1548.1864890054685</v>
      </c>
      <c r="AU126" s="158">
        <v>1730.7524815830184</v>
      </c>
      <c r="AV126" s="158">
        <v>1999.636754996937</v>
      </c>
      <c r="AW126" s="158">
        <v>2126.2964118982263</v>
      </c>
      <c r="AX126" s="158">
        <v>1850.9387691678094</v>
      </c>
      <c r="AY126" s="158">
        <v>1962.2563523900035</v>
      </c>
      <c r="AZ126" s="158">
        <v>2092.1338100763096</v>
      </c>
      <c r="BA126" s="158">
        <v>2010.7197733669841</v>
      </c>
      <c r="BB126" s="158">
        <v>1937.7354332938639</v>
      </c>
      <c r="BC126" s="158">
        <v>1897.2320471564049</v>
      </c>
      <c r="BD126" s="158">
        <v>2141.1238330000288</v>
      </c>
      <c r="BE126" s="158">
        <v>1866.433229703508</v>
      </c>
      <c r="BF126" s="158">
        <v>0</v>
      </c>
      <c r="BG126" s="158">
        <v>0</v>
      </c>
      <c r="BH126" s="158">
        <v>0</v>
      </c>
      <c r="BI126" s="158">
        <v>0</v>
      </c>
      <c r="BJ126" s="158">
        <v>0</v>
      </c>
      <c r="BK126" s="158">
        <v>0</v>
      </c>
      <c r="BL126" s="158">
        <v>0</v>
      </c>
      <c r="BM126" s="158">
        <v>0</v>
      </c>
      <c r="BN126" s="158">
        <v>0</v>
      </c>
      <c r="BO126" s="158">
        <v>0</v>
      </c>
      <c r="BP126" s="158">
        <v>0</v>
      </c>
      <c r="BQ126" s="158">
        <v>0</v>
      </c>
      <c r="BR126" s="158">
        <v>0</v>
      </c>
      <c r="BS126" s="158">
        <v>0</v>
      </c>
      <c r="BT126" s="158">
        <v>0</v>
      </c>
      <c r="BU126" s="158">
        <v>0</v>
      </c>
      <c r="BV126" s="158">
        <v>0</v>
      </c>
      <c r="BW126" s="158">
        <v>0</v>
      </c>
      <c r="BX126" s="158">
        <v>0</v>
      </c>
      <c r="BY126" s="158">
        <v>0</v>
      </c>
      <c r="BZ126" s="158">
        <v>0</v>
      </c>
      <c r="CA126" s="158">
        <v>0</v>
      </c>
      <c r="CB126" s="158">
        <v>0</v>
      </c>
      <c r="CC126" s="158">
        <v>0</v>
      </c>
      <c r="CD126" s="158">
        <v>0</v>
      </c>
      <c r="CE126" s="158">
        <v>0</v>
      </c>
      <c r="CF126" s="158">
        <v>0</v>
      </c>
      <c r="CG126" s="159">
        <v>0</v>
      </c>
    </row>
    <row r="127" spans="1:85" x14ac:dyDescent="0.35">
      <c r="A127" s="156"/>
      <c r="B127" s="42" t="s">
        <v>497</v>
      </c>
      <c r="C127" s="237" t="s">
        <v>354</v>
      </c>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58"/>
      <c r="AE127" s="158"/>
      <c r="AF127" s="158"/>
      <c r="AG127" s="158"/>
      <c r="AH127" s="158">
        <v>0</v>
      </c>
      <c r="AI127" s="158">
        <v>0</v>
      </c>
      <c r="AJ127" s="158">
        <v>0</v>
      </c>
      <c r="AK127" s="158">
        <v>0</v>
      </c>
      <c r="AL127" s="158">
        <v>0</v>
      </c>
      <c r="AM127" s="158">
        <v>0</v>
      </c>
      <c r="AN127" s="158">
        <v>0</v>
      </c>
      <c r="AO127" s="158">
        <v>0</v>
      </c>
      <c r="AP127" s="158">
        <v>0</v>
      </c>
      <c r="AQ127" s="158">
        <v>0</v>
      </c>
      <c r="AR127" s="158">
        <v>0</v>
      </c>
      <c r="AS127" s="158">
        <v>0</v>
      </c>
      <c r="AT127" s="158">
        <v>0</v>
      </c>
      <c r="AU127" s="158">
        <v>0</v>
      </c>
      <c r="AV127" s="158">
        <v>0</v>
      </c>
      <c r="AW127" s="158">
        <v>0</v>
      </c>
      <c r="AX127" s="158">
        <v>0</v>
      </c>
      <c r="AY127" s="158">
        <v>0</v>
      </c>
      <c r="AZ127" s="158">
        <v>0</v>
      </c>
      <c r="BA127" s="158">
        <v>357.08390218262838</v>
      </c>
      <c r="BB127" s="158">
        <v>359.20851190419842</v>
      </c>
      <c r="BC127" s="158">
        <v>1384.9057545976764</v>
      </c>
      <c r="BD127" s="158">
        <v>3158.6910813221498</v>
      </c>
      <c r="BE127" s="158">
        <v>2982.6511971774617</v>
      </c>
      <c r="BF127" s="158">
        <v>2960.4351802379474</v>
      </c>
      <c r="BG127" s="158">
        <v>3251.6854779551054</v>
      </c>
      <c r="BH127" s="158">
        <v>3234.2044360895788</v>
      </c>
      <c r="BI127" s="158">
        <v>3179.3650282633807</v>
      </c>
      <c r="BJ127" s="158">
        <v>3148.0643746657788</v>
      </c>
      <c r="BK127" s="158">
        <v>3157.7853009956439</v>
      </c>
      <c r="BL127" s="158">
        <v>3975.6289391082387</v>
      </c>
      <c r="BM127" s="158">
        <v>3972.3837575153584</v>
      </c>
      <c r="BN127" s="158">
        <v>3933.749474117702</v>
      </c>
      <c r="BO127" s="158">
        <v>3010.5963450943818</v>
      </c>
      <c r="BP127" s="158">
        <v>2948.9476887284309</v>
      </c>
      <c r="BQ127" s="158">
        <v>2888.2137829838211</v>
      </c>
      <c r="BR127" s="158">
        <v>2822.4494177307811</v>
      </c>
      <c r="BS127" s="158">
        <v>2744.4259612600677</v>
      </c>
      <c r="BT127" s="158">
        <v>2652.2972351001017</v>
      </c>
      <c r="BU127" s="158">
        <v>2577.7088567587757</v>
      </c>
      <c r="BV127" s="158">
        <v>2490.6592348974509</v>
      </c>
      <c r="BW127" s="158">
        <v>2406.3903343465718</v>
      </c>
      <c r="BX127" s="158">
        <v>2265.4649539150191</v>
      </c>
      <c r="BY127" s="158">
        <v>2297.965210129305</v>
      </c>
      <c r="BZ127" s="158">
        <v>2211.9711063433788</v>
      </c>
      <c r="CA127" s="158">
        <v>2080.1776321507355</v>
      </c>
      <c r="CB127" s="158">
        <v>336.89217580188495</v>
      </c>
      <c r="CC127" s="158">
        <v>322.17467083129503</v>
      </c>
      <c r="CD127" s="158">
        <v>305.50709909894073</v>
      </c>
      <c r="CE127" s="158">
        <v>289.26911719406047</v>
      </c>
      <c r="CF127" s="158">
        <v>282.55300589523404</v>
      </c>
      <c r="CG127" s="159">
        <v>280.8884506460123</v>
      </c>
    </row>
    <row r="128" spans="1:85" ht="24.75" customHeight="1" x14ac:dyDescent="0.35">
      <c r="A128" s="156"/>
      <c r="B128" s="107" t="s">
        <v>498</v>
      </c>
      <c r="C128" s="161"/>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f t="shared" ref="AH128:BM128" si="10">SUM(AH81:AH127)-AH115-AH114-AH98-AH95-AH82</f>
        <v>56577.378933900909</v>
      </c>
      <c r="AI128" s="124">
        <f t="shared" si="10"/>
        <v>55798.361655003078</v>
      </c>
      <c r="AJ128" s="124">
        <f t="shared" si="10"/>
        <v>56102.212490949867</v>
      </c>
      <c r="AK128" s="124">
        <f t="shared" si="10"/>
        <v>60088.939608247514</v>
      </c>
      <c r="AL128" s="124">
        <f t="shared" si="10"/>
        <v>62849.947346734763</v>
      </c>
      <c r="AM128" s="124">
        <f t="shared" si="10"/>
        <v>65197.783238718563</v>
      </c>
      <c r="AN128" s="124">
        <f t="shared" si="10"/>
        <v>65631.75662173485</v>
      </c>
      <c r="AO128" s="124">
        <f t="shared" si="10"/>
        <v>68303.628748884017</v>
      </c>
      <c r="AP128" s="124">
        <f t="shared" si="10"/>
        <v>70759.429170763062</v>
      </c>
      <c r="AQ128" s="124">
        <f t="shared" si="10"/>
        <v>70785.620587607074</v>
      </c>
      <c r="AR128" s="124">
        <f t="shared" si="10"/>
        <v>69468.699460095246</v>
      </c>
      <c r="AS128" s="124">
        <f t="shared" si="10"/>
        <v>70151.649547134526</v>
      </c>
      <c r="AT128" s="124">
        <f t="shared" si="10"/>
        <v>72228.985716621799</v>
      </c>
      <c r="AU128" s="124">
        <f t="shared" si="10"/>
        <v>76262.485605425463</v>
      </c>
      <c r="AV128" s="124">
        <f t="shared" si="10"/>
        <v>80941.527167158449</v>
      </c>
      <c r="AW128" s="124">
        <f t="shared" si="10"/>
        <v>84707.683211289099</v>
      </c>
      <c r="AX128" s="124">
        <f t="shared" si="10"/>
        <v>85460.328828949481</v>
      </c>
      <c r="AY128" s="124">
        <f t="shared" si="10"/>
        <v>86200.352361999088</v>
      </c>
      <c r="AZ128" s="124">
        <f t="shared" si="10"/>
        <v>87873.778108648607</v>
      </c>
      <c r="BA128" s="124">
        <f t="shared" si="10"/>
        <v>91312.195228129945</v>
      </c>
      <c r="BB128" s="124">
        <f t="shared" si="10"/>
        <v>93836.522666774777</v>
      </c>
      <c r="BC128" s="124">
        <f t="shared" si="10"/>
        <v>98301.902563725584</v>
      </c>
      <c r="BD128" s="124">
        <f t="shared" si="10"/>
        <v>103050.32601050081</v>
      </c>
      <c r="BE128" s="124">
        <f t="shared" si="10"/>
        <v>108685.09967794252</v>
      </c>
      <c r="BF128" s="124">
        <f t="shared" si="10"/>
        <v>109933.92004267512</v>
      </c>
      <c r="BG128" s="124">
        <f t="shared" si="10"/>
        <v>112644.44770164687</v>
      </c>
      <c r="BH128" s="124">
        <f t="shared" si="10"/>
        <v>117231.60958113504</v>
      </c>
      <c r="BI128" s="124">
        <f t="shared" si="10"/>
        <v>120927.94800757318</v>
      </c>
      <c r="BJ128" s="124">
        <f t="shared" si="10"/>
        <v>121745.60046395192</v>
      </c>
      <c r="BK128" s="124">
        <f t="shared" si="10"/>
        <v>126938.5790435681</v>
      </c>
      <c r="BL128" s="124">
        <f t="shared" si="10"/>
        <v>133048.30215792792</v>
      </c>
      <c r="BM128" s="124">
        <f t="shared" si="10"/>
        <v>140322.32842533616</v>
      </c>
      <c r="BN128" s="124">
        <f t="shared" ref="BN128:CG128" si="11">SUM(BN81:BN127)-BN115-BN114-BN98-BN95-BN82</f>
        <v>143027.42832395033</v>
      </c>
      <c r="BO128" s="124">
        <f t="shared" si="11"/>
        <v>145961.20944276563</v>
      </c>
      <c r="BP128" s="124">
        <f t="shared" si="11"/>
        <v>151108.5108567492</v>
      </c>
      <c r="BQ128" s="124">
        <f t="shared" si="11"/>
        <v>149380.55883278701</v>
      </c>
      <c r="BR128" s="124">
        <f t="shared" si="11"/>
        <v>152146.76196909201</v>
      </c>
      <c r="BS128" s="124">
        <f t="shared" si="11"/>
        <v>153846.62309827629</v>
      </c>
      <c r="BT128" s="124">
        <f t="shared" si="11"/>
        <v>152412.14504852961</v>
      </c>
      <c r="BU128" s="124">
        <f t="shared" si="11"/>
        <v>152131.52899382732</v>
      </c>
      <c r="BV128" s="124">
        <f t="shared" si="11"/>
        <v>151780.59912706332</v>
      </c>
      <c r="BW128" s="124">
        <f t="shared" si="11"/>
        <v>150983.3309707978</v>
      </c>
      <c r="BX128" s="124">
        <f t="shared" si="11"/>
        <v>145479.95872832532</v>
      </c>
      <c r="BY128" s="124">
        <f t="shared" si="11"/>
        <v>148589.94904255704</v>
      </c>
      <c r="BZ128" s="124">
        <f t="shared" si="11"/>
        <v>150962.58296121252</v>
      </c>
      <c r="CA128" s="124">
        <f t="shared" si="11"/>
        <v>159320.03144852669</v>
      </c>
      <c r="CB128" s="124">
        <f t="shared" si="11"/>
        <v>165904.09131036032</v>
      </c>
      <c r="CC128" s="124">
        <f t="shared" si="11"/>
        <v>170725.99313825826</v>
      </c>
      <c r="CD128" s="124">
        <f t="shared" si="11"/>
        <v>174660.1757445905</v>
      </c>
      <c r="CE128" s="124">
        <f t="shared" si="11"/>
        <v>174324.42408338113</v>
      </c>
      <c r="CF128" s="124">
        <f t="shared" si="11"/>
        <v>176518.45466503291</v>
      </c>
      <c r="CG128" s="47">
        <f t="shared" si="11"/>
        <v>182300.01254161456</v>
      </c>
    </row>
    <row r="129" spans="1:85" x14ac:dyDescent="0.35">
      <c r="A129" s="156"/>
      <c r="B129" s="238" t="s">
        <v>466</v>
      </c>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f t="shared" ref="AH129:BM129" si="12">AH128-AH99-AH126-AH89-AH106</f>
        <v>53957.908564991849</v>
      </c>
      <c r="AI129" s="124">
        <f t="shared" si="12"/>
        <v>53404.575871546651</v>
      </c>
      <c r="AJ129" s="124">
        <f t="shared" si="12"/>
        <v>53576.849607397082</v>
      </c>
      <c r="AK129" s="124">
        <f t="shared" si="12"/>
        <v>57049.168315426119</v>
      </c>
      <c r="AL129" s="124">
        <f t="shared" si="12"/>
        <v>59532.790555635045</v>
      </c>
      <c r="AM129" s="124">
        <f t="shared" si="12"/>
        <v>61575.141520838981</v>
      </c>
      <c r="AN129" s="124">
        <f t="shared" si="12"/>
        <v>61621.456402251388</v>
      </c>
      <c r="AO129" s="124">
        <f t="shared" si="12"/>
        <v>63790.724949757998</v>
      </c>
      <c r="AP129" s="124">
        <f t="shared" si="12"/>
        <v>65776.491860689144</v>
      </c>
      <c r="AQ129" s="124">
        <f t="shared" si="12"/>
        <v>65547.219630364692</v>
      </c>
      <c r="AR129" s="124">
        <f t="shared" si="12"/>
        <v>64281.309898705724</v>
      </c>
      <c r="AS129" s="124">
        <f t="shared" si="12"/>
        <v>64389.838636564222</v>
      </c>
      <c r="AT129" s="124">
        <f t="shared" si="12"/>
        <v>65731.125919449842</v>
      </c>
      <c r="AU129" s="124">
        <f t="shared" si="12"/>
        <v>70335.009083428813</v>
      </c>
      <c r="AV129" s="124">
        <f t="shared" si="12"/>
        <v>74192.903545216526</v>
      </c>
      <c r="AW129" s="124">
        <f t="shared" si="12"/>
        <v>77228.16410235285</v>
      </c>
      <c r="AX129" s="124">
        <f t="shared" si="12"/>
        <v>78261.960648287597</v>
      </c>
      <c r="AY129" s="124">
        <f t="shared" si="12"/>
        <v>79413.171717374338</v>
      </c>
      <c r="AZ129" s="124">
        <f t="shared" si="12"/>
        <v>81180.628052760148</v>
      </c>
      <c r="BA129" s="124">
        <f t="shared" si="12"/>
        <v>84844.501800261773</v>
      </c>
      <c r="BB129" s="124">
        <f t="shared" si="12"/>
        <v>87637.296377664854</v>
      </c>
      <c r="BC129" s="124">
        <f t="shared" si="12"/>
        <v>92253.563868106532</v>
      </c>
      <c r="BD129" s="124">
        <f t="shared" si="12"/>
        <v>96191.425795196323</v>
      </c>
      <c r="BE129" s="124">
        <f t="shared" si="12"/>
        <v>101900.00002722513</v>
      </c>
      <c r="BF129" s="124">
        <f t="shared" si="12"/>
        <v>105744.77829512721</v>
      </c>
      <c r="BG129" s="124">
        <f t="shared" si="12"/>
        <v>108801.97232411797</v>
      </c>
      <c r="BH129" s="124">
        <f t="shared" si="12"/>
        <v>113500.19471198015</v>
      </c>
      <c r="BI129" s="124">
        <f t="shared" si="12"/>
        <v>117231.79490688442</v>
      </c>
      <c r="BJ129" s="124">
        <f t="shared" si="12"/>
        <v>117852.6125885068</v>
      </c>
      <c r="BK129" s="124">
        <f t="shared" si="12"/>
        <v>123039.34172432298</v>
      </c>
      <c r="BL129" s="124">
        <f t="shared" si="12"/>
        <v>129087.70471070346</v>
      </c>
      <c r="BM129" s="124">
        <f t="shared" si="12"/>
        <v>136271.82498748394</v>
      </c>
      <c r="BN129" s="124">
        <f t="shared" ref="BN129:CG129" si="13">BN128-BN99-BN126-BN89-BN106</f>
        <v>138963.00596490855</v>
      </c>
      <c r="BO129" s="124">
        <f t="shared" si="13"/>
        <v>142018.99267569112</v>
      </c>
      <c r="BP129" s="124">
        <f t="shared" si="13"/>
        <v>147350.15823627071</v>
      </c>
      <c r="BQ129" s="124">
        <f t="shared" si="13"/>
        <v>148562.17890152417</v>
      </c>
      <c r="BR129" s="124">
        <f t="shared" si="13"/>
        <v>151330.86947669782</v>
      </c>
      <c r="BS129" s="124">
        <f t="shared" si="13"/>
        <v>153023.55885643477</v>
      </c>
      <c r="BT129" s="124">
        <f t="shared" si="13"/>
        <v>151599.74914619533</v>
      </c>
      <c r="BU129" s="124">
        <f t="shared" si="13"/>
        <v>151297.04688157543</v>
      </c>
      <c r="BV129" s="124">
        <f t="shared" si="13"/>
        <v>151196.43626683025</v>
      </c>
      <c r="BW129" s="124">
        <f t="shared" si="13"/>
        <v>150674.78554366608</v>
      </c>
      <c r="BX129" s="124">
        <f t="shared" si="13"/>
        <v>145479.95872832532</v>
      </c>
      <c r="BY129" s="124">
        <f t="shared" si="13"/>
        <v>148589.94904255704</v>
      </c>
      <c r="BZ129" s="124">
        <f t="shared" si="13"/>
        <v>150962.58296121252</v>
      </c>
      <c r="CA129" s="124">
        <f t="shared" si="13"/>
        <v>159320.03144852669</v>
      </c>
      <c r="CB129" s="124">
        <f t="shared" si="13"/>
        <v>165904.09131036032</v>
      </c>
      <c r="CC129" s="124">
        <f t="shared" si="13"/>
        <v>170725.99313825826</v>
      </c>
      <c r="CD129" s="124">
        <f t="shared" si="13"/>
        <v>174660.1757445905</v>
      </c>
      <c r="CE129" s="124">
        <f t="shared" si="13"/>
        <v>174324.42408338113</v>
      </c>
      <c r="CF129" s="124">
        <f t="shared" si="13"/>
        <v>176518.45466503291</v>
      </c>
      <c r="CG129" s="47">
        <f t="shared" si="13"/>
        <v>182300.01254161456</v>
      </c>
    </row>
    <row r="130" spans="1:85" x14ac:dyDescent="0.35">
      <c r="A130" s="156"/>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c r="BH130" s="124"/>
      <c r="BI130" s="124"/>
      <c r="BJ130" s="124"/>
      <c r="BK130" s="124"/>
      <c r="BL130" s="124"/>
      <c r="BM130" s="124"/>
      <c r="BN130" s="124"/>
      <c r="BO130" s="124"/>
      <c r="BP130" s="124"/>
      <c r="BQ130" s="124"/>
      <c r="BR130" s="124"/>
      <c r="BS130" s="124"/>
      <c r="BT130" s="124"/>
      <c r="BU130" s="124"/>
      <c r="BV130" s="124"/>
      <c r="BW130" s="124"/>
      <c r="BX130" s="124"/>
      <c r="BY130" s="124"/>
      <c r="BZ130" s="124"/>
      <c r="CA130" s="124"/>
      <c r="CB130" s="124"/>
      <c r="CC130" s="124"/>
      <c r="CD130" s="124"/>
      <c r="CE130" s="124"/>
      <c r="CF130" s="124"/>
      <c r="CG130" s="47"/>
    </row>
    <row r="131" spans="1:85" s="107" customFormat="1" ht="26.25" customHeight="1" x14ac:dyDescent="0.35">
      <c r="A131" s="168"/>
      <c r="B131" s="107" t="s">
        <v>418</v>
      </c>
      <c r="C131" s="252"/>
      <c r="D131" s="245"/>
      <c r="E131" s="245"/>
      <c r="F131" s="245"/>
      <c r="G131" s="245"/>
      <c r="H131" s="245"/>
      <c r="I131" s="245"/>
      <c r="J131" s="245"/>
      <c r="K131" s="245"/>
      <c r="L131" s="245"/>
      <c r="M131" s="245"/>
      <c r="N131" s="245"/>
      <c r="O131" s="245"/>
      <c r="P131" s="245"/>
      <c r="Q131" s="245"/>
      <c r="R131" s="245"/>
      <c r="S131" s="245"/>
      <c r="T131" s="245"/>
      <c r="U131" s="245"/>
      <c r="V131" s="245"/>
      <c r="W131" s="245"/>
      <c r="X131" s="245"/>
      <c r="Y131" s="245"/>
      <c r="Z131" s="245"/>
      <c r="AA131" s="245"/>
      <c r="AB131" s="245"/>
      <c r="AC131" s="245"/>
      <c r="AD131" s="245"/>
      <c r="AE131" s="245"/>
      <c r="AF131" s="245"/>
      <c r="AG131" s="245"/>
      <c r="AH131" s="245">
        <f t="shared" ref="AH131:BM131" si="14">SUM(AH17,AH77,AH128)</f>
        <v>96124.428405612722</v>
      </c>
      <c r="AI131" s="245">
        <f t="shared" si="14"/>
        <v>97292.980362550734</v>
      </c>
      <c r="AJ131" s="245">
        <f t="shared" si="14"/>
        <v>98584.787622642601</v>
      </c>
      <c r="AK131" s="245">
        <f t="shared" si="14"/>
        <v>109027.77354540938</v>
      </c>
      <c r="AL131" s="245">
        <f t="shared" si="14"/>
        <v>115947.39187065428</v>
      </c>
      <c r="AM131" s="245">
        <f t="shared" si="14"/>
        <v>123641.09411795699</v>
      </c>
      <c r="AN131" s="245">
        <f t="shared" si="14"/>
        <v>126467.08590238667</v>
      </c>
      <c r="AO131" s="245">
        <f t="shared" si="14"/>
        <v>130966.51388789385</v>
      </c>
      <c r="AP131" s="245">
        <f t="shared" si="14"/>
        <v>135358.623777956</v>
      </c>
      <c r="AQ131" s="245">
        <f t="shared" si="14"/>
        <v>132986.18595211796</v>
      </c>
      <c r="AR131" s="245">
        <f t="shared" si="14"/>
        <v>126151.750369787</v>
      </c>
      <c r="AS131" s="245">
        <f t="shared" si="14"/>
        <v>124122.06863180461</v>
      </c>
      <c r="AT131" s="245">
        <f t="shared" si="14"/>
        <v>128536.26585187527</v>
      </c>
      <c r="AU131" s="245">
        <f t="shared" si="14"/>
        <v>142310.98858187447</v>
      </c>
      <c r="AV131" s="245">
        <f t="shared" si="14"/>
        <v>157194.6682316545</v>
      </c>
      <c r="AW131" s="245">
        <f t="shared" si="14"/>
        <v>167418.87044229795</v>
      </c>
      <c r="AX131" s="245">
        <f t="shared" si="14"/>
        <v>169537.9785386</v>
      </c>
      <c r="AY131" s="245">
        <f t="shared" si="14"/>
        <v>171784.0265458916</v>
      </c>
      <c r="AZ131" s="245">
        <f t="shared" si="14"/>
        <v>172715.13167844617</v>
      </c>
      <c r="BA131" s="245">
        <f t="shared" si="14"/>
        <v>174847.10250381811</v>
      </c>
      <c r="BB131" s="245">
        <f t="shared" si="14"/>
        <v>176563.74026804353</v>
      </c>
      <c r="BC131" s="245">
        <f t="shared" si="14"/>
        <v>180615.2606363493</v>
      </c>
      <c r="BD131" s="245">
        <f t="shared" si="14"/>
        <v>183052.9380102501</v>
      </c>
      <c r="BE131" s="245">
        <f t="shared" si="14"/>
        <v>189382.55784001469</v>
      </c>
      <c r="BF131" s="245">
        <f t="shared" si="14"/>
        <v>191471.74468090694</v>
      </c>
      <c r="BG131" s="245">
        <f t="shared" si="14"/>
        <v>179577.44367255515</v>
      </c>
      <c r="BH131" s="245">
        <f t="shared" si="14"/>
        <v>183095.70623528879</v>
      </c>
      <c r="BI131" s="245">
        <f t="shared" si="14"/>
        <v>185750.53081067285</v>
      </c>
      <c r="BJ131" s="245">
        <f t="shared" si="14"/>
        <v>186237.00726425523</v>
      </c>
      <c r="BK131" s="245">
        <f t="shared" si="14"/>
        <v>192559.02996449429</v>
      </c>
      <c r="BL131" s="245">
        <f t="shared" si="14"/>
        <v>199844.91170941491</v>
      </c>
      <c r="BM131" s="245">
        <f t="shared" si="14"/>
        <v>214979.4775876964</v>
      </c>
      <c r="BN131" s="245">
        <f t="shared" ref="BN131:CG131" si="15">SUM(BN17,BN77,BN128)</f>
        <v>218622.90031919986</v>
      </c>
      <c r="BO131" s="245">
        <f t="shared" si="15"/>
        <v>222667.5277985307</v>
      </c>
      <c r="BP131" s="245">
        <f t="shared" si="15"/>
        <v>229073.93700344072</v>
      </c>
      <c r="BQ131" s="245">
        <f t="shared" si="15"/>
        <v>221509.76623105846</v>
      </c>
      <c r="BR131" s="245">
        <f t="shared" si="15"/>
        <v>224374.63373418243</v>
      </c>
      <c r="BS131" s="245">
        <f t="shared" si="15"/>
        <v>227426.35820789787</v>
      </c>
      <c r="BT131" s="245">
        <f t="shared" si="15"/>
        <v>225026.94119804917</v>
      </c>
      <c r="BU131" s="245">
        <f t="shared" si="15"/>
        <v>226915.02508119511</v>
      </c>
      <c r="BV131" s="245">
        <f t="shared" si="15"/>
        <v>229328.99785599968</v>
      </c>
      <c r="BW131" s="245">
        <f t="shared" si="15"/>
        <v>234622.25427970482</v>
      </c>
      <c r="BX131" s="245">
        <f t="shared" si="15"/>
        <v>246704.10203056748</v>
      </c>
      <c r="BY131" s="245">
        <f t="shared" si="15"/>
        <v>251602.9033773535</v>
      </c>
      <c r="BZ131" s="245">
        <f t="shared" si="15"/>
        <v>254368.39144669776</v>
      </c>
      <c r="CA131" s="245">
        <f t="shared" si="15"/>
        <v>273651.98215910472</v>
      </c>
      <c r="CB131" s="245">
        <f t="shared" si="15"/>
        <v>287949.11244717625</v>
      </c>
      <c r="CC131" s="245">
        <f t="shared" si="15"/>
        <v>296925.19679322117</v>
      </c>
      <c r="CD131" s="245">
        <f t="shared" si="15"/>
        <v>303258.24375993502</v>
      </c>
      <c r="CE131" s="245">
        <f t="shared" si="15"/>
        <v>305544.57052665536</v>
      </c>
      <c r="CF131" s="245">
        <f t="shared" si="15"/>
        <v>310308.36742581741</v>
      </c>
      <c r="CG131" s="253">
        <f t="shared" si="15"/>
        <v>318601.19581239671</v>
      </c>
    </row>
    <row r="132" spans="1:85" x14ac:dyDescent="0.35">
      <c r="A132" s="156"/>
      <c r="B132" s="238" t="s">
        <v>466</v>
      </c>
      <c r="AH132" s="245">
        <f t="shared" ref="AH132:BM132" si="16">AH18+AH78+AH129</f>
        <v>78940.930156714006</v>
      </c>
      <c r="AI132" s="245">
        <f t="shared" si="16"/>
        <v>76613.272653731139</v>
      </c>
      <c r="AJ132" s="245">
        <f t="shared" si="16"/>
        <v>79066.78459301262</v>
      </c>
      <c r="AK132" s="245">
        <f t="shared" si="16"/>
        <v>87484.757474991668</v>
      </c>
      <c r="AL132" s="245">
        <f t="shared" si="16"/>
        <v>93114.045206642026</v>
      </c>
      <c r="AM132" s="245">
        <f t="shared" si="16"/>
        <v>99323.878122536815</v>
      </c>
      <c r="AN132" s="245">
        <f t="shared" si="16"/>
        <v>101198.27176448083</v>
      </c>
      <c r="AO132" s="245">
        <f t="shared" si="16"/>
        <v>104900.17735450159</v>
      </c>
      <c r="AP132" s="245">
        <f t="shared" si="16"/>
        <v>108856.31493858533</v>
      </c>
      <c r="AQ132" s="245">
        <f t="shared" si="16"/>
        <v>106777.69270513018</v>
      </c>
      <c r="AR132" s="245">
        <f t="shared" si="16"/>
        <v>101450.46074953611</v>
      </c>
      <c r="AS132" s="245">
        <f t="shared" si="16"/>
        <v>99388.306473364733</v>
      </c>
      <c r="AT132" s="245">
        <f t="shared" si="16"/>
        <v>103215.56876411391</v>
      </c>
      <c r="AU132" s="245">
        <f t="shared" si="16"/>
        <v>116280.779379803</v>
      </c>
      <c r="AV132" s="245">
        <f t="shared" si="16"/>
        <v>127398.06049617307</v>
      </c>
      <c r="AW132" s="245">
        <f t="shared" si="16"/>
        <v>135325.94401667561</v>
      </c>
      <c r="AX132" s="245">
        <f t="shared" si="16"/>
        <v>137475.29882073775</v>
      </c>
      <c r="AY132" s="245">
        <f t="shared" si="16"/>
        <v>139688.3208699433</v>
      </c>
      <c r="AZ132" s="245">
        <f t="shared" si="16"/>
        <v>140338.20266018173</v>
      </c>
      <c r="BA132" s="245">
        <f t="shared" si="16"/>
        <v>142174.96591126977</v>
      </c>
      <c r="BB132" s="245">
        <f t="shared" si="16"/>
        <v>143923.64521251075</v>
      </c>
      <c r="BC132" s="245">
        <f t="shared" si="16"/>
        <v>147260.12996272463</v>
      </c>
      <c r="BD132" s="245">
        <f t="shared" si="16"/>
        <v>150991.90221200092</v>
      </c>
      <c r="BE132" s="245">
        <f t="shared" si="16"/>
        <v>157009.18615060207</v>
      </c>
      <c r="BF132" s="245">
        <f t="shared" si="16"/>
        <v>162213.64033242216</v>
      </c>
      <c r="BG132" s="245">
        <f t="shared" si="16"/>
        <v>166080.66009416152</v>
      </c>
      <c r="BH132" s="245">
        <f t="shared" si="16"/>
        <v>170877.52556717506</v>
      </c>
      <c r="BI132" s="245">
        <f t="shared" si="16"/>
        <v>174865.53298869252</v>
      </c>
      <c r="BJ132" s="245">
        <f t="shared" si="16"/>
        <v>176095.99169241768</v>
      </c>
      <c r="BK132" s="245">
        <f t="shared" si="16"/>
        <v>182989.30599480242</v>
      </c>
      <c r="BL132" s="245">
        <f t="shared" si="16"/>
        <v>190691.84681675254</v>
      </c>
      <c r="BM132" s="245">
        <f t="shared" si="16"/>
        <v>206084.94279470213</v>
      </c>
      <c r="BN132" s="245">
        <f t="shared" ref="BN132:CG132" si="17">BN18+BN78+BN129</f>
        <v>209875.61254250447</v>
      </c>
      <c r="BO132" s="245">
        <f t="shared" si="17"/>
        <v>214323.65156767966</v>
      </c>
      <c r="BP132" s="245">
        <f t="shared" si="17"/>
        <v>221096.40375182245</v>
      </c>
      <c r="BQ132" s="245">
        <f t="shared" si="17"/>
        <v>220459.02251434251</v>
      </c>
      <c r="BR132" s="245">
        <f t="shared" si="17"/>
        <v>223399.42454103637</v>
      </c>
      <c r="BS132" s="245">
        <f t="shared" si="17"/>
        <v>226497.09341921628</v>
      </c>
      <c r="BT132" s="245">
        <f t="shared" si="17"/>
        <v>224137.94113924174</v>
      </c>
      <c r="BU132" s="245">
        <f t="shared" si="17"/>
        <v>226026.23935509258</v>
      </c>
      <c r="BV132" s="245">
        <f t="shared" si="17"/>
        <v>228704.04172177537</v>
      </c>
      <c r="BW132" s="245">
        <f t="shared" si="17"/>
        <v>234292.17921821002</v>
      </c>
      <c r="BX132" s="245">
        <f t="shared" si="17"/>
        <v>246691.6298056579</v>
      </c>
      <c r="BY132" s="245">
        <f t="shared" si="17"/>
        <v>251595.27894040366</v>
      </c>
      <c r="BZ132" s="245">
        <f t="shared" si="17"/>
        <v>254364.13166572762</v>
      </c>
      <c r="CA132" s="245">
        <f t="shared" si="17"/>
        <v>273649.66623141349</v>
      </c>
      <c r="CB132" s="245">
        <f t="shared" si="17"/>
        <v>287947.78864307812</v>
      </c>
      <c r="CC132" s="245">
        <f t="shared" si="17"/>
        <v>296925.19679322117</v>
      </c>
      <c r="CD132" s="245">
        <f t="shared" si="17"/>
        <v>303258.24375993502</v>
      </c>
      <c r="CE132" s="245">
        <f t="shared" si="17"/>
        <v>305544.57052665536</v>
      </c>
      <c r="CF132" s="245">
        <f t="shared" si="17"/>
        <v>310308.36742581741</v>
      </c>
      <c r="CG132" s="253">
        <f t="shared" si="17"/>
        <v>318601.19581239671</v>
      </c>
    </row>
    <row r="133" spans="1:85" x14ac:dyDescent="0.35">
      <c r="A133" s="156"/>
      <c r="B133" s="238"/>
      <c r="AH133" s="245"/>
      <c r="AI133" s="245"/>
      <c r="AJ133" s="245"/>
      <c r="AK133" s="245"/>
      <c r="AL133" s="245"/>
      <c r="AM133" s="245"/>
      <c r="AN133" s="245"/>
      <c r="AO133" s="245"/>
      <c r="AP133" s="245"/>
      <c r="AQ133" s="245"/>
      <c r="AR133" s="245"/>
      <c r="AS133" s="245"/>
      <c r="AT133" s="245"/>
      <c r="AU133" s="245"/>
      <c r="AV133" s="245"/>
      <c r="AW133" s="245"/>
      <c r="AX133" s="245"/>
      <c r="AY133" s="245"/>
      <c r="AZ133" s="245"/>
      <c r="BA133" s="245"/>
      <c r="BB133" s="245"/>
      <c r="BC133" s="245"/>
      <c r="BD133" s="245"/>
      <c r="BE133" s="245"/>
      <c r="BF133" s="245"/>
      <c r="BG133" s="245"/>
      <c r="BH133" s="245"/>
      <c r="BI133" s="245"/>
      <c r="BJ133" s="245"/>
      <c r="BK133" s="245"/>
      <c r="BL133" s="245"/>
      <c r="BM133" s="245"/>
      <c r="BN133" s="245"/>
      <c r="BO133" s="245"/>
      <c r="BP133" s="245"/>
      <c r="BQ133" s="245"/>
      <c r="BR133" s="245"/>
      <c r="BS133" s="245"/>
      <c r="BT133" s="245"/>
      <c r="BU133" s="245"/>
      <c r="BV133" s="245"/>
      <c r="BW133" s="245"/>
      <c r="BX133" s="245"/>
      <c r="BY133" s="245"/>
      <c r="BZ133" s="245"/>
      <c r="CA133" s="245"/>
      <c r="CB133" s="245"/>
      <c r="CC133" s="245"/>
      <c r="CD133" s="245"/>
      <c r="CE133" s="245"/>
      <c r="CF133" s="245"/>
      <c r="CG133" s="246"/>
    </row>
    <row r="134" spans="1:85" x14ac:dyDescent="0.35">
      <c r="A134" s="156"/>
      <c r="B134" s="238"/>
      <c r="AH134" s="245"/>
      <c r="AI134" s="245"/>
      <c r="AJ134" s="245"/>
      <c r="AK134" s="245"/>
      <c r="AL134" s="245"/>
      <c r="AM134" s="245"/>
      <c r="AN134" s="245"/>
      <c r="AO134" s="245"/>
      <c r="AP134" s="245"/>
      <c r="AQ134" s="245"/>
      <c r="AR134" s="245"/>
      <c r="AS134" s="245"/>
      <c r="AT134" s="245"/>
      <c r="AU134" s="245"/>
      <c r="AV134" s="245"/>
      <c r="AW134" s="245"/>
      <c r="AX134" s="245"/>
      <c r="AY134" s="245"/>
      <c r="AZ134" s="245"/>
      <c r="BA134" s="245"/>
      <c r="BB134" s="245"/>
      <c r="BC134" s="245"/>
      <c r="BD134" s="245"/>
      <c r="BE134" s="245"/>
      <c r="BF134" s="245"/>
      <c r="BG134" s="245"/>
      <c r="BH134" s="245"/>
      <c r="BI134" s="245"/>
      <c r="BJ134" s="245"/>
      <c r="BK134" s="245"/>
      <c r="BL134" s="245"/>
      <c r="BM134" s="245"/>
      <c r="BN134" s="245"/>
      <c r="BO134" s="245"/>
      <c r="BP134" s="245"/>
      <c r="BQ134" s="245"/>
      <c r="BR134" s="245"/>
      <c r="BS134" s="245"/>
      <c r="BT134" s="245"/>
      <c r="BU134" s="245"/>
      <c r="BV134" s="245"/>
      <c r="BW134" s="245"/>
      <c r="BX134" s="245"/>
      <c r="BY134" s="245"/>
      <c r="BZ134" s="245"/>
      <c r="CA134" s="245"/>
      <c r="CB134" s="245"/>
      <c r="CC134" s="245"/>
      <c r="CD134" s="245"/>
      <c r="CE134" s="245"/>
      <c r="CF134" s="245"/>
      <c r="CG134" s="246"/>
    </row>
    <row r="135" spans="1:85" s="107" customFormat="1" x14ac:dyDescent="0.35">
      <c r="A135" s="168"/>
      <c r="B135" s="247" t="s">
        <v>419</v>
      </c>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46">
        <f t="shared" ref="AH135:BM135" si="18">SUM(AH136:AH138)</f>
        <v>62913.446871051652</v>
      </c>
      <c r="AI135" s="46">
        <f t="shared" si="18"/>
        <v>61419.486416534557</v>
      </c>
      <c r="AJ135" s="46">
        <f t="shared" si="18"/>
        <v>62804.799818930042</v>
      </c>
      <c r="AK135" s="46">
        <f t="shared" si="18"/>
        <v>65941.568882945459</v>
      </c>
      <c r="AL135" s="46">
        <f t="shared" si="18"/>
        <v>66285.745352886428</v>
      </c>
      <c r="AM135" s="46">
        <f t="shared" si="18"/>
        <v>68744.055557183907</v>
      </c>
      <c r="AN135" s="46">
        <f t="shared" si="18"/>
        <v>68345.524614208291</v>
      </c>
      <c r="AO135" s="46">
        <f t="shared" si="18"/>
        <v>69635.77637409154</v>
      </c>
      <c r="AP135" s="46">
        <f t="shared" si="18"/>
        <v>72159.807891392222</v>
      </c>
      <c r="AQ135" s="46">
        <f t="shared" si="18"/>
        <v>71235.845296305444</v>
      </c>
      <c r="AR135" s="46">
        <f t="shared" si="18"/>
        <v>68128.102980839496</v>
      </c>
      <c r="AS135" s="46">
        <f t="shared" si="18"/>
        <v>66872.426581001899</v>
      </c>
      <c r="AT135" s="46">
        <f t="shared" si="18"/>
        <v>67751.849894915547</v>
      </c>
      <c r="AU135" s="46">
        <f t="shared" si="18"/>
        <v>73654.517232420534</v>
      </c>
      <c r="AV135" s="46">
        <f t="shared" si="18"/>
        <v>75746.842973719205</v>
      </c>
      <c r="AW135" s="46">
        <f t="shared" si="18"/>
        <v>77914.914323114412</v>
      </c>
      <c r="AX135" s="46">
        <f t="shared" si="18"/>
        <v>77067.671799787029</v>
      </c>
      <c r="AY135" s="46">
        <f t="shared" si="18"/>
        <v>76740.887577007976</v>
      </c>
      <c r="AZ135" s="46">
        <f t="shared" si="18"/>
        <v>77331.674033825533</v>
      </c>
      <c r="BA135" s="46">
        <f t="shared" si="18"/>
        <v>79515.56493263648</v>
      </c>
      <c r="BB135" s="46">
        <f t="shared" si="18"/>
        <v>82378.513867320711</v>
      </c>
      <c r="BC135" s="46">
        <f t="shared" si="18"/>
        <v>85200.536148145649</v>
      </c>
      <c r="BD135" s="46">
        <f t="shared" si="18"/>
        <v>86302.094859336808</v>
      </c>
      <c r="BE135" s="46">
        <f t="shared" si="18"/>
        <v>90680.548884099073</v>
      </c>
      <c r="BF135" s="46">
        <f t="shared" si="18"/>
        <v>93193.463898262926</v>
      </c>
      <c r="BG135" s="46">
        <f t="shared" si="18"/>
        <v>95193.541588924447</v>
      </c>
      <c r="BH135" s="46">
        <f t="shared" si="18"/>
        <v>96265.252677574303</v>
      </c>
      <c r="BI135" s="46">
        <f t="shared" si="18"/>
        <v>97727.111120392481</v>
      </c>
      <c r="BJ135" s="46">
        <f t="shared" si="18"/>
        <v>98626.584428334405</v>
      </c>
      <c r="BK135" s="46">
        <f t="shared" si="18"/>
        <v>102824.44823295687</v>
      </c>
      <c r="BL135" s="46">
        <f t="shared" si="18"/>
        <v>106977.53203775903</v>
      </c>
      <c r="BM135" s="46">
        <f t="shared" si="18"/>
        <v>113027.94744680586</v>
      </c>
      <c r="BN135" s="46">
        <f t="shared" ref="BN135:CG135" si="19">SUM(BN136:BN138)</f>
        <v>114535.46652545669</v>
      </c>
      <c r="BO135" s="46">
        <f t="shared" si="19"/>
        <v>118367.97097288417</v>
      </c>
      <c r="BP135" s="46">
        <f t="shared" si="19"/>
        <v>122947.35615943185</v>
      </c>
      <c r="BQ135" s="46">
        <f t="shared" si="19"/>
        <v>123703.14053647028</v>
      </c>
      <c r="BR135" s="46">
        <f t="shared" si="19"/>
        <v>126023.88669723952</v>
      </c>
      <c r="BS135" s="46">
        <f t="shared" si="19"/>
        <v>129194.50730103676</v>
      </c>
      <c r="BT135" s="46">
        <f t="shared" si="19"/>
        <v>129275.46627604228</v>
      </c>
      <c r="BU135" s="46">
        <f t="shared" si="19"/>
        <v>130006.10773245884</v>
      </c>
      <c r="BV135" s="46">
        <f t="shared" si="19"/>
        <v>130779.42037027379</v>
      </c>
      <c r="BW135" s="46">
        <f t="shared" si="19"/>
        <v>130310.24896714094</v>
      </c>
      <c r="BX135" s="46">
        <f t="shared" si="19"/>
        <v>127837.75345696867</v>
      </c>
      <c r="BY135" s="46">
        <f t="shared" si="19"/>
        <v>130699.59172708922</v>
      </c>
      <c r="BZ135" s="46">
        <f t="shared" si="19"/>
        <v>128879.31527570955</v>
      </c>
      <c r="CA135" s="46">
        <f t="shared" si="19"/>
        <v>135807.98055352003</v>
      </c>
      <c r="CB135" s="46">
        <f t="shared" si="19"/>
        <v>146595.39999134527</v>
      </c>
      <c r="CC135" s="46">
        <f t="shared" si="19"/>
        <v>152010.74069346642</v>
      </c>
      <c r="CD135" s="46">
        <f t="shared" si="19"/>
        <v>155985.79516369398</v>
      </c>
      <c r="CE135" s="46">
        <f t="shared" si="19"/>
        <v>155897.83388779452</v>
      </c>
      <c r="CF135" s="46">
        <f t="shared" si="19"/>
        <v>157517.63150787918</v>
      </c>
      <c r="CG135" s="47">
        <f t="shared" si="19"/>
        <v>161727.34359144678</v>
      </c>
    </row>
    <row r="136" spans="1:85" x14ac:dyDescent="0.35">
      <c r="A136" s="156"/>
      <c r="B136" s="10" t="s">
        <v>499</v>
      </c>
      <c r="AH136" s="158">
        <f t="shared" ref="AH136:BM136" si="20">SUMIF($C$6:$C$16,"(C)",AH$6:AH$16)</f>
        <v>12.111690090797289</v>
      </c>
      <c r="AI136" s="158">
        <f t="shared" si="20"/>
        <v>10.362962078467101</v>
      </c>
      <c r="AJ136" s="158">
        <f t="shared" si="20"/>
        <v>8.7019619175377425</v>
      </c>
      <c r="AK136" s="158">
        <f t="shared" si="20"/>
        <v>7.8725217203077991</v>
      </c>
      <c r="AL136" s="158">
        <f t="shared" si="20"/>
        <v>7.3319319535029486</v>
      </c>
      <c r="AM136" s="158">
        <f t="shared" si="20"/>
        <v>6.9988047183185476</v>
      </c>
      <c r="AN136" s="158">
        <f t="shared" si="20"/>
        <v>6.6124748387305718</v>
      </c>
      <c r="AO136" s="158">
        <f t="shared" si="20"/>
        <v>3.1355661212872672</v>
      </c>
      <c r="AP136" s="158">
        <f t="shared" si="20"/>
        <v>6.0269671129316702</v>
      </c>
      <c r="AQ136" s="158">
        <f t="shared" si="20"/>
        <v>4.0834936303228302</v>
      </c>
      <c r="AR136" s="158">
        <f t="shared" si="20"/>
        <v>3.6045070752868309</v>
      </c>
      <c r="AS136" s="158">
        <f t="shared" si="20"/>
        <v>3.3426992299588303</v>
      </c>
      <c r="AT136" s="158">
        <f t="shared" si="20"/>
        <v>3.5298156005410513</v>
      </c>
      <c r="AU136" s="158">
        <f t="shared" si="20"/>
        <v>3.1573204281073219</v>
      </c>
      <c r="AV136" s="158">
        <f t="shared" si="20"/>
        <v>4.1775176824124864</v>
      </c>
      <c r="AW136" s="158">
        <f t="shared" si="20"/>
        <v>2.0308565447249856</v>
      </c>
      <c r="AX136" s="158">
        <f t="shared" si="20"/>
        <v>1.9977922460423319</v>
      </c>
      <c r="AY136" s="158">
        <f t="shared" si="20"/>
        <v>3.3326296894570366</v>
      </c>
      <c r="AZ136" s="158">
        <f t="shared" si="20"/>
        <v>2.8018605669699612</v>
      </c>
      <c r="BA136" s="158">
        <f t="shared" si="20"/>
        <v>2.9444811908890673</v>
      </c>
      <c r="BB136" s="158">
        <f t="shared" si="20"/>
        <v>3.283134242286164</v>
      </c>
      <c r="BC136" s="158">
        <f t="shared" si="20"/>
        <v>2.4781387700180679</v>
      </c>
      <c r="BD136" s="158">
        <f t="shared" si="20"/>
        <v>2.621907820916956</v>
      </c>
      <c r="BE136" s="158">
        <f t="shared" si="20"/>
        <v>2.8688483177407091</v>
      </c>
      <c r="BF136" s="158">
        <f t="shared" si="20"/>
        <v>2.7787132912185268</v>
      </c>
      <c r="BG136" s="158">
        <f t="shared" si="20"/>
        <v>0</v>
      </c>
      <c r="BH136" s="158">
        <f t="shared" si="20"/>
        <v>0</v>
      </c>
      <c r="BI136" s="158">
        <f t="shared" si="20"/>
        <v>0</v>
      </c>
      <c r="BJ136" s="158">
        <f t="shared" si="20"/>
        <v>0</v>
      </c>
      <c r="BK136" s="158">
        <f t="shared" si="20"/>
        <v>0</v>
      </c>
      <c r="BL136" s="158">
        <f t="shared" si="20"/>
        <v>0</v>
      </c>
      <c r="BM136" s="158">
        <f t="shared" si="20"/>
        <v>0</v>
      </c>
      <c r="BN136" s="158">
        <f t="shared" ref="BN136:CG136" si="21">SUMIF($C$6:$C$16,"(C)",BN$6:BN$16)</f>
        <v>0</v>
      </c>
      <c r="BO136" s="158">
        <f t="shared" si="21"/>
        <v>0</v>
      </c>
      <c r="BP136" s="158">
        <f t="shared" si="21"/>
        <v>0</v>
      </c>
      <c r="BQ136" s="158">
        <f t="shared" si="21"/>
        <v>0</v>
      </c>
      <c r="BR136" s="158">
        <f t="shared" si="21"/>
        <v>0</v>
      </c>
      <c r="BS136" s="158">
        <f t="shared" si="21"/>
        <v>0</v>
      </c>
      <c r="BT136" s="158">
        <f t="shared" si="21"/>
        <v>0</v>
      </c>
      <c r="BU136" s="158">
        <f t="shared" si="21"/>
        <v>0</v>
      </c>
      <c r="BV136" s="158">
        <f t="shared" si="21"/>
        <v>0</v>
      </c>
      <c r="BW136" s="158">
        <f t="shared" si="21"/>
        <v>0</v>
      </c>
      <c r="BX136" s="158">
        <f t="shared" si="21"/>
        <v>0</v>
      </c>
      <c r="BY136" s="158">
        <f t="shared" si="21"/>
        <v>0</v>
      </c>
      <c r="BZ136" s="158">
        <f t="shared" si="21"/>
        <v>0</v>
      </c>
      <c r="CA136" s="158">
        <f t="shared" si="21"/>
        <v>0</v>
      </c>
      <c r="CB136" s="158">
        <f t="shared" si="21"/>
        <v>0</v>
      </c>
      <c r="CC136" s="158">
        <f t="shared" si="21"/>
        <v>0</v>
      </c>
      <c r="CD136" s="158">
        <f t="shared" si="21"/>
        <v>0</v>
      </c>
      <c r="CE136" s="158">
        <f t="shared" si="21"/>
        <v>0</v>
      </c>
      <c r="CF136" s="158">
        <f t="shared" si="21"/>
        <v>0</v>
      </c>
      <c r="CG136" s="159">
        <f t="shared" si="21"/>
        <v>0</v>
      </c>
    </row>
    <row r="137" spans="1:85" x14ac:dyDescent="0.35">
      <c r="A137" s="156"/>
      <c r="B137" s="10" t="s">
        <v>500</v>
      </c>
      <c r="AH137" s="158">
        <f t="shared" ref="AH137:BM137" si="22">SUMIF($C$21:$C$76,"(C)",AH$21:AH$76)</f>
        <v>16054.507147017608</v>
      </c>
      <c r="AI137" s="158">
        <f t="shared" si="22"/>
        <v>14779.369905179959</v>
      </c>
      <c r="AJ137" s="158">
        <f t="shared" si="22"/>
        <v>16148.298046744105</v>
      </c>
      <c r="AK137" s="158">
        <f t="shared" si="22"/>
        <v>17390.509818254686</v>
      </c>
      <c r="AL137" s="158">
        <f t="shared" si="22"/>
        <v>15856.45586255988</v>
      </c>
      <c r="AM137" s="158">
        <f t="shared" si="22"/>
        <v>16849.551540634027</v>
      </c>
      <c r="AN137" s="158">
        <f t="shared" si="22"/>
        <v>17143.348289109541</v>
      </c>
      <c r="AO137" s="158">
        <f t="shared" si="22"/>
        <v>16933.449281602429</v>
      </c>
      <c r="AP137" s="158">
        <f t="shared" si="22"/>
        <v>17896.028963974568</v>
      </c>
      <c r="AQ137" s="158">
        <f t="shared" si="22"/>
        <v>17250.395628298054</v>
      </c>
      <c r="AR137" s="158">
        <f t="shared" si="22"/>
        <v>16249.560927616667</v>
      </c>
      <c r="AS137" s="158">
        <f t="shared" si="22"/>
        <v>15232.312254163071</v>
      </c>
      <c r="AT137" s="158">
        <f t="shared" si="22"/>
        <v>15573.692178628828</v>
      </c>
      <c r="AU137" s="158">
        <f t="shared" si="22"/>
        <v>18265.518912801759</v>
      </c>
      <c r="AV137" s="158">
        <f t="shared" si="22"/>
        <v>19390.491340122466</v>
      </c>
      <c r="AW137" s="158">
        <f t="shared" si="22"/>
        <v>20090.33712975763</v>
      </c>
      <c r="AX137" s="158">
        <f t="shared" si="22"/>
        <v>19067.663791448762</v>
      </c>
      <c r="AY137" s="158">
        <f t="shared" si="22"/>
        <v>18157.241541713454</v>
      </c>
      <c r="AZ137" s="158">
        <f t="shared" si="22"/>
        <v>16881.849311407608</v>
      </c>
      <c r="BA137" s="158">
        <f t="shared" si="22"/>
        <v>16165.981336320578</v>
      </c>
      <c r="BB137" s="158">
        <f t="shared" si="22"/>
        <v>16170.399337050798</v>
      </c>
      <c r="BC137" s="158">
        <f t="shared" si="22"/>
        <v>15864.749551079707</v>
      </c>
      <c r="BD137" s="158">
        <f t="shared" si="22"/>
        <v>15954.706508200108</v>
      </c>
      <c r="BE137" s="158">
        <f t="shared" si="22"/>
        <v>15892.556907132726</v>
      </c>
      <c r="BF137" s="158">
        <f t="shared" si="22"/>
        <v>15791.856918539685</v>
      </c>
      <c r="BG137" s="158">
        <f t="shared" si="22"/>
        <v>15885.411402808431</v>
      </c>
      <c r="BH137" s="158">
        <f t="shared" si="22"/>
        <v>15485.020334281096</v>
      </c>
      <c r="BI137" s="158">
        <f t="shared" si="22"/>
        <v>14902.398636323715</v>
      </c>
      <c r="BJ137" s="158">
        <f t="shared" si="22"/>
        <v>14491.223369175879</v>
      </c>
      <c r="BK137" s="158">
        <f t="shared" si="22"/>
        <v>14721.744895496642</v>
      </c>
      <c r="BL137" s="158">
        <f t="shared" si="22"/>
        <v>15064.933621764452</v>
      </c>
      <c r="BM137" s="158">
        <f t="shared" si="22"/>
        <v>15678.105051399374</v>
      </c>
      <c r="BN137" s="158">
        <f t="shared" ref="BN137:CG137" si="23">SUMIF($C$21:$C$76,"(C)",BN$21:BN$76)</f>
        <v>14822.008620556477</v>
      </c>
      <c r="BO137" s="158">
        <f t="shared" si="23"/>
        <v>14355.220526568841</v>
      </c>
      <c r="BP137" s="158">
        <f t="shared" si="23"/>
        <v>13070.983302872308</v>
      </c>
      <c r="BQ137" s="158">
        <f t="shared" si="23"/>
        <v>11474.279691575799</v>
      </c>
      <c r="BR137" s="158">
        <f t="shared" si="23"/>
        <v>10605.776626105913</v>
      </c>
      <c r="BS137" s="158">
        <f t="shared" si="23"/>
        <v>10831.932556074833</v>
      </c>
      <c r="BT137" s="158">
        <f t="shared" si="23"/>
        <v>10676.292300541551</v>
      </c>
      <c r="BU137" s="158">
        <f t="shared" si="23"/>
        <v>10421.8898150022</v>
      </c>
      <c r="BV137" s="158">
        <f t="shared" si="23"/>
        <v>10002.015935784042</v>
      </c>
      <c r="BW137" s="158">
        <f t="shared" si="23"/>
        <v>9833.3412792052895</v>
      </c>
      <c r="BX137" s="158">
        <f t="shared" si="23"/>
        <v>9952.6312259752376</v>
      </c>
      <c r="BY137" s="158">
        <f t="shared" si="23"/>
        <v>9428.3829971304294</v>
      </c>
      <c r="BZ137" s="158">
        <f t="shared" si="23"/>
        <v>8831.3245675225662</v>
      </c>
      <c r="CA137" s="158">
        <f t="shared" si="23"/>
        <v>8849.8491806694583</v>
      </c>
      <c r="CB137" s="158">
        <f t="shared" si="23"/>
        <v>9131.1036959184094</v>
      </c>
      <c r="CC137" s="158">
        <f t="shared" si="23"/>
        <v>8894.4552601706364</v>
      </c>
      <c r="CD137" s="158">
        <f t="shared" si="23"/>
        <v>8783.1341583621233</v>
      </c>
      <c r="CE137" s="158">
        <f t="shared" si="23"/>
        <v>8836.1915677516372</v>
      </c>
      <c r="CF137" s="158">
        <f t="shared" si="23"/>
        <v>8827.7220813970634</v>
      </c>
      <c r="CG137" s="159">
        <f t="shared" si="23"/>
        <v>8749.3444640100461</v>
      </c>
    </row>
    <row r="138" spans="1:85" x14ac:dyDescent="0.35">
      <c r="A138" s="156"/>
      <c r="B138" s="64" t="s">
        <v>501</v>
      </c>
      <c r="AH138" s="158">
        <f t="shared" ref="AH138:BM138" si="24">SUMIF($C$81:$C$127,"(C)",AH$81:AH$127)</f>
        <v>46846.828033943246</v>
      </c>
      <c r="AI138" s="158">
        <f t="shared" si="24"/>
        <v>46629.753549276131</v>
      </c>
      <c r="AJ138" s="158">
        <f t="shared" si="24"/>
        <v>46647.7998102684</v>
      </c>
      <c r="AK138" s="158">
        <f t="shared" si="24"/>
        <v>48543.18654297047</v>
      </c>
      <c r="AL138" s="158">
        <f t="shared" si="24"/>
        <v>50421.95755837304</v>
      </c>
      <c r="AM138" s="158">
        <f t="shared" si="24"/>
        <v>51887.505211831565</v>
      </c>
      <c r="AN138" s="158">
        <f t="shared" si="24"/>
        <v>51195.563850260012</v>
      </c>
      <c r="AO138" s="158">
        <f t="shared" si="24"/>
        <v>52699.191526367831</v>
      </c>
      <c r="AP138" s="158">
        <f t="shared" si="24"/>
        <v>54257.751960304726</v>
      </c>
      <c r="AQ138" s="158">
        <f t="shared" si="24"/>
        <v>53981.366174377064</v>
      </c>
      <c r="AR138" s="158">
        <f t="shared" si="24"/>
        <v>51874.937546147543</v>
      </c>
      <c r="AS138" s="158">
        <f t="shared" si="24"/>
        <v>51636.771627608876</v>
      </c>
      <c r="AT138" s="158">
        <f t="shared" si="24"/>
        <v>52174.627900686173</v>
      </c>
      <c r="AU138" s="158">
        <f t="shared" si="24"/>
        <v>55385.840999190659</v>
      </c>
      <c r="AV138" s="158">
        <f t="shared" si="24"/>
        <v>56352.174115914335</v>
      </c>
      <c r="AW138" s="158">
        <f t="shared" si="24"/>
        <v>57822.546336812055</v>
      </c>
      <c r="AX138" s="158">
        <f t="shared" si="24"/>
        <v>57998.010216092232</v>
      </c>
      <c r="AY138" s="158">
        <f t="shared" si="24"/>
        <v>58580.313405605062</v>
      </c>
      <c r="AZ138" s="158">
        <f t="shared" si="24"/>
        <v>60447.02286185095</v>
      </c>
      <c r="BA138" s="158">
        <f t="shared" si="24"/>
        <v>63346.639115125014</v>
      </c>
      <c r="BB138" s="158">
        <f t="shared" si="24"/>
        <v>66204.831396027628</v>
      </c>
      <c r="BC138" s="158">
        <f t="shared" si="24"/>
        <v>69333.308458295927</v>
      </c>
      <c r="BD138" s="158">
        <f t="shared" si="24"/>
        <v>70344.766443315777</v>
      </c>
      <c r="BE138" s="158">
        <f t="shared" si="24"/>
        <v>74785.1231286486</v>
      </c>
      <c r="BF138" s="158">
        <f t="shared" si="24"/>
        <v>77398.828266432029</v>
      </c>
      <c r="BG138" s="158">
        <f t="shared" si="24"/>
        <v>79308.130186116017</v>
      </c>
      <c r="BH138" s="158">
        <f t="shared" si="24"/>
        <v>80780.232343293203</v>
      </c>
      <c r="BI138" s="158">
        <f t="shared" si="24"/>
        <v>82824.712484068761</v>
      </c>
      <c r="BJ138" s="158">
        <f t="shared" si="24"/>
        <v>84135.361059158531</v>
      </c>
      <c r="BK138" s="158">
        <f t="shared" si="24"/>
        <v>88102.703337460232</v>
      </c>
      <c r="BL138" s="158">
        <f t="shared" si="24"/>
        <v>91912.59841599458</v>
      </c>
      <c r="BM138" s="158">
        <f t="shared" si="24"/>
        <v>97349.842395406493</v>
      </c>
      <c r="BN138" s="158">
        <f t="shared" ref="BN138:CG138" si="25">SUMIF($C$81:$C$127,"(C)",BN$81:BN$127)</f>
        <v>99713.45790490022</v>
      </c>
      <c r="BO138" s="158">
        <f t="shared" si="25"/>
        <v>104012.75044631533</v>
      </c>
      <c r="BP138" s="158">
        <f t="shared" si="25"/>
        <v>109876.37285655954</v>
      </c>
      <c r="BQ138" s="158">
        <f t="shared" si="25"/>
        <v>112228.86084489449</v>
      </c>
      <c r="BR138" s="158">
        <f t="shared" si="25"/>
        <v>115418.1100711336</v>
      </c>
      <c r="BS138" s="158">
        <f t="shared" si="25"/>
        <v>118362.57474496194</v>
      </c>
      <c r="BT138" s="158">
        <f t="shared" si="25"/>
        <v>118599.17397550073</v>
      </c>
      <c r="BU138" s="158">
        <f t="shared" si="25"/>
        <v>119584.21791745664</v>
      </c>
      <c r="BV138" s="158">
        <f t="shared" si="25"/>
        <v>120777.40443448974</v>
      </c>
      <c r="BW138" s="158">
        <f t="shared" si="25"/>
        <v>120476.90768793566</v>
      </c>
      <c r="BX138" s="158">
        <f t="shared" si="25"/>
        <v>117885.12223099344</v>
      </c>
      <c r="BY138" s="158">
        <f t="shared" si="25"/>
        <v>121271.2087299588</v>
      </c>
      <c r="BZ138" s="158">
        <f t="shared" si="25"/>
        <v>120047.99070818699</v>
      </c>
      <c r="CA138" s="158">
        <f t="shared" si="25"/>
        <v>126958.13137285058</v>
      </c>
      <c r="CB138" s="158">
        <f t="shared" si="25"/>
        <v>137464.29629542687</v>
      </c>
      <c r="CC138" s="158">
        <f t="shared" si="25"/>
        <v>143116.28543329579</v>
      </c>
      <c r="CD138" s="158">
        <f t="shared" si="25"/>
        <v>147202.66100533187</v>
      </c>
      <c r="CE138" s="158">
        <f t="shared" si="25"/>
        <v>147061.64232004288</v>
      </c>
      <c r="CF138" s="158">
        <f t="shared" si="25"/>
        <v>148689.90942648213</v>
      </c>
      <c r="CG138" s="159">
        <f t="shared" si="25"/>
        <v>152977.99912743675</v>
      </c>
    </row>
    <row r="139" spans="1:85" s="107" customFormat="1" ht="24.75" customHeight="1" x14ac:dyDescent="0.35">
      <c r="A139" s="168"/>
      <c r="B139" s="247" t="s">
        <v>420</v>
      </c>
      <c r="D139" s="124"/>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46">
        <f t="shared" ref="AH139:BM139" si="26">SUM(AH140:AH142)</f>
        <v>16733.027166031323</v>
      </c>
      <c r="AI139" s="46">
        <f t="shared" si="26"/>
        <v>15665.40700414297</v>
      </c>
      <c r="AJ139" s="46">
        <f t="shared" si="26"/>
        <v>17074.859603107659</v>
      </c>
      <c r="AK139" s="46">
        <f t="shared" si="26"/>
        <v>23491.261924966173</v>
      </c>
      <c r="AL139" s="46">
        <f t="shared" si="26"/>
        <v>29494.94772169934</v>
      </c>
      <c r="AM139" s="46">
        <f t="shared" si="26"/>
        <v>33602.965241147365</v>
      </c>
      <c r="AN139" s="46">
        <f t="shared" si="26"/>
        <v>36283.664759025545</v>
      </c>
      <c r="AO139" s="46">
        <f t="shared" si="26"/>
        <v>39105.656712150885</v>
      </c>
      <c r="AP139" s="46">
        <f t="shared" si="26"/>
        <v>40645.724140960141</v>
      </c>
      <c r="AQ139" s="46">
        <f t="shared" si="26"/>
        <v>39275.270115443054</v>
      </c>
      <c r="AR139" s="46">
        <f t="shared" si="26"/>
        <v>36611.08643848374</v>
      </c>
      <c r="AS139" s="46">
        <f t="shared" si="26"/>
        <v>36497.99501258586</v>
      </c>
      <c r="AT139" s="46">
        <f t="shared" si="26"/>
        <v>39908.625148495019</v>
      </c>
      <c r="AU139" s="46">
        <f t="shared" si="26"/>
        <v>45571.443862396452</v>
      </c>
      <c r="AV139" s="46">
        <f t="shared" si="26"/>
        <v>55524.90977131261</v>
      </c>
      <c r="AW139" s="46">
        <f t="shared" si="26"/>
        <v>60932.194853056157</v>
      </c>
      <c r="AX139" s="46">
        <f t="shared" si="26"/>
        <v>63104.978271383807</v>
      </c>
      <c r="AY139" s="46">
        <f t="shared" si="26"/>
        <v>63823.026224919566</v>
      </c>
      <c r="AZ139" s="46">
        <f t="shared" si="26"/>
        <v>62379.439287783251</v>
      </c>
      <c r="BA139" s="46">
        <f t="shared" si="26"/>
        <v>60516.096845711305</v>
      </c>
      <c r="BB139" s="46">
        <f t="shared" si="26"/>
        <v>58464.015037700869</v>
      </c>
      <c r="BC139" s="46">
        <f t="shared" si="26"/>
        <v>56323.073546723754</v>
      </c>
      <c r="BD139" s="46">
        <f t="shared" si="26"/>
        <v>53575.138896885168</v>
      </c>
      <c r="BE139" s="46">
        <f t="shared" si="26"/>
        <v>54873.199168871681</v>
      </c>
      <c r="BF139" s="46">
        <f t="shared" si="26"/>
        <v>56060.914205948466</v>
      </c>
      <c r="BG139" s="46">
        <f t="shared" si="26"/>
        <v>56616.126058094364</v>
      </c>
      <c r="BH139" s="46">
        <f t="shared" si="26"/>
        <v>57730.967890805565</v>
      </c>
      <c r="BI139" s="46">
        <f t="shared" si="26"/>
        <v>57301.303404252532</v>
      </c>
      <c r="BJ139" s="46">
        <f t="shared" si="26"/>
        <v>58074.073375704436</v>
      </c>
      <c r="BK139" s="46">
        <f t="shared" si="26"/>
        <v>59023.683445580122</v>
      </c>
      <c r="BL139" s="46">
        <f t="shared" si="26"/>
        <v>60306.319868650426</v>
      </c>
      <c r="BM139" s="46">
        <f t="shared" si="26"/>
        <v>67826.835343982006</v>
      </c>
      <c r="BN139" s="46">
        <f t="shared" ref="BN139:CG139" si="27">SUM(BN140:BN142)</f>
        <v>69516.221202703062</v>
      </c>
      <c r="BO139" s="46">
        <f t="shared" si="27"/>
        <v>69954.638938193981</v>
      </c>
      <c r="BP139" s="46">
        <f t="shared" si="27"/>
        <v>70702.94573715172</v>
      </c>
      <c r="BQ139" s="46">
        <f t="shared" si="27"/>
        <v>62311.428587105016</v>
      </c>
      <c r="BR139" s="46">
        <f t="shared" si="27"/>
        <v>61117.945184225915</v>
      </c>
      <c r="BS139" s="46">
        <f t="shared" si="27"/>
        <v>60107.830091445678</v>
      </c>
      <c r="BT139" s="46">
        <f t="shared" si="27"/>
        <v>58165.527147323446</v>
      </c>
      <c r="BU139" s="46">
        <f t="shared" si="27"/>
        <v>58059.832843460885</v>
      </c>
      <c r="BV139" s="46">
        <f t="shared" si="27"/>
        <v>59635.417744942635</v>
      </c>
      <c r="BW139" s="46">
        <f t="shared" si="27"/>
        <v>65044.749757936581</v>
      </c>
      <c r="BX139" s="46">
        <f t="shared" si="27"/>
        <v>82698.16756007199</v>
      </c>
      <c r="BY139" s="46">
        <f t="shared" si="27"/>
        <v>83071.231224702336</v>
      </c>
      <c r="BZ139" s="46">
        <f t="shared" si="27"/>
        <v>77613.610918358114</v>
      </c>
      <c r="CA139" s="46">
        <f t="shared" si="27"/>
        <v>83762.724119880833</v>
      </c>
      <c r="CB139" s="46">
        <f t="shared" si="27"/>
        <v>94230.572369993504</v>
      </c>
      <c r="CC139" s="46">
        <f t="shared" si="27"/>
        <v>95114.570771501662</v>
      </c>
      <c r="CD139" s="46">
        <f t="shared" si="27"/>
        <v>94697.13930757124</v>
      </c>
      <c r="CE139" s="46">
        <f t="shared" si="27"/>
        <v>94349.446579337571</v>
      </c>
      <c r="CF139" s="46">
        <f t="shared" si="27"/>
        <v>95133.211851866421</v>
      </c>
      <c r="CG139" s="47">
        <f t="shared" si="27"/>
        <v>96551.412926543155</v>
      </c>
    </row>
    <row r="140" spans="1:85" x14ac:dyDescent="0.35">
      <c r="A140" s="156"/>
      <c r="B140" s="10" t="s">
        <v>499</v>
      </c>
      <c r="AH140" s="158">
        <f t="shared" ref="AH140:BM140" si="28">SUMIF($C$6:$C$16,"(IR)",AH$6:AH$16)</f>
        <v>1828.9756064070502</v>
      </c>
      <c r="AI140" s="158">
        <f t="shared" si="28"/>
        <v>1648.8186806051558</v>
      </c>
      <c r="AJ140" s="158">
        <f t="shared" si="28"/>
        <v>1830.0359693293108</v>
      </c>
      <c r="AK140" s="158">
        <f t="shared" si="28"/>
        <v>2372.0737962325757</v>
      </c>
      <c r="AL140" s="158">
        <f t="shared" si="28"/>
        <v>2966.3336013188582</v>
      </c>
      <c r="AM140" s="158">
        <f t="shared" si="28"/>
        <v>3332.818096978739</v>
      </c>
      <c r="AN140" s="158">
        <f t="shared" si="28"/>
        <v>3608.971751440507</v>
      </c>
      <c r="AO140" s="158">
        <f t="shared" si="28"/>
        <v>3903.912424964728</v>
      </c>
      <c r="AP140" s="158">
        <f t="shared" si="28"/>
        <v>4025.6729237637733</v>
      </c>
      <c r="AQ140" s="158">
        <f t="shared" si="28"/>
        <v>3965.1219715141733</v>
      </c>
      <c r="AR140" s="158">
        <f t="shared" si="28"/>
        <v>4097.8911735955207</v>
      </c>
      <c r="AS140" s="158">
        <f t="shared" si="28"/>
        <v>4103.6974785701814</v>
      </c>
      <c r="AT140" s="158">
        <f t="shared" si="28"/>
        <v>4306.1018127498473</v>
      </c>
      <c r="AU140" s="158">
        <f t="shared" si="28"/>
        <v>5277.8027809740415</v>
      </c>
      <c r="AV140" s="158">
        <f t="shared" si="28"/>
        <v>6486.699879498311</v>
      </c>
      <c r="AW140" s="158">
        <f t="shared" si="28"/>
        <v>7134.334298140182</v>
      </c>
      <c r="AX140" s="158">
        <f t="shared" si="28"/>
        <v>7061.5397483426241</v>
      </c>
      <c r="AY140" s="158">
        <f t="shared" si="28"/>
        <v>7003.5333703963624</v>
      </c>
      <c r="AZ140" s="158">
        <f t="shared" si="28"/>
        <v>6881.5511435988601</v>
      </c>
      <c r="BA140" s="158">
        <f t="shared" si="28"/>
        <v>6767.4401217083951</v>
      </c>
      <c r="BB140" s="158">
        <f t="shared" si="28"/>
        <v>6720.8159748587395</v>
      </c>
      <c r="BC140" s="158">
        <f t="shared" si="28"/>
        <v>6621.780204477026</v>
      </c>
      <c r="BD140" s="158">
        <f t="shared" si="28"/>
        <v>5869.1797145412038</v>
      </c>
      <c r="BE140" s="158">
        <f t="shared" si="28"/>
        <v>6405.3463084952309</v>
      </c>
      <c r="BF140" s="158">
        <f t="shared" si="28"/>
        <v>6847.7409341108423</v>
      </c>
      <c r="BG140" s="158">
        <f t="shared" si="28"/>
        <v>6804.7196616543042</v>
      </c>
      <c r="BH140" s="158">
        <f t="shared" si="28"/>
        <v>5638.0792857173346</v>
      </c>
      <c r="BI140" s="158">
        <f t="shared" si="28"/>
        <v>4091.2254093309398</v>
      </c>
      <c r="BJ140" s="158">
        <f t="shared" si="28"/>
        <v>3221.8073095583222</v>
      </c>
      <c r="BK140" s="158">
        <f t="shared" si="28"/>
        <v>2650.2517064462845</v>
      </c>
      <c r="BL140" s="158">
        <f t="shared" si="28"/>
        <v>2142.8869303059246</v>
      </c>
      <c r="BM140" s="158">
        <f t="shared" si="28"/>
        <v>1273.8241024671192</v>
      </c>
      <c r="BN140" s="158">
        <f t="shared" ref="BN140:CG140" si="29">SUMIF($C$6:$C$16,"(IR)",BN$6:BN$16)</f>
        <v>902.67949013501232</v>
      </c>
      <c r="BO140" s="158">
        <f t="shared" si="29"/>
        <v>631.82954111058314</v>
      </c>
      <c r="BP140" s="158">
        <f t="shared" si="29"/>
        <v>401.99076424772704</v>
      </c>
      <c r="BQ140" s="158">
        <f t="shared" si="29"/>
        <v>232.36378545310794</v>
      </c>
      <c r="BR140" s="158">
        <f t="shared" si="29"/>
        <v>159.31670075186511</v>
      </c>
      <c r="BS140" s="158">
        <f t="shared" si="29"/>
        <v>106.20054684005643</v>
      </c>
      <c r="BT140" s="158">
        <f t="shared" si="29"/>
        <v>76.604156473126892</v>
      </c>
      <c r="BU140" s="158">
        <f t="shared" si="29"/>
        <v>54.303613850652546</v>
      </c>
      <c r="BV140" s="158">
        <f t="shared" si="29"/>
        <v>40.793273991258239</v>
      </c>
      <c r="BW140" s="158">
        <f t="shared" si="29"/>
        <v>21.529634363084867</v>
      </c>
      <c r="BX140" s="158">
        <f t="shared" si="29"/>
        <v>12.472224909575488</v>
      </c>
      <c r="BY140" s="158">
        <f t="shared" si="29"/>
        <v>7.6244369498307112</v>
      </c>
      <c r="BZ140" s="158">
        <f t="shared" si="29"/>
        <v>4.2597809701355667</v>
      </c>
      <c r="CA140" s="158">
        <f t="shared" si="29"/>
        <v>2.3159276912205269</v>
      </c>
      <c r="CB140" s="158">
        <f t="shared" si="29"/>
        <v>1.3238040981138133</v>
      </c>
      <c r="CC140" s="158">
        <f t="shared" si="29"/>
        <v>0</v>
      </c>
      <c r="CD140" s="158">
        <f t="shared" si="29"/>
        <v>0</v>
      </c>
      <c r="CE140" s="158">
        <f t="shared" si="29"/>
        <v>0</v>
      </c>
      <c r="CF140" s="158">
        <f t="shared" si="29"/>
        <v>0</v>
      </c>
      <c r="CG140" s="159">
        <f t="shared" si="29"/>
        <v>0</v>
      </c>
    </row>
    <row r="141" spans="1:85" x14ac:dyDescent="0.35">
      <c r="A141" s="156"/>
      <c r="B141" s="10" t="s">
        <v>500</v>
      </c>
      <c r="AH141" s="158">
        <f t="shared" ref="AH141:BM141" si="30">SUMIF($C$21:$C$76,"(IR)",AH$21:AH$76)</f>
        <v>8004.5236347740547</v>
      </c>
      <c r="AI141" s="158">
        <f t="shared" si="30"/>
        <v>7414.201802314099</v>
      </c>
      <c r="AJ141" s="158">
        <f t="shared" si="30"/>
        <v>8431.392524702198</v>
      </c>
      <c r="AK141" s="158">
        <f t="shared" si="30"/>
        <v>12443.903952300874</v>
      </c>
      <c r="AL141" s="158">
        <f t="shared" si="30"/>
        <v>17208.056365707071</v>
      </c>
      <c r="AM141" s="158">
        <f t="shared" si="30"/>
        <v>20287.520663580701</v>
      </c>
      <c r="AN141" s="158">
        <f t="shared" si="30"/>
        <v>21756.406410535314</v>
      </c>
      <c r="AO141" s="158">
        <f t="shared" si="30"/>
        <v>23447.663431347857</v>
      </c>
      <c r="AP141" s="158">
        <f t="shared" si="30"/>
        <v>24301.729798003464</v>
      </c>
      <c r="AQ141" s="158">
        <f t="shared" si="30"/>
        <v>22867.004699124274</v>
      </c>
      <c r="AR141" s="158">
        <f t="shared" si="30"/>
        <v>19392.062530594892</v>
      </c>
      <c r="AS141" s="158">
        <f t="shared" si="30"/>
        <v>18514.129981420425</v>
      </c>
      <c r="AT141" s="158">
        <f t="shared" si="30"/>
        <v>20742.65191484585</v>
      </c>
      <c r="AU141" s="158">
        <f t="shared" si="30"/>
        <v>25392.090911866715</v>
      </c>
      <c r="AV141" s="158">
        <f t="shared" si="30"/>
        <v>31666.661208744747</v>
      </c>
      <c r="AW141" s="158">
        <f t="shared" si="30"/>
        <v>35033.579076881906</v>
      </c>
      <c r="AX141" s="158">
        <f t="shared" si="30"/>
        <v>36906.082079607186</v>
      </c>
      <c r="AY141" s="158">
        <f t="shared" si="30"/>
        <v>38285.382780550637</v>
      </c>
      <c r="AZ141" s="158">
        <f t="shared" si="30"/>
        <v>37778.149228517505</v>
      </c>
      <c r="BA141" s="158">
        <f t="shared" si="30"/>
        <v>36369.185175620689</v>
      </c>
      <c r="BB141" s="158">
        <f t="shared" si="30"/>
        <v>35123.964861687113</v>
      </c>
      <c r="BC141" s="158">
        <f t="shared" si="30"/>
        <v>33162.281720400053</v>
      </c>
      <c r="BD141" s="158">
        <f t="shared" si="30"/>
        <v>30538.410845507467</v>
      </c>
      <c r="BE141" s="158">
        <f t="shared" si="30"/>
        <v>30272.478134518718</v>
      </c>
      <c r="BF141" s="158">
        <f t="shared" si="30"/>
        <v>30729.667217552524</v>
      </c>
      <c r="BG141" s="158">
        <f t="shared" si="30"/>
        <v>31326.238186446088</v>
      </c>
      <c r="BH141" s="158">
        <f t="shared" si="30"/>
        <v>31688.686115393466</v>
      </c>
      <c r="BI141" s="158">
        <f t="shared" si="30"/>
        <v>32555.408554492362</v>
      </c>
      <c r="BJ141" s="158">
        <f t="shared" si="30"/>
        <v>33324.46002411806</v>
      </c>
      <c r="BK141" s="158">
        <f t="shared" si="30"/>
        <v>34439.344641506839</v>
      </c>
      <c r="BL141" s="158">
        <f t="shared" si="30"/>
        <v>35266.778588592955</v>
      </c>
      <c r="BM141" s="158">
        <f t="shared" si="30"/>
        <v>42786.141873366709</v>
      </c>
      <c r="BN141" s="158">
        <f t="shared" ref="BN141:CG141" si="31">SUMIF($C$21:$C$76,"(IR)",BN$21:BN$76)</f>
        <v>44711.876214554388</v>
      </c>
      <c r="BO141" s="158">
        <f t="shared" si="31"/>
        <v>46027.962894249824</v>
      </c>
      <c r="BP141" s="158">
        <f t="shared" si="31"/>
        <v>48040.427656549517</v>
      </c>
      <c r="BQ141" s="158">
        <f t="shared" si="31"/>
        <v>43712.741215868627</v>
      </c>
      <c r="BR141" s="158">
        <f t="shared" si="31"/>
        <v>43389.843830059021</v>
      </c>
      <c r="BS141" s="158">
        <f t="shared" si="31"/>
        <v>43292.299857176273</v>
      </c>
      <c r="BT141" s="158">
        <f t="shared" si="31"/>
        <v>42542.002504287273</v>
      </c>
      <c r="BU141" s="158">
        <f t="shared" si="31"/>
        <v>43321.564591566625</v>
      </c>
      <c r="BV141" s="158">
        <f t="shared" si="31"/>
        <v>45847.764586336438</v>
      </c>
      <c r="BW141" s="158">
        <f t="shared" si="31"/>
        <v>51802.775439498051</v>
      </c>
      <c r="BX141" s="158">
        <f t="shared" si="31"/>
        <v>70083.186717424134</v>
      </c>
      <c r="BY141" s="158">
        <f t="shared" si="31"/>
        <v>70794.292877374595</v>
      </c>
      <c r="BZ141" s="158">
        <f t="shared" si="31"/>
        <v>65782.006253024418</v>
      </c>
      <c r="CA141" s="158">
        <f t="shared" si="31"/>
        <v>71765.651545955057</v>
      </c>
      <c r="CB141" s="158">
        <f t="shared" si="31"/>
        <v>81346.238673077678</v>
      </c>
      <c r="CC141" s="158">
        <f t="shared" si="31"/>
        <v>83454.951707515647</v>
      </c>
      <c r="CD141" s="158">
        <f t="shared" si="31"/>
        <v>83489.049510613506</v>
      </c>
      <c r="CE141" s="158">
        <f t="shared" si="31"/>
        <v>83453.126715502163</v>
      </c>
      <c r="CF141" s="158">
        <f t="shared" si="31"/>
        <v>83992.624894010543</v>
      </c>
      <c r="CG141" s="159">
        <f t="shared" si="31"/>
        <v>84549.110090851493</v>
      </c>
    </row>
    <row r="142" spans="1:85" x14ac:dyDescent="0.35">
      <c r="A142" s="156"/>
      <c r="B142" s="64" t="s">
        <v>501</v>
      </c>
      <c r="AH142" s="158">
        <f t="shared" ref="AH142:BM142" si="32">SUMIF($C$81:$C$127,"(IR)",AH$81:AH$127)</f>
        <v>6899.5279248502156</v>
      </c>
      <c r="AI142" s="158">
        <f t="shared" si="32"/>
        <v>6602.3865212237133</v>
      </c>
      <c r="AJ142" s="158">
        <f t="shared" si="32"/>
        <v>6813.4311090761494</v>
      </c>
      <c r="AK142" s="158">
        <f t="shared" si="32"/>
        <v>8675.2841764327259</v>
      </c>
      <c r="AL142" s="158">
        <f t="shared" si="32"/>
        <v>9320.557754673413</v>
      </c>
      <c r="AM142" s="158">
        <f t="shared" si="32"/>
        <v>9982.6264805879237</v>
      </c>
      <c r="AN142" s="158">
        <f t="shared" si="32"/>
        <v>10918.286597049726</v>
      </c>
      <c r="AO142" s="158">
        <f t="shared" si="32"/>
        <v>11754.0808558383</v>
      </c>
      <c r="AP142" s="158">
        <f t="shared" si="32"/>
        <v>12318.321419192907</v>
      </c>
      <c r="AQ142" s="158">
        <f t="shared" si="32"/>
        <v>12443.143444804604</v>
      </c>
      <c r="AR142" s="158">
        <f t="shared" si="32"/>
        <v>13121.132734293331</v>
      </c>
      <c r="AS142" s="158">
        <f t="shared" si="32"/>
        <v>13880.167552595254</v>
      </c>
      <c r="AT142" s="158">
        <f t="shared" si="32"/>
        <v>14859.871420899322</v>
      </c>
      <c r="AU142" s="158">
        <f t="shared" si="32"/>
        <v>14901.550169555698</v>
      </c>
      <c r="AV142" s="158">
        <f t="shared" si="32"/>
        <v>17371.548683069552</v>
      </c>
      <c r="AW142" s="158">
        <f t="shared" si="32"/>
        <v>18764.28147803407</v>
      </c>
      <c r="AX142" s="158">
        <f t="shared" si="32"/>
        <v>19137.356443433997</v>
      </c>
      <c r="AY142" s="158">
        <f t="shared" si="32"/>
        <v>18534.110073972566</v>
      </c>
      <c r="AZ142" s="158">
        <f t="shared" si="32"/>
        <v>17719.738915666887</v>
      </c>
      <c r="BA142" s="158">
        <f t="shared" si="32"/>
        <v>17379.471548382218</v>
      </c>
      <c r="BB142" s="158">
        <f t="shared" si="32"/>
        <v>16619.234201155017</v>
      </c>
      <c r="BC142" s="158">
        <f t="shared" si="32"/>
        <v>16539.011621846676</v>
      </c>
      <c r="BD142" s="158">
        <f t="shared" si="32"/>
        <v>17167.548336836495</v>
      </c>
      <c r="BE142" s="158">
        <f t="shared" si="32"/>
        <v>18195.374725857735</v>
      </c>
      <c r="BF142" s="158">
        <f t="shared" si="32"/>
        <v>18483.506054285099</v>
      </c>
      <c r="BG142" s="158">
        <f t="shared" si="32"/>
        <v>18485.168209993975</v>
      </c>
      <c r="BH142" s="158">
        <f t="shared" si="32"/>
        <v>20404.202489694759</v>
      </c>
      <c r="BI142" s="158">
        <f t="shared" si="32"/>
        <v>20654.669440429228</v>
      </c>
      <c r="BJ142" s="158">
        <f t="shared" si="32"/>
        <v>21527.806042028053</v>
      </c>
      <c r="BK142" s="158">
        <f t="shared" si="32"/>
        <v>21934.087097627002</v>
      </c>
      <c r="BL142" s="158">
        <f t="shared" si="32"/>
        <v>22896.654349751545</v>
      </c>
      <c r="BM142" s="158">
        <f t="shared" si="32"/>
        <v>23766.869368148178</v>
      </c>
      <c r="BN142" s="158">
        <f t="shared" ref="BN142:CG142" si="33">SUMIF($C$81:$C$127,"(IR)",BN$81:BN$127)</f>
        <v>23901.665498013655</v>
      </c>
      <c r="BO142" s="158">
        <f t="shared" si="33"/>
        <v>23294.846502833567</v>
      </c>
      <c r="BP142" s="158">
        <f t="shared" si="33"/>
        <v>22260.527316354481</v>
      </c>
      <c r="BQ142" s="158">
        <f t="shared" si="33"/>
        <v>18366.323585783284</v>
      </c>
      <c r="BR142" s="158">
        <f t="shared" si="33"/>
        <v>17568.784653415034</v>
      </c>
      <c r="BS142" s="158">
        <f t="shared" si="33"/>
        <v>16709.329687429356</v>
      </c>
      <c r="BT142" s="158">
        <f t="shared" si="33"/>
        <v>15546.920486563042</v>
      </c>
      <c r="BU142" s="158">
        <f t="shared" si="33"/>
        <v>14683.964638043613</v>
      </c>
      <c r="BV142" s="158">
        <f t="shared" si="33"/>
        <v>13746.859884614943</v>
      </c>
      <c r="BW142" s="158">
        <f t="shared" si="33"/>
        <v>13220.444684075444</v>
      </c>
      <c r="BX142" s="158">
        <f t="shared" si="33"/>
        <v>12602.50861773828</v>
      </c>
      <c r="BY142" s="158">
        <f t="shared" si="33"/>
        <v>12269.313910377914</v>
      </c>
      <c r="BZ142" s="158">
        <f t="shared" si="33"/>
        <v>11827.344884363563</v>
      </c>
      <c r="CA142" s="158">
        <f t="shared" si="33"/>
        <v>11994.75664623456</v>
      </c>
      <c r="CB142" s="158">
        <f t="shared" si="33"/>
        <v>12883.009892817723</v>
      </c>
      <c r="CC142" s="158">
        <f t="shared" si="33"/>
        <v>11659.619063986022</v>
      </c>
      <c r="CD142" s="158">
        <f t="shared" si="33"/>
        <v>11208.089796957733</v>
      </c>
      <c r="CE142" s="158">
        <f t="shared" si="33"/>
        <v>10896.319863835408</v>
      </c>
      <c r="CF142" s="158">
        <f t="shared" si="33"/>
        <v>11140.586957855885</v>
      </c>
      <c r="CG142" s="159">
        <f t="shared" si="33"/>
        <v>12002.302835691667</v>
      </c>
    </row>
    <row r="143" spans="1:85" s="107" customFormat="1" ht="24.75" customHeight="1" x14ac:dyDescent="0.35">
      <c r="A143" s="168"/>
      <c r="B143" s="247" t="s">
        <v>421</v>
      </c>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46">
        <f t="shared" ref="AH143:BM143" si="34">SUM(AH144:AH146)</f>
        <v>16477.954368529714</v>
      </c>
      <c r="AI143" s="46">
        <f t="shared" si="34"/>
        <v>20208.086941873196</v>
      </c>
      <c r="AJ143" s="46">
        <f t="shared" si="34"/>
        <v>18705.1282006049</v>
      </c>
      <c r="AK143" s="46">
        <f t="shared" si="34"/>
        <v>19594.94273749772</v>
      </c>
      <c r="AL143" s="46">
        <f t="shared" si="34"/>
        <v>20166.698796068464</v>
      </c>
      <c r="AM143" s="46">
        <f t="shared" si="34"/>
        <v>21294.073319625732</v>
      </c>
      <c r="AN143" s="46">
        <f t="shared" si="34"/>
        <v>21837.896529152877</v>
      </c>
      <c r="AO143" s="46">
        <f t="shared" si="34"/>
        <v>22225.080801651427</v>
      </c>
      <c r="AP143" s="46">
        <f t="shared" si="34"/>
        <v>22553.091745603699</v>
      </c>
      <c r="AQ143" s="46">
        <f t="shared" si="34"/>
        <v>22475.070540369456</v>
      </c>
      <c r="AR143" s="46">
        <f t="shared" si="34"/>
        <v>21412.560950463772</v>
      </c>
      <c r="AS143" s="46">
        <f t="shared" si="34"/>
        <v>20751.647038216797</v>
      </c>
      <c r="AT143" s="46">
        <f t="shared" si="34"/>
        <v>20875.790808464721</v>
      </c>
      <c r="AU143" s="46">
        <f t="shared" si="34"/>
        <v>23085.027487057545</v>
      </c>
      <c r="AV143" s="46">
        <f t="shared" si="34"/>
        <v>25922.915486622664</v>
      </c>
      <c r="AW143" s="46">
        <f t="shared" si="34"/>
        <v>28571.761266127407</v>
      </c>
      <c r="AX143" s="46">
        <f t="shared" si="34"/>
        <v>29365.328467429172</v>
      </c>
      <c r="AY143" s="46">
        <f t="shared" si="34"/>
        <v>31220.112743964044</v>
      </c>
      <c r="AZ143" s="46">
        <f t="shared" si="34"/>
        <v>33004.018356837361</v>
      </c>
      <c r="BA143" s="46">
        <f t="shared" si="34"/>
        <v>34815.44072547034</v>
      </c>
      <c r="BB143" s="46">
        <f t="shared" si="34"/>
        <v>35721.211363021997</v>
      </c>
      <c r="BC143" s="46">
        <f t="shared" si="34"/>
        <v>39091.650941479878</v>
      </c>
      <c r="BD143" s="46">
        <f t="shared" si="34"/>
        <v>43175.704254028067</v>
      </c>
      <c r="BE143" s="46">
        <f t="shared" si="34"/>
        <v>43828.809787043931</v>
      </c>
      <c r="BF143" s="46">
        <f t="shared" si="34"/>
        <v>42217.366576695596</v>
      </c>
      <c r="BG143" s="46">
        <f t="shared" si="34"/>
        <v>27767.776025536365</v>
      </c>
      <c r="BH143" s="46">
        <f t="shared" si="34"/>
        <v>29099.485666908833</v>
      </c>
      <c r="BI143" s="46">
        <f t="shared" si="34"/>
        <v>30722.1162860279</v>
      </c>
      <c r="BJ143" s="46">
        <f t="shared" si="34"/>
        <v>29536.349460216305</v>
      </c>
      <c r="BK143" s="46">
        <f t="shared" si="34"/>
        <v>30710.898285957286</v>
      </c>
      <c r="BL143" s="46">
        <f t="shared" si="34"/>
        <v>32561.059803005493</v>
      </c>
      <c r="BM143" s="46">
        <f t="shared" si="34"/>
        <v>34124.694796908494</v>
      </c>
      <c r="BN143" s="46">
        <f t="shared" ref="BN143:CG143" si="35">SUM(BN144:BN146)</f>
        <v>34571.21259104005</v>
      </c>
      <c r="BO143" s="46">
        <f t="shared" si="35"/>
        <v>34344.917887452561</v>
      </c>
      <c r="BP143" s="46">
        <f t="shared" si="35"/>
        <v>35423.63510685708</v>
      </c>
      <c r="BQ143" s="46">
        <f t="shared" si="35"/>
        <v>35495.197107483094</v>
      </c>
      <c r="BR143" s="46">
        <f t="shared" si="35"/>
        <v>37232.801852716992</v>
      </c>
      <c r="BS143" s="46">
        <f t="shared" si="35"/>
        <v>38124.020815415264</v>
      </c>
      <c r="BT143" s="46">
        <f t="shared" si="35"/>
        <v>37585.947774683482</v>
      </c>
      <c r="BU143" s="46">
        <f t="shared" si="35"/>
        <v>38849.084505275408</v>
      </c>
      <c r="BV143" s="46">
        <f t="shared" si="35"/>
        <v>38914.159740783318</v>
      </c>
      <c r="BW143" s="46">
        <f t="shared" si="35"/>
        <v>39267.25555462738</v>
      </c>
      <c r="BX143" s="46">
        <f t="shared" si="35"/>
        <v>36168.181013526751</v>
      </c>
      <c r="BY143" s="46">
        <f t="shared" si="35"/>
        <v>37832.080425561966</v>
      </c>
      <c r="BZ143" s="46">
        <f t="shared" si="35"/>
        <v>47875.465252630034</v>
      </c>
      <c r="CA143" s="46">
        <f t="shared" si="35"/>
        <v>54081.277485703788</v>
      </c>
      <c r="CB143" s="46">
        <f t="shared" si="35"/>
        <v>47123.140085837491</v>
      </c>
      <c r="CC143" s="46">
        <f t="shared" si="35"/>
        <v>49799.885328253011</v>
      </c>
      <c r="CD143" s="46">
        <f t="shared" si="35"/>
        <v>52575.309288669778</v>
      </c>
      <c r="CE143" s="46">
        <f t="shared" si="35"/>
        <v>55297.290059523264</v>
      </c>
      <c r="CF143" s="46">
        <f t="shared" si="35"/>
        <v>57657.52406607187</v>
      </c>
      <c r="CG143" s="47">
        <f t="shared" si="35"/>
        <v>60322.439294406642</v>
      </c>
    </row>
    <row r="144" spans="1:85" x14ac:dyDescent="0.35">
      <c r="A144" s="156"/>
      <c r="B144" s="10" t="s">
        <v>499</v>
      </c>
      <c r="AH144" s="158">
        <f t="shared" ref="AH144:BM144" si="36">SUMIF($C$6:$C$16,"(NC / NIR)",AH$6:AH$16)</f>
        <v>11119.815397353254</v>
      </c>
      <c r="AI144" s="158">
        <f t="shared" si="36"/>
        <v>14897.741583874185</v>
      </c>
      <c r="AJ144" s="158">
        <f t="shared" si="36"/>
        <v>13309.647452244244</v>
      </c>
      <c r="AK144" s="158">
        <f t="shared" si="36"/>
        <v>13817.623452088008</v>
      </c>
      <c r="AL144" s="158">
        <f t="shared" si="36"/>
        <v>14014.473013226878</v>
      </c>
      <c r="AM144" s="158">
        <f t="shared" si="36"/>
        <v>14605.271113143615</v>
      </c>
      <c r="AN144" s="158">
        <f t="shared" si="36"/>
        <v>14812.058980909598</v>
      </c>
      <c r="AO144" s="158">
        <f t="shared" si="36"/>
        <v>14723.602385633831</v>
      </c>
      <c r="AP144" s="158">
        <f t="shared" si="36"/>
        <v>14350.190694348968</v>
      </c>
      <c r="AQ144" s="158">
        <f t="shared" si="36"/>
        <v>13872.459044586774</v>
      </c>
      <c r="AR144" s="158">
        <f t="shared" si="36"/>
        <v>12832.818276020547</v>
      </c>
      <c r="AS144" s="158">
        <f t="shared" si="36"/>
        <v>12006.326230477813</v>
      </c>
      <c r="AT144" s="158">
        <f t="shared" si="36"/>
        <v>11312.993963955159</v>
      </c>
      <c r="AU144" s="158">
        <f t="shared" si="36"/>
        <v>12064.020681360036</v>
      </c>
      <c r="AV144" s="158">
        <f t="shared" si="36"/>
        <v>12922.363015978844</v>
      </c>
      <c r="AW144" s="158">
        <f t="shared" si="36"/>
        <v>13518.668777301091</v>
      </c>
      <c r="AX144" s="158">
        <f t="shared" si="36"/>
        <v>13522.748956955571</v>
      </c>
      <c r="AY144" s="158">
        <f t="shared" si="36"/>
        <v>13709.32044637621</v>
      </c>
      <c r="AZ144" s="158">
        <f t="shared" si="36"/>
        <v>13830.707151611865</v>
      </c>
      <c r="BA144" s="158">
        <f t="shared" si="36"/>
        <v>14192.131038639398</v>
      </c>
      <c r="BB144" s="158">
        <f t="shared" si="36"/>
        <v>14454.533249232205</v>
      </c>
      <c r="BC144" s="158">
        <f t="shared" si="36"/>
        <v>16137.576769922513</v>
      </c>
      <c r="BD144" s="158">
        <f t="shared" si="36"/>
        <v>16842.527287164154</v>
      </c>
      <c r="BE144" s="158">
        <f t="shared" si="36"/>
        <v>16816.808691027949</v>
      </c>
      <c r="BF144" s="158">
        <f t="shared" si="36"/>
        <v>16851.756410978753</v>
      </c>
      <c r="BG144" s="158">
        <f t="shared" si="36"/>
        <v>1347.8417533065528</v>
      </c>
      <c r="BH144" s="158">
        <f t="shared" si="36"/>
        <v>1388.6523515125816</v>
      </c>
      <c r="BI144" s="158">
        <f t="shared" si="36"/>
        <v>1482.8205479136809</v>
      </c>
      <c r="BJ144" s="158">
        <f t="shared" si="36"/>
        <v>1520.2397612317136</v>
      </c>
      <c r="BK144" s="158">
        <f t="shared" si="36"/>
        <v>1586.364473421216</v>
      </c>
      <c r="BL144" s="158">
        <f t="shared" si="36"/>
        <v>1628.0270936629449</v>
      </c>
      <c r="BM144" s="158">
        <f t="shared" si="36"/>
        <v>1731.979421938436</v>
      </c>
      <c r="BN144" s="158">
        <f t="shared" ref="BN144:CG144" si="37">SUMIF($C$6:$C$16,"(NC / NIR)",BN$6:BN$16)</f>
        <v>1739.5796349594254</v>
      </c>
      <c r="BO144" s="158">
        <f t="shared" si="37"/>
        <v>1841.6196923217874</v>
      </c>
      <c r="BP144" s="158">
        <f t="shared" si="37"/>
        <v>1912.6579526932032</v>
      </c>
      <c r="BQ144" s="158">
        <f t="shared" si="37"/>
        <v>1974.9663466404577</v>
      </c>
      <c r="BR144" s="158">
        <f t="shared" si="37"/>
        <v>2289.797896914954</v>
      </c>
      <c r="BS144" s="158">
        <f t="shared" si="37"/>
        <v>2429.0816449163444</v>
      </c>
      <c r="BT144" s="158">
        <f t="shared" si="37"/>
        <v>2456.0350559385688</v>
      </c>
      <c r="BU144" s="158">
        <f t="shared" si="37"/>
        <v>2504.9544827691625</v>
      </c>
      <c r="BV144" s="158">
        <f t="shared" si="37"/>
        <v>2639.1221964652145</v>
      </c>
      <c r="BW144" s="158">
        <f t="shared" si="37"/>
        <v>2803.7797087147592</v>
      </c>
      <c r="BX144" s="158">
        <f t="shared" si="37"/>
        <v>2600.1593940822081</v>
      </c>
      <c r="BY144" s="158">
        <f t="shared" si="37"/>
        <v>2845.2655575135127</v>
      </c>
      <c r="BZ144" s="158">
        <f t="shared" si="37"/>
        <v>3225.3156890711921</v>
      </c>
      <c r="CA144" s="158">
        <f t="shared" si="37"/>
        <v>3885.2787264433537</v>
      </c>
      <c r="CB144" s="158">
        <f t="shared" si="37"/>
        <v>4438.5809171469245</v>
      </c>
      <c r="CC144" s="158">
        <f t="shared" si="37"/>
        <v>4912.5258959808953</v>
      </c>
      <c r="CD144" s="158">
        <f t="shared" si="37"/>
        <v>5382.8888914884956</v>
      </c>
      <c r="CE144" s="158">
        <f t="shared" si="37"/>
        <v>5807.3007735479005</v>
      </c>
      <c r="CF144" s="158">
        <f t="shared" si="37"/>
        <v>6164.0008024253902</v>
      </c>
      <c r="CG144" s="159">
        <f t="shared" si="37"/>
        <v>6491.51555818817</v>
      </c>
    </row>
    <row r="145" spans="1:85" x14ac:dyDescent="0.35">
      <c r="A145" s="156"/>
      <c r="B145" s="10" t="s">
        <v>500</v>
      </c>
      <c r="AH145" s="158">
        <f t="shared" ref="AH145:BM145" si="38">SUMIF($C$21:$C$76,"(NC / NIR)",AH$21:AH$76)</f>
        <v>2527.1159960690379</v>
      </c>
      <c r="AI145" s="158">
        <f t="shared" si="38"/>
        <v>2744.1237734957817</v>
      </c>
      <c r="AJ145" s="158">
        <f t="shared" si="38"/>
        <v>2754.4991767553356</v>
      </c>
      <c r="AK145" s="158">
        <f t="shared" si="38"/>
        <v>2906.8503965653927</v>
      </c>
      <c r="AL145" s="158">
        <f t="shared" si="38"/>
        <v>3044.7937491533166</v>
      </c>
      <c r="AM145" s="158">
        <f t="shared" si="38"/>
        <v>3361.1506601830392</v>
      </c>
      <c r="AN145" s="158">
        <f t="shared" si="38"/>
        <v>3507.9313738181395</v>
      </c>
      <c r="AO145" s="158">
        <f t="shared" si="38"/>
        <v>3651.1220493397041</v>
      </c>
      <c r="AP145" s="158">
        <f t="shared" si="38"/>
        <v>4019.5452599892678</v>
      </c>
      <c r="AQ145" s="158">
        <f t="shared" si="38"/>
        <v>4241.5005273572651</v>
      </c>
      <c r="AR145" s="158">
        <f t="shared" si="38"/>
        <v>4107.1134947888331</v>
      </c>
      <c r="AS145" s="158">
        <f t="shared" si="38"/>
        <v>4110.6104408086112</v>
      </c>
      <c r="AT145" s="158">
        <f t="shared" si="38"/>
        <v>4368.3104494732443</v>
      </c>
      <c r="AU145" s="158">
        <f t="shared" si="38"/>
        <v>5045.9123690183287</v>
      </c>
      <c r="AV145" s="158">
        <f t="shared" si="38"/>
        <v>5782.7481024692652</v>
      </c>
      <c r="AW145" s="158">
        <f t="shared" si="38"/>
        <v>6932.2370923833114</v>
      </c>
      <c r="AX145" s="158">
        <f t="shared" si="38"/>
        <v>7517.6173410503234</v>
      </c>
      <c r="AY145" s="158">
        <f t="shared" si="38"/>
        <v>8424.8634151663773</v>
      </c>
      <c r="AZ145" s="158">
        <f t="shared" si="38"/>
        <v>9466.2948740947613</v>
      </c>
      <c r="BA145" s="158">
        <f t="shared" si="38"/>
        <v>10037.225122208243</v>
      </c>
      <c r="BB145" s="158">
        <f t="shared" si="38"/>
        <v>10254.22104419762</v>
      </c>
      <c r="BC145" s="158">
        <f t="shared" si="38"/>
        <v>10524.491687974396</v>
      </c>
      <c r="BD145" s="158">
        <f t="shared" si="38"/>
        <v>10795.165736515448</v>
      </c>
      <c r="BE145" s="158">
        <f t="shared" si="38"/>
        <v>11307.399272579798</v>
      </c>
      <c r="BF145" s="158">
        <f t="shared" si="38"/>
        <v>11314.024443758835</v>
      </c>
      <c r="BG145" s="158">
        <f t="shared" si="38"/>
        <v>11568.784966692898</v>
      </c>
      <c r="BH145" s="158">
        <f t="shared" si="38"/>
        <v>11663.658567249242</v>
      </c>
      <c r="BI145" s="158">
        <f t="shared" si="38"/>
        <v>11790.729655039004</v>
      </c>
      <c r="BJ145" s="158">
        <f t="shared" si="38"/>
        <v>11933.67633621934</v>
      </c>
      <c r="BK145" s="158">
        <f t="shared" si="38"/>
        <v>12222.745204055187</v>
      </c>
      <c r="BL145" s="158">
        <f t="shared" si="38"/>
        <v>12693.983317160717</v>
      </c>
      <c r="BM145" s="158">
        <f t="shared" si="38"/>
        <v>13187.09871318862</v>
      </c>
      <c r="BN145" s="158">
        <f t="shared" ref="BN145:CG145" si="39">SUMIF($C$21:$C$76,"(NC / NIR)",BN$21:BN$76)</f>
        <v>13419.328035044262</v>
      </c>
      <c r="BO145" s="158">
        <f t="shared" si="39"/>
        <v>13849.685701514039</v>
      </c>
      <c r="BP145" s="158">
        <f t="shared" si="39"/>
        <v>14539.366470328745</v>
      </c>
      <c r="BQ145" s="158">
        <f t="shared" si="39"/>
        <v>14734.856358733416</v>
      </c>
      <c r="BR145" s="158">
        <f t="shared" si="39"/>
        <v>15783.136711258667</v>
      </c>
      <c r="BS145" s="158">
        <f t="shared" si="39"/>
        <v>16920.220504614077</v>
      </c>
      <c r="BT145" s="158">
        <f t="shared" si="39"/>
        <v>16863.862132279068</v>
      </c>
      <c r="BU145" s="158">
        <f t="shared" si="39"/>
        <v>18480.783584179168</v>
      </c>
      <c r="BV145" s="158">
        <f t="shared" si="39"/>
        <v>19018.702736359432</v>
      </c>
      <c r="BW145" s="158">
        <f t="shared" si="39"/>
        <v>19177.497247125815</v>
      </c>
      <c r="BX145" s="158">
        <f t="shared" si="39"/>
        <v>18575.693739851016</v>
      </c>
      <c r="BY145" s="158">
        <f t="shared" si="39"/>
        <v>19937.388465828077</v>
      </c>
      <c r="BZ145" s="158">
        <f t="shared" si="39"/>
        <v>25562.902194896946</v>
      </c>
      <c r="CA145" s="158">
        <f t="shared" si="39"/>
        <v>29828.855329818922</v>
      </c>
      <c r="CB145" s="158">
        <f t="shared" si="39"/>
        <v>27127.774046574785</v>
      </c>
      <c r="CC145" s="158">
        <f t="shared" si="39"/>
        <v>28937.27079129569</v>
      </c>
      <c r="CD145" s="158">
        <f t="shared" si="39"/>
        <v>30942.995454880373</v>
      </c>
      <c r="CE145" s="158">
        <f t="shared" si="39"/>
        <v>33123.527386472517</v>
      </c>
      <c r="CF145" s="158">
        <f t="shared" si="39"/>
        <v>34805.56498295151</v>
      </c>
      <c r="CG145" s="159">
        <f t="shared" si="39"/>
        <v>36511.213157732462</v>
      </c>
    </row>
    <row r="146" spans="1:85" x14ac:dyDescent="0.35">
      <c r="A146" s="156"/>
      <c r="B146" s="10" t="s">
        <v>501</v>
      </c>
      <c r="AH146" s="158">
        <f t="shared" ref="AH146:BM146" si="40">SUMIF($C$81:$C$127,"(NC / NIR)",AH$81:AH$127)</f>
        <v>2831.0229751074212</v>
      </c>
      <c r="AI146" s="158">
        <f t="shared" si="40"/>
        <v>2566.2215845032315</v>
      </c>
      <c r="AJ146" s="158">
        <f t="shared" si="40"/>
        <v>2640.9815716053213</v>
      </c>
      <c r="AK146" s="158">
        <f t="shared" si="40"/>
        <v>2870.4688888443188</v>
      </c>
      <c r="AL146" s="158">
        <f t="shared" si="40"/>
        <v>3107.4320336882702</v>
      </c>
      <c r="AM146" s="158">
        <f t="shared" si="40"/>
        <v>3327.6515462990751</v>
      </c>
      <c r="AN146" s="158">
        <f t="shared" si="40"/>
        <v>3517.9061744251385</v>
      </c>
      <c r="AO146" s="158">
        <f t="shared" si="40"/>
        <v>3850.3563666778932</v>
      </c>
      <c r="AP146" s="158">
        <f t="shared" si="40"/>
        <v>4183.3557912654596</v>
      </c>
      <c r="AQ146" s="158">
        <f t="shared" si="40"/>
        <v>4361.1109684254161</v>
      </c>
      <c r="AR146" s="158">
        <f t="shared" si="40"/>
        <v>4472.6291796543919</v>
      </c>
      <c r="AS146" s="158">
        <f t="shared" si="40"/>
        <v>4634.7103669303706</v>
      </c>
      <c r="AT146" s="158">
        <f t="shared" si="40"/>
        <v>5194.4863950363188</v>
      </c>
      <c r="AU146" s="158">
        <f t="shared" si="40"/>
        <v>5975.0944366791819</v>
      </c>
      <c r="AV146" s="158">
        <f t="shared" si="40"/>
        <v>7217.8043681745548</v>
      </c>
      <c r="AW146" s="158">
        <f t="shared" si="40"/>
        <v>8120.8553964430075</v>
      </c>
      <c r="AX146" s="158">
        <f t="shared" si="40"/>
        <v>8324.9621694232774</v>
      </c>
      <c r="AY146" s="158">
        <f t="shared" si="40"/>
        <v>9085.9288824214564</v>
      </c>
      <c r="AZ146" s="158">
        <f t="shared" si="40"/>
        <v>9707.0163311307297</v>
      </c>
      <c r="BA146" s="158">
        <f t="shared" si="40"/>
        <v>10586.084564622697</v>
      </c>
      <c r="BB146" s="158">
        <f t="shared" si="40"/>
        <v>11012.457069592172</v>
      </c>
      <c r="BC146" s="158">
        <f t="shared" si="40"/>
        <v>12429.582483582974</v>
      </c>
      <c r="BD146" s="158">
        <f t="shared" si="40"/>
        <v>15538.011230348466</v>
      </c>
      <c r="BE146" s="158">
        <f t="shared" si="40"/>
        <v>15704.601823436185</v>
      </c>
      <c r="BF146" s="158">
        <f t="shared" si="40"/>
        <v>14051.585721958003</v>
      </c>
      <c r="BG146" s="158">
        <f t="shared" si="40"/>
        <v>14851.149305536914</v>
      </c>
      <c r="BH146" s="158">
        <f t="shared" si="40"/>
        <v>16047.174748147008</v>
      </c>
      <c r="BI146" s="158">
        <f t="shared" si="40"/>
        <v>17448.566083075217</v>
      </c>
      <c r="BJ146" s="158">
        <f t="shared" si="40"/>
        <v>16082.433362765252</v>
      </c>
      <c r="BK146" s="158">
        <f t="shared" si="40"/>
        <v>16901.788608480885</v>
      </c>
      <c r="BL146" s="158">
        <f t="shared" si="40"/>
        <v>18239.049392181831</v>
      </c>
      <c r="BM146" s="158">
        <f t="shared" si="40"/>
        <v>19205.616661781438</v>
      </c>
      <c r="BN146" s="158">
        <f t="shared" ref="BN146:CG146" si="41">SUMIF($C$81:$C$127,"(NC / NIR)",BN$81:BN$127)</f>
        <v>19412.304921036361</v>
      </c>
      <c r="BO146" s="158">
        <f t="shared" si="41"/>
        <v>18653.612493616733</v>
      </c>
      <c r="BP146" s="158">
        <f t="shared" si="41"/>
        <v>18971.610683835133</v>
      </c>
      <c r="BQ146" s="158">
        <f t="shared" si="41"/>
        <v>18785.374402109221</v>
      </c>
      <c r="BR146" s="158">
        <f t="shared" si="41"/>
        <v>19159.867244543366</v>
      </c>
      <c r="BS146" s="158">
        <f t="shared" si="41"/>
        <v>18774.71866588484</v>
      </c>
      <c r="BT146" s="158">
        <f t="shared" si="41"/>
        <v>18266.050586465844</v>
      </c>
      <c r="BU146" s="158">
        <f t="shared" si="41"/>
        <v>17863.346438327077</v>
      </c>
      <c r="BV146" s="158">
        <f t="shared" si="41"/>
        <v>17256.334807958669</v>
      </c>
      <c r="BW146" s="158">
        <f t="shared" si="41"/>
        <v>17285.978598786809</v>
      </c>
      <c r="BX146" s="158">
        <f t="shared" si="41"/>
        <v>14992.327879593528</v>
      </c>
      <c r="BY146" s="158">
        <f t="shared" si="41"/>
        <v>15049.426402220375</v>
      </c>
      <c r="BZ146" s="158">
        <f t="shared" si="41"/>
        <v>19087.247368661898</v>
      </c>
      <c r="CA146" s="158">
        <f t="shared" si="41"/>
        <v>20367.143429441505</v>
      </c>
      <c r="CB146" s="158">
        <f t="shared" si="41"/>
        <v>15556.785122115782</v>
      </c>
      <c r="CC146" s="158">
        <f t="shared" si="41"/>
        <v>15950.088640976428</v>
      </c>
      <c r="CD146" s="158">
        <f t="shared" si="41"/>
        <v>16249.424942300911</v>
      </c>
      <c r="CE146" s="158">
        <f t="shared" si="41"/>
        <v>16366.461899502843</v>
      </c>
      <c r="CF146" s="158">
        <f t="shared" si="41"/>
        <v>16687.958280694973</v>
      </c>
      <c r="CG146" s="159">
        <f t="shared" si="41"/>
        <v>17319.71057848601</v>
      </c>
    </row>
    <row r="147" spans="1:85" ht="27" customHeight="1" x14ac:dyDescent="0.35">
      <c r="A147" s="156"/>
      <c r="B147" s="107" t="s">
        <v>441</v>
      </c>
      <c r="AH147" s="158"/>
      <c r="AI147" s="158"/>
      <c r="AJ147" s="158"/>
      <c r="AK147" s="158"/>
      <c r="AL147" s="158"/>
      <c r="AM147" s="158"/>
      <c r="AN147" s="158"/>
      <c r="AO147" s="158"/>
      <c r="AP147" s="158"/>
      <c r="AQ147" s="158"/>
      <c r="AR147" s="158"/>
      <c r="AS147" s="158"/>
      <c r="AT147" s="158"/>
      <c r="AU147" s="158"/>
      <c r="AV147" s="158"/>
      <c r="AW147" s="158"/>
      <c r="AX147" s="158"/>
      <c r="AY147" s="158"/>
      <c r="AZ147" s="158"/>
      <c r="BA147" s="158"/>
      <c r="BB147" s="158"/>
      <c r="BC147" s="158"/>
      <c r="BD147" s="158"/>
      <c r="BE147" s="158"/>
      <c r="BF147" s="158"/>
      <c r="BG147" s="158"/>
      <c r="BH147" s="158"/>
      <c r="BI147" s="158"/>
      <c r="BJ147" s="158"/>
      <c r="BK147" s="158"/>
      <c r="BL147" s="158"/>
      <c r="BM147" s="158"/>
      <c r="BN147" s="158"/>
      <c r="BO147" s="158"/>
      <c r="BP147" s="158"/>
      <c r="BQ147" s="158"/>
      <c r="BR147" s="158"/>
      <c r="BS147" s="158"/>
      <c r="BT147" s="158"/>
      <c r="BU147" s="158"/>
      <c r="BV147" s="158"/>
      <c r="BW147" s="158"/>
      <c r="BX147" s="158"/>
      <c r="BY147" s="158"/>
      <c r="BZ147" s="158"/>
      <c r="CA147" s="158"/>
      <c r="CB147" s="158"/>
      <c r="CC147" s="158"/>
      <c r="CD147" s="158"/>
      <c r="CE147" s="158"/>
      <c r="CF147" s="158"/>
      <c r="CG147" s="159"/>
    </row>
    <row r="148" spans="1:85" x14ac:dyDescent="0.35">
      <c r="A148" s="156"/>
      <c r="B148" s="42" t="s">
        <v>442</v>
      </c>
      <c r="CG148" s="56"/>
    </row>
    <row r="149" spans="1:85" x14ac:dyDescent="0.35">
      <c r="A149" s="156"/>
      <c r="B149" s="42" t="s">
        <v>443</v>
      </c>
      <c r="CG149" s="56"/>
    </row>
    <row r="150" spans="1:85" ht="27" customHeight="1" thickBot="1" x14ac:dyDescent="0.4">
      <c r="A150" s="202"/>
      <c r="B150" s="203" t="s">
        <v>444</v>
      </c>
      <c r="C150" s="119"/>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27"/>
      <c r="BK150" s="127"/>
      <c r="BL150" s="127"/>
      <c r="BM150" s="127"/>
      <c r="BN150" s="127"/>
      <c r="BO150" s="127"/>
      <c r="BP150" s="127"/>
      <c r="BQ150" s="127"/>
      <c r="BR150" s="127"/>
      <c r="BS150" s="127"/>
      <c r="BT150" s="127"/>
      <c r="BU150" s="127"/>
      <c r="BV150" s="127"/>
      <c r="BW150" s="127"/>
      <c r="BX150" s="119"/>
      <c r="BY150" s="119"/>
      <c r="BZ150" s="119"/>
      <c r="CA150" s="119"/>
      <c r="CB150" s="119"/>
      <c r="CC150" s="119"/>
      <c r="CD150" s="119"/>
      <c r="CE150" s="119"/>
      <c r="CF150" s="119"/>
      <c r="CG150" s="150"/>
    </row>
    <row r="156" spans="1:85" x14ac:dyDescent="0.35">
      <c r="BW156" s="192"/>
    </row>
  </sheetData>
  <conditionalFormatting sqref="CG69">
    <cfRule type="colorScale" priority="1">
      <colorScale>
        <cfvo type="min"/>
        <cfvo type="percentile" val="50"/>
        <cfvo type="max"/>
        <color rgb="FF63BE7B"/>
        <color rgb="FFFFEB84"/>
        <color rgb="FFF8696B"/>
      </colorScale>
    </cfRule>
  </conditionalFormatting>
  <hyperlinks>
    <hyperlink ref="B1" location="Notes!A1" display="Information relating to this table can be found in the 'Notes' tab" xr:uid="{5A567F9E-2FDF-4587-B1EB-31858100EBD2}"/>
    <hyperlink ref="A1" location="Contents!A1" display="Contents page" xr:uid="{CE9F9ABF-5BD5-4F21-A37F-D9233A905DCA}"/>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29D1-C267-4317-AEC8-2A8F2A8321B3}">
  <dimension ref="A1:CG90"/>
  <sheetViews>
    <sheetView zoomScale="85" zoomScaleNormal="85" workbookViewId="0">
      <pane xSplit="2" topLeftCell="C1" activePane="topRight" state="frozen"/>
      <selection activeCell="B1" sqref="A1:B1"/>
      <selection pane="topRight"/>
    </sheetView>
  </sheetViews>
  <sheetFormatPr defaultColWidth="9" defaultRowHeight="15.5" x14ac:dyDescent="0.35"/>
  <cols>
    <col min="1" max="1" width="23" style="216" bestFit="1" customWidth="1"/>
    <col min="2" max="2" width="75.54296875" style="208" customWidth="1"/>
    <col min="3" max="3" width="25.54296875" style="208" customWidth="1"/>
    <col min="4" max="75" width="12.54296875" style="234" customWidth="1"/>
    <col min="76" max="84" width="12.54296875" style="208" customWidth="1"/>
    <col min="85" max="85" width="10.54296875" style="208" bestFit="1" customWidth="1"/>
    <col min="86" max="16384" width="9" style="208"/>
  </cols>
  <sheetData>
    <row r="1" spans="1:85" s="205" customFormat="1" ht="25.5" customHeight="1" thickBot="1" x14ac:dyDescent="0.3">
      <c r="A1" s="32" t="s">
        <v>46</v>
      </c>
      <c r="B1" s="114" t="s">
        <v>208</v>
      </c>
      <c r="C1" s="115"/>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row>
    <row r="2" spans="1:85" ht="33" customHeight="1" x14ac:dyDescent="0.35">
      <c r="A2" s="36" t="s">
        <v>209</v>
      </c>
      <c r="B2" s="206" t="s">
        <v>504</v>
      </c>
      <c r="C2" s="254"/>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211" customFormat="1" x14ac:dyDescent="0.35">
      <c r="A3" s="117">
        <v>2024</v>
      </c>
      <c r="B3" s="209" t="s">
        <v>446</v>
      </c>
      <c r="C3" s="209"/>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9"/>
      <c r="B4" s="212"/>
      <c r="C4" s="212"/>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5"/>
    </row>
    <row r="5" spans="1:85" ht="27" customHeight="1" x14ac:dyDescent="0.35">
      <c r="B5" s="231" t="s">
        <v>505</v>
      </c>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20"/>
    </row>
    <row r="6" spans="1:85" x14ac:dyDescent="0.35">
      <c r="B6" s="208" t="s">
        <v>506</v>
      </c>
      <c r="D6" s="158">
        <v>0</v>
      </c>
      <c r="E6" s="158">
        <v>0</v>
      </c>
      <c r="F6" s="158">
        <v>0</v>
      </c>
      <c r="G6" s="158">
        <v>0</v>
      </c>
      <c r="H6" s="158">
        <v>0</v>
      </c>
      <c r="I6" s="158">
        <v>0</v>
      </c>
      <c r="J6" s="158">
        <v>0</v>
      </c>
      <c r="K6" s="158">
        <v>0</v>
      </c>
      <c r="L6" s="158">
        <v>0</v>
      </c>
      <c r="M6" s="158">
        <v>0</v>
      </c>
      <c r="N6" s="158">
        <v>0</v>
      </c>
      <c r="O6" s="158">
        <v>0</v>
      </c>
      <c r="P6" s="158">
        <v>0</v>
      </c>
      <c r="Q6" s="158">
        <v>0</v>
      </c>
      <c r="R6" s="158">
        <v>0</v>
      </c>
      <c r="S6" s="158">
        <v>0</v>
      </c>
      <c r="T6" s="158">
        <v>0</v>
      </c>
      <c r="U6" s="158">
        <v>0</v>
      </c>
      <c r="V6" s="158">
        <v>0</v>
      </c>
      <c r="W6" s="158">
        <v>0</v>
      </c>
      <c r="X6" s="158">
        <v>0</v>
      </c>
      <c r="Y6" s="158">
        <v>0</v>
      </c>
      <c r="Z6" s="158">
        <v>0</v>
      </c>
      <c r="AA6" s="158">
        <v>0</v>
      </c>
      <c r="AB6" s="158">
        <v>0</v>
      </c>
      <c r="AC6" s="158">
        <v>30</v>
      </c>
      <c r="AD6" s="158">
        <v>35</v>
      </c>
      <c r="AE6" s="158">
        <v>39</v>
      </c>
      <c r="AF6" s="158">
        <v>41</v>
      </c>
      <c r="AG6" s="158">
        <v>45</v>
      </c>
      <c r="AH6" s="158">
        <v>46</v>
      </c>
      <c r="AI6" s="158">
        <v>47</v>
      </c>
      <c r="AJ6" s="158">
        <v>49</v>
      </c>
      <c r="AK6" s="158">
        <v>50</v>
      </c>
      <c r="AL6" s="158">
        <v>53</v>
      </c>
      <c r="AM6" s="158">
        <v>54</v>
      </c>
      <c r="AN6" s="158">
        <v>58</v>
      </c>
      <c r="AO6" s="158">
        <v>61</v>
      </c>
      <c r="AP6" s="158">
        <v>64</v>
      </c>
      <c r="AQ6" s="158">
        <v>68</v>
      </c>
      <c r="AR6" s="158">
        <v>72</v>
      </c>
      <c r="AS6" s="158">
        <v>74</v>
      </c>
      <c r="AT6" s="158">
        <v>80</v>
      </c>
      <c r="AU6" s="158">
        <v>90</v>
      </c>
      <c r="AV6" s="158">
        <v>0</v>
      </c>
      <c r="AW6" s="158">
        <v>0</v>
      </c>
      <c r="AX6" s="158">
        <v>0</v>
      </c>
      <c r="AY6" s="158">
        <v>0</v>
      </c>
      <c r="AZ6" s="158">
        <v>0</v>
      </c>
      <c r="BA6" s="158">
        <v>0</v>
      </c>
      <c r="BB6" s="158">
        <v>0</v>
      </c>
      <c r="BC6" s="158">
        <v>0</v>
      </c>
      <c r="BD6" s="158">
        <v>0</v>
      </c>
      <c r="BE6" s="158">
        <v>0</v>
      </c>
      <c r="BF6" s="158">
        <v>0</v>
      </c>
      <c r="BG6" s="158">
        <v>0</v>
      </c>
      <c r="BH6" s="158">
        <v>0</v>
      </c>
      <c r="BI6" s="158">
        <v>0</v>
      </c>
      <c r="BJ6" s="158">
        <v>0</v>
      </c>
      <c r="BK6" s="158">
        <v>0</v>
      </c>
      <c r="BL6" s="158">
        <v>0</v>
      </c>
      <c r="BM6" s="158">
        <v>0</v>
      </c>
      <c r="BN6" s="158">
        <v>0</v>
      </c>
      <c r="BO6" s="158">
        <v>0</v>
      </c>
      <c r="BP6" s="158">
        <v>0</v>
      </c>
      <c r="BQ6" s="158">
        <v>0</v>
      </c>
      <c r="BR6" s="158">
        <v>0</v>
      </c>
      <c r="BS6" s="158">
        <v>0</v>
      </c>
      <c r="BT6" s="158">
        <v>0</v>
      </c>
      <c r="BU6" s="158">
        <v>0</v>
      </c>
      <c r="BV6" s="158">
        <v>0</v>
      </c>
      <c r="BW6" s="158">
        <v>0</v>
      </c>
      <c r="BX6" s="158">
        <v>0</v>
      </c>
      <c r="BY6" s="158">
        <v>0</v>
      </c>
      <c r="BZ6" s="158">
        <v>0</v>
      </c>
      <c r="CA6" s="158">
        <v>0</v>
      </c>
      <c r="CB6" s="158">
        <v>0</v>
      </c>
      <c r="CC6" s="158">
        <v>0</v>
      </c>
      <c r="CD6" s="158">
        <v>0</v>
      </c>
      <c r="CE6" s="158">
        <v>0</v>
      </c>
      <c r="CF6" s="158">
        <v>0</v>
      </c>
      <c r="CG6" s="159">
        <v>0</v>
      </c>
    </row>
    <row r="7" spans="1:85" x14ac:dyDescent="0.35">
      <c r="B7" s="208" t="s">
        <v>460</v>
      </c>
      <c r="D7" s="158">
        <v>0</v>
      </c>
      <c r="E7" s="158">
        <v>0</v>
      </c>
      <c r="F7" s="158">
        <v>0</v>
      </c>
      <c r="G7" s="158">
        <v>0</v>
      </c>
      <c r="H7" s="158">
        <v>0</v>
      </c>
      <c r="I7" s="158">
        <v>0</v>
      </c>
      <c r="J7" s="158">
        <v>0</v>
      </c>
      <c r="K7" s="158">
        <v>0</v>
      </c>
      <c r="L7" s="158">
        <v>0</v>
      </c>
      <c r="M7" s="158">
        <v>0</v>
      </c>
      <c r="N7" s="158">
        <v>0</v>
      </c>
      <c r="O7" s="158">
        <v>0</v>
      </c>
      <c r="P7" s="158">
        <v>0</v>
      </c>
      <c r="Q7" s="158">
        <v>0</v>
      </c>
      <c r="R7" s="158">
        <v>0</v>
      </c>
      <c r="S7" s="158">
        <v>0</v>
      </c>
      <c r="T7" s="158">
        <v>0</v>
      </c>
      <c r="U7" s="158">
        <v>0</v>
      </c>
      <c r="V7" s="158">
        <v>0</v>
      </c>
      <c r="W7" s="158">
        <v>0</v>
      </c>
      <c r="X7" s="158">
        <v>0</v>
      </c>
      <c r="Y7" s="158">
        <v>0</v>
      </c>
      <c r="Z7" s="158">
        <v>0</v>
      </c>
      <c r="AA7" s="158">
        <v>0</v>
      </c>
      <c r="AB7" s="158">
        <v>0</v>
      </c>
      <c r="AC7" s="158">
        <v>0</v>
      </c>
      <c r="AD7" s="158">
        <v>0</v>
      </c>
      <c r="AE7" s="158">
        <v>0</v>
      </c>
      <c r="AF7" s="158">
        <v>0</v>
      </c>
      <c r="AG7" s="158">
        <v>0</v>
      </c>
      <c r="AH7" s="158">
        <v>7244</v>
      </c>
      <c r="AI7" s="158">
        <v>7250</v>
      </c>
      <c r="AJ7" s="158">
        <v>7230</v>
      </c>
      <c r="AK7" s="158">
        <v>7174</v>
      </c>
      <c r="AL7" s="158">
        <v>7091</v>
      </c>
      <c r="AM7" s="158">
        <v>6983</v>
      </c>
      <c r="AN7" s="158">
        <v>6924</v>
      </c>
      <c r="AO7" s="158">
        <v>6868</v>
      </c>
      <c r="AP7" s="158">
        <v>6816</v>
      </c>
      <c r="AQ7" s="158">
        <v>6768</v>
      </c>
      <c r="AR7" s="158">
        <v>6752</v>
      </c>
      <c r="AS7" s="158">
        <v>6745</v>
      </c>
      <c r="AT7" s="158">
        <v>6780</v>
      </c>
      <c r="AU7" s="158">
        <v>6854</v>
      </c>
      <c r="AV7" s="158">
        <v>6795</v>
      </c>
      <c r="AW7" s="158">
        <v>6849</v>
      </c>
      <c r="AX7" s="158">
        <v>6905</v>
      </c>
      <c r="AY7" s="158">
        <v>6943</v>
      </c>
      <c r="AZ7" s="158">
        <v>6970</v>
      </c>
      <c r="BA7" s="158">
        <v>7008</v>
      </c>
      <c r="BB7" s="158">
        <v>7021</v>
      </c>
      <c r="BC7" s="158">
        <v>7025</v>
      </c>
      <c r="BD7" s="158">
        <v>7012</v>
      </c>
      <c r="BE7" s="158">
        <v>6991</v>
      </c>
      <c r="BF7" s="158">
        <v>7042</v>
      </c>
      <c r="BG7" s="158">
        <v>0</v>
      </c>
      <c r="BH7" s="158">
        <v>0</v>
      </c>
      <c r="BI7" s="158">
        <v>0</v>
      </c>
      <c r="BJ7" s="158">
        <v>0</v>
      </c>
      <c r="BK7" s="158">
        <v>0</v>
      </c>
      <c r="BL7" s="158">
        <v>0</v>
      </c>
      <c r="BM7" s="158">
        <v>0</v>
      </c>
      <c r="BN7" s="158">
        <v>0</v>
      </c>
      <c r="BO7" s="158">
        <v>0</v>
      </c>
      <c r="BP7" s="158">
        <v>0</v>
      </c>
      <c r="BQ7" s="158">
        <v>0</v>
      </c>
      <c r="BR7" s="158">
        <v>0</v>
      </c>
      <c r="BS7" s="158">
        <v>0</v>
      </c>
      <c r="BT7" s="158">
        <v>0</v>
      </c>
      <c r="BU7" s="158">
        <v>0</v>
      </c>
      <c r="BV7" s="158">
        <v>0</v>
      </c>
      <c r="BW7" s="158">
        <v>0</v>
      </c>
      <c r="BX7" s="158">
        <v>0</v>
      </c>
      <c r="BY7" s="158">
        <v>0</v>
      </c>
      <c r="BZ7" s="158">
        <v>0</v>
      </c>
      <c r="CA7" s="158">
        <v>0</v>
      </c>
      <c r="CB7" s="158">
        <v>0</v>
      </c>
      <c r="CC7" s="158">
        <v>0</v>
      </c>
      <c r="CD7" s="158">
        <v>0</v>
      </c>
      <c r="CE7" s="158">
        <v>0</v>
      </c>
      <c r="CF7" s="158">
        <v>0</v>
      </c>
      <c r="CG7" s="159">
        <v>0</v>
      </c>
    </row>
    <row r="8" spans="1:85" x14ac:dyDescent="0.35">
      <c r="B8" s="221" t="s">
        <v>449</v>
      </c>
      <c r="D8" s="158">
        <v>0</v>
      </c>
      <c r="E8" s="158">
        <v>0</v>
      </c>
      <c r="F8" s="158">
        <v>0</v>
      </c>
      <c r="G8" s="158">
        <v>0</v>
      </c>
      <c r="H8" s="158">
        <v>0</v>
      </c>
      <c r="I8" s="158">
        <v>0</v>
      </c>
      <c r="J8" s="158">
        <v>0</v>
      </c>
      <c r="K8" s="158">
        <v>0</v>
      </c>
      <c r="L8" s="158">
        <v>0</v>
      </c>
      <c r="M8" s="158">
        <v>0</v>
      </c>
      <c r="N8" s="158">
        <v>0</v>
      </c>
      <c r="O8" s="158">
        <v>0</v>
      </c>
      <c r="P8" s="158">
        <v>0</v>
      </c>
      <c r="Q8" s="158">
        <v>0</v>
      </c>
      <c r="R8" s="158">
        <v>0</v>
      </c>
      <c r="S8" s="158">
        <v>0</v>
      </c>
      <c r="T8" s="158">
        <v>0</v>
      </c>
      <c r="U8" s="158">
        <v>0</v>
      </c>
      <c r="V8" s="158">
        <v>0</v>
      </c>
      <c r="W8" s="158">
        <v>0</v>
      </c>
      <c r="X8" s="158">
        <v>0</v>
      </c>
      <c r="Y8" s="158">
        <v>0</v>
      </c>
      <c r="Z8" s="158">
        <v>0</v>
      </c>
      <c r="AA8" s="158">
        <v>0</v>
      </c>
      <c r="AB8" s="158">
        <v>0</v>
      </c>
      <c r="AC8" s="158">
        <v>0</v>
      </c>
      <c r="AD8" s="158">
        <v>0</v>
      </c>
      <c r="AE8" s="158">
        <v>0</v>
      </c>
      <c r="AF8" s="158">
        <v>0</v>
      </c>
      <c r="AG8" s="158">
        <v>0</v>
      </c>
      <c r="AH8" s="158">
        <v>13589</v>
      </c>
      <c r="AI8" s="158">
        <v>13438</v>
      </c>
      <c r="AJ8" s="158">
        <v>13273</v>
      </c>
      <c r="AK8" s="158">
        <v>13079</v>
      </c>
      <c r="AL8" s="158">
        <v>12856</v>
      </c>
      <c r="AM8" s="158">
        <v>12584</v>
      </c>
      <c r="AN8" s="158">
        <v>12449</v>
      </c>
      <c r="AO8" s="158">
        <v>12325</v>
      </c>
      <c r="AP8" s="158">
        <v>12217</v>
      </c>
      <c r="AQ8" s="158">
        <v>12141</v>
      </c>
      <c r="AR8" s="158">
        <v>12124</v>
      </c>
      <c r="AS8" s="158">
        <v>12137</v>
      </c>
      <c r="AT8" s="158">
        <v>12227</v>
      </c>
      <c r="AU8" s="158">
        <v>12405</v>
      </c>
      <c r="AV8" s="158">
        <v>12285</v>
      </c>
      <c r="AW8" s="158">
        <v>12414</v>
      </c>
      <c r="AX8" s="158">
        <v>12543</v>
      </c>
      <c r="AY8" s="158">
        <v>12579</v>
      </c>
      <c r="AZ8" s="158">
        <v>12625</v>
      </c>
      <c r="BA8" s="158">
        <v>12729</v>
      </c>
      <c r="BB8" s="158">
        <v>12716</v>
      </c>
      <c r="BC8" s="158">
        <v>12689</v>
      </c>
      <c r="BD8" s="158">
        <v>12656</v>
      </c>
      <c r="BE8" s="158">
        <v>12600</v>
      </c>
      <c r="BF8" s="158">
        <v>12622</v>
      </c>
      <c r="BG8" s="158">
        <v>0</v>
      </c>
      <c r="BH8" s="158">
        <v>0</v>
      </c>
      <c r="BI8" s="158">
        <v>0</v>
      </c>
      <c r="BJ8" s="158">
        <v>0</v>
      </c>
      <c r="BK8" s="158">
        <v>0</v>
      </c>
      <c r="BL8" s="158">
        <v>0</v>
      </c>
      <c r="BM8" s="158">
        <v>0</v>
      </c>
      <c r="BN8" s="158">
        <v>0</v>
      </c>
      <c r="BO8" s="158">
        <v>0</v>
      </c>
      <c r="BP8" s="158">
        <v>0</v>
      </c>
      <c r="BQ8" s="158">
        <v>0</v>
      </c>
      <c r="BR8" s="158">
        <v>0</v>
      </c>
      <c r="BS8" s="158">
        <v>0</v>
      </c>
      <c r="BT8" s="158">
        <v>0</v>
      </c>
      <c r="BU8" s="158">
        <v>0</v>
      </c>
      <c r="BV8" s="158">
        <v>0</v>
      </c>
      <c r="BW8" s="158">
        <v>0</v>
      </c>
      <c r="BX8" s="158">
        <v>0</v>
      </c>
      <c r="BY8" s="158">
        <v>0</v>
      </c>
      <c r="BZ8" s="158">
        <v>0</v>
      </c>
      <c r="CA8" s="158">
        <v>0</v>
      </c>
      <c r="CB8" s="158">
        <v>0</v>
      </c>
      <c r="CC8" s="158">
        <v>0</v>
      </c>
      <c r="CD8" s="158">
        <v>0</v>
      </c>
      <c r="CE8" s="158">
        <v>0</v>
      </c>
      <c r="CF8" s="158">
        <v>0</v>
      </c>
      <c r="CG8" s="159">
        <v>0</v>
      </c>
    </row>
    <row r="9" spans="1:85" x14ac:dyDescent="0.35">
      <c r="B9" s="208" t="s">
        <v>366</v>
      </c>
      <c r="D9" s="158">
        <v>0</v>
      </c>
      <c r="E9" s="158">
        <v>0</v>
      </c>
      <c r="F9" s="158">
        <v>0</v>
      </c>
      <c r="G9" s="158">
        <v>0</v>
      </c>
      <c r="H9" s="158">
        <v>0</v>
      </c>
      <c r="I9" s="158">
        <v>0</v>
      </c>
      <c r="J9" s="158">
        <v>0</v>
      </c>
      <c r="K9" s="158">
        <v>0</v>
      </c>
      <c r="L9" s="158">
        <v>0</v>
      </c>
      <c r="M9" s="158">
        <v>0</v>
      </c>
      <c r="N9" s="158">
        <v>0</v>
      </c>
      <c r="O9" s="158">
        <v>0</v>
      </c>
      <c r="P9" s="158">
        <v>0</v>
      </c>
      <c r="Q9" s="158">
        <v>0</v>
      </c>
      <c r="R9" s="158">
        <v>0</v>
      </c>
      <c r="S9" s="158">
        <v>0</v>
      </c>
      <c r="T9" s="158">
        <v>0</v>
      </c>
      <c r="U9" s="158">
        <v>0</v>
      </c>
      <c r="V9" s="158">
        <v>0</v>
      </c>
      <c r="W9" s="158">
        <v>0</v>
      </c>
      <c r="X9" s="158">
        <v>0</v>
      </c>
      <c r="Y9" s="158">
        <v>0</v>
      </c>
      <c r="Z9" s="158">
        <v>0</v>
      </c>
      <c r="AA9" s="158">
        <v>0</v>
      </c>
      <c r="AB9" s="158">
        <v>0</v>
      </c>
      <c r="AC9" s="158">
        <v>0</v>
      </c>
      <c r="AD9" s="158">
        <v>0</v>
      </c>
      <c r="AE9" s="158">
        <v>0</v>
      </c>
      <c r="AF9" s="158">
        <v>0</v>
      </c>
      <c r="AG9" s="158">
        <v>0</v>
      </c>
      <c r="AH9" s="158">
        <v>0</v>
      </c>
      <c r="AI9" s="158">
        <v>0</v>
      </c>
      <c r="AJ9" s="158">
        <v>0</v>
      </c>
      <c r="AK9" s="158">
        <v>0</v>
      </c>
      <c r="AL9" s="158">
        <v>0</v>
      </c>
      <c r="AM9" s="158">
        <v>0</v>
      </c>
      <c r="AN9" s="158">
        <v>0</v>
      </c>
      <c r="AO9" s="158">
        <v>0</v>
      </c>
      <c r="AP9" s="158">
        <v>0</v>
      </c>
      <c r="AQ9" s="158">
        <v>0</v>
      </c>
      <c r="AR9" s="158">
        <v>0</v>
      </c>
      <c r="AS9" s="158">
        <v>0</v>
      </c>
      <c r="AT9" s="158">
        <v>0</v>
      </c>
      <c r="AU9" s="158">
        <v>0</v>
      </c>
      <c r="AV9" s="158">
        <v>106</v>
      </c>
      <c r="AW9" s="158">
        <v>129</v>
      </c>
      <c r="AX9" s="158">
        <v>147</v>
      </c>
      <c r="AY9" s="158">
        <v>166</v>
      </c>
      <c r="AZ9" s="158">
        <v>181</v>
      </c>
      <c r="BA9" s="158">
        <v>197</v>
      </c>
      <c r="BB9" s="158">
        <v>207</v>
      </c>
      <c r="BC9" s="158">
        <v>216</v>
      </c>
      <c r="BD9" s="158">
        <v>227</v>
      </c>
      <c r="BE9" s="158">
        <v>239</v>
      </c>
      <c r="BF9" s="158">
        <v>258</v>
      </c>
      <c r="BG9" s="158">
        <v>270</v>
      </c>
      <c r="BH9" s="158">
        <v>279</v>
      </c>
      <c r="BI9" s="158">
        <v>286</v>
      </c>
      <c r="BJ9" s="158">
        <v>292</v>
      </c>
      <c r="BK9" s="158">
        <v>300</v>
      </c>
      <c r="BL9" s="158">
        <v>310</v>
      </c>
      <c r="BM9" s="158">
        <v>322</v>
      </c>
      <c r="BN9" s="158">
        <v>331</v>
      </c>
      <c r="BO9" s="158">
        <v>339</v>
      </c>
      <c r="BP9" s="158">
        <v>350</v>
      </c>
      <c r="BQ9" s="158">
        <v>362</v>
      </c>
      <c r="BR9" s="158">
        <v>381</v>
      </c>
      <c r="BS9" s="158">
        <v>406</v>
      </c>
      <c r="BT9" s="158">
        <v>426</v>
      </c>
      <c r="BU9" s="158">
        <v>450</v>
      </c>
      <c r="BV9" s="158">
        <v>474</v>
      </c>
      <c r="BW9" s="158">
        <v>466</v>
      </c>
      <c r="BX9" s="158">
        <v>494</v>
      </c>
      <c r="BY9" s="158">
        <v>529</v>
      </c>
      <c r="BZ9" s="158">
        <v>591</v>
      </c>
      <c r="CA9" s="158">
        <v>668</v>
      </c>
      <c r="CB9" s="158">
        <v>749</v>
      </c>
      <c r="CC9" s="158">
        <v>826</v>
      </c>
      <c r="CD9" s="158">
        <v>897</v>
      </c>
      <c r="CE9" s="158">
        <v>960</v>
      </c>
      <c r="CF9" s="158">
        <v>1015</v>
      </c>
      <c r="CG9" s="159">
        <v>1064</v>
      </c>
    </row>
    <row r="10" spans="1:85" x14ac:dyDescent="0.35">
      <c r="B10" s="221" t="s">
        <v>447</v>
      </c>
      <c r="D10" s="218">
        <v>0</v>
      </c>
      <c r="E10" s="218">
        <v>0</v>
      </c>
      <c r="F10" s="218">
        <v>0</v>
      </c>
      <c r="G10" s="218">
        <v>0</v>
      </c>
      <c r="H10" s="218">
        <v>0</v>
      </c>
      <c r="I10" s="218">
        <v>0</v>
      </c>
      <c r="J10" s="218">
        <v>0</v>
      </c>
      <c r="K10" s="218">
        <v>0</v>
      </c>
      <c r="L10" s="218">
        <v>0</v>
      </c>
      <c r="M10" s="218">
        <v>0</v>
      </c>
      <c r="N10" s="218">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c r="AN10" s="218">
        <v>0</v>
      </c>
      <c r="AO10" s="218">
        <v>0</v>
      </c>
      <c r="AP10" s="218">
        <v>0</v>
      </c>
      <c r="AQ10" s="218">
        <v>0</v>
      </c>
      <c r="AR10" s="218">
        <v>0</v>
      </c>
      <c r="AS10" s="218">
        <v>0</v>
      </c>
      <c r="AT10" s="218">
        <v>0</v>
      </c>
      <c r="AU10" s="218">
        <v>0</v>
      </c>
      <c r="AV10" s="218">
        <v>99</v>
      </c>
      <c r="AW10" s="218">
        <v>128</v>
      </c>
      <c r="AX10" s="218">
        <v>145</v>
      </c>
      <c r="AY10" s="218">
        <v>164</v>
      </c>
      <c r="AZ10" s="218">
        <v>181</v>
      </c>
      <c r="BA10" s="218">
        <v>197</v>
      </c>
      <c r="BB10" s="218">
        <v>207</v>
      </c>
      <c r="BC10" s="218">
        <v>216</v>
      </c>
      <c r="BD10" s="218">
        <v>226</v>
      </c>
      <c r="BE10" s="218">
        <v>239</v>
      </c>
      <c r="BF10" s="218">
        <v>258</v>
      </c>
      <c r="BG10" s="218">
        <v>270</v>
      </c>
      <c r="BH10" s="218">
        <v>279</v>
      </c>
      <c r="BI10" s="218">
        <v>286</v>
      </c>
      <c r="BJ10" s="218">
        <v>292</v>
      </c>
      <c r="BK10" s="218">
        <v>300</v>
      </c>
      <c r="BL10" s="218">
        <v>310</v>
      </c>
      <c r="BM10" s="218">
        <v>322</v>
      </c>
      <c r="BN10" s="218">
        <v>331</v>
      </c>
      <c r="BO10" s="218">
        <v>339</v>
      </c>
      <c r="BP10" s="218">
        <v>350</v>
      </c>
      <c r="BQ10" s="218">
        <v>362</v>
      </c>
      <c r="BR10" s="218">
        <v>381</v>
      </c>
      <c r="BS10" s="218">
        <v>406</v>
      </c>
      <c r="BT10" s="218">
        <v>426</v>
      </c>
      <c r="BU10" s="218">
        <v>449</v>
      </c>
      <c r="BV10" s="218">
        <v>473</v>
      </c>
      <c r="BW10" s="218">
        <v>465</v>
      </c>
      <c r="BX10" s="218">
        <v>494</v>
      </c>
      <c r="BY10" s="218">
        <v>529</v>
      </c>
      <c r="BZ10" s="218">
        <v>591</v>
      </c>
      <c r="CA10" s="218">
        <v>668</v>
      </c>
      <c r="CB10" s="218">
        <v>749</v>
      </c>
      <c r="CC10" s="218">
        <v>826</v>
      </c>
      <c r="CD10" s="218">
        <v>896</v>
      </c>
      <c r="CE10" s="218">
        <v>959</v>
      </c>
      <c r="CF10" s="218">
        <v>1015</v>
      </c>
      <c r="CG10" s="220">
        <v>1064</v>
      </c>
    </row>
    <row r="11" spans="1:85" x14ac:dyDescent="0.35">
      <c r="B11" s="221" t="s">
        <v>448</v>
      </c>
      <c r="D11" s="218">
        <v>0</v>
      </c>
      <c r="E11" s="218">
        <v>0</v>
      </c>
      <c r="F11" s="218">
        <v>0</v>
      </c>
      <c r="G11" s="218">
        <v>0</v>
      </c>
      <c r="H11" s="218">
        <v>0</v>
      </c>
      <c r="I11" s="218">
        <v>0</v>
      </c>
      <c r="J11" s="218">
        <v>0</v>
      </c>
      <c r="K11" s="218">
        <v>0</v>
      </c>
      <c r="L11" s="218">
        <v>0</v>
      </c>
      <c r="M11" s="218">
        <v>0</v>
      </c>
      <c r="N11" s="218">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7</v>
      </c>
      <c r="AW11" s="218">
        <v>1</v>
      </c>
      <c r="AX11" s="218">
        <v>2</v>
      </c>
      <c r="AY11" s="218">
        <v>2</v>
      </c>
      <c r="AZ11" s="218">
        <v>0</v>
      </c>
      <c r="BA11" s="218">
        <v>0</v>
      </c>
      <c r="BB11" s="218">
        <v>0</v>
      </c>
      <c r="BC11" s="218">
        <v>0</v>
      </c>
      <c r="BD11" s="218">
        <v>1</v>
      </c>
      <c r="BE11" s="218">
        <v>0</v>
      </c>
      <c r="BF11" s="218">
        <v>0</v>
      </c>
      <c r="BG11" s="218">
        <v>0</v>
      </c>
      <c r="BH11" s="218">
        <v>0</v>
      </c>
      <c r="BI11" s="218">
        <v>0</v>
      </c>
      <c r="BJ11" s="218">
        <v>0</v>
      </c>
      <c r="BK11" s="218">
        <v>0</v>
      </c>
      <c r="BL11" s="218">
        <v>0</v>
      </c>
      <c r="BM11" s="218">
        <v>0</v>
      </c>
      <c r="BN11" s="218">
        <v>0</v>
      </c>
      <c r="BO11" s="218">
        <v>0</v>
      </c>
      <c r="BP11" s="218">
        <v>0</v>
      </c>
      <c r="BQ11" s="218">
        <v>0</v>
      </c>
      <c r="BR11" s="218">
        <v>0</v>
      </c>
      <c r="BS11" s="218">
        <v>0</v>
      </c>
      <c r="BT11" s="218">
        <v>0</v>
      </c>
      <c r="BU11" s="218">
        <v>0</v>
      </c>
      <c r="BV11" s="218">
        <v>1</v>
      </c>
      <c r="BW11" s="218">
        <v>0</v>
      </c>
      <c r="BX11" s="218">
        <v>0</v>
      </c>
      <c r="BY11" s="218">
        <v>0</v>
      </c>
      <c r="BZ11" s="218">
        <v>0</v>
      </c>
      <c r="CA11" s="218">
        <v>0</v>
      </c>
      <c r="CB11" s="218">
        <v>0</v>
      </c>
      <c r="CC11" s="218">
        <v>0</v>
      </c>
      <c r="CD11" s="218">
        <v>0</v>
      </c>
      <c r="CE11" s="218">
        <v>0</v>
      </c>
      <c r="CF11" s="218">
        <v>0</v>
      </c>
      <c r="CG11" s="220">
        <v>0</v>
      </c>
    </row>
    <row r="12" spans="1:85" x14ac:dyDescent="0.35">
      <c r="B12" s="208" t="s">
        <v>464</v>
      </c>
      <c r="D12" s="158">
        <v>0</v>
      </c>
      <c r="E12" s="158">
        <v>0</v>
      </c>
      <c r="F12" s="158">
        <v>0</v>
      </c>
      <c r="G12" s="158">
        <v>0</v>
      </c>
      <c r="H12" s="158">
        <v>0</v>
      </c>
      <c r="I12" s="158">
        <v>0</v>
      </c>
      <c r="J12" s="158">
        <v>0</v>
      </c>
      <c r="K12" s="158">
        <v>0</v>
      </c>
      <c r="L12" s="158">
        <v>0</v>
      </c>
      <c r="M12" s="158">
        <v>0</v>
      </c>
      <c r="N12" s="158">
        <v>0</v>
      </c>
      <c r="O12" s="158">
        <v>0</v>
      </c>
      <c r="P12" s="158">
        <v>0</v>
      </c>
      <c r="Q12" s="158">
        <v>0</v>
      </c>
      <c r="R12" s="158">
        <v>0</v>
      </c>
      <c r="S12" s="158">
        <v>0</v>
      </c>
      <c r="T12" s="158">
        <v>0</v>
      </c>
      <c r="U12" s="158">
        <v>0</v>
      </c>
      <c r="V12" s="158">
        <v>0</v>
      </c>
      <c r="W12" s="158">
        <v>0</v>
      </c>
      <c r="X12" s="158">
        <v>0</v>
      </c>
      <c r="Y12" s="158">
        <v>0</v>
      </c>
      <c r="Z12" s="158">
        <v>0</v>
      </c>
      <c r="AA12" s="158">
        <v>0</v>
      </c>
      <c r="AB12" s="158">
        <v>0</v>
      </c>
      <c r="AC12" s="158">
        <v>0</v>
      </c>
      <c r="AD12" s="158">
        <v>0</v>
      </c>
      <c r="AE12" s="158">
        <v>0</v>
      </c>
      <c r="AF12" s="158">
        <v>3</v>
      </c>
      <c r="AG12" s="158">
        <v>11</v>
      </c>
      <c r="AH12" s="158">
        <v>15</v>
      </c>
      <c r="AI12" s="158">
        <v>15</v>
      </c>
      <c r="AJ12" s="158">
        <v>16</v>
      </c>
      <c r="AK12" s="158">
        <v>16</v>
      </c>
      <c r="AL12" s="158">
        <v>16</v>
      </c>
      <c r="AM12" s="158">
        <v>16</v>
      </c>
      <c r="AN12" s="158">
        <v>17</v>
      </c>
      <c r="AO12" s="158">
        <v>17</v>
      </c>
      <c r="AP12" s="158">
        <v>17</v>
      </c>
      <c r="AQ12" s="158">
        <v>17</v>
      </c>
      <c r="AR12" s="158">
        <v>17</v>
      </c>
      <c r="AS12" s="158">
        <v>18</v>
      </c>
      <c r="AT12" s="158">
        <v>18</v>
      </c>
      <c r="AU12" s="158">
        <v>19</v>
      </c>
      <c r="AV12" s="158">
        <v>0</v>
      </c>
      <c r="AW12" s="158">
        <v>0</v>
      </c>
      <c r="AX12" s="158">
        <v>0</v>
      </c>
      <c r="AY12" s="158">
        <v>0</v>
      </c>
      <c r="AZ12" s="158">
        <v>0</v>
      </c>
      <c r="BA12" s="158">
        <v>0</v>
      </c>
      <c r="BB12" s="158">
        <v>0</v>
      </c>
      <c r="BC12" s="158">
        <v>0</v>
      </c>
      <c r="BD12" s="158">
        <v>0</v>
      </c>
      <c r="BE12" s="158">
        <v>0</v>
      </c>
      <c r="BF12" s="158">
        <v>0</v>
      </c>
      <c r="BG12" s="158">
        <v>0</v>
      </c>
      <c r="BH12" s="158">
        <v>0</v>
      </c>
      <c r="BI12" s="158">
        <v>0</v>
      </c>
      <c r="BJ12" s="158">
        <v>0</v>
      </c>
      <c r="BK12" s="158">
        <v>0</v>
      </c>
      <c r="BL12" s="158">
        <v>0</v>
      </c>
      <c r="BM12" s="158">
        <v>0</v>
      </c>
      <c r="BN12" s="158">
        <v>0</v>
      </c>
      <c r="BO12" s="158">
        <v>0</v>
      </c>
      <c r="BP12" s="158">
        <v>0</v>
      </c>
      <c r="BQ12" s="158">
        <v>0</v>
      </c>
      <c r="BR12" s="158">
        <v>0</v>
      </c>
      <c r="BS12" s="158">
        <v>0</v>
      </c>
      <c r="BT12" s="158">
        <v>0</v>
      </c>
      <c r="BU12" s="158">
        <v>0</v>
      </c>
      <c r="BV12" s="158">
        <v>0</v>
      </c>
      <c r="BW12" s="158">
        <v>0</v>
      </c>
      <c r="BX12" s="158">
        <v>0</v>
      </c>
      <c r="BY12" s="158">
        <v>0</v>
      </c>
      <c r="BZ12" s="158">
        <v>0</v>
      </c>
      <c r="CA12" s="158">
        <v>0</v>
      </c>
      <c r="CB12" s="158">
        <v>0</v>
      </c>
      <c r="CC12" s="158">
        <v>0</v>
      </c>
      <c r="CD12" s="158">
        <v>0</v>
      </c>
      <c r="CE12" s="158">
        <v>0</v>
      </c>
      <c r="CF12" s="158">
        <v>0</v>
      </c>
      <c r="CG12" s="159">
        <v>0</v>
      </c>
    </row>
    <row r="13" spans="1:85" ht="26.25" customHeight="1" x14ac:dyDescent="0.35">
      <c r="B13" s="231" t="s">
        <v>507</v>
      </c>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20"/>
    </row>
    <row r="14" spans="1:85" x14ac:dyDescent="0.35">
      <c r="B14" s="64" t="s">
        <v>353</v>
      </c>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v>1</v>
      </c>
      <c r="BR14" s="218">
        <v>1</v>
      </c>
      <c r="BS14" s="218">
        <v>1</v>
      </c>
      <c r="BT14" s="218">
        <v>1</v>
      </c>
      <c r="BU14" s="218">
        <v>1</v>
      </c>
      <c r="BV14" s="218">
        <v>1</v>
      </c>
      <c r="BW14" s="218">
        <v>1</v>
      </c>
      <c r="BX14" s="218">
        <v>1</v>
      </c>
      <c r="BY14" s="218">
        <v>1</v>
      </c>
      <c r="BZ14" s="218">
        <v>1</v>
      </c>
      <c r="CA14" s="218">
        <v>2</v>
      </c>
      <c r="CB14" s="218">
        <v>2</v>
      </c>
      <c r="CC14" s="218">
        <v>2</v>
      </c>
      <c r="CD14" s="218">
        <v>2</v>
      </c>
      <c r="CE14" s="218">
        <v>3</v>
      </c>
      <c r="CF14" s="218">
        <v>3</v>
      </c>
      <c r="CG14" s="220">
        <v>3</v>
      </c>
    </row>
    <row r="15" spans="1:85" x14ac:dyDescent="0.35">
      <c r="B15" s="208" t="s">
        <v>506</v>
      </c>
      <c r="D15" s="218">
        <v>0</v>
      </c>
      <c r="E15" s="218">
        <v>0</v>
      </c>
      <c r="F15" s="218">
        <v>0</v>
      </c>
      <c r="G15" s="218">
        <v>0</v>
      </c>
      <c r="H15" s="218">
        <v>0</v>
      </c>
      <c r="I15" s="218">
        <v>0</v>
      </c>
      <c r="J15" s="218">
        <v>0</v>
      </c>
      <c r="K15" s="218">
        <v>0</v>
      </c>
      <c r="L15" s="218">
        <v>0</v>
      </c>
      <c r="M15" s="218">
        <v>0</v>
      </c>
      <c r="N15" s="218">
        <v>0</v>
      </c>
      <c r="O15" s="218">
        <v>0</v>
      </c>
      <c r="P15" s="218">
        <v>0</v>
      </c>
      <c r="Q15" s="218">
        <v>0</v>
      </c>
      <c r="R15" s="218">
        <v>0</v>
      </c>
      <c r="S15" s="218">
        <v>0</v>
      </c>
      <c r="T15" s="218">
        <v>0</v>
      </c>
      <c r="U15" s="218">
        <v>0</v>
      </c>
      <c r="V15" s="218">
        <v>0</v>
      </c>
      <c r="W15" s="218">
        <v>0</v>
      </c>
      <c r="X15" s="218">
        <v>0</v>
      </c>
      <c r="Y15" s="218">
        <v>0</v>
      </c>
      <c r="Z15" s="218">
        <v>0</v>
      </c>
      <c r="AA15" s="218">
        <v>0</v>
      </c>
      <c r="AB15" s="218">
        <v>0</v>
      </c>
      <c r="AC15" s="218">
        <v>41</v>
      </c>
      <c r="AD15" s="218">
        <v>51</v>
      </c>
      <c r="AE15" s="218">
        <v>56</v>
      </c>
      <c r="AF15" s="218">
        <v>64</v>
      </c>
      <c r="AG15" s="218">
        <v>70</v>
      </c>
      <c r="AH15" s="218">
        <v>76</v>
      </c>
      <c r="AI15" s="218">
        <v>80</v>
      </c>
      <c r="AJ15" s="218">
        <v>86</v>
      </c>
      <c r="AK15" s="218">
        <v>97</v>
      </c>
      <c r="AL15" s="218">
        <v>105</v>
      </c>
      <c r="AM15" s="218">
        <v>118</v>
      </c>
      <c r="AN15" s="218">
        <v>132</v>
      </c>
      <c r="AO15" s="218">
        <v>142</v>
      </c>
      <c r="AP15" s="218">
        <v>154</v>
      </c>
      <c r="AQ15" s="218">
        <v>166</v>
      </c>
      <c r="AR15" s="218">
        <v>176</v>
      </c>
      <c r="AS15" s="218">
        <v>186</v>
      </c>
      <c r="AT15" s="218">
        <v>199</v>
      </c>
      <c r="AU15" s="218">
        <v>212</v>
      </c>
      <c r="AV15" s="218">
        <v>0</v>
      </c>
      <c r="AW15" s="218">
        <v>0</v>
      </c>
      <c r="AX15" s="218">
        <v>0</v>
      </c>
      <c r="AY15" s="218">
        <v>0</v>
      </c>
      <c r="AZ15" s="218">
        <v>0</v>
      </c>
      <c r="BA15" s="218">
        <v>0</v>
      </c>
      <c r="BB15" s="218">
        <v>0</v>
      </c>
      <c r="BC15" s="218">
        <v>0</v>
      </c>
      <c r="BD15" s="218">
        <v>0</v>
      </c>
      <c r="BE15" s="218">
        <v>0</v>
      </c>
      <c r="BF15" s="218">
        <v>0</v>
      </c>
      <c r="BG15" s="218">
        <v>0</v>
      </c>
      <c r="BH15" s="218">
        <v>0</v>
      </c>
      <c r="BI15" s="218">
        <v>0</v>
      </c>
      <c r="BJ15" s="218">
        <v>0</v>
      </c>
      <c r="BK15" s="218">
        <v>0</v>
      </c>
      <c r="BL15" s="218">
        <v>0</v>
      </c>
      <c r="BM15" s="218">
        <v>0</v>
      </c>
      <c r="BN15" s="218">
        <v>0</v>
      </c>
      <c r="BO15" s="218">
        <v>0</v>
      </c>
      <c r="BP15" s="218">
        <v>0</v>
      </c>
      <c r="BQ15" s="218">
        <v>0</v>
      </c>
      <c r="BR15" s="218">
        <v>0</v>
      </c>
      <c r="BS15" s="218">
        <v>0</v>
      </c>
      <c r="BT15" s="218">
        <v>0</v>
      </c>
      <c r="BU15" s="218">
        <v>0</v>
      </c>
      <c r="BV15" s="218">
        <v>0</v>
      </c>
      <c r="BW15" s="218">
        <v>0</v>
      </c>
      <c r="BX15" s="218">
        <v>0</v>
      </c>
      <c r="BY15" s="218">
        <v>0</v>
      </c>
      <c r="BZ15" s="218">
        <v>0</v>
      </c>
      <c r="CA15" s="218">
        <v>0</v>
      </c>
      <c r="CB15" s="218">
        <v>0</v>
      </c>
      <c r="CC15" s="218">
        <v>0</v>
      </c>
      <c r="CD15" s="218">
        <v>0</v>
      </c>
      <c r="CE15" s="218">
        <v>0</v>
      </c>
      <c r="CF15" s="218">
        <v>0</v>
      </c>
      <c r="CG15" s="220">
        <v>0</v>
      </c>
    </row>
    <row r="16" spans="1:85" x14ac:dyDescent="0.35">
      <c r="B16" s="208" t="s">
        <v>356</v>
      </c>
      <c r="D16" s="158">
        <v>0</v>
      </c>
      <c r="E16" s="158">
        <v>0</v>
      </c>
      <c r="F16" s="158">
        <v>0</v>
      </c>
      <c r="G16" s="158">
        <v>0</v>
      </c>
      <c r="H16" s="158">
        <v>0</v>
      </c>
      <c r="I16" s="158">
        <v>0</v>
      </c>
      <c r="J16" s="158">
        <v>0</v>
      </c>
      <c r="K16" s="158">
        <v>0</v>
      </c>
      <c r="L16" s="158">
        <v>0</v>
      </c>
      <c r="M16" s="158">
        <v>0</v>
      </c>
      <c r="N16" s="158">
        <v>0</v>
      </c>
      <c r="O16" s="158">
        <v>0</v>
      </c>
      <c r="P16" s="158">
        <v>0</v>
      </c>
      <c r="Q16" s="158">
        <v>0</v>
      </c>
      <c r="R16" s="158">
        <v>0</v>
      </c>
      <c r="S16" s="158">
        <v>0</v>
      </c>
      <c r="T16" s="158">
        <v>0</v>
      </c>
      <c r="U16" s="158">
        <v>0</v>
      </c>
      <c r="V16" s="158">
        <v>0</v>
      </c>
      <c r="W16" s="158">
        <v>0</v>
      </c>
      <c r="X16" s="158">
        <v>0</v>
      </c>
      <c r="Y16" s="158">
        <v>0</v>
      </c>
      <c r="Z16" s="158">
        <v>0</v>
      </c>
      <c r="AA16" s="158">
        <v>0</v>
      </c>
      <c r="AB16" s="158">
        <v>0</v>
      </c>
      <c r="AC16" s="158">
        <v>0</v>
      </c>
      <c r="AD16" s="158">
        <v>0</v>
      </c>
      <c r="AE16" s="158">
        <v>0</v>
      </c>
      <c r="AF16" s="158">
        <v>0</v>
      </c>
      <c r="AG16" s="158">
        <v>0</v>
      </c>
      <c r="AH16" s="158">
        <v>407</v>
      </c>
      <c r="AI16" s="158">
        <v>408</v>
      </c>
      <c r="AJ16" s="158">
        <v>393</v>
      </c>
      <c r="AK16" s="158">
        <v>377</v>
      </c>
      <c r="AL16" s="158">
        <v>374</v>
      </c>
      <c r="AM16" s="158">
        <v>367</v>
      </c>
      <c r="AN16" s="158">
        <v>362</v>
      </c>
      <c r="AO16" s="158">
        <v>347</v>
      </c>
      <c r="AP16" s="158">
        <v>340</v>
      </c>
      <c r="AQ16" s="158">
        <v>330</v>
      </c>
      <c r="AR16" s="158">
        <v>337</v>
      </c>
      <c r="AS16" s="158">
        <v>327</v>
      </c>
      <c r="AT16" s="158">
        <v>317</v>
      </c>
      <c r="AU16" s="158">
        <v>304</v>
      </c>
      <c r="AV16" s="158">
        <v>295</v>
      </c>
      <c r="AW16" s="158">
        <v>288</v>
      </c>
      <c r="AX16" s="158">
        <v>281</v>
      </c>
      <c r="AY16" s="158">
        <v>271</v>
      </c>
      <c r="AZ16" s="158">
        <v>263</v>
      </c>
      <c r="BA16" s="158">
        <v>252</v>
      </c>
      <c r="BB16" s="158">
        <v>244</v>
      </c>
      <c r="BC16" s="158">
        <v>237</v>
      </c>
      <c r="BD16" s="158">
        <v>233</v>
      </c>
      <c r="BE16" s="158">
        <v>214</v>
      </c>
      <c r="BF16" s="158">
        <v>227</v>
      </c>
      <c r="BG16" s="158">
        <v>203</v>
      </c>
      <c r="BH16" s="158">
        <v>180</v>
      </c>
      <c r="BI16" s="158">
        <v>163</v>
      </c>
      <c r="BJ16" s="158">
        <v>147</v>
      </c>
      <c r="BK16" s="158">
        <v>129</v>
      </c>
      <c r="BL16" s="158">
        <v>117</v>
      </c>
      <c r="BM16" s="158">
        <v>108</v>
      </c>
      <c r="BN16" s="158">
        <v>103</v>
      </c>
      <c r="BO16" s="158">
        <v>100</v>
      </c>
      <c r="BP16" s="158">
        <v>97</v>
      </c>
      <c r="BQ16" s="158">
        <v>95</v>
      </c>
      <c r="BR16" s="158">
        <v>92</v>
      </c>
      <c r="BS16" s="158">
        <v>92</v>
      </c>
      <c r="BT16" s="158">
        <v>90</v>
      </c>
      <c r="BU16" s="158">
        <v>86</v>
      </c>
      <c r="BV16" s="158">
        <v>101</v>
      </c>
      <c r="BW16" s="158">
        <v>101</v>
      </c>
      <c r="BX16" s="158">
        <v>99</v>
      </c>
      <c r="BY16" s="158">
        <v>97</v>
      </c>
      <c r="BZ16" s="158">
        <v>91</v>
      </c>
      <c r="CA16" s="158">
        <v>86</v>
      </c>
      <c r="CB16" s="158">
        <v>76</v>
      </c>
      <c r="CC16" s="158">
        <v>70</v>
      </c>
      <c r="CD16" s="158">
        <v>68</v>
      </c>
      <c r="CE16" s="158">
        <v>67</v>
      </c>
      <c r="CF16" s="158">
        <v>66</v>
      </c>
      <c r="CG16" s="159">
        <v>65</v>
      </c>
    </row>
    <row r="17" spans="2:85" x14ac:dyDescent="0.35">
      <c r="B17" s="255" t="s">
        <v>358</v>
      </c>
      <c r="D17" s="158">
        <v>0</v>
      </c>
      <c r="E17" s="158">
        <v>0</v>
      </c>
      <c r="F17" s="158">
        <v>0</v>
      </c>
      <c r="G17" s="158">
        <v>0</v>
      </c>
      <c r="H17" s="158">
        <v>0</v>
      </c>
      <c r="I17" s="158">
        <v>0</v>
      </c>
      <c r="J17" s="158">
        <v>0</v>
      </c>
      <c r="K17" s="158">
        <v>0</v>
      </c>
      <c r="L17" s="158">
        <v>0</v>
      </c>
      <c r="M17" s="158">
        <v>0</v>
      </c>
      <c r="N17" s="158">
        <v>0</v>
      </c>
      <c r="O17" s="158">
        <v>0</v>
      </c>
      <c r="P17" s="158">
        <v>0</v>
      </c>
      <c r="Q17" s="158">
        <v>0</v>
      </c>
      <c r="R17" s="158">
        <v>0</v>
      </c>
      <c r="S17" s="158">
        <v>0</v>
      </c>
      <c r="T17" s="158">
        <v>0</v>
      </c>
      <c r="U17" s="158">
        <v>0</v>
      </c>
      <c r="V17" s="158">
        <v>0</v>
      </c>
      <c r="W17" s="158">
        <v>0</v>
      </c>
      <c r="X17" s="158">
        <v>0</v>
      </c>
      <c r="Y17" s="158">
        <v>0</v>
      </c>
      <c r="Z17" s="158">
        <v>0</v>
      </c>
      <c r="AA17" s="158">
        <v>0</v>
      </c>
      <c r="AB17" s="158">
        <v>0</v>
      </c>
      <c r="AC17" s="158">
        <v>0</v>
      </c>
      <c r="AD17" s="158">
        <v>0</v>
      </c>
      <c r="AE17" s="158">
        <v>0</v>
      </c>
      <c r="AF17" s="158">
        <v>0</v>
      </c>
      <c r="AG17" s="158">
        <v>0</v>
      </c>
      <c r="AH17" s="158">
        <v>0</v>
      </c>
      <c r="AI17" s="158">
        <v>0</v>
      </c>
      <c r="AJ17" s="158">
        <v>0</v>
      </c>
      <c r="AK17" s="158">
        <v>0</v>
      </c>
      <c r="AL17" s="158">
        <v>0</v>
      </c>
      <c r="AM17" s="158">
        <v>0</v>
      </c>
      <c r="AN17" s="158">
        <v>0</v>
      </c>
      <c r="AO17" s="158">
        <v>0</v>
      </c>
      <c r="AP17" s="158">
        <v>0</v>
      </c>
      <c r="AQ17" s="158">
        <v>0</v>
      </c>
      <c r="AR17" s="158">
        <v>0</v>
      </c>
      <c r="AS17" s="158">
        <v>0</v>
      </c>
      <c r="AT17" s="158">
        <v>0</v>
      </c>
      <c r="AU17" s="158">
        <v>0</v>
      </c>
      <c r="AV17" s="158">
        <v>0</v>
      </c>
      <c r="AW17" s="158">
        <v>0</v>
      </c>
      <c r="AX17" s="158">
        <v>0</v>
      </c>
      <c r="AY17" s="158">
        <v>0</v>
      </c>
      <c r="AZ17" s="158">
        <v>0</v>
      </c>
      <c r="BA17" s="158">
        <v>0</v>
      </c>
      <c r="BB17" s="158">
        <v>0</v>
      </c>
      <c r="BC17" s="158">
        <v>383</v>
      </c>
      <c r="BD17" s="158">
        <v>384</v>
      </c>
      <c r="BE17" s="158">
        <v>408</v>
      </c>
      <c r="BF17" s="158">
        <v>433</v>
      </c>
      <c r="BG17" s="158">
        <v>455</v>
      </c>
      <c r="BH17" s="158">
        <v>467</v>
      </c>
      <c r="BI17" s="158">
        <v>475</v>
      </c>
      <c r="BJ17" s="158">
        <v>485</v>
      </c>
      <c r="BK17" s="158">
        <v>496</v>
      </c>
      <c r="BL17" s="158">
        <v>519</v>
      </c>
      <c r="BM17" s="158">
        <v>550</v>
      </c>
      <c r="BN17" s="158">
        <v>584</v>
      </c>
      <c r="BO17" s="158">
        <v>615</v>
      </c>
      <c r="BP17" s="158">
        <v>650</v>
      </c>
      <c r="BQ17" s="158">
        <v>675</v>
      </c>
      <c r="BR17" s="158">
        <v>730</v>
      </c>
      <c r="BS17" s="158">
        <v>793</v>
      </c>
      <c r="BT17" s="158">
        <v>844</v>
      </c>
      <c r="BU17" s="158">
        <v>884</v>
      </c>
      <c r="BV17" s="158">
        <v>894</v>
      </c>
      <c r="BW17" s="158">
        <v>90</v>
      </c>
      <c r="BX17" s="158">
        <v>72</v>
      </c>
      <c r="BY17" s="158">
        <v>86</v>
      </c>
      <c r="BZ17" s="158">
        <v>99</v>
      </c>
      <c r="CA17" s="158">
        <v>90</v>
      </c>
      <c r="CB17" s="158">
        <v>97</v>
      </c>
      <c r="CC17" s="158">
        <v>104</v>
      </c>
      <c r="CD17" s="158">
        <v>110</v>
      </c>
      <c r="CE17" s="158">
        <v>117</v>
      </c>
      <c r="CF17" s="158">
        <v>122</v>
      </c>
      <c r="CG17" s="159">
        <v>128</v>
      </c>
    </row>
    <row r="18" spans="2:85" x14ac:dyDescent="0.35">
      <c r="B18" s="221" t="s">
        <v>447</v>
      </c>
      <c r="D18" s="158">
        <v>0</v>
      </c>
      <c r="E18" s="158">
        <v>0</v>
      </c>
      <c r="F18" s="158">
        <v>0</v>
      </c>
      <c r="G18" s="158">
        <v>0</v>
      </c>
      <c r="H18" s="158">
        <v>0</v>
      </c>
      <c r="I18" s="158">
        <v>0</v>
      </c>
      <c r="J18" s="158">
        <v>0</v>
      </c>
      <c r="K18" s="158">
        <v>0</v>
      </c>
      <c r="L18" s="158">
        <v>0</v>
      </c>
      <c r="M18" s="158">
        <v>0</v>
      </c>
      <c r="N18" s="158">
        <v>0</v>
      </c>
      <c r="O18" s="158">
        <v>0</v>
      </c>
      <c r="P18" s="158">
        <v>0</v>
      </c>
      <c r="Q18" s="158">
        <v>0</v>
      </c>
      <c r="R18" s="158">
        <v>0</v>
      </c>
      <c r="S18" s="158">
        <v>0</v>
      </c>
      <c r="T18" s="158">
        <v>0</v>
      </c>
      <c r="U18" s="158">
        <v>0</v>
      </c>
      <c r="V18" s="158">
        <v>0</v>
      </c>
      <c r="W18" s="158">
        <v>0</v>
      </c>
      <c r="X18" s="158">
        <v>0</v>
      </c>
      <c r="Y18" s="158">
        <v>0</v>
      </c>
      <c r="Z18" s="158">
        <v>0</v>
      </c>
      <c r="AA18" s="158">
        <v>0</v>
      </c>
      <c r="AB18" s="158">
        <v>0</v>
      </c>
      <c r="AC18" s="158">
        <v>0</v>
      </c>
      <c r="AD18" s="158">
        <v>0</v>
      </c>
      <c r="AE18" s="158">
        <v>0</v>
      </c>
      <c r="AF18" s="158">
        <v>0</v>
      </c>
      <c r="AG18" s="158">
        <v>0</v>
      </c>
      <c r="AH18" s="158">
        <v>0</v>
      </c>
      <c r="AI18" s="158">
        <v>0</v>
      </c>
      <c r="AJ18" s="158">
        <v>0</v>
      </c>
      <c r="AK18" s="158">
        <v>0</v>
      </c>
      <c r="AL18" s="158">
        <v>0</v>
      </c>
      <c r="AM18" s="158">
        <v>0</v>
      </c>
      <c r="AN18" s="158">
        <v>0</v>
      </c>
      <c r="AO18" s="158">
        <v>0</v>
      </c>
      <c r="AP18" s="158">
        <v>0</v>
      </c>
      <c r="AQ18" s="158">
        <v>0</v>
      </c>
      <c r="AR18" s="158">
        <v>0</v>
      </c>
      <c r="AS18" s="158">
        <v>0</v>
      </c>
      <c r="AT18" s="158">
        <v>0</v>
      </c>
      <c r="AU18" s="158">
        <v>0</v>
      </c>
      <c r="AV18" s="158">
        <v>0</v>
      </c>
      <c r="AW18" s="158">
        <v>0</v>
      </c>
      <c r="AX18" s="158">
        <v>0</v>
      </c>
      <c r="AY18" s="158">
        <v>0</v>
      </c>
      <c r="AZ18" s="158">
        <v>0</v>
      </c>
      <c r="BA18" s="158">
        <v>0</v>
      </c>
      <c r="BB18" s="158">
        <v>0</v>
      </c>
      <c r="BC18" s="158">
        <v>0</v>
      </c>
      <c r="BD18" s="158">
        <v>0</v>
      </c>
      <c r="BE18" s="158">
        <v>0</v>
      </c>
      <c r="BF18" s="158">
        <v>0</v>
      </c>
      <c r="BG18" s="158">
        <v>386</v>
      </c>
      <c r="BH18" s="158">
        <v>407</v>
      </c>
      <c r="BI18" s="158">
        <v>422</v>
      </c>
      <c r="BJ18" s="158">
        <v>432</v>
      </c>
      <c r="BK18" s="158">
        <v>442</v>
      </c>
      <c r="BL18" s="158">
        <v>462</v>
      </c>
      <c r="BM18" s="158">
        <v>491</v>
      </c>
      <c r="BN18" s="158">
        <v>523</v>
      </c>
      <c r="BO18" s="158">
        <v>558</v>
      </c>
      <c r="BP18" s="158">
        <v>595</v>
      </c>
      <c r="BQ18" s="158">
        <v>631</v>
      </c>
      <c r="BR18" s="158">
        <v>679</v>
      </c>
      <c r="BS18" s="158">
        <v>740</v>
      </c>
      <c r="BT18" s="158">
        <v>780</v>
      </c>
      <c r="BU18" s="158">
        <v>809</v>
      </c>
      <c r="BV18" s="158">
        <v>803</v>
      </c>
      <c r="BW18" s="158">
        <v>11</v>
      </c>
      <c r="BX18" s="158">
        <v>11</v>
      </c>
      <c r="BY18" s="158">
        <v>11</v>
      </c>
      <c r="BZ18" s="158">
        <v>10</v>
      </c>
      <c r="CA18" s="158">
        <v>10</v>
      </c>
      <c r="CB18" s="158">
        <v>10</v>
      </c>
      <c r="CC18" s="158">
        <v>11</v>
      </c>
      <c r="CD18" s="158">
        <v>11</v>
      </c>
      <c r="CE18" s="158">
        <v>12</v>
      </c>
      <c r="CF18" s="158">
        <v>12</v>
      </c>
      <c r="CG18" s="159">
        <v>13</v>
      </c>
    </row>
    <row r="19" spans="2:85" x14ac:dyDescent="0.35">
      <c r="B19" s="221" t="s">
        <v>448</v>
      </c>
      <c r="D19" s="158">
        <v>0</v>
      </c>
      <c r="E19" s="158">
        <v>0</v>
      </c>
      <c r="F19" s="158">
        <v>0</v>
      </c>
      <c r="G19" s="158">
        <v>0</v>
      </c>
      <c r="H19" s="158">
        <v>0</v>
      </c>
      <c r="I19" s="158">
        <v>0</v>
      </c>
      <c r="J19" s="158">
        <v>0</v>
      </c>
      <c r="K19" s="158">
        <v>0</v>
      </c>
      <c r="L19" s="158">
        <v>0</v>
      </c>
      <c r="M19" s="158">
        <v>0</v>
      </c>
      <c r="N19" s="158">
        <v>0</v>
      </c>
      <c r="O19" s="158">
        <v>0</v>
      </c>
      <c r="P19" s="158">
        <v>0</v>
      </c>
      <c r="Q19" s="158">
        <v>0</v>
      </c>
      <c r="R19" s="158">
        <v>0</v>
      </c>
      <c r="S19" s="158">
        <v>0</v>
      </c>
      <c r="T19" s="158">
        <v>0</v>
      </c>
      <c r="U19" s="158">
        <v>0</v>
      </c>
      <c r="V19" s="158">
        <v>0</v>
      </c>
      <c r="W19" s="158">
        <v>0</v>
      </c>
      <c r="X19" s="158">
        <v>0</v>
      </c>
      <c r="Y19" s="158">
        <v>0</v>
      </c>
      <c r="Z19" s="158">
        <v>0</v>
      </c>
      <c r="AA19" s="158">
        <v>0</v>
      </c>
      <c r="AB19" s="158">
        <v>0</v>
      </c>
      <c r="AC19" s="158">
        <v>0</v>
      </c>
      <c r="AD19" s="158">
        <v>0</v>
      </c>
      <c r="AE19" s="158">
        <v>0</v>
      </c>
      <c r="AF19" s="158">
        <v>0</v>
      </c>
      <c r="AG19" s="158">
        <v>0</v>
      </c>
      <c r="AH19" s="158">
        <v>0</v>
      </c>
      <c r="AI19" s="158">
        <v>0</v>
      </c>
      <c r="AJ19" s="158">
        <v>0</v>
      </c>
      <c r="AK19" s="158">
        <v>0</v>
      </c>
      <c r="AL19" s="158">
        <v>0</v>
      </c>
      <c r="AM19" s="158">
        <v>0</v>
      </c>
      <c r="AN19" s="158">
        <v>0</v>
      </c>
      <c r="AO19" s="158">
        <v>0</v>
      </c>
      <c r="AP19" s="158">
        <v>0</v>
      </c>
      <c r="AQ19" s="158">
        <v>0</v>
      </c>
      <c r="AR19" s="158">
        <v>0</v>
      </c>
      <c r="AS19" s="158">
        <v>0</v>
      </c>
      <c r="AT19" s="158">
        <v>0</v>
      </c>
      <c r="AU19" s="158">
        <v>0</v>
      </c>
      <c r="AV19" s="158">
        <v>0</v>
      </c>
      <c r="AW19" s="158">
        <v>0</v>
      </c>
      <c r="AX19" s="158">
        <v>0</v>
      </c>
      <c r="AY19" s="158">
        <v>0</v>
      </c>
      <c r="AZ19" s="158">
        <v>0</v>
      </c>
      <c r="BA19" s="158">
        <v>0</v>
      </c>
      <c r="BB19" s="158">
        <v>0</v>
      </c>
      <c r="BC19" s="158">
        <v>0</v>
      </c>
      <c r="BD19" s="158">
        <v>0</v>
      </c>
      <c r="BE19" s="158">
        <v>0</v>
      </c>
      <c r="BF19" s="158">
        <v>0</v>
      </c>
      <c r="BG19" s="158">
        <v>69</v>
      </c>
      <c r="BH19" s="158">
        <v>60</v>
      </c>
      <c r="BI19" s="158">
        <v>53</v>
      </c>
      <c r="BJ19" s="158">
        <v>52</v>
      </c>
      <c r="BK19" s="158">
        <v>54</v>
      </c>
      <c r="BL19" s="158">
        <v>57</v>
      </c>
      <c r="BM19" s="158">
        <v>59</v>
      </c>
      <c r="BN19" s="158">
        <v>61</v>
      </c>
      <c r="BO19" s="158">
        <v>57</v>
      </c>
      <c r="BP19" s="158">
        <v>55</v>
      </c>
      <c r="BQ19" s="158">
        <v>44</v>
      </c>
      <c r="BR19" s="158">
        <v>52</v>
      </c>
      <c r="BS19" s="158">
        <v>52</v>
      </c>
      <c r="BT19" s="158">
        <v>65</v>
      </c>
      <c r="BU19" s="158">
        <v>75</v>
      </c>
      <c r="BV19" s="158">
        <v>91</v>
      </c>
      <c r="BW19" s="158">
        <v>79</v>
      </c>
      <c r="BX19" s="158">
        <v>61</v>
      </c>
      <c r="BY19" s="158">
        <v>75</v>
      </c>
      <c r="BZ19" s="158">
        <v>89</v>
      </c>
      <c r="CA19" s="158">
        <v>80</v>
      </c>
      <c r="CB19" s="158">
        <v>87</v>
      </c>
      <c r="CC19" s="158">
        <v>93</v>
      </c>
      <c r="CD19" s="158">
        <v>99</v>
      </c>
      <c r="CE19" s="158">
        <v>105</v>
      </c>
      <c r="CF19" s="158">
        <v>110</v>
      </c>
      <c r="CG19" s="159">
        <v>115</v>
      </c>
    </row>
    <row r="20" spans="2:85" ht="26.25" customHeight="1" x14ac:dyDescent="0.35">
      <c r="B20" s="208" t="s">
        <v>471</v>
      </c>
      <c r="D20" s="218">
        <v>0</v>
      </c>
      <c r="E20" s="218">
        <v>0</v>
      </c>
      <c r="F20" s="218">
        <v>0</v>
      </c>
      <c r="G20" s="218">
        <v>0</v>
      </c>
      <c r="H20" s="218">
        <v>0</v>
      </c>
      <c r="I20" s="218">
        <v>0</v>
      </c>
      <c r="J20" s="218">
        <v>0</v>
      </c>
      <c r="K20" s="218">
        <v>0</v>
      </c>
      <c r="L20" s="218">
        <v>0</v>
      </c>
      <c r="M20" s="218">
        <v>0</v>
      </c>
      <c r="N20" s="218">
        <v>0</v>
      </c>
      <c r="O20" s="218">
        <v>0</v>
      </c>
      <c r="P20" s="218">
        <v>0</v>
      </c>
      <c r="Q20" s="218">
        <v>0</v>
      </c>
      <c r="R20" s="218">
        <v>0</v>
      </c>
      <c r="S20" s="218">
        <v>0</v>
      </c>
      <c r="T20" s="218">
        <v>0</v>
      </c>
      <c r="U20" s="218">
        <v>0</v>
      </c>
      <c r="V20" s="218">
        <v>0</v>
      </c>
      <c r="W20" s="218">
        <v>0</v>
      </c>
      <c r="X20" s="218">
        <v>0</v>
      </c>
      <c r="Y20" s="218">
        <v>0</v>
      </c>
      <c r="Z20" s="218">
        <v>0</v>
      </c>
      <c r="AA20" s="218">
        <v>0</v>
      </c>
      <c r="AB20" s="218">
        <v>8050</v>
      </c>
      <c r="AC20" s="218">
        <v>260</v>
      </c>
      <c r="AD20" s="218">
        <v>340</v>
      </c>
      <c r="AE20" s="218">
        <v>0</v>
      </c>
      <c r="AF20" s="218">
        <v>0</v>
      </c>
      <c r="AG20" s="218">
        <v>9800</v>
      </c>
      <c r="AH20" s="218">
        <v>500</v>
      </c>
      <c r="AI20" s="218">
        <v>500</v>
      </c>
      <c r="AJ20" s="218">
        <v>500</v>
      </c>
      <c r="AK20" s="218">
        <v>600</v>
      </c>
      <c r="AL20" s="218">
        <v>600</v>
      </c>
      <c r="AM20" s="218">
        <v>600</v>
      </c>
      <c r="AN20" s="218">
        <v>600</v>
      </c>
      <c r="AO20" s="218">
        <v>700</v>
      </c>
      <c r="AP20" s="218">
        <v>800</v>
      </c>
      <c r="AQ20" s="218">
        <v>887</v>
      </c>
      <c r="AR20" s="218">
        <v>861</v>
      </c>
      <c r="AS20" s="218">
        <v>877</v>
      </c>
      <c r="AT20" s="218">
        <v>934</v>
      </c>
      <c r="AU20" s="218">
        <v>1067</v>
      </c>
      <c r="AV20" s="218">
        <v>1265</v>
      </c>
      <c r="AW20" s="218">
        <v>1392</v>
      </c>
      <c r="AX20" s="218">
        <v>1260</v>
      </c>
      <c r="AY20" s="218">
        <v>1476</v>
      </c>
      <c r="AZ20" s="218">
        <v>1544</v>
      </c>
      <c r="BA20" s="218">
        <v>1578</v>
      </c>
      <c r="BB20" s="218">
        <v>1607</v>
      </c>
      <c r="BC20" s="218">
        <v>1612</v>
      </c>
      <c r="BD20" s="218">
        <v>1622</v>
      </c>
      <c r="BE20" s="218">
        <v>1635</v>
      </c>
      <c r="BF20" s="218">
        <v>1719</v>
      </c>
      <c r="BG20" s="218">
        <v>1854</v>
      </c>
      <c r="BH20" s="218">
        <v>1921</v>
      </c>
      <c r="BI20" s="218">
        <v>1912</v>
      </c>
      <c r="BJ20" s="218">
        <v>1920</v>
      </c>
      <c r="BK20" s="218">
        <v>2003</v>
      </c>
      <c r="BL20" s="218">
        <v>3164</v>
      </c>
      <c r="BM20" s="218">
        <v>3246</v>
      </c>
      <c r="BN20" s="218">
        <v>3227</v>
      </c>
      <c r="BO20" s="218">
        <v>3212</v>
      </c>
      <c r="BP20" s="218">
        <v>3240</v>
      </c>
      <c r="BQ20" s="218">
        <v>3215</v>
      </c>
      <c r="BR20" s="218">
        <v>3329</v>
      </c>
      <c r="BS20" s="218">
        <v>3565</v>
      </c>
      <c r="BT20" s="218">
        <v>3310</v>
      </c>
      <c r="BU20" s="218">
        <v>3317</v>
      </c>
      <c r="BV20" s="218">
        <v>3241</v>
      </c>
      <c r="BW20" s="218">
        <v>3479</v>
      </c>
      <c r="BX20" s="218">
        <v>3577</v>
      </c>
      <c r="BY20" s="218">
        <v>3710</v>
      </c>
      <c r="BZ20" s="218">
        <v>4075</v>
      </c>
      <c r="CA20" s="218">
        <v>4552</v>
      </c>
      <c r="CB20" s="218">
        <v>4952</v>
      </c>
      <c r="CC20" s="218">
        <v>5304</v>
      </c>
      <c r="CD20" s="218">
        <v>5637</v>
      </c>
      <c r="CE20" s="218">
        <v>5961</v>
      </c>
      <c r="CF20" s="218">
        <v>6086</v>
      </c>
      <c r="CG20" s="220">
        <v>6274</v>
      </c>
    </row>
    <row r="21" spans="2:85" x14ac:dyDescent="0.35">
      <c r="B21" s="208" t="s">
        <v>25</v>
      </c>
      <c r="D21" s="218">
        <v>0</v>
      </c>
      <c r="E21" s="218">
        <v>0</v>
      </c>
      <c r="F21" s="218">
        <v>0</v>
      </c>
      <c r="G21" s="218">
        <v>0</v>
      </c>
      <c r="H21" s="218">
        <v>0</v>
      </c>
      <c r="I21" s="218">
        <v>0</v>
      </c>
      <c r="J21" s="218">
        <v>0</v>
      </c>
      <c r="K21" s="218">
        <v>0</v>
      </c>
      <c r="L21" s="218">
        <v>0</v>
      </c>
      <c r="M21" s="218">
        <v>0</v>
      </c>
      <c r="N21" s="218">
        <v>0</v>
      </c>
      <c r="O21" s="218">
        <v>0</v>
      </c>
      <c r="P21" s="218">
        <v>0</v>
      </c>
      <c r="Q21" s="218">
        <v>0</v>
      </c>
      <c r="R21" s="218">
        <v>0</v>
      </c>
      <c r="S21" s="218">
        <v>0</v>
      </c>
      <c r="T21" s="218">
        <v>0</v>
      </c>
      <c r="U21" s="218">
        <v>0</v>
      </c>
      <c r="V21" s="218">
        <v>0</v>
      </c>
      <c r="W21" s="218">
        <v>0</v>
      </c>
      <c r="X21" s="218">
        <v>0</v>
      </c>
      <c r="Y21" s="218">
        <v>0</v>
      </c>
      <c r="Z21" s="218">
        <v>0</v>
      </c>
      <c r="AA21" s="218">
        <v>0</v>
      </c>
      <c r="AB21" s="218">
        <v>0</v>
      </c>
      <c r="AC21" s="218">
        <v>0</v>
      </c>
      <c r="AD21" s="218">
        <v>0</v>
      </c>
      <c r="AE21" s="218">
        <v>0</v>
      </c>
      <c r="AF21" s="218">
        <v>0</v>
      </c>
      <c r="AG21" s="218">
        <v>0</v>
      </c>
      <c r="AH21" s="218">
        <v>0</v>
      </c>
      <c r="AI21" s="218">
        <v>0</v>
      </c>
      <c r="AJ21" s="218">
        <v>0</v>
      </c>
      <c r="AK21" s="218">
        <v>0</v>
      </c>
      <c r="AL21" s="218">
        <v>0</v>
      </c>
      <c r="AM21" s="218">
        <v>0</v>
      </c>
      <c r="AN21" s="218">
        <v>0</v>
      </c>
      <c r="AO21" s="218">
        <v>0</v>
      </c>
      <c r="AP21" s="218">
        <v>0</v>
      </c>
      <c r="AQ21" s="218">
        <v>0</v>
      </c>
      <c r="AR21" s="218">
        <v>2131</v>
      </c>
      <c r="AS21" s="218">
        <v>2221</v>
      </c>
      <c r="AT21" s="218">
        <v>2991</v>
      </c>
      <c r="AU21" s="218">
        <v>3209</v>
      </c>
      <c r="AV21" s="218">
        <v>3708</v>
      </c>
      <c r="AW21" s="218">
        <v>2628</v>
      </c>
      <c r="AX21" s="218">
        <v>2814</v>
      </c>
      <c r="AY21" s="218">
        <v>2921</v>
      </c>
      <c r="AZ21" s="218">
        <v>2927</v>
      </c>
      <c r="BA21" s="218">
        <v>2856</v>
      </c>
      <c r="BB21" s="218">
        <v>2740</v>
      </c>
      <c r="BC21" s="218">
        <v>2580</v>
      </c>
      <c r="BD21" s="218">
        <v>2374</v>
      </c>
      <c r="BE21" s="218">
        <v>2293</v>
      </c>
      <c r="BF21" s="218">
        <v>2268</v>
      </c>
      <c r="BG21" s="218">
        <v>2358</v>
      </c>
      <c r="BH21" s="218">
        <v>2473</v>
      </c>
      <c r="BI21" s="218">
        <v>2603</v>
      </c>
      <c r="BJ21" s="218">
        <v>2570</v>
      </c>
      <c r="BK21" s="218">
        <v>2533</v>
      </c>
      <c r="BL21" s="218">
        <v>2566</v>
      </c>
      <c r="BM21" s="218">
        <v>2940</v>
      </c>
      <c r="BN21" s="218">
        <v>3172</v>
      </c>
      <c r="BO21" s="218">
        <v>3254</v>
      </c>
      <c r="BP21" s="218">
        <v>3368</v>
      </c>
      <c r="BQ21" s="218">
        <v>0</v>
      </c>
      <c r="BR21" s="218">
        <v>0</v>
      </c>
      <c r="BS21" s="218">
        <v>0</v>
      </c>
      <c r="BT21" s="218">
        <v>0</v>
      </c>
      <c r="BU21" s="218">
        <v>0</v>
      </c>
      <c r="BV21" s="218">
        <v>0</v>
      </c>
      <c r="BW21" s="218">
        <v>0</v>
      </c>
      <c r="BX21" s="218">
        <v>0</v>
      </c>
      <c r="BY21" s="218">
        <v>0</v>
      </c>
      <c r="BZ21" s="218">
        <v>0</v>
      </c>
      <c r="CA21" s="218">
        <v>0</v>
      </c>
      <c r="CB21" s="218">
        <v>0</v>
      </c>
      <c r="CC21" s="218">
        <v>0</v>
      </c>
      <c r="CD21" s="218">
        <v>0</v>
      </c>
      <c r="CE21" s="218">
        <v>0</v>
      </c>
      <c r="CF21" s="218">
        <v>0</v>
      </c>
      <c r="CG21" s="220">
        <v>0</v>
      </c>
    </row>
    <row r="22" spans="2:85" x14ac:dyDescent="0.35">
      <c r="B22" s="255" t="s">
        <v>366</v>
      </c>
      <c r="D22" s="218">
        <v>0</v>
      </c>
      <c r="E22" s="218">
        <v>0</v>
      </c>
      <c r="F22" s="218">
        <v>0</v>
      </c>
      <c r="G22" s="218">
        <v>0</v>
      </c>
      <c r="H22" s="218">
        <v>0</v>
      </c>
      <c r="I22" s="218">
        <v>0</v>
      </c>
      <c r="J22" s="218">
        <v>0</v>
      </c>
      <c r="K22" s="218">
        <v>0</v>
      </c>
      <c r="L22" s="218">
        <v>0</v>
      </c>
      <c r="M22" s="218">
        <v>0</v>
      </c>
      <c r="N22" s="218">
        <v>0</v>
      </c>
      <c r="O22" s="218">
        <v>0</v>
      </c>
      <c r="P22" s="218">
        <v>0</v>
      </c>
      <c r="Q22" s="218">
        <v>0</v>
      </c>
      <c r="R22" s="218">
        <v>0</v>
      </c>
      <c r="S22" s="218">
        <v>0</v>
      </c>
      <c r="T22" s="218">
        <v>0</v>
      </c>
      <c r="U22" s="218">
        <v>0</v>
      </c>
      <c r="V22" s="218">
        <v>0</v>
      </c>
      <c r="W22" s="218">
        <v>0</v>
      </c>
      <c r="X22" s="218">
        <v>0</v>
      </c>
      <c r="Y22" s="218">
        <v>0</v>
      </c>
      <c r="Z22" s="218">
        <v>0</v>
      </c>
      <c r="AA22" s="218">
        <v>0</v>
      </c>
      <c r="AB22" s="218">
        <v>0</v>
      </c>
      <c r="AC22" s="218">
        <v>0</v>
      </c>
      <c r="AD22" s="218">
        <v>0</v>
      </c>
      <c r="AE22" s="218">
        <v>0</v>
      </c>
      <c r="AF22" s="218">
        <v>0</v>
      </c>
      <c r="AG22" s="218">
        <v>0</v>
      </c>
      <c r="AH22" s="218">
        <v>0</v>
      </c>
      <c r="AI22" s="218">
        <v>0</v>
      </c>
      <c r="AJ22" s="218">
        <v>0</v>
      </c>
      <c r="AK22" s="218">
        <v>0</v>
      </c>
      <c r="AL22" s="218">
        <v>0</v>
      </c>
      <c r="AM22" s="218">
        <v>0</v>
      </c>
      <c r="AN22" s="218">
        <v>0</v>
      </c>
      <c r="AO22" s="218">
        <v>0</v>
      </c>
      <c r="AP22" s="218">
        <v>0</v>
      </c>
      <c r="AQ22" s="218">
        <v>0</v>
      </c>
      <c r="AR22" s="218">
        <v>0</v>
      </c>
      <c r="AS22" s="218">
        <v>0</v>
      </c>
      <c r="AT22" s="218">
        <v>0</v>
      </c>
      <c r="AU22" s="218">
        <v>0</v>
      </c>
      <c r="AV22" s="218">
        <v>629</v>
      </c>
      <c r="AW22" s="218">
        <v>799</v>
      </c>
      <c r="AX22" s="218">
        <v>915</v>
      </c>
      <c r="AY22" s="218">
        <v>1048</v>
      </c>
      <c r="AZ22" s="218">
        <v>1160</v>
      </c>
      <c r="BA22" s="218">
        <v>1251</v>
      </c>
      <c r="BB22" s="218">
        <v>1288</v>
      </c>
      <c r="BC22" s="218">
        <v>1314</v>
      </c>
      <c r="BD22" s="218">
        <v>1351</v>
      </c>
      <c r="BE22" s="218">
        <v>1410</v>
      </c>
      <c r="BF22" s="218">
        <v>1491</v>
      </c>
      <c r="BG22" s="218">
        <v>1553</v>
      </c>
      <c r="BH22" s="218">
        <v>1596</v>
      </c>
      <c r="BI22" s="218">
        <v>1627</v>
      </c>
      <c r="BJ22" s="218">
        <v>1657</v>
      </c>
      <c r="BK22" s="218">
        <v>1692</v>
      </c>
      <c r="BL22" s="218">
        <v>1733</v>
      </c>
      <c r="BM22" s="218">
        <v>1780</v>
      </c>
      <c r="BN22" s="218">
        <v>1819</v>
      </c>
      <c r="BO22" s="218">
        <v>1847</v>
      </c>
      <c r="BP22" s="218">
        <v>1877</v>
      </c>
      <c r="BQ22" s="218">
        <v>1866</v>
      </c>
      <c r="BR22" s="218">
        <v>1761</v>
      </c>
      <c r="BS22" s="218">
        <v>1563</v>
      </c>
      <c r="BT22" s="218">
        <v>1236</v>
      </c>
      <c r="BU22" s="218">
        <v>837</v>
      </c>
      <c r="BV22" s="218">
        <v>570</v>
      </c>
      <c r="BW22" s="218">
        <v>322</v>
      </c>
      <c r="BX22" s="218">
        <v>204</v>
      </c>
      <c r="BY22" s="218">
        <v>186</v>
      </c>
      <c r="BZ22" s="218">
        <v>170</v>
      </c>
      <c r="CA22" s="218">
        <v>157</v>
      </c>
      <c r="CB22" s="218">
        <v>147</v>
      </c>
      <c r="CC22" s="218">
        <v>132</v>
      </c>
      <c r="CD22" s="218">
        <v>124</v>
      </c>
      <c r="CE22" s="218">
        <v>117</v>
      </c>
      <c r="CF22" s="218">
        <v>97</v>
      </c>
      <c r="CG22" s="220">
        <v>61</v>
      </c>
    </row>
    <row r="23" spans="2:85" x14ac:dyDescent="0.35">
      <c r="B23" s="221" t="s">
        <v>447</v>
      </c>
      <c r="D23" s="218">
        <v>0</v>
      </c>
      <c r="E23" s="218">
        <v>0</v>
      </c>
      <c r="F23" s="218">
        <v>0</v>
      </c>
      <c r="G23" s="218">
        <v>0</v>
      </c>
      <c r="H23" s="218">
        <v>0</v>
      </c>
      <c r="I23" s="218">
        <v>0</v>
      </c>
      <c r="J23" s="218">
        <v>0</v>
      </c>
      <c r="K23" s="218">
        <v>0</v>
      </c>
      <c r="L23" s="218">
        <v>0</v>
      </c>
      <c r="M23" s="218">
        <v>0</v>
      </c>
      <c r="N23" s="218">
        <v>0</v>
      </c>
      <c r="O23" s="218">
        <v>0</v>
      </c>
      <c r="P23" s="218">
        <v>0</v>
      </c>
      <c r="Q23" s="218">
        <v>0</v>
      </c>
      <c r="R23" s="218">
        <v>0</v>
      </c>
      <c r="S23" s="218">
        <v>0</v>
      </c>
      <c r="T23" s="218">
        <v>0</v>
      </c>
      <c r="U23" s="218">
        <v>0</v>
      </c>
      <c r="V23" s="218">
        <v>0</v>
      </c>
      <c r="W23" s="218">
        <v>0</v>
      </c>
      <c r="X23" s="218">
        <v>0</v>
      </c>
      <c r="Y23" s="218">
        <v>0</v>
      </c>
      <c r="Z23" s="218">
        <v>0</v>
      </c>
      <c r="AA23" s="218">
        <v>0</v>
      </c>
      <c r="AB23" s="218">
        <v>0</v>
      </c>
      <c r="AC23" s="218">
        <v>0</v>
      </c>
      <c r="AD23" s="218">
        <v>0</v>
      </c>
      <c r="AE23" s="218">
        <v>0</v>
      </c>
      <c r="AF23" s="218">
        <v>0</v>
      </c>
      <c r="AG23" s="218">
        <v>0</v>
      </c>
      <c r="AH23" s="218">
        <v>0</v>
      </c>
      <c r="AI23" s="218">
        <v>0</v>
      </c>
      <c r="AJ23" s="218">
        <v>0</v>
      </c>
      <c r="AK23" s="218">
        <v>0</v>
      </c>
      <c r="AL23" s="218">
        <v>0</v>
      </c>
      <c r="AM23" s="218">
        <v>0</v>
      </c>
      <c r="AN23" s="218">
        <v>0</v>
      </c>
      <c r="AO23" s="218">
        <v>0</v>
      </c>
      <c r="AP23" s="218">
        <v>0</v>
      </c>
      <c r="AQ23" s="218">
        <v>0</v>
      </c>
      <c r="AR23" s="218">
        <v>0</v>
      </c>
      <c r="AS23" s="218">
        <v>0</v>
      </c>
      <c r="AT23" s="218">
        <v>0</v>
      </c>
      <c r="AU23" s="218">
        <v>0</v>
      </c>
      <c r="AV23" s="218">
        <v>591</v>
      </c>
      <c r="AW23" s="218">
        <v>796</v>
      </c>
      <c r="AX23" s="218">
        <v>908</v>
      </c>
      <c r="AY23" s="218">
        <v>1039</v>
      </c>
      <c r="AZ23" s="218">
        <v>1151</v>
      </c>
      <c r="BA23" s="218">
        <v>1243</v>
      </c>
      <c r="BB23" s="218">
        <v>1278</v>
      </c>
      <c r="BC23" s="218">
        <v>1302</v>
      </c>
      <c r="BD23" s="218">
        <v>1339</v>
      </c>
      <c r="BE23" s="218">
        <v>1396</v>
      </c>
      <c r="BF23" s="218">
        <v>1477</v>
      </c>
      <c r="BG23" s="218">
        <v>1539</v>
      </c>
      <c r="BH23" s="218">
        <v>1582</v>
      </c>
      <c r="BI23" s="218">
        <v>1612</v>
      </c>
      <c r="BJ23" s="218">
        <v>1641</v>
      </c>
      <c r="BK23" s="218">
        <v>1676</v>
      </c>
      <c r="BL23" s="218">
        <v>1715</v>
      </c>
      <c r="BM23" s="218">
        <v>1761</v>
      </c>
      <c r="BN23" s="218">
        <v>1800</v>
      </c>
      <c r="BO23" s="218">
        <v>1828</v>
      </c>
      <c r="BP23" s="218">
        <v>1858</v>
      </c>
      <c r="BQ23" s="218">
        <v>1846</v>
      </c>
      <c r="BR23" s="218">
        <v>1742</v>
      </c>
      <c r="BS23" s="218">
        <v>1555</v>
      </c>
      <c r="BT23" s="218">
        <v>1227</v>
      </c>
      <c r="BU23" s="218">
        <v>829</v>
      </c>
      <c r="BV23" s="218">
        <v>563</v>
      </c>
      <c r="BW23" s="218">
        <v>314</v>
      </c>
      <c r="BX23" s="218">
        <v>198</v>
      </c>
      <c r="BY23" s="218">
        <v>180</v>
      </c>
      <c r="BZ23" s="218">
        <v>165</v>
      </c>
      <c r="CA23" s="218">
        <v>153</v>
      </c>
      <c r="CB23" s="218">
        <v>143</v>
      </c>
      <c r="CC23" s="218">
        <v>129</v>
      </c>
      <c r="CD23" s="218">
        <v>120</v>
      </c>
      <c r="CE23" s="218">
        <v>114</v>
      </c>
      <c r="CF23" s="218">
        <v>94</v>
      </c>
      <c r="CG23" s="220">
        <v>58</v>
      </c>
    </row>
    <row r="24" spans="2:85" x14ac:dyDescent="0.35">
      <c r="B24" s="221" t="s">
        <v>448</v>
      </c>
      <c r="D24" s="218">
        <v>0</v>
      </c>
      <c r="E24" s="218">
        <v>0</v>
      </c>
      <c r="F24" s="218">
        <v>0</v>
      </c>
      <c r="G24" s="218">
        <v>0</v>
      </c>
      <c r="H24" s="218">
        <v>0</v>
      </c>
      <c r="I24" s="218">
        <v>0</v>
      </c>
      <c r="J24" s="218">
        <v>0</v>
      </c>
      <c r="K24" s="218">
        <v>0</v>
      </c>
      <c r="L24" s="218">
        <v>0</v>
      </c>
      <c r="M24" s="218">
        <v>0</v>
      </c>
      <c r="N24" s="218">
        <v>0</v>
      </c>
      <c r="O24" s="218">
        <v>0</v>
      </c>
      <c r="P24" s="218">
        <v>0</v>
      </c>
      <c r="Q24" s="218">
        <v>0</v>
      </c>
      <c r="R24" s="218">
        <v>0</v>
      </c>
      <c r="S24" s="218">
        <v>0</v>
      </c>
      <c r="T24" s="218">
        <v>0</v>
      </c>
      <c r="U24" s="218">
        <v>0</v>
      </c>
      <c r="V24" s="218">
        <v>0</v>
      </c>
      <c r="W24" s="218">
        <v>0</v>
      </c>
      <c r="X24" s="218">
        <v>0</v>
      </c>
      <c r="Y24" s="218">
        <v>0</v>
      </c>
      <c r="Z24" s="218">
        <v>0</v>
      </c>
      <c r="AA24" s="218">
        <v>0</v>
      </c>
      <c r="AB24" s="218">
        <v>0</v>
      </c>
      <c r="AC24" s="218">
        <v>0</v>
      </c>
      <c r="AD24" s="218">
        <v>0</v>
      </c>
      <c r="AE24" s="218">
        <v>0</v>
      </c>
      <c r="AF24" s="218">
        <v>0</v>
      </c>
      <c r="AG24" s="218">
        <v>0</v>
      </c>
      <c r="AH24" s="218">
        <v>0</v>
      </c>
      <c r="AI24" s="218">
        <v>0</v>
      </c>
      <c r="AJ24" s="218">
        <v>0</v>
      </c>
      <c r="AK24" s="218">
        <v>0</v>
      </c>
      <c r="AL24" s="218">
        <v>0</v>
      </c>
      <c r="AM24" s="218">
        <v>0</v>
      </c>
      <c r="AN24" s="218">
        <v>0</v>
      </c>
      <c r="AO24" s="218">
        <v>0</v>
      </c>
      <c r="AP24" s="218">
        <v>0</v>
      </c>
      <c r="AQ24" s="218">
        <v>0</v>
      </c>
      <c r="AR24" s="218">
        <v>0</v>
      </c>
      <c r="AS24" s="218">
        <v>0</v>
      </c>
      <c r="AT24" s="218">
        <v>0</v>
      </c>
      <c r="AU24" s="218">
        <v>0</v>
      </c>
      <c r="AV24" s="218">
        <v>38</v>
      </c>
      <c r="AW24" s="218">
        <v>3</v>
      </c>
      <c r="AX24" s="218">
        <v>7</v>
      </c>
      <c r="AY24" s="218">
        <v>9</v>
      </c>
      <c r="AZ24" s="218">
        <v>9</v>
      </c>
      <c r="BA24" s="218">
        <v>8</v>
      </c>
      <c r="BB24" s="218">
        <v>10</v>
      </c>
      <c r="BC24" s="218">
        <v>12</v>
      </c>
      <c r="BD24" s="218">
        <v>12</v>
      </c>
      <c r="BE24" s="218">
        <v>14</v>
      </c>
      <c r="BF24" s="218">
        <v>14</v>
      </c>
      <c r="BG24" s="218">
        <v>14</v>
      </c>
      <c r="BH24" s="218">
        <v>14</v>
      </c>
      <c r="BI24" s="218">
        <v>15</v>
      </c>
      <c r="BJ24" s="218">
        <v>16</v>
      </c>
      <c r="BK24" s="218">
        <v>16</v>
      </c>
      <c r="BL24" s="218">
        <v>17</v>
      </c>
      <c r="BM24" s="218">
        <v>19</v>
      </c>
      <c r="BN24" s="218">
        <v>19</v>
      </c>
      <c r="BO24" s="218">
        <v>20</v>
      </c>
      <c r="BP24" s="218">
        <v>20</v>
      </c>
      <c r="BQ24" s="218">
        <v>20</v>
      </c>
      <c r="BR24" s="218">
        <v>19</v>
      </c>
      <c r="BS24" s="218">
        <v>8</v>
      </c>
      <c r="BT24" s="218">
        <v>9</v>
      </c>
      <c r="BU24" s="218">
        <v>8</v>
      </c>
      <c r="BV24" s="218">
        <v>7</v>
      </c>
      <c r="BW24" s="218">
        <v>8</v>
      </c>
      <c r="BX24" s="218">
        <v>7</v>
      </c>
      <c r="BY24" s="218">
        <v>6</v>
      </c>
      <c r="BZ24" s="218">
        <v>5</v>
      </c>
      <c r="CA24" s="218">
        <v>4</v>
      </c>
      <c r="CB24" s="218">
        <v>4</v>
      </c>
      <c r="CC24" s="218">
        <v>3</v>
      </c>
      <c r="CD24" s="218">
        <v>3</v>
      </c>
      <c r="CE24" s="218">
        <v>3</v>
      </c>
      <c r="CF24" s="218">
        <v>3</v>
      </c>
      <c r="CG24" s="220">
        <v>3</v>
      </c>
    </row>
    <row r="25" spans="2:85" ht="26.25" customHeight="1" x14ac:dyDescent="0.35">
      <c r="B25" s="255" t="s">
        <v>367</v>
      </c>
      <c r="D25" s="218">
        <v>0</v>
      </c>
      <c r="E25" s="218">
        <v>0</v>
      </c>
      <c r="F25" s="218">
        <v>0</v>
      </c>
      <c r="G25" s="218">
        <v>0</v>
      </c>
      <c r="H25" s="218">
        <v>0</v>
      </c>
      <c r="I25" s="218">
        <v>0</v>
      </c>
      <c r="J25" s="218">
        <v>0</v>
      </c>
      <c r="K25" s="218">
        <v>0</v>
      </c>
      <c r="L25" s="218">
        <v>0</v>
      </c>
      <c r="M25" s="218">
        <v>0</v>
      </c>
      <c r="N25" s="218">
        <v>0</v>
      </c>
      <c r="O25" s="218">
        <v>0</v>
      </c>
      <c r="P25" s="218">
        <v>0</v>
      </c>
      <c r="Q25" s="218">
        <v>0</v>
      </c>
      <c r="R25" s="218">
        <v>0</v>
      </c>
      <c r="S25" s="218">
        <v>0</v>
      </c>
      <c r="T25" s="218">
        <v>0</v>
      </c>
      <c r="U25" s="218">
        <v>0</v>
      </c>
      <c r="V25" s="218">
        <v>0</v>
      </c>
      <c r="W25" s="218">
        <v>0</v>
      </c>
      <c r="X25" s="218">
        <v>0</v>
      </c>
      <c r="Y25" s="218">
        <v>0</v>
      </c>
      <c r="Z25" s="218">
        <v>0</v>
      </c>
      <c r="AA25" s="218">
        <v>0</v>
      </c>
      <c r="AB25" s="218">
        <v>0</v>
      </c>
      <c r="AC25" s="218">
        <v>0</v>
      </c>
      <c r="AD25" s="218">
        <v>0</v>
      </c>
      <c r="AE25" s="218">
        <v>0</v>
      </c>
      <c r="AF25" s="218">
        <v>0</v>
      </c>
      <c r="AG25" s="218">
        <v>0</v>
      </c>
      <c r="AH25" s="218">
        <v>0</v>
      </c>
      <c r="AI25" s="218">
        <v>0</v>
      </c>
      <c r="AJ25" s="218">
        <v>0</v>
      </c>
      <c r="AK25" s="218">
        <v>0</v>
      </c>
      <c r="AL25" s="218">
        <v>0</v>
      </c>
      <c r="AM25" s="218">
        <v>0</v>
      </c>
      <c r="AN25" s="218">
        <v>0</v>
      </c>
      <c r="AO25" s="218">
        <v>0</v>
      </c>
      <c r="AP25" s="218">
        <v>0</v>
      </c>
      <c r="AQ25" s="218">
        <v>0</v>
      </c>
      <c r="AR25" s="218">
        <v>0</v>
      </c>
      <c r="AS25" s="218">
        <v>0</v>
      </c>
      <c r="AT25" s="218">
        <v>0</v>
      </c>
      <c r="AU25" s="218">
        <v>0</v>
      </c>
      <c r="AV25" s="218">
        <v>1</v>
      </c>
      <c r="AW25" s="218">
        <v>3</v>
      </c>
      <c r="AX25" s="218">
        <v>5</v>
      </c>
      <c r="AY25" s="218">
        <v>7</v>
      </c>
      <c r="AZ25" s="218">
        <v>11</v>
      </c>
      <c r="BA25" s="218">
        <v>14</v>
      </c>
      <c r="BB25" s="218">
        <v>16</v>
      </c>
      <c r="BC25" s="218">
        <v>13</v>
      </c>
      <c r="BD25" s="218">
        <v>0</v>
      </c>
      <c r="BE25" s="218">
        <v>0</v>
      </c>
      <c r="BF25" s="218">
        <v>0</v>
      </c>
      <c r="BG25" s="218">
        <v>0</v>
      </c>
      <c r="BH25" s="218">
        <v>0</v>
      </c>
      <c r="BI25" s="218">
        <v>0</v>
      </c>
      <c r="BJ25" s="218">
        <v>0</v>
      </c>
      <c r="BK25" s="218">
        <v>0</v>
      </c>
      <c r="BL25" s="218">
        <v>0</v>
      </c>
      <c r="BM25" s="218">
        <v>0</v>
      </c>
      <c r="BN25" s="218">
        <v>0</v>
      </c>
      <c r="BO25" s="218">
        <v>0</v>
      </c>
      <c r="BP25" s="218">
        <v>0</v>
      </c>
      <c r="BQ25" s="218">
        <v>0</v>
      </c>
      <c r="BR25" s="218">
        <v>0</v>
      </c>
      <c r="BS25" s="218">
        <v>0</v>
      </c>
      <c r="BT25" s="218">
        <v>0</v>
      </c>
      <c r="BU25" s="218">
        <v>0</v>
      </c>
      <c r="BV25" s="218">
        <v>0</v>
      </c>
      <c r="BW25" s="218">
        <v>0</v>
      </c>
      <c r="BX25" s="218">
        <v>0</v>
      </c>
      <c r="BY25" s="218">
        <v>0</v>
      </c>
      <c r="BZ25" s="218">
        <v>0</v>
      </c>
      <c r="CA25" s="218">
        <v>0</v>
      </c>
      <c r="CB25" s="218">
        <v>0</v>
      </c>
      <c r="CC25" s="218">
        <v>0</v>
      </c>
      <c r="CD25" s="218">
        <v>0</v>
      </c>
      <c r="CE25" s="218">
        <v>0</v>
      </c>
      <c r="CF25" s="218">
        <v>0</v>
      </c>
      <c r="CG25" s="220">
        <v>0</v>
      </c>
    </row>
    <row r="26" spans="2:85" x14ac:dyDescent="0.35">
      <c r="B26" s="208" t="s">
        <v>370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218">
        <v>0</v>
      </c>
      <c r="U26" s="218">
        <v>0</v>
      </c>
      <c r="V26" s="218">
        <v>0</v>
      </c>
      <c r="W26" s="218">
        <v>0</v>
      </c>
      <c r="X26" s="218">
        <v>0</v>
      </c>
      <c r="Y26" s="218">
        <v>0</v>
      </c>
      <c r="Z26" s="218">
        <v>0</v>
      </c>
      <c r="AA26" s="218">
        <v>0</v>
      </c>
      <c r="AB26" s="218">
        <v>0</v>
      </c>
      <c r="AC26" s="218">
        <v>0</v>
      </c>
      <c r="AD26" s="218">
        <v>0</v>
      </c>
      <c r="AE26" s="218">
        <v>0</v>
      </c>
      <c r="AF26" s="218">
        <v>0</v>
      </c>
      <c r="AG26" s="218">
        <v>0</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v>0</v>
      </c>
      <c r="AZ26" s="218">
        <v>0</v>
      </c>
      <c r="BA26" s="218">
        <v>0</v>
      </c>
      <c r="BB26" s="218">
        <v>0</v>
      </c>
      <c r="BC26" s="218">
        <v>0</v>
      </c>
      <c r="BD26" s="218">
        <v>0</v>
      </c>
      <c r="BE26" s="218">
        <v>0</v>
      </c>
      <c r="BF26" s="218">
        <v>0</v>
      </c>
      <c r="BG26" s="218">
        <v>0</v>
      </c>
      <c r="BH26" s="218">
        <v>0</v>
      </c>
      <c r="BI26" s="218">
        <v>0</v>
      </c>
      <c r="BJ26" s="218">
        <v>0</v>
      </c>
      <c r="BK26" s="218">
        <v>0</v>
      </c>
      <c r="BL26" s="218">
        <v>136</v>
      </c>
      <c r="BM26" s="218">
        <v>391</v>
      </c>
      <c r="BN26" s="218">
        <v>579</v>
      </c>
      <c r="BO26" s="218">
        <v>811</v>
      </c>
      <c r="BP26" s="218">
        <v>1365</v>
      </c>
      <c r="BQ26" s="218">
        <v>1912</v>
      </c>
      <c r="BR26" s="218">
        <v>2235</v>
      </c>
      <c r="BS26" s="218">
        <v>2356</v>
      </c>
      <c r="BT26" s="218">
        <v>2381</v>
      </c>
      <c r="BU26" s="218">
        <v>2326</v>
      </c>
      <c r="BV26" s="218">
        <v>2168</v>
      </c>
      <c r="BW26" s="218">
        <v>1961</v>
      </c>
      <c r="BX26" s="218">
        <v>1875</v>
      </c>
      <c r="BY26" s="218">
        <v>1769</v>
      </c>
      <c r="BZ26" s="218">
        <v>1663</v>
      </c>
      <c r="CA26" s="218">
        <v>1573</v>
      </c>
      <c r="CB26" s="218">
        <v>1441</v>
      </c>
      <c r="CC26" s="218">
        <v>944</v>
      </c>
      <c r="CD26" s="218">
        <v>795</v>
      </c>
      <c r="CE26" s="218">
        <v>810</v>
      </c>
      <c r="CF26" s="218">
        <v>815</v>
      </c>
      <c r="CG26" s="220">
        <v>811</v>
      </c>
    </row>
    <row r="27" spans="2:85" x14ac:dyDescent="0.35">
      <c r="B27" s="221" t="s">
        <v>360</v>
      </c>
      <c r="D27" s="218">
        <v>0</v>
      </c>
      <c r="E27" s="218">
        <v>0</v>
      </c>
      <c r="F27" s="218">
        <v>0</v>
      </c>
      <c r="G27" s="218">
        <v>0</v>
      </c>
      <c r="H27" s="218">
        <v>0</v>
      </c>
      <c r="I27" s="218">
        <v>0</v>
      </c>
      <c r="J27" s="218">
        <v>0</v>
      </c>
      <c r="K27" s="218">
        <v>0</v>
      </c>
      <c r="L27" s="218">
        <v>0</v>
      </c>
      <c r="M27" s="218">
        <v>0</v>
      </c>
      <c r="N27" s="218">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218">
        <v>0</v>
      </c>
      <c r="AF27" s="218">
        <v>0</v>
      </c>
      <c r="AG27" s="218">
        <v>0</v>
      </c>
      <c r="AH27" s="218">
        <v>0</v>
      </c>
      <c r="AI27" s="218">
        <v>0</v>
      </c>
      <c r="AJ27" s="218">
        <v>0</v>
      </c>
      <c r="AK27" s="218">
        <v>0</v>
      </c>
      <c r="AL27" s="218">
        <v>0</v>
      </c>
      <c r="AM27" s="218">
        <v>0</v>
      </c>
      <c r="AN27" s="218">
        <v>0</v>
      </c>
      <c r="AO27" s="218">
        <v>0</v>
      </c>
      <c r="AP27" s="218">
        <v>0</v>
      </c>
      <c r="AQ27" s="218">
        <v>0</v>
      </c>
      <c r="AR27" s="218">
        <v>0</v>
      </c>
      <c r="AS27" s="218">
        <v>0</v>
      </c>
      <c r="AT27" s="218">
        <v>0</v>
      </c>
      <c r="AU27" s="218">
        <v>0</v>
      </c>
      <c r="AV27" s="218">
        <v>0</v>
      </c>
      <c r="AW27" s="218">
        <v>0</v>
      </c>
      <c r="AX27" s="218">
        <v>0</v>
      </c>
      <c r="AY27" s="218">
        <v>0</v>
      </c>
      <c r="AZ27" s="218">
        <v>0</v>
      </c>
      <c r="BA27" s="218">
        <v>0</v>
      </c>
      <c r="BB27" s="218">
        <v>0</v>
      </c>
      <c r="BC27" s="218">
        <v>0</v>
      </c>
      <c r="BD27" s="218">
        <v>0</v>
      </c>
      <c r="BE27" s="218">
        <v>0</v>
      </c>
      <c r="BF27" s="218">
        <v>0</v>
      </c>
      <c r="BG27" s="218">
        <v>0</v>
      </c>
      <c r="BH27" s="218">
        <v>0</v>
      </c>
      <c r="BI27" s="218">
        <v>0</v>
      </c>
      <c r="BJ27" s="218">
        <v>0</v>
      </c>
      <c r="BK27" s="218">
        <v>0</v>
      </c>
      <c r="BL27" s="218">
        <v>59</v>
      </c>
      <c r="BM27" s="218">
        <v>145</v>
      </c>
      <c r="BN27" s="218">
        <v>199</v>
      </c>
      <c r="BO27" s="218">
        <v>262</v>
      </c>
      <c r="BP27" s="218">
        <v>364</v>
      </c>
      <c r="BQ27" s="218">
        <v>492</v>
      </c>
      <c r="BR27" s="218">
        <v>507</v>
      </c>
      <c r="BS27" s="218">
        <v>489</v>
      </c>
      <c r="BT27" s="218">
        <v>483</v>
      </c>
      <c r="BU27" s="218">
        <v>460</v>
      </c>
      <c r="BV27" s="218">
        <v>404</v>
      </c>
      <c r="BW27" s="218">
        <v>360</v>
      </c>
      <c r="BX27" s="218">
        <v>384</v>
      </c>
      <c r="BY27" s="218">
        <v>401</v>
      </c>
      <c r="BZ27" s="218">
        <v>417</v>
      </c>
      <c r="CA27" s="218">
        <v>433</v>
      </c>
      <c r="CB27" s="218">
        <v>462</v>
      </c>
      <c r="CC27" s="218">
        <v>648</v>
      </c>
      <c r="CD27" s="218">
        <v>711</v>
      </c>
      <c r="CE27" s="218">
        <v>722</v>
      </c>
      <c r="CF27" s="218">
        <v>730</v>
      </c>
      <c r="CG27" s="220">
        <v>730</v>
      </c>
    </row>
    <row r="28" spans="2:85" x14ac:dyDescent="0.35">
      <c r="B28" s="221" t="s">
        <v>451</v>
      </c>
      <c r="D28" s="218">
        <v>0</v>
      </c>
      <c r="E28" s="218">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v>0</v>
      </c>
      <c r="Z28" s="218">
        <v>0</v>
      </c>
      <c r="AA28" s="218">
        <v>0</v>
      </c>
      <c r="AB28" s="218">
        <v>0</v>
      </c>
      <c r="AC28" s="218">
        <v>0</v>
      </c>
      <c r="AD28" s="218">
        <v>0</v>
      </c>
      <c r="AE28" s="218">
        <v>0</v>
      </c>
      <c r="AF28" s="218">
        <v>0</v>
      </c>
      <c r="AG28" s="218">
        <v>0</v>
      </c>
      <c r="AH28" s="218">
        <v>0</v>
      </c>
      <c r="AI28" s="218">
        <v>0</v>
      </c>
      <c r="AJ28" s="218">
        <v>0</v>
      </c>
      <c r="AK28" s="218">
        <v>0</v>
      </c>
      <c r="AL28" s="218">
        <v>0</v>
      </c>
      <c r="AM28" s="218">
        <v>0</v>
      </c>
      <c r="AN28" s="218">
        <v>0</v>
      </c>
      <c r="AO28" s="218">
        <v>0</v>
      </c>
      <c r="AP28" s="218">
        <v>0</v>
      </c>
      <c r="AQ28" s="218">
        <v>0</v>
      </c>
      <c r="AR28" s="218">
        <v>0</v>
      </c>
      <c r="AS28" s="218">
        <v>0</v>
      </c>
      <c r="AT28" s="218">
        <v>0</v>
      </c>
      <c r="AU28" s="218">
        <v>0</v>
      </c>
      <c r="AV28" s="218">
        <v>0</v>
      </c>
      <c r="AW28" s="218">
        <v>0</v>
      </c>
      <c r="AX28" s="218">
        <v>0</v>
      </c>
      <c r="AY28" s="218">
        <v>0</v>
      </c>
      <c r="AZ28" s="218">
        <v>0</v>
      </c>
      <c r="BA28" s="218">
        <v>0</v>
      </c>
      <c r="BB28" s="218">
        <v>0</v>
      </c>
      <c r="BC28" s="218">
        <v>0</v>
      </c>
      <c r="BD28" s="218">
        <v>0</v>
      </c>
      <c r="BE28" s="218">
        <v>0</v>
      </c>
      <c r="BF28" s="218">
        <v>0</v>
      </c>
      <c r="BG28" s="218">
        <v>0</v>
      </c>
      <c r="BH28" s="218">
        <v>0</v>
      </c>
      <c r="BI28" s="218">
        <v>0</v>
      </c>
      <c r="BJ28" s="218">
        <v>0</v>
      </c>
      <c r="BK28" s="218">
        <v>0</v>
      </c>
      <c r="BL28" s="218">
        <v>6</v>
      </c>
      <c r="BM28" s="218">
        <v>22</v>
      </c>
      <c r="BN28" s="218">
        <v>38</v>
      </c>
      <c r="BO28" s="218">
        <v>59</v>
      </c>
      <c r="BP28" s="218">
        <v>103</v>
      </c>
      <c r="BQ28" s="218">
        <v>180</v>
      </c>
      <c r="BR28" s="218">
        <v>248</v>
      </c>
      <c r="BS28" s="218">
        <v>325</v>
      </c>
      <c r="BT28" s="218">
        <v>379</v>
      </c>
      <c r="BU28" s="218">
        <v>398</v>
      </c>
      <c r="BV28" s="218">
        <v>414</v>
      </c>
      <c r="BW28" s="218">
        <v>437</v>
      </c>
      <c r="BX28" s="218">
        <v>422</v>
      </c>
      <c r="BY28" s="218">
        <v>391</v>
      </c>
      <c r="BZ28" s="218">
        <v>358</v>
      </c>
      <c r="CA28" s="218">
        <v>330</v>
      </c>
      <c r="CB28" s="218">
        <v>287</v>
      </c>
      <c r="CC28" s="218">
        <v>68</v>
      </c>
      <c r="CD28" s="218">
        <v>0</v>
      </c>
      <c r="CE28" s="218">
        <v>1</v>
      </c>
      <c r="CF28" s="218">
        <v>1</v>
      </c>
      <c r="CG28" s="220">
        <v>0</v>
      </c>
    </row>
    <row r="29" spans="2:85" x14ac:dyDescent="0.35">
      <c r="B29" s="221" t="s">
        <v>371</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v>0</v>
      </c>
      <c r="Y29" s="218">
        <v>0</v>
      </c>
      <c r="Z29" s="218">
        <v>0</v>
      </c>
      <c r="AA29" s="218">
        <v>0</v>
      </c>
      <c r="AB29" s="218">
        <v>0</v>
      </c>
      <c r="AC29" s="218">
        <v>0</v>
      </c>
      <c r="AD29" s="218">
        <v>0</v>
      </c>
      <c r="AE29" s="218">
        <v>0</v>
      </c>
      <c r="AF29" s="218">
        <v>0</v>
      </c>
      <c r="AG29" s="218">
        <v>0</v>
      </c>
      <c r="AH29" s="218">
        <v>0</v>
      </c>
      <c r="AI29" s="218">
        <v>0</v>
      </c>
      <c r="AJ29" s="218">
        <v>0</v>
      </c>
      <c r="AK29" s="218">
        <v>0</v>
      </c>
      <c r="AL29" s="218">
        <v>0</v>
      </c>
      <c r="AM29" s="218">
        <v>0</v>
      </c>
      <c r="AN29" s="218">
        <v>0</v>
      </c>
      <c r="AO29" s="218">
        <v>0</v>
      </c>
      <c r="AP29" s="218">
        <v>0</v>
      </c>
      <c r="AQ29" s="218">
        <v>0</v>
      </c>
      <c r="AR29" s="218">
        <v>0</v>
      </c>
      <c r="AS29" s="218">
        <v>0</v>
      </c>
      <c r="AT29" s="218">
        <v>0</v>
      </c>
      <c r="AU29" s="218">
        <v>0</v>
      </c>
      <c r="AV29" s="218">
        <v>0</v>
      </c>
      <c r="AW29" s="218">
        <v>0</v>
      </c>
      <c r="AX29" s="218">
        <v>0</v>
      </c>
      <c r="AY29" s="218">
        <v>0</v>
      </c>
      <c r="AZ29" s="218">
        <v>0</v>
      </c>
      <c r="BA29" s="218">
        <v>0</v>
      </c>
      <c r="BB29" s="218">
        <v>0</v>
      </c>
      <c r="BC29" s="218">
        <v>0</v>
      </c>
      <c r="BD29" s="218">
        <v>0</v>
      </c>
      <c r="BE29" s="218">
        <v>0</v>
      </c>
      <c r="BF29" s="218">
        <v>0</v>
      </c>
      <c r="BG29" s="218">
        <v>0</v>
      </c>
      <c r="BH29" s="218">
        <v>0</v>
      </c>
      <c r="BI29" s="218">
        <v>0</v>
      </c>
      <c r="BJ29" s="218">
        <v>0</v>
      </c>
      <c r="BK29" s="218">
        <v>0</v>
      </c>
      <c r="BL29" s="218">
        <v>56</v>
      </c>
      <c r="BM29" s="218">
        <v>168</v>
      </c>
      <c r="BN29" s="218">
        <v>275</v>
      </c>
      <c r="BO29" s="218">
        <v>424</v>
      </c>
      <c r="BP29" s="218">
        <v>784</v>
      </c>
      <c r="BQ29" s="218">
        <v>1116</v>
      </c>
      <c r="BR29" s="218">
        <v>1340</v>
      </c>
      <c r="BS29" s="218">
        <v>1398</v>
      </c>
      <c r="BT29" s="218">
        <v>1381</v>
      </c>
      <c r="BU29" s="218">
        <v>1335</v>
      </c>
      <c r="BV29" s="218">
        <v>1227</v>
      </c>
      <c r="BW29" s="218">
        <v>1056</v>
      </c>
      <c r="BX29" s="218">
        <v>961</v>
      </c>
      <c r="BY29" s="218">
        <v>871</v>
      </c>
      <c r="BZ29" s="218">
        <v>788</v>
      </c>
      <c r="CA29" s="218">
        <v>716</v>
      </c>
      <c r="CB29" s="218">
        <v>603</v>
      </c>
      <c r="CC29" s="218">
        <v>143</v>
      </c>
      <c r="CD29" s="218">
        <v>1</v>
      </c>
      <c r="CE29" s="218">
        <v>3</v>
      </c>
      <c r="CF29" s="218">
        <v>1</v>
      </c>
      <c r="CG29" s="220">
        <v>0</v>
      </c>
    </row>
    <row r="30" spans="2:85" x14ac:dyDescent="0.35">
      <c r="B30" s="221" t="s">
        <v>453</v>
      </c>
      <c r="D30" s="218">
        <v>0</v>
      </c>
      <c r="E30" s="218">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0</v>
      </c>
      <c r="Y30" s="218">
        <v>0</v>
      </c>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v>0</v>
      </c>
      <c r="AS30" s="218">
        <v>0</v>
      </c>
      <c r="AT30" s="218">
        <v>0</v>
      </c>
      <c r="AU30" s="218">
        <v>0</v>
      </c>
      <c r="AV30" s="218">
        <v>0</v>
      </c>
      <c r="AW30" s="218">
        <v>0</v>
      </c>
      <c r="AX30" s="218">
        <v>0</v>
      </c>
      <c r="AY30" s="218">
        <v>0</v>
      </c>
      <c r="AZ30" s="218">
        <v>0</v>
      </c>
      <c r="BA30" s="218">
        <v>0</v>
      </c>
      <c r="BB30" s="218">
        <v>0</v>
      </c>
      <c r="BC30" s="218">
        <v>0</v>
      </c>
      <c r="BD30" s="218">
        <v>0</v>
      </c>
      <c r="BE30" s="218">
        <v>0</v>
      </c>
      <c r="BF30" s="218">
        <v>0</v>
      </c>
      <c r="BG30" s="218">
        <v>0</v>
      </c>
      <c r="BH30" s="218">
        <v>0</v>
      </c>
      <c r="BI30" s="218">
        <v>0</v>
      </c>
      <c r="BJ30" s="218">
        <v>0</v>
      </c>
      <c r="BK30" s="218">
        <v>0</v>
      </c>
      <c r="BL30" s="218">
        <v>16</v>
      </c>
      <c r="BM30" s="218">
        <v>56</v>
      </c>
      <c r="BN30" s="218">
        <v>67</v>
      </c>
      <c r="BO30" s="218">
        <v>65</v>
      </c>
      <c r="BP30" s="218">
        <v>114</v>
      </c>
      <c r="BQ30" s="218">
        <v>124</v>
      </c>
      <c r="BR30" s="218">
        <v>141</v>
      </c>
      <c r="BS30" s="218">
        <v>144</v>
      </c>
      <c r="BT30" s="218">
        <v>137</v>
      </c>
      <c r="BU30" s="218">
        <v>133</v>
      </c>
      <c r="BV30" s="218">
        <v>123</v>
      </c>
      <c r="BW30" s="218">
        <v>108</v>
      </c>
      <c r="BX30" s="218">
        <v>108</v>
      </c>
      <c r="BY30" s="218">
        <v>106</v>
      </c>
      <c r="BZ30" s="218">
        <v>99</v>
      </c>
      <c r="CA30" s="218">
        <v>94</v>
      </c>
      <c r="CB30" s="218">
        <v>89</v>
      </c>
      <c r="CC30" s="218">
        <v>85</v>
      </c>
      <c r="CD30" s="218">
        <v>83</v>
      </c>
      <c r="CE30" s="218">
        <v>84</v>
      </c>
      <c r="CF30" s="218">
        <v>83</v>
      </c>
      <c r="CG30" s="220">
        <v>81</v>
      </c>
    </row>
    <row r="31" spans="2:85" ht="26.25" customHeight="1" x14ac:dyDescent="0.35">
      <c r="B31" s="208" t="s">
        <v>372</v>
      </c>
      <c r="D31" s="218">
        <v>0</v>
      </c>
      <c r="E31" s="218">
        <v>0</v>
      </c>
      <c r="F31" s="218">
        <v>0</v>
      </c>
      <c r="G31" s="218">
        <v>0</v>
      </c>
      <c r="H31" s="218">
        <v>0</v>
      </c>
      <c r="I31" s="218">
        <v>0</v>
      </c>
      <c r="J31" s="218">
        <v>0</v>
      </c>
      <c r="K31" s="218">
        <v>0</v>
      </c>
      <c r="L31" s="218">
        <v>0</v>
      </c>
      <c r="M31" s="218">
        <v>0</v>
      </c>
      <c r="N31" s="218">
        <v>0</v>
      </c>
      <c r="O31" s="218">
        <v>0</v>
      </c>
      <c r="P31" s="218">
        <v>0</v>
      </c>
      <c r="Q31" s="218">
        <v>0</v>
      </c>
      <c r="R31" s="218">
        <v>0</v>
      </c>
      <c r="S31" s="218">
        <v>0</v>
      </c>
      <c r="T31" s="218">
        <v>0</v>
      </c>
      <c r="U31" s="218">
        <v>0</v>
      </c>
      <c r="V31" s="218">
        <v>0</v>
      </c>
      <c r="W31" s="218">
        <v>0</v>
      </c>
      <c r="X31" s="218">
        <v>0</v>
      </c>
      <c r="Y31" s="218">
        <v>0</v>
      </c>
      <c r="Z31" s="218">
        <v>0</v>
      </c>
      <c r="AA31" s="218">
        <v>0</v>
      </c>
      <c r="AB31" s="218">
        <v>0</v>
      </c>
      <c r="AC31" s="218">
        <v>0</v>
      </c>
      <c r="AD31" s="218">
        <v>0</v>
      </c>
      <c r="AE31" s="218">
        <v>0</v>
      </c>
      <c r="AF31" s="218">
        <v>0</v>
      </c>
      <c r="AG31" s="218">
        <v>0</v>
      </c>
      <c r="AH31" s="218">
        <v>0</v>
      </c>
      <c r="AI31" s="218">
        <v>0</v>
      </c>
      <c r="AJ31" s="218">
        <v>96</v>
      </c>
      <c r="AK31" s="218">
        <v>124</v>
      </c>
      <c r="AL31" s="218">
        <v>165</v>
      </c>
      <c r="AM31" s="218">
        <v>195</v>
      </c>
      <c r="AN31" s="218">
        <v>201</v>
      </c>
      <c r="AO31" s="218">
        <v>200</v>
      </c>
      <c r="AP31" s="218">
        <v>210</v>
      </c>
      <c r="AQ31" s="218">
        <v>217</v>
      </c>
      <c r="AR31" s="218">
        <v>277</v>
      </c>
      <c r="AS31" s="218">
        <v>308</v>
      </c>
      <c r="AT31" s="218">
        <v>327</v>
      </c>
      <c r="AU31" s="218">
        <v>365</v>
      </c>
      <c r="AV31" s="218">
        <v>431</v>
      </c>
      <c r="AW31" s="218">
        <v>512</v>
      </c>
      <c r="AX31" s="218">
        <v>575</v>
      </c>
      <c r="AY31" s="218">
        <v>638</v>
      </c>
      <c r="AZ31" s="218">
        <v>714</v>
      </c>
      <c r="BA31" s="218">
        <v>758</v>
      </c>
      <c r="BB31" s="218">
        <v>782</v>
      </c>
      <c r="BC31" s="218">
        <v>537</v>
      </c>
      <c r="BD31" s="218">
        <v>0</v>
      </c>
      <c r="BE31" s="218">
        <v>0</v>
      </c>
      <c r="BF31" s="218">
        <v>0</v>
      </c>
      <c r="BG31" s="218">
        <v>0</v>
      </c>
      <c r="BH31" s="218">
        <v>0</v>
      </c>
      <c r="BI31" s="218">
        <v>0</v>
      </c>
      <c r="BJ31" s="218">
        <v>0</v>
      </c>
      <c r="BK31" s="218">
        <v>0</v>
      </c>
      <c r="BL31" s="218">
        <v>0</v>
      </c>
      <c r="BM31" s="218">
        <v>0</v>
      </c>
      <c r="BN31" s="218">
        <v>0</v>
      </c>
      <c r="BO31" s="218">
        <v>0</v>
      </c>
      <c r="BP31" s="218">
        <v>0</v>
      </c>
      <c r="BQ31" s="218">
        <v>0</v>
      </c>
      <c r="BR31" s="218">
        <v>0</v>
      </c>
      <c r="BS31" s="218">
        <v>0</v>
      </c>
      <c r="BT31" s="218">
        <v>0</v>
      </c>
      <c r="BU31" s="218">
        <v>0</v>
      </c>
      <c r="BV31" s="218">
        <v>0</v>
      </c>
      <c r="BW31" s="218">
        <v>0</v>
      </c>
      <c r="BX31" s="218">
        <v>0</v>
      </c>
      <c r="BY31" s="218">
        <v>0</v>
      </c>
      <c r="BZ31" s="218">
        <v>0</v>
      </c>
      <c r="CA31" s="218">
        <v>0</v>
      </c>
      <c r="CB31" s="218">
        <v>0</v>
      </c>
      <c r="CC31" s="218">
        <v>0</v>
      </c>
      <c r="CD31" s="218">
        <v>0</v>
      </c>
      <c r="CE31" s="218">
        <v>0</v>
      </c>
      <c r="CF31" s="218">
        <v>0</v>
      </c>
      <c r="CG31" s="220">
        <v>0</v>
      </c>
    </row>
    <row r="32" spans="2:85" x14ac:dyDescent="0.35">
      <c r="B32" s="208" t="s">
        <v>474</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218">
        <v>0</v>
      </c>
      <c r="V32" s="218">
        <v>0</v>
      </c>
      <c r="W32" s="218">
        <v>0</v>
      </c>
      <c r="X32" s="218">
        <v>0</v>
      </c>
      <c r="Y32" s="218">
        <v>0</v>
      </c>
      <c r="Z32" s="218">
        <v>0</v>
      </c>
      <c r="AA32" s="218">
        <v>0</v>
      </c>
      <c r="AB32" s="218">
        <v>0</v>
      </c>
      <c r="AC32" s="218">
        <v>0</v>
      </c>
      <c r="AD32" s="218">
        <v>0</v>
      </c>
      <c r="AE32" s="218">
        <v>0</v>
      </c>
      <c r="AF32" s="218">
        <v>0</v>
      </c>
      <c r="AG32" s="218">
        <v>0</v>
      </c>
      <c r="AH32" s="218">
        <v>0</v>
      </c>
      <c r="AI32" s="218">
        <v>0</v>
      </c>
      <c r="AJ32" s="218">
        <v>0</v>
      </c>
      <c r="AK32" s="218">
        <v>0</v>
      </c>
      <c r="AL32" s="218">
        <v>0</v>
      </c>
      <c r="AM32" s="218">
        <v>0</v>
      </c>
      <c r="AN32" s="218">
        <v>0</v>
      </c>
      <c r="AO32" s="218">
        <v>0</v>
      </c>
      <c r="AP32" s="218">
        <v>0</v>
      </c>
      <c r="AQ32" s="218">
        <v>0</v>
      </c>
      <c r="AR32" s="218">
        <v>1818</v>
      </c>
      <c r="AS32" s="218">
        <v>1771</v>
      </c>
      <c r="AT32" s="218">
        <v>1875</v>
      </c>
      <c r="AU32" s="218">
        <v>2138</v>
      </c>
      <c r="AV32" s="218">
        <v>2450</v>
      </c>
      <c r="AW32" s="218">
        <v>2646</v>
      </c>
      <c r="AX32" s="218">
        <v>2755</v>
      </c>
      <c r="AY32" s="218">
        <v>2840</v>
      </c>
      <c r="AZ32" s="218">
        <v>2854</v>
      </c>
      <c r="BA32" s="218">
        <v>2744</v>
      </c>
      <c r="BB32" s="218">
        <v>2625</v>
      </c>
      <c r="BC32" s="218">
        <v>2461</v>
      </c>
      <c r="BD32" s="218">
        <v>2282</v>
      </c>
      <c r="BE32" s="218">
        <v>2209</v>
      </c>
      <c r="BF32" s="218">
        <v>2194</v>
      </c>
      <c r="BG32" s="218">
        <v>2267</v>
      </c>
      <c r="BH32" s="218">
        <v>2387</v>
      </c>
      <c r="BI32" s="218">
        <v>2495</v>
      </c>
      <c r="BJ32" s="218">
        <v>2518</v>
      </c>
      <c r="BK32" s="218">
        <v>2527</v>
      </c>
      <c r="BL32" s="218">
        <v>2625</v>
      </c>
      <c r="BM32" s="218">
        <v>2981</v>
      </c>
      <c r="BN32" s="218">
        <v>3224</v>
      </c>
      <c r="BO32" s="218">
        <v>3356</v>
      </c>
      <c r="BP32" s="218">
        <v>3502</v>
      </c>
      <c r="BQ32" s="218">
        <v>3520</v>
      </c>
      <c r="BR32" s="218">
        <v>3457</v>
      </c>
      <c r="BS32" s="218">
        <v>3360</v>
      </c>
      <c r="BT32" s="218">
        <v>3230</v>
      </c>
      <c r="BU32" s="218">
        <v>3063</v>
      </c>
      <c r="BV32" s="218">
        <v>2736</v>
      </c>
      <c r="BW32" s="218">
        <v>2187</v>
      </c>
      <c r="BX32" s="218">
        <v>1843</v>
      </c>
      <c r="BY32" s="218">
        <v>1599</v>
      </c>
      <c r="BZ32" s="218">
        <v>1388</v>
      </c>
      <c r="CA32" s="218">
        <v>1243</v>
      </c>
      <c r="CB32" s="218">
        <v>937</v>
      </c>
      <c r="CC32" s="218">
        <v>392</v>
      </c>
      <c r="CD32" s="218">
        <v>280</v>
      </c>
      <c r="CE32" s="218">
        <v>289</v>
      </c>
      <c r="CF32" s="218">
        <v>458</v>
      </c>
      <c r="CG32" s="220">
        <v>315</v>
      </c>
    </row>
    <row r="33" spans="2:85" x14ac:dyDescent="0.35">
      <c r="B33" s="208" t="s">
        <v>475</v>
      </c>
      <c r="D33" s="218">
        <v>0</v>
      </c>
      <c r="E33" s="218">
        <v>0</v>
      </c>
      <c r="F33" s="218">
        <v>0</v>
      </c>
      <c r="G33" s="218">
        <v>0</v>
      </c>
      <c r="H33" s="218">
        <v>0</v>
      </c>
      <c r="I33" s="218">
        <v>0</v>
      </c>
      <c r="J33" s="218">
        <v>0</v>
      </c>
      <c r="K33" s="218">
        <v>0</v>
      </c>
      <c r="L33" s="218">
        <v>0</v>
      </c>
      <c r="M33" s="218">
        <v>0</v>
      </c>
      <c r="N33" s="218">
        <v>0</v>
      </c>
      <c r="O33" s="218">
        <v>0</v>
      </c>
      <c r="P33" s="218">
        <v>0</v>
      </c>
      <c r="Q33" s="218">
        <v>0</v>
      </c>
      <c r="R33" s="218">
        <v>0</v>
      </c>
      <c r="S33" s="218">
        <v>0</v>
      </c>
      <c r="T33" s="218">
        <v>0</v>
      </c>
      <c r="U33" s="218">
        <v>0</v>
      </c>
      <c r="V33" s="218">
        <v>0</v>
      </c>
      <c r="W33" s="218">
        <v>0</v>
      </c>
      <c r="X33" s="218">
        <v>0</v>
      </c>
      <c r="Y33" s="218">
        <v>0</v>
      </c>
      <c r="Z33" s="218">
        <v>0</v>
      </c>
      <c r="AA33" s="218">
        <v>0</v>
      </c>
      <c r="AB33" s="218">
        <v>0</v>
      </c>
      <c r="AC33" s="218">
        <v>0</v>
      </c>
      <c r="AD33" s="218">
        <v>0</v>
      </c>
      <c r="AE33" s="218">
        <v>0</v>
      </c>
      <c r="AF33" s="218">
        <v>0</v>
      </c>
      <c r="AG33" s="218">
        <v>0</v>
      </c>
      <c r="AH33" s="218">
        <v>1094</v>
      </c>
      <c r="AI33" s="218">
        <v>1067</v>
      </c>
      <c r="AJ33" s="218">
        <v>1037</v>
      </c>
      <c r="AK33" s="218">
        <v>1096</v>
      </c>
      <c r="AL33" s="218">
        <v>1129</v>
      </c>
      <c r="AM33" s="218">
        <v>1055</v>
      </c>
      <c r="AN33" s="218">
        <v>1022</v>
      </c>
      <c r="AO33" s="218">
        <v>1058</v>
      </c>
      <c r="AP33" s="218">
        <v>1071</v>
      </c>
      <c r="AQ33" s="218">
        <v>1130</v>
      </c>
      <c r="AR33" s="218">
        <v>1227</v>
      </c>
      <c r="AS33" s="218">
        <v>1324</v>
      </c>
      <c r="AT33" s="218">
        <v>1443</v>
      </c>
      <c r="AU33" s="218">
        <v>1617</v>
      </c>
      <c r="AV33" s="218">
        <v>1821</v>
      </c>
      <c r="AW33" s="218">
        <v>1975</v>
      </c>
      <c r="AX33" s="218">
        <v>2123</v>
      </c>
      <c r="AY33" s="218">
        <v>2218</v>
      </c>
      <c r="AZ33" s="218">
        <v>2240</v>
      </c>
      <c r="BA33" s="218">
        <v>2285</v>
      </c>
      <c r="BB33" s="218">
        <v>2288</v>
      </c>
      <c r="BC33" s="218">
        <v>2328</v>
      </c>
      <c r="BD33" s="218">
        <v>2384</v>
      </c>
      <c r="BE33" s="218">
        <v>2427</v>
      </c>
      <c r="BF33" s="218">
        <v>2483</v>
      </c>
      <c r="BG33" s="218">
        <v>2504</v>
      </c>
      <c r="BH33" s="218">
        <v>2510</v>
      </c>
      <c r="BI33" s="218">
        <v>2475</v>
      </c>
      <c r="BJ33" s="218">
        <v>2443</v>
      </c>
      <c r="BK33" s="218">
        <v>2415</v>
      </c>
      <c r="BL33" s="218">
        <v>2332</v>
      </c>
      <c r="BM33" s="218">
        <v>2031</v>
      </c>
      <c r="BN33" s="218">
        <v>1827</v>
      </c>
      <c r="BO33" s="218">
        <v>1577</v>
      </c>
      <c r="BP33" s="218">
        <v>965</v>
      </c>
      <c r="BQ33" s="218">
        <v>366</v>
      </c>
      <c r="BR33" s="218">
        <v>133</v>
      </c>
      <c r="BS33" s="218">
        <v>74</v>
      </c>
      <c r="BT33" s="218">
        <v>52</v>
      </c>
      <c r="BU33" s="218">
        <v>40</v>
      </c>
      <c r="BV33" s="218">
        <v>32</v>
      </c>
      <c r="BW33" s="218">
        <v>26</v>
      </c>
      <c r="BX33" s="218">
        <v>23</v>
      </c>
      <c r="BY33" s="218">
        <v>21</v>
      </c>
      <c r="BZ33" s="218">
        <v>19</v>
      </c>
      <c r="CA33" s="218">
        <v>17</v>
      </c>
      <c r="CB33" s="218">
        <v>15</v>
      </c>
      <c r="CC33" s="218">
        <v>12</v>
      </c>
      <c r="CD33" s="218">
        <v>9</v>
      </c>
      <c r="CE33" s="218">
        <v>7</v>
      </c>
      <c r="CF33" s="218">
        <v>4</v>
      </c>
      <c r="CG33" s="220">
        <v>1</v>
      </c>
    </row>
    <row r="34" spans="2:85" x14ac:dyDescent="0.35">
      <c r="B34" s="221" t="s">
        <v>447</v>
      </c>
      <c r="D34" s="218">
        <v>0</v>
      </c>
      <c r="E34" s="218">
        <v>0</v>
      </c>
      <c r="F34" s="218">
        <v>0</v>
      </c>
      <c r="G34" s="218">
        <v>0</v>
      </c>
      <c r="H34" s="218">
        <v>0</v>
      </c>
      <c r="I34" s="218">
        <v>0</v>
      </c>
      <c r="J34" s="218">
        <v>0</v>
      </c>
      <c r="K34" s="218">
        <v>0</v>
      </c>
      <c r="L34" s="218">
        <v>0</v>
      </c>
      <c r="M34" s="218">
        <v>0</v>
      </c>
      <c r="N34" s="218">
        <v>0</v>
      </c>
      <c r="O34" s="218">
        <v>0</v>
      </c>
      <c r="P34" s="218">
        <v>0</v>
      </c>
      <c r="Q34" s="218">
        <v>0</v>
      </c>
      <c r="R34" s="218">
        <v>0</v>
      </c>
      <c r="S34" s="218">
        <v>0</v>
      </c>
      <c r="T34" s="218">
        <v>0</v>
      </c>
      <c r="U34" s="218">
        <v>0</v>
      </c>
      <c r="V34" s="218">
        <v>0</v>
      </c>
      <c r="W34" s="218">
        <v>0</v>
      </c>
      <c r="X34" s="218">
        <v>0</v>
      </c>
      <c r="Y34" s="218">
        <v>0</v>
      </c>
      <c r="Z34" s="218">
        <v>0</v>
      </c>
      <c r="AA34" s="218">
        <v>0</v>
      </c>
      <c r="AB34" s="218">
        <v>0</v>
      </c>
      <c r="AC34" s="218">
        <v>0</v>
      </c>
      <c r="AD34" s="218">
        <v>0</v>
      </c>
      <c r="AE34" s="218">
        <v>0</v>
      </c>
      <c r="AF34" s="218">
        <v>0</v>
      </c>
      <c r="AG34" s="218">
        <v>0</v>
      </c>
      <c r="AH34" s="218">
        <v>0</v>
      </c>
      <c r="AI34" s="218">
        <v>0</v>
      </c>
      <c r="AJ34" s="218">
        <v>0</v>
      </c>
      <c r="AK34" s="218">
        <v>0</v>
      </c>
      <c r="AL34" s="218">
        <v>0</v>
      </c>
      <c r="AM34" s="218">
        <v>0</v>
      </c>
      <c r="AN34" s="218">
        <v>975</v>
      </c>
      <c r="AO34" s="218">
        <v>1001</v>
      </c>
      <c r="AP34" s="218">
        <v>997</v>
      </c>
      <c r="AQ34" s="218">
        <v>1029</v>
      </c>
      <c r="AR34" s="218">
        <v>1081</v>
      </c>
      <c r="AS34" s="218">
        <v>1126</v>
      </c>
      <c r="AT34" s="218">
        <v>1187</v>
      </c>
      <c r="AU34" s="218">
        <v>1302</v>
      </c>
      <c r="AV34" s="218">
        <v>1440</v>
      </c>
      <c r="AW34" s="218">
        <v>1533</v>
      </c>
      <c r="AX34" s="218">
        <v>1611</v>
      </c>
      <c r="AY34" s="218">
        <v>1634</v>
      </c>
      <c r="AZ34" s="218">
        <v>1622</v>
      </c>
      <c r="BA34" s="218">
        <v>1618</v>
      </c>
      <c r="BB34" s="218">
        <v>1581</v>
      </c>
      <c r="BC34" s="218">
        <v>1569</v>
      </c>
      <c r="BD34" s="218">
        <v>1573</v>
      </c>
      <c r="BE34" s="218">
        <v>1572</v>
      </c>
      <c r="BF34" s="218">
        <v>1586</v>
      </c>
      <c r="BG34" s="218">
        <v>1570</v>
      </c>
      <c r="BH34" s="218">
        <v>1543</v>
      </c>
      <c r="BI34" s="218">
        <v>1500</v>
      </c>
      <c r="BJ34" s="218">
        <v>1456</v>
      </c>
      <c r="BK34" s="218">
        <v>1413</v>
      </c>
      <c r="BL34" s="218">
        <v>1346</v>
      </c>
      <c r="BM34" s="218">
        <v>1177</v>
      </c>
      <c r="BN34" s="218">
        <v>1054</v>
      </c>
      <c r="BO34" s="218">
        <v>909</v>
      </c>
      <c r="BP34" s="218">
        <v>566</v>
      </c>
      <c r="BQ34" s="218">
        <v>192</v>
      </c>
      <c r="BR34" s="218">
        <v>38</v>
      </c>
      <c r="BS34" s="218">
        <v>10</v>
      </c>
      <c r="BT34" s="218">
        <v>3</v>
      </c>
      <c r="BU34" s="218">
        <v>2</v>
      </c>
      <c r="BV34" s="218">
        <v>0</v>
      </c>
      <c r="BW34" s="218">
        <v>0</v>
      </c>
      <c r="BX34" s="218">
        <v>0</v>
      </c>
      <c r="BY34" s="218">
        <v>0</v>
      </c>
      <c r="BZ34" s="218">
        <v>0</v>
      </c>
      <c r="CA34" s="218">
        <v>0</v>
      </c>
      <c r="CB34" s="218">
        <v>0</v>
      </c>
      <c r="CC34" s="218">
        <v>0</v>
      </c>
      <c r="CD34" s="218">
        <v>0</v>
      </c>
      <c r="CE34" s="218">
        <v>0</v>
      </c>
      <c r="CF34" s="218">
        <v>0</v>
      </c>
      <c r="CG34" s="220">
        <v>0</v>
      </c>
    </row>
    <row r="35" spans="2:85" x14ac:dyDescent="0.35">
      <c r="B35" s="221" t="s">
        <v>453</v>
      </c>
      <c r="D35" s="218">
        <v>0</v>
      </c>
      <c r="E35" s="218">
        <v>0</v>
      </c>
      <c r="F35" s="218">
        <v>0</v>
      </c>
      <c r="G35" s="218">
        <v>0</v>
      </c>
      <c r="H35" s="218">
        <v>0</v>
      </c>
      <c r="I35" s="218">
        <v>0</v>
      </c>
      <c r="J35" s="218">
        <v>0</v>
      </c>
      <c r="K35" s="218">
        <v>0</v>
      </c>
      <c r="L35" s="218">
        <v>0</v>
      </c>
      <c r="M35" s="218">
        <v>0</v>
      </c>
      <c r="N35" s="218">
        <v>0</v>
      </c>
      <c r="O35" s="218">
        <v>0</v>
      </c>
      <c r="P35" s="218">
        <v>0</v>
      </c>
      <c r="Q35" s="218">
        <v>0</v>
      </c>
      <c r="R35" s="218">
        <v>0</v>
      </c>
      <c r="S35" s="218">
        <v>0</v>
      </c>
      <c r="T35" s="218">
        <v>0</v>
      </c>
      <c r="U35" s="218">
        <v>0</v>
      </c>
      <c r="V35" s="218">
        <v>0</v>
      </c>
      <c r="W35" s="218">
        <v>0</v>
      </c>
      <c r="X35" s="218">
        <v>0</v>
      </c>
      <c r="Y35" s="218">
        <v>0</v>
      </c>
      <c r="Z35" s="218">
        <v>0</v>
      </c>
      <c r="AA35" s="218">
        <v>0</v>
      </c>
      <c r="AB35" s="218">
        <v>0</v>
      </c>
      <c r="AC35" s="218">
        <v>0</v>
      </c>
      <c r="AD35" s="218">
        <v>0</v>
      </c>
      <c r="AE35" s="218">
        <v>0</v>
      </c>
      <c r="AF35" s="218">
        <v>0</v>
      </c>
      <c r="AG35" s="218">
        <v>0</v>
      </c>
      <c r="AH35" s="218">
        <v>0</v>
      </c>
      <c r="AI35" s="218">
        <v>0</v>
      </c>
      <c r="AJ35" s="218">
        <v>0</v>
      </c>
      <c r="AK35" s="218">
        <v>0</v>
      </c>
      <c r="AL35" s="218">
        <v>0</v>
      </c>
      <c r="AM35" s="218">
        <v>0</v>
      </c>
      <c r="AN35" s="218">
        <v>47</v>
      </c>
      <c r="AO35" s="218">
        <v>56</v>
      </c>
      <c r="AP35" s="218">
        <v>74</v>
      </c>
      <c r="AQ35" s="218">
        <v>101</v>
      </c>
      <c r="AR35" s="218">
        <v>146</v>
      </c>
      <c r="AS35" s="218">
        <v>199</v>
      </c>
      <c r="AT35" s="218">
        <v>256</v>
      </c>
      <c r="AU35" s="218">
        <v>315</v>
      </c>
      <c r="AV35" s="218">
        <v>381</v>
      </c>
      <c r="AW35" s="218">
        <v>442</v>
      </c>
      <c r="AX35" s="218">
        <v>511</v>
      </c>
      <c r="AY35" s="218">
        <v>584</v>
      </c>
      <c r="AZ35" s="218">
        <v>618</v>
      </c>
      <c r="BA35" s="218">
        <v>667</v>
      </c>
      <c r="BB35" s="218">
        <v>707</v>
      </c>
      <c r="BC35" s="218">
        <v>759</v>
      </c>
      <c r="BD35" s="218">
        <v>811</v>
      </c>
      <c r="BE35" s="218">
        <v>856</v>
      </c>
      <c r="BF35" s="218">
        <v>898</v>
      </c>
      <c r="BG35" s="218">
        <v>934</v>
      </c>
      <c r="BH35" s="218">
        <v>967</v>
      </c>
      <c r="BI35" s="218">
        <v>975</v>
      </c>
      <c r="BJ35" s="218">
        <v>987</v>
      </c>
      <c r="BK35" s="218">
        <v>1002</v>
      </c>
      <c r="BL35" s="218">
        <v>986</v>
      </c>
      <c r="BM35" s="218">
        <v>854</v>
      </c>
      <c r="BN35" s="218">
        <v>773</v>
      </c>
      <c r="BO35" s="218">
        <v>668</v>
      </c>
      <c r="BP35" s="218">
        <v>399</v>
      </c>
      <c r="BQ35" s="218">
        <v>174</v>
      </c>
      <c r="BR35" s="218">
        <v>95</v>
      </c>
      <c r="BS35" s="218">
        <v>65</v>
      </c>
      <c r="BT35" s="218">
        <v>49</v>
      </c>
      <c r="BU35" s="218">
        <v>39</v>
      </c>
      <c r="BV35" s="218">
        <v>32</v>
      </c>
      <c r="BW35" s="218">
        <v>25</v>
      </c>
      <c r="BX35" s="218">
        <v>23</v>
      </c>
      <c r="BY35" s="218">
        <v>21</v>
      </c>
      <c r="BZ35" s="218">
        <v>19</v>
      </c>
      <c r="CA35" s="218">
        <v>17</v>
      </c>
      <c r="CB35" s="218">
        <v>15</v>
      </c>
      <c r="CC35" s="218">
        <v>12</v>
      </c>
      <c r="CD35" s="218">
        <v>9</v>
      </c>
      <c r="CE35" s="218">
        <v>7</v>
      </c>
      <c r="CF35" s="218">
        <v>4</v>
      </c>
      <c r="CG35" s="220">
        <v>1</v>
      </c>
    </row>
    <row r="36" spans="2:85" x14ac:dyDescent="0.35">
      <c r="B36" s="208" t="s">
        <v>462</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218">
        <v>0</v>
      </c>
      <c r="W36" s="218">
        <v>0</v>
      </c>
      <c r="X36" s="218">
        <v>0</v>
      </c>
      <c r="Y36" s="218">
        <v>0</v>
      </c>
      <c r="Z36" s="218">
        <v>0</v>
      </c>
      <c r="AA36" s="218">
        <v>0</v>
      </c>
      <c r="AB36" s="218">
        <v>0</v>
      </c>
      <c r="AC36" s="218">
        <v>0</v>
      </c>
      <c r="AD36" s="218">
        <v>0</v>
      </c>
      <c r="AE36" s="218">
        <v>0</v>
      </c>
      <c r="AF36" s="218">
        <v>0</v>
      </c>
      <c r="AG36" s="218">
        <v>0</v>
      </c>
      <c r="AH36" s="218">
        <v>0</v>
      </c>
      <c r="AI36" s="218">
        <v>1115</v>
      </c>
      <c r="AJ36" s="218">
        <v>1316</v>
      </c>
      <c r="AK36" s="218">
        <v>1846</v>
      </c>
      <c r="AL36" s="218">
        <v>2376</v>
      </c>
      <c r="AM36" s="218">
        <v>2685</v>
      </c>
      <c r="AN36" s="218">
        <v>2858</v>
      </c>
      <c r="AO36" s="218">
        <v>2992</v>
      </c>
      <c r="AP36" s="218">
        <v>2988</v>
      </c>
      <c r="AQ36" s="218">
        <v>2790</v>
      </c>
      <c r="AR36" s="218">
        <v>2370</v>
      </c>
      <c r="AS36" s="218">
        <v>2370</v>
      </c>
      <c r="AT36" s="218">
        <v>2449</v>
      </c>
      <c r="AU36" s="218">
        <v>3018</v>
      </c>
      <c r="AV36" s="218">
        <v>3536</v>
      </c>
      <c r="AW36" s="218">
        <v>3776</v>
      </c>
      <c r="AX36" s="218">
        <v>3882</v>
      </c>
      <c r="AY36" s="218">
        <v>3876</v>
      </c>
      <c r="AZ36" s="218">
        <v>3750</v>
      </c>
      <c r="BA36" s="218">
        <v>2238</v>
      </c>
      <c r="BB36" s="218">
        <v>2192</v>
      </c>
      <c r="BC36" s="218">
        <v>2202</v>
      </c>
      <c r="BD36" s="218">
        <v>2230</v>
      </c>
      <c r="BE36" s="218">
        <v>2235</v>
      </c>
      <c r="BF36" s="218">
        <v>2213</v>
      </c>
      <c r="BG36" s="218">
        <v>2218</v>
      </c>
      <c r="BH36" s="218">
        <v>2187</v>
      </c>
      <c r="BI36" s="218">
        <v>2142</v>
      </c>
      <c r="BJ36" s="218">
        <v>2135</v>
      </c>
      <c r="BK36" s="218">
        <v>2117</v>
      </c>
      <c r="BL36" s="218">
        <v>2087</v>
      </c>
      <c r="BM36" s="218">
        <v>1935</v>
      </c>
      <c r="BN36" s="218">
        <v>1803</v>
      </c>
      <c r="BO36" s="218">
        <v>1619</v>
      </c>
      <c r="BP36" s="218">
        <v>1254</v>
      </c>
      <c r="BQ36" s="218">
        <v>939</v>
      </c>
      <c r="BR36" s="218">
        <v>799</v>
      </c>
      <c r="BS36" s="218">
        <v>706</v>
      </c>
      <c r="BT36" s="218">
        <v>625</v>
      </c>
      <c r="BU36" s="218">
        <v>588</v>
      </c>
      <c r="BV36" s="218">
        <v>494</v>
      </c>
      <c r="BW36" s="218">
        <v>359</v>
      </c>
      <c r="BX36" s="218">
        <v>272</v>
      </c>
      <c r="BY36" s="218">
        <v>210</v>
      </c>
      <c r="BZ36" s="218">
        <v>166</v>
      </c>
      <c r="CA36" s="218">
        <v>135</v>
      </c>
      <c r="CB36" s="218">
        <v>35</v>
      </c>
      <c r="CC36" s="218">
        <v>0</v>
      </c>
      <c r="CD36" s="218">
        <v>0</v>
      </c>
      <c r="CE36" s="218">
        <v>0</v>
      </c>
      <c r="CF36" s="218">
        <v>0</v>
      </c>
      <c r="CG36" s="220">
        <v>0</v>
      </c>
    </row>
    <row r="37" spans="2:85" x14ac:dyDescent="0.35">
      <c r="B37" s="208" t="s">
        <v>454</v>
      </c>
      <c r="D37" s="218">
        <v>0</v>
      </c>
      <c r="E37" s="218">
        <v>0</v>
      </c>
      <c r="F37" s="218">
        <v>0</v>
      </c>
      <c r="G37" s="218">
        <v>0</v>
      </c>
      <c r="H37" s="218">
        <v>0</v>
      </c>
      <c r="I37" s="218">
        <v>0</v>
      </c>
      <c r="J37" s="218">
        <v>0</v>
      </c>
      <c r="K37" s="218">
        <v>0</v>
      </c>
      <c r="L37" s="218">
        <v>0</v>
      </c>
      <c r="M37" s="218">
        <v>0</v>
      </c>
      <c r="N37" s="218">
        <v>0</v>
      </c>
      <c r="O37" s="218">
        <v>0</v>
      </c>
      <c r="P37" s="218">
        <v>0</v>
      </c>
      <c r="Q37" s="218">
        <v>0</v>
      </c>
      <c r="R37" s="218">
        <v>0</v>
      </c>
      <c r="S37" s="218">
        <v>0</v>
      </c>
      <c r="T37" s="218">
        <v>0</v>
      </c>
      <c r="U37" s="218">
        <v>0</v>
      </c>
      <c r="V37" s="218">
        <v>0</v>
      </c>
      <c r="W37" s="218">
        <v>0</v>
      </c>
      <c r="X37" s="218">
        <v>0</v>
      </c>
      <c r="Y37" s="218">
        <v>0</v>
      </c>
      <c r="Z37" s="218">
        <v>0</v>
      </c>
      <c r="AA37" s="218">
        <v>0</v>
      </c>
      <c r="AB37" s="218">
        <v>0</v>
      </c>
      <c r="AC37" s="218">
        <v>0</v>
      </c>
      <c r="AD37" s="218">
        <v>0</v>
      </c>
      <c r="AE37" s="218">
        <v>0</v>
      </c>
      <c r="AF37" s="218">
        <v>0</v>
      </c>
      <c r="AG37" s="218">
        <v>0</v>
      </c>
      <c r="AH37" s="218">
        <v>0</v>
      </c>
      <c r="AI37" s="218">
        <v>0</v>
      </c>
      <c r="AJ37" s="218">
        <v>0</v>
      </c>
      <c r="AK37" s="218">
        <v>0</v>
      </c>
      <c r="AL37" s="218">
        <v>0</v>
      </c>
      <c r="AM37" s="218">
        <v>0</v>
      </c>
      <c r="AN37" s="218">
        <v>0</v>
      </c>
      <c r="AO37" s="218">
        <v>0</v>
      </c>
      <c r="AP37" s="218">
        <v>0</v>
      </c>
      <c r="AQ37" s="218">
        <v>0</v>
      </c>
      <c r="AR37" s="218">
        <v>0</v>
      </c>
      <c r="AS37" s="218">
        <v>0</v>
      </c>
      <c r="AT37" s="218">
        <v>0</v>
      </c>
      <c r="AU37" s="218">
        <v>0</v>
      </c>
      <c r="AV37" s="218">
        <v>0</v>
      </c>
      <c r="AW37" s="218">
        <v>0</v>
      </c>
      <c r="AX37" s="218">
        <v>0</v>
      </c>
      <c r="AY37" s="218">
        <v>0</v>
      </c>
      <c r="AZ37" s="218">
        <v>0</v>
      </c>
      <c r="BA37" s="218">
        <v>0</v>
      </c>
      <c r="BB37" s="218">
        <v>0</v>
      </c>
      <c r="BC37" s="218">
        <v>0</v>
      </c>
      <c r="BD37" s="218">
        <v>0</v>
      </c>
      <c r="BE37" s="218">
        <v>0</v>
      </c>
      <c r="BF37" s="218">
        <v>0</v>
      </c>
      <c r="BG37" s="218">
        <v>192</v>
      </c>
      <c r="BH37" s="218">
        <v>187</v>
      </c>
      <c r="BI37" s="218">
        <v>182</v>
      </c>
      <c r="BJ37" s="218">
        <v>176</v>
      </c>
      <c r="BK37" s="218">
        <v>170</v>
      </c>
      <c r="BL37" s="218">
        <v>164</v>
      </c>
      <c r="BM37" s="218">
        <v>157</v>
      </c>
      <c r="BN37" s="218">
        <v>152</v>
      </c>
      <c r="BO37" s="218">
        <v>146</v>
      </c>
      <c r="BP37" s="218">
        <v>137</v>
      </c>
      <c r="BQ37" s="218">
        <v>137</v>
      </c>
      <c r="BR37" s="218">
        <v>131</v>
      </c>
      <c r="BS37" s="218">
        <v>126</v>
      </c>
      <c r="BT37" s="218">
        <v>120</v>
      </c>
      <c r="BU37" s="218">
        <v>114</v>
      </c>
      <c r="BV37" s="218">
        <v>108</v>
      </c>
      <c r="BW37" s="218">
        <v>105</v>
      </c>
      <c r="BX37" s="218">
        <v>89</v>
      </c>
      <c r="BY37" s="218">
        <v>84</v>
      </c>
      <c r="BZ37" s="218">
        <v>79</v>
      </c>
      <c r="CA37" s="218">
        <v>73</v>
      </c>
      <c r="CB37" s="218">
        <v>67</v>
      </c>
      <c r="CC37" s="218">
        <v>62</v>
      </c>
      <c r="CD37" s="218">
        <v>59</v>
      </c>
      <c r="CE37" s="218">
        <v>57</v>
      </c>
      <c r="CF37" s="218">
        <v>54</v>
      </c>
      <c r="CG37" s="220">
        <v>49</v>
      </c>
    </row>
    <row r="38" spans="2:85" x14ac:dyDescent="0.35">
      <c r="B38" s="255" t="s">
        <v>386</v>
      </c>
      <c r="D38" s="218">
        <v>0</v>
      </c>
      <c r="E38" s="218">
        <v>0</v>
      </c>
      <c r="F38" s="218">
        <v>0</v>
      </c>
      <c r="G38" s="218">
        <v>0</v>
      </c>
      <c r="H38" s="218">
        <v>0</v>
      </c>
      <c r="I38" s="218">
        <v>0</v>
      </c>
      <c r="J38" s="218">
        <v>0</v>
      </c>
      <c r="K38" s="218">
        <v>0</v>
      </c>
      <c r="L38" s="218">
        <v>0</v>
      </c>
      <c r="M38" s="218">
        <v>0</v>
      </c>
      <c r="N38" s="218">
        <v>0</v>
      </c>
      <c r="O38" s="218">
        <v>0</v>
      </c>
      <c r="P38" s="218">
        <v>0</v>
      </c>
      <c r="Q38" s="218">
        <v>0</v>
      </c>
      <c r="R38" s="218">
        <v>0</v>
      </c>
      <c r="S38" s="218">
        <v>0</v>
      </c>
      <c r="T38" s="218">
        <v>0</v>
      </c>
      <c r="U38" s="218">
        <v>0</v>
      </c>
      <c r="V38" s="218">
        <v>0</v>
      </c>
      <c r="W38" s="218">
        <v>0</v>
      </c>
      <c r="X38" s="218">
        <v>0</v>
      </c>
      <c r="Y38" s="218">
        <v>0</v>
      </c>
      <c r="Z38" s="218">
        <v>0</v>
      </c>
      <c r="AA38" s="218">
        <v>0</v>
      </c>
      <c r="AB38" s="218">
        <v>0</v>
      </c>
      <c r="AC38" s="218">
        <v>0</v>
      </c>
      <c r="AD38" s="218">
        <v>0</v>
      </c>
      <c r="AE38" s="218">
        <v>0</v>
      </c>
      <c r="AF38" s="218">
        <v>0</v>
      </c>
      <c r="AG38" s="218">
        <v>0</v>
      </c>
      <c r="AH38" s="218">
        <v>0</v>
      </c>
      <c r="AI38" s="218">
        <v>0</v>
      </c>
      <c r="AJ38" s="218">
        <v>0</v>
      </c>
      <c r="AK38" s="218">
        <v>0</v>
      </c>
      <c r="AL38" s="218">
        <v>0</v>
      </c>
      <c r="AM38" s="218">
        <v>0</v>
      </c>
      <c r="AN38" s="218">
        <v>0</v>
      </c>
      <c r="AO38" s="218">
        <v>0</v>
      </c>
      <c r="AP38" s="218">
        <v>0</v>
      </c>
      <c r="AQ38" s="218">
        <v>0</v>
      </c>
      <c r="AR38" s="218">
        <v>0</v>
      </c>
      <c r="AS38" s="218">
        <v>0</v>
      </c>
      <c r="AT38" s="218">
        <v>0</v>
      </c>
      <c r="AU38" s="218">
        <v>0</v>
      </c>
      <c r="AV38" s="218">
        <v>0</v>
      </c>
      <c r="AW38" s="218">
        <v>0</v>
      </c>
      <c r="AX38" s="218">
        <v>0</v>
      </c>
      <c r="AY38" s="218">
        <v>0</v>
      </c>
      <c r="AZ38" s="218">
        <v>1931</v>
      </c>
      <c r="BA38" s="218">
        <v>1252</v>
      </c>
      <c r="BB38" s="218">
        <v>1110</v>
      </c>
      <c r="BC38" s="218">
        <v>1177</v>
      </c>
      <c r="BD38" s="218">
        <v>1022</v>
      </c>
      <c r="BE38" s="218">
        <v>932</v>
      </c>
      <c r="BF38" s="218">
        <v>920</v>
      </c>
      <c r="BG38" s="218">
        <v>898</v>
      </c>
      <c r="BH38" s="218">
        <v>819</v>
      </c>
      <c r="BI38" s="218">
        <v>870</v>
      </c>
      <c r="BJ38" s="218">
        <v>927</v>
      </c>
      <c r="BK38" s="218">
        <v>818</v>
      </c>
      <c r="BL38" s="218">
        <v>1025</v>
      </c>
      <c r="BM38" s="218">
        <v>1538</v>
      </c>
      <c r="BN38" s="218">
        <v>1415</v>
      </c>
      <c r="BO38" s="218">
        <v>1515</v>
      </c>
      <c r="BP38" s="218">
        <v>1507</v>
      </c>
      <c r="BQ38" s="218">
        <v>1273</v>
      </c>
      <c r="BR38" s="218">
        <v>885</v>
      </c>
      <c r="BS38" s="218">
        <v>652</v>
      </c>
      <c r="BT38" s="218">
        <v>564</v>
      </c>
      <c r="BU38" s="218">
        <v>443</v>
      </c>
      <c r="BV38" s="218">
        <v>333</v>
      </c>
      <c r="BW38" s="218">
        <v>171</v>
      </c>
      <c r="BX38" s="218">
        <v>277</v>
      </c>
      <c r="BY38" s="218">
        <v>127</v>
      </c>
      <c r="BZ38" s="218">
        <v>78</v>
      </c>
      <c r="CA38" s="218">
        <v>73</v>
      </c>
      <c r="CB38" s="218">
        <v>69</v>
      </c>
      <c r="CC38" s="218">
        <v>53</v>
      </c>
      <c r="CD38" s="218">
        <v>53</v>
      </c>
      <c r="CE38" s="218">
        <v>54</v>
      </c>
      <c r="CF38" s="218">
        <v>55</v>
      </c>
      <c r="CG38" s="220">
        <v>56</v>
      </c>
    </row>
    <row r="39" spans="2:85" x14ac:dyDescent="0.35">
      <c r="B39" s="221" t="s">
        <v>360</v>
      </c>
      <c r="D39" s="218">
        <v>0</v>
      </c>
      <c r="E39" s="218">
        <v>0</v>
      </c>
      <c r="F39" s="218">
        <v>0</v>
      </c>
      <c r="G39" s="218">
        <v>0</v>
      </c>
      <c r="H39" s="218">
        <v>0</v>
      </c>
      <c r="I39" s="218">
        <v>0</v>
      </c>
      <c r="J39" s="218">
        <v>0</v>
      </c>
      <c r="K39" s="218">
        <v>0</v>
      </c>
      <c r="L39" s="218">
        <v>0</v>
      </c>
      <c r="M39" s="218">
        <v>0</v>
      </c>
      <c r="N39" s="218">
        <v>0</v>
      </c>
      <c r="O39" s="218">
        <v>0</v>
      </c>
      <c r="P39" s="218">
        <v>0</v>
      </c>
      <c r="Q39" s="218">
        <v>0</v>
      </c>
      <c r="R39" s="218">
        <v>0</v>
      </c>
      <c r="S39" s="218">
        <v>0</v>
      </c>
      <c r="T39" s="218">
        <v>0</v>
      </c>
      <c r="U39" s="218">
        <v>0</v>
      </c>
      <c r="V39" s="218">
        <v>0</v>
      </c>
      <c r="W39" s="218">
        <v>0</v>
      </c>
      <c r="X39" s="218">
        <v>0</v>
      </c>
      <c r="Y39" s="218">
        <v>0</v>
      </c>
      <c r="Z39" s="218">
        <v>0</v>
      </c>
      <c r="AA39" s="218">
        <v>0</v>
      </c>
      <c r="AB39" s="218">
        <v>0</v>
      </c>
      <c r="AC39" s="218">
        <v>0</v>
      </c>
      <c r="AD39" s="218">
        <v>0</v>
      </c>
      <c r="AE39" s="218">
        <v>0</v>
      </c>
      <c r="AF39" s="218">
        <v>0</v>
      </c>
      <c r="AG39" s="218">
        <v>0</v>
      </c>
      <c r="AH39" s="218">
        <v>0</v>
      </c>
      <c r="AI39" s="218">
        <v>0</v>
      </c>
      <c r="AJ39" s="218">
        <v>0</v>
      </c>
      <c r="AK39" s="218">
        <v>0</v>
      </c>
      <c r="AL39" s="218">
        <v>0</v>
      </c>
      <c r="AM39" s="218">
        <v>0</v>
      </c>
      <c r="AN39" s="218">
        <v>0</v>
      </c>
      <c r="AO39" s="218">
        <v>0</v>
      </c>
      <c r="AP39" s="218">
        <v>0</v>
      </c>
      <c r="AQ39" s="218">
        <v>0</v>
      </c>
      <c r="AR39" s="218">
        <v>0</v>
      </c>
      <c r="AS39" s="218">
        <v>0</v>
      </c>
      <c r="AT39" s="218">
        <v>0</v>
      </c>
      <c r="AU39" s="218">
        <v>0</v>
      </c>
      <c r="AV39" s="218">
        <v>0</v>
      </c>
      <c r="AW39" s="218">
        <v>0</v>
      </c>
      <c r="AX39" s="218">
        <v>0</v>
      </c>
      <c r="AY39" s="218">
        <v>0</v>
      </c>
      <c r="AZ39" s="218">
        <v>308</v>
      </c>
      <c r="BA39" s="218">
        <v>170</v>
      </c>
      <c r="BB39" s="218">
        <v>162</v>
      </c>
      <c r="BC39" s="218">
        <v>178</v>
      </c>
      <c r="BD39" s="218">
        <v>168</v>
      </c>
      <c r="BE39" s="218">
        <v>178</v>
      </c>
      <c r="BF39" s="218">
        <v>190</v>
      </c>
      <c r="BG39" s="218">
        <v>185</v>
      </c>
      <c r="BH39" s="218">
        <v>158</v>
      </c>
      <c r="BI39" s="218">
        <v>165</v>
      </c>
      <c r="BJ39" s="218">
        <v>157</v>
      </c>
      <c r="BK39" s="218">
        <v>142</v>
      </c>
      <c r="BL39" s="218">
        <v>244</v>
      </c>
      <c r="BM39" s="218">
        <v>321</v>
      </c>
      <c r="BN39" s="218">
        <v>234</v>
      </c>
      <c r="BO39" s="218">
        <v>212</v>
      </c>
      <c r="BP39" s="218">
        <v>178</v>
      </c>
      <c r="BQ39" s="218">
        <v>145</v>
      </c>
      <c r="BR39" s="218">
        <v>111</v>
      </c>
      <c r="BS39" s="218">
        <v>86</v>
      </c>
      <c r="BT39" s="218">
        <v>92</v>
      </c>
      <c r="BU39" s="218">
        <v>68</v>
      </c>
      <c r="BV39" s="218">
        <v>38</v>
      </c>
      <c r="BW39" s="218">
        <v>24</v>
      </c>
      <c r="BX39" s="218">
        <v>156</v>
      </c>
      <c r="BY39" s="218">
        <v>48</v>
      </c>
      <c r="BZ39" s="218">
        <v>28</v>
      </c>
      <c r="CA39" s="218">
        <v>37</v>
      </c>
      <c r="CB39" s="218">
        <v>45</v>
      </c>
      <c r="CC39" s="218">
        <v>44</v>
      </c>
      <c r="CD39" s="218">
        <v>44</v>
      </c>
      <c r="CE39" s="218">
        <v>45</v>
      </c>
      <c r="CF39" s="218">
        <v>46</v>
      </c>
      <c r="CG39" s="220">
        <v>47</v>
      </c>
    </row>
    <row r="40" spans="2:85" x14ac:dyDescent="0.35">
      <c r="B40" s="221" t="s">
        <v>451</v>
      </c>
      <c r="D40" s="218">
        <v>0</v>
      </c>
      <c r="E40" s="218">
        <v>0</v>
      </c>
      <c r="F40" s="218">
        <v>0</v>
      </c>
      <c r="G40" s="218">
        <v>0</v>
      </c>
      <c r="H40" s="218">
        <v>0</v>
      </c>
      <c r="I40" s="218">
        <v>0</v>
      </c>
      <c r="J40" s="218">
        <v>0</v>
      </c>
      <c r="K40" s="218">
        <v>0</v>
      </c>
      <c r="L40" s="218">
        <v>0</v>
      </c>
      <c r="M40" s="218">
        <v>0</v>
      </c>
      <c r="N40" s="218">
        <v>0</v>
      </c>
      <c r="O40" s="218">
        <v>0</v>
      </c>
      <c r="P40" s="218">
        <v>0</v>
      </c>
      <c r="Q40" s="218">
        <v>0</v>
      </c>
      <c r="R40" s="218">
        <v>0</v>
      </c>
      <c r="S40" s="218">
        <v>0</v>
      </c>
      <c r="T40" s="218">
        <v>0</v>
      </c>
      <c r="U40" s="218">
        <v>0</v>
      </c>
      <c r="V40" s="218">
        <v>0</v>
      </c>
      <c r="W40" s="218">
        <v>0</v>
      </c>
      <c r="X40" s="218">
        <v>0</v>
      </c>
      <c r="Y40" s="218">
        <v>0</v>
      </c>
      <c r="Z40" s="218">
        <v>0</v>
      </c>
      <c r="AA40" s="218">
        <v>0</v>
      </c>
      <c r="AB40" s="218">
        <v>0</v>
      </c>
      <c r="AC40" s="218">
        <v>0</v>
      </c>
      <c r="AD40" s="218">
        <v>0</v>
      </c>
      <c r="AE40" s="218">
        <v>0</v>
      </c>
      <c r="AF40" s="218">
        <v>0</v>
      </c>
      <c r="AG40" s="218">
        <v>0</v>
      </c>
      <c r="AH40" s="218">
        <v>0</v>
      </c>
      <c r="AI40" s="218">
        <v>0</v>
      </c>
      <c r="AJ40" s="218">
        <v>0</v>
      </c>
      <c r="AK40" s="218">
        <v>0</v>
      </c>
      <c r="AL40" s="218">
        <v>0</v>
      </c>
      <c r="AM40" s="218">
        <v>0</v>
      </c>
      <c r="AN40" s="218">
        <v>0</v>
      </c>
      <c r="AO40" s="218">
        <v>0</v>
      </c>
      <c r="AP40" s="218">
        <v>0</v>
      </c>
      <c r="AQ40" s="218">
        <v>0</v>
      </c>
      <c r="AR40" s="218">
        <v>0</v>
      </c>
      <c r="AS40" s="218">
        <v>0</v>
      </c>
      <c r="AT40" s="218">
        <v>0</v>
      </c>
      <c r="AU40" s="218">
        <v>0</v>
      </c>
      <c r="AV40" s="218">
        <v>0</v>
      </c>
      <c r="AW40" s="218">
        <v>0</v>
      </c>
      <c r="AX40" s="218">
        <v>0</v>
      </c>
      <c r="AY40" s="218">
        <v>0</v>
      </c>
      <c r="AZ40" s="218">
        <v>48</v>
      </c>
      <c r="BA40" s="218">
        <v>25</v>
      </c>
      <c r="BB40" s="218">
        <v>23</v>
      </c>
      <c r="BC40" s="218">
        <v>24</v>
      </c>
      <c r="BD40" s="218">
        <v>21</v>
      </c>
      <c r="BE40" s="218">
        <v>20</v>
      </c>
      <c r="BF40" s="218">
        <v>19</v>
      </c>
      <c r="BG40" s="218">
        <v>18</v>
      </c>
      <c r="BH40" s="218">
        <v>14</v>
      </c>
      <c r="BI40" s="218">
        <v>15</v>
      </c>
      <c r="BJ40" s="218">
        <v>15</v>
      </c>
      <c r="BK40" s="218">
        <v>13</v>
      </c>
      <c r="BL40" s="218">
        <v>21</v>
      </c>
      <c r="BM40" s="218">
        <v>30</v>
      </c>
      <c r="BN40" s="218">
        <v>22</v>
      </c>
      <c r="BO40" s="218">
        <v>19</v>
      </c>
      <c r="BP40" s="218">
        <v>18</v>
      </c>
      <c r="BQ40" s="218">
        <v>15</v>
      </c>
      <c r="BR40" s="218">
        <v>11</v>
      </c>
      <c r="BS40" s="218">
        <v>9</v>
      </c>
      <c r="BT40" s="218">
        <v>8</v>
      </c>
      <c r="BU40" s="218">
        <v>6</v>
      </c>
      <c r="BV40" s="218">
        <v>3</v>
      </c>
      <c r="BW40" s="218">
        <v>0</v>
      </c>
      <c r="BX40" s="218">
        <v>0</v>
      </c>
      <c r="BY40" s="218">
        <v>0</v>
      </c>
      <c r="BZ40" s="218">
        <v>0</v>
      </c>
      <c r="CA40" s="218">
        <v>0</v>
      </c>
      <c r="CB40" s="218">
        <v>0</v>
      </c>
      <c r="CC40" s="218">
        <v>0</v>
      </c>
      <c r="CD40" s="218">
        <v>0</v>
      </c>
      <c r="CE40" s="218">
        <v>0</v>
      </c>
      <c r="CF40" s="218">
        <v>0</v>
      </c>
      <c r="CG40" s="220">
        <v>0</v>
      </c>
    </row>
    <row r="41" spans="2:85" x14ac:dyDescent="0.35">
      <c r="B41" s="221" t="s">
        <v>371</v>
      </c>
      <c r="D41" s="218">
        <v>0</v>
      </c>
      <c r="E41" s="218">
        <v>0</v>
      </c>
      <c r="F41" s="218">
        <v>0</v>
      </c>
      <c r="G41" s="218">
        <v>0</v>
      </c>
      <c r="H41" s="218">
        <v>0</v>
      </c>
      <c r="I41" s="218">
        <v>0</v>
      </c>
      <c r="J41" s="218">
        <v>0</v>
      </c>
      <c r="K41" s="218">
        <v>0</v>
      </c>
      <c r="L41" s="218">
        <v>0</v>
      </c>
      <c r="M41" s="218">
        <v>0</v>
      </c>
      <c r="N41" s="218">
        <v>0</v>
      </c>
      <c r="O41" s="218">
        <v>0</v>
      </c>
      <c r="P41" s="218">
        <v>0</v>
      </c>
      <c r="Q41" s="218">
        <v>0</v>
      </c>
      <c r="R41" s="218">
        <v>0</v>
      </c>
      <c r="S41" s="218">
        <v>0</v>
      </c>
      <c r="T41" s="218">
        <v>0</v>
      </c>
      <c r="U41" s="218">
        <v>0</v>
      </c>
      <c r="V41" s="218">
        <v>0</v>
      </c>
      <c r="W41" s="218">
        <v>0</v>
      </c>
      <c r="X41" s="218">
        <v>0</v>
      </c>
      <c r="Y41" s="218">
        <v>0</v>
      </c>
      <c r="Z41" s="218">
        <v>0</v>
      </c>
      <c r="AA41" s="218">
        <v>0</v>
      </c>
      <c r="AB41" s="218">
        <v>0</v>
      </c>
      <c r="AC41" s="218">
        <v>0</v>
      </c>
      <c r="AD41" s="218">
        <v>0</v>
      </c>
      <c r="AE41" s="218">
        <v>0</v>
      </c>
      <c r="AF41" s="218">
        <v>0</v>
      </c>
      <c r="AG41" s="218">
        <v>0</v>
      </c>
      <c r="AH41" s="218">
        <v>0</v>
      </c>
      <c r="AI41" s="218">
        <v>0</v>
      </c>
      <c r="AJ41" s="218">
        <v>0</v>
      </c>
      <c r="AK41" s="218">
        <v>0</v>
      </c>
      <c r="AL41" s="218">
        <v>0</v>
      </c>
      <c r="AM41" s="218">
        <v>0</v>
      </c>
      <c r="AN41" s="218">
        <v>0</v>
      </c>
      <c r="AO41" s="218">
        <v>0</v>
      </c>
      <c r="AP41" s="218">
        <v>0</v>
      </c>
      <c r="AQ41" s="218">
        <v>0</v>
      </c>
      <c r="AR41" s="218">
        <v>0</v>
      </c>
      <c r="AS41" s="218">
        <v>0</v>
      </c>
      <c r="AT41" s="218">
        <v>0</v>
      </c>
      <c r="AU41" s="218">
        <v>0</v>
      </c>
      <c r="AV41" s="218">
        <v>0</v>
      </c>
      <c r="AW41" s="218">
        <v>0</v>
      </c>
      <c r="AX41" s="218">
        <v>0</v>
      </c>
      <c r="AY41" s="218">
        <v>0</v>
      </c>
      <c r="AZ41" s="218">
        <v>1389</v>
      </c>
      <c r="BA41" s="218">
        <v>962</v>
      </c>
      <c r="BB41" s="218">
        <v>846</v>
      </c>
      <c r="BC41" s="218">
        <v>888</v>
      </c>
      <c r="BD41" s="218">
        <v>764</v>
      </c>
      <c r="BE41" s="218">
        <v>666</v>
      </c>
      <c r="BF41" s="218">
        <v>646</v>
      </c>
      <c r="BG41" s="218">
        <v>631</v>
      </c>
      <c r="BH41" s="218">
        <v>588</v>
      </c>
      <c r="BI41" s="218">
        <v>632</v>
      </c>
      <c r="BJ41" s="218">
        <v>691</v>
      </c>
      <c r="BK41" s="218">
        <v>609</v>
      </c>
      <c r="BL41" s="218">
        <v>695</v>
      </c>
      <c r="BM41" s="218">
        <v>1072</v>
      </c>
      <c r="BN41" s="218">
        <v>1069</v>
      </c>
      <c r="BO41" s="218">
        <v>1208</v>
      </c>
      <c r="BP41" s="218">
        <v>1242</v>
      </c>
      <c r="BQ41" s="218">
        <v>1045</v>
      </c>
      <c r="BR41" s="218">
        <v>710</v>
      </c>
      <c r="BS41" s="218">
        <v>522</v>
      </c>
      <c r="BT41" s="218">
        <v>424</v>
      </c>
      <c r="BU41" s="218">
        <v>333</v>
      </c>
      <c r="BV41" s="218">
        <v>274</v>
      </c>
      <c r="BW41" s="218">
        <v>138</v>
      </c>
      <c r="BX41" s="218">
        <v>97</v>
      </c>
      <c r="BY41" s="218">
        <v>66</v>
      </c>
      <c r="BZ41" s="218">
        <v>42</v>
      </c>
      <c r="CA41" s="218">
        <v>28</v>
      </c>
      <c r="CB41" s="218">
        <v>15</v>
      </c>
      <c r="CC41" s="218">
        <v>0</v>
      </c>
      <c r="CD41" s="218">
        <v>0</v>
      </c>
      <c r="CE41" s="218">
        <v>0</v>
      </c>
      <c r="CF41" s="218">
        <v>0</v>
      </c>
      <c r="CG41" s="220">
        <v>0</v>
      </c>
    </row>
    <row r="42" spans="2:85" x14ac:dyDescent="0.35">
      <c r="B42" s="221" t="s">
        <v>453</v>
      </c>
      <c r="D42" s="218">
        <v>0</v>
      </c>
      <c r="E42" s="218">
        <v>0</v>
      </c>
      <c r="F42" s="218">
        <v>0</v>
      </c>
      <c r="G42" s="218">
        <v>0</v>
      </c>
      <c r="H42" s="218">
        <v>0</v>
      </c>
      <c r="I42" s="218">
        <v>0</v>
      </c>
      <c r="J42" s="218">
        <v>0</v>
      </c>
      <c r="K42" s="218">
        <v>0</v>
      </c>
      <c r="L42" s="218">
        <v>0</v>
      </c>
      <c r="M42" s="218">
        <v>0</v>
      </c>
      <c r="N42" s="218">
        <v>0</v>
      </c>
      <c r="O42" s="218">
        <v>0</v>
      </c>
      <c r="P42" s="218">
        <v>0</v>
      </c>
      <c r="Q42" s="218">
        <v>0</v>
      </c>
      <c r="R42" s="218">
        <v>0</v>
      </c>
      <c r="S42" s="218">
        <v>0</v>
      </c>
      <c r="T42" s="218">
        <v>0</v>
      </c>
      <c r="U42" s="218">
        <v>0</v>
      </c>
      <c r="V42" s="218">
        <v>0</v>
      </c>
      <c r="W42" s="218">
        <v>0</v>
      </c>
      <c r="X42" s="218">
        <v>0</v>
      </c>
      <c r="Y42" s="218">
        <v>0</v>
      </c>
      <c r="Z42" s="218">
        <v>0</v>
      </c>
      <c r="AA42" s="218">
        <v>0</v>
      </c>
      <c r="AB42" s="218">
        <v>0</v>
      </c>
      <c r="AC42" s="218">
        <v>0</v>
      </c>
      <c r="AD42" s="218">
        <v>0</v>
      </c>
      <c r="AE42" s="218">
        <v>0</v>
      </c>
      <c r="AF42" s="218">
        <v>0</v>
      </c>
      <c r="AG42" s="218">
        <v>0</v>
      </c>
      <c r="AH42" s="218">
        <v>0</v>
      </c>
      <c r="AI42" s="218">
        <v>0</v>
      </c>
      <c r="AJ42" s="218">
        <v>0</v>
      </c>
      <c r="AK42" s="218">
        <v>0</v>
      </c>
      <c r="AL42" s="218">
        <v>0</v>
      </c>
      <c r="AM42" s="218">
        <v>0</v>
      </c>
      <c r="AN42" s="218">
        <v>0</v>
      </c>
      <c r="AO42" s="218">
        <v>0</v>
      </c>
      <c r="AP42" s="218">
        <v>0</v>
      </c>
      <c r="AQ42" s="218">
        <v>0</v>
      </c>
      <c r="AR42" s="218">
        <v>0</v>
      </c>
      <c r="AS42" s="218">
        <v>0</v>
      </c>
      <c r="AT42" s="218">
        <v>0</v>
      </c>
      <c r="AU42" s="218">
        <v>0</v>
      </c>
      <c r="AV42" s="218">
        <v>0</v>
      </c>
      <c r="AW42" s="218">
        <v>0</v>
      </c>
      <c r="AX42" s="218">
        <v>0</v>
      </c>
      <c r="AY42" s="218">
        <v>0</v>
      </c>
      <c r="AZ42" s="218">
        <v>187</v>
      </c>
      <c r="BA42" s="218">
        <v>96</v>
      </c>
      <c r="BB42" s="218">
        <v>79</v>
      </c>
      <c r="BC42" s="218">
        <v>87</v>
      </c>
      <c r="BD42" s="218">
        <v>69</v>
      </c>
      <c r="BE42" s="218">
        <v>67</v>
      </c>
      <c r="BF42" s="218">
        <v>65</v>
      </c>
      <c r="BG42" s="218">
        <v>64</v>
      </c>
      <c r="BH42" s="218">
        <v>59</v>
      </c>
      <c r="BI42" s="218">
        <v>58</v>
      </c>
      <c r="BJ42" s="218">
        <v>64</v>
      </c>
      <c r="BK42" s="218">
        <v>54</v>
      </c>
      <c r="BL42" s="218">
        <v>66</v>
      </c>
      <c r="BM42" s="218">
        <v>114</v>
      </c>
      <c r="BN42" s="218">
        <v>91</v>
      </c>
      <c r="BO42" s="218">
        <v>77</v>
      </c>
      <c r="BP42" s="218">
        <v>69</v>
      </c>
      <c r="BQ42" s="218">
        <v>68</v>
      </c>
      <c r="BR42" s="218">
        <v>53</v>
      </c>
      <c r="BS42" s="218">
        <v>35</v>
      </c>
      <c r="BT42" s="218">
        <v>41</v>
      </c>
      <c r="BU42" s="218">
        <v>36</v>
      </c>
      <c r="BV42" s="218">
        <v>19</v>
      </c>
      <c r="BW42" s="218">
        <v>8</v>
      </c>
      <c r="BX42" s="218">
        <v>24</v>
      </c>
      <c r="BY42" s="218">
        <v>13</v>
      </c>
      <c r="BZ42" s="218">
        <v>9</v>
      </c>
      <c r="CA42" s="218">
        <v>8</v>
      </c>
      <c r="CB42" s="218">
        <v>9</v>
      </c>
      <c r="CC42" s="218">
        <v>9</v>
      </c>
      <c r="CD42" s="218">
        <v>9</v>
      </c>
      <c r="CE42" s="218">
        <v>9</v>
      </c>
      <c r="CF42" s="218">
        <v>9</v>
      </c>
      <c r="CG42" s="220">
        <v>10</v>
      </c>
    </row>
    <row r="43" spans="2:85" ht="26.25" customHeight="1" x14ac:dyDescent="0.35">
      <c r="B43" s="208" t="s">
        <v>387</v>
      </c>
      <c r="D43" s="218">
        <v>0</v>
      </c>
      <c r="E43" s="218">
        <v>0</v>
      </c>
      <c r="F43" s="218">
        <v>0</v>
      </c>
      <c r="G43" s="218">
        <v>0</v>
      </c>
      <c r="H43" s="218">
        <v>0</v>
      </c>
      <c r="I43" s="218">
        <v>0</v>
      </c>
      <c r="J43" s="218">
        <v>0</v>
      </c>
      <c r="K43" s="218">
        <v>0</v>
      </c>
      <c r="L43" s="218">
        <v>0</v>
      </c>
      <c r="M43" s="218">
        <v>0</v>
      </c>
      <c r="N43" s="218">
        <v>0</v>
      </c>
      <c r="O43" s="218">
        <v>0</v>
      </c>
      <c r="P43" s="218">
        <v>0</v>
      </c>
      <c r="Q43" s="218">
        <v>0</v>
      </c>
      <c r="R43" s="218">
        <v>0</v>
      </c>
      <c r="S43" s="218">
        <v>0</v>
      </c>
      <c r="T43" s="218">
        <v>0</v>
      </c>
      <c r="U43" s="218">
        <v>0</v>
      </c>
      <c r="V43" s="218">
        <v>0</v>
      </c>
      <c r="W43" s="218">
        <v>0</v>
      </c>
      <c r="X43" s="218">
        <v>0</v>
      </c>
      <c r="Y43" s="218">
        <v>0</v>
      </c>
      <c r="Z43" s="218">
        <v>0</v>
      </c>
      <c r="AA43" s="218">
        <v>0</v>
      </c>
      <c r="AB43" s="218">
        <v>0</v>
      </c>
      <c r="AC43" s="218">
        <v>0</v>
      </c>
      <c r="AD43" s="218">
        <v>0</v>
      </c>
      <c r="AE43" s="218">
        <v>0</v>
      </c>
      <c r="AF43" s="218">
        <v>0</v>
      </c>
      <c r="AG43" s="218">
        <v>0</v>
      </c>
      <c r="AH43" s="218">
        <v>0</v>
      </c>
      <c r="AI43" s="218">
        <v>0</v>
      </c>
      <c r="AJ43" s="218">
        <v>0</v>
      </c>
      <c r="AK43" s="218">
        <v>0</v>
      </c>
      <c r="AL43" s="218">
        <v>0</v>
      </c>
      <c r="AM43" s="218">
        <v>0</v>
      </c>
      <c r="AN43" s="218">
        <v>0</v>
      </c>
      <c r="AO43" s="218">
        <v>0</v>
      </c>
      <c r="AP43" s="218">
        <v>0</v>
      </c>
      <c r="AQ43" s="218">
        <v>0</v>
      </c>
      <c r="AR43" s="218">
        <v>0</v>
      </c>
      <c r="AS43" s="218">
        <v>0</v>
      </c>
      <c r="AT43" s="218">
        <v>0</v>
      </c>
      <c r="AU43" s="218">
        <v>11</v>
      </c>
      <c r="AV43" s="218">
        <v>13</v>
      </c>
      <c r="AW43" s="218">
        <v>12</v>
      </c>
      <c r="AX43" s="218">
        <v>11</v>
      </c>
      <c r="AY43" s="218">
        <v>13</v>
      </c>
      <c r="AZ43" s="218">
        <v>12</v>
      </c>
      <c r="BA43" s="218">
        <v>11</v>
      </c>
      <c r="BB43" s="218">
        <v>13</v>
      </c>
      <c r="BC43" s="218">
        <v>13</v>
      </c>
      <c r="BD43" s="218">
        <v>15</v>
      </c>
      <c r="BE43" s="218">
        <v>17</v>
      </c>
      <c r="BF43" s="218">
        <v>17</v>
      </c>
      <c r="BG43" s="218">
        <v>25</v>
      </c>
      <c r="BH43" s="218">
        <v>29</v>
      </c>
      <c r="BI43" s="218">
        <v>31</v>
      </c>
      <c r="BJ43" s="218">
        <v>30</v>
      </c>
      <c r="BK43" s="218">
        <v>44</v>
      </c>
      <c r="BL43" s="218">
        <v>54</v>
      </c>
      <c r="BM43" s="218">
        <v>56</v>
      </c>
      <c r="BN43" s="218">
        <v>54</v>
      </c>
      <c r="BO43" s="218">
        <v>57</v>
      </c>
      <c r="BP43" s="218">
        <v>60</v>
      </c>
      <c r="BQ43" s="218">
        <v>58</v>
      </c>
      <c r="BR43" s="218">
        <v>59</v>
      </c>
      <c r="BS43" s="218">
        <v>62</v>
      </c>
      <c r="BT43" s="218">
        <v>61</v>
      </c>
      <c r="BU43" s="218">
        <v>59</v>
      </c>
      <c r="BV43" s="218">
        <v>58</v>
      </c>
      <c r="BW43" s="218">
        <v>55</v>
      </c>
      <c r="BX43" s="218">
        <v>49</v>
      </c>
      <c r="BY43" s="218">
        <v>45</v>
      </c>
      <c r="BZ43" s="218">
        <v>48</v>
      </c>
      <c r="CA43" s="218">
        <v>48</v>
      </c>
      <c r="CB43" s="218">
        <v>49</v>
      </c>
      <c r="CC43" s="218">
        <v>49</v>
      </c>
      <c r="CD43" s="218">
        <v>50</v>
      </c>
      <c r="CE43" s="218">
        <v>52</v>
      </c>
      <c r="CF43" s="218">
        <v>53</v>
      </c>
      <c r="CG43" s="220">
        <v>53</v>
      </c>
    </row>
    <row r="44" spans="2:85" x14ac:dyDescent="0.35">
      <c r="B44" s="208" t="s">
        <v>464</v>
      </c>
      <c r="D44" s="218">
        <v>0</v>
      </c>
      <c r="E44" s="218">
        <v>0</v>
      </c>
      <c r="F44" s="218">
        <v>0</v>
      </c>
      <c r="G44" s="218">
        <v>0</v>
      </c>
      <c r="H44" s="218">
        <v>0</v>
      </c>
      <c r="I44" s="218">
        <v>0</v>
      </c>
      <c r="J44" s="218">
        <v>0</v>
      </c>
      <c r="K44" s="218">
        <v>0</v>
      </c>
      <c r="L44" s="218">
        <v>0</v>
      </c>
      <c r="M44" s="218">
        <v>0</v>
      </c>
      <c r="N44" s="218">
        <v>0</v>
      </c>
      <c r="O44" s="218">
        <v>0</v>
      </c>
      <c r="P44" s="218">
        <v>0</v>
      </c>
      <c r="Q44" s="218">
        <v>0</v>
      </c>
      <c r="R44" s="218">
        <v>0</v>
      </c>
      <c r="S44" s="218">
        <v>0</v>
      </c>
      <c r="T44" s="218">
        <v>0</v>
      </c>
      <c r="U44" s="218">
        <v>0</v>
      </c>
      <c r="V44" s="218">
        <v>0</v>
      </c>
      <c r="W44" s="218">
        <v>0</v>
      </c>
      <c r="X44" s="218">
        <v>0</v>
      </c>
      <c r="Y44" s="218">
        <v>0</v>
      </c>
      <c r="Z44" s="218">
        <v>0</v>
      </c>
      <c r="AA44" s="218">
        <v>0</v>
      </c>
      <c r="AB44" s="218">
        <v>0</v>
      </c>
      <c r="AC44" s="218">
        <v>0</v>
      </c>
      <c r="AD44" s="218">
        <v>0</v>
      </c>
      <c r="AE44" s="218">
        <v>0</v>
      </c>
      <c r="AF44" s="218">
        <v>31</v>
      </c>
      <c r="AG44" s="218">
        <v>44</v>
      </c>
      <c r="AH44" s="218">
        <v>61</v>
      </c>
      <c r="AI44" s="218">
        <v>86</v>
      </c>
      <c r="AJ44" s="218">
        <v>114</v>
      </c>
      <c r="AK44" s="218">
        <v>131</v>
      </c>
      <c r="AL44" s="218">
        <v>154</v>
      </c>
      <c r="AM44" s="218">
        <v>185</v>
      </c>
      <c r="AN44" s="218">
        <v>216</v>
      </c>
      <c r="AO44" s="218">
        <v>246</v>
      </c>
      <c r="AP44" s="218">
        <v>275</v>
      </c>
      <c r="AQ44" s="218">
        <v>303</v>
      </c>
      <c r="AR44" s="218">
        <v>325</v>
      </c>
      <c r="AS44" s="218">
        <v>345</v>
      </c>
      <c r="AT44" s="218">
        <v>364</v>
      </c>
      <c r="AU44" s="218">
        <v>387</v>
      </c>
      <c r="AV44" s="218">
        <v>0</v>
      </c>
      <c r="AW44" s="218">
        <v>0</v>
      </c>
      <c r="AX44" s="218">
        <v>0</v>
      </c>
      <c r="AY44" s="218">
        <v>0</v>
      </c>
      <c r="AZ44" s="218">
        <v>0</v>
      </c>
      <c r="BA44" s="218">
        <v>0</v>
      </c>
      <c r="BB44" s="218">
        <v>0</v>
      </c>
      <c r="BC44" s="218">
        <v>0</v>
      </c>
      <c r="BD44" s="218">
        <v>0</v>
      </c>
      <c r="BE44" s="218">
        <v>0</v>
      </c>
      <c r="BF44" s="218">
        <v>0</v>
      </c>
      <c r="BG44" s="218">
        <v>0</v>
      </c>
      <c r="BH44" s="218">
        <v>0</v>
      </c>
      <c r="BI44" s="218">
        <v>0</v>
      </c>
      <c r="BJ44" s="218">
        <v>0</v>
      </c>
      <c r="BK44" s="218">
        <v>0</v>
      </c>
      <c r="BL44" s="218">
        <v>0</v>
      </c>
      <c r="BM44" s="218">
        <v>0</v>
      </c>
      <c r="BN44" s="218">
        <v>0</v>
      </c>
      <c r="BO44" s="218">
        <v>0</v>
      </c>
      <c r="BP44" s="218">
        <v>0</v>
      </c>
      <c r="BQ44" s="218">
        <v>0</v>
      </c>
      <c r="BR44" s="218">
        <v>0</v>
      </c>
      <c r="BS44" s="218">
        <v>0</v>
      </c>
      <c r="BT44" s="218">
        <v>0</v>
      </c>
      <c r="BU44" s="218">
        <v>0</v>
      </c>
      <c r="BV44" s="218">
        <v>0</v>
      </c>
      <c r="BW44" s="218">
        <v>0</v>
      </c>
      <c r="BX44" s="218">
        <v>0</v>
      </c>
      <c r="BY44" s="218">
        <v>0</v>
      </c>
      <c r="BZ44" s="218">
        <v>0</v>
      </c>
      <c r="CA44" s="218">
        <v>0</v>
      </c>
      <c r="CB44" s="218">
        <v>0</v>
      </c>
      <c r="CC44" s="218">
        <v>0</v>
      </c>
      <c r="CD44" s="218">
        <v>0</v>
      </c>
      <c r="CE44" s="218">
        <v>0</v>
      </c>
      <c r="CF44" s="218">
        <v>0</v>
      </c>
      <c r="CG44" s="220">
        <v>0</v>
      </c>
    </row>
    <row r="45" spans="2:85" x14ac:dyDescent="0.35">
      <c r="B45" s="10" t="s">
        <v>397</v>
      </c>
      <c r="D45" s="218">
        <v>0</v>
      </c>
      <c r="E45" s="218">
        <v>0</v>
      </c>
      <c r="F45" s="218">
        <v>0</v>
      </c>
      <c r="G45" s="218">
        <v>0</v>
      </c>
      <c r="H45" s="218">
        <v>0</v>
      </c>
      <c r="I45" s="218">
        <v>0</v>
      </c>
      <c r="J45" s="218">
        <v>0</v>
      </c>
      <c r="K45" s="218">
        <v>0</v>
      </c>
      <c r="L45" s="218">
        <v>0</v>
      </c>
      <c r="M45" s="218">
        <v>0</v>
      </c>
      <c r="N45" s="218">
        <v>0</v>
      </c>
      <c r="O45" s="218">
        <v>0</v>
      </c>
      <c r="P45" s="218">
        <v>0</v>
      </c>
      <c r="Q45" s="218">
        <v>0</v>
      </c>
      <c r="R45" s="218">
        <v>0</v>
      </c>
      <c r="S45" s="218">
        <v>0</v>
      </c>
      <c r="T45" s="218">
        <v>0</v>
      </c>
      <c r="U45" s="218">
        <v>0</v>
      </c>
      <c r="V45" s="218">
        <v>0</v>
      </c>
      <c r="W45" s="218">
        <v>0</v>
      </c>
      <c r="X45" s="218">
        <v>0</v>
      </c>
      <c r="Y45" s="218">
        <v>0</v>
      </c>
      <c r="Z45" s="218">
        <v>0</v>
      </c>
      <c r="AA45" s="218">
        <v>0</v>
      </c>
      <c r="AB45" s="218">
        <v>0</v>
      </c>
      <c r="AC45" s="218">
        <v>0</v>
      </c>
      <c r="AD45" s="218">
        <v>0</v>
      </c>
      <c r="AE45" s="218">
        <v>0</v>
      </c>
      <c r="AF45" s="218">
        <v>0</v>
      </c>
      <c r="AG45" s="218">
        <v>0</v>
      </c>
      <c r="AH45" s="218">
        <v>0</v>
      </c>
      <c r="AI45" s="218">
        <v>0</v>
      </c>
      <c r="AJ45" s="218">
        <v>0</v>
      </c>
      <c r="AK45" s="218">
        <v>0</v>
      </c>
      <c r="AL45" s="218">
        <v>0</v>
      </c>
      <c r="AM45" s="218">
        <v>0</v>
      </c>
      <c r="AN45" s="218">
        <v>0</v>
      </c>
      <c r="AO45" s="218">
        <v>0</v>
      </c>
      <c r="AP45" s="218">
        <v>0</v>
      </c>
      <c r="AQ45" s="218">
        <v>0</v>
      </c>
      <c r="AR45" s="218">
        <v>0</v>
      </c>
      <c r="AS45" s="218">
        <v>0</v>
      </c>
      <c r="AT45" s="218">
        <v>0</v>
      </c>
      <c r="AU45" s="218">
        <v>0</v>
      </c>
      <c r="AV45" s="218">
        <v>0</v>
      </c>
      <c r="AW45" s="218">
        <v>0</v>
      </c>
      <c r="AX45" s="218">
        <v>0</v>
      </c>
      <c r="AY45" s="218">
        <v>0</v>
      </c>
      <c r="AZ45" s="218">
        <v>0</v>
      </c>
      <c r="BA45" s="218">
        <v>0</v>
      </c>
      <c r="BB45" s="218">
        <v>0</v>
      </c>
      <c r="BC45" s="218">
        <v>0</v>
      </c>
      <c r="BD45" s="218">
        <v>0</v>
      </c>
      <c r="BE45" s="218">
        <v>0</v>
      </c>
      <c r="BF45" s="218">
        <v>0</v>
      </c>
      <c r="BG45" s="218">
        <v>0</v>
      </c>
      <c r="BH45" s="218">
        <v>0</v>
      </c>
      <c r="BI45" s="218">
        <v>0</v>
      </c>
      <c r="BJ45" s="218">
        <v>0</v>
      </c>
      <c r="BK45" s="218">
        <v>0</v>
      </c>
      <c r="BL45" s="218">
        <v>0</v>
      </c>
      <c r="BM45" s="218">
        <v>0</v>
      </c>
      <c r="BN45" s="218">
        <v>0</v>
      </c>
      <c r="BO45" s="218">
        <v>0</v>
      </c>
      <c r="BP45" s="218">
        <v>0</v>
      </c>
      <c r="BQ45" s="218">
        <v>12</v>
      </c>
      <c r="BR45" s="218">
        <v>184</v>
      </c>
      <c r="BS45" s="218">
        <v>570</v>
      </c>
      <c r="BT45" s="218">
        <v>969</v>
      </c>
      <c r="BU45" s="218">
        <v>1394</v>
      </c>
      <c r="BV45" s="218">
        <v>1717</v>
      </c>
      <c r="BW45" s="218">
        <v>1798</v>
      </c>
      <c r="BX45" s="218">
        <v>2034</v>
      </c>
      <c r="BY45" s="218">
        <v>2179</v>
      </c>
      <c r="BZ45" s="218">
        <v>2427</v>
      </c>
      <c r="CA45" s="218">
        <v>2693</v>
      </c>
      <c r="CB45" s="218">
        <v>3002</v>
      </c>
      <c r="CC45" s="218">
        <v>3283</v>
      </c>
      <c r="CD45" s="218">
        <v>3544</v>
      </c>
      <c r="CE45" s="218">
        <v>3801</v>
      </c>
      <c r="CF45" s="218">
        <v>4033</v>
      </c>
      <c r="CG45" s="220">
        <v>4260</v>
      </c>
    </row>
    <row r="46" spans="2:85" x14ac:dyDescent="0.35">
      <c r="B46" s="221" t="s">
        <v>447</v>
      </c>
      <c r="D46" s="218">
        <v>0</v>
      </c>
      <c r="E46" s="218">
        <v>0</v>
      </c>
      <c r="F46" s="218">
        <v>0</v>
      </c>
      <c r="G46" s="218">
        <v>0</v>
      </c>
      <c r="H46" s="218">
        <v>0</v>
      </c>
      <c r="I46" s="218">
        <v>0</v>
      </c>
      <c r="J46" s="218">
        <v>0</v>
      </c>
      <c r="K46" s="218">
        <v>0</v>
      </c>
      <c r="L46" s="218">
        <v>0</v>
      </c>
      <c r="M46" s="218">
        <v>0</v>
      </c>
      <c r="N46" s="218">
        <v>0</v>
      </c>
      <c r="O46" s="218">
        <v>0</v>
      </c>
      <c r="P46" s="218">
        <v>0</v>
      </c>
      <c r="Q46" s="218">
        <v>0</v>
      </c>
      <c r="R46" s="218">
        <v>0</v>
      </c>
      <c r="S46" s="218">
        <v>0</v>
      </c>
      <c r="T46" s="218">
        <v>0</v>
      </c>
      <c r="U46" s="218">
        <v>0</v>
      </c>
      <c r="V46" s="218">
        <v>0</v>
      </c>
      <c r="W46" s="218">
        <v>0</v>
      </c>
      <c r="X46" s="218">
        <v>0</v>
      </c>
      <c r="Y46" s="218">
        <v>0</v>
      </c>
      <c r="Z46" s="218">
        <v>0</v>
      </c>
      <c r="AA46" s="218">
        <v>0</v>
      </c>
      <c r="AB46" s="218">
        <v>0</v>
      </c>
      <c r="AC46" s="218">
        <v>0</v>
      </c>
      <c r="AD46" s="218">
        <v>0</v>
      </c>
      <c r="AE46" s="218">
        <v>0</v>
      </c>
      <c r="AF46" s="218">
        <v>0</v>
      </c>
      <c r="AG46" s="218">
        <v>0</v>
      </c>
      <c r="AH46" s="218">
        <v>0</v>
      </c>
      <c r="AI46" s="218">
        <v>0</v>
      </c>
      <c r="AJ46" s="218">
        <v>0</v>
      </c>
      <c r="AK46" s="218">
        <v>0</v>
      </c>
      <c r="AL46" s="218">
        <v>0</v>
      </c>
      <c r="AM46" s="218">
        <v>0</v>
      </c>
      <c r="AN46" s="218">
        <v>0</v>
      </c>
      <c r="AO46" s="218">
        <v>0</v>
      </c>
      <c r="AP46" s="218">
        <v>0</v>
      </c>
      <c r="AQ46" s="218">
        <v>0</v>
      </c>
      <c r="AR46" s="218">
        <v>0</v>
      </c>
      <c r="AS46" s="218">
        <v>0</v>
      </c>
      <c r="AT46" s="218">
        <v>0</v>
      </c>
      <c r="AU46" s="218">
        <v>0</v>
      </c>
      <c r="AV46" s="218">
        <v>0</v>
      </c>
      <c r="AW46" s="218">
        <v>0</v>
      </c>
      <c r="AX46" s="218">
        <v>0</v>
      </c>
      <c r="AY46" s="218">
        <v>0</v>
      </c>
      <c r="AZ46" s="218">
        <v>0</v>
      </c>
      <c r="BA46" s="218">
        <v>0</v>
      </c>
      <c r="BB46" s="218">
        <v>0</v>
      </c>
      <c r="BC46" s="218">
        <v>0</v>
      </c>
      <c r="BD46" s="218">
        <v>0</v>
      </c>
      <c r="BE46" s="218">
        <v>0</v>
      </c>
      <c r="BF46" s="218">
        <v>0</v>
      </c>
      <c r="BG46" s="218">
        <v>0</v>
      </c>
      <c r="BH46" s="218">
        <v>0</v>
      </c>
      <c r="BI46" s="218">
        <v>0</v>
      </c>
      <c r="BJ46" s="218">
        <v>0</v>
      </c>
      <c r="BK46" s="218">
        <v>0</v>
      </c>
      <c r="BL46" s="218">
        <v>0</v>
      </c>
      <c r="BM46" s="218">
        <v>0</v>
      </c>
      <c r="BN46" s="218">
        <v>0</v>
      </c>
      <c r="BO46" s="218">
        <v>0</v>
      </c>
      <c r="BP46" s="218">
        <v>0</v>
      </c>
      <c r="BQ46" s="218">
        <v>12</v>
      </c>
      <c r="BR46" s="218">
        <v>182</v>
      </c>
      <c r="BS46" s="218">
        <v>564</v>
      </c>
      <c r="BT46" s="218">
        <v>958</v>
      </c>
      <c r="BU46" s="218">
        <v>1379</v>
      </c>
      <c r="BV46" s="218">
        <v>1699</v>
      </c>
      <c r="BW46" s="218">
        <v>1778</v>
      </c>
      <c r="BX46" s="218">
        <v>2012</v>
      </c>
      <c r="BY46" s="218">
        <v>2155</v>
      </c>
      <c r="BZ46" s="218">
        <v>2401</v>
      </c>
      <c r="CA46" s="218">
        <v>2664</v>
      </c>
      <c r="CB46" s="218">
        <v>2969</v>
      </c>
      <c r="CC46" s="218">
        <v>3248</v>
      </c>
      <c r="CD46" s="218">
        <v>3505</v>
      </c>
      <c r="CE46" s="218">
        <v>3760</v>
      </c>
      <c r="CF46" s="218">
        <v>3989</v>
      </c>
      <c r="CG46" s="220">
        <v>4213</v>
      </c>
    </row>
    <row r="47" spans="2:85" x14ac:dyDescent="0.35">
      <c r="B47" s="221" t="s">
        <v>448</v>
      </c>
      <c r="D47" s="218">
        <v>0</v>
      </c>
      <c r="E47" s="218">
        <v>0</v>
      </c>
      <c r="F47" s="218">
        <v>0</v>
      </c>
      <c r="G47" s="218">
        <v>0</v>
      </c>
      <c r="H47" s="218">
        <v>0</v>
      </c>
      <c r="I47" s="218">
        <v>0</v>
      </c>
      <c r="J47" s="218">
        <v>0</v>
      </c>
      <c r="K47" s="218">
        <v>0</v>
      </c>
      <c r="L47" s="218">
        <v>0</v>
      </c>
      <c r="M47" s="218">
        <v>0</v>
      </c>
      <c r="N47" s="218">
        <v>0</v>
      </c>
      <c r="O47" s="218">
        <v>0</v>
      </c>
      <c r="P47" s="218">
        <v>0</v>
      </c>
      <c r="Q47" s="218">
        <v>0</v>
      </c>
      <c r="R47" s="218">
        <v>0</v>
      </c>
      <c r="S47" s="218">
        <v>0</v>
      </c>
      <c r="T47" s="218">
        <v>0</v>
      </c>
      <c r="U47" s="218">
        <v>0</v>
      </c>
      <c r="V47" s="218">
        <v>0</v>
      </c>
      <c r="W47" s="218">
        <v>0</v>
      </c>
      <c r="X47" s="218">
        <v>0</v>
      </c>
      <c r="Y47" s="218">
        <v>0</v>
      </c>
      <c r="Z47" s="218">
        <v>0</v>
      </c>
      <c r="AA47" s="218">
        <v>0</v>
      </c>
      <c r="AB47" s="218">
        <v>0</v>
      </c>
      <c r="AC47" s="218">
        <v>0</v>
      </c>
      <c r="AD47" s="218">
        <v>0</v>
      </c>
      <c r="AE47" s="218">
        <v>0</v>
      </c>
      <c r="AF47" s="218">
        <v>0</v>
      </c>
      <c r="AG47" s="218">
        <v>0</v>
      </c>
      <c r="AH47" s="218">
        <v>0</v>
      </c>
      <c r="AI47" s="218">
        <v>0</v>
      </c>
      <c r="AJ47" s="218">
        <v>0</v>
      </c>
      <c r="AK47" s="218">
        <v>0</v>
      </c>
      <c r="AL47" s="218">
        <v>0</v>
      </c>
      <c r="AM47" s="218">
        <v>0</v>
      </c>
      <c r="AN47" s="218">
        <v>0</v>
      </c>
      <c r="AO47" s="218">
        <v>0</v>
      </c>
      <c r="AP47" s="218">
        <v>0</v>
      </c>
      <c r="AQ47" s="218">
        <v>0</v>
      </c>
      <c r="AR47" s="218">
        <v>0</v>
      </c>
      <c r="AS47" s="218">
        <v>0</v>
      </c>
      <c r="AT47" s="218">
        <v>0</v>
      </c>
      <c r="AU47" s="218">
        <v>0</v>
      </c>
      <c r="AV47" s="218">
        <v>0</v>
      </c>
      <c r="AW47" s="218">
        <v>0</v>
      </c>
      <c r="AX47" s="218">
        <v>0</v>
      </c>
      <c r="AY47" s="218">
        <v>0</v>
      </c>
      <c r="AZ47" s="218">
        <v>0</v>
      </c>
      <c r="BA47" s="218">
        <v>0</v>
      </c>
      <c r="BB47" s="218">
        <v>0</v>
      </c>
      <c r="BC47" s="218">
        <v>0</v>
      </c>
      <c r="BD47" s="218">
        <v>0</v>
      </c>
      <c r="BE47" s="218">
        <v>0</v>
      </c>
      <c r="BF47" s="218">
        <v>0</v>
      </c>
      <c r="BG47" s="218">
        <v>0</v>
      </c>
      <c r="BH47" s="218">
        <v>0</v>
      </c>
      <c r="BI47" s="218">
        <v>0</v>
      </c>
      <c r="BJ47" s="218">
        <v>0</v>
      </c>
      <c r="BK47" s="218">
        <v>0</v>
      </c>
      <c r="BL47" s="218">
        <v>0</v>
      </c>
      <c r="BM47" s="218">
        <v>0</v>
      </c>
      <c r="BN47" s="218">
        <v>0</v>
      </c>
      <c r="BO47" s="218">
        <v>0</v>
      </c>
      <c r="BP47" s="218">
        <v>0</v>
      </c>
      <c r="BQ47" s="218">
        <v>0</v>
      </c>
      <c r="BR47" s="218">
        <v>2</v>
      </c>
      <c r="BS47" s="218">
        <v>6</v>
      </c>
      <c r="BT47" s="218">
        <v>11</v>
      </c>
      <c r="BU47" s="218">
        <v>15</v>
      </c>
      <c r="BV47" s="218">
        <v>19</v>
      </c>
      <c r="BW47" s="218">
        <v>20</v>
      </c>
      <c r="BX47" s="218">
        <v>22</v>
      </c>
      <c r="BY47" s="218">
        <v>24</v>
      </c>
      <c r="BZ47" s="218">
        <v>26</v>
      </c>
      <c r="CA47" s="218">
        <v>29</v>
      </c>
      <c r="CB47" s="218">
        <v>33</v>
      </c>
      <c r="CC47" s="218">
        <v>36</v>
      </c>
      <c r="CD47" s="218">
        <v>39</v>
      </c>
      <c r="CE47" s="218">
        <v>41</v>
      </c>
      <c r="CF47" s="218">
        <v>44</v>
      </c>
      <c r="CG47" s="220">
        <v>46</v>
      </c>
    </row>
    <row r="48" spans="2:85" ht="25.5" customHeight="1" x14ac:dyDescent="0.35">
      <c r="B48" s="208" t="s">
        <v>401</v>
      </c>
      <c r="D48" s="218">
        <v>0</v>
      </c>
      <c r="E48" s="218">
        <v>0</v>
      </c>
      <c r="F48" s="218">
        <v>0</v>
      </c>
      <c r="G48" s="218">
        <v>0</v>
      </c>
      <c r="H48" s="218">
        <v>0</v>
      </c>
      <c r="I48" s="218">
        <v>0</v>
      </c>
      <c r="J48" s="218">
        <v>0</v>
      </c>
      <c r="K48" s="218">
        <v>0</v>
      </c>
      <c r="L48" s="218">
        <v>0</v>
      </c>
      <c r="M48" s="218">
        <v>0</v>
      </c>
      <c r="N48" s="218">
        <v>0</v>
      </c>
      <c r="O48" s="218">
        <v>0</v>
      </c>
      <c r="P48" s="218">
        <v>0</v>
      </c>
      <c r="Q48" s="218">
        <v>0</v>
      </c>
      <c r="R48" s="218">
        <v>0</v>
      </c>
      <c r="S48" s="218">
        <v>0</v>
      </c>
      <c r="T48" s="218">
        <v>0</v>
      </c>
      <c r="U48" s="218">
        <v>0</v>
      </c>
      <c r="V48" s="218">
        <v>0</v>
      </c>
      <c r="W48" s="218">
        <v>0</v>
      </c>
      <c r="X48" s="218">
        <v>0</v>
      </c>
      <c r="Y48" s="218">
        <v>0</v>
      </c>
      <c r="Z48" s="218">
        <v>0</v>
      </c>
      <c r="AA48" s="218">
        <v>0</v>
      </c>
      <c r="AB48" s="218">
        <v>0</v>
      </c>
      <c r="AC48" s="218">
        <v>0</v>
      </c>
      <c r="AD48" s="218">
        <v>0</v>
      </c>
      <c r="AE48" s="218">
        <v>0</v>
      </c>
      <c r="AF48" s="218">
        <v>100</v>
      </c>
      <c r="AG48" s="218">
        <v>103</v>
      </c>
      <c r="AH48" s="218">
        <v>110</v>
      </c>
      <c r="AI48" s="218">
        <v>143</v>
      </c>
      <c r="AJ48" s="218">
        <v>164</v>
      </c>
      <c r="AK48" s="218">
        <v>169</v>
      </c>
      <c r="AL48" s="218">
        <v>177</v>
      </c>
      <c r="AM48" s="218">
        <v>188</v>
      </c>
      <c r="AN48" s="218">
        <v>212</v>
      </c>
      <c r="AO48" s="218">
        <v>227</v>
      </c>
      <c r="AP48" s="218">
        <v>228</v>
      </c>
      <c r="AQ48" s="218">
        <v>228</v>
      </c>
      <c r="AR48" s="218">
        <v>233</v>
      </c>
      <c r="AS48" s="218">
        <v>240</v>
      </c>
      <c r="AT48" s="218">
        <v>247</v>
      </c>
      <c r="AU48" s="218">
        <v>257</v>
      </c>
      <c r="AV48" s="218">
        <v>265</v>
      </c>
      <c r="AW48" s="218">
        <v>273</v>
      </c>
      <c r="AX48" s="218">
        <v>289</v>
      </c>
      <c r="AY48" s="218">
        <v>308</v>
      </c>
      <c r="AZ48" s="218">
        <v>328</v>
      </c>
      <c r="BA48" s="218">
        <v>339</v>
      </c>
      <c r="BB48" s="218">
        <v>338</v>
      </c>
      <c r="BC48" s="218">
        <v>337</v>
      </c>
      <c r="BD48" s="218">
        <v>336</v>
      </c>
      <c r="BE48" s="218">
        <v>326</v>
      </c>
      <c r="BF48" s="218">
        <v>289</v>
      </c>
      <c r="BG48" s="218">
        <v>274</v>
      </c>
      <c r="BH48" s="218">
        <v>260</v>
      </c>
      <c r="BI48" s="218">
        <v>246</v>
      </c>
      <c r="BJ48" s="218">
        <v>234</v>
      </c>
      <c r="BK48" s="218">
        <v>221</v>
      </c>
      <c r="BL48" s="218">
        <v>210</v>
      </c>
      <c r="BM48" s="218">
        <v>200</v>
      </c>
      <c r="BN48" s="218">
        <v>191</v>
      </c>
      <c r="BO48" s="218">
        <v>184</v>
      </c>
      <c r="BP48" s="218">
        <v>177</v>
      </c>
      <c r="BQ48" s="218">
        <v>167</v>
      </c>
      <c r="BR48" s="218">
        <v>134</v>
      </c>
      <c r="BS48" s="218">
        <v>75</v>
      </c>
      <c r="BT48" s="218">
        <v>25</v>
      </c>
      <c r="BU48" s="218">
        <v>3</v>
      </c>
      <c r="BV48" s="218">
        <v>0</v>
      </c>
      <c r="BW48" s="218">
        <v>0</v>
      </c>
      <c r="BX48" s="218">
        <v>0</v>
      </c>
      <c r="BY48" s="218">
        <v>0</v>
      </c>
      <c r="BZ48" s="218">
        <v>0</v>
      </c>
      <c r="CA48" s="218">
        <v>0</v>
      </c>
      <c r="CB48" s="218">
        <v>0</v>
      </c>
      <c r="CC48" s="218">
        <v>0</v>
      </c>
      <c r="CD48" s="218">
        <v>0</v>
      </c>
      <c r="CE48" s="218">
        <v>0</v>
      </c>
      <c r="CF48" s="218">
        <v>0</v>
      </c>
      <c r="CG48" s="220">
        <v>0</v>
      </c>
    </row>
    <row r="49" spans="1:85" x14ac:dyDescent="0.35">
      <c r="B49" s="208" t="s">
        <v>406</v>
      </c>
      <c r="D49" s="218">
        <v>0</v>
      </c>
      <c r="E49" s="218">
        <v>0</v>
      </c>
      <c r="F49" s="218">
        <v>0</v>
      </c>
      <c r="G49" s="218">
        <v>0</v>
      </c>
      <c r="H49" s="218">
        <v>0</v>
      </c>
      <c r="I49" s="218">
        <v>0</v>
      </c>
      <c r="J49" s="218">
        <v>0</v>
      </c>
      <c r="K49" s="218">
        <v>0</v>
      </c>
      <c r="L49" s="218">
        <v>0</v>
      </c>
      <c r="M49" s="218">
        <v>0</v>
      </c>
      <c r="N49" s="218">
        <v>0</v>
      </c>
      <c r="O49" s="218">
        <v>0</v>
      </c>
      <c r="P49" s="218">
        <v>0</v>
      </c>
      <c r="Q49" s="218">
        <v>0</v>
      </c>
      <c r="R49" s="218">
        <v>0</v>
      </c>
      <c r="S49" s="218">
        <v>0</v>
      </c>
      <c r="T49" s="218">
        <v>0</v>
      </c>
      <c r="U49" s="218">
        <v>0</v>
      </c>
      <c r="V49" s="218">
        <v>0</v>
      </c>
      <c r="W49" s="218">
        <v>0</v>
      </c>
      <c r="X49" s="218">
        <v>0</v>
      </c>
      <c r="Y49" s="218">
        <v>0</v>
      </c>
      <c r="Z49" s="218">
        <v>0</v>
      </c>
      <c r="AA49" s="218">
        <v>0</v>
      </c>
      <c r="AB49" s="218">
        <v>0</v>
      </c>
      <c r="AC49" s="218">
        <v>0</v>
      </c>
      <c r="AD49" s="218">
        <v>0</v>
      </c>
      <c r="AE49" s="218">
        <v>0</v>
      </c>
      <c r="AF49" s="218">
        <v>0</v>
      </c>
      <c r="AG49" s="218">
        <v>0</v>
      </c>
      <c r="AH49" s="218">
        <v>0</v>
      </c>
      <c r="AI49" s="218">
        <v>0</v>
      </c>
      <c r="AJ49" s="218">
        <v>0</v>
      </c>
      <c r="AK49" s="218">
        <v>0</v>
      </c>
      <c r="AL49" s="218">
        <v>0</v>
      </c>
      <c r="AM49" s="218">
        <v>0</v>
      </c>
      <c r="AN49" s="218">
        <v>0</v>
      </c>
      <c r="AO49" s="218">
        <v>0</v>
      </c>
      <c r="AP49" s="218">
        <v>0</v>
      </c>
      <c r="AQ49" s="218">
        <v>0</v>
      </c>
      <c r="AR49" s="218">
        <v>0</v>
      </c>
      <c r="AS49" s="218">
        <v>0</v>
      </c>
      <c r="AT49" s="218">
        <v>0</v>
      </c>
      <c r="AU49" s="218">
        <v>0</v>
      </c>
      <c r="AV49" s="218">
        <v>0</v>
      </c>
      <c r="AW49" s="218">
        <v>0</v>
      </c>
      <c r="AX49" s="218">
        <v>0</v>
      </c>
      <c r="AY49" s="218">
        <v>0</v>
      </c>
      <c r="AZ49" s="218">
        <v>0</v>
      </c>
      <c r="BA49" s="218">
        <v>0</v>
      </c>
      <c r="BB49" s="218">
        <v>0</v>
      </c>
      <c r="BC49" s="218">
        <v>0</v>
      </c>
      <c r="BD49" s="218">
        <v>80</v>
      </c>
      <c r="BE49" s="218">
        <v>82</v>
      </c>
      <c r="BF49" s="218">
        <v>86</v>
      </c>
      <c r="BG49" s="218">
        <v>104</v>
      </c>
      <c r="BH49" s="218">
        <v>137</v>
      </c>
      <c r="BI49" s="218">
        <v>154</v>
      </c>
      <c r="BJ49" s="218">
        <v>154</v>
      </c>
      <c r="BK49" s="218">
        <v>193</v>
      </c>
      <c r="BL49" s="218">
        <v>245</v>
      </c>
      <c r="BM49" s="218">
        <v>250</v>
      </c>
      <c r="BN49" s="218">
        <v>269</v>
      </c>
      <c r="BO49" s="218">
        <v>266</v>
      </c>
      <c r="BP49" s="218">
        <v>275</v>
      </c>
      <c r="BQ49" s="218">
        <v>271</v>
      </c>
      <c r="BR49" s="218">
        <v>264</v>
      </c>
      <c r="BS49" s="218">
        <v>264</v>
      </c>
      <c r="BT49" s="218">
        <v>270</v>
      </c>
      <c r="BU49" s="218">
        <v>271</v>
      </c>
      <c r="BV49" s="218">
        <v>270</v>
      </c>
      <c r="BW49" s="218">
        <v>263</v>
      </c>
      <c r="BX49" s="218">
        <v>251</v>
      </c>
      <c r="BY49" s="218">
        <v>256</v>
      </c>
      <c r="BZ49" s="218">
        <v>251</v>
      </c>
      <c r="CA49" s="218">
        <v>249</v>
      </c>
      <c r="CB49" s="218">
        <v>253</v>
      </c>
      <c r="CC49" s="218">
        <v>255</v>
      </c>
      <c r="CD49" s="218">
        <v>257</v>
      </c>
      <c r="CE49" s="218">
        <v>258</v>
      </c>
      <c r="CF49" s="218">
        <v>260</v>
      </c>
      <c r="CG49" s="220">
        <v>261</v>
      </c>
    </row>
    <row r="50" spans="1:85" s="257" customFormat="1" x14ac:dyDescent="0.35">
      <c r="A50" s="256"/>
      <c r="B50" s="208" t="s">
        <v>410</v>
      </c>
      <c r="D50" s="218">
        <v>0</v>
      </c>
      <c r="E50" s="218">
        <v>0</v>
      </c>
      <c r="F50" s="218">
        <v>0</v>
      </c>
      <c r="G50" s="218">
        <v>0</v>
      </c>
      <c r="H50" s="218">
        <v>0</v>
      </c>
      <c r="I50" s="218">
        <v>0</v>
      </c>
      <c r="J50" s="218">
        <v>0</v>
      </c>
      <c r="K50" s="218">
        <v>0</v>
      </c>
      <c r="L50" s="218">
        <v>0</v>
      </c>
      <c r="M50" s="218">
        <v>0</v>
      </c>
      <c r="N50" s="218">
        <v>0</v>
      </c>
      <c r="O50" s="218">
        <v>0</v>
      </c>
      <c r="P50" s="218">
        <v>0</v>
      </c>
      <c r="Q50" s="218">
        <v>0</v>
      </c>
      <c r="R50" s="218">
        <v>0</v>
      </c>
      <c r="S50" s="218">
        <v>0</v>
      </c>
      <c r="T50" s="218">
        <v>0</v>
      </c>
      <c r="U50" s="218">
        <v>0</v>
      </c>
      <c r="V50" s="218">
        <v>0</v>
      </c>
      <c r="W50" s="218">
        <v>0</v>
      </c>
      <c r="X50" s="218">
        <v>0</v>
      </c>
      <c r="Y50" s="218">
        <v>0</v>
      </c>
      <c r="Z50" s="218">
        <v>0</v>
      </c>
      <c r="AA50" s="218">
        <v>0</v>
      </c>
      <c r="AB50" s="218">
        <v>0</v>
      </c>
      <c r="AC50" s="218">
        <v>0</v>
      </c>
      <c r="AD50" s="218">
        <v>0</v>
      </c>
      <c r="AE50" s="218">
        <v>0</v>
      </c>
      <c r="AF50" s="218">
        <v>572</v>
      </c>
      <c r="AG50" s="218">
        <v>552</v>
      </c>
      <c r="AH50" s="218">
        <v>503</v>
      </c>
      <c r="AI50" s="218">
        <v>461</v>
      </c>
      <c r="AJ50" s="218">
        <v>823</v>
      </c>
      <c r="AK50" s="218">
        <v>901</v>
      </c>
      <c r="AL50" s="218">
        <v>978</v>
      </c>
      <c r="AM50" s="218">
        <v>925</v>
      </c>
      <c r="AN50" s="218">
        <v>913</v>
      </c>
      <c r="AO50" s="218">
        <v>886</v>
      </c>
      <c r="AP50" s="218">
        <v>924</v>
      </c>
      <c r="AQ50" s="218">
        <v>716</v>
      </c>
      <c r="AR50" s="218">
        <v>546</v>
      </c>
      <c r="AS50" s="218">
        <v>319</v>
      </c>
      <c r="AT50" s="218">
        <v>328</v>
      </c>
      <c r="AU50" s="218">
        <v>603</v>
      </c>
      <c r="AV50" s="218">
        <v>660</v>
      </c>
      <c r="AW50" s="218">
        <v>609</v>
      </c>
      <c r="AX50" s="218">
        <v>487</v>
      </c>
      <c r="AY50" s="218">
        <v>395</v>
      </c>
      <c r="AZ50" s="218">
        <v>0</v>
      </c>
      <c r="BA50" s="218">
        <v>0</v>
      </c>
      <c r="BB50" s="218">
        <v>0</v>
      </c>
      <c r="BC50" s="218">
        <v>0</v>
      </c>
      <c r="BD50" s="218">
        <v>0</v>
      </c>
      <c r="BE50" s="218">
        <v>0</v>
      </c>
      <c r="BF50" s="218">
        <v>0</v>
      </c>
      <c r="BG50" s="218">
        <v>0</v>
      </c>
      <c r="BH50" s="218">
        <v>0</v>
      </c>
      <c r="BI50" s="218">
        <v>0</v>
      </c>
      <c r="BJ50" s="218">
        <v>0</v>
      </c>
      <c r="BK50" s="218">
        <v>0</v>
      </c>
      <c r="BL50" s="218">
        <v>0</v>
      </c>
      <c r="BM50" s="218">
        <v>0</v>
      </c>
      <c r="BN50" s="218">
        <v>0</v>
      </c>
      <c r="BO50" s="218">
        <v>0</v>
      </c>
      <c r="BP50" s="218">
        <v>0</v>
      </c>
      <c r="BQ50" s="218">
        <v>0</v>
      </c>
      <c r="BR50" s="218">
        <v>0</v>
      </c>
      <c r="BS50" s="218">
        <v>0</v>
      </c>
      <c r="BT50" s="218">
        <v>0</v>
      </c>
      <c r="BU50" s="218">
        <v>0</v>
      </c>
      <c r="BV50" s="218">
        <v>0</v>
      </c>
      <c r="BW50" s="218">
        <v>0</v>
      </c>
      <c r="BX50" s="218">
        <v>0</v>
      </c>
      <c r="BY50" s="218">
        <v>0</v>
      </c>
      <c r="BZ50" s="218">
        <v>0</v>
      </c>
      <c r="CA50" s="218">
        <v>0</v>
      </c>
      <c r="CB50" s="218">
        <v>0</v>
      </c>
      <c r="CC50" s="218">
        <v>0</v>
      </c>
      <c r="CD50" s="218">
        <v>0</v>
      </c>
      <c r="CE50" s="218">
        <v>0</v>
      </c>
      <c r="CF50" s="218">
        <v>0</v>
      </c>
      <c r="CG50" s="220">
        <v>0</v>
      </c>
    </row>
    <row r="51" spans="1:85" s="257" customFormat="1" x14ac:dyDescent="0.35">
      <c r="A51" s="256"/>
      <c r="B51" s="208" t="s">
        <v>508</v>
      </c>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8">
        <v>2</v>
      </c>
      <c r="BR51" s="218">
        <v>13</v>
      </c>
      <c r="BS51" s="218">
        <v>130</v>
      </c>
      <c r="BT51" s="218">
        <v>373</v>
      </c>
      <c r="BU51" s="218">
        <v>627</v>
      </c>
      <c r="BV51" s="218">
        <v>1282</v>
      </c>
      <c r="BW51" s="218">
        <v>2130</v>
      </c>
      <c r="BX51" s="218">
        <v>4000</v>
      </c>
      <c r="BY51" s="218">
        <v>4094</v>
      </c>
      <c r="BZ51" s="218">
        <v>4268</v>
      </c>
      <c r="CA51" s="218">
        <v>4750</v>
      </c>
      <c r="CB51" s="218">
        <v>5475</v>
      </c>
      <c r="CC51" s="218">
        <v>6367</v>
      </c>
      <c r="CD51" s="218">
        <v>6631</v>
      </c>
      <c r="CE51" s="218">
        <v>6658</v>
      </c>
      <c r="CF51" s="218">
        <v>6692</v>
      </c>
      <c r="CG51" s="220">
        <v>6778</v>
      </c>
    </row>
    <row r="52" spans="1:85" ht="26.25" customHeight="1" x14ac:dyDescent="0.35">
      <c r="B52" s="231" t="s">
        <v>509</v>
      </c>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20"/>
    </row>
    <row r="53" spans="1:85" x14ac:dyDescent="0.35">
      <c r="B53" s="208" t="s">
        <v>355</v>
      </c>
      <c r="D53" s="218">
        <v>0</v>
      </c>
      <c r="E53" s="218">
        <v>0</v>
      </c>
      <c r="F53" s="218">
        <v>0</v>
      </c>
      <c r="G53" s="218">
        <v>0</v>
      </c>
      <c r="H53" s="218">
        <v>0</v>
      </c>
      <c r="I53" s="218">
        <v>0</v>
      </c>
      <c r="J53" s="218">
        <v>0</v>
      </c>
      <c r="K53" s="218">
        <v>0</v>
      </c>
      <c r="L53" s="218">
        <v>0</v>
      </c>
      <c r="M53" s="218">
        <v>0</v>
      </c>
      <c r="N53" s="218">
        <v>0</v>
      </c>
      <c r="O53" s="218">
        <v>0</v>
      </c>
      <c r="P53" s="218">
        <v>0</v>
      </c>
      <c r="Q53" s="218">
        <v>0</v>
      </c>
      <c r="R53" s="218">
        <v>0</v>
      </c>
      <c r="S53" s="218">
        <v>0</v>
      </c>
      <c r="T53" s="218">
        <v>0</v>
      </c>
      <c r="U53" s="218">
        <v>0</v>
      </c>
      <c r="V53" s="218">
        <v>0</v>
      </c>
      <c r="W53" s="218">
        <v>0</v>
      </c>
      <c r="X53" s="218">
        <v>0</v>
      </c>
      <c r="Y53" s="218">
        <v>0</v>
      </c>
      <c r="Z53" s="218">
        <v>0</v>
      </c>
      <c r="AA53" s="218">
        <v>0</v>
      </c>
      <c r="AB53" s="218">
        <v>0</v>
      </c>
      <c r="AC53" s="218">
        <v>0</v>
      </c>
      <c r="AD53" s="218">
        <v>0</v>
      </c>
      <c r="AE53" s="218">
        <v>0</v>
      </c>
      <c r="AF53" s="218">
        <v>0</v>
      </c>
      <c r="AG53" s="218">
        <v>0</v>
      </c>
      <c r="AH53" s="218">
        <v>0</v>
      </c>
      <c r="AI53" s="218">
        <v>0</v>
      </c>
      <c r="AJ53" s="218">
        <v>0</v>
      </c>
      <c r="AK53" s="218">
        <v>0</v>
      </c>
      <c r="AL53" s="218">
        <v>0</v>
      </c>
      <c r="AM53" s="218">
        <v>0</v>
      </c>
      <c r="AN53" s="218">
        <v>0</v>
      </c>
      <c r="AO53" s="218">
        <v>0</v>
      </c>
      <c r="AP53" s="218">
        <v>0</v>
      </c>
      <c r="AQ53" s="218">
        <v>0</v>
      </c>
      <c r="AR53" s="218">
        <v>0</v>
      </c>
      <c r="AS53" s="218">
        <v>0</v>
      </c>
      <c r="AT53" s="218">
        <v>0</v>
      </c>
      <c r="AU53" s="218">
        <v>0</v>
      </c>
      <c r="AV53" s="218">
        <v>0</v>
      </c>
      <c r="AW53" s="218">
        <v>0</v>
      </c>
      <c r="AX53" s="218">
        <v>0</v>
      </c>
      <c r="AY53" s="218">
        <v>1268</v>
      </c>
      <c r="AZ53" s="218">
        <v>1298</v>
      </c>
      <c r="BA53" s="218">
        <v>1365</v>
      </c>
      <c r="BB53" s="218">
        <v>1404</v>
      </c>
      <c r="BC53" s="218">
        <v>1434</v>
      </c>
      <c r="BD53" s="218">
        <v>1464</v>
      </c>
      <c r="BE53" s="218">
        <v>1495</v>
      </c>
      <c r="BF53" s="218">
        <v>1510</v>
      </c>
      <c r="BG53" s="218">
        <v>1547</v>
      </c>
      <c r="BH53" s="218">
        <v>1589</v>
      </c>
      <c r="BI53" s="218">
        <v>1629</v>
      </c>
      <c r="BJ53" s="218">
        <v>1666</v>
      </c>
      <c r="BK53" s="218">
        <v>1700</v>
      </c>
      <c r="BL53" s="218">
        <v>1737</v>
      </c>
      <c r="BM53" s="218">
        <v>1776</v>
      </c>
      <c r="BN53" s="218">
        <v>1782</v>
      </c>
      <c r="BO53" s="218">
        <v>1756</v>
      </c>
      <c r="BP53" s="218">
        <v>1710</v>
      </c>
      <c r="BQ53" s="218">
        <v>1641</v>
      </c>
      <c r="BR53" s="218">
        <v>1617</v>
      </c>
      <c r="BS53" s="218">
        <v>1603</v>
      </c>
      <c r="BT53" s="218">
        <v>1594</v>
      </c>
      <c r="BU53" s="218">
        <v>1578</v>
      </c>
      <c r="BV53" s="218">
        <v>1570</v>
      </c>
      <c r="BW53" s="218">
        <v>1587</v>
      </c>
      <c r="BX53" s="218">
        <v>1382</v>
      </c>
      <c r="BY53" s="218">
        <v>1373</v>
      </c>
      <c r="BZ53" s="218">
        <v>1420</v>
      </c>
      <c r="CA53" s="218">
        <v>1533</v>
      </c>
      <c r="CB53" s="218">
        <v>1649</v>
      </c>
      <c r="CC53" s="218">
        <v>1711</v>
      </c>
      <c r="CD53" s="218">
        <v>1751</v>
      </c>
      <c r="CE53" s="218">
        <v>1779</v>
      </c>
      <c r="CF53" s="218">
        <v>1807</v>
      </c>
      <c r="CG53" s="220">
        <v>1841</v>
      </c>
    </row>
    <row r="54" spans="1:85" x14ac:dyDescent="0.35">
      <c r="B54" s="221" t="s">
        <v>447</v>
      </c>
      <c r="D54" s="218">
        <v>0</v>
      </c>
      <c r="E54" s="218">
        <v>0</v>
      </c>
      <c r="F54" s="218">
        <v>0</v>
      </c>
      <c r="G54" s="218">
        <v>0</v>
      </c>
      <c r="H54" s="218">
        <v>0</v>
      </c>
      <c r="I54" s="218">
        <v>0</v>
      </c>
      <c r="J54" s="218">
        <v>0</v>
      </c>
      <c r="K54" s="218">
        <v>0</v>
      </c>
      <c r="L54" s="218">
        <v>0</v>
      </c>
      <c r="M54" s="218">
        <v>0</v>
      </c>
      <c r="N54" s="218">
        <v>0</v>
      </c>
      <c r="O54" s="218">
        <v>0</v>
      </c>
      <c r="P54" s="218">
        <v>0</v>
      </c>
      <c r="Q54" s="218">
        <v>0</v>
      </c>
      <c r="R54" s="218">
        <v>0</v>
      </c>
      <c r="S54" s="218">
        <v>0</v>
      </c>
      <c r="T54" s="218">
        <v>0</v>
      </c>
      <c r="U54" s="218">
        <v>0</v>
      </c>
      <c r="V54" s="218">
        <v>0</v>
      </c>
      <c r="W54" s="218">
        <v>0</v>
      </c>
      <c r="X54" s="218">
        <v>0</v>
      </c>
      <c r="Y54" s="218">
        <v>0</v>
      </c>
      <c r="Z54" s="218">
        <v>0</v>
      </c>
      <c r="AA54" s="218">
        <v>0</v>
      </c>
      <c r="AB54" s="218">
        <v>0</v>
      </c>
      <c r="AC54" s="218">
        <v>72</v>
      </c>
      <c r="AD54" s="218">
        <v>84</v>
      </c>
      <c r="AE54" s="218">
        <v>99</v>
      </c>
      <c r="AF54" s="218">
        <v>112</v>
      </c>
      <c r="AG54" s="218">
        <v>129</v>
      </c>
      <c r="AH54" s="218">
        <v>143</v>
      </c>
      <c r="AI54" s="218">
        <v>151</v>
      </c>
      <c r="AJ54" s="218">
        <v>179</v>
      </c>
      <c r="AK54" s="218">
        <v>203</v>
      </c>
      <c r="AL54" s="218">
        <v>230</v>
      </c>
      <c r="AM54" s="218">
        <v>269</v>
      </c>
      <c r="AN54" s="218">
        <v>317</v>
      </c>
      <c r="AO54" s="218">
        <v>359</v>
      </c>
      <c r="AP54" s="218">
        <v>394</v>
      </c>
      <c r="AQ54" s="218">
        <v>443</v>
      </c>
      <c r="AR54" s="218">
        <v>490</v>
      </c>
      <c r="AS54" s="218">
        <v>538</v>
      </c>
      <c r="AT54" s="218">
        <v>596</v>
      </c>
      <c r="AU54" s="218">
        <v>686</v>
      </c>
      <c r="AV54" s="218">
        <v>890</v>
      </c>
      <c r="AW54" s="218">
        <v>962</v>
      </c>
      <c r="AX54" s="218">
        <v>1046</v>
      </c>
      <c r="AY54" s="218">
        <v>1115</v>
      </c>
      <c r="AZ54" s="218">
        <v>1152</v>
      </c>
      <c r="BA54" s="218">
        <v>1207</v>
      </c>
      <c r="BB54" s="218">
        <v>1238</v>
      </c>
      <c r="BC54" s="218">
        <v>1256</v>
      </c>
      <c r="BD54" s="218">
        <v>1276</v>
      </c>
      <c r="BE54" s="218">
        <v>1296</v>
      </c>
      <c r="BF54" s="218">
        <v>1304</v>
      </c>
      <c r="BG54" s="218">
        <v>1343</v>
      </c>
      <c r="BH54" s="218">
        <v>1400</v>
      </c>
      <c r="BI54" s="218">
        <v>1445</v>
      </c>
      <c r="BJ54" s="218">
        <v>1489</v>
      </c>
      <c r="BK54" s="218">
        <v>1528</v>
      </c>
      <c r="BL54" s="218">
        <v>1568</v>
      </c>
      <c r="BM54" s="218">
        <v>1607</v>
      </c>
      <c r="BN54" s="218">
        <v>1619</v>
      </c>
      <c r="BO54" s="218">
        <v>1597</v>
      </c>
      <c r="BP54" s="218">
        <v>1553</v>
      </c>
      <c r="BQ54" s="218">
        <v>1490</v>
      </c>
      <c r="BR54" s="218">
        <v>1462</v>
      </c>
      <c r="BS54" s="218">
        <v>1459</v>
      </c>
      <c r="BT54" s="218">
        <v>1445</v>
      </c>
      <c r="BU54" s="218">
        <v>1435</v>
      </c>
      <c r="BV54" s="218">
        <v>1430</v>
      </c>
      <c r="BW54" s="218">
        <v>1435</v>
      </c>
      <c r="BX54" s="218">
        <v>1290</v>
      </c>
      <c r="BY54" s="218">
        <v>1277</v>
      </c>
      <c r="BZ54" s="218">
        <v>1303</v>
      </c>
      <c r="CA54" s="218">
        <v>1415</v>
      </c>
      <c r="CB54" s="218">
        <v>1521</v>
      </c>
      <c r="CC54" s="218">
        <v>1575</v>
      </c>
      <c r="CD54" s="218">
        <v>1609</v>
      </c>
      <c r="CE54" s="218">
        <v>1632</v>
      </c>
      <c r="CF54" s="218">
        <v>1656</v>
      </c>
      <c r="CG54" s="220">
        <v>1685</v>
      </c>
    </row>
    <row r="55" spans="1:85" x14ac:dyDescent="0.35">
      <c r="B55" s="221" t="s">
        <v>448</v>
      </c>
      <c r="D55" s="218">
        <v>0</v>
      </c>
      <c r="E55" s="218">
        <v>0</v>
      </c>
      <c r="F55" s="218">
        <v>0</v>
      </c>
      <c r="G55" s="218">
        <v>0</v>
      </c>
      <c r="H55" s="218">
        <v>0</v>
      </c>
      <c r="I55" s="218">
        <v>0</v>
      </c>
      <c r="J55" s="218">
        <v>0</v>
      </c>
      <c r="K55" s="218">
        <v>0</v>
      </c>
      <c r="L55" s="218">
        <v>0</v>
      </c>
      <c r="M55" s="218">
        <v>0</v>
      </c>
      <c r="N55" s="218">
        <v>0</v>
      </c>
      <c r="O55" s="218">
        <v>0</v>
      </c>
      <c r="P55" s="218">
        <v>0</v>
      </c>
      <c r="Q55" s="218">
        <v>0</v>
      </c>
      <c r="R55" s="218">
        <v>0</v>
      </c>
      <c r="S55" s="218">
        <v>0</v>
      </c>
      <c r="T55" s="218">
        <v>0</v>
      </c>
      <c r="U55" s="218">
        <v>0</v>
      </c>
      <c r="V55" s="218">
        <v>0</v>
      </c>
      <c r="W55" s="218">
        <v>0</v>
      </c>
      <c r="X55" s="218">
        <v>0</v>
      </c>
      <c r="Y55" s="218">
        <v>0</v>
      </c>
      <c r="Z55" s="218">
        <v>0</v>
      </c>
      <c r="AA55" s="218">
        <v>0</v>
      </c>
      <c r="AB55" s="218">
        <v>0</v>
      </c>
      <c r="AC55" s="218">
        <v>0</v>
      </c>
      <c r="AD55" s="218">
        <v>0</v>
      </c>
      <c r="AE55" s="218">
        <v>0</v>
      </c>
      <c r="AF55" s="218">
        <v>0</v>
      </c>
      <c r="AG55" s="218">
        <v>0</v>
      </c>
      <c r="AH55" s="218">
        <v>0</v>
      </c>
      <c r="AI55" s="218">
        <v>0</v>
      </c>
      <c r="AJ55" s="218">
        <v>0</v>
      </c>
      <c r="AK55" s="218">
        <v>0</v>
      </c>
      <c r="AL55" s="218">
        <v>0</v>
      </c>
      <c r="AM55" s="218">
        <v>0</v>
      </c>
      <c r="AN55" s="218">
        <v>0</v>
      </c>
      <c r="AO55" s="218">
        <v>0</v>
      </c>
      <c r="AP55" s="218">
        <v>0</v>
      </c>
      <c r="AQ55" s="218">
        <v>0</v>
      </c>
      <c r="AR55" s="218">
        <v>0</v>
      </c>
      <c r="AS55" s="218">
        <v>0</v>
      </c>
      <c r="AT55" s="218">
        <v>0</v>
      </c>
      <c r="AU55" s="218">
        <v>0</v>
      </c>
      <c r="AV55" s="218">
        <v>0</v>
      </c>
      <c r="AW55" s="218">
        <v>0</v>
      </c>
      <c r="AX55" s="218">
        <v>0</v>
      </c>
      <c r="AY55" s="218">
        <v>153</v>
      </c>
      <c r="AZ55" s="218">
        <v>146</v>
      </c>
      <c r="BA55" s="218">
        <v>158</v>
      </c>
      <c r="BB55" s="218">
        <v>166</v>
      </c>
      <c r="BC55" s="218">
        <v>178</v>
      </c>
      <c r="BD55" s="218">
        <v>188</v>
      </c>
      <c r="BE55" s="218">
        <v>199</v>
      </c>
      <c r="BF55" s="218">
        <v>206</v>
      </c>
      <c r="BG55" s="218">
        <v>204</v>
      </c>
      <c r="BH55" s="218">
        <v>189</v>
      </c>
      <c r="BI55" s="218">
        <v>184</v>
      </c>
      <c r="BJ55" s="218">
        <v>177</v>
      </c>
      <c r="BK55" s="218">
        <v>172</v>
      </c>
      <c r="BL55" s="218">
        <v>169</v>
      </c>
      <c r="BM55" s="218">
        <v>169</v>
      </c>
      <c r="BN55" s="218">
        <v>163</v>
      </c>
      <c r="BO55" s="218">
        <v>160</v>
      </c>
      <c r="BP55" s="218">
        <v>158</v>
      </c>
      <c r="BQ55" s="218">
        <v>151</v>
      </c>
      <c r="BR55" s="218">
        <v>155</v>
      </c>
      <c r="BS55" s="218">
        <v>144</v>
      </c>
      <c r="BT55" s="218">
        <v>149</v>
      </c>
      <c r="BU55" s="218">
        <v>144</v>
      </c>
      <c r="BV55" s="218">
        <v>140</v>
      </c>
      <c r="BW55" s="218">
        <v>152</v>
      </c>
      <c r="BX55" s="218">
        <v>92</v>
      </c>
      <c r="BY55" s="218">
        <v>96</v>
      </c>
      <c r="BZ55" s="218">
        <v>117</v>
      </c>
      <c r="CA55" s="218">
        <v>118</v>
      </c>
      <c r="CB55" s="218">
        <v>128</v>
      </c>
      <c r="CC55" s="218">
        <v>136</v>
      </c>
      <c r="CD55" s="218">
        <v>142</v>
      </c>
      <c r="CE55" s="218">
        <v>147</v>
      </c>
      <c r="CF55" s="218">
        <v>151</v>
      </c>
      <c r="CG55" s="220">
        <v>156</v>
      </c>
    </row>
    <row r="56" spans="1:85" x14ac:dyDescent="0.35">
      <c r="B56" s="208" t="s">
        <v>356</v>
      </c>
      <c r="D56" s="218">
        <v>0</v>
      </c>
      <c r="E56" s="218">
        <v>0</v>
      </c>
      <c r="F56" s="218">
        <v>0</v>
      </c>
      <c r="G56" s="218">
        <v>0</v>
      </c>
      <c r="H56" s="218">
        <v>0</v>
      </c>
      <c r="I56" s="218">
        <v>0</v>
      </c>
      <c r="J56" s="218">
        <v>0</v>
      </c>
      <c r="K56" s="218">
        <v>0</v>
      </c>
      <c r="L56" s="218">
        <v>0</v>
      </c>
      <c r="M56" s="218">
        <v>0</v>
      </c>
      <c r="N56" s="218">
        <v>0</v>
      </c>
      <c r="O56" s="218">
        <v>0</v>
      </c>
      <c r="P56" s="218">
        <v>0</v>
      </c>
      <c r="Q56" s="218">
        <v>0</v>
      </c>
      <c r="R56" s="218">
        <v>0</v>
      </c>
      <c r="S56" s="218">
        <v>0</v>
      </c>
      <c r="T56" s="218">
        <v>0</v>
      </c>
      <c r="U56" s="218">
        <v>0</v>
      </c>
      <c r="V56" s="218">
        <v>0</v>
      </c>
      <c r="W56" s="218">
        <v>0</v>
      </c>
      <c r="X56" s="218">
        <v>0</v>
      </c>
      <c r="Y56" s="218">
        <v>0</v>
      </c>
      <c r="Z56" s="218">
        <v>0</v>
      </c>
      <c r="AA56" s="218">
        <v>0</v>
      </c>
      <c r="AB56" s="218">
        <v>0</v>
      </c>
      <c r="AC56" s="218">
        <v>0</v>
      </c>
      <c r="AD56" s="218">
        <v>0</v>
      </c>
      <c r="AE56" s="218">
        <v>0</v>
      </c>
      <c r="AF56" s="218">
        <v>0</v>
      </c>
      <c r="AG56" s="218">
        <v>0</v>
      </c>
      <c r="AH56" s="218">
        <v>63</v>
      </c>
      <c r="AI56" s="218">
        <v>55</v>
      </c>
      <c r="AJ56" s="218">
        <v>54</v>
      </c>
      <c r="AK56" s="218">
        <v>52</v>
      </c>
      <c r="AL56" s="218">
        <v>48</v>
      </c>
      <c r="AM56" s="218">
        <v>49</v>
      </c>
      <c r="AN56" s="218">
        <v>48</v>
      </c>
      <c r="AO56" s="218">
        <v>48</v>
      </c>
      <c r="AP56" s="218">
        <v>45</v>
      </c>
      <c r="AQ56" s="218">
        <v>45</v>
      </c>
      <c r="AR56" s="218">
        <v>48</v>
      </c>
      <c r="AS56" s="218">
        <v>53</v>
      </c>
      <c r="AT56" s="218">
        <v>45</v>
      </c>
      <c r="AU56" s="218">
        <v>50</v>
      </c>
      <c r="AV56" s="218">
        <v>54</v>
      </c>
      <c r="AW56" s="218">
        <v>55</v>
      </c>
      <c r="AX56" s="218">
        <v>51</v>
      </c>
      <c r="AY56" s="218">
        <v>51</v>
      </c>
      <c r="AZ56" s="218">
        <v>46</v>
      </c>
      <c r="BA56" s="218">
        <v>38</v>
      </c>
      <c r="BB56" s="218">
        <v>36</v>
      </c>
      <c r="BC56" s="218">
        <v>34</v>
      </c>
      <c r="BD56" s="218">
        <v>30</v>
      </c>
      <c r="BE56" s="218">
        <v>29</v>
      </c>
      <c r="BF56" s="218">
        <v>29</v>
      </c>
      <c r="BG56" s="218">
        <v>27</v>
      </c>
      <c r="BH56" s="218">
        <v>26</v>
      </c>
      <c r="BI56" s="218">
        <v>23</v>
      </c>
      <c r="BJ56" s="218">
        <v>21</v>
      </c>
      <c r="BK56" s="218">
        <v>19</v>
      </c>
      <c r="BL56" s="218">
        <v>14</v>
      </c>
      <c r="BM56" s="218">
        <v>11</v>
      </c>
      <c r="BN56" s="218">
        <v>8</v>
      </c>
      <c r="BO56" s="218">
        <v>6</v>
      </c>
      <c r="BP56" s="218">
        <v>5</v>
      </c>
      <c r="BQ56" s="218">
        <v>3</v>
      </c>
      <c r="BR56" s="218">
        <v>2</v>
      </c>
      <c r="BS56" s="218">
        <v>1</v>
      </c>
      <c r="BT56" s="218">
        <v>1</v>
      </c>
      <c r="BU56" s="218">
        <v>1</v>
      </c>
      <c r="BV56" s="218">
        <v>0</v>
      </c>
      <c r="BW56" s="218">
        <v>0</v>
      </c>
      <c r="BX56" s="218">
        <v>0</v>
      </c>
      <c r="BY56" s="218">
        <v>0</v>
      </c>
      <c r="BZ56" s="218">
        <v>0</v>
      </c>
      <c r="CA56" s="218">
        <v>0</v>
      </c>
      <c r="CB56" s="218">
        <v>0</v>
      </c>
      <c r="CC56" s="218">
        <v>0</v>
      </c>
      <c r="CD56" s="218">
        <v>0</v>
      </c>
      <c r="CE56" s="218">
        <v>0</v>
      </c>
      <c r="CF56" s="218">
        <v>0</v>
      </c>
      <c r="CG56" s="220">
        <v>0</v>
      </c>
    </row>
    <row r="57" spans="1:85" x14ac:dyDescent="0.35">
      <c r="B57" s="208" t="s">
        <v>358</v>
      </c>
      <c r="D57" s="218">
        <v>0</v>
      </c>
      <c r="E57" s="218">
        <v>0</v>
      </c>
      <c r="F57" s="218">
        <v>0</v>
      </c>
      <c r="G57" s="218">
        <v>0</v>
      </c>
      <c r="H57" s="218">
        <v>0</v>
      </c>
      <c r="I57" s="218">
        <v>0</v>
      </c>
      <c r="J57" s="218">
        <v>0</v>
      </c>
      <c r="K57" s="218">
        <v>0</v>
      </c>
      <c r="L57" s="218">
        <v>0</v>
      </c>
      <c r="M57" s="218">
        <v>0</v>
      </c>
      <c r="N57" s="218">
        <v>0</v>
      </c>
      <c r="O57" s="218">
        <v>0</v>
      </c>
      <c r="P57" s="218">
        <v>0</v>
      </c>
      <c r="Q57" s="218">
        <v>0</v>
      </c>
      <c r="R57" s="218">
        <v>0</v>
      </c>
      <c r="S57" s="218">
        <v>0</v>
      </c>
      <c r="T57" s="218">
        <v>0</v>
      </c>
      <c r="U57" s="218">
        <v>0</v>
      </c>
      <c r="V57" s="218">
        <v>0</v>
      </c>
      <c r="W57" s="218">
        <v>0</v>
      </c>
      <c r="X57" s="218">
        <v>0</v>
      </c>
      <c r="Y57" s="218">
        <v>0</v>
      </c>
      <c r="Z57" s="218">
        <v>0</v>
      </c>
      <c r="AA57" s="218">
        <v>0</v>
      </c>
      <c r="AB57" s="218">
        <v>0</v>
      </c>
      <c r="AC57" s="218">
        <v>0</v>
      </c>
      <c r="AD57" s="218">
        <v>0</v>
      </c>
      <c r="AE57" s="218">
        <v>0</v>
      </c>
      <c r="AF57" s="218">
        <v>0</v>
      </c>
      <c r="AG57" s="218">
        <v>0</v>
      </c>
      <c r="AH57" s="218">
        <v>0</v>
      </c>
      <c r="AI57" s="218">
        <v>0</v>
      </c>
      <c r="AJ57" s="218">
        <v>0</v>
      </c>
      <c r="AK57" s="218">
        <v>0</v>
      </c>
      <c r="AL57" s="218">
        <v>0</v>
      </c>
      <c r="AM57" s="218">
        <v>0</v>
      </c>
      <c r="AN57" s="218">
        <v>0</v>
      </c>
      <c r="AO57" s="218">
        <v>0</v>
      </c>
      <c r="AP57" s="218">
        <v>0</v>
      </c>
      <c r="AQ57" s="218">
        <v>0</v>
      </c>
      <c r="AR57" s="218">
        <v>0</v>
      </c>
      <c r="AS57" s="218">
        <v>0</v>
      </c>
      <c r="AT57" s="218">
        <v>0</v>
      </c>
      <c r="AU57" s="218">
        <v>0</v>
      </c>
      <c r="AV57" s="218">
        <v>0</v>
      </c>
      <c r="AW57" s="218">
        <v>0</v>
      </c>
      <c r="AX57" s="218">
        <v>0</v>
      </c>
      <c r="AY57" s="218">
        <v>0</v>
      </c>
      <c r="AZ57" s="218">
        <v>0</v>
      </c>
      <c r="BA57" s="218">
        <v>0</v>
      </c>
      <c r="BB57" s="218">
        <v>0</v>
      </c>
      <c r="BC57" s="218">
        <v>0</v>
      </c>
      <c r="BD57" s="218">
        <v>0</v>
      </c>
      <c r="BE57" s="218">
        <v>0</v>
      </c>
      <c r="BF57" s="218">
        <v>0</v>
      </c>
      <c r="BG57" s="218">
        <v>178</v>
      </c>
      <c r="BH57" s="218">
        <v>235</v>
      </c>
      <c r="BI57" s="218">
        <v>279</v>
      </c>
      <c r="BJ57" s="218">
        <v>319</v>
      </c>
      <c r="BK57" s="218">
        <v>356</v>
      </c>
      <c r="BL57" s="218">
        <v>388</v>
      </c>
      <c r="BM57" s="218">
        <v>411</v>
      </c>
      <c r="BN57" s="218">
        <v>420</v>
      </c>
      <c r="BO57" s="218">
        <v>417</v>
      </c>
      <c r="BP57" s="218">
        <v>405</v>
      </c>
      <c r="BQ57" s="218">
        <v>396</v>
      </c>
      <c r="BR57" s="218">
        <v>378</v>
      </c>
      <c r="BS57" s="218">
        <v>378</v>
      </c>
      <c r="BT57" s="218">
        <v>365</v>
      </c>
      <c r="BU57" s="218">
        <v>361</v>
      </c>
      <c r="BV57" s="218">
        <v>325</v>
      </c>
      <c r="BW57" s="218">
        <v>1090</v>
      </c>
      <c r="BX57" s="218">
        <v>1110</v>
      </c>
      <c r="BY57" s="218">
        <v>1101</v>
      </c>
      <c r="BZ57" s="218">
        <v>1130</v>
      </c>
      <c r="CA57" s="218">
        <v>1167</v>
      </c>
      <c r="CB57" s="218">
        <v>1209</v>
      </c>
      <c r="CC57" s="218">
        <v>1250</v>
      </c>
      <c r="CD57" s="218">
        <v>1283</v>
      </c>
      <c r="CE57" s="218">
        <v>1311</v>
      </c>
      <c r="CF57" s="218">
        <v>1344</v>
      </c>
      <c r="CG57" s="220">
        <v>1384</v>
      </c>
    </row>
    <row r="58" spans="1:85" x14ac:dyDescent="0.35">
      <c r="B58" s="221" t="s">
        <v>447</v>
      </c>
      <c r="D58" s="218">
        <v>0</v>
      </c>
      <c r="E58" s="218">
        <v>0</v>
      </c>
      <c r="F58" s="218">
        <v>0</v>
      </c>
      <c r="G58" s="218">
        <v>0</v>
      </c>
      <c r="H58" s="218">
        <v>0</v>
      </c>
      <c r="I58" s="218">
        <v>0</v>
      </c>
      <c r="J58" s="218">
        <v>0</v>
      </c>
      <c r="K58" s="218">
        <v>0</v>
      </c>
      <c r="L58" s="218">
        <v>0</v>
      </c>
      <c r="M58" s="218">
        <v>0</v>
      </c>
      <c r="N58" s="218">
        <v>0</v>
      </c>
      <c r="O58" s="218">
        <v>0</v>
      </c>
      <c r="P58" s="218">
        <v>0</v>
      </c>
      <c r="Q58" s="218">
        <v>0</v>
      </c>
      <c r="R58" s="218">
        <v>0</v>
      </c>
      <c r="S58" s="218">
        <v>0</v>
      </c>
      <c r="T58" s="218">
        <v>0</v>
      </c>
      <c r="U58" s="218">
        <v>0</v>
      </c>
      <c r="V58" s="218">
        <v>0</v>
      </c>
      <c r="W58" s="218">
        <v>0</v>
      </c>
      <c r="X58" s="218">
        <v>0</v>
      </c>
      <c r="Y58" s="218">
        <v>0</v>
      </c>
      <c r="Z58" s="218">
        <v>0</v>
      </c>
      <c r="AA58" s="218">
        <v>0</v>
      </c>
      <c r="AB58" s="218">
        <v>0</v>
      </c>
      <c r="AC58" s="218">
        <v>0</v>
      </c>
      <c r="AD58" s="218">
        <v>0</v>
      </c>
      <c r="AE58" s="218">
        <v>0</v>
      </c>
      <c r="AF58" s="218">
        <v>0</v>
      </c>
      <c r="AG58" s="218">
        <v>0</v>
      </c>
      <c r="AH58" s="218">
        <v>0</v>
      </c>
      <c r="AI58" s="218">
        <v>0</v>
      </c>
      <c r="AJ58" s="218">
        <v>0</v>
      </c>
      <c r="AK58" s="218">
        <v>0</v>
      </c>
      <c r="AL58" s="218">
        <v>0</v>
      </c>
      <c r="AM58" s="218">
        <v>0</v>
      </c>
      <c r="AN58" s="218">
        <v>0</v>
      </c>
      <c r="AO58" s="218">
        <v>0</v>
      </c>
      <c r="AP58" s="218">
        <v>0</v>
      </c>
      <c r="AQ58" s="218">
        <v>0</v>
      </c>
      <c r="AR58" s="218">
        <v>0</v>
      </c>
      <c r="AS58" s="218">
        <v>0</v>
      </c>
      <c r="AT58" s="218">
        <v>0</v>
      </c>
      <c r="AU58" s="218">
        <v>0</v>
      </c>
      <c r="AV58" s="218">
        <v>0</v>
      </c>
      <c r="AW58" s="218">
        <v>0</v>
      </c>
      <c r="AX58" s="218">
        <v>0</v>
      </c>
      <c r="AY58" s="218">
        <v>0</v>
      </c>
      <c r="AZ58" s="218">
        <v>0</v>
      </c>
      <c r="BA58" s="218">
        <v>0</v>
      </c>
      <c r="BB58" s="218">
        <v>0</v>
      </c>
      <c r="BC58" s="218">
        <v>0</v>
      </c>
      <c r="BD58" s="218">
        <v>0</v>
      </c>
      <c r="BE58" s="218">
        <v>0</v>
      </c>
      <c r="BF58" s="218">
        <v>0</v>
      </c>
      <c r="BG58" s="218">
        <v>20</v>
      </c>
      <c r="BH58" s="218">
        <v>22</v>
      </c>
      <c r="BI58" s="218">
        <v>24</v>
      </c>
      <c r="BJ58" s="218">
        <v>26</v>
      </c>
      <c r="BK58" s="218">
        <v>28</v>
      </c>
      <c r="BL58" s="218">
        <v>30</v>
      </c>
      <c r="BM58" s="218">
        <v>31</v>
      </c>
      <c r="BN58" s="218">
        <v>30</v>
      </c>
      <c r="BO58" s="218">
        <v>26</v>
      </c>
      <c r="BP58" s="218">
        <v>22</v>
      </c>
      <c r="BQ58" s="218">
        <v>22</v>
      </c>
      <c r="BR58" s="218">
        <v>20</v>
      </c>
      <c r="BS58" s="218">
        <v>19</v>
      </c>
      <c r="BT58" s="218">
        <v>18</v>
      </c>
      <c r="BU58" s="218">
        <v>17</v>
      </c>
      <c r="BV58" s="218">
        <v>12</v>
      </c>
      <c r="BW58" s="218">
        <v>797</v>
      </c>
      <c r="BX58" s="218">
        <v>839</v>
      </c>
      <c r="BY58" s="218">
        <v>836</v>
      </c>
      <c r="BZ58" s="218">
        <v>861</v>
      </c>
      <c r="CA58" s="218">
        <v>892</v>
      </c>
      <c r="CB58" s="218">
        <v>927</v>
      </c>
      <c r="CC58" s="218">
        <v>964</v>
      </c>
      <c r="CD58" s="218">
        <v>1004</v>
      </c>
      <c r="CE58" s="218">
        <v>1047</v>
      </c>
      <c r="CF58" s="218">
        <v>1085</v>
      </c>
      <c r="CG58" s="220">
        <v>1125</v>
      </c>
    </row>
    <row r="59" spans="1:85" x14ac:dyDescent="0.35">
      <c r="B59" s="221" t="s">
        <v>448</v>
      </c>
      <c r="D59" s="218">
        <v>0</v>
      </c>
      <c r="E59" s="218">
        <v>0</v>
      </c>
      <c r="F59" s="218">
        <v>0</v>
      </c>
      <c r="G59" s="218">
        <v>0</v>
      </c>
      <c r="H59" s="218">
        <v>0</v>
      </c>
      <c r="I59" s="218">
        <v>0</v>
      </c>
      <c r="J59" s="218">
        <v>0</v>
      </c>
      <c r="K59" s="218">
        <v>0</v>
      </c>
      <c r="L59" s="218">
        <v>0</v>
      </c>
      <c r="M59" s="218">
        <v>0</v>
      </c>
      <c r="N59" s="218">
        <v>0</v>
      </c>
      <c r="O59" s="218">
        <v>0</v>
      </c>
      <c r="P59" s="218">
        <v>0</v>
      </c>
      <c r="Q59" s="218">
        <v>0</v>
      </c>
      <c r="R59" s="218">
        <v>0</v>
      </c>
      <c r="S59" s="218">
        <v>0</v>
      </c>
      <c r="T59" s="218">
        <v>0</v>
      </c>
      <c r="U59" s="218">
        <v>0</v>
      </c>
      <c r="V59" s="218">
        <v>0</v>
      </c>
      <c r="W59" s="218">
        <v>0</v>
      </c>
      <c r="X59" s="218">
        <v>0</v>
      </c>
      <c r="Y59" s="218">
        <v>0</v>
      </c>
      <c r="Z59" s="218">
        <v>0</v>
      </c>
      <c r="AA59" s="218">
        <v>0</v>
      </c>
      <c r="AB59" s="218">
        <v>0</v>
      </c>
      <c r="AC59" s="218">
        <v>0</v>
      </c>
      <c r="AD59" s="218">
        <v>0</v>
      </c>
      <c r="AE59" s="218">
        <v>0</v>
      </c>
      <c r="AF59" s="218">
        <v>0</v>
      </c>
      <c r="AG59" s="218">
        <v>0</v>
      </c>
      <c r="AH59" s="218">
        <v>0</v>
      </c>
      <c r="AI59" s="218">
        <v>0</v>
      </c>
      <c r="AJ59" s="218">
        <v>0</v>
      </c>
      <c r="AK59" s="218">
        <v>0</v>
      </c>
      <c r="AL59" s="218">
        <v>0</v>
      </c>
      <c r="AM59" s="218">
        <v>0</v>
      </c>
      <c r="AN59" s="218">
        <v>0</v>
      </c>
      <c r="AO59" s="218">
        <v>0</v>
      </c>
      <c r="AP59" s="218">
        <v>0</v>
      </c>
      <c r="AQ59" s="218">
        <v>0</v>
      </c>
      <c r="AR59" s="218">
        <v>0</v>
      </c>
      <c r="AS59" s="218">
        <v>0</v>
      </c>
      <c r="AT59" s="218">
        <v>0</v>
      </c>
      <c r="AU59" s="218">
        <v>0</v>
      </c>
      <c r="AV59" s="218">
        <v>0</v>
      </c>
      <c r="AW59" s="218">
        <v>0</v>
      </c>
      <c r="AX59" s="218">
        <v>0</v>
      </c>
      <c r="AY59" s="218">
        <v>0</v>
      </c>
      <c r="AZ59" s="218">
        <v>0</v>
      </c>
      <c r="BA59" s="218">
        <v>0</v>
      </c>
      <c r="BB59" s="218">
        <v>0</v>
      </c>
      <c r="BC59" s="218">
        <v>0</v>
      </c>
      <c r="BD59" s="218">
        <v>0</v>
      </c>
      <c r="BE59" s="218">
        <v>0</v>
      </c>
      <c r="BF59" s="218">
        <v>0</v>
      </c>
      <c r="BG59" s="218">
        <v>158</v>
      </c>
      <c r="BH59" s="218">
        <v>213</v>
      </c>
      <c r="BI59" s="218">
        <v>255</v>
      </c>
      <c r="BJ59" s="218">
        <v>292</v>
      </c>
      <c r="BK59" s="218">
        <v>327</v>
      </c>
      <c r="BL59" s="218">
        <v>357</v>
      </c>
      <c r="BM59" s="218">
        <v>381</v>
      </c>
      <c r="BN59" s="218">
        <v>390</v>
      </c>
      <c r="BO59" s="218">
        <v>391</v>
      </c>
      <c r="BP59" s="218">
        <v>383</v>
      </c>
      <c r="BQ59" s="218">
        <v>374</v>
      </c>
      <c r="BR59" s="218">
        <v>358</v>
      </c>
      <c r="BS59" s="218">
        <v>359</v>
      </c>
      <c r="BT59" s="218">
        <v>347</v>
      </c>
      <c r="BU59" s="218">
        <v>344</v>
      </c>
      <c r="BV59" s="218">
        <v>313</v>
      </c>
      <c r="BW59" s="218">
        <v>293</v>
      </c>
      <c r="BX59" s="218">
        <v>271</v>
      </c>
      <c r="BY59" s="218">
        <v>265</v>
      </c>
      <c r="BZ59" s="218">
        <v>269</v>
      </c>
      <c r="CA59" s="218">
        <v>275</v>
      </c>
      <c r="CB59" s="218">
        <v>282</v>
      </c>
      <c r="CC59" s="218">
        <v>286</v>
      </c>
      <c r="CD59" s="218">
        <v>279</v>
      </c>
      <c r="CE59" s="218">
        <v>264</v>
      </c>
      <c r="CF59" s="218">
        <v>259</v>
      </c>
      <c r="CG59" s="220">
        <v>259</v>
      </c>
    </row>
    <row r="60" spans="1:85" ht="26.25" customHeight="1" x14ac:dyDescent="0.35">
      <c r="B60" s="208" t="s">
        <v>486</v>
      </c>
      <c r="D60" s="218">
        <v>0</v>
      </c>
      <c r="E60" s="218">
        <v>0</v>
      </c>
      <c r="F60" s="218">
        <v>0</v>
      </c>
      <c r="G60" s="218">
        <v>0</v>
      </c>
      <c r="H60" s="218">
        <v>0</v>
      </c>
      <c r="I60" s="218">
        <v>0</v>
      </c>
      <c r="J60" s="218">
        <v>0</v>
      </c>
      <c r="K60" s="218">
        <v>0</v>
      </c>
      <c r="L60" s="218">
        <v>0</v>
      </c>
      <c r="M60" s="218">
        <v>0</v>
      </c>
      <c r="N60" s="218">
        <v>0</v>
      </c>
      <c r="O60" s="218">
        <v>0</v>
      </c>
      <c r="P60" s="218">
        <v>0</v>
      </c>
      <c r="Q60" s="218">
        <v>0</v>
      </c>
      <c r="R60" s="218">
        <v>0</v>
      </c>
      <c r="S60" s="218">
        <v>0</v>
      </c>
      <c r="T60" s="218">
        <v>0</v>
      </c>
      <c r="U60" s="218">
        <v>0</v>
      </c>
      <c r="V60" s="218">
        <v>0</v>
      </c>
      <c r="W60" s="218">
        <v>0</v>
      </c>
      <c r="X60" s="218">
        <v>0</v>
      </c>
      <c r="Y60" s="218">
        <v>0</v>
      </c>
      <c r="Z60" s="218">
        <v>0</v>
      </c>
      <c r="AA60" s="218">
        <v>0</v>
      </c>
      <c r="AB60" s="218">
        <v>0</v>
      </c>
      <c r="AC60" s="218">
        <v>7720</v>
      </c>
      <c r="AD60" s="218">
        <v>8850</v>
      </c>
      <c r="AE60" s="218">
        <v>10</v>
      </c>
      <c r="AF60" s="218">
        <v>0</v>
      </c>
      <c r="AG60" s="218">
        <v>0</v>
      </c>
      <c r="AH60" s="218">
        <v>9600</v>
      </c>
      <c r="AI60" s="218">
        <v>9600</v>
      </c>
      <c r="AJ60" s="218">
        <v>9800</v>
      </c>
      <c r="AK60" s="218">
        <v>10100</v>
      </c>
      <c r="AL60" s="218">
        <v>10200</v>
      </c>
      <c r="AM60" s="218">
        <v>10300</v>
      </c>
      <c r="AN60" s="218">
        <v>10500</v>
      </c>
      <c r="AO60" s="218">
        <v>10500</v>
      </c>
      <c r="AP60" s="218">
        <v>10700</v>
      </c>
      <c r="AQ60" s="218">
        <v>10700</v>
      </c>
      <c r="AR60" s="218">
        <v>10900</v>
      </c>
      <c r="AS60" s="218">
        <v>11200</v>
      </c>
      <c r="AT60" s="218">
        <v>11236</v>
      </c>
      <c r="AU60" s="218">
        <v>11432</v>
      </c>
      <c r="AV60" s="218">
        <v>11511</v>
      </c>
      <c r="AW60" s="218">
        <v>12209</v>
      </c>
      <c r="AX60" s="218">
        <v>12331</v>
      </c>
      <c r="AY60" s="218">
        <v>12418</v>
      </c>
      <c r="AZ60" s="218">
        <v>12861</v>
      </c>
      <c r="BA60" s="218">
        <v>12326</v>
      </c>
      <c r="BB60" s="218">
        <v>12442</v>
      </c>
      <c r="BC60" s="218">
        <v>11818</v>
      </c>
      <c r="BD60" s="218">
        <v>11896</v>
      </c>
      <c r="BE60" s="218">
        <v>12014</v>
      </c>
      <c r="BF60" s="218">
        <v>12002</v>
      </c>
      <c r="BG60" s="218">
        <v>12232</v>
      </c>
      <c r="BH60" s="218">
        <v>12302</v>
      </c>
      <c r="BI60" s="218">
        <v>12387</v>
      </c>
      <c r="BJ60" s="218">
        <v>12586</v>
      </c>
      <c r="BK60" s="218">
        <v>12728</v>
      </c>
      <c r="BL60" s="218">
        <v>11754</v>
      </c>
      <c r="BM60" s="218">
        <v>12123</v>
      </c>
      <c r="BN60" s="218">
        <v>12239</v>
      </c>
      <c r="BO60" s="218">
        <v>12335</v>
      </c>
      <c r="BP60" s="218">
        <v>12346</v>
      </c>
      <c r="BQ60" s="218">
        <v>12245</v>
      </c>
      <c r="BR60" s="218">
        <v>12459</v>
      </c>
      <c r="BS60" s="218">
        <v>12757</v>
      </c>
      <c r="BT60" s="218">
        <v>12642</v>
      </c>
      <c r="BU60" s="218">
        <v>12605</v>
      </c>
      <c r="BV60" s="218">
        <v>12570</v>
      </c>
      <c r="BW60" s="218">
        <v>12405</v>
      </c>
      <c r="BX60" s="218">
        <v>12275</v>
      </c>
      <c r="BY60" s="218">
        <v>12410</v>
      </c>
      <c r="BZ60" s="218">
        <v>12588</v>
      </c>
      <c r="CA60" s="218">
        <v>12798</v>
      </c>
      <c r="CB60" s="218">
        <v>12993</v>
      </c>
      <c r="CC60" s="218">
        <v>13217</v>
      </c>
      <c r="CD60" s="218">
        <v>13167</v>
      </c>
      <c r="CE60" s="218">
        <v>13049</v>
      </c>
      <c r="CF60" s="218">
        <v>13226</v>
      </c>
      <c r="CG60" s="220">
        <v>13464</v>
      </c>
    </row>
    <row r="61" spans="1:85" x14ac:dyDescent="0.35">
      <c r="B61" s="208" t="s">
        <v>25</v>
      </c>
      <c r="D61" s="218">
        <v>0</v>
      </c>
      <c r="E61" s="218">
        <v>0</v>
      </c>
      <c r="F61" s="218">
        <v>0</v>
      </c>
      <c r="G61" s="218">
        <v>0</v>
      </c>
      <c r="H61" s="218">
        <v>0</v>
      </c>
      <c r="I61" s="218">
        <v>0</v>
      </c>
      <c r="J61" s="218">
        <v>0</v>
      </c>
      <c r="K61" s="218">
        <v>0</v>
      </c>
      <c r="L61" s="218">
        <v>0</v>
      </c>
      <c r="M61" s="218">
        <v>0</v>
      </c>
      <c r="N61" s="218">
        <v>0</v>
      </c>
      <c r="O61" s="218">
        <v>0</v>
      </c>
      <c r="P61" s="218">
        <v>0</v>
      </c>
      <c r="Q61" s="218">
        <v>0</v>
      </c>
      <c r="R61" s="218">
        <v>0</v>
      </c>
      <c r="S61" s="218">
        <v>0</v>
      </c>
      <c r="T61" s="218">
        <v>0</v>
      </c>
      <c r="U61" s="218">
        <v>0</v>
      </c>
      <c r="V61" s="218">
        <v>0</v>
      </c>
      <c r="W61" s="218">
        <v>0</v>
      </c>
      <c r="X61" s="218">
        <v>0</v>
      </c>
      <c r="Y61" s="218">
        <v>0</v>
      </c>
      <c r="Z61" s="218">
        <v>0</v>
      </c>
      <c r="AA61" s="218">
        <v>0</v>
      </c>
      <c r="AB61" s="218">
        <v>0</v>
      </c>
      <c r="AC61" s="218">
        <v>0</v>
      </c>
      <c r="AD61" s="218">
        <v>0</v>
      </c>
      <c r="AE61" s="218">
        <v>0</v>
      </c>
      <c r="AF61" s="218">
        <v>0</v>
      </c>
      <c r="AG61" s="218">
        <v>0</v>
      </c>
      <c r="AH61" s="218">
        <v>0</v>
      </c>
      <c r="AI61" s="218">
        <v>0</v>
      </c>
      <c r="AJ61" s="218">
        <v>0</v>
      </c>
      <c r="AK61" s="218">
        <v>0</v>
      </c>
      <c r="AL61" s="218">
        <v>0</v>
      </c>
      <c r="AM61" s="218">
        <v>0</v>
      </c>
      <c r="AN61" s="218">
        <v>0</v>
      </c>
      <c r="AO61" s="218">
        <v>0</v>
      </c>
      <c r="AP61" s="218">
        <v>0</v>
      </c>
      <c r="AQ61" s="218">
        <v>0</v>
      </c>
      <c r="AR61" s="218">
        <v>3013</v>
      </c>
      <c r="AS61" s="218">
        <v>2979</v>
      </c>
      <c r="AT61" s="218">
        <v>3735</v>
      </c>
      <c r="AU61" s="218">
        <v>3159</v>
      </c>
      <c r="AV61" s="218">
        <v>2996</v>
      </c>
      <c r="AW61" s="218">
        <v>2838</v>
      </c>
      <c r="AX61" s="218">
        <v>2801</v>
      </c>
      <c r="AY61" s="218">
        <v>2769</v>
      </c>
      <c r="AZ61" s="218">
        <v>2692</v>
      </c>
      <c r="BA61" s="218">
        <v>2623</v>
      </c>
      <c r="BB61" s="218">
        <v>2567</v>
      </c>
      <c r="BC61" s="218">
        <v>2471</v>
      </c>
      <c r="BD61" s="218">
        <v>2387</v>
      </c>
      <c r="BE61" s="218">
        <v>2371</v>
      </c>
      <c r="BF61" s="218">
        <v>2357</v>
      </c>
      <c r="BG61" s="218">
        <v>2335</v>
      </c>
      <c r="BH61" s="218">
        <v>2442</v>
      </c>
      <c r="BI61" s="218">
        <v>2426</v>
      </c>
      <c r="BJ61" s="218">
        <v>2510</v>
      </c>
      <c r="BK61" s="218">
        <v>2535</v>
      </c>
      <c r="BL61" s="218">
        <v>2592</v>
      </c>
      <c r="BM61" s="218">
        <v>2631</v>
      </c>
      <c r="BN61" s="218">
        <v>2633</v>
      </c>
      <c r="BO61" s="218">
        <v>2620</v>
      </c>
      <c r="BP61" s="218">
        <v>2544</v>
      </c>
      <c r="BQ61" s="218">
        <v>0</v>
      </c>
      <c r="BR61" s="218">
        <v>0</v>
      </c>
      <c r="BS61" s="218">
        <v>0</v>
      </c>
      <c r="BT61" s="218">
        <v>0</v>
      </c>
      <c r="BU61" s="218">
        <v>0</v>
      </c>
      <c r="BV61" s="218">
        <v>0</v>
      </c>
      <c r="BW61" s="218">
        <v>0</v>
      </c>
      <c r="BX61" s="218">
        <v>0</v>
      </c>
      <c r="BY61" s="218">
        <v>0</v>
      </c>
      <c r="BZ61" s="218">
        <v>0</v>
      </c>
      <c r="CA61" s="218">
        <v>0</v>
      </c>
      <c r="CB61" s="218">
        <v>0</v>
      </c>
      <c r="CC61" s="218">
        <v>0</v>
      </c>
      <c r="CD61" s="218">
        <v>0</v>
      </c>
      <c r="CE61" s="218">
        <v>0</v>
      </c>
      <c r="CF61" s="218">
        <v>0</v>
      </c>
      <c r="CG61" s="220">
        <v>0</v>
      </c>
    </row>
    <row r="62" spans="1:85" x14ac:dyDescent="0.35">
      <c r="B62" s="208" t="s">
        <v>366</v>
      </c>
      <c r="D62" s="218">
        <v>0</v>
      </c>
      <c r="E62" s="218">
        <v>0</v>
      </c>
      <c r="F62" s="218">
        <v>0</v>
      </c>
      <c r="G62" s="218">
        <v>0</v>
      </c>
      <c r="H62" s="218">
        <v>0</v>
      </c>
      <c r="I62" s="218">
        <v>0</v>
      </c>
      <c r="J62" s="218">
        <v>0</v>
      </c>
      <c r="K62" s="218">
        <v>0</v>
      </c>
      <c r="L62" s="218">
        <v>0</v>
      </c>
      <c r="M62" s="218">
        <v>0</v>
      </c>
      <c r="N62" s="218">
        <v>0</v>
      </c>
      <c r="O62" s="218">
        <v>0</v>
      </c>
      <c r="P62" s="218">
        <v>0</v>
      </c>
      <c r="Q62" s="218">
        <v>0</v>
      </c>
      <c r="R62" s="218">
        <v>0</v>
      </c>
      <c r="S62" s="218">
        <v>0</v>
      </c>
      <c r="T62" s="218">
        <v>0</v>
      </c>
      <c r="U62" s="218">
        <v>0</v>
      </c>
      <c r="V62" s="218">
        <v>0</v>
      </c>
      <c r="W62" s="218">
        <v>0</v>
      </c>
      <c r="X62" s="218">
        <v>0</v>
      </c>
      <c r="Y62" s="218">
        <v>0</v>
      </c>
      <c r="Z62" s="218">
        <v>0</v>
      </c>
      <c r="AA62" s="218">
        <v>0</v>
      </c>
      <c r="AB62" s="218">
        <v>0</v>
      </c>
      <c r="AC62" s="218">
        <v>0</v>
      </c>
      <c r="AD62" s="218">
        <v>0</v>
      </c>
      <c r="AE62" s="218">
        <v>0</v>
      </c>
      <c r="AF62" s="218">
        <v>0</v>
      </c>
      <c r="AG62" s="218">
        <v>0</v>
      </c>
      <c r="AH62" s="218">
        <v>0</v>
      </c>
      <c r="AI62" s="218">
        <v>0</v>
      </c>
      <c r="AJ62" s="218">
        <v>0</v>
      </c>
      <c r="AK62" s="218">
        <v>0</v>
      </c>
      <c r="AL62" s="218">
        <v>0</v>
      </c>
      <c r="AM62" s="218">
        <v>0</v>
      </c>
      <c r="AN62" s="218">
        <v>0</v>
      </c>
      <c r="AO62" s="218">
        <v>0</v>
      </c>
      <c r="AP62" s="218">
        <v>0</v>
      </c>
      <c r="AQ62" s="218">
        <v>0</v>
      </c>
      <c r="AR62" s="218">
        <v>0</v>
      </c>
      <c r="AS62" s="218">
        <v>0</v>
      </c>
      <c r="AT62" s="218">
        <v>0</v>
      </c>
      <c r="AU62" s="218">
        <v>0</v>
      </c>
      <c r="AV62" s="218">
        <v>310</v>
      </c>
      <c r="AW62" s="218">
        <v>358</v>
      </c>
      <c r="AX62" s="218">
        <v>404</v>
      </c>
      <c r="AY62" s="218">
        <v>455</v>
      </c>
      <c r="AZ62" s="218">
        <v>505</v>
      </c>
      <c r="BA62" s="218">
        <v>556</v>
      </c>
      <c r="BB62" s="218">
        <v>597</v>
      </c>
      <c r="BC62" s="218">
        <v>635</v>
      </c>
      <c r="BD62" s="218">
        <v>677</v>
      </c>
      <c r="BE62" s="218">
        <v>719</v>
      </c>
      <c r="BF62" s="218">
        <v>741</v>
      </c>
      <c r="BG62" s="218">
        <v>784</v>
      </c>
      <c r="BH62" s="218">
        <v>826</v>
      </c>
      <c r="BI62" s="218">
        <v>864</v>
      </c>
      <c r="BJ62" s="218">
        <v>903</v>
      </c>
      <c r="BK62" s="218">
        <v>949</v>
      </c>
      <c r="BL62" s="218">
        <v>991</v>
      </c>
      <c r="BM62" s="218">
        <v>1031</v>
      </c>
      <c r="BN62" s="218">
        <v>1055</v>
      </c>
      <c r="BO62" s="218">
        <v>1066</v>
      </c>
      <c r="BP62" s="218">
        <v>1079</v>
      </c>
      <c r="BQ62" s="218">
        <v>1079</v>
      </c>
      <c r="BR62" s="218">
        <v>1072</v>
      </c>
      <c r="BS62" s="218">
        <v>1046</v>
      </c>
      <c r="BT62" s="218">
        <v>965</v>
      </c>
      <c r="BU62" s="218">
        <v>839</v>
      </c>
      <c r="BV62" s="218">
        <v>745</v>
      </c>
      <c r="BW62" s="218">
        <v>600</v>
      </c>
      <c r="BX62" s="218">
        <v>533</v>
      </c>
      <c r="BY62" s="218">
        <v>492</v>
      </c>
      <c r="BZ62" s="218">
        <v>452</v>
      </c>
      <c r="CA62" s="218">
        <v>411</v>
      </c>
      <c r="CB62" s="218">
        <v>374</v>
      </c>
      <c r="CC62" s="218">
        <v>342</v>
      </c>
      <c r="CD62" s="218">
        <v>311</v>
      </c>
      <c r="CE62" s="218">
        <v>281</v>
      </c>
      <c r="CF62" s="218">
        <v>246</v>
      </c>
      <c r="CG62" s="220">
        <v>202</v>
      </c>
    </row>
    <row r="63" spans="1:85" x14ac:dyDescent="0.35">
      <c r="B63" s="221" t="s">
        <v>447</v>
      </c>
      <c r="D63" s="218">
        <v>0</v>
      </c>
      <c r="E63" s="218">
        <v>0</v>
      </c>
      <c r="F63" s="218">
        <v>0</v>
      </c>
      <c r="G63" s="218">
        <v>0</v>
      </c>
      <c r="H63" s="218">
        <v>0</v>
      </c>
      <c r="I63" s="218">
        <v>0</v>
      </c>
      <c r="J63" s="218">
        <v>0</v>
      </c>
      <c r="K63" s="218">
        <v>0</v>
      </c>
      <c r="L63" s="218">
        <v>0</v>
      </c>
      <c r="M63" s="218">
        <v>0</v>
      </c>
      <c r="N63" s="218">
        <v>0</v>
      </c>
      <c r="O63" s="218">
        <v>0</v>
      </c>
      <c r="P63" s="218">
        <v>0</v>
      </c>
      <c r="Q63" s="218">
        <v>0</v>
      </c>
      <c r="R63" s="218">
        <v>0</v>
      </c>
      <c r="S63" s="218">
        <v>0</v>
      </c>
      <c r="T63" s="218">
        <v>0</v>
      </c>
      <c r="U63" s="218">
        <v>0</v>
      </c>
      <c r="V63" s="218">
        <v>0</v>
      </c>
      <c r="W63" s="218">
        <v>0</v>
      </c>
      <c r="X63" s="218">
        <v>0</v>
      </c>
      <c r="Y63" s="218">
        <v>0</v>
      </c>
      <c r="Z63" s="218">
        <v>0</v>
      </c>
      <c r="AA63" s="218">
        <v>0</v>
      </c>
      <c r="AB63" s="218">
        <v>0</v>
      </c>
      <c r="AC63" s="218">
        <v>0</v>
      </c>
      <c r="AD63" s="218">
        <v>0</v>
      </c>
      <c r="AE63" s="218">
        <v>0</v>
      </c>
      <c r="AF63" s="218">
        <v>0</v>
      </c>
      <c r="AG63" s="218">
        <v>0</v>
      </c>
      <c r="AH63" s="218">
        <v>0</v>
      </c>
      <c r="AI63" s="218">
        <v>0</v>
      </c>
      <c r="AJ63" s="218">
        <v>0</v>
      </c>
      <c r="AK63" s="218">
        <v>0</v>
      </c>
      <c r="AL63" s="218">
        <v>0</v>
      </c>
      <c r="AM63" s="218">
        <v>0</v>
      </c>
      <c r="AN63" s="218">
        <v>0</v>
      </c>
      <c r="AO63" s="218">
        <v>0</v>
      </c>
      <c r="AP63" s="218">
        <v>0</v>
      </c>
      <c r="AQ63" s="218">
        <v>0</v>
      </c>
      <c r="AR63" s="218">
        <v>0</v>
      </c>
      <c r="AS63" s="218">
        <v>0</v>
      </c>
      <c r="AT63" s="218">
        <v>0</v>
      </c>
      <c r="AU63" s="218">
        <v>0</v>
      </c>
      <c r="AV63" s="218">
        <v>292</v>
      </c>
      <c r="AW63" s="218">
        <v>357</v>
      </c>
      <c r="AX63" s="218">
        <v>402</v>
      </c>
      <c r="AY63" s="218">
        <v>452</v>
      </c>
      <c r="AZ63" s="218">
        <v>503</v>
      </c>
      <c r="BA63" s="218">
        <v>555</v>
      </c>
      <c r="BB63" s="218">
        <v>595</v>
      </c>
      <c r="BC63" s="218">
        <v>632</v>
      </c>
      <c r="BD63" s="218">
        <v>674</v>
      </c>
      <c r="BE63" s="218">
        <v>715</v>
      </c>
      <c r="BF63" s="218">
        <v>736</v>
      </c>
      <c r="BG63" s="218">
        <v>779</v>
      </c>
      <c r="BH63" s="218">
        <v>821</v>
      </c>
      <c r="BI63" s="218">
        <v>859</v>
      </c>
      <c r="BJ63" s="218">
        <v>897</v>
      </c>
      <c r="BK63" s="218">
        <v>942</v>
      </c>
      <c r="BL63" s="218">
        <v>984</v>
      </c>
      <c r="BM63" s="218">
        <v>1023</v>
      </c>
      <c r="BN63" s="218">
        <v>1046</v>
      </c>
      <c r="BO63" s="218">
        <v>1057</v>
      </c>
      <c r="BP63" s="218">
        <v>1070</v>
      </c>
      <c r="BQ63" s="218">
        <v>1069</v>
      </c>
      <c r="BR63" s="218">
        <v>1062</v>
      </c>
      <c r="BS63" s="218">
        <v>1028</v>
      </c>
      <c r="BT63" s="218">
        <v>951</v>
      </c>
      <c r="BU63" s="218">
        <v>827</v>
      </c>
      <c r="BV63" s="218">
        <v>735</v>
      </c>
      <c r="BW63" s="218">
        <v>593</v>
      </c>
      <c r="BX63" s="218">
        <v>528</v>
      </c>
      <c r="BY63" s="218">
        <v>486</v>
      </c>
      <c r="BZ63" s="218">
        <v>447</v>
      </c>
      <c r="CA63" s="218">
        <v>406</v>
      </c>
      <c r="CB63" s="218">
        <v>370</v>
      </c>
      <c r="CC63" s="218">
        <v>338</v>
      </c>
      <c r="CD63" s="218">
        <v>307</v>
      </c>
      <c r="CE63" s="218">
        <v>277</v>
      </c>
      <c r="CF63" s="218">
        <v>242</v>
      </c>
      <c r="CG63" s="220">
        <v>199</v>
      </c>
    </row>
    <row r="64" spans="1:85" x14ac:dyDescent="0.35">
      <c r="B64" s="221" t="s">
        <v>448</v>
      </c>
      <c r="D64" s="218">
        <v>0</v>
      </c>
      <c r="E64" s="218">
        <v>0</v>
      </c>
      <c r="F64" s="218">
        <v>0</v>
      </c>
      <c r="G64" s="218">
        <v>0</v>
      </c>
      <c r="H64" s="218">
        <v>0</v>
      </c>
      <c r="I64" s="218">
        <v>0</v>
      </c>
      <c r="J64" s="218">
        <v>0</v>
      </c>
      <c r="K64" s="218">
        <v>0</v>
      </c>
      <c r="L64" s="218">
        <v>0</v>
      </c>
      <c r="M64" s="218">
        <v>0</v>
      </c>
      <c r="N64" s="218">
        <v>0</v>
      </c>
      <c r="O64" s="218">
        <v>0</v>
      </c>
      <c r="P64" s="218">
        <v>0</v>
      </c>
      <c r="Q64" s="218">
        <v>0</v>
      </c>
      <c r="R64" s="218">
        <v>0</v>
      </c>
      <c r="S64" s="218">
        <v>0</v>
      </c>
      <c r="T64" s="218">
        <v>0</v>
      </c>
      <c r="U64" s="218">
        <v>0</v>
      </c>
      <c r="V64" s="218">
        <v>0</v>
      </c>
      <c r="W64" s="218">
        <v>0</v>
      </c>
      <c r="X64" s="218">
        <v>0</v>
      </c>
      <c r="Y64" s="218">
        <v>0</v>
      </c>
      <c r="Z64" s="218">
        <v>0</v>
      </c>
      <c r="AA64" s="218">
        <v>0</v>
      </c>
      <c r="AB64" s="218">
        <v>0</v>
      </c>
      <c r="AC64" s="218">
        <v>0</v>
      </c>
      <c r="AD64" s="218">
        <v>0</v>
      </c>
      <c r="AE64" s="218">
        <v>0</v>
      </c>
      <c r="AF64" s="218">
        <v>0</v>
      </c>
      <c r="AG64" s="218">
        <v>0</v>
      </c>
      <c r="AH64" s="218">
        <v>0</v>
      </c>
      <c r="AI64" s="218">
        <v>0</v>
      </c>
      <c r="AJ64" s="218">
        <v>0</v>
      </c>
      <c r="AK64" s="218">
        <v>0</v>
      </c>
      <c r="AL64" s="218">
        <v>0</v>
      </c>
      <c r="AM64" s="218">
        <v>0</v>
      </c>
      <c r="AN64" s="218">
        <v>0</v>
      </c>
      <c r="AO64" s="218">
        <v>0</v>
      </c>
      <c r="AP64" s="218">
        <v>0</v>
      </c>
      <c r="AQ64" s="218">
        <v>0</v>
      </c>
      <c r="AR64" s="218">
        <v>0</v>
      </c>
      <c r="AS64" s="218">
        <v>0</v>
      </c>
      <c r="AT64" s="218">
        <v>0</v>
      </c>
      <c r="AU64" s="218">
        <v>0</v>
      </c>
      <c r="AV64" s="218">
        <v>18</v>
      </c>
      <c r="AW64" s="218">
        <v>1</v>
      </c>
      <c r="AX64" s="218">
        <v>2</v>
      </c>
      <c r="AY64" s="218">
        <v>3</v>
      </c>
      <c r="AZ64" s="218">
        <v>2</v>
      </c>
      <c r="BA64" s="218">
        <v>1</v>
      </c>
      <c r="BB64" s="218">
        <v>2</v>
      </c>
      <c r="BC64" s="218">
        <v>3</v>
      </c>
      <c r="BD64" s="218">
        <v>3</v>
      </c>
      <c r="BE64" s="218">
        <v>4</v>
      </c>
      <c r="BF64" s="218">
        <v>5</v>
      </c>
      <c r="BG64" s="218">
        <v>5</v>
      </c>
      <c r="BH64" s="218">
        <v>5</v>
      </c>
      <c r="BI64" s="218">
        <v>5</v>
      </c>
      <c r="BJ64" s="218">
        <v>6</v>
      </c>
      <c r="BK64" s="218">
        <v>6</v>
      </c>
      <c r="BL64" s="218">
        <v>7</v>
      </c>
      <c r="BM64" s="218">
        <v>8</v>
      </c>
      <c r="BN64" s="218">
        <v>9</v>
      </c>
      <c r="BO64" s="218">
        <v>9</v>
      </c>
      <c r="BP64" s="218">
        <v>9</v>
      </c>
      <c r="BQ64" s="218">
        <v>10</v>
      </c>
      <c r="BR64" s="218">
        <v>10</v>
      </c>
      <c r="BS64" s="218">
        <v>18</v>
      </c>
      <c r="BT64" s="218">
        <v>15</v>
      </c>
      <c r="BU64" s="218">
        <v>12</v>
      </c>
      <c r="BV64" s="218">
        <v>10</v>
      </c>
      <c r="BW64" s="218">
        <v>7</v>
      </c>
      <c r="BX64" s="218">
        <v>6</v>
      </c>
      <c r="BY64" s="218">
        <v>5</v>
      </c>
      <c r="BZ64" s="218">
        <v>5</v>
      </c>
      <c r="CA64" s="218">
        <v>5</v>
      </c>
      <c r="CB64" s="218">
        <v>5</v>
      </c>
      <c r="CC64" s="218">
        <v>4</v>
      </c>
      <c r="CD64" s="218">
        <v>4</v>
      </c>
      <c r="CE64" s="218">
        <v>4</v>
      </c>
      <c r="CF64" s="218">
        <v>4</v>
      </c>
      <c r="CG64" s="220">
        <v>3</v>
      </c>
    </row>
    <row r="65" spans="2:85" ht="26.25" customHeight="1" x14ac:dyDescent="0.35">
      <c r="B65" s="208" t="s">
        <v>474</v>
      </c>
      <c r="D65" s="218">
        <v>0</v>
      </c>
      <c r="E65" s="218">
        <v>0</v>
      </c>
      <c r="F65" s="218">
        <v>0</v>
      </c>
      <c r="G65" s="218">
        <v>0</v>
      </c>
      <c r="H65" s="218">
        <v>0</v>
      </c>
      <c r="I65" s="218">
        <v>0</v>
      </c>
      <c r="J65" s="218">
        <v>0</v>
      </c>
      <c r="K65" s="218">
        <v>0</v>
      </c>
      <c r="L65" s="218">
        <v>0</v>
      </c>
      <c r="M65" s="218">
        <v>0</v>
      </c>
      <c r="N65" s="218">
        <v>0</v>
      </c>
      <c r="O65" s="218">
        <v>0</v>
      </c>
      <c r="P65" s="218">
        <v>0</v>
      </c>
      <c r="Q65" s="218">
        <v>0</v>
      </c>
      <c r="R65" s="218">
        <v>0</v>
      </c>
      <c r="S65" s="218">
        <v>0</v>
      </c>
      <c r="T65" s="218">
        <v>0</v>
      </c>
      <c r="U65" s="218">
        <v>0</v>
      </c>
      <c r="V65" s="218">
        <v>0</v>
      </c>
      <c r="W65" s="218">
        <v>0</v>
      </c>
      <c r="X65" s="218">
        <v>0</v>
      </c>
      <c r="Y65" s="218">
        <v>0</v>
      </c>
      <c r="Z65" s="218">
        <v>0</v>
      </c>
      <c r="AA65" s="218">
        <v>0</v>
      </c>
      <c r="AB65" s="218">
        <v>0</v>
      </c>
      <c r="AC65" s="218">
        <v>0</v>
      </c>
      <c r="AD65" s="218">
        <v>0</v>
      </c>
      <c r="AE65" s="218">
        <v>0</v>
      </c>
      <c r="AF65" s="218">
        <v>0</v>
      </c>
      <c r="AG65" s="218">
        <v>0</v>
      </c>
      <c r="AH65" s="218">
        <v>0</v>
      </c>
      <c r="AI65" s="218">
        <v>0</v>
      </c>
      <c r="AJ65" s="218">
        <v>0</v>
      </c>
      <c r="AK65" s="218">
        <v>0</v>
      </c>
      <c r="AL65" s="218">
        <v>0</v>
      </c>
      <c r="AM65" s="218">
        <v>0</v>
      </c>
      <c r="AN65" s="218">
        <v>0</v>
      </c>
      <c r="AO65" s="218">
        <v>0</v>
      </c>
      <c r="AP65" s="218">
        <v>0</v>
      </c>
      <c r="AQ65" s="218">
        <v>0</v>
      </c>
      <c r="AR65" s="218">
        <v>2178</v>
      </c>
      <c r="AS65" s="218">
        <v>2116</v>
      </c>
      <c r="AT65" s="218">
        <v>2076</v>
      </c>
      <c r="AU65" s="218">
        <v>1981</v>
      </c>
      <c r="AV65" s="218">
        <v>1929</v>
      </c>
      <c r="AW65" s="218">
        <v>1955</v>
      </c>
      <c r="AX65" s="218">
        <v>1937</v>
      </c>
      <c r="AY65" s="218">
        <v>1917</v>
      </c>
      <c r="AZ65" s="218">
        <v>1886</v>
      </c>
      <c r="BA65" s="218">
        <v>1844</v>
      </c>
      <c r="BB65" s="218">
        <v>1798</v>
      </c>
      <c r="BC65" s="218">
        <v>1726</v>
      </c>
      <c r="BD65" s="218">
        <v>1664</v>
      </c>
      <c r="BE65" s="218">
        <v>1637</v>
      </c>
      <c r="BF65" s="218">
        <v>1612</v>
      </c>
      <c r="BG65" s="218">
        <v>1546</v>
      </c>
      <c r="BH65" s="218">
        <v>1554</v>
      </c>
      <c r="BI65" s="218">
        <v>1491</v>
      </c>
      <c r="BJ65" s="218">
        <v>1503</v>
      </c>
      <c r="BK65" s="218">
        <v>1509</v>
      </c>
      <c r="BL65" s="218">
        <v>1541</v>
      </c>
      <c r="BM65" s="218">
        <v>1566</v>
      </c>
      <c r="BN65" s="218">
        <v>1574</v>
      </c>
      <c r="BO65" s="218">
        <v>1576</v>
      </c>
      <c r="BP65" s="218">
        <v>1551</v>
      </c>
      <c r="BQ65" s="218">
        <v>1505</v>
      </c>
      <c r="BR65" s="218">
        <v>1464</v>
      </c>
      <c r="BS65" s="218">
        <v>1417</v>
      </c>
      <c r="BT65" s="218">
        <v>1364</v>
      </c>
      <c r="BU65" s="218">
        <v>1308</v>
      </c>
      <c r="BV65" s="218">
        <v>1248</v>
      </c>
      <c r="BW65" s="218">
        <v>1207</v>
      </c>
      <c r="BX65" s="218">
        <v>1165</v>
      </c>
      <c r="BY65" s="218">
        <v>1134</v>
      </c>
      <c r="BZ65" s="218">
        <v>1121</v>
      </c>
      <c r="CA65" s="218">
        <v>1107</v>
      </c>
      <c r="CB65" s="218">
        <v>1120</v>
      </c>
      <c r="CC65" s="218">
        <v>1112</v>
      </c>
      <c r="CD65" s="218">
        <v>1093</v>
      </c>
      <c r="CE65" s="218">
        <v>1069</v>
      </c>
      <c r="CF65" s="218">
        <v>899</v>
      </c>
      <c r="CG65" s="220">
        <v>1051</v>
      </c>
    </row>
    <row r="66" spans="2:85" x14ac:dyDescent="0.35">
      <c r="B66" s="208" t="s">
        <v>475</v>
      </c>
      <c r="D66" s="218">
        <v>0</v>
      </c>
      <c r="E66" s="218">
        <v>0</v>
      </c>
      <c r="F66" s="218">
        <v>0</v>
      </c>
      <c r="G66" s="218">
        <v>0</v>
      </c>
      <c r="H66" s="218">
        <v>0</v>
      </c>
      <c r="I66" s="218">
        <v>0</v>
      </c>
      <c r="J66" s="218">
        <v>0</v>
      </c>
      <c r="K66" s="218">
        <v>0</v>
      </c>
      <c r="L66" s="218">
        <v>0</v>
      </c>
      <c r="M66" s="218">
        <v>0</v>
      </c>
      <c r="N66" s="218">
        <v>0</v>
      </c>
      <c r="O66" s="218">
        <v>0</v>
      </c>
      <c r="P66" s="218">
        <v>0</v>
      </c>
      <c r="Q66" s="218">
        <v>0</v>
      </c>
      <c r="R66" s="218">
        <v>0</v>
      </c>
      <c r="S66" s="218">
        <v>0</v>
      </c>
      <c r="T66" s="218">
        <v>0</v>
      </c>
      <c r="U66" s="218">
        <v>0</v>
      </c>
      <c r="V66" s="218">
        <v>0</v>
      </c>
      <c r="W66" s="218">
        <v>0</v>
      </c>
      <c r="X66" s="218">
        <v>0</v>
      </c>
      <c r="Y66" s="218">
        <v>0</v>
      </c>
      <c r="Z66" s="218">
        <v>0</v>
      </c>
      <c r="AA66" s="218">
        <v>0</v>
      </c>
      <c r="AB66" s="218">
        <v>0</v>
      </c>
      <c r="AC66" s="218">
        <v>0</v>
      </c>
      <c r="AD66" s="218">
        <v>0</v>
      </c>
      <c r="AE66" s="218">
        <v>0</v>
      </c>
      <c r="AF66" s="218">
        <v>0</v>
      </c>
      <c r="AG66" s="218">
        <v>0</v>
      </c>
      <c r="AH66" s="218">
        <v>43</v>
      </c>
      <c r="AI66" s="218">
        <v>51</v>
      </c>
      <c r="AJ66" s="218">
        <v>54</v>
      </c>
      <c r="AK66" s="218">
        <v>58</v>
      </c>
      <c r="AL66" s="218">
        <v>62</v>
      </c>
      <c r="AM66" s="218">
        <v>67</v>
      </c>
      <c r="AN66" s="218">
        <v>81</v>
      </c>
      <c r="AO66" s="218">
        <v>96</v>
      </c>
      <c r="AP66" s="218">
        <v>118</v>
      </c>
      <c r="AQ66" s="218">
        <v>143</v>
      </c>
      <c r="AR66" s="218">
        <v>168</v>
      </c>
      <c r="AS66" s="218">
        <v>197</v>
      </c>
      <c r="AT66" s="218">
        <v>230</v>
      </c>
      <c r="AU66" s="218">
        <v>259</v>
      </c>
      <c r="AV66" s="218">
        <v>281</v>
      </c>
      <c r="AW66" s="218">
        <v>299</v>
      </c>
      <c r="AX66" s="218">
        <v>306</v>
      </c>
      <c r="AY66" s="218">
        <v>272</v>
      </c>
      <c r="AZ66" s="218">
        <v>215</v>
      </c>
      <c r="BA66" s="218">
        <v>152</v>
      </c>
      <c r="BB66" s="218">
        <v>83</v>
      </c>
      <c r="BC66" s="218">
        <v>26</v>
      </c>
      <c r="BD66" s="218">
        <v>7</v>
      </c>
      <c r="BE66" s="218">
        <v>2</v>
      </c>
      <c r="BF66" s="218">
        <v>0</v>
      </c>
      <c r="BG66" s="218">
        <v>0</v>
      </c>
      <c r="BH66" s="218">
        <v>0</v>
      </c>
      <c r="BI66" s="218">
        <v>0</v>
      </c>
      <c r="BJ66" s="218">
        <v>0</v>
      </c>
      <c r="BK66" s="218">
        <v>0</v>
      </c>
      <c r="BL66" s="218">
        <v>0</v>
      </c>
      <c r="BM66" s="218">
        <v>0</v>
      </c>
      <c r="BN66" s="218">
        <v>0</v>
      </c>
      <c r="BO66" s="218">
        <v>0</v>
      </c>
      <c r="BP66" s="218">
        <v>0</v>
      </c>
      <c r="BQ66" s="218">
        <v>0</v>
      </c>
      <c r="BR66" s="218">
        <v>0</v>
      </c>
      <c r="BS66" s="218">
        <v>0</v>
      </c>
      <c r="BT66" s="218">
        <v>0</v>
      </c>
      <c r="BU66" s="218">
        <v>0</v>
      </c>
      <c r="BV66" s="218">
        <v>0</v>
      </c>
      <c r="BW66" s="218">
        <v>0</v>
      </c>
      <c r="BX66" s="218">
        <v>0</v>
      </c>
      <c r="BY66" s="218">
        <v>0</v>
      </c>
      <c r="BZ66" s="218">
        <v>0</v>
      </c>
      <c r="CA66" s="218">
        <v>0</v>
      </c>
      <c r="CB66" s="218">
        <v>0</v>
      </c>
      <c r="CC66" s="218">
        <v>0</v>
      </c>
      <c r="CD66" s="218">
        <v>0</v>
      </c>
      <c r="CE66" s="218">
        <v>0</v>
      </c>
      <c r="CF66" s="218">
        <v>0</v>
      </c>
      <c r="CG66" s="220">
        <v>0</v>
      </c>
    </row>
    <row r="67" spans="2:85" x14ac:dyDescent="0.35">
      <c r="B67" s="221" t="s">
        <v>447</v>
      </c>
      <c r="D67" s="218">
        <v>0</v>
      </c>
      <c r="E67" s="218">
        <v>0</v>
      </c>
      <c r="F67" s="218">
        <v>0</v>
      </c>
      <c r="G67" s="218">
        <v>0</v>
      </c>
      <c r="H67" s="218">
        <v>0</v>
      </c>
      <c r="I67" s="218">
        <v>0</v>
      </c>
      <c r="J67" s="218">
        <v>0</v>
      </c>
      <c r="K67" s="218">
        <v>0</v>
      </c>
      <c r="L67" s="218">
        <v>0</v>
      </c>
      <c r="M67" s="218">
        <v>0</v>
      </c>
      <c r="N67" s="218">
        <v>0</v>
      </c>
      <c r="O67" s="218">
        <v>0</v>
      </c>
      <c r="P67" s="218">
        <v>0</v>
      </c>
      <c r="Q67" s="218">
        <v>0</v>
      </c>
      <c r="R67" s="218">
        <v>0</v>
      </c>
      <c r="S67" s="218">
        <v>0</v>
      </c>
      <c r="T67" s="218">
        <v>0</v>
      </c>
      <c r="U67" s="218">
        <v>0</v>
      </c>
      <c r="V67" s="218">
        <v>0</v>
      </c>
      <c r="W67" s="218">
        <v>0</v>
      </c>
      <c r="X67" s="218">
        <v>0</v>
      </c>
      <c r="Y67" s="218">
        <v>0</v>
      </c>
      <c r="Z67" s="218">
        <v>0</v>
      </c>
      <c r="AA67" s="218">
        <v>0</v>
      </c>
      <c r="AB67" s="218">
        <v>0</v>
      </c>
      <c r="AC67" s="218">
        <v>0</v>
      </c>
      <c r="AD67" s="218">
        <v>0</v>
      </c>
      <c r="AE67" s="218">
        <v>0</v>
      </c>
      <c r="AF67" s="218">
        <v>0</v>
      </c>
      <c r="AG67" s="218">
        <v>0</v>
      </c>
      <c r="AH67" s="218">
        <v>0</v>
      </c>
      <c r="AI67" s="218">
        <v>0</v>
      </c>
      <c r="AJ67" s="218">
        <v>0</v>
      </c>
      <c r="AK67" s="218">
        <v>0</v>
      </c>
      <c r="AL67" s="218">
        <v>0</v>
      </c>
      <c r="AM67" s="218">
        <v>0</v>
      </c>
      <c r="AN67" s="218">
        <v>79</v>
      </c>
      <c r="AO67" s="218">
        <v>96</v>
      </c>
      <c r="AP67" s="218">
        <v>118</v>
      </c>
      <c r="AQ67" s="218">
        <v>141</v>
      </c>
      <c r="AR67" s="218">
        <v>166</v>
      </c>
      <c r="AS67" s="218">
        <v>195</v>
      </c>
      <c r="AT67" s="218">
        <v>226</v>
      </c>
      <c r="AU67" s="218">
        <v>255</v>
      </c>
      <c r="AV67" s="218">
        <v>275</v>
      </c>
      <c r="AW67" s="218">
        <v>291</v>
      </c>
      <c r="AX67" s="218">
        <v>299</v>
      </c>
      <c r="AY67" s="218">
        <v>266</v>
      </c>
      <c r="AZ67" s="218">
        <v>210</v>
      </c>
      <c r="BA67" s="218">
        <v>148</v>
      </c>
      <c r="BB67" s="218">
        <v>78</v>
      </c>
      <c r="BC67" s="218">
        <v>26</v>
      </c>
      <c r="BD67" s="218">
        <v>7</v>
      </c>
      <c r="BE67" s="218">
        <v>2</v>
      </c>
      <c r="BF67" s="218">
        <v>0</v>
      </c>
      <c r="BG67" s="218">
        <v>0</v>
      </c>
      <c r="BH67" s="218">
        <v>0</v>
      </c>
      <c r="BI67" s="218">
        <v>0</v>
      </c>
      <c r="BJ67" s="218">
        <v>0</v>
      </c>
      <c r="BK67" s="218">
        <v>0</v>
      </c>
      <c r="BL67" s="218">
        <v>0</v>
      </c>
      <c r="BM67" s="218">
        <v>0</v>
      </c>
      <c r="BN67" s="218">
        <v>0</v>
      </c>
      <c r="BO67" s="218">
        <v>0</v>
      </c>
      <c r="BP67" s="218">
        <v>0</v>
      </c>
      <c r="BQ67" s="218">
        <v>0</v>
      </c>
      <c r="BR67" s="218">
        <v>0</v>
      </c>
      <c r="BS67" s="218">
        <v>0</v>
      </c>
      <c r="BT67" s="218">
        <v>0</v>
      </c>
      <c r="BU67" s="218">
        <v>0</v>
      </c>
      <c r="BV67" s="218">
        <v>0</v>
      </c>
      <c r="BW67" s="218">
        <v>0</v>
      </c>
      <c r="BX67" s="218">
        <v>0</v>
      </c>
      <c r="BY67" s="218">
        <v>0</v>
      </c>
      <c r="BZ67" s="218">
        <v>0</v>
      </c>
      <c r="CA67" s="218">
        <v>0</v>
      </c>
      <c r="CB67" s="218">
        <v>0</v>
      </c>
      <c r="CC67" s="218">
        <v>0</v>
      </c>
      <c r="CD67" s="218">
        <v>0</v>
      </c>
      <c r="CE67" s="218">
        <v>0</v>
      </c>
      <c r="CF67" s="218">
        <v>0</v>
      </c>
      <c r="CG67" s="220">
        <v>0</v>
      </c>
    </row>
    <row r="68" spans="2:85" x14ac:dyDescent="0.35">
      <c r="B68" s="221" t="s">
        <v>453</v>
      </c>
      <c r="D68" s="218">
        <v>0</v>
      </c>
      <c r="E68" s="218">
        <v>0</v>
      </c>
      <c r="F68" s="218">
        <v>0</v>
      </c>
      <c r="G68" s="218">
        <v>0</v>
      </c>
      <c r="H68" s="218">
        <v>0</v>
      </c>
      <c r="I68" s="218">
        <v>0</v>
      </c>
      <c r="J68" s="218">
        <v>0</v>
      </c>
      <c r="K68" s="218">
        <v>0</v>
      </c>
      <c r="L68" s="218">
        <v>0</v>
      </c>
      <c r="M68" s="218">
        <v>0</v>
      </c>
      <c r="N68" s="218">
        <v>0</v>
      </c>
      <c r="O68" s="218">
        <v>0</v>
      </c>
      <c r="P68" s="218">
        <v>0</v>
      </c>
      <c r="Q68" s="218">
        <v>0</v>
      </c>
      <c r="R68" s="218">
        <v>0</v>
      </c>
      <c r="S68" s="218">
        <v>0</v>
      </c>
      <c r="T68" s="218">
        <v>0</v>
      </c>
      <c r="U68" s="218">
        <v>0</v>
      </c>
      <c r="V68" s="218">
        <v>0</v>
      </c>
      <c r="W68" s="218">
        <v>0</v>
      </c>
      <c r="X68" s="218">
        <v>0</v>
      </c>
      <c r="Y68" s="218">
        <v>0</v>
      </c>
      <c r="Z68" s="218">
        <v>0</v>
      </c>
      <c r="AA68" s="218">
        <v>0</v>
      </c>
      <c r="AB68" s="218">
        <v>0</v>
      </c>
      <c r="AC68" s="218">
        <v>0</v>
      </c>
      <c r="AD68" s="218">
        <v>0</v>
      </c>
      <c r="AE68" s="218">
        <v>0</v>
      </c>
      <c r="AF68" s="218">
        <v>0</v>
      </c>
      <c r="AG68" s="218">
        <v>0</v>
      </c>
      <c r="AH68" s="218">
        <v>0</v>
      </c>
      <c r="AI68" s="218">
        <v>0</v>
      </c>
      <c r="AJ68" s="218">
        <v>0</v>
      </c>
      <c r="AK68" s="218">
        <v>0</v>
      </c>
      <c r="AL68" s="218">
        <v>0</v>
      </c>
      <c r="AM68" s="218">
        <v>0</v>
      </c>
      <c r="AN68" s="218">
        <v>2</v>
      </c>
      <c r="AO68" s="218">
        <v>0</v>
      </c>
      <c r="AP68" s="218">
        <v>0</v>
      </c>
      <c r="AQ68" s="218">
        <v>2</v>
      </c>
      <c r="AR68" s="218">
        <v>2</v>
      </c>
      <c r="AS68" s="218">
        <v>2</v>
      </c>
      <c r="AT68" s="218">
        <v>3</v>
      </c>
      <c r="AU68" s="218">
        <v>4</v>
      </c>
      <c r="AV68" s="218">
        <v>5</v>
      </c>
      <c r="AW68" s="218">
        <v>8</v>
      </c>
      <c r="AX68" s="218">
        <v>7</v>
      </c>
      <c r="AY68" s="218">
        <v>6</v>
      </c>
      <c r="AZ68" s="218">
        <v>5</v>
      </c>
      <c r="BA68" s="218">
        <v>4</v>
      </c>
      <c r="BB68" s="218">
        <v>5</v>
      </c>
      <c r="BC68" s="218">
        <v>0</v>
      </c>
      <c r="BD68" s="218">
        <v>0</v>
      </c>
      <c r="BE68" s="218">
        <v>0</v>
      </c>
      <c r="BF68" s="218">
        <v>0</v>
      </c>
      <c r="BG68" s="218">
        <v>0</v>
      </c>
      <c r="BH68" s="218">
        <v>0</v>
      </c>
      <c r="BI68" s="218">
        <v>0</v>
      </c>
      <c r="BJ68" s="218">
        <v>0</v>
      </c>
      <c r="BK68" s="218">
        <v>0</v>
      </c>
      <c r="BL68" s="218">
        <v>0</v>
      </c>
      <c r="BM68" s="218">
        <v>0</v>
      </c>
      <c r="BN68" s="218">
        <v>0</v>
      </c>
      <c r="BO68" s="218">
        <v>0</v>
      </c>
      <c r="BP68" s="218">
        <v>0</v>
      </c>
      <c r="BQ68" s="218">
        <v>0</v>
      </c>
      <c r="BR68" s="218">
        <v>0</v>
      </c>
      <c r="BS68" s="218">
        <v>0</v>
      </c>
      <c r="BT68" s="218">
        <v>0</v>
      </c>
      <c r="BU68" s="218">
        <v>0</v>
      </c>
      <c r="BV68" s="218">
        <v>0</v>
      </c>
      <c r="BW68" s="218">
        <v>0</v>
      </c>
      <c r="BX68" s="218">
        <v>0</v>
      </c>
      <c r="BY68" s="218">
        <v>0</v>
      </c>
      <c r="BZ68" s="218">
        <v>0</v>
      </c>
      <c r="CA68" s="218">
        <v>0</v>
      </c>
      <c r="CB68" s="218">
        <v>0</v>
      </c>
      <c r="CC68" s="218">
        <v>0</v>
      </c>
      <c r="CD68" s="218">
        <v>0</v>
      </c>
      <c r="CE68" s="218">
        <v>0</v>
      </c>
      <c r="CF68" s="218">
        <v>0</v>
      </c>
      <c r="CG68" s="220">
        <v>0</v>
      </c>
    </row>
    <row r="69" spans="2:85" x14ac:dyDescent="0.35">
      <c r="B69" s="208" t="s">
        <v>454</v>
      </c>
      <c r="D69" s="218">
        <v>0</v>
      </c>
      <c r="E69" s="218">
        <v>0</v>
      </c>
      <c r="F69" s="218">
        <v>0</v>
      </c>
      <c r="G69" s="218">
        <v>0</v>
      </c>
      <c r="H69" s="218">
        <v>0</v>
      </c>
      <c r="I69" s="218">
        <v>0</v>
      </c>
      <c r="J69" s="218">
        <v>0</v>
      </c>
      <c r="K69" s="218">
        <v>0</v>
      </c>
      <c r="L69" s="218">
        <v>0</v>
      </c>
      <c r="M69" s="218">
        <v>0</v>
      </c>
      <c r="N69" s="218">
        <v>0</v>
      </c>
      <c r="O69" s="218">
        <v>0</v>
      </c>
      <c r="P69" s="218">
        <v>0</v>
      </c>
      <c r="Q69" s="218">
        <v>0</v>
      </c>
      <c r="R69" s="218">
        <v>0</v>
      </c>
      <c r="S69" s="218">
        <v>0</v>
      </c>
      <c r="T69" s="218">
        <v>0</v>
      </c>
      <c r="U69" s="218">
        <v>0</v>
      </c>
      <c r="V69" s="218">
        <v>0</v>
      </c>
      <c r="W69" s="218">
        <v>0</v>
      </c>
      <c r="X69" s="218">
        <v>0</v>
      </c>
      <c r="Y69" s="218">
        <v>0</v>
      </c>
      <c r="Z69" s="218">
        <v>0</v>
      </c>
      <c r="AA69" s="218">
        <v>0</v>
      </c>
      <c r="AB69" s="218">
        <v>0</v>
      </c>
      <c r="AC69" s="218">
        <v>0</v>
      </c>
      <c r="AD69" s="218">
        <v>0</v>
      </c>
      <c r="AE69" s="218">
        <v>0</v>
      </c>
      <c r="AF69" s="218">
        <v>0</v>
      </c>
      <c r="AG69" s="218">
        <v>0</v>
      </c>
      <c r="AH69" s="218">
        <v>0</v>
      </c>
      <c r="AI69" s="218">
        <v>0</v>
      </c>
      <c r="AJ69" s="218">
        <v>0</v>
      </c>
      <c r="AK69" s="218">
        <v>0</v>
      </c>
      <c r="AL69" s="218">
        <v>0</v>
      </c>
      <c r="AM69" s="218">
        <v>0</v>
      </c>
      <c r="AN69" s="218">
        <v>0</v>
      </c>
      <c r="AO69" s="218">
        <v>0</v>
      </c>
      <c r="AP69" s="218">
        <v>0</v>
      </c>
      <c r="AQ69" s="218">
        <v>0</v>
      </c>
      <c r="AR69" s="218">
        <v>0</v>
      </c>
      <c r="AS69" s="218">
        <v>0</v>
      </c>
      <c r="AT69" s="218">
        <v>0</v>
      </c>
      <c r="AU69" s="218">
        <v>0</v>
      </c>
      <c r="AV69" s="218">
        <v>0</v>
      </c>
      <c r="AW69" s="218">
        <v>0</v>
      </c>
      <c r="AX69" s="218">
        <v>0</v>
      </c>
      <c r="AY69" s="218">
        <v>0</v>
      </c>
      <c r="AZ69" s="218">
        <v>0</v>
      </c>
      <c r="BA69" s="218">
        <v>0</v>
      </c>
      <c r="BB69" s="218">
        <v>0</v>
      </c>
      <c r="BC69" s="218">
        <v>0</v>
      </c>
      <c r="BD69" s="218">
        <v>0</v>
      </c>
      <c r="BE69" s="218">
        <v>0</v>
      </c>
      <c r="BF69" s="218">
        <v>0</v>
      </c>
      <c r="BG69" s="218">
        <v>150</v>
      </c>
      <c r="BH69" s="218">
        <v>153</v>
      </c>
      <c r="BI69" s="218">
        <v>156</v>
      </c>
      <c r="BJ69" s="218">
        <v>159</v>
      </c>
      <c r="BK69" s="218">
        <v>171</v>
      </c>
      <c r="BL69" s="218">
        <v>172</v>
      </c>
      <c r="BM69" s="218">
        <v>176</v>
      </c>
      <c r="BN69" s="218">
        <v>182</v>
      </c>
      <c r="BO69" s="218">
        <v>185</v>
      </c>
      <c r="BP69" s="218">
        <v>187</v>
      </c>
      <c r="BQ69" s="218">
        <v>189</v>
      </c>
      <c r="BR69" s="218">
        <v>188</v>
      </c>
      <c r="BS69" s="218">
        <v>187</v>
      </c>
      <c r="BT69" s="218">
        <v>185</v>
      </c>
      <c r="BU69" s="218">
        <v>182</v>
      </c>
      <c r="BV69" s="218">
        <v>179</v>
      </c>
      <c r="BW69" s="218">
        <v>175</v>
      </c>
      <c r="BX69" s="218">
        <v>150</v>
      </c>
      <c r="BY69" s="218">
        <v>147</v>
      </c>
      <c r="BZ69" s="218">
        <v>144</v>
      </c>
      <c r="CA69" s="218">
        <v>142</v>
      </c>
      <c r="CB69" s="218">
        <v>140</v>
      </c>
      <c r="CC69" s="218">
        <v>137</v>
      </c>
      <c r="CD69" s="218">
        <v>132</v>
      </c>
      <c r="CE69" s="218">
        <v>126</v>
      </c>
      <c r="CF69" s="218">
        <v>122</v>
      </c>
      <c r="CG69" s="220">
        <v>118</v>
      </c>
    </row>
    <row r="70" spans="2:85" ht="26.25" customHeight="1" x14ac:dyDescent="0.35">
      <c r="B70" s="208" t="s">
        <v>462</v>
      </c>
      <c r="D70" s="218">
        <v>0</v>
      </c>
      <c r="E70" s="218">
        <v>0</v>
      </c>
      <c r="F70" s="218">
        <v>0</v>
      </c>
      <c r="G70" s="218">
        <v>0</v>
      </c>
      <c r="H70" s="218">
        <v>0</v>
      </c>
      <c r="I70" s="218">
        <v>0</v>
      </c>
      <c r="J70" s="218">
        <v>0</v>
      </c>
      <c r="K70" s="218">
        <v>0</v>
      </c>
      <c r="L70" s="218">
        <v>0</v>
      </c>
      <c r="M70" s="218">
        <v>0</v>
      </c>
      <c r="N70" s="218">
        <v>0</v>
      </c>
      <c r="O70" s="218">
        <v>0</v>
      </c>
      <c r="P70" s="218">
        <v>0</v>
      </c>
      <c r="Q70" s="218">
        <v>0</v>
      </c>
      <c r="R70" s="218">
        <v>0</v>
      </c>
      <c r="S70" s="218">
        <v>0</v>
      </c>
      <c r="T70" s="218">
        <v>0</v>
      </c>
      <c r="U70" s="218">
        <v>0</v>
      </c>
      <c r="V70" s="218">
        <v>0</v>
      </c>
      <c r="W70" s="218">
        <v>0</v>
      </c>
      <c r="X70" s="218">
        <v>0</v>
      </c>
      <c r="Y70" s="218">
        <v>0</v>
      </c>
      <c r="Z70" s="218">
        <v>0</v>
      </c>
      <c r="AA70" s="218">
        <v>0</v>
      </c>
      <c r="AB70" s="218">
        <v>0</v>
      </c>
      <c r="AC70" s="218">
        <v>0</v>
      </c>
      <c r="AD70" s="218">
        <v>0</v>
      </c>
      <c r="AE70" s="218">
        <v>0</v>
      </c>
      <c r="AF70" s="218">
        <v>0</v>
      </c>
      <c r="AG70" s="218">
        <v>0</v>
      </c>
      <c r="AH70" s="218">
        <v>0</v>
      </c>
      <c r="AI70" s="218">
        <v>0</v>
      </c>
      <c r="AJ70" s="218">
        <v>0</v>
      </c>
      <c r="AK70" s="218">
        <v>0</v>
      </c>
      <c r="AL70" s="218">
        <v>0</v>
      </c>
      <c r="AM70" s="218">
        <v>0</v>
      </c>
      <c r="AN70" s="218">
        <v>0</v>
      </c>
      <c r="AO70" s="218">
        <v>0</v>
      </c>
      <c r="AP70" s="218">
        <v>0</v>
      </c>
      <c r="AQ70" s="218">
        <v>0</v>
      </c>
      <c r="AR70" s="218">
        <v>1719</v>
      </c>
      <c r="AS70" s="218">
        <v>1607</v>
      </c>
      <c r="AT70" s="218">
        <v>1675</v>
      </c>
      <c r="AU70" s="218">
        <v>1575</v>
      </c>
      <c r="AV70" s="218">
        <v>1643</v>
      </c>
      <c r="AW70" s="218">
        <v>1736</v>
      </c>
      <c r="AX70" s="218">
        <v>1765</v>
      </c>
      <c r="AY70" s="218">
        <v>1781</v>
      </c>
      <c r="AZ70" s="218">
        <v>1764</v>
      </c>
      <c r="BA70" s="218">
        <v>1705</v>
      </c>
      <c r="BB70" s="218">
        <v>1643</v>
      </c>
      <c r="BC70" s="218">
        <v>1620</v>
      </c>
      <c r="BD70" s="218">
        <v>1671</v>
      </c>
      <c r="BE70" s="218">
        <v>1750</v>
      </c>
      <c r="BF70" s="218">
        <v>1776</v>
      </c>
      <c r="BG70" s="258" t="s">
        <v>510</v>
      </c>
      <c r="BH70" s="258" t="s">
        <v>510</v>
      </c>
      <c r="BI70" s="258" t="s">
        <v>510</v>
      </c>
      <c r="BJ70" s="258" t="s">
        <v>510</v>
      </c>
      <c r="BK70" s="258" t="s">
        <v>510</v>
      </c>
      <c r="BL70" s="258" t="s">
        <v>510</v>
      </c>
      <c r="BM70" s="258" t="s">
        <v>510</v>
      </c>
      <c r="BN70" s="258" t="s">
        <v>510</v>
      </c>
      <c r="BO70" s="258" t="s">
        <v>510</v>
      </c>
      <c r="BP70" s="258" t="s">
        <v>510</v>
      </c>
      <c r="BQ70" s="258" t="s">
        <v>510</v>
      </c>
      <c r="BR70" s="258" t="s">
        <v>510</v>
      </c>
      <c r="BS70" s="258" t="s">
        <v>510</v>
      </c>
      <c r="BT70" s="258" t="s">
        <v>510</v>
      </c>
      <c r="BU70" s="258" t="s">
        <v>510</v>
      </c>
      <c r="BV70" s="258" t="s">
        <v>510</v>
      </c>
      <c r="BW70" s="258" t="s">
        <v>510</v>
      </c>
      <c r="BX70" s="258" t="s">
        <v>510</v>
      </c>
      <c r="BY70" s="258" t="s">
        <v>510</v>
      </c>
      <c r="BZ70" s="258" t="s">
        <v>510</v>
      </c>
      <c r="CA70" s="258" t="s">
        <v>510</v>
      </c>
      <c r="CB70" s="258" t="s">
        <v>510</v>
      </c>
      <c r="CC70" s="258" t="s">
        <v>510</v>
      </c>
      <c r="CD70" s="258" t="s">
        <v>510</v>
      </c>
      <c r="CE70" s="258" t="s">
        <v>510</v>
      </c>
      <c r="CF70" s="258" t="s">
        <v>510</v>
      </c>
      <c r="CG70" s="259" t="s">
        <v>510</v>
      </c>
    </row>
    <row r="71" spans="2:85" x14ac:dyDescent="0.35">
      <c r="B71" s="208" t="s">
        <v>390</v>
      </c>
      <c r="D71" s="218">
        <v>0</v>
      </c>
      <c r="E71" s="218">
        <v>0</v>
      </c>
      <c r="F71" s="218">
        <v>0</v>
      </c>
      <c r="G71" s="218">
        <v>0</v>
      </c>
      <c r="H71" s="218">
        <v>0</v>
      </c>
      <c r="I71" s="218">
        <v>0</v>
      </c>
      <c r="J71" s="218">
        <v>0</v>
      </c>
      <c r="K71" s="218">
        <v>0</v>
      </c>
      <c r="L71" s="218">
        <v>0</v>
      </c>
      <c r="M71" s="218">
        <v>0</v>
      </c>
      <c r="N71" s="218">
        <v>0</v>
      </c>
      <c r="O71" s="218">
        <v>0</v>
      </c>
      <c r="P71" s="218">
        <v>0</v>
      </c>
      <c r="Q71" s="218">
        <v>0</v>
      </c>
      <c r="R71" s="218">
        <v>0</v>
      </c>
      <c r="S71" s="218">
        <v>0</v>
      </c>
      <c r="T71" s="218">
        <v>0</v>
      </c>
      <c r="U71" s="218">
        <v>0</v>
      </c>
      <c r="V71" s="218">
        <v>0</v>
      </c>
      <c r="W71" s="218">
        <v>0</v>
      </c>
      <c r="X71" s="218">
        <v>0</v>
      </c>
      <c r="Y71" s="218">
        <v>0</v>
      </c>
      <c r="Z71" s="218">
        <v>0</v>
      </c>
      <c r="AA71" s="218">
        <v>0</v>
      </c>
      <c r="AB71" s="218">
        <v>0</v>
      </c>
      <c r="AC71" s="218">
        <v>0</v>
      </c>
      <c r="AD71" s="218">
        <v>0</v>
      </c>
      <c r="AE71" s="218">
        <v>0</v>
      </c>
      <c r="AF71" s="218">
        <v>0</v>
      </c>
      <c r="AG71" s="218">
        <v>0</v>
      </c>
      <c r="AH71" s="218">
        <v>0</v>
      </c>
      <c r="AI71" s="218">
        <v>3</v>
      </c>
      <c r="AJ71" s="218">
        <v>17</v>
      </c>
      <c r="AK71" s="218">
        <v>30</v>
      </c>
      <c r="AL71" s="218">
        <v>44</v>
      </c>
      <c r="AM71" s="218">
        <v>61</v>
      </c>
      <c r="AN71" s="218">
        <v>81</v>
      </c>
      <c r="AO71" s="218">
        <v>104</v>
      </c>
      <c r="AP71" s="218">
        <v>130</v>
      </c>
      <c r="AQ71" s="218">
        <v>155</v>
      </c>
      <c r="AR71" s="218">
        <v>178</v>
      </c>
      <c r="AS71" s="218">
        <v>202</v>
      </c>
      <c r="AT71" s="218">
        <v>225</v>
      </c>
      <c r="AU71" s="218">
        <v>248</v>
      </c>
      <c r="AV71" s="218">
        <v>0</v>
      </c>
      <c r="AW71" s="218">
        <v>0</v>
      </c>
      <c r="AX71" s="218">
        <v>0</v>
      </c>
      <c r="AY71" s="218">
        <v>0</v>
      </c>
      <c r="AZ71" s="218">
        <v>0</v>
      </c>
      <c r="BA71" s="218">
        <v>0</v>
      </c>
      <c r="BB71" s="218">
        <v>0</v>
      </c>
      <c r="BC71" s="218">
        <v>0</v>
      </c>
      <c r="BD71" s="218">
        <v>0</v>
      </c>
      <c r="BE71" s="218">
        <v>0</v>
      </c>
      <c r="BF71" s="218">
        <v>0</v>
      </c>
      <c r="BG71" s="218">
        <v>0</v>
      </c>
      <c r="BH71" s="218">
        <v>0</v>
      </c>
      <c r="BI71" s="218">
        <v>0</v>
      </c>
      <c r="BJ71" s="218">
        <v>0</v>
      </c>
      <c r="BK71" s="218">
        <v>0</v>
      </c>
      <c r="BL71" s="218">
        <v>0</v>
      </c>
      <c r="BM71" s="218">
        <v>0</v>
      </c>
      <c r="BN71" s="218">
        <v>0</v>
      </c>
      <c r="BO71" s="218">
        <v>0</v>
      </c>
      <c r="BP71" s="218">
        <v>0</v>
      </c>
      <c r="BQ71" s="218">
        <v>0</v>
      </c>
      <c r="BR71" s="218">
        <v>0</v>
      </c>
      <c r="BS71" s="218">
        <v>0</v>
      </c>
      <c r="BT71" s="218">
        <v>0</v>
      </c>
      <c r="BU71" s="218">
        <v>0</v>
      </c>
      <c r="BV71" s="218">
        <v>0</v>
      </c>
      <c r="BW71" s="218">
        <v>0</v>
      </c>
      <c r="BX71" s="218">
        <v>0</v>
      </c>
      <c r="BY71" s="218">
        <v>0</v>
      </c>
      <c r="BZ71" s="218">
        <v>0</v>
      </c>
      <c r="CA71" s="218">
        <v>0</v>
      </c>
      <c r="CB71" s="218">
        <v>0</v>
      </c>
      <c r="CC71" s="218">
        <v>0</v>
      </c>
      <c r="CD71" s="218">
        <v>0</v>
      </c>
      <c r="CE71" s="218">
        <v>0</v>
      </c>
      <c r="CF71" s="218">
        <v>0</v>
      </c>
      <c r="CG71" s="220">
        <v>0</v>
      </c>
    </row>
    <row r="72" spans="2:85" x14ac:dyDescent="0.35">
      <c r="B72" s="208" t="s">
        <v>489</v>
      </c>
      <c r="D72" s="218">
        <v>0</v>
      </c>
      <c r="E72" s="218">
        <v>0</v>
      </c>
      <c r="F72" s="218">
        <v>0</v>
      </c>
      <c r="G72" s="218">
        <v>0</v>
      </c>
      <c r="H72" s="218">
        <v>0</v>
      </c>
      <c r="I72" s="218">
        <v>0</v>
      </c>
      <c r="J72" s="218">
        <v>0</v>
      </c>
      <c r="K72" s="218">
        <v>0</v>
      </c>
      <c r="L72" s="218">
        <v>0</v>
      </c>
      <c r="M72" s="218">
        <v>0</v>
      </c>
      <c r="N72" s="218">
        <v>0</v>
      </c>
      <c r="O72" s="218">
        <v>0</v>
      </c>
      <c r="P72" s="218">
        <v>0</v>
      </c>
      <c r="Q72" s="218">
        <v>0</v>
      </c>
      <c r="R72" s="218">
        <v>0</v>
      </c>
      <c r="S72" s="218">
        <v>0</v>
      </c>
      <c r="T72" s="218">
        <v>0</v>
      </c>
      <c r="U72" s="218">
        <v>0</v>
      </c>
      <c r="V72" s="218">
        <v>0</v>
      </c>
      <c r="W72" s="218">
        <v>0</v>
      </c>
      <c r="X72" s="218">
        <v>0</v>
      </c>
      <c r="Y72" s="218">
        <v>0</v>
      </c>
      <c r="Z72" s="218">
        <v>0</v>
      </c>
      <c r="AA72" s="218">
        <v>0</v>
      </c>
      <c r="AB72" s="218">
        <v>0</v>
      </c>
      <c r="AC72" s="218">
        <v>0</v>
      </c>
      <c r="AD72" s="218">
        <v>0</v>
      </c>
      <c r="AE72" s="218">
        <v>0</v>
      </c>
      <c r="AF72" s="218">
        <v>0</v>
      </c>
      <c r="AG72" s="218">
        <v>0</v>
      </c>
      <c r="AH72" s="218">
        <v>0</v>
      </c>
      <c r="AI72" s="218">
        <v>0</v>
      </c>
      <c r="AJ72" s="218">
        <v>0</v>
      </c>
      <c r="AK72" s="218">
        <v>0</v>
      </c>
      <c r="AL72" s="218">
        <v>0</v>
      </c>
      <c r="AM72" s="218">
        <v>0</v>
      </c>
      <c r="AN72" s="218">
        <v>0</v>
      </c>
      <c r="AO72" s="218">
        <v>0</v>
      </c>
      <c r="AP72" s="218">
        <v>0</v>
      </c>
      <c r="AQ72" s="218">
        <v>0</v>
      </c>
      <c r="AR72" s="218">
        <v>0</v>
      </c>
      <c r="AS72" s="218">
        <v>0</v>
      </c>
      <c r="AT72" s="218">
        <v>0</v>
      </c>
      <c r="AU72" s="218">
        <v>0</v>
      </c>
      <c r="AV72" s="218">
        <v>0</v>
      </c>
      <c r="AW72" s="218">
        <v>0</v>
      </c>
      <c r="AX72" s="218">
        <v>0</v>
      </c>
      <c r="AY72" s="218">
        <v>0</v>
      </c>
      <c r="AZ72" s="218">
        <v>0</v>
      </c>
      <c r="BA72" s="218">
        <v>0</v>
      </c>
      <c r="BB72" s="218">
        <v>0</v>
      </c>
      <c r="BC72" s="218">
        <v>0</v>
      </c>
      <c r="BD72" s="218">
        <v>3156</v>
      </c>
      <c r="BE72" s="218">
        <v>3859</v>
      </c>
      <c r="BF72" s="218">
        <v>3790</v>
      </c>
      <c r="BG72" s="218">
        <v>3839</v>
      </c>
      <c r="BH72" s="218">
        <v>3892</v>
      </c>
      <c r="BI72" s="218">
        <v>3965</v>
      </c>
      <c r="BJ72" s="218">
        <v>3982</v>
      </c>
      <c r="BK72" s="218">
        <v>3993</v>
      </c>
      <c r="BL72" s="218">
        <v>4079</v>
      </c>
      <c r="BM72" s="218">
        <v>4206</v>
      </c>
      <c r="BN72" s="218">
        <v>4236</v>
      </c>
      <c r="BO72" s="218">
        <v>4277</v>
      </c>
      <c r="BP72" s="218">
        <v>4316</v>
      </c>
      <c r="BQ72" s="218">
        <v>4414</v>
      </c>
      <c r="BR72" s="218">
        <v>4493</v>
      </c>
      <c r="BS72" s="218">
        <v>4360</v>
      </c>
      <c r="BT72" s="218">
        <v>4516</v>
      </c>
      <c r="BU72" s="218">
        <v>4551</v>
      </c>
      <c r="BV72" s="218">
        <v>4665</v>
      </c>
      <c r="BW72" s="218">
        <v>4779</v>
      </c>
      <c r="BX72" s="218">
        <v>0</v>
      </c>
      <c r="BY72" s="218">
        <v>0</v>
      </c>
      <c r="BZ72" s="218">
        <v>0</v>
      </c>
      <c r="CA72" s="218">
        <v>0</v>
      </c>
      <c r="CB72" s="218">
        <v>0</v>
      </c>
      <c r="CC72" s="218">
        <v>0</v>
      </c>
      <c r="CD72" s="218">
        <v>0</v>
      </c>
      <c r="CE72" s="218">
        <v>0</v>
      </c>
      <c r="CF72" s="218">
        <v>0</v>
      </c>
      <c r="CG72" s="220">
        <v>0</v>
      </c>
    </row>
    <row r="73" spans="2:85" ht="15" customHeight="1" x14ac:dyDescent="0.35">
      <c r="B73" s="255" t="s">
        <v>33</v>
      </c>
      <c r="D73" s="218">
        <v>0</v>
      </c>
      <c r="E73" s="218">
        <v>0</v>
      </c>
      <c r="F73" s="218">
        <v>0</v>
      </c>
      <c r="G73" s="218">
        <v>0</v>
      </c>
      <c r="H73" s="218">
        <v>0</v>
      </c>
      <c r="I73" s="218">
        <v>0</v>
      </c>
      <c r="J73" s="218">
        <v>0</v>
      </c>
      <c r="K73" s="218">
        <v>0</v>
      </c>
      <c r="L73" s="218">
        <v>0</v>
      </c>
      <c r="M73" s="218">
        <v>0</v>
      </c>
      <c r="N73" s="218">
        <v>0</v>
      </c>
      <c r="O73" s="218">
        <v>0</v>
      </c>
      <c r="P73" s="218">
        <v>0</v>
      </c>
      <c r="Q73" s="218">
        <v>0</v>
      </c>
      <c r="R73" s="218">
        <v>0</v>
      </c>
      <c r="S73" s="218">
        <v>0</v>
      </c>
      <c r="T73" s="218">
        <v>0</v>
      </c>
      <c r="U73" s="218">
        <v>0</v>
      </c>
      <c r="V73" s="218">
        <v>0</v>
      </c>
      <c r="W73" s="218">
        <v>0</v>
      </c>
      <c r="X73" s="218">
        <v>0</v>
      </c>
      <c r="Y73" s="218">
        <v>0</v>
      </c>
      <c r="Z73" s="218">
        <v>0</v>
      </c>
      <c r="AA73" s="218">
        <v>0</v>
      </c>
      <c r="AB73" s="218">
        <v>0</v>
      </c>
      <c r="AC73" s="218">
        <v>0</v>
      </c>
      <c r="AD73" s="218">
        <v>0</v>
      </c>
      <c r="AE73" s="218">
        <v>0</v>
      </c>
      <c r="AF73" s="218">
        <v>0</v>
      </c>
      <c r="AG73" s="218">
        <v>0</v>
      </c>
      <c r="AH73" s="218">
        <v>0</v>
      </c>
      <c r="AI73" s="218">
        <v>0</v>
      </c>
      <c r="AJ73" s="218">
        <v>0</v>
      </c>
      <c r="AK73" s="218">
        <v>0</v>
      </c>
      <c r="AL73" s="218">
        <v>0</v>
      </c>
      <c r="AM73" s="218">
        <v>0</v>
      </c>
      <c r="AN73" s="218">
        <v>0</v>
      </c>
      <c r="AO73" s="218">
        <v>0</v>
      </c>
      <c r="AP73" s="218">
        <v>0</v>
      </c>
      <c r="AQ73" s="218">
        <v>0</v>
      </c>
      <c r="AR73" s="218">
        <v>0</v>
      </c>
      <c r="AS73" s="218">
        <v>0</v>
      </c>
      <c r="AT73" s="218">
        <v>0</v>
      </c>
      <c r="AU73" s="218">
        <v>0</v>
      </c>
      <c r="AV73" s="218">
        <v>0</v>
      </c>
      <c r="AW73" s="218">
        <v>0</v>
      </c>
      <c r="AX73" s="218">
        <v>0</v>
      </c>
      <c r="AY73" s="218">
        <v>0</v>
      </c>
      <c r="AZ73" s="218">
        <v>0</v>
      </c>
      <c r="BA73" s="218">
        <v>0</v>
      </c>
      <c r="BB73" s="218">
        <v>0</v>
      </c>
      <c r="BC73" s="218">
        <v>0</v>
      </c>
      <c r="BD73" s="218">
        <v>0</v>
      </c>
      <c r="BE73" s="218">
        <v>0</v>
      </c>
      <c r="BF73" s="218">
        <v>0</v>
      </c>
      <c r="BG73" s="218">
        <v>1979</v>
      </c>
      <c r="BH73" s="218">
        <v>2594</v>
      </c>
      <c r="BI73" s="218">
        <v>2700</v>
      </c>
      <c r="BJ73" s="218">
        <v>2729</v>
      </c>
      <c r="BK73" s="218">
        <v>2732</v>
      </c>
      <c r="BL73" s="218">
        <v>2724</v>
      </c>
      <c r="BM73" s="218">
        <v>2736</v>
      </c>
      <c r="BN73" s="218">
        <v>2718</v>
      </c>
      <c r="BO73" s="218">
        <v>2649</v>
      </c>
      <c r="BP73" s="218">
        <v>2505</v>
      </c>
      <c r="BQ73" s="218">
        <v>2380</v>
      </c>
      <c r="BR73" s="218">
        <v>2228</v>
      </c>
      <c r="BS73" s="218">
        <v>2098</v>
      </c>
      <c r="BT73" s="218">
        <v>1903</v>
      </c>
      <c r="BU73" s="218">
        <v>1792</v>
      </c>
      <c r="BV73" s="218">
        <v>1654</v>
      </c>
      <c r="BW73" s="218">
        <v>1563</v>
      </c>
      <c r="BX73" s="218">
        <v>1480</v>
      </c>
      <c r="BY73" s="218">
        <v>1410</v>
      </c>
      <c r="BZ73" s="218">
        <v>1374</v>
      </c>
      <c r="CA73" s="218">
        <v>1348</v>
      </c>
      <c r="CB73" s="218">
        <v>1427</v>
      </c>
      <c r="CC73" s="218">
        <v>1395</v>
      </c>
      <c r="CD73" s="218">
        <v>1339</v>
      </c>
      <c r="CE73" s="218">
        <v>1276</v>
      </c>
      <c r="CF73" s="218">
        <v>1248</v>
      </c>
      <c r="CG73" s="220">
        <v>1252</v>
      </c>
    </row>
    <row r="74" spans="2:85" x14ac:dyDescent="0.35">
      <c r="B74" s="10" t="s">
        <v>397</v>
      </c>
      <c r="D74" s="218">
        <v>0</v>
      </c>
      <c r="E74" s="218">
        <v>0</v>
      </c>
      <c r="F74" s="218">
        <v>0</v>
      </c>
      <c r="G74" s="218">
        <v>0</v>
      </c>
      <c r="H74" s="218">
        <v>0</v>
      </c>
      <c r="I74" s="218">
        <v>0</v>
      </c>
      <c r="J74" s="218">
        <v>0</v>
      </c>
      <c r="K74" s="218">
        <v>0</v>
      </c>
      <c r="L74" s="218">
        <v>0</v>
      </c>
      <c r="M74" s="218">
        <v>0</v>
      </c>
      <c r="N74" s="218">
        <v>0</v>
      </c>
      <c r="O74" s="218">
        <v>0</v>
      </c>
      <c r="P74" s="218">
        <v>0</v>
      </c>
      <c r="Q74" s="218">
        <v>0</v>
      </c>
      <c r="R74" s="218">
        <v>0</v>
      </c>
      <c r="S74" s="218">
        <v>0</v>
      </c>
      <c r="T74" s="218">
        <v>0</v>
      </c>
      <c r="U74" s="218">
        <v>0</v>
      </c>
      <c r="V74" s="218">
        <v>0</v>
      </c>
      <c r="W74" s="218">
        <v>0</v>
      </c>
      <c r="X74" s="218">
        <v>0</v>
      </c>
      <c r="Y74" s="218">
        <v>0</v>
      </c>
      <c r="Z74" s="218">
        <v>0</v>
      </c>
      <c r="AA74" s="218">
        <v>0</v>
      </c>
      <c r="AB74" s="218">
        <v>0</v>
      </c>
      <c r="AC74" s="218">
        <v>0</v>
      </c>
      <c r="AD74" s="218">
        <v>0</v>
      </c>
      <c r="AE74" s="218">
        <v>0</v>
      </c>
      <c r="AF74" s="218">
        <v>0</v>
      </c>
      <c r="AG74" s="218">
        <v>0</v>
      </c>
      <c r="AH74" s="218">
        <v>0</v>
      </c>
      <c r="AI74" s="218">
        <v>0</v>
      </c>
      <c r="AJ74" s="218">
        <v>0</v>
      </c>
      <c r="AK74" s="218">
        <v>0</v>
      </c>
      <c r="AL74" s="218">
        <v>0</v>
      </c>
      <c r="AM74" s="218">
        <v>0</v>
      </c>
      <c r="AN74" s="218">
        <v>0</v>
      </c>
      <c r="AO74" s="218">
        <v>0</v>
      </c>
      <c r="AP74" s="218">
        <v>0</v>
      </c>
      <c r="AQ74" s="218">
        <v>0</v>
      </c>
      <c r="AR74" s="218">
        <v>0</v>
      </c>
      <c r="AS74" s="218">
        <v>0</v>
      </c>
      <c r="AT74" s="218">
        <v>0</v>
      </c>
      <c r="AU74" s="218">
        <v>0</v>
      </c>
      <c r="AV74" s="218">
        <v>0</v>
      </c>
      <c r="AW74" s="218">
        <v>0</v>
      </c>
      <c r="AX74" s="218">
        <v>0</v>
      </c>
      <c r="AY74" s="218">
        <v>0</v>
      </c>
      <c r="AZ74" s="218">
        <v>0</v>
      </c>
      <c r="BA74" s="218">
        <v>0</v>
      </c>
      <c r="BB74" s="218">
        <v>0</v>
      </c>
      <c r="BC74" s="218">
        <v>0</v>
      </c>
      <c r="BD74" s="218">
        <v>0</v>
      </c>
      <c r="BE74" s="218">
        <v>0</v>
      </c>
      <c r="BF74" s="218">
        <v>0</v>
      </c>
      <c r="BG74" s="218">
        <v>0</v>
      </c>
      <c r="BH74" s="218">
        <v>0</v>
      </c>
      <c r="BI74" s="218">
        <v>0</v>
      </c>
      <c r="BJ74" s="218">
        <v>0</v>
      </c>
      <c r="BK74" s="218">
        <v>0</v>
      </c>
      <c r="BL74" s="218">
        <v>0</v>
      </c>
      <c r="BM74" s="218">
        <v>0</v>
      </c>
      <c r="BN74" s="218">
        <v>0</v>
      </c>
      <c r="BO74" s="218">
        <v>0</v>
      </c>
      <c r="BP74" s="218">
        <v>0</v>
      </c>
      <c r="BQ74" s="218">
        <v>1</v>
      </c>
      <c r="BR74" s="218">
        <v>17</v>
      </c>
      <c r="BS74" s="218">
        <v>25</v>
      </c>
      <c r="BT74" s="218">
        <v>88</v>
      </c>
      <c r="BU74" s="218">
        <v>164</v>
      </c>
      <c r="BV74" s="218">
        <v>202</v>
      </c>
      <c r="BW74" s="218">
        <v>282</v>
      </c>
      <c r="BX74" s="218">
        <v>321</v>
      </c>
      <c r="BY74" s="218">
        <v>373</v>
      </c>
      <c r="BZ74" s="218">
        <v>431</v>
      </c>
      <c r="CA74" s="218">
        <v>493</v>
      </c>
      <c r="CB74" s="218">
        <v>556</v>
      </c>
      <c r="CC74" s="218">
        <v>621</v>
      </c>
      <c r="CD74" s="218">
        <v>661</v>
      </c>
      <c r="CE74" s="218">
        <v>682</v>
      </c>
      <c r="CF74" s="218">
        <v>747</v>
      </c>
      <c r="CG74" s="220">
        <v>851</v>
      </c>
    </row>
    <row r="75" spans="2:85" x14ac:dyDescent="0.35">
      <c r="B75" s="221" t="s">
        <v>447</v>
      </c>
      <c r="D75" s="218">
        <v>0</v>
      </c>
      <c r="E75" s="218">
        <v>0</v>
      </c>
      <c r="F75" s="218">
        <v>0</v>
      </c>
      <c r="G75" s="218">
        <v>0</v>
      </c>
      <c r="H75" s="218">
        <v>0</v>
      </c>
      <c r="I75" s="218">
        <v>0</v>
      </c>
      <c r="J75" s="218">
        <v>0</v>
      </c>
      <c r="K75" s="218">
        <v>0</v>
      </c>
      <c r="L75" s="218">
        <v>0</v>
      </c>
      <c r="M75" s="218">
        <v>0</v>
      </c>
      <c r="N75" s="218">
        <v>0</v>
      </c>
      <c r="O75" s="218">
        <v>0</v>
      </c>
      <c r="P75" s="218">
        <v>0</v>
      </c>
      <c r="Q75" s="218">
        <v>0</v>
      </c>
      <c r="R75" s="218">
        <v>0</v>
      </c>
      <c r="S75" s="218">
        <v>0</v>
      </c>
      <c r="T75" s="218">
        <v>0</v>
      </c>
      <c r="U75" s="218">
        <v>0</v>
      </c>
      <c r="V75" s="218">
        <v>0</v>
      </c>
      <c r="W75" s="218">
        <v>0</v>
      </c>
      <c r="X75" s="218">
        <v>0</v>
      </c>
      <c r="Y75" s="218">
        <v>0</v>
      </c>
      <c r="Z75" s="218">
        <v>0</v>
      </c>
      <c r="AA75" s="218">
        <v>0</v>
      </c>
      <c r="AB75" s="218">
        <v>0</v>
      </c>
      <c r="AC75" s="218">
        <v>0</v>
      </c>
      <c r="AD75" s="218">
        <v>0</v>
      </c>
      <c r="AE75" s="218">
        <v>0</v>
      </c>
      <c r="AF75" s="218">
        <v>0</v>
      </c>
      <c r="AG75" s="218">
        <v>0</v>
      </c>
      <c r="AH75" s="218">
        <v>0</v>
      </c>
      <c r="AI75" s="218">
        <v>0</v>
      </c>
      <c r="AJ75" s="218">
        <v>0</v>
      </c>
      <c r="AK75" s="218">
        <v>0</v>
      </c>
      <c r="AL75" s="218">
        <v>0</v>
      </c>
      <c r="AM75" s="218">
        <v>0</v>
      </c>
      <c r="AN75" s="218">
        <v>0</v>
      </c>
      <c r="AO75" s="218">
        <v>0</v>
      </c>
      <c r="AP75" s="218">
        <v>0</v>
      </c>
      <c r="AQ75" s="218">
        <v>0</v>
      </c>
      <c r="AR75" s="218">
        <v>0</v>
      </c>
      <c r="AS75" s="218">
        <v>0</v>
      </c>
      <c r="AT75" s="218">
        <v>0</v>
      </c>
      <c r="AU75" s="218">
        <v>0</v>
      </c>
      <c r="AV75" s="218">
        <v>0</v>
      </c>
      <c r="AW75" s="218">
        <v>0</v>
      </c>
      <c r="AX75" s="218">
        <v>0</v>
      </c>
      <c r="AY75" s="218">
        <v>0</v>
      </c>
      <c r="AZ75" s="218">
        <v>0</v>
      </c>
      <c r="BA75" s="218">
        <v>0</v>
      </c>
      <c r="BB75" s="218">
        <v>0</v>
      </c>
      <c r="BC75" s="218">
        <v>0</v>
      </c>
      <c r="BD75" s="218">
        <v>0</v>
      </c>
      <c r="BE75" s="218">
        <v>0</v>
      </c>
      <c r="BF75" s="218">
        <v>0</v>
      </c>
      <c r="BG75" s="218">
        <v>0</v>
      </c>
      <c r="BH75" s="218">
        <v>0</v>
      </c>
      <c r="BI75" s="218">
        <v>0</v>
      </c>
      <c r="BJ75" s="218">
        <v>0</v>
      </c>
      <c r="BK75" s="218">
        <v>0</v>
      </c>
      <c r="BL75" s="218">
        <v>0</v>
      </c>
      <c r="BM75" s="218">
        <v>0</v>
      </c>
      <c r="BN75" s="218">
        <v>0</v>
      </c>
      <c r="BO75" s="218">
        <v>0</v>
      </c>
      <c r="BP75" s="218">
        <v>0</v>
      </c>
      <c r="BQ75" s="218">
        <v>1</v>
      </c>
      <c r="BR75" s="218">
        <v>16</v>
      </c>
      <c r="BS75" s="218">
        <v>24</v>
      </c>
      <c r="BT75" s="218">
        <v>87</v>
      </c>
      <c r="BU75" s="218">
        <v>162</v>
      </c>
      <c r="BV75" s="218">
        <v>200</v>
      </c>
      <c r="BW75" s="218">
        <v>279</v>
      </c>
      <c r="BX75" s="218">
        <v>318</v>
      </c>
      <c r="BY75" s="218">
        <v>369</v>
      </c>
      <c r="BZ75" s="218">
        <v>426</v>
      </c>
      <c r="CA75" s="218">
        <v>488</v>
      </c>
      <c r="CB75" s="218">
        <v>550</v>
      </c>
      <c r="CC75" s="218">
        <v>614</v>
      </c>
      <c r="CD75" s="218">
        <v>653</v>
      </c>
      <c r="CE75" s="218">
        <v>674</v>
      </c>
      <c r="CF75" s="218">
        <v>739</v>
      </c>
      <c r="CG75" s="220">
        <v>842</v>
      </c>
    </row>
    <row r="76" spans="2:85" x14ac:dyDescent="0.35">
      <c r="B76" s="221" t="s">
        <v>448</v>
      </c>
      <c r="D76" s="218">
        <v>0</v>
      </c>
      <c r="E76" s="218">
        <v>0</v>
      </c>
      <c r="F76" s="218">
        <v>0</v>
      </c>
      <c r="G76" s="218">
        <v>0</v>
      </c>
      <c r="H76" s="218">
        <v>0</v>
      </c>
      <c r="I76" s="218">
        <v>0</v>
      </c>
      <c r="J76" s="218">
        <v>0</v>
      </c>
      <c r="K76" s="218">
        <v>0</v>
      </c>
      <c r="L76" s="218">
        <v>0</v>
      </c>
      <c r="M76" s="218">
        <v>0</v>
      </c>
      <c r="N76" s="218">
        <v>0</v>
      </c>
      <c r="O76" s="218">
        <v>0</v>
      </c>
      <c r="P76" s="218">
        <v>0</v>
      </c>
      <c r="Q76" s="218">
        <v>0</v>
      </c>
      <c r="R76" s="218">
        <v>0</v>
      </c>
      <c r="S76" s="218">
        <v>0</v>
      </c>
      <c r="T76" s="218">
        <v>0</v>
      </c>
      <c r="U76" s="218">
        <v>0</v>
      </c>
      <c r="V76" s="218">
        <v>0</v>
      </c>
      <c r="W76" s="218">
        <v>0</v>
      </c>
      <c r="X76" s="218">
        <v>0</v>
      </c>
      <c r="Y76" s="218">
        <v>0</v>
      </c>
      <c r="Z76" s="218">
        <v>0</v>
      </c>
      <c r="AA76" s="218">
        <v>0</v>
      </c>
      <c r="AB76" s="218">
        <v>0</v>
      </c>
      <c r="AC76" s="218">
        <v>0</v>
      </c>
      <c r="AD76" s="218">
        <v>0</v>
      </c>
      <c r="AE76" s="218">
        <v>0</v>
      </c>
      <c r="AF76" s="218">
        <v>0</v>
      </c>
      <c r="AG76" s="218">
        <v>0</v>
      </c>
      <c r="AH76" s="218">
        <v>0</v>
      </c>
      <c r="AI76" s="218">
        <v>0</v>
      </c>
      <c r="AJ76" s="218">
        <v>0</v>
      </c>
      <c r="AK76" s="218">
        <v>0</v>
      </c>
      <c r="AL76" s="218">
        <v>0</v>
      </c>
      <c r="AM76" s="218">
        <v>0</v>
      </c>
      <c r="AN76" s="218">
        <v>0</v>
      </c>
      <c r="AO76" s="218">
        <v>0</v>
      </c>
      <c r="AP76" s="218">
        <v>0</v>
      </c>
      <c r="AQ76" s="218">
        <v>0</v>
      </c>
      <c r="AR76" s="218">
        <v>0</v>
      </c>
      <c r="AS76" s="218">
        <v>0</v>
      </c>
      <c r="AT76" s="218">
        <v>0</v>
      </c>
      <c r="AU76" s="218">
        <v>0</v>
      </c>
      <c r="AV76" s="218">
        <v>0</v>
      </c>
      <c r="AW76" s="218">
        <v>0</v>
      </c>
      <c r="AX76" s="218">
        <v>0</v>
      </c>
      <c r="AY76" s="218">
        <v>0</v>
      </c>
      <c r="AZ76" s="218">
        <v>0</v>
      </c>
      <c r="BA76" s="218">
        <v>0</v>
      </c>
      <c r="BB76" s="218">
        <v>0</v>
      </c>
      <c r="BC76" s="218">
        <v>0</v>
      </c>
      <c r="BD76" s="218">
        <v>0</v>
      </c>
      <c r="BE76" s="218">
        <v>0</v>
      </c>
      <c r="BF76" s="218">
        <v>0</v>
      </c>
      <c r="BG76" s="218">
        <v>0</v>
      </c>
      <c r="BH76" s="218">
        <v>0</v>
      </c>
      <c r="BI76" s="218">
        <v>0</v>
      </c>
      <c r="BJ76" s="218">
        <v>0</v>
      </c>
      <c r="BK76" s="218">
        <v>0</v>
      </c>
      <c r="BL76" s="218">
        <v>0</v>
      </c>
      <c r="BM76" s="218">
        <v>0</v>
      </c>
      <c r="BN76" s="218">
        <v>0</v>
      </c>
      <c r="BO76" s="218">
        <v>0</v>
      </c>
      <c r="BP76" s="218">
        <v>0</v>
      </c>
      <c r="BQ76" s="218">
        <v>0</v>
      </c>
      <c r="BR76" s="218">
        <v>0</v>
      </c>
      <c r="BS76" s="218">
        <v>0</v>
      </c>
      <c r="BT76" s="218">
        <v>1</v>
      </c>
      <c r="BU76" s="218">
        <v>2</v>
      </c>
      <c r="BV76" s="218">
        <v>2</v>
      </c>
      <c r="BW76" s="218">
        <v>3</v>
      </c>
      <c r="BX76" s="218">
        <v>4</v>
      </c>
      <c r="BY76" s="218">
        <v>4</v>
      </c>
      <c r="BZ76" s="218">
        <v>5</v>
      </c>
      <c r="CA76" s="218">
        <v>6</v>
      </c>
      <c r="CB76" s="218">
        <v>6</v>
      </c>
      <c r="CC76" s="218">
        <v>7</v>
      </c>
      <c r="CD76" s="218">
        <v>7</v>
      </c>
      <c r="CE76" s="218">
        <v>8</v>
      </c>
      <c r="CF76" s="218">
        <v>8</v>
      </c>
      <c r="CG76" s="220">
        <v>10</v>
      </c>
    </row>
    <row r="77" spans="2:85" ht="25.5" customHeight="1" x14ac:dyDescent="0.35">
      <c r="B77" s="255" t="s">
        <v>35</v>
      </c>
      <c r="D77" s="218">
        <v>0</v>
      </c>
      <c r="E77" s="218">
        <v>0</v>
      </c>
      <c r="F77" s="218">
        <v>0</v>
      </c>
      <c r="G77" s="218">
        <v>0</v>
      </c>
      <c r="H77" s="218">
        <v>0</v>
      </c>
      <c r="I77" s="218">
        <v>0</v>
      </c>
      <c r="J77" s="218">
        <v>0</v>
      </c>
      <c r="K77" s="218">
        <v>4621</v>
      </c>
      <c r="L77" s="218">
        <v>4729</v>
      </c>
      <c r="M77" s="218">
        <v>4832</v>
      </c>
      <c r="N77" s="218">
        <v>5412</v>
      </c>
      <c r="O77" s="218">
        <v>5541</v>
      </c>
      <c r="P77" s="218">
        <v>5661</v>
      </c>
      <c r="Q77" s="218">
        <v>5778</v>
      </c>
      <c r="R77" s="218">
        <v>5919</v>
      </c>
      <c r="S77" s="218">
        <v>5965</v>
      </c>
      <c r="T77" s="218">
        <v>6142</v>
      </c>
      <c r="U77" s="218">
        <v>6340</v>
      </c>
      <c r="V77" s="218">
        <v>6523</v>
      </c>
      <c r="W77" s="218">
        <v>6751</v>
      </c>
      <c r="X77" s="218">
        <v>6955</v>
      </c>
      <c r="Y77" s="218">
        <v>7151</v>
      </c>
      <c r="Z77" s="218">
        <v>7344</v>
      </c>
      <c r="AA77" s="218">
        <v>7495</v>
      </c>
      <c r="AB77" s="218">
        <v>7648</v>
      </c>
      <c r="AC77" s="218">
        <v>7803</v>
      </c>
      <c r="AD77" s="218">
        <v>7951</v>
      </c>
      <c r="AE77" s="218">
        <v>8128</v>
      </c>
      <c r="AF77" s="218">
        <v>8315</v>
      </c>
      <c r="AG77" s="218">
        <v>8436</v>
      </c>
      <c r="AH77" s="218">
        <v>8579</v>
      </c>
      <c r="AI77" s="218">
        <v>8727</v>
      </c>
      <c r="AJ77" s="218">
        <v>8895</v>
      </c>
      <c r="AK77" s="218">
        <v>9074</v>
      </c>
      <c r="AL77" s="218">
        <v>9164</v>
      </c>
      <c r="AM77" s="218">
        <v>9261</v>
      </c>
      <c r="AN77" s="218">
        <v>9298</v>
      </c>
      <c r="AO77" s="218">
        <v>9495</v>
      </c>
      <c r="AP77" s="218">
        <v>9627</v>
      </c>
      <c r="AQ77" s="218">
        <v>9700</v>
      </c>
      <c r="AR77" s="218">
        <v>9755</v>
      </c>
      <c r="AS77" s="218">
        <v>9755</v>
      </c>
      <c r="AT77" s="218">
        <v>9930</v>
      </c>
      <c r="AU77" s="218">
        <v>9990</v>
      </c>
      <c r="AV77" s="218">
        <v>10056</v>
      </c>
      <c r="AW77" s="218">
        <v>10061</v>
      </c>
      <c r="AX77" s="218">
        <v>10097</v>
      </c>
      <c r="AY77" s="218">
        <v>10384</v>
      </c>
      <c r="AZ77" s="218">
        <v>10536</v>
      </c>
      <c r="BA77" s="218">
        <v>10680</v>
      </c>
      <c r="BB77" s="218">
        <v>10782</v>
      </c>
      <c r="BC77" s="218">
        <v>10936</v>
      </c>
      <c r="BD77" s="218">
        <v>11004</v>
      </c>
      <c r="BE77" s="218">
        <v>11095</v>
      </c>
      <c r="BF77" s="218">
        <v>11195</v>
      </c>
      <c r="BG77" s="218">
        <v>11320</v>
      </c>
      <c r="BH77" s="218">
        <v>11477</v>
      </c>
      <c r="BI77" s="218">
        <v>11585</v>
      </c>
      <c r="BJ77" s="218">
        <v>11715</v>
      </c>
      <c r="BK77" s="218">
        <v>11938</v>
      </c>
      <c r="BL77" s="218">
        <v>12160</v>
      </c>
      <c r="BM77" s="218">
        <v>12410</v>
      </c>
      <c r="BN77" s="218">
        <v>12566</v>
      </c>
      <c r="BO77" s="218">
        <v>12667</v>
      </c>
      <c r="BP77" s="218">
        <v>12810</v>
      </c>
      <c r="BQ77" s="218">
        <v>12888</v>
      </c>
      <c r="BR77" s="218">
        <v>12958</v>
      </c>
      <c r="BS77" s="218">
        <v>12957</v>
      </c>
      <c r="BT77" s="218">
        <v>12930</v>
      </c>
      <c r="BU77" s="218">
        <v>12838</v>
      </c>
      <c r="BV77" s="218">
        <v>12724</v>
      </c>
      <c r="BW77" s="218">
        <v>12556</v>
      </c>
      <c r="BX77" s="218">
        <v>12379</v>
      </c>
      <c r="BY77" s="218">
        <v>12457</v>
      </c>
      <c r="BZ77" s="218">
        <v>12597</v>
      </c>
      <c r="CA77" s="218">
        <v>12754</v>
      </c>
      <c r="CB77" s="218">
        <v>12980</v>
      </c>
      <c r="CC77" s="218">
        <v>13217</v>
      </c>
      <c r="CD77" s="218">
        <v>13251</v>
      </c>
      <c r="CE77" s="218">
        <v>13123</v>
      </c>
      <c r="CF77" s="218">
        <v>13229</v>
      </c>
      <c r="CG77" s="220">
        <v>13506</v>
      </c>
    </row>
    <row r="78" spans="2:85" x14ac:dyDescent="0.35">
      <c r="B78" s="221" t="s">
        <v>360</v>
      </c>
      <c r="C78" s="221"/>
      <c r="D78" s="218">
        <v>0</v>
      </c>
      <c r="E78" s="218">
        <v>0</v>
      </c>
      <c r="F78" s="218">
        <v>0</v>
      </c>
      <c r="G78" s="218">
        <v>0</v>
      </c>
      <c r="H78" s="218">
        <v>0</v>
      </c>
      <c r="I78" s="218">
        <v>0</v>
      </c>
      <c r="J78" s="218">
        <v>0</v>
      </c>
      <c r="K78" s="218">
        <v>4621</v>
      </c>
      <c r="L78" s="218">
        <v>4729</v>
      </c>
      <c r="M78" s="218">
        <v>4832</v>
      </c>
      <c r="N78" s="218">
        <v>5412</v>
      </c>
      <c r="O78" s="218">
        <v>5541</v>
      </c>
      <c r="P78" s="218">
        <v>5661</v>
      </c>
      <c r="Q78" s="218">
        <v>5778</v>
      </c>
      <c r="R78" s="218">
        <v>5919</v>
      </c>
      <c r="S78" s="218">
        <v>5965</v>
      </c>
      <c r="T78" s="218">
        <v>6142</v>
      </c>
      <c r="U78" s="218">
        <v>6340</v>
      </c>
      <c r="V78" s="218">
        <v>6523</v>
      </c>
      <c r="W78" s="218">
        <v>6751</v>
      </c>
      <c r="X78" s="218">
        <v>6955</v>
      </c>
      <c r="Y78" s="218">
        <v>7151</v>
      </c>
      <c r="Z78" s="218">
        <v>7344</v>
      </c>
      <c r="AA78" s="218">
        <v>7365</v>
      </c>
      <c r="AB78" s="218">
        <v>7525</v>
      </c>
      <c r="AC78" s="218">
        <v>7693</v>
      </c>
      <c r="AD78" s="218">
        <v>7853</v>
      </c>
      <c r="AE78" s="218">
        <v>8035</v>
      </c>
      <c r="AF78" s="218">
        <v>8236</v>
      </c>
      <c r="AG78" s="218">
        <v>8364</v>
      </c>
      <c r="AH78" s="218">
        <v>8516</v>
      </c>
      <c r="AI78" s="218">
        <v>8672</v>
      </c>
      <c r="AJ78" s="218">
        <v>8844</v>
      </c>
      <c r="AK78" s="218">
        <v>9028</v>
      </c>
      <c r="AL78" s="218">
        <v>9121</v>
      </c>
      <c r="AM78" s="218">
        <v>9221</v>
      </c>
      <c r="AN78" s="218">
        <v>9259</v>
      </c>
      <c r="AO78" s="218">
        <v>9459</v>
      </c>
      <c r="AP78" s="218">
        <v>9589</v>
      </c>
      <c r="AQ78" s="218">
        <v>9663</v>
      </c>
      <c r="AR78" s="218">
        <v>9719</v>
      </c>
      <c r="AS78" s="218">
        <v>9720</v>
      </c>
      <c r="AT78" s="218">
        <v>9898</v>
      </c>
      <c r="AU78" s="218">
        <v>9959</v>
      </c>
      <c r="AV78" s="218">
        <v>10027</v>
      </c>
      <c r="AW78" s="218">
        <v>10033</v>
      </c>
      <c r="AX78" s="218">
        <v>10070</v>
      </c>
      <c r="AY78" s="218">
        <v>10356</v>
      </c>
      <c r="AZ78" s="218">
        <v>10509</v>
      </c>
      <c r="BA78" s="218">
        <v>10654</v>
      </c>
      <c r="BB78" s="218">
        <v>10758</v>
      </c>
      <c r="BC78" s="218">
        <v>10913</v>
      </c>
      <c r="BD78" s="218">
        <v>10981</v>
      </c>
      <c r="BE78" s="218">
        <v>11072</v>
      </c>
      <c r="BF78" s="218">
        <v>11171</v>
      </c>
      <c r="BG78" s="218">
        <v>11297</v>
      </c>
      <c r="BH78" s="218">
        <v>11454</v>
      </c>
      <c r="BI78" s="218">
        <v>11563</v>
      </c>
      <c r="BJ78" s="218">
        <v>11692</v>
      </c>
      <c r="BK78" s="218">
        <v>11914</v>
      </c>
      <c r="BL78" s="218">
        <v>12134</v>
      </c>
      <c r="BM78" s="218">
        <v>12382</v>
      </c>
      <c r="BN78" s="218">
        <v>12537</v>
      </c>
      <c r="BO78" s="218">
        <v>12634</v>
      </c>
      <c r="BP78" s="218">
        <v>12774</v>
      </c>
      <c r="BQ78" s="218">
        <v>12846</v>
      </c>
      <c r="BR78" s="218">
        <v>12912</v>
      </c>
      <c r="BS78" s="218">
        <v>12908</v>
      </c>
      <c r="BT78" s="218">
        <v>12880</v>
      </c>
      <c r="BU78" s="218">
        <v>12790</v>
      </c>
      <c r="BV78" s="218">
        <v>12668</v>
      </c>
      <c r="BW78" s="218">
        <v>12530</v>
      </c>
      <c r="BX78" s="218">
        <v>12382</v>
      </c>
      <c r="BY78" s="218">
        <v>12447</v>
      </c>
      <c r="BZ78" s="218">
        <v>12599</v>
      </c>
      <c r="CA78" s="218">
        <v>12718</v>
      </c>
      <c r="CB78" s="218">
        <v>12948</v>
      </c>
      <c r="CC78" s="218">
        <v>13187</v>
      </c>
      <c r="CD78" s="218">
        <v>13225</v>
      </c>
      <c r="CE78" s="218">
        <v>13099</v>
      </c>
      <c r="CF78" s="218">
        <v>13208</v>
      </c>
      <c r="CG78" s="220">
        <v>13488</v>
      </c>
    </row>
    <row r="79" spans="2:85" x14ac:dyDescent="0.35">
      <c r="B79" s="260" t="s">
        <v>469</v>
      </c>
      <c r="C79" s="221"/>
      <c r="D79" s="218">
        <v>0</v>
      </c>
      <c r="E79" s="218">
        <v>0</v>
      </c>
      <c r="F79" s="218">
        <v>0</v>
      </c>
      <c r="G79" s="218">
        <v>0</v>
      </c>
      <c r="H79" s="218">
        <v>0</v>
      </c>
      <c r="I79" s="218">
        <v>0</v>
      </c>
      <c r="J79" s="218">
        <v>0</v>
      </c>
      <c r="K79" s="218">
        <v>0</v>
      </c>
      <c r="L79" s="218">
        <v>0</v>
      </c>
      <c r="M79" s="218">
        <v>0</v>
      </c>
      <c r="N79" s="218">
        <v>0</v>
      </c>
      <c r="O79" s="218">
        <v>0</v>
      </c>
      <c r="P79" s="218">
        <v>0</v>
      </c>
      <c r="Q79" s="218">
        <v>0</v>
      </c>
      <c r="R79" s="218">
        <v>0</v>
      </c>
      <c r="S79" s="218">
        <v>0</v>
      </c>
      <c r="T79" s="218">
        <v>0</v>
      </c>
      <c r="U79" s="218">
        <v>0</v>
      </c>
      <c r="V79" s="218">
        <v>0</v>
      </c>
      <c r="W79" s="218">
        <v>0</v>
      </c>
      <c r="X79" s="218">
        <v>0</v>
      </c>
      <c r="Y79" s="218">
        <v>0</v>
      </c>
      <c r="Z79" s="218">
        <v>0</v>
      </c>
      <c r="AA79" s="218">
        <v>0</v>
      </c>
      <c r="AB79" s="218">
        <v>0</v>
      </c>
      <c r="AC79" s="218">
        <v>0</v>
      </c>
      <c r="AD79" s="218">
        <v>0</v>
      </c>
      <c r="AE79" s="218">
        <v>0</v>
      </c>
      <c r="AF79" s="218">
        <v>0</v>
      </c>
      <c r="AG79" s="218">
        <v>0</v>
      </c>
      <c r="AH79" s="218">
        <v>0</v>
      </c>
      <c r="AI79" s="218">
        <v>0</v>
      </c>
      <c r="AJ79" s="218">
        <v>0</v>
      </c>
      <c r="AK79" s="218">
        <v>0</v>
      </c>
      <c r="AL79" s="218">
        <v>0</v>
      </c>
      <c r="AM79" s="218">
        <v>0</v>
      </c>
      <c r="AN79" s="218">
        <v>0</v>
      </c>
      <c r="AO79" s="218">
        <v>0</v>
      </c>
      <c r="AP79" s="218">
        <v>0</v>
      </c>
      <c r="AQ79" s="218">
        <v>0</v>
      </c>
      <c r="AR79" s="218">
        <v>0</v>
      </c>
      <c r="AS79" s="218">
        <v>0</v>
      </c>
      <c r="AT79" s="218">
        <v>0</v>
      </c>
      <c r="AU79" s="218">
        <v>0</v>
      </c>
      <c r="AV79" s="218">
        <v>0</v>
      </c>
      <c r="AW79" s="218">
        <v>0</v>
      </c>
      <c r="AX79" s="218">
        <v>0</v>
      </c>
      <c r="AY79" s="218">
        <v>0</v>
      </c>
      <c r="AZ79" s="218">
        <v>0</v>
      </c>
      <c r="BA79" s="218">
        <v>0</v>
      </c>
      <c r="BB79" s="218">
        <v>0</v>
      </c>
      <c r="BC79" s="218">
        <v>0</v>
      </c>
      <c r="BD79" s="218">
        <v>10875</v>
      </c>
      <c r="BE79" s="218">
        <v>11018</v>
      </c>
      <c r="BF79" s="218">
        <v>11102</v>
      </c>
      <c r="BG79" s="218">
        <v>11231</v>
      </c>
      <c r="BH79" s="218">
        <v>11384</v>
      </c>
      <c r="BI79" s="218">
        <v>11492</v>
      </c>
      <c r="BJ79" s="218">
        <v>11617</v>
      </c>
      <c r="BK79" s="218">
        <v>11837</v>
      </c>
      <c r="BL79" s="218">
        <v>12053</v>
      </c>
      <c r="BM79" s="218">
        <v>12285</v>
      </c>
      <c r="BN79" s="218">
        <v>12460</v>
      </c>
      <c r="BO79" s="218">
        <v>12556</v>
      </c>
      <c r="BP79" s="218">
        <v>12737</v>
      </c>
      <c r="BQ79" s="218">
        <v>12814</v>
      </c>
      <c r="BR79" s="218">
        <v>12887</v>
      </c>
      <c r="BS79" s="218">
        <v>12890</v>
      </c>
      <c r="BT79" s="218">
        <v>12681</v>
      </c>
      <c r="BU79" s="218">
        <v>12144</v>
      </c>
      <c r="BV79" s="218">
        <v>11679</v>
      </c>
      <c r="BW79" s="218">
        <v>11224</v>
      </c>
      <c r="BX79" s="218">
        <v>10700</v>
      </c>
      <c r="BY79" s="218">
        <v>10160</v>
      </c>
      <c r="BZ79" s="218">
        <v>9632</v>
      </c>
      <c r="CA79" s="218">
        <v>9043</v>
      </c>
      <c r="CB79" s="218">
        <v>8565</v>
      </c>
      <c r="CC79" s="218">
        <v>8093</v>
      </c>
      <c r="CD79" s="218">
        <v>7626</v>
      </c>
      <c r="CE79" s="218">
        <v>7174</v>
      </c>
      <c r="CF79" s="218">
        <v>6727</v>
      </c>
      <c r="CG79" s="220">
        <v>6278</v>
      </c>
    </row>
    <row r="80" spans="2:85" x14ac:dyDescent="0.35">
      <c r="B80" s="260" t="s">
        <v>490</v>
      </c>
      <c r="C80" s="221"/>
      <c r="D80" s="218">
        <v>0</v>
      </c>
      <c r="E80" s="218">
        <v>0</v>
      </c>
      <c r="F80" s="218">
        <v>0</v>
      </c>
      <c r="G80" s="218">
        <v>0</v>
      </c>
      <c r="H80" s="218">
        <v>0</v>
      </c>
      <c r="I80" s="218">
        <v>0</v>
      </c>
      <c r="J80" s="218">
        <v>0</v>
      </c>
      <c r="K80" s="218">
        <v>0</v>
      </c>
      <c r="L80" s="218">
        <v>0</v>
      </c>
      <c r="M80" s="218">
        <v>0</v>
      </c>
      <c r="N80" s="218">
        <v>0</v>
      </c>
      <c r="O80" s="218">
        <v>0</v>
      </c>
      <c r="P80" s="218">
        <v>0</v>
      </c>
      <c r="Q80" s="218">
        <v>0</v>
      </c>
      <c r="R80" s="218">
        <v>0</v>
      </c>
      <c r="S80" s="218">
        <v>0</v>
      </c>
      <c r="T80" s="218">
        <v>0</v>
      </c>
      <c r="U80" s="218">
        <v>0</v>
      </c>
      <c r="V80" s="218">
        <v>0</v>
      </c>
      <c r="W80" s="218">
        <v>0</v>
      </c>
      <c r="X80" s="218">
        <v>0</v>
      </c>
      <c r="Y80" s="218">
        <v>0</v>
      </c>
      <c r="Z80" s="218">
        <v>0</v>
      </c>
      <c r="AA80" s="218">
        <v>0</v>
      </c>
      <c r="AB80" s="218">
        <v>0</v>
      </c>
      <c r="AC80" s="218">
        <v>0</v>
      </c>
      <c r="AD80" s="218">
        <v>0</v>
      </c>
      <c r="AE80" s="218">
        <v>0</v>
      </c>
      <c r="AF80" s="218">
        <v>0</v>
      </c>
      <c r="AG80" s="218">
        <v>0</v>
      </c>
      <c r="AH80" s="218">
        <v>0</v>
      </c>
      <c r="AI80" s="218">
        <v>80</v>
      </c>
      <c r="AJ80" s="218">
        <v>276</v>
      </c>
      <c r="AK80" s="218">
        <v>476</v>
      </c>
      <c r="AL80" s="218">
        <v>658</v>
      </c>
      <c r="AM80" s="218">
        <v>882</v>
      </c>
      <c r="AN80" s="218">
        <v>1009</v>
      </c>
      <c r="AO80" s="218">
        <v>1434</v>
      </c>
      <c r="AP80" s="218">
        <v>1786</v>
      </c>
      <c r="AQ80" s="218">
        <v>2077</v>
      </c>
      <c r="AR80" s="218">
        <v>2382</v>
      </c>
      <c r="AS80" s="218">
        <v>2515</v>
      </c>
      <c r="AT80" s="218">
        <v>3044</v>
      </c>
      <c r="AU80" s="218">
        <v>3349</v>
      </c>
      <c r="AV80" s="218">
        <v>3642</v>
      </c>
      <c r="AW80" s="218">
        <v>3925</v>
      </c>
      <c r="AX80" s="218">
        <v>4219</v>
      </c>
      <c r="AY80" s="218">
        <v>4552</v>
      </c>
      <c r="AZ80" s="218">
        <v>4927</v>
      </c>
      <c r="BA80" s="218">
        <v>5280</v>
      </c>
      <c r="BB80" s="218">
        <v>5615</v>
      </c>
      <c r="BC80" s="218">
        <v>5947</v>
      </c>
      <c r="BD80" s="218">
        <v>6276</v>
      </c>
      <c r="BE80" s="218">
        <v>6589</v>
      </c>
      <c r="BF80" s="218">
        <v>6851</v>
      </c>
      <c r="BG80" s="218">
        <v>7122</v>
      </c>
      <c r="BH80" s="218">
        <v>7425</v>
      </c>
      <c r="BI80" s="218">
        <v>7700</v>
      </c>
      <c r="BJ80" s="218">
        <v>7963</v>
      </c>
      <c r="BK80" s="218">
        <v>8324</v>
      </c>
      <c r="BL80" s="218">
        <v>8673</v>
      </c>
      <c r="BM80" s="218">
        <v>9052</v>
      </c>
      <c r="BN80" s="218">
        <v>9320</v>
      </c>
      <c r="BO80" s="218">
        <v>9549</v>
      </c>
      <c r="BP80" s="218">
        <v>9848</v>
      </c>
      <c r="BQ80" s="218">
        <v>10021</v>
      </c>
      <c r="BR80" s="218">
        <v>10207</v>
      </c>
      <c r="BS80" s="218">
        <v>10335</v>
      </c>
      <c r="BT80" s="218">
        <v>10250</v>
      </c>
      <c r="BU80" s="218">
        <v>9876</v>
      </c>
      <c r="BV80" s="218">
        <v>9562</v>
      </c>
      <c r="BW80" s="218">
        <v>9238</v>
      </c>
      <c r="BX80" s="218">
        <v>8858</v>
      </c>
      <c r="BY80" s="218">
        <v>8449</v>
      </c>
      <c r="BZ80" s="218">
        <v>8052</v>
      </c>
      <c r="CA80" s="218">
        <v>7635</v>
      </c>
      <c r="CB80" s="218">
        <v>7279</v>
      </c>
      <c r="CC80" s="218">
        <v>6917</v>
      </c>
      <c r="CD80" s="218">
        <v>6553</v>
      </c>
      <c r="CE80" s="218">
        <v>6199</v>
      </c>
      <c r="CF80" s="218">
        <v>5844</v>
      </c>
      <c r="CG80" s="220">
        <v>5485</v>
      </c>
    </row>
    <row r="81" spans="1:85" x14ac:dyDescent="0.35">
      <c r="B81" s="260" t="s">
        <v>491</v>
      </c>
      <c r="C81" s="221"/>
      <c r="D81" s="218">
        <v>0</v>
      </c>
      <c r="E81" s="218">
        <v>0</v>
      </c>
      <c r="F81" s="218">
        <v>0</v>
      </c>
      <c r="G81" s="218">
        <v>0</v>
      </c>
      <c r="H81" s="218">
        <v>0</v>
      </c>
      <c r="I81" s="218">
        <v>0</v>
      </c>
      <c r="J81" s="218">
        <v>0</v>
      </c>
      <c r="K81" s="218">
        <v>0</v>
      </c>
      <c r="L81" s="218">
        <v>0</v>
      </c>
      <c r="M81" s="218">
        <v>0</v>
      </c>
      <c r="N81" s="218">
        <v>0</v>
      </c>
      <c r="O81" s="218">
        <v>0</v>
      </c>
      <c r="P81" s="218">
        <v>0</v>
      </c>
      <c r="Q81" s="218">
        <v>0</v>
      </c>
      <c r="R81" s="218">
        <v>0</v>
      </c>
      <c r="S81" s="218">
        <v>0</v>
      </c>
      <c r="T81" s="218">
        <v>0</v>
      </c>
      <c r="U81" s="218">
        <v>0</v>
      </c>
      <c r="V81" s="218">
        <v>0</v>
      </c>
      <c r="W81" s="218">
        <v>0</v>
      </c>
      <c r="X81" s="218">
        <v>0</v>
      </c>
      <c r="Y81" s="218">
        <v>0</v>
      </c>
      <c r="Z81" s="218">
        <v>0</v>
      </c>
      <c r="AA81" s="218">
        <v>0</v>
      </c>
      <c r="AB81" s="218">
        <v>0</v>
      </c>
      <c r="AC81" s="218">
        <v>0</v>
      </c>
      <c r="AD81" s="218">
        <v>0</v>
      </c>
      <c r="AE81" s="218">
        <v>0</v>
      </c>
      <c r="AF81" s="218">
        <v>0</v>
      </c>
      <c r="AG81" s="218">
        <v>0</v>
      </c>
      <c r="AH81" s="218">
        <v>0</v>
      </c>
      <c r="AI81" s="218">
        <v>0</v>
      </c>
      <c r="AJ81" s="218">
        <v>0</v>
      </c>
      <c r="AK81" s="218">
        <v>0</v>
      </c>
      <c r="AL81" s="218">
        <v>0</v>
      </c>
      <c r="AM81" s="218">
        <v>0</v>
      </c>
      <c r="AN81" s="218">
        <v>0</v>
      </c>
      <c r="AO81" s="218">
        <v>0</v>
      </c>
      <c r="AP81" s="218">
        <v>0</v>
      </c>
      <c r="AQ81" s="218">
        <v>0</v>
      </c>
      <c r="AR81" s="218">
        <v>0</v>
      </c>
      <c r="AS81" s="218">
        <v>0</v>
      </c>
      <c r="AT81" s="218">
        <v>0</v>
      </c>
      <c r="AU81" s="218">
        <v>0</v>
      </c>
      <c r="AV81" s="218">
        <v>0</v>
      </c>
      <c r="AW81" s="218">
        <v>0</v>
      </c>
      <c r="AX81" s="218">
        <v>0</v>
      </c>
      <c r="AY81" s="218">
        <v>0</v>
      </c>
      <c r="AZ81" s="218">
        <v>0</v>
      </c>
      <c r="BA81" s="218">
        <v>0</v>
      </c>
      <c r="BB81" s="218">
        <v>0</v>
      </c>
      <c r="BC81" s="218">
        <v>0</v>
      </c>
      <c r="BD81" s="218">
        <v>8670</v>
      </c>
      <c r="BE81" s="218">
        <v>8834</v>
      </c>
      <c r="BF81" s="218">
        <v>8961</v>
      </c>
      <c r="BG81" s="218">
        <v>9117</v>
      </c>
      <c r="BH81" s="218">
        <v>9296</v>
      </c>
      <c r="BI81" s="218">
        <v>9439</v>
      </c>
      <c r="BJ81" s="218">
        <v>9594</v>
      </c>
      <c r="BK81" s="218">
        <v>9842</v>
      </c>
      <c r="BL81" s="218">
        <v>10087</v>
      </c>
      <c r="BM81" s="218">
        <v>10358</v>
      </c>
      <c r="BN81" s="218">
        <v>10563</v>
      </c>
      <c r="BO81" s="218">
        <v>10702</v>
      </c>
      <c r="BP81" s="218">
        <v>10874</v>
      </c>
      <c r="BQ81" s="218">
        <v>10984</v>
      </c>
      <c r="BR81" s="218">
        <v>11096</v>
      </c>
      <c r="BS81" s="218">
        <v>11145</v>
      </c>
      <c r="BT81" s="218">
        <v>10995</v>
      </c>
      <c r="BU81" s="218">
        <v>10570</v>
      </c>
      <c r="BV81" s="218">
        <v>10184</v>
      </c>
      <c r="BW81" s="218">
        <v>9813</v>
      </c>
      <c r="BX81" s="218">
        <v>9382</v>
      </c>
      <c r="BY81" s="218">
        <v>8935</v>
      </c>
      <c r="BZ81" s="218">
        <v>8496</v>
      </c>
      <c r="CA81" s="218">
        <v>8009</v>
      </c>
      <c r="CB81" s="218">
        <v>7611</v>
      </c>
      <c r="CC81" s="218">
        <v>7214</v>
      </c>
      <c r="CD81" s="218">
        <v>6819</v>
      </c>
      <c r="CE81" s="218">
        <v>6436</v>
      </c>
      <c r="CF81" s="218">
        <v>6052</v>
      </c>
      <c r="CG81" s="220">
        <v>5662</v>
      </c>
    </row>
    <row r="82" spans="1:85" x14ac:dyDescent="0.35">
      <c r="B82" s="260" t="s">
        <v>492</v>
      </c>
      <c r="C82" s="221"/>
      <c r="D82" s="218">
        <v>0</v>
      </c>
      <c r="E82" s="218">
        <v>0</v>
      </c>
      <c r="F82" s="218">
        <v>0</v>
      </c>
      <c r="G82" s="218">
        <v>0</v>
      </c>
      <c r="H82" s="218">
        <v>0</v>
      </c>
      <c r="I82" s="218">
        <v>0</v>
      </c>
      <c r="J82" s="218">
        <v>0</v>
      </c>
      <c r="K82" s="218">
        <v>0</v>
      </c>
      <c r="L82" s="218">
        <v>0</v>
      </c>
      <c r="M82" s="218">
        <v>0</v>
      </c>
      <c r="N82" s="218">
        <v>0</v>
      </c>
      <c r="O82" s="218">
        <v>0</v>
      </c>
      <c r="P82" s="218">
        <v>0</v>
      </c>
      <c r="Q82" s="218">
        <v>0</v>
      </c>
      <c r="R82" s="218">
        <v>0</v>
      </c>
      <c r="S82" s="218">
        <v>0</v>
      </c>
      <c r="T82" s="218">
        <v>0</v>
      </c>
      <c r="U82" s="218">
        <v>0</v>
      </c>
      <c r="V82" s="218">
        <v>0</v>
      </c>
      <c r="W82" s="218">
        <v>0</v>
      </c>
      <c r="X82" s="218">
        <v>0</v>
      </c>
      <c r="Y82" s="218">
        <v>0</v>
      </c>
      <c r="Z82" s="218">
        <v>0</v>
      </c>
      <c r="AA82" s="218">
        <v>0</v>
      </c>
      <c r="AB82" s="218">
        <v>0</v>
      </c>
      <c r="AC82" s="218">
        <v>0</v>
      </c>
      <c r="AD82" s="218">
        <v>0</v>
      </c>
      <c r="AE82" s="218">
        <v>0</v>
      </c>
      <c r="AF82" s="218">
        <v>0</v>
      </c>
      <c r="AG82" s="218">
        <v>0</v>
      </c>
      <c r="AH82" s="218">
        <v>0</v>
      </c>
      <c r="AI82" s="218">
        <v>0</v>
      </c>
      <c r="AJ82" s="218">
        <v>0</v>
      </c>
      <c r="AK82" s="218">
        <v>0</v>
      </c>
      <c r="AL82" s="218">
        <v>0</v>
      </c>
      <c r="AM82" s="218">
        <v>0</v>
      </c>
      <c r="AN82" s="218">
        <v>0</v>
      </c>
      <c r="AO82" s="218">
        <v>0</v>
      </c>
      <c r="AP82" s="218">
        <v>0</v>
      </c>
      <c r="AQ82" s="218">
        <v>0</v>
      </c>
      <c r="AR82" s="218">
        <v>0</v>
      </c>
      <c r="AS82" s="218">
        <v>0</v>
      </c>
      <c r="AT82" s="218">
        <v>0</v>
      </c>
      <c r="AU82" s="218">
        <v>0</v>
      </c>
      <c r="AV82" s="218">
        <v>0</v>
      </c>
      <c r="AW82" s="218">
        <v>0</v>
      </c>
      <c r="AX82" s="218">
        <v>0</v>
      </c>
      <c r="AY82" s="218">
        <v>0</v>
      </c>
      <c r="AZ82" s="218">
        <v>0</v>
      </c>
      <c r="BA82" s="218">
        <v>0</v>
      </c>
      <c r="BB82" s="218">
        <v>0</v>
      </c>
      <c r="BC82" s="218">
        <v>0</v>
      </c>
      <c r="BD82" s="218">
        <v>0</v>
      </c>
      <c r="BE82" s="218">
        <v>0</v>
      </c>
      <c r="BF82" s="218">
        <v>0</v>
      </c>
      <c r="BG82" s="218">
        <v>0</v>
      </c>
      <c r="BH82" s="218">
        <v>0</v>
      </c>
      <c r="BI82" s="218">
        <v>0</v>
      </c>
      <c r="BJ82" s="218">
        <v>8</v>
      </c>
      <c r="BK82" s="218">
        <v>24</v>
      </c>
      <c r="BL82" s="218">
        <v>46</v>
      </c>
      <c r="BM82" s="218">
        <v>58</v>
      </c>
      <c r="BN82" s="218">
        <v>66</v>
      </c>
      <c r="BO82" s="218">
        <v>59</v>
      </c>
      <c r="BP82" s="218">
        <v>56</v>
      </c>
      <c r="BQ82" s="218">
        <v>56</v>
      </c>
      <c r="BR82" s="218">
        <v>50</v>
      </c>
      <c r="BS82" s="218">
        <v>47</v>
      </c>
      <c r="BT82" s="218">
        <v>49</v>
      </c>
      <c r="BU82" s="218">
        <v>44</v>
      </c>
      <c r="BV82" s="218">
        <v>30</v>
      </c>
      <c r="BW82" s="218">
        <v>20</v>
      </c>
      <c r="BX82" s="218">
        <v>14</v>
      </c>
      <c r="BY82" s="218">
        <v>10</v>
      </c>
      <c r="BZ82" s="218">
        <v>6</v>
      </c>
      <c r="CA82" s="218">
        <v>4</v>
      </c>
      <c r="CB82" s="218">
        <v>2</v>
      </c>
      <c r="CC82" s="218">
        <v>1</v>
      </c>
      <c r="CD82" s="218">
        <v>1</v>
      </c>
      <c r="CE82" s="218">
        <v>0</v>
      </c>
      <c r="CF82" s="218">
        <v>0</v>
      </c>
      <c r="CG82" s="220">
        <v>0</v>
      </c>
    </row>
    <row r="83" spans="1:85" x14ac:dyDescent="0.35">
      <c r="B83" s="260" t="s">
        <v>493</v>
      </c>
      <c r="C83" s="221"/>
      <c r="D83" s="218"/>
      <c r="E83" s="218"/>
      <c r="F83" s="218"/>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18">
        <v>197</v>
      </c>
      <c r="BU83" s="218">
        <v>593</v>
      </c>
      <c r="BV83" s="218">
        <v>987</v>
      </c>
      <c r="BW83" s="218">
        <v>1305</v>
      </c>
      <c r="BX83" s="218">
        <v>1682</v>
      </c>
      <c r="BY83" s="218">
        <v>2287</v>
      </c>
      <c r="BZ83" s="218">
        <v>2967</v>
      </c>
      <c r="CA83" s="218">
        <v>3675</v>
      </c>
      <c r="CB83" s="218">
        <v>4383</v>
      </c>
      <c r="CC83" s="218">
        <v>5094</v>
      </c>
      <c r="CD83" s="218">
        <v>5599</v>
      </c>
      <c r="CE83" s="218">
        <v>5924</v>
      </c>
      <c r="CF83" s="218">
        <v>6481</v>
      </c>
      <c r="CG83" s="220">
        <v>7210</v>
      </c>
    </row>
    <row r="84" spans="1:85" x14ac:dyDescent="0.35">
      <c r="B84" s="260" t="s">
        <v>494</v>
      </c>
      <c r="C84" s="221"/>
      <c r="D84" s="218"/>
      <c r="E84" s="218"/>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18">
        <v>60</v>
      </c>
      <c r="BU84" s="218">
        <v>175</v>
      </c>
      <c r="BV84" s="218">
        <v>287</v>
      </c>
      <c r="BW84" s="218">
        <v>366</v>
      </c>
      <c r="BX84" s="218">
        <v>450</v>
      </c>
      <c r="BY84" s="218">
        <v>576</v>
      </c>
      <c r="BZ84" s="218">
        <v>710</v>
      </c>
      <c r="CA84" s="218">
        <v>860</v>
      </c>
      <c r="CB84" s="218">
        <v>992</v>
      </c>
      <c r="CC84" s="218">
        <v>1117</v>
      </c>
      <c r="CD84" s="218">
        <v>1203</v>
      </c>
      <c r="CE84" s="218">
        <v>1258</v>
      </c>
      <c r="CF84" s="218">
        <v>1337</v>
      </c>
      <c r="CG84" s="220">
        <v>1431</v>
      </c>
    </row>
    <row r="85" spans="1:85" x14ac:dyDescent="0.35">
      <c r="B85" s="221" t="s">
        <v>511</v>
      </c>
      <c r="C85" s="221"/>
      <c r="D85" s="218">
        <v>0</v>
      </c>
      <c r="E85" s="218">
        <v>0</v>
      </c>
      <c r="F85" s="218">
        <v>0</v>
      </c>
      <c r="G85" s="218">
        <v>0</v>
      </c>
      <c r="H85" s="218">
        <v>0</v>
      </c>
      <c r="I85" s="218">
        <v>0</v>
      </c>
      <c r="J85" s="218">
        <v>0</v>
      </c>
      <c r="K85" s="218">
        <v>0</v>
      </c>
      <c r="L85" s="218">
        <v>0</v>
      </c>
      <c r="M85" s="218">
        <v>0</v>
      </c>
      <c r="N85" s="218">
        <v>0</v>
      </c>
      <c r="O85" s="218">
        <v>0</v>
      </c>
      <c r="P85" s="218">
        <v>0</v>
      </c>
      <c r="Q85" s="218">
        <v>0</v>
      </c>
      <c r="R85" s="218">
        <v>0</v>
      </c>
      <c r="S85" s="218">
        <v>0</v>
      </c>
      <c r="T85" s="218">
        <v>0</v>
      </c>
      <c r="U85" s="218">
        <v>0</v>
      </c>
      <c r="V85" s="218">
        <v>0</v>
      </c>
      <c r="W85" s="218">
        <v>0</v>
      </c>
      <c r="X85" s="218">
        <v>0</v>
      </c>
      <c r="Y85" s="218">
        <v>0</v>
      </c>
      <c r="Z85" s="218">
        <v>0</v>
      </c>
      <c r="AA85" s="218">
        <v>130</v>
      </c>
      <c r="AB85" s="218">
        <v>123</v>
      </c>
      <c r="AC85" s="218">
        <v>110</v>
      </c>
      <c r="AD85" s="218">
        <v>98</v>
      </c>
      <c r="AE85" s="218">
        <v>93</v>
      </c>
      <c r="AF85" s="218">
        <v>79</v>
      </c>
      <c r="AG85" s="218">
        <v>72</v>
      </c>
      <c r="AH85" s="218">
        <v>63</v>
      </c>
      <c r="AI85" s="218">
        <v>55</v>
      </c>
      <c r="AJ85" s="218">
        <v>51</v>
      </c>
      <c r="AK85" s="218">
        <v>46</v>
      </c>
      <c r="AL85" s="218">
        <v>43</v>
      </c>
      <c r="AM85" s="218">
        <v>40</v>
      </c>
      <c r="AN85" s="218">
        <v>39</v>
      </c>
      <c r="AO85" s="218">
        <v>36</v>
      </c>
      <c r="AP85" s="218">
        <v>38</v>
      </c>
      <c r="AQ85" s="218">
        <v>37</v>
      </c>
      <c r="AR85" s="218">
        <v>36</v>
      </c>
      <c r="AS85" s="218">
        <v>35</v>
      </c>
      <c r="AT85" s="218">
        <v>32</v>
      </c>
      <c r="AU85" s="218">
        <v>31</v>
      </c>
      <c r="AV85" s="218">
        <v>29</v>
      </c>
      <c r="AW85" s="218">
        <v>28</v>
      </c>
      <c r="AX85" s="218">
        <v>27</v>
      </c>
      <c r="AY85" s="218">
        <v>28</v>
      </c>
      <c r="AZ85" s="218">
        <v>27</v>
      </c>
      <c r="BA85" s="218">
        <v>26</v>
      </c>
      <c r="BB85" s="218">
        <v>24</v>
      </c>
      <c r="BC85" s="218">
        <v>23</v>
      </c>
      <c r="BD85" s="218">
        <v>23</v>
      </c>
      <c r="BE85" s="218">
        <v>23</v>
      </c>
      <c r="BF85" s="218">
        <v>24</v>
      </c>
      <c r="BG85" s="218">
        <v>23</v>
      </c>
      <c r="BH85" s="218">
        <v>23</v>
      </c>
      <c r="BI85" s="218">
        <v>23</v>
      </c>
      <c r="BJ85" s="218">
        <v>23</v>
      </c>
      <c r="BK85" s="218">
        <v>25</v>
      </c>
      <c r="BL85" s="218">
        <v>26</v>
      </c>
      <c r="BM85" s="218">
        <v>28</v>
      </c>
      <c r="BN85" s="218">
        <v>29</v>
      </c>
      <c r="BO85" s="218">
        <v>33</v>
      </c>
      <c r="BP85" s="218">
        <v>35</v>
      </c>
      <c r="BQ85" s="218">
        <v>42</v>
      </c>
      <c r="BR85" s="218">
        <v>46</v>
      </c>
      <c r="BS85" s="218">
        <v>48</v>
      </c>
      <c r="BT85" s="218">
        <v>51</v>
      </c>
      <c r="BU85" s="218">
        <v>48</v>
      </c>
      <c r="BV85" s="218">
        <v>55</v>
      </c>
      <c r="BW85" s="218">
        <v>58</v>
      </c>
      <c r="BX85" s="218">
        <v>62</v>
      </c>
      <c r="BY85" s="218">
        <v>69</v>
      </c>
      <c r="BZ85" s="218">
        <v>79</v>
      </c>
      <c r="CA85" s="218">
        <v>68</v>
      </c>
      <c r="CB85" s="218">
        <v>69</v>
      </c>
      <c r="CC85" s="218">
        <v>69</v>
      </c>
      <c r="CD85" s="218">
        <v>70</v>
      </c>
      <c r="CE85" s="218">
        <v>72</v>
      </c>
      <c r="CF85" s="218">
        <v>73</v>
      </c>
      <c r="CG85" s="220">
        <v>74</v>
      </c>
    </row>
    <row r="86" spans="1:85" s="231" customFormat="1" ht="26.25" customHeight="1" x14ac:dyDescent="0.35">
      <c r="A86" s="261"/>
      <c r="B86" s="255" t="s">
        <v>401</v>
      </c>
      <c r="C86" s="208"/>
      <c r="D86" s="218">
        <v>0</v>
      </c>
      <c r="E86" s="218">
        <v>0</v>
      </c>
      <c r="F86" s="218">
        <v>0</v>
      </c>
      <c r="G86" s="218">
        <v>0</v>
      </c>
      <c r="H86" s="218">
        <v>0</v>
      </c>
      <c r="I86" s="218">
        <v>0</v>
      </c>
      <c r="J86" s="218">
        <v>0</v>
      </c>
      <c r="K86" s="218">
        <v>0</v>
      </c>
      <c r="L86" s="218">
        <v>0</v>
      </c>
      <c r="M86" s="218">
        <v>0</v>
      </c>
      <c r="N86" s="218">
        <v>0</v>
      </c>
      <c r="O86" s="218">
        <v>0</v>
      </c>
      <c r="P86" s="218">
        <v>0</v>
      </c>
      <c r="Q86" s="218">
        <v>0</v>
      </c>
      <c r="R86" s="218">
        <v>0</v>
      </c>
      <c r="S86" s="218">
        <v>0</v>
      </c>
      <c r="T86" s="218">
        <v>0</v>
      </c>
      <c r="U86" s="218">
        <v>0</v>
      </c>
      <c r="V86" s="218">
        <v>0</v>
      </c>
      <c r="W86" s="218">
        <v>0</v>
      </c>
      <c r="X86" s="218">
        <v>0</v>
      </c>
      <c r="Y86" s="218">
        <v>0</v>
      </c>
      <c r="Z86" s="218">
        <v>0</v>
      </c>
      <c r="AA86" s="218">
        <v>0</v>
      </c>
      <c r="AB86" s="218">
        <v>0</v>
      </c>
      <c r="AC86" s="218">
        <v>0</v>
      </c>
      <c r="AD86" s="218">
        <v>0</v>
      </c>
      <c r="AE86" s="218">
        <v>0</v>
      </c>
      <c r="AF86" s="218">
        <v>3</v>
      </c>
      <c r="AG86" s="218">
        <v>4</v>
      </c>
      <c r="AH86" s="218">
        <v>6</v>
      </c>
      <c r="AI86" s="218">
        <v>10</v>
      </c>
      <c r="AJ86" s="218">
        <v>14</v>
      </c>
      <c r="AK86" s="218">
        <v>17</v>
      </c>
      <c r="AL86" s="218">
        <v>19</v>
      </c>
      <c r="AM86" s="218">
        <v>21</v>
      </c>
      <c r="AN86" s="218">
        <v>24</v>
      </c>
      <c r="AO86" s="218">
        <v>27</v>
      </c>
      <c r="AP86" s="218">
        <v>29</v>
      </c>
      <c r="AQ86" s="218">
        <v>31</v>
      </c>
      <c r="AR86" s="218">
        <v>34</v>
      </c>
      <c r="AS86" s="218">
        <v>37</v>
      </c>
      <c r="AT86" s="218">
        <v>39</v>
      </c>
      <c r="AU86" s="218">
        <v>40</v>
      </c>
      <c r="AV86" s="218">
        <v>43</v>
      </c>
      <c r="AW86" s="218">
        <v>48</v>
      </c>
      <c r="AX86" s="218">
        <v>49</v>
      </c>
      <c r="AY86" s="218">
        <v>50</v>
      </c>
      <c r="AZ86" s="218">
        <v>36</v>
      </c>
      <c r="BA86" s="218">
        <v>37</v>
      </c>
      <c r="BB86" s="218">
        <v>39</v>
      </c>
      <c r="BC86" s="218">
        <v>40</v>
      </c>
      <c r="BD86" s="218">
        <v>41</v>
      </c>
      <c r="BE86" s="218">
        <v>41</v>
      </c>
      <c r="BF86" s="218">
        <v>41</v>
      </c>
      <c r="BG86" s="218">
        <v>41</v>
      </c>
      <c r="BH86" s="218">
        <v>42</v>
      </c>
      <c r="BI86" s="218">
        <v>42</v>
      </c>
      <c r="BJ86" s="218">
        <v>42</v>
      </c>
      <c r="BK86" s="218">
        <v>42</v>
      </c>
      <c r="BL86" s="218">
        <v>41</v>
      </c>
      <c r="BM86" s="218">
        <v>40</v>
      </c>
      <c r="BN86" s="218">
        <v>39</v>
      </c>
      <c r="BO86" s="218">
        <v>36</v>
      </c>
      <c r="BP86" s="218">
        <v>34</v>
      </c>
      <c r="BQ86" s="218">
        <v>31</v>
      </c>
      <c r="BR86" s="218">
        <v>29</v>
      </c>
      <c r="BS86" s="218">
        <v>38</v>
      </c>
      <c r="BT86" s="218">
        <v>34</v>
      </c>
      <c r="BU86" s="218">
        <v>30</v>
      </c>
      <c r="BV86" s="218">
        <v>27</v>
      </c>
      <c r="BW86" s="218">
        <v>18</v>
      </c>
      <c r="BX86" s="218">
        <v>15</v>
      </c>
      <c r="BY86" s="218">
        <v>13</v>
      </c>
      <c r="BZ86" s="218">
        <v>12</v>
      </c>
      <c r="CA86" s="218">
        <v>10</v>
      </c>
      <c r="CB86" s="218">
        <v>9</v>
      </c>
      <c r="CC86" s="218">
        <v>8</v>
      </c>
      <c r="CD86" s="218">
        <v>6</v>
      </c>
      <c r="CE86" s="218">
        <v>5</v>
      </c>
      <c r="CF86" s="218">
        <v>4</v>
      </c>
      <c r="CG86" s="220">
        <v>3</v>
      </c>
    </row>
    <row r="87" spans="1:85" s="231" customFormat="1" ht="15" customHeight="1" x14ac:dyDescent="0.35">
      <c r="A87" s="261"/>
      <c r="B87" s="255" t="s">
        <v>497</v>
      </c>
      <c r="C87" s="208"/>
      <c r="D87" s="218">
        <v>0</v>
      </c>
      <c r="E87" s="218">
        <v>0</v>
      </c>
      <c r="F87" s="218">
        <v>0</v>
      </c>
      <c r="G87" s="218">
        <v>0</v>
      </c>
      <c r="H87" s="218">
        <v>0</v>
      </c>
      <c r="I87" s="218">
        <v>0</v>
      </c>
      <c r="J87" s="218">
        <v>0</v>
      </c>
      <c r="K87" s="218">
        <v>0</v>
      </c>
      <c r="L87" s="218">
        <v>0</v>
      </c>
      <c r="M87" s="218">
        <v>0</v>
      </c>
      <c r="N87" s="218">
        <v>0</v>
      </c>
      <c r="O87" s="218">
        <v>0</v>
      </c>
      <c r="P87" s="218">
        <v>0</v>
      </c>
      <c r="Q87" s="218">
        <v>0</v>
      </c>
      <c r="R87" s="218">
        <v>0</v>
      </c>
      <c r="S87" s="218">
        <v>0</v>
      </c>
      <c r="T87" s="218">
        <v>0</v>
      </c>
      <c r="U87" s="218">
        <v>0</v>
      </c>
      <c r="V87" s="218">
        <v>0</v>
      </c>
      <c r="W87" s="218">
        <v>0</v>
      </c>
      <c r="X87" s="218">
        <v>0</v>
      </c>
      <c r="Y87" s="218">
        <v>0</v>
      </c>
      <c r="Z87" s="218">
        <v>0</v>
      </c>
      <c r="AA87" s="218">
        <v>0</v>
      </c>
      <c r="AB87" s="218">
        <v>0</v>
      </c>
      <c r="AC87" s="218">
        <v>0</v>
      </c>
      <c r="AD87" s="218">
        <v>0</v>
      </c>
      <c r="AE87" s="218">
        <v>0</v>
      </c>
      <c r="AF87" s="218">
        <v>0</v>
      </c>
      <c r="AG87" s="218">
        <v>0</v>
      </c>
      <c r="AH87" s="218">
        <v>0</v>
      </c>
      <c r="AI87" s="218">
        <v>0</v>
      </c>
      <c r="AJ87" s="218">
        <v>0</v>
      </c>
      <c r="AK87" s="218">
        <v>0</v>
      </c>
      <c r="AL87" s="218">
        <v>0</v>
      </c>
      <c r="AM87" s="218">
        <v>0</v>
      </c>
      <c r="AN87" s="218">
        <v>0</v>
      </c>
      <c r="AO87" s="218">
        <v>0</v>
      </c>
      <c r="AP87" s="218">
        <v>0</v>
      </c>
      <c r="AQ87" s="218">
        <v>0</v>
      </c>
      <c r="AR87" s="218">
        <v>0</v>
      </c>
      <c r="AS87" s="218">
        <v>0</v>
      </c>
      <c r="AT87" s="218">
        <v>0</v>
      </c>
      <c r="AU87" s="218">
        <v>0</v>
      </c>
      <c r="AV87" s="218">
        <v>0</v>
      </c>
      <c r="AW87" s="218">
        <v>0</v>
      </c>
      <c r="AX87" s="218">
        <v>0</v>
      </c>
      <c r="AY87" s="218">
        <v>0</v>
      </c>
      <c r="AZ87" s="218">
        <v>0</v>
      </c>
      <c r="BA87" s="218">
        <v>9759</v>
      </c>
      <c r="BB87" s="218">
        <v>9953</v>
      </c>
      <c r="BC87" s="218">
        <v>10084</v>
      </c>
      <c r="BD87" s="218">
        <v>11106</v>
      </c>
      <c r="BE87" s="218">
        <v>11202</v>
      </c>
      <c r="BF87" s="218">
        <v>11358</v>
      </c>
      <c r="BG87" s="218">
        <v>11486</v>
      </c>
      <c r="BH87" s="218">
        <v>11430</v>
      </c>
      <c r="BI87" s="218">
        <v>11555</v>
      </c>
      <c r="BJ87" s="218">
        <v>11750</v>
      </c>
      <c r="BK87" s="218">
        <v>12123</v>
      </c>
      <c r="BL87" s="218">
        <v>12421</v>
      </c>
      <c r="BM87" s="218">
        <v>12681</v>
      </c>
      <c r="BN87" s="218">
        <v>12783</v>
      </c>
      <c r="BO87" s="218">
        <v>12686</v>
      </c>
      <c r="BP87" s="218">
        <v>12683</v>
      </c>
      <c r="BQ87" s="218">
        <v>12585</v>
      </c>
      <c r="BR87" s="218">
        <v>12467</v>
      </c>
      <c r="BS87" s="218">
        <v>12215</v>
      </c>
      <c r="BT87" s="218">
        <v>12025</v>
      </c>
      <c r="BU87" s="218">
        <v>11808</v>
      </c>
      <c r="BV87" s="218">
        <v>11568</v>
      </c>
      <c r="BW87" s="218">
        <v>11391</v>
      </c>
      <c r="BX87" s="218">
        <v>11142</v>
      </c>
      <c r="BY87" s="218">
        <v>11256</v>
      </c>
      <c r="BZ87" s="218">
        <v>11412</v>
      </c>
      <c r="CA87" s="218">
        <v>11626</v>
      </c>
      <c r="CB87" s="218">
        <v>1471</v>
      </c>
      <c r="CC87" s="218">
        <v>1416</v>
      </c>
      <c r="CD87" s="218">
        <v>1338</v>
      </c>
      <c r="CE87" s="218">
        <v>1226</v>
      </c>
      <c r="CF87" s="218">
        <v>1124</v>
      </c>
      <c r="CG87" s="220">
        <v>1052</v>
      </c>
    </row>
    <row r="88" spans="1:85" ht="47" thickBot="1" x14ac:dyDescent="0.4">
      <c r="A88" s="262"/>
      <c r="B88" s="227" t="s">
        <v>457</v>
      </c>
      <c r="C88" s="263"/>
      <c r="D88" s="264"/>
      <c r="E88" s="264"/>
      <c r="F88" s="264"/>
      <c r="G88" s="264"/>
      <c r="H88" s="264"/>
      <c r="I88" s="264"/>
      <c r="J88" s="264"/>
      <c r="K88" s="264"/>
      <c r="L88" s="264"/>
      <c r="M88" s="264"/>
      <c r="N88" s="264"/>
      <c r="O88" s="264"/>
      <c r="P88" s="264"/>
      <c r="Q88" s="264"/>
      <c r="R88" s="264"/>
      <c r="S88" s="264"/>
      <c r="T88" s="264"/>
      <c r="U88" s="264"/>
      <c r="V88" s="264"/>
      <c r="W88" s="264"/>
      <c r="X88" s="264"/>
      <c r="Y88" s="264"/>
      <c r="Z88" s="264"/>
      <c r="AA88" s="264"/>
      <c r="AB88" s="264"/>
      <c r="AC88" s="264"/>
      <c r="AD88" s="264"/>
      <c r="AE88" s="264"/>
      <c r="AF88" s="264"/>
      <c r="AG88" s="264"/>
      <c r="AH88" s="264"/>
      <c r="AI88" s="264"/>
      <c r="AJ88" s="264"/>
      <c r="AK88" s="264"/>
      <c r="AL88" s="264"/>
      <c r="AM88" s="264"/>
      <c r="AN88" s="264"/>
      <c r="AO88" s="264"/>
      <c r="AP88" s="264"/>
      <c r="AQ88" s="264"/>
      <c r="AR88" s="264"/>
      <c r="AS88" s="264"/>
      <c r="AT88" s="264"/>
      <c r="AU88" s="264"/>
      <c r="AV88" s="264"/>
      <c r="AW88" s="264"/>
      <c r="AX88" s="264"/>
      <c r="AY88" s="264"/>
      <c r="AZ88" s="264"/>
      <c r="BA88" s="264"/>
      <c r="BB88" s="264"/>
      <c r="BC88" s="264"/>
      <c r="BD88" s="264"/>
      <c r="BE88" s="264"/>
      <c r="BF88" s="264"/>
      <c r="BG88" s="264"/>
      <c r="BH88" s="264"/>
      <c r="BI88" s="264"/>
      <c r="BJ88" s="264"/>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65"/>
    </row>
    <row r="90" spans="1:85" x14ac:dyDescent="0.35">
      <c r="CB90" s="234"/>
    </row>
  </sheetData>
  <hyperlinks>
    <hyperlink ref="B1" location="Notes!A1" display="Information relating to this table can be found in the 'Notes' tab" xr:uid="{92B3B1C2-899D-48CF-9605-F1475333C73E}"/>
    <hyperlink ref="A1" location="Contents!A1" display="Contents page" xr:uid="{EA3E073A-8346-46D7-8C68-95BD311BC3D4}"/>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D51D-5028-402C-93F6-253535D361CB}">
  <dimension ref="A1:CP111"/>
  <sheetViews>
    <sheetView zoomScale="70" zoomScaleNormal="70" workbookViewId="0">
      <pane xSplit="2" topLeftCell="C1" activePane="topRight" state="frozen"/>
      <selection activeCell="B1" sqref="A1:B1"/>
      <selection pane="topRight"/>
    </sheetView>
  </sheetViews>
  <sheetFormatPr defaultColWidth="9" defaultRowHeight="15.5" x14ac:dyDescent="0.35"/>
  <cols>
    <col min="1" max="1" width="23" style="161" bestFit="1" customWidth="1"/>
    <col min="2" max="2" width="75.54296875" style="42" customWidth="1"/>
    <col min="3" max="3" width="25.54296875" style="42" customWidth="1"/>
    <col min="4" max="75" width="12.54296875" style="57" customWidth="1"/>
    <col min="76" max="84" width="12.54296875" style="42" customWidth="1"/>
    <col min="85" max="85" width="13.453125" style="42" customWidth="1"/>
    <col min="86" max="16384" width="9" style="42"/>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row>
    <row r="2" spans="1:85" ht="33" customHeight="1" x14ac:dyDescent="0.35">
      <c r="A2" s="36" t="s">
        <v>209</v>
      </c>
      <c r="B2" s="37" t="s">
        <v>512</v>
      </c>
      <c r="C2" s="266"/>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513</v>
      </c>
      <c r="C3" s="43"/>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8"/>
      <c r="B4" s="49" t="s">
        <v>351</v>
      </c>
      <c r="C4" s="49"/>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155"/>
    </row>
    <row r="5" spans="1:85" ht="27" customHeight="1" x14ac:dyDescent="0.35">
      <c r="A5" s="156"/>
      <c r="B5" s="69" t="s">
        <v>514</v>
      </c>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267"/>
      <c r="BE5" s="268"/>
      <c r="BF5" s="158"/>
      <c r="BG5" s="158"/>
      <c r="BH5" s="269" t="s">
        <v>515</v>
      </c>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9"/>
    </row>
    <row r="6" spans="1:85" x14ac:dyDescent="0.35">
      <c r="A6" s="156"/>
      <c r="B6" s="62" t="s">
        <v>516</v>
      </c>
      <c r="AH6" s="158">
        <f>'Pension Credit'!AH4</f>
        <v>561</v>
      </c>
      <c r="AI6" s="158">
        <f>'Pension Credit'!AI4</f>
        <v>624</v>
      </c>
      <c r="AJ6" s="158">
        <f>'Pension Credit'!AJ4</f>
        <v>729</v>
      </c>
      <c r="AK6" s="158">
        <f>'Pension Credit'!AK4</f>
        <v>924.13</v>
      </c>
      <c r="AL6" s="158">
        <f>'Pension Credit'!AL4</f>
        <v>941</v>
      </c>
      <c r="AM6" s="158">
        <f>'Pension Credit'!AM4</f>
        <v>985</v>
      </c>
      <c r="AN6" s="158">
        <f>'Pension Credit'!AN4</f>
        <v>1189</v>
      </c>
      <c r="AO6" s="158">
        <f>'Pension Credit'!AO4</f>
        <v>1371</v>
      </c>
      <c r="AP6" s="158">
        <f>'Pension Credit'!AP4</f>
        <v>1458</v>
      </c>
      <c r="AQ6" s="158">
        <f>'Pension Credit'!AQ4</f>
        <v>1574</v>
      </c>
      <c r="AR6" s="158">
        <f>'Pension Credit'!AR4</f>
        <v>1853.9770000000001</v>
      </c>
      <c r="AS6" s="158">
        <f>'Pension Credit'!AS4</f>
        <v>2050.058</v>
      </c>
      <c r="AT6" s="158">
        <f>'Pension Credit'!AT4</f>
        <v>2305.1849999999999</v>
      </c>
      <c r="AU6" s="158">
        <f>'Pension Credit'!AU4</f>
        <v>2758</v>
      </c>
      <c r="AV6" s="158">
        <f>'Pension Credit'!AV4</f>
        <v>3728</v>
      </c>
      <c r="AW6" s="158">
        <f>'Pension Credit'!AW4</f>
        <v>3939</v>
      </c>
      <c r="AX6" s="158">
        <f>'Pension Credit'!AX4</f>
        <v>3969</v>
      </c>
      <c r="AY6" s="158">
        <f>'Pension Credit'!AY4</f>
        <v>3888</v>
      </c>
      <c r="AZ6" s="158">
        <f>'Pension Credit'!AZ4</f>
        <v>3815</v>
      </c>
      <c r="BA6" s="158">
        <f>'Pension Credit'!BA4</f>
        <v>3773</v>
      </c>
      <c r="BB6" s="158">
        <f>'Pension Credit'!BB4</f>
        <v>3619</v>
      </c>
      <c r="BC6" s="158">
        <f>'Pension Credit'!BC4</f>
        <v>3781</v>
      </c>
      <c r="BD6" s="158">
        <f>'Pension Credit'!BD4</f>
        <v>4095</v>
      </c>
      <c r="BE6" s="158">
        <f>'Pension Credit'!BE4</f>
        <v>4486</v>
      </c>
      <c r="BF6" s="158">
        <f>'Pension Credit'!BF4</f>
        <v>4484</v>
      </c>
      <c r="BG6" s="158">
        <f>'Pension Credit'!BG4</f>
        <v>4851.1851234350615</v>
      </c>
      <c r="BH6" s="244">
        <f>'Pension Credit'!BH5</f>
        <v>5970.616</v>
      </c>
      <c r="BI6" s="158">
        <f>'Pension Credit'!BI5</f>
        <v>6426.2752195999992</v>
      </c>
      <c r="BJ6" s="158">
        <f>'Pension Credit'!BJ5</f>
        <v>6868.5436595999981</v>
      </c>
      <c r="BK6" s="158">
        <f>'Pension Credit'!BK5</f>
        <v>7367.1248207140325</v>
      </c>
      <c r="BL6" s="158">
        <f>'Pension Credit'!BL5</f>
        <v>7703.3184822999983</v>
      </c>
      <c r="BM6" s="158">
        <f>'Pension Credit'!BM5</f>
        <v>8128.8851483600001</v>
      </c>
      <c r="BN6" s="158">
        <f>'Pension Credit'!BN5</f>
        <v>8242.1568431600008</v>
      </c>
      <c r="BO6" s="158">
        <f>'Pension Credit'!BO5</f>
        <v>8052.1531093099993</v>
      </c>
      <c r="BP6" s="158">
        <f>'Pension Credit'!BP5</f>
        <v>7510.8751163199995</v>
      </c>
      <c r="BQ6" s="158">
        <f>'Pension Credit'!BQ5</f>
        <v>7041.5234761999718</v>
      </c>
      <c r="BR6" s="158">
        <f>'Pension Credit'!BR5</f>
        <v>6576.0799377400017</v>
      </c>
      <c r="BS6" s="158">
        <f>'Pension Credit'!BS5</f>
        <v>6078.7060508699969</v>
      </c>
      <c r="BT6" s="158">
        <f>'Pension Credit'!BT5</f>
        <v>5665.5855551100012</v>
      </c>
      <c r="BU6" s="158">
        <f>'Pension Credit'!BU5</f>
        <v>5367.648018240001</v>
      </c>
      <c r="BV6" s="158">
        <f>'Pension Credit'!BV5</f>
        <v>5139.8772267200002</v>
      </c>
      <c r="BW6" s="158">
        <f>'Pension Credit'!BW5</f>
        <v>5060.8868007399979</v>
      </c>
      <c r="BX6" s="158">
        <f>'Pension Credit'!BX5</f>
        <v>5071.059797515044</v>
      </c>
      <c r="BY6" s="158">
        <f>'Pension Credit'!BY5</f>
        <v>4834.2942617299996</v>
      </c>
      <c r="BZ6" s="158">
        <f>'Pension Credit'!BZ5</f>
        <v>4935.3102140100018</v>
      </c>
      <c r="CA6" s="158">
        <f>'Pension Credit'!CA5</f>
        <v>5467.1379150099992</v>
      </c>
      <c r="CB6" s="158">
        <f>'Pension Credit'!CB5</f>
        <v>6025.720850791221</v>
      </c>
      <c r="CC6" s="158">
        <f>'Pension Credit'!CC5</f>
        <v>6089.2347820880523</v>
      </c>
      <c r="CD6" s="158">
        <f>'Pension Credit'!CD5</f>
        <v>6069.6138740780953</v>
      </c>
      <c r="CE6" s="158">
        <f>'Pension Credit'!CE5</f>
        <v>5816.5203872564871</v>
      </c>
      <c r="CF6" s="158">
        <f>'Pension Credit'!CF5</f>
        <v>5777.7741874928579</v>
      </c>
      <c r="CG6" s="159">
        <f>'Pension Credit'!CG5</f>
        <v>5858.7951547486146</v>
      </c>
    </row>
    <row r="7" spans="1:85" x14ac:dyDescent="0.35">
      <c r="A7" s="156"/>
      <c r="B7" s="62" t="s">
        <v>517</v>
      </c>
      <c r="AH7" s="158">
        <f>'Incapacity benefits'!AH47</f>
        <v>130</v>
      </c>
      <c r="AI7" s="158">
        <f>'Incapacity benefits'!AI47</f>
        <v>146</v>
      </c>
      <c r="AJ7" s="158">
        <f>'Incapacity benefits'!AJ47</f>
        <v>172</v>
      </c>
      <c r="AK7" s="158">
        <f>'Incapacity benefits'!AK47</f>
        <v>198</v>
      </c>
      <c r="AL7" s="158">
        <f>'Incapacity benefits'!AL47</f>
        <v>259</v>
      </c>
      <c r="AM7" s="158">
        <f>'Incapacity benefits'!AM47</f>
        <v>305</v>
      </c>
      <c r="AN7" s="158">
        <f>'Incapacity benefits'!AN47</f>
        <v>353</v>
      </c>
      <c r="AO7" s="158">
        <f>'Incapacity benefits'!AO47</f>
        <v>432</v>
      </c>
      <c r="AP7" s="158">
        <f>'Incapacity benefits'!AP47</f>
        <v>539</v>
      </c>
      <c r="AQ7" s="158">
        <f>'Incapacity benefits'!AQ47</f>
        <v>587</v>
      </c>
      <c r="AR7" s="158">
        <f>'Incapacity benefits'!AR47</f>
        <v>772</v>
      </c>
      <c r="AS7" s="158">
        <f>'Incapacity benefits'!AS47</f>
        <v>902</v>
      </c>
      <c r="AT7" s="158">
        <f>'Incapacity benefits'!AT47</f>
        <v>1081.992</v>
      </c>
      <c r="AU7" s="158">
        <f>'Incapacity benefits'!AU47</f>
        <v>1399</v>
      </c>
      <c r="AV7" s="158">
        <f>'Incapacity benefits'!AV47</f>
        <v>1899</v>
      </c>
      <c r="AW7" s="158">
        <f>'Incapacity benefits'!AW47</f>
        <v>2358</v>
      </c>
      <c r="AX7" s="158">
        <f>'Incapacity benefits'!AX47</f>
        <v>2758</v>
      </c>
      <c r="AY7" s="158">
        <f>'Incapacity benefits'!AY47</f>
        <v>3222</v>
      </c>
      <c r="AZ7" s="158">
        <f>'Incapacity benefits'!AZ47</f>
        <v>3507</v>
      </c>
      <c r="BA7" s="158">
        <f>'Incapacity benefits'!BA47</f>
        <v>3679</v>
      </c>
      <c r="BB7" s="158">
        <f>'Incapacity benefits'!BB47</f>
        <v>3848</v>
      </c>
      <c r="BC7" s="158">
        <f>'Incapacity benefits'!BC47</f>
        <v>4051</v>
      </c>
      <c r="BD7" s="158">
        <f>'Incapacity benefits'!BD47</f>
        <v>4400</v>
      </c>
      <c r="BE7" s="158">
        <f>'Incapacity benefits'!BE47</f>
        <v>4769</v>
      </c>
      <c r="BF7" s="158">
        <f>'Incapacity benefits'!BF47</f>
        <v>4773</v>
      </c>
      <c r="BG7" s="158">
        <f>'Incapacity benefits'!BG47</f>
        <v>5005</v>
      </c>
      <c r="BH7" s="244">
        <v>4716.6390675993789</v>
      </c>
      <c r="BI7" s="158">
        <v>4532.1900443650775</v>
      </c>
      <c r="BJ7" s="158">
        <v>4574.2510630700235</v>
      </c>
      <c r="BK7" s="158">
        <v>5056.8584049752199</v>
      </c>
      <c r="BL7" s="158">
        <v>5161.5598443521649</v>
      </c>
      <c r="BM7" s="158">
        <v>5671.3574190053178</v>
      </c>
      <c r="BN7" s="158">
        <v>5911.9173861293239</v>
      </c>
      <c r="BO7" s="158">
        <v>6197.8715380347094</v>
      </c>
      <c r="BP7" s="158">
        <v>6964.3078302746562</v>
      </c>
      <c r="BQ7" s="158">
        <v>7889.4777112593129</v>
      </c>
      <c r="BR7" s="158">
        <v>9186.3063078656032</v>
      </c>
      <c r="BS7" s="158">
        <v>10048.077982934486</v>
      </c>
      <c r="BT7" s="158">
        <v>10243.165080259876</v>
      </c>
      <c r="BU7" s="158">
        <v>10670.527998548816</v>
      </c>
      <c r="BV7" s="158">
        <v>10538.156249457021</v>
      </c>
      <c r="BW7" s="158">
        <v>9340.4381911359069</v>
      </c>
      <c r="BX7" s="158">
        <v>8861.3233006700648</v>
      </c>
      <c r="BY7" s="158">
        <v>8182.6180946161758</v>
      </c>
      <c r="BZ7" s="158">
        <v>7561.9676957230668</v>
      </c>
      <c r="CA7" s="158">
        <v>7446.2938715822929</v>
      </c>
      <c r="CB7" s="158">
        <v>7137.6114660436233</v>
      </c>
      <c r="CC7" s="158">
        <v>2073.3023601439345</v>
      </c>
      <c r="CD7" s="158">
        <v>308.0336177333329</v>
      </c>
      <c r="CE7" s="158">
        <v>291.80260353763566</v>
      </c>
      <c r="CF7" s="158">
        <v>345.76405338716387</v>
      </c>
      <c r="CG7" s="159">
        <v>-6.6773504490868696</v>
      </c>
    </row>
    <row r="8" spans="1:85" x14ac:dyDescent="0.35">
      <c r="A8" s="156"/>
      <c r="B8" s="62" t="s">
        <v>518</v>
      </c>
      <c r="AH8" s="158">
        <f>'Income Support'!AH26</f>
        <v>334</v>
      </c>
      <c r="AI8" s="158">
        <f>'Income Support'!AI26</f>
        <v>355</v>
      </c>
      <c r="AJ8" s="158">
        <f>'Income Support'!AJ26</f>
        <v>436</v>
      </c>
      <c r="AK8" s="158">
        <f>'Income Support'!AK26</f>
        <v>564.62</v>
      </c>
      <c r="AL8" s="158">
        <f>'Income Support'!AL26</f>
        <v>780</v>
      </c>
      <c r="AM8" s="158">
        <f>'Income Support'!AM26</f>
        <v>956</v>
      </c>
      <c r="AN8" s="158">
        <f>'Income Support'!AN26</f>
        <v>1086</v>
      </c>
      <c r="AO8" s="158">
        <f>'Income Support'!AO26</f>
        <v>1313</v>
      </c>
      <c r="AP8" s="158">
        <f>'Income Support'!AP26</f>
        <v>1483</v>
      </c>
      <c r="AQ8" s="158">
        <f>'Income Support'!AQ26</f>
        <v>1596</v>
      </c>
      <c r="AR8" s="158">
        <f>'Income Support'!AR26</f>
        <v>1762</v>
      </c>
      <c r="AS8" s="158">
        <f>'Income Support'!AS26</f>
        <v>1930</v>
      </c>
      <c r="AT8" s="158">
        <f>'Income Support'!AT26</f>
        <v>2286.4560000000001</v>
      </c>
      <c r="AU8" s="158">
        <f>'Income Support'!AU26</f>
        <v>2860</v>
      </c>
      <c r="AV8" s="158">
        <f>'Income Support'!AV26</f>
        <v>3448</v>
      </c>
      <c r="AW8" s="158">
        <f>'Income Support'!AW26</f>
        <v>3735</v>
      </c>
      <c r="AX8" s="158">
        <f>'Income Support'!AX26</f>
        <v>4051</v>
      </c>
      <c r="AY8" s="158">
        <f>'Income Support'!AY26</f>
        <v>4265</v>
      </c>
      <c r="AZ8" s="158">
        <f>'Income Support'!AZ26</f>
        <v>4313</v>
      </c>
      <c r="BA8" s="158">
        <f>'Income Support'!BA26</f>
        <v>4106</v>
      </c>
      <c r="BB8" s="158">
        <f>'Income Support'!BB26</f>
        <v>3941</v>
      </c>
      <c r="BC8" s="158">
        <f>'Income Support'!BC26</f>
        <v>3963</v>
      </c>
      <c r="BD8" s="158">
        <f>'Income Support'!BD26</f>
        <v>4334</v>
      </c>
      <c r="BE8" s="158">
        <f>'Income Support'!BE26</f>
        <v>4520</v>
      </c>
      <c r="BF8" s="158">
        <f>'Income Support'!BF26</f>
        <v>4626</v>
      </c>
      <c r="BG8" s="158">
        <f>'Income Support'!BG26</f>
        <v>4854</v>
      </c>
      <c r="BH8" s="244">
        <f>'Income Support'!BH7</f>
        <v>4596.7527005283919</v>
      </c>
      <c r="BI8" s="158">
        <f>'Income Support'!BI7</f>
        <v>3943.0085425279776</v>
      </c>
      <c r="BJ8" s="158">
        <f>'Income Support'!BJ7</f>
        <v>3604.4662883198689</v>
      </c>
      <c r="BK8" s="158">
        <f>'Income Support'!BK7</f>
        <v>3385.7518830201843</v>
      </c>
      <c r="BL8" s="158">
        <f>'Income Support'!BL7</f>
        <v>3061.3235328641586</v>
      </c>
      <c r="BM8" s="158">
        <f>'Income Support'!BM7</f>
        <v>2842.3252079987501</v>
      </c>
      <c r="BN8" s="158">
        <f>'Income Support'!BN7</f>
        <v>2586.2728269605445</v>
      </c>
      <c r="BO8" s="158">
        <f>'Income Support'!BO7</f>
        <v>2304.3874099657314</v>
      </c>
      <c r="BP8" s="158">
        <f>'Income Support'!BP7</f>
        <v>2110.4942592273346</v>
      </c>
      <c r="BQ8" s="158">
        <f>'Income Support'!BQ7</f>
        <v>1856.5307370233604</v>
      </c>
      <c r="BR8" s="158">
        <f>'Income Support'!BR7</f>
        <v>1698.8486351058339</v>
      </c>
      <c r="BS8" s="158">
        <f>'Income Support'!BS7</f>
        <v>1558.3063089079885</v>
      </c>
      <c r="BT8" s="158">
        <f>'Income Support'!BT7</f>
        <v>1397.3764508791817</v>
      </c>
      <c r="BU8" s="158">
        <f>'Income Support'!BU7</f>
        <v>1344.4390144054084</v>
      </c>
      <c r="BV8" s="158">
        <f>'Income Support'!BV7</f>
        <v>1123.5087164817194</v>
      </c>
      <c r="BW8" s="158">
        <f>'Income Support'!BW7</f>
        <v>718.09541577300547</v>
      </c>
      <c r="BX8" s="158">
        <f>'Income Support'!BX7</f>
        <v>564.09428543755575</v>
      </c>
      <c r="BY8" s="158">
        <f>'Income Support'!BY7</f>
        <v>356.35225359515579</v>
      </c>
      <c r="BZ8" s="158">
        <f>'Income Support'!BZ7</f>
        <v>351.08530032523061</v>
      </c>
      <c r="CA8" s="158">
        <f>'Income Support'!CA7</f>
        <v>232.59743311066902</v>
      </c>
      <c r="CB8" s="158">
        <f>'Income Support'!CB7</f>
        <v>69.650804105399217</v>
      </c>
      <c r="CC8" s="158">
        <f>'Income Support'!CC7</f>
        <v>2.1684400298163528E-2</v>
      </c>
      <c r="CD8" s="158">
        <f>'Income Support'!CD7</f>
        <v>-5.6469145243111731E-2</v>
      </c>
      <c r="CE8" s="158">
        <f>'Income Support'!CE7</f>
        <v>-0.87791628725903548</v>
      </c>
      <c r="CF8" s="158">
        <f>'Income Support'!CF7</f>
        <v>-1.0734149844935044</v>
      </c>
      <c r="CG8" s="159">
        <f>'Income Support'!CG7</f>
        <v>-1.112424916985131</v>
      </c>
    </row>
    <row r="9" spans="1:85" x14ac:dyDescent="0.35">
      <c r="A9" s="156"/>
      <c r="B9" s="62" t="s">
        <v>519</v>
      </c>
      <c r="AH9" s="158">
        <f>'Income Support'!AH23+'Table 1a'!AH41</f>
        <v>515</v>
      </c>
      <c r="AI9" s="158">
        <f>'Income Support'!AI23+'Table 1a'!AI41</f>
        <v>523</v>
      </c>
      <c r="AJ9" s="158">
        <f>'Income Support'!AJ23+'Table 1a'!AJ41</f>
        <v>794</v>
      </c>
      <c r="AK9" s="158">
        <f>'Income Support'!AK23+'Table 1a'!AK41</f>
        <v>1512.04</v>
      </c>
      <c r="AL9" s="158">
        <f>'Income Support'!AL23+'Table 1a'!AL41</f>
        <v>2567</v>
      </c>
      <c r="AM9" s="158">
        <f>'Income Support'!AM23+'Table 1a'!AM41</f>
        <v>3257</v>
      </c>
      <c r="AN9" s="158">
        <f>'Income Support'!AN23+'Table 1a'!AN41</f>
        <v>3730</v>
      </c>
      <c r="AO9" s="158">
        <f>'Income Support'!AO23+'Table 1a'!AO41</f>
        <v>4214</v>
      </c>
      <c r="AP9" s="158">
        <f>'Income Support'!AP23+'Table 1a'!AP41</f>
        <v>4336</v>
      </c>
      <c r="AQ9" s="158">
        <f>'Income Support'!AQ23+'Table 1a'!AQ41</f>
        <v>3985</v>
      </c>
      <c r="AR9" s="158">
        <f>'Income Support'!AR23+'Table 1a'!AR41</f>
        <v>3045</v>
      </c>
      <c r="AS9" s="158">
        <f>'Income Support'!AS23+'Table 1a'!AS41</f>
        <v>2631</v>
      </c>
      <c r="AT9" s="158">
        <f>'Income Support'!AT23+'Table 1a'!AT41</f>
        <v>2940.4780000000001</v>
      </c>
      <c r="AU9" s="158">
        <f>'Income Support'!AU23+'Table 1a'!AU41</f>
        <v>4200</v>
      </c>
      <c r="AV9" s="158">
        <f>'Income Support'!AV23+'Table 1a'!AV41</f>
        <v>5379</v>
      </c>
      <c r="AW9" s="158">
        <f>'Income Support'!AW23+'Table 1a'!AW41</f>
        <v>5737</v>
      </c>
      <c r="AX9" s="158">
        <f>'Income Support'!AX23+'Table 1a'!AX41</f>
        <v>5183</v>
      </c>
      <c r="AY9" s="158">
        <f>'Income Support'!AY23+'Table 1a'!AY41</f>
        <v>4823</v>
      </c>
      <c r="AZ9" s="158">
        <f>'Income Support'!AZ23+'Table 1a'!AZ41</f>
        <v>4192.2150000000001</v>
      </c>
      <c r="BA9" s="158">
        <f>'Table 1a'!BA41</f>
        <v>3418.4580000000001</v>
      </c>
      <c r="BB9" s="158">
        <f>'Table 1a'!BB41</f>
        <v>3083.4490000000001</v>
      </c>
      <c r="BC9" s="158">
        <f>'Table 1a'!BC41</f>
        <v>2796.067</v>
      </c>
      <c r="BD9" s="158">
        <f>'Table 1a'!BD41</f>
        <v>2435.2660000000001</v>
      </c>
      <c r="BE9" s="158">
        <f>'Table 1a'!BE41</f>
        <v>2135.8090000000002</v>
      </c>
      <c r="BF9" s="158">
        <f>'Table 1a'!BF41</f>
        <v>2105.4681379400004</v>
      </c>
      <c r="BG9" s="158">
        <f>'Table 1a'!BG41</f>
        <v>2051.9794873882602</v>
      </c>
      <c r="BH9" s="244">
        <f>'Table 1a'!BH41</f>
        <v>1759.2470000000001</v>
      </c>
      <c r="BI9" s="158">
        <f>'Table 1a'!BI41</f>
        <v>1824.9606072800002</v>
      </c>
      <c r="BJ9" s="158">
        <f>'Table 1a'!BJ41</f>
        <v>1961.87288926</v>
      </c>
      <c r="BK9" s="158">
        <f>'Table 1a'!BK41</f>
        <v>1817.4577446102965</v>
      </c>
      <c r="BL9" s="158">
        <f>'Table 1a'!BL41</f>
        <v>2129.1275195499998</v>
      </c>
      <c r="BM9" s="158">
        <f>'Table 1a'!BM41</f>
        <v>3595.32545321</v>
      </c>
      <c r="BN9" s="158">
        <f>'Table 1a'!BN41</f>
        <v>3672.3248568335066</v>
      </c>
      <c r="BO9" s="158">
        <f>'Table 1a'!BO41</f>
        <v>4184.1081413699985</v>
      </c>
      <c r="BP9" s="158">
        <f>'Table 1a'!BP41</f>
        <v>4507.4715771600004</v>
      </c>
      <c r="BQ9" s="158">
        <f>'Table 1a'!BQ41</f>
        <v>3811.3202527161902</v>
      </c>
      <c r="BR9" s="158">
        <f>'Table 1a'!BR41</f>
        <v>2695.8303489699992</v>
      </c>
      <c r="BS9" s="158">
        <f>'Table 1a'!BS41</f>
        <v>2003.6174202700001</v>
      </c>
      <c r="BT9" s="158">
        <f>'Table 1a'!BT41</f>
        <v>1611.2098276999998</v>
      </c>
      <c r="BU9" s="158">
        <f>'Table 1a'!BU41</f>
        <v>1442.7194395999989</v>
      </c>
      <c r="BV9" s="158">
        <f>'Table 1a'!BV41</f>
        <v>1143.9083112699998</v>
      </c>
      <c r="BW9" s="158">
        <f>'Table 1a'!BW41</f>
        <v>602.98041054999987</v>
      </c>
      <c r="BX9" s="158">
        <f>'Table 1a'!BX41</f>
        <v>435.35880446500005</v>
      </c>
      <c r="BY9" s="158">
        <f>'Table 1a'!BY41</f>
        <v>300.02276639000007</v>
      </c>
      <c r="BZ9" s="158">
        <f>'Table 1a'!BZ41</f>
        <v>225.14763905999999</v>
      </c>
      <c r="CA9" s="158">
        <f>'Table 1a'!CA41</f>
        <v>144.71700034999998</v>
      </c>
      <c r="CB9" s="158">
        <f>'Table 1a'!CB41</f>
        <v>87.930333604528755</v>
      </c>
      <c r="CC9" s="158">
        <f>'Table 1a'!CC41</f>
        <v>-0.18978613764709731</v>
      </c>
      <c r="CD9" s="158">
        <f>'Table 1a'!CD41</f>
        <v>-0.19353208131709712</v>
      </c>
      <c r="CE9" s="158">
        <f>'Table 1a'!CE41</f>
        <v>-0.19801399274343939</v>
      </c>
      <c r="CF9" s="158">
        <f>'Table 1a'!CF41</f>
        <v>-0.2025855423983082</v>
      </c>
      <c r="CG9" s="159">
        <f>'Table 1a'!CG41</f>
        <v>-0.20724852304627439</v>
      </c>
    </row>
    <row r="10" spans="1:85" x14ac:dyDescent="0.35">
      <c r="A10" s="156"/>
      <c r="B10" s="62" t="s">
        <v>520</v>
      </c>
      <c r="AH10" s="158">
        <f>'Income Support'!AH28</f>
        <v>21</v>
      </c>
      <c r="AI10" s="158">
        <f>'Income Support'!AI28</f>
        <v>27</v>
      </c>
      <c r="AJ10" s="158">
        <f>'Income Support'!AJ28</f>
        <v>34</v>
      </c>
      <c r="AK10" s="158">
        <f>'Income Support'!AK28</f>
        <v>46.26</v>
      </c>
      <c r="AL10" s="158">
        <f>'Income Support'!AL28</f>
        <v>65</v>
      </c>
      <c r="AM10" s="158">
        <f>'Income Support'!AM28</f>
        <v>89</v>
      </c>
      <c r="AN10" s="158">
        <f>'Income Support'!AN28</f>
        <v>112</v>
      </c>
      <c r="AO10" s="158">
        <f>'Income Support'!AO28</f>
        <v>116</v>
      </c>
      <c r="AP10" s="158">
        <f>'Income Support'!AP28</f>
        <v>149</v>
      </c>
      <c r="AQ10" s="158">
        <f>'Income Support'!AQ28</f>
        <v>214</v>
      </c>
      <c r="AR10" s="158">
        <f>'Income Support'!AR28</f>
        <v>149</v>
      </c>
      <c r="AS10" s="158">
        <f>'Income Support'!AS28</f>
        <v>162</v>
      </c>
      <c r="AT10" s="158">
        <f>'Income Support'!AT28</f>
        <v>281.07400000000001</v>
      </c>
      <c r="AU10" s="158">
        <f>'Income Support'!AU28</f>
        <v>429.02289951173043</v>
      </c>
      <c r="AV10" s="158">
        <f>'Income Support'!AV28</f>
        <v>335.98800000000119</v>
      </c>
      <c r="AW10" s="158">
        <f>'Income Support'!AW28</f>
        <v>340.62299999999959</v>
      </c>
      <c r="AX10" s="158">
        <f>'Income Support'!AX28</f>
        <v>426.04799999999886</v>
      </c>
      <c r="AY10" s="158">
        <f>'Income Support'!AY28</f>
        <v>494.53299999999945</v>
      </c>
      <c r="AZ10" s="158">
        <f>'Income Support'!AZ28</f>
        <v>450.69499999999999</v>
      </c>
      <c r="BA10" s="158">
        <f>'Income Support'!BA28</f>
        <v>407.31700000000092</v>
      </c>
      <c r="BB10" s="158">
        <f>'Income Support'!BB28</f>
        <v>382.68999999999869</v>
      </c>
      <c r="BC10" s="158">
        <f>'Income Support'!BC28</f>
        <v>287.32200000000012</v>
      </c>
      <c r="BD10" s="158">
        <f>'Income Support'!BD28</f>
        <v>292.22699999999895</v>
      </c>
      <c r="BE10" s="158">
        <f>'Income Support'!BE28</f>
        <v>325.9071194121716</v>
      </c>
      <c r="BF10" s="158">
        <f>'Income Support'!BF28</f>
        <v>354.31471095259985</v>
      </c>
      <c r="BG10" s="158">
        <f>'Income Support'!BG28</f>
        <v>484.93625241992959</v>
      </c>
      <c r="BH10" s="244">
        <f>'Income Support'!BH8+'Income Support'!BH9</f>
        <v>715.52123187222992</v>
      </c>
      <c r="BI10" s="158">
        <f>'Income Support'!BI8+'Income Support'!BI9</f>
        <v>674.79741771194449</v>
      </c>
      <c r="BJ10" s="158">
        <f>'Income Support'!BJ8+'Income Support'!BJ9</f>
        <v>660.05349752010784</v>
      </c>
      <c r="BK10" s="158">
        <f>'Income Support'!BK8+'Income Support'!BK9</f>
        <v>585.37558126336353</v>
      </c>
      <c r="BL10" s="158">
        <f>'Income Support'!BL8+'Income Support'!BL9</f>
        <v>524.65819704367539</v>
      </c>
      <c r="BM10" s="158">
        <f>'Income Support'!BM8+'Income Support'!BM9</f>
        <v>546.51470718593077</v>
      </c>
      <c r="BN10" s="158">
        <f>'Income Support'!BN8+'Income Support'!BN9</f>
        <v>635.11132170833844</v>
      </c>
      <c r="BO10" s="158">
        <f>'Income Support'!BO8+'Income Support'!BO9</f>
        <v>650.5417949495594</v>
      </c>
      <c r="BP10" s="158">
        <f>'Income Support'!BP8+'Income Support'!BP9</f>
        <v>709.01270263800814</v>
      </c>
      <c r="BQ10" s="158">
        <f>'Income Support'!BQ8+'Income Support'!BQ9</f>
        <v>734.64551860732786</v>
      </c>
      <c r="BR10" s="158">
        <f>'Income Support'!BR8+'Income Support'!BR9</f>
        <v>734.78448517856361</v>
      </c>
      <c r="BS10" s="270">
        <f>'Income Support'!BS8+'Income Support'!BS9</f>
        <v>747.61129082752427</v>
      </c>
      <c r="BT10" s="158">
        <f>'Income Support'!BT8+'Income Support'!BT9</f>
        <v>734.77098234094808</v>
      </c>
      <c r="BU10" s="158">
        <f>'Income Support'!BU8+'Income Support'!BU9</f>
        <v>765.30026010577535</v>
      </c>
      <c r="BV10" s="158">
        <f>'Income Support'!BV8+'Income Support'!BV9</f>
        <v>712.70078714126032</v>
      </c>
      <c r="BW10" s="158">
        <f>'Income Support'!BW8+'Income Support'!BW9</f>
        <v>656.03542122109252</v>
      </c>
      <c r="BX10" s="158">
        <f>'Income Support'!BX8+'Income Support'!BX9</f>
        <v>515.34359848738109</v>
      </c>
      <c r="BY10" s="158">
        <f>'Income Support'!BY8+'Income Support'!BY9</f>
        <v>410.46453159867821</v>
      </c>
      <c r="BZ10" s="158">
        <f>'Income Support'!BZ8+'Income Support'!BZ9</f>
        <v>513.53437511182051</v>
      </c>
      <c r="CA10" s="158">
        <f>'Income Support'!CA8+'Income Support'!CA9</f>
        <v>414.04522794703757</v>
      </c>
      <c r="CB10" s="158">
        <f>'Income Support'!CB8+'Income Support'!CB9</f>
        <v>143.59799000124437</v>
      </c>
      <c r="CC10" s="158">
        <f>'Income Support'!CC8+'Income Support'!CC9</f>
        <v>3.371085574338336E-2</v>
      </c>
      <c r="CD10" s="158">
        <f>'Income Support'!CD8+'Income Support'!CD9</f>
        <v>-8.778768068600544E-2</v>
      </c>
      <c r="CE10" s="158">
        <f>'Income Support'!CE8+'Income Support'!CE9</f>
        <v>-1.3648202812905315</v>
      </c>
      <c r="CF10" s="158">
        <f>'Income Support'!CF8+'Income Support'!CF9</f>
        <v>-1.6687451438586107</v>
      </c>
      <c r="CG10" s="159">
        <f>'Income Support'!CG8+'Income Support'!CG9</f>
        <v>-1.72939050129078</v>
      </c>
    </row>
    <row r="11" spans="1:85" ht="26.25" customHeight="1" x14ac:dyDescent="0.35">
      <c r="A11" s="156"/>
      <c r="B11" s="64" t="s">
        <v>521</v>
      </c>
      <c r="AH11" s="158">
        <f t="shared" ref="AH11:BM11" si="0">SUM(AH7:AH10)</f>
        <v>1000</v>
      </c>
      <c r="AI11" s="158">
        <f t="shared" si="0"/>
        <v>1051</v>
      </c>
      <c r="AJ11" s="158">
        <f t="shared" si="0"/>
        <v>1436</v>
      </c>
      <c r="AK11" s="158">
        <f t="shared" si="0"/>
        <v>2320.92</v>
      </c>
      <c r="AL11" s="158">
        <f t="shared" si="0"/>
        <v>3671</v>
      </c>
      <c r="AM11" s="158">
        <f t="shared" si="0"/>
        <v>4607</v>
      </c>
      <c r="AN11" s="158">
        <f t="shared" si="0"/>
        <v>5281</v>
      </c>
      <c r="AO11" s="158">
        <f t="shared" si="0"/>
        <v>6075</v>
      </c>
      <c r="AP11" s="158">
        <f t="shared" si="0"/>
        <v>6507</v>
      </c>
      <c r="AQ11" s="158">
        <f t="shared" si="0"/>
        <v>6382</v>
      </c>
      <c r="AR11" s="158">
        <f t="shared" si="0"/>
        <v>5728</v>
      </c>
      <c r="AS11" s="158">
        <f t="shared" si="0"/>
        <v>5625</v>
      </c>
      <c r="AT11" s="158">
        <f t="shared" si="0"/>
        <v>6590</v>
      </c>
      <c r="AU11" s="158">
        <f t="shared" si="0"/>
        <v>8888.0228995117304</v>
      </c>
      <c r="AV11" s="158">
        <f t="shared" si="0"/>
        <v>11061.988000000001</v>
      </c>
      <c r="AW11" s="158">
        <f t="shared" si="0"/>
        <v>12170.623</v>
      </c>
      <c r="AX11" s="158">
        <f t="shared" si="0"/>
        <v>12418.047999999999</v>
      </c>
      <c r="AY11" s="158">
        <f t="shared" si="0"/>
        <v>12804.532999999999</v>
      </c>
      <c r="AZ11" s="158">
        <f t="shared" si="0"/>
        <v>12462.91</v>
      </c>
      <c r="BA11" s="158">
        <f t="shared" si="0"/>
        <v>11610.775000000001</v>
      </c>
      <c r="BB11" s="158">
        <f t="shared" si="0"/>
        <v>11255.138999999999</v>
      </c>
      <c r="BC11" s="158">
        <f t="shared" si="0"/>
        <v>11097.388999999999</v>
      </c>
      <c r="BD11" s="158">
        <f t="shared" si="0"/>
        <v>11461.492999999999</v>
      </c>
      <c r="BE11" s="158">
        <f t="shared" si="0"/>
        <v>11750.716119412173</v>
      </c>
      <c r="BF11" s="158">
        <f t="shared" si="0"/>
        <v>11858.782848892601</v>
      </c>
      <c r="BG11" s="158">
        <f t="shared" si="0"/>
        <v>12395.91573980819</v>
      </c>
      <c r="BH11" s="244">
        <f t="shared" si="0"/>
        <v>11788.16</v>
      </c>
      <c r="BI11" s="158">
        <f t="shared" si="0"/>
        <v>10974.956611885</v>
      </c>
      <c r="BJ11" s="158">
        <f t="shared" si="0"/>
        <v>10800.64373817</v>
      </c>
      <c r="BK11" s="158">
        <f t="shared" si="0"/>
        <v>10845.443613869065</v>
      </c>
      <c r="BL11" s="158">
        <f t="shared" si="0"/>
        <v>10876.669093809998</v>
      </c>
      <c r="BM11" s="158">
        <f t="shared" si="0"/>
        <v>12655.522787399997</v>
      </c>
      <c r="BN11" s="158">
        <f t="shared" ref="BN11:CG11" si="1">SUM(BN7:BN10)</f>
        <v>12805.626391631713</v>
      </c>
      <c r="BO11" s="158">
        <f t="shared" si="1"/>
        <v>13336.908884319999</v>
      </c>
      <c r="BP11" s="158">
        <f t="shared" si="1"/>
        <v>14291.2863693</v>
      </c>
      <c r="BQ11" s="158">
        <f t="shared" si="1"/>
        <v>14291.974219606191</v>
      </c>
      <c r="BR11" s="158">
        <f t="shared" si="1"/>
        <v>14315.76977712</v>
      </c>
      <c r="BS11" s="158">
        <f t="shared" si="1"/>
        <v>14357.613002939999</v>
      </c>
      <c r="BT11" s="158">
        <f t="shared" si="1"/>
        <v>13986.522341180005</v>
      </c>
      <c r="BU11" s="158">
        <f t="shared" si="1"/>
        <v>14222.98671266</v>
      </c>
      <c r="BV11" s="158">
        <f t="shared" si="1"/>
        <v>13518.27406435</v>
      </c>
      <c r="BW11" s="158">
        <f t="shared" si="1"/>
        <v>11317.549438680006</v>
      </c>
      <c r="BX11" s="158">
        <f t="shared" si="1"/>
        <v>10376.119989060002</v>
      </c>
      <c r="BY11" s="158">
        <f t="shared" si="1"/>
        <v>9249.4576462000095</v>
      </c>
      <c r="BZ11" s="158">
        <f t="shared" si="1"/>
        <v>8651.7350102201181</v>
      </c>
      <c r="CA11" s="158">
        <f t="shared" si="1"/>
        <v>8237.6535329899998</v>
      </c>
      <c r="CB11" s="158">
        <f t="shared" si="1"/>
        <v>7438.7905937547957</v>
      </c>
      <c r="CC11" s="158">
        <f t="shared" si="1"/>
        <v>2073.1679692623288</v>
      </c>
      <c r="CD11" s="158">
        <f t="shared" si="1"/>
        <v>307.69582882608671</v>
      </c>
      <c r="CE11" s="158">
        <f t="shared" si="1"/>
        <v>289.36185297634267</v>
      </c>
      <c r="CF11" s="158">
        <f t="shared" si="1"/>
        <v>342.81930771641345</v>
      </c>
      <c r="CG11" s="159">
        <f t="shared" si="1"/>
        <v>-9.7264143904090545</v>
      </c>
    </row>
    <row r="12" spans="1:85" x14ac:dyDescent="0.35">
      <c r="A12" s="156"/>
      <c r="B12" s="64" t="s">
        <v>522</v>
      </c>
      <c r="AH12" s="158">
        <f t="shared" ref="AH12:BM12" si="2">AH11+AH6</f>
        <v>1561</v>
      </c>
      <c r="AI12" s="158">
        <f t="shared" si="2"/>
        <v>1675</v>
      </c>
      <c r="AJ12" s="158">
        <f t="shared" si="2"/>
        <v>2165</v>
      </c>
      <c r="AK12" s="158">
        <f t="shared" si="2"/>
        <v>3245.05</v>
      </c>
      <c r="AL12" s="158">
        <f t="shared" si="2"/>
        <v>4612</v>
      </c>
      <c r="AM12" s="158">
        <f t="shared" si="2"/>
        <v>5592</v>
      </c>
      <c r="AN12" s="158">
        <f t="shared" si="2"/>
        <v>6470</v>
      </c>
      <c r="AO12" s="158">
        <f t="shared" si="2"/>
        <v>7446</v>
      </c>
      <c r="AP12" s="158">
        <f t="shared" si="2"/>
        <v>7965</v>
      </c>
      <c r="AQ12" s="158">
        <f t="shared" si="2"/>
        <v>7956</v>
      </c>
      <c r="AR12" s="158">
        <f t="shared" si="2"/>
        <v>7581.9769999999999</v>
      </c>
      <c r="AS12" s="158">
        <f t="shared" si="2"/>
        <v>7675.058</v>
      </c>
      <c r="AT12" s="158">
        <f t="shared" si="2"/>
        <v>8895.1849999999995</v>
      </c>
      <c r="AU12" s="158">
        <f t="shared" si="2"/>
        <v>11646.02289951173</v>
      </c>
      <c r="AV12" s="158">
        <f t="shared" si="2"/>
        <v>14789.988000000001</v>
      </c>
      <c r="AW12" s="158">
        <f t="shared" si="2"/>
        <v>16109.623</v>
      </c>
      <c r="AX12" s="158">
        <f t="shared" si="2"/>
        <v>16387.047999999999</v>
      </c>
      <c r="AY12" s="158">
        <f t="shared" si="2"/>
        <v>16692.532999999999</v>
      </c>
      <c r="AZ12" s="158">
        <f t="shared" si="2"/>
        <v>16277.91</v>
      </c>
      <c r="BA12" s="158">
        <f t="shared" si="2"/>
        <v>15383.775000000001</v>
      </c>
      <c r="BB12" s="158">
        <f t="shared" si="2"/>
        <v>14874.138999999999</v>
      </c>
      <c r="BC12" s="158">
        <f t="shared" si="2"/>
        <v>14878.388999999999</v>
      </c>
      <c r="BD12" s="158">
        <f t="shared" si="2"/>
        <v>15556.492999999999</v>
      </c>
      <c r="BE12" s="158">
        <f t="shared" si="2"/>
        <v>16236.716119412173</v>
      </c>
      <c r="BF12" s="158">
        <f t="shared" si="2"/>
        <v>16342.782848892601</v>
      </c>
      <c r="BG12" s="158">
        <f t="shared" si="2"/>
        <v>17247.100863243249</v>
      </c>
      <c r="BH12" s="244">
        <f t="shared" si="2"/>
        <v>17758.775999999998</v>
      </c>
      <c r="BI12" s="158">
        <f t="shared" si="2"/>
        <v>17401.231831484998</v>
      </c>
      <c r="BJ12" s="158">
        <f t="shared" si="2"/>
        <v>17669.187397769998</v>
      </c>
      <c r="BK12" s="158">
        <f t="shared" si="2"/>
        <v>18212.568434583096</v>
      </c>
      <c r="BL12" s="158">
        <f t="shared" si="2"/>
        <v>18579.987576109997</v>
      </c>
      <c r="BM12" s="158">
        <f t="shared" si="2"/>
        <v>20784.407935759999</v>
      </c>
      <c r="BN12" s="158">
        <f t="shared" ref="BN12:CG12" si="3">BN11+BN6</f>
        <v>21047.783234791714</v>
      </c>
      <c r="BO12" s="158">
        <f t="shared" si="3"/>
        <v>21389.061993629999</v>
      </c>
      <c r="BP12" s="158">
        <f t="shared" si="3"/>
        <v>21802.161485619999</v>
      </c>
      <c r="BQ12" s="158">
        <f t="shared" si="3"/>
        <v>21333.497695806163</v>
      </c>
      <c r="BR12" s="158">
        <f t="shared" si="3"/>
        <v>20891.84971486</v>
      </c>
      <c r="BS12" s="158">
        <f t="shared" si="3"/>
        <v>20436.319053809995</v>
      </c>
      <c r="BT12" s="158">
        <f t="shared" si="3"/>
        <v>19652.107896290006</v>
      </c>
      <c r="BU12" s="158">
        <f t="shared" si="3"/>
        <v>19590.634730900001</v>
      </c>
      <c r="BV12" s="158">
        <f t="shared" si="3"/>
        <v>18658.15129107</v>
      </c>
      <c r="BW12" s="158">
        <f t="shared" si="3"/>
        <v>16378.436239420003</v>
      </c>
      <c r="BX12" s="158">
        <f t="shared" si="3"/>
        <v>15447.179786575045</v>
      </c>
      <c r="BY12" s="158">
        <f t="shared" si="3"/>
        <v>14083.751907930009</v>
      </c>
      <c r="BZ12" s="158">
        <f t="shared" si="3"/>
        <v>13587.04522423012</v>
      </c>
      <c r="CA12" s="158">
        <f t="shared" si="3"/>
        <v>13704.791448</v>
      </c>
      <c r="CB12" s="158">
        <f t="shared" si="3"/>
        <v>13464.511444546017</v>
      </c>
      <c r="CC12" s="158">
        <f t="shared" si="3"/>
        <v>8162.4027513503806</v>
      </c>
      <c r="CD12" s="158">
        <f t="shared" si="3"/>
        <v>6377.3097029041819</v>
      </c>
      <c r="CE12" s="158">
        <f t="shared" si="3"/>
        <v>6105.8822402328296</v>
      </c>
      <c r="CF12" s="158">
        <f t="shared" si="3"/>
        <v>6120.5934952092712</v>
      </c>
      <c r="CG12" s="159">
        <f t="shared" si="3"/>
        <v>5849.0687403582051</v>
      </c>
    </row>
    <row r="13" spans="1:85" ht="25.5" customHeight="1" x14ac:dyDescent="0.35">
      <c r="A13" s="156"/>
      <c r="B13" s="69" t="s">
        <v>523</v>
      </c>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244"/>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9"/>
    </row>
    <row r="14" spans="1:85" x14ac:dyDescent="0.35">
      <c r="A14" s="156"/>
      <c r="B14" s="62" t="s">
        <v>516</v>
      </c>
      <c r="AH14" s="158"/>
      <c r="AI14" s="158"/>
      <c r="AJ14" s="158"/>
      <c r="AK14" s="158"/>
      <c r="AL14" s="158"/>
      <c r="AM14" s="158"/>
      <c r="AN14" s="158"/>
      <c r="AO14" s="158"/>
      <c r="AP14" s="158"/>
      <c r="AQ14" s="158"/>
      <c r="AR14" s="158"/>
      <c r="AS14" s="158"/>
      <c r="AT14" s="158"/>
      <c r="AU14" s="158"/>
      <c r="AV14" s="158"/>
      <c r="AW14" s="158"/>
      <c r="AX14" s="158"/>
      <c r="AY14" s="158"/>
      <c r="AZ14" s="158"/>
      <c r="BA14" s="158">
        <v>116.79592988181108</v>
      </c>
      <c r="BB14" s="158">
        <v>132.17847016496529</v>
      </c>
      <c r="BC14" s="158">
        <v>109.70071383436645</v>
      </c>
      <c r="BD14" s="158">
        <v>125.45522470816346</v>
      </c>
      <c r="BE14" s="158">
        <v>120.38742008976749</v>
      </c>
      <c r="BF14" s="158">
        <v>100.48672426926316</v>
      </c>
      <c r="BG14" s="158">
        <v>100.88002149801866</v>
      </c>
      <c r="BH14" s="244">
        <v>113.2</v>
      </c>
      <c r="BI14" s="158">
        <v>134.19999999999999</v>
      </c>
      <c r="BJ14" s="158">
        <v>142.69999999999999</v>
      </c>
      <c r="BK14" s="158">
        <v>168.4</v>
      </c>
      <c r="BL14" s="158">
        <v>172.2</v>
      </c>
      <c r="BM14" s="158">
        <v>168.9</v>
      </c>
      <c r="BN14" s="158">
        <v>139.4</v>
      </c>
      <c r="BO14" s="158">
        <v>99.9</v>
      </c>
      <c r="BP14" s="158">
        <v>92.5</v>
      </c>
      <c r="BQ14" s="158">
        <v>84.5</v>
      </c>
      <c r="BR14" s="158">
        <v>74.400000000000006</v>
      </c>
      <c r="BS14" s="158">
        <v>57.6</v>
      </c>
      <c r="BT14" s="158">
        <v>43.9</v>
      </c>
      <c r="BU14" s="158">
        <v>36.6</v>
      </c>
      <c r="BV14" s="158"/>
      <c r="BW14" s="158"/>
      <c r="BX14" s="158"/>
      <c r="BY14" s="158"/>
      <c r="BZ14" s="158"/>
      <c r="CA14" s="158"/>
      <c r="CB14" s="158"/>
      <c r="CC14" s="158"/>
      <c r="CD14" s="158"/>
      <c r="CE14" s="158"/>
      <c r="CF14" s="158"/>
      <c r="CG14" s="159"/>
    </row>
    <row r="15" spans="1:85" x14ac:dyDescent="0.35">
      <c r="A15" s="156"/>
      <c r="B15" s="62" t="s">
        <v>370</v>
      </c>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f t="shared" ref="BL15:BU15" si="4">SUM(BL16:BL18)</f>
        <v>0.53912335720161619</v>
      </c>
      <c r="BM15" s="158">
        <f t="shared" si="4"/>
        <v>25.818976858893286</v>
      </c>
      <c r="BN15" s="158">
        <f t="shared" si="4"/>
        <v>51.262814380029717</v>
      </c>
      <c r="BO15" s="158">
        <f t="shared" si="4"/>
        <v>58.557757927338557</v>
      </c>
      <c r="BP15" s="158">
        <f t="shared" si="4"/>
        <v>93.411892766059182</v>
      </c>
      <c r="BQ15" s="158">
        <f t="shared" si="4"/>
        <v>95.057905838789424</v>
      </c>
      <c r="BR15" s="158">
        <f t="shared" si="4"/>
        <v>105.8671852550389</v>
      </c>
      <c r="BS15" s="158">
        <f t="shared" si="4"/>
        <v>104.14912872340737</v>
      </c>
      <c r="BT15" s="158">
        <f t="shared" si="4"/>
        <v>100.12463899641139</v>
      </c>
      <c r="BU15" s="158">
        <f t="shared" si="4"/>
        <v>84.126829353822686</v>
      </c>
      <c r="BV15" s="158"/>
      <c r="BW15" s="158"/>
      <c r="BX15" s="158"/>
      <c r="BY15" s="158"/>
      <c r="BZ15" s="158"/>
      <c r="CA15" s="158"/>
      <c r="CB15" s="158"/>
      <c r="CC15" s="158"/>
      <c r="CD15" s="158"/>
      <c r="CE15" s="158"/>
      <c r="CF15" s="158"/>
      <c r="CG15" s="159"/>
    </row>
    <row r="16" spans="1:85" x14ac:dyDescent="0.35">
      <c r="A16" s="156"/>
      <c r="B16" s="201" t="s">
        <v>524</v>
      </c>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v>0.50070632121848613</v>
      </c>
      <c r="BM16" s="158">
        <v>18.127702347169819</v>
      </c>
      <c r="BN16" s="158">
        <v>23.491723461811898</v>
      </c>
      <c r="BO16" s="158">
        <v>20.478872923260425</v>
      </c>
      <c r="BP16" s="158">
        <v>24.791019055642863</v>
      </c>
      <c r="BQ16" s="158">
        <v>16.919910888119002</v>
      </c>
      <c r="BR16" s="158">
        <v>14.30736104551946</v>
      </c>
      <c r="BS16" s="158">
        <v>8.7309401826348978</v>
      </c>
      <c r="BT16" s="158">
        <v>6.1707266859640333</v>
      </c>
      <c r="BU16" s="158">
        <v>4.7167470619211738</v>
      </c>
      <c r="BV16" s="158"/>
      <c r="BW16" s="158"/>
      <c r="BX16" s="158"/>
      <c r="BY16" s="158"/>
      <c r="BZ16" s="158"/>
      <c r="CA16" s="158"/>
      <c r="CB16" s="158"/>
      <c r="CC16" s="158"/>
      <c r="CD16" s="158"/>
      <c r="CE16" s="158"/>
      <c r="CF16" s="158"/>
      <c r="CG16" s="159"/>
    </row>
    <row r="17" spans="1:94" x14ac:dyDescent="0.35">
      <c r="A17" s="156"/>
      <c r="B17" s="201" t="s">
        <v>525</v>
      </c>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v>2.446881132976772E-2</v>
      </c>
      <c r="BM17" s="158">
        <v>2.3071630488921482</v>
      </c>
      <c r="BN17" s="158">
        <v>19.220413431936684</v>
      </c>
      <c r="BO17" s="158">
        <v>26.951099101044971</v>
      </c>
      <c r="BP17" s="158">
        <v>38.909879141890073</v>
      </c>
      <c r="BQ17" s="158">
        <v>27.341953510291905</v>
      </c>
      <c r="BR17" s="158">
        <v>22.912320425735729</v>
      </c>
      <c r="BS17" s="158">
        <v>17.868553690015474</v>
      </c>
      <c r="BT17" s="158">
        <v>15.091333181256125</v>
      </c>
      <c r="BU17" s="158">
        <v>12.094105242820552</v>
      </c>
      <c r="BV17" s="158"/>
      <c r="BW17" s="158"/>
      <c r="BX17" s="158"/>
      <c r="BY17" s="158"/>
      <c r="BZ17" s="158"/>
      <c r="CA17" s="158"/>
      <c r="CB17" s="158"/>
      <c r="CC17" s="158"/>
      <c r="CD17" s="158"/>
      <c r="CE17" s="158"/>
      <c r="CF17" s="158"/>
      <c r="CG17" s="159"/>
    </row>
    <row r="18" spans="1:94" x14ac:dyDescent="0.35">
      <c r="A18" s="156"/>
      <c r="B18" s="201" t="s">
        <v>526</v>
      </c>
      <c r="C18" s="271"/>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v>1.3948224653362337E-2</v>
      </c>
      <c r="BM18" s="158">
        <v>5.3841114628313225</v>
      </c>
      <c r="BN18" s="158">
        <v>8.5506774862811366</v>
      </c>
      <c r="BO18" s="158">
        <v>11.127785903033159</v>
      </c>
      <c r="BP18" s="158">
        <v>29.710994568526246</v>
      </c>
      <c r="BQ18" s="158">
        <v>50.796041440378517</v>
      </c>
      <c r="BR18" s="158">
        <v>68.647503783783719</v>
      </c>
      <c r="BS18" s="158">
        <v>77.549634850757002</v>
      </c>
      <c r="BT18" s="158">
        <v>78.862579129191232</v>
      </c>
      <c r="BU18" s="158">
        <v>67.315977049080956</v>
      </c>
      <c r="BV18" s="158"/>
      <c r="BW18" s="158"/>
      <c r="BX18" s="158"/>
      <c r="BY18" s="158"/>
      <c r="BZ18" s="158"/>
      <c r="CA18" s="158"/>
      <c r="CB18" s="158"/>
      <c r="CC18" s="158"/>
      <c r="CD18" s="158"/>
      <c r="CE18" s="158"/>
      <c r="CF18" s="158"/>
      <c r="CG18" s="159"/>
    </row>
    <row r="19" spans="1:94" ht="25.5" customHeight="1" x14ac:dyDescent="0.35">
      <c r="A19" s="156"/>
      <c r="B19" s="62" t="s">
        <v>527</v>
      </c>
      <c r="AH19" s="158"/>
      <c r="AI19" s="158"/>
      <c r="AJ19" s="158"/>
      <c r="AK19" s="158"/>
      <c r="AL19" s="158"/>
      <c r="AM19" s="158"/>
      <c r="AN19" s="158"/>
      <c r="AO19" s="158"/>
      <c r="AP19" s="158"/>
      <c r="AQ19" s="158"/>
      <c r="AR19" s="158"/>
      <c r="AS19" s="158"/>
      <c r="AT19" s="158"/>
      <c r="AU19" s="158"/>
      <c r="AV19" s="158"/>
      <c r="AW19" s="158"/>
      <c r="AX19" s="158"/>
      <c r="AY19" s="158"/>
      <c r="AZ19" s="158"/>
      <c r="BA19" s="158">
        <v>163.47866651108149</v>
      </c>
      <c r="BB19" s="158">
        <v>187.05371385383526</v>
      </c>
      <c r="BC19" s="158">
        <v>149.96755398000798</v>
      </c>
      <c r="BD19" s="158">
        <v>169.40724939581844</v>
      </c>
      <c r="BE19" s="158">
        <v>154.21051973578159</v>
      </c>
      <c r="BF19" s="158">
        <v>119.15920173857145</v>
      </c>
      <c r="BG19" s="158">
        <v>112.32029204902062</v>
      </c>
      <c r="BH19" s="244">
        <v>116.79585017902568</v>
      </c>
      <c r="BI19" s="158">
        <v>124.13452808126607</v>
      </c>
      <c r="BJ19" s="158">
        <v>123.21674183774292</v>
      </c>
      <c r="BK19" s="158">
        <v>134.48699999999999</v>
      </c>
      <c r="BL19" s="158">
        <v>129.953</v>
      </c>
      <c r="BM19" s="158">
        <v>121.925</v>
      </c>
      <c r="BN19" s="158">
        <v>95.212260665519551</v>
      </c>
      <c r="BO19" s="158">
        <v>59.030710077407292</v>
      </c>
      <c r="BP19" s="158">
        <v>36.975583583650085</v>
      </c>
      <c r="BQ19" s="158">
        <v>15.905182093178912</v>
      </c>
      <c r="BR19" s="158">
        <v>6.5732235105918706</v>
      </c>
      <c r="BS19" s="158">
        <v>2.3760664057247718</v>
      </c>
      <c r="BT19" s="158">
        <v>0.31261325864503853</v>
      </c>
      <c r="BU19" s="158">
        <v>0</v>
      </c>
      <c r="BV19" s="158"/>
      <c r="BW19" s="158"/>
      <c r="BX19" s="158"/>
      <c r="BY19" s="158"/>
      <c r="BZ19" s="158"/>
      <c r="CA19" s="158"/>
      <c r="CB19" s="158"/>
      <c r="CC19" s="158"/>
      <c r="CD19" s="158"/>
      <c r="CE19" s="158"/>
      <c r="CF19" s="158"/>
      <c r="CG19" s="159"/>
      <c r="CI19" s="272"/>
      <c r="CJ19" s="272"/>
      <c r="CK19" s="272"/>
      <c r="CL19" s="272"/>
      <c r="CM19" s="272"/>
      <c r="CN19" s="272"/>
      <c r="CO19" s="272"/>
      <c r="CP19" s="73"/>
    </row>
    <row r="20" spans="1:94" x14ac:dyDescent="0.35">
      <c r="A20" s="156"/>
      <c r="B20" s="62" t="s">
        <v>518</v>
      </c>
      <c r="AH20" s="158"/>
      <c r="AI20" s="158"/>
      <c r="AJ20" s="158"/>
      <c r="AK20" s="158"/>
      <c r="AL20" s="158"/>
      <c r="AM20" s="158"/>
      <c r="AN20" s="158"/>
      <c r="AO20" s="158"/>
      <c r="AP20" s="158"/>
      <c r="AQ20" s="158"/>
      <c r="AR20" s="158"/>
      <c r="AS20" s="158"/>
      <c r="AT20" s="158"/>
      <c r="AU20" s="158"/>
      <c r="AV20" s="158"/>
      <c r="AW20" s="158"/>
      <c r="AX20" s="158"/>
      <c r="AY20" s="158"/>
      <c r="AZ20" s="158"/>
      <c r="BA20" s="158">
        <v>203.36061820070574</v>
      </c>
      <c r="BB20" s="158">
        <v>198.40568887790511</v>
      </c>
      <c r="BC20" s="158">
        <v>140.66165186094764</v>
      </c>
      <c r="BD20" s="158">
        <v>138.41469909637487</v>
      </c>
      <c r="BE20" s="158">
        <v>114.8001021440505</v>
      </c>
      <c r="BF20" s="158">
        <v>74.862649640004904</v>
      </c>
      <c r="BG20" s="158">
        <v>62.973652575140854</v>
      </c>
      <c r="BH20" s="244">
        <v>61.77587354492487</v>
      </c>
      <c r="BI20" s="158">
        <v>63.70905671573847</v>
      </c>
      <c r="BJ20" s="158">
        <v>63.463436144717264</v>
      </c>
      <c r="BK20" s="158">
        <v>62.935000000000002</v>
      </c>
      <c r="BL20" s="158">
        <v>60.78</v>
      </c>
      <c r="BM20" s="158">
        <v>67.691999999999993</v>
      </c>
      <c r="BN20" s="158">
        <v>64.433555716356807</v>
      </c>
      <c r="BO20" s="158">
        <v>45.933912116105837</v>
      </c>
      <c r="BP20" s="158">
        <v>33.680927381063057</v>
      </c>
      <c r="BQ20" s="158">
        <v>27.841767534470925</v>
      </c>
      <c r="BR20" s="158">
        <v>27.199686350520878</v>
      </c>
      <c r="BS20" s="158">
        <v>22.810147633481726</v>
      </c>
      <c r="BT20" s="158">
        <v>17.770315272571533</v>
      </c>
      <c r="BU20" s="158">
        <v>13.647851726598063</v>
      </c>
      <c r="BV20" s="158"/>
      <c r="BW20" s="158"/>
      <c r="BX20" s="158"/>
      <c r="BY20" s="158"/>
      <c r="BZ20" s="158"/>
      <c r="CA20" s="158"/>
      <c r="CB20" s="158"/>
      <c r="CC20" s="158"/>
      <c r="CD20" s="158"/>
      <c r="CE20" s="158"/>
      <c r="CF20" s="158"/>
      <c r="CG20" s="159"/>
      <c r="CI20" s="73"/>
      <c r="CJ20" s="73"/>
      <c r="CK20" s="73"/>
      <c r="CL20" s="73"/>
      <c r="CM20" s="73"/>
      <c r="CN20" s="73"/>
      <c r="CO20" s="73"/>
      <c r="CP20" s="73"/>
    </row>
    <row r="21" spans="1:94" x14ac:dyDescent="0.35">
      <c r="A21" s="156"/>
      <c r="B21" s="62" t="s">
        <v>519</v>
      </c>
      <c r="AH21" s="158"/>
      <c r="AI21" s="158"/>
      <c r="AJ21" s="158"/>
      <c r="AK21" s="158"/>
      <c r="AL21" s="158"/>
      <c r="AM21" s="158"/>
      <c r="AN21" s="158"/>
      <c r="AO21" s="158"/>
      <c r="AP21" s="158"/>
      <c r="AQ21" s="158"/>
      <c r="AR21" s="158"/>
      <c r="AS21" s="158"/>
      <c r="AT21" s="158"/>
      <c r="AU21" s="158"/>
      <c r="AV21" s="158"/>
      <c r="AW21" s="158"/>
      <c r="AX21" s="158"/>
      <c r="AY21" s="158"/>
      <c r="AZ21" s="158"/>
      <c r="BA21" s="158">
        <v>144.44922362530784</v>
      </c>
      <c r="BB21" s="158">
        <v>118.34974127073058</v>
      </c>
      <c r="BC21" s="158">
        <v>74.90693985231799</v>
      </c>
      <c r="BD21" s="158">
        <v>65.80689248048904</v>
      </c>
      <c r="BE21" s="158">
        <v>44.158188736817465</v>
      </c>
      <c r="BF21" s="158">
        <v>29.341435221051537</v>
      </c>
      <c r="BG21" s="158">
        <v>26.164782709926769</v>
      </c>
      <c r="BH21" s="244">
        <v>22.270286626406381</v>
      </c>
      <c r="BI21" s="158">
        <v>20.989385162316275</v>
      </c>
      <c r="BJ21" s="158">
        <v>22.828368151564696</v>
      </c>
      <c r="BK21" s="158">
        <v>22.635999999999999</v>
      </c>
      <c r="BL21" s="158">
        <v>24.882000000000001</v>
      </c>
      <c r="BM21" s="158">
        <v>124.113</v>
      </c>
      <c r="BN21" s="158">
        <v>121.19978491441283</v>
      </c>
      <c r="BO21" s="158">
        <v>75.406614660501049</v>
      </c>
      <c r="BP21" s="158">
        <v>64.692109571851034</v>
      </c>
      <c r="BQ21" s="158">
        <v>43.402130616711688</v>
      </c>
      <c r="BR21" s="158">
        <v>25.514656454953286</v>
      </c>
      <c r="BS21" s="158">
        <v>15.109857198874606</v>
      </c>
      <c r="BT21" s="158">
        <v>9.0519190391507962</v>
      </c>
      <c r="BU21" s="158">
        <v>5.3306866764695657</v>
      </c>
      <c r="BV21" s="158"/>
      <c r="BW21" s="158"/>
      <c r="BX21" s="158"/>
      <c r="BY21" s="158"/>
      <c r="BZ21" s="158"/>
      <c r="CA21" s="158"/>
      <c r="CB21" s="158"/>
      <c r="CC21" s="158"/>
      <c r="CD21" s="158"/>
      <c r="CE21" s="158"/>
      <c r="CF21" s="158"/>
      <c r="CG21" s="159"/>
    </row>
    <row r="22" spans="1:94" x14ac:dyDescent="0.35">
      <c r="A22" s="156"/>
      <c r="B22" s="62" t="s">
        <v>520</v>
      </c>
      <c r="AH22" s="158"/>
      <c r="AI22" s="158"/>
      <c r="AJ22" s="158"/>
      <c r="AK22" s="158"/>
      <c r="AL22" s="158"/>
      <c r="AM22" s="158"/>
      <c r="AN22" s="158"/>
      <c r="AO22" s="158"/>
      <c r="AP22" s="158"/>
      <c r="AQ22" s="158"/>
      <c r="AR22" s="158"/>
      <c r="AS22" s="158"/>
      <c r="AT22" s="158"/>
      <c r="AU22" s="158"/>
      <c r="AV22" s="158"/>
      <c r="AW22" s="158"/>
      <c r="AX22" s="158"/>
      <c r="AY22" s="158"/>
      <c r="AZ22" s="158"/>
      <c r="BA22" s="158">
        <v>38.789312587174926</v>
      </c>
      <c r="BB22" s="158">
        <v>34.561682109675409</v>
      </c>
      <c r="BC22" s="158">
        <v>22.422254102716579</v>
      </c>
      <c r="BD22" s="158">
        <v>21.978699599733631</v>
      </c>
      <c r="BE22" s="158">
        <v>19.528754619871819</v>
      </c>
      <c r="BF22" s="158">
        <v>13.079704247052007</v>
      </c>
      <c r="BG22" s="158">
        <v>10.37376788383064</v>
      </c>
      <c r="BH22" s="244">
        <v>17.945685060334739</v>
      </c>
      <c r="BI22" s="158">
        <v>19.538175067930293</v>
      </c>
      <c r="BJ22" s="158">
        <v>20.399963952869477</v>
      </c>
      <c r="BK22" s="158">
        <v>23.855</v>
      </c>
      <c r="BL22" s="158">
        <v>24.017000000000003</v>
      </c>
      <c r="BM22" s="158">
        <v>24.642999999999997</v>
      </c>
      <c r="BN22" s="158">
        <v>18.39283910997651</v>
      </c>
      <c r="BO22" s="158">
        <v>14.946486557439496</v>
      </c>
      <c r="BP22" s="158">
        <v>17.950244579809109</v>
      </c>
      <c r="BQ22" s="158">
        <v>20.2149122285795</v>
      </c>
      <c r="BR22" s="158">
        <v>16.67174622935487</v>
      </c>
      <c r="BS22" s="158">
        <v>16.54973947382279</v>
      </c>
      <c r="BT22" s="158">
        <v>13.655624784625029</v>
      </c>
      <c r="BU22" s="158">
        <v>11.198373868441289</v>
      </c>
      <c r="BV22" s="158"/>
      <c r="BW22" s="158"/>
      <c r="BX22" s="158"/>
      <c r="BY22" s="158"/>
      <c r="BZ22" s="158"/>
      <c r="CA22" s="158"/>
      <c r="CB22" s="158"/>
      <c r="CC22" s="158"/>
      <c r="CD22" s="158"/>
      <c r="CE22" s="158"/>
      <c r="CF22" s="158"/>
      <c r="CG22" s="159"/>
    </row>
    <row r="23" spans="1:94" ht="26.25" customHeight="1" x14ac:dyDescent="0.35">
      <c r="A23" s="156"/>
      <c r="B23" s="64" t="s">
        <v>521</v>
      </c>
      <c r="AH23" s="158"/>
      <c r="AI23" s="158"/>
      <c r="AJ23" s="158"/>
      <c r="AK23" s="158"/>
      <c r="AL23" s="158"/>
      <c r="AM23" s="158"/>
      <c r="AN23" s="158"/>
      <c r="AO23" s="158"/>
      <c r="AP23" s="158"/>
      <c r="AQ23" s="158"/>
      <c r="AR23" s="158"/>
      <c r="AS23" s="158"/>
      <c r="AT23" s="158"/>
      <c r="AU23" s="158"/>
      <c r="AV23" s="158"/>
      <c r="AW23" s="158"/>
      <c r="AX23" s="158"/>
      <c r="AY23" s="158"/>
      <c r="AZ23" s="158"/>
      <c r="BA23" s="158">
        <f t="shared" ref="BA23:BU23" si="5">SUM(BA16:BA22)</f>
        <v>550.07782092426999</v>
      </c>
      <c r="BB23" s="158">
        <f t="shared" si="5"/>
        <v>538.37082611214635</v>
      </c>
      <c r="BC23" s="158">
        <f t="shared" si="5"/>
        <v>387.95839979599015</v>
      </c>
      <c r="BD23" s="158">
        <f t="shared" si="5"/>
        <v>395.60754057241604</v>
      </c>
      <c r="BE23" s="158">
        <f t="shared" si="5"/>
        <v>332.69756523652143</v>
      </c>
      <c r="BF23" s="158">
        <f t="shared" si="5"/>
        <v>236.44299084667989</v>
      </c>
      <c r="BG23" s="158">
        <f t="shared" si="5"/>
        <v>211.83249521791888</v>
      </c>
      <c r="BH23" s="244">
        <f t="shared" si="5"/>
        <v>218.78769541069167</v>
      </c>
      <c r="BI23" s="158">
        <f t="shared" si="5"/>
        <v>228.37114502725112</v>
      </c>
      <c r="BJ23" s="158">
        <f t="shared" si="5"/>
        <v>229.90851008689435</v>
      </c>
      <c r="BK23" s="158">
        <f t="shared" si="5"/>
        <v>243.91299999999998</v>
      </c>
      <c r="BL23" s="158">
        <f t="shared" si="5"/>
        <v>240.17112335720162</v>
      </c>
      <c r="BM23" s="158">
        <f t="shared" si="5"/>
        <v>364.19197685889327</v>
      </c>
      <c r="BN23" s="158">
        <f t="shared" si="5"/>
        <v>350.50125478629542</v>
      </c>
      <c r="BO23" s="158">
        <f t="shared" si="5"/>
        <v>253.87548133879224</v>
      </c>
      <c r="BP23" s="158">
        <f t="shared" si="5"/>
        <v>246.71075788243246</v>
      </c>
      <c r="BQ23" s="158">
        <f t="shared" si="5"/>
        <v>202.42189831173042</v>
      </c>
      <c r="BR23" s="158">
        <f t="shared" si="5"/>
        <v>181.82649780045983</v>
      </c>
      <c r="BS23" s="158">
        <f t="shared" si="5"/>
        <v>160.99493943531127</v>
      </c>
      <c r="BT23" s="158">
        <f t="shared" si="5"/>
        <v>140.91511135140379</v>
      </c>
      <c r="BU23" s="158">
        <f t="shared" si="5"/>
        <v>114.30374162533161</v>
      </c>
      <c r="BV23" s="158"/>
      <c r="BW23" s="158"/>
      <c r="BX23" s="158"/>
      <c r="BY23" s="158"/>
      <c r="BZ23" s="158"/>
      <c r="CA23" s="158"/>
      <c r="CB23" s="158"/>
      <c r="CC23" s="158"/>
      <c r="CD23" s="158"/>
      <c r="CE23" s="158"/>
      <c r="CF23" s="158"/>
      <c r="CG23" s="159"/>
    </row>
    <row r="24" spans="1:94" x14ac:dyDescent="0.35">
      <c r="A24" s="156"/>
      <c r="B24" s="64" t="s">
        <v>522</v>
      </c>
      <c r="AH24" s="158"/>
      <c r="AI24" s="158"/>
      <c r="AJ24" s="158"/>
      <c r="AK24" s="158"/>
      <c r="AL24" s="158"/>
      <c r="AM24" s="158"/>
      <c r="AN24" s="158"/>
      <c r="AO24" s="158"/>
      <c r="AP24" s="158"/>
      <c r="AQ24" s="158"/>
      <c r="AR24" s="158"/>
      <c r="AS24" s="158"/>
      <c r="AT24" s="158"/>
      <c r="AU24" s="158"/>
      <c r="AV24" s="158"/>
      <c r="AW24" s="158"/>
      <c r="AX24" s="158"/>
      <c r="AY24" s="158"/>
      <c r="AZ24" s="158"/>
      <c r="BA24" s="158">
        <f t="shared" ref="BA24:BU24" si="6">BA23+BA14</f>
        <v>666.87375080608103</v>
      </c>
      <c r="BB24" s="158">
        <f t="shared" si="6"/>
        <v>670.54929627711158</v>
      </c>
      <c r="BC24" s="158">
        <f t="shared" si="6"/>
        <v>497.65911363035661</v>
      </c>
      <c r="BD24" s="158">
        <f t="shared" si="6"/>
        <v>521.06276528057947</v>
      </c>
      <c r="BE24" s="158">
        <f t="shared" si="6"/>
        <v>453.08498532628892</v>
      </c>
      <c r="BF24" s="158">
        <f t="shared" si="6"/>
        <v>336.92971511594305</v>
      </c>
      <c r="BG24" s="158">
        <f t="shared" si="6"/>
        <v>312.71251671593757</v>
      </c>
      <c r="BH24" s="244">
        <f t="shared" si="6"/>
        <v>331.98769541069169</v>
      </c>
      <c r="BI24" s="158">
        <f t="shared" si="6"/>
        <v>362.57114502725108</v>
      </c>
      <c r="BJ24" s="158">
        <f t="shared" si="6"/>
        <v>372.60851008689434</v>
      </c>
      <c r="BK24" s="158">
        <f t="shared" si="6"/>
        <v>412.31299999999999</v>
      </c>
      <c r="BL24" s="158">
        <f t="shared" si="6"/>
        <v>412.37112335720161</v>
      </c>
      <c r="BM24" s="158">
        <f t="shared" si="6"/>
        <v>533.0919768588933</v>
      </c>
      <c r="BN24" s="158">
        <f t="shared" si="6"/>
        <v>489.90125478629545</v>
      </c>
      <c r="BO24" s="158">
        <f t="shared" si="6"/>
        <v>353.77548133879225</v>
      </c>
      <c r="BP24" s="158">
        <f t="shared" si="6"/>
        <v>339.21075788243246</v>
      </c>
      <c r="BQ24" s="158">
        <f t="shared" si="6"/>
        <v>286.92189831173039</v>
      </c>
      <c r="BR24" s="158">
        <f t="shared" si="6"/>
        <v>256.22649780045981</v>
      </c>
      <c r="BS24" s="158">
        <f t="shared" si="6"/>
        <v>218.59493943531126</v>
      </c>
      <c r="BT24" s="158">
        <f t="shared" si="6"/>
        <v>184.8151113514038</v>
      </c>
      <c r="BU24" s="158">
        <f t="shared" si="6"/>
        <v>150.90374162533161</v>
      </c>
      <c r="BV24" s="158"/>
      <c r="BW24" s="158"/>
      <c r="BX24" s="158"/>
      <c r="BY24" s="158"/>
      <c r="BZ24" s="158"/>
      <c r="CA24" s="158"/>
      <c r="CB24" s="158"/>
      <c r="CC24" s="158"/>
      <c r="CD24" s="158"/>
      <c r="CE24" s="158"/>
      <c r="CF24" s="158"/>
      <c r="CG24" s="159"/>
    </row>
    <row r="25" spans="1:94" ht="26.25" customHeight="1" x14ac:dyDescent="0.35">
      <c r="A25" s="156"/>
      <c r="B25" s="69" t="s">
        <v>528</v>
      </c>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244"/>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9"/>
    </row>
    <row r="26" spans="1:94" x14ac:dyDescent="0.35">
      <c r="A26" s="156"/>
      <c r="B26" s="62" t="s">
        <v>516</v>
      </c>
      <c r="AH26" s="158">
        <f>'Income Support'!AH31</f>
        <v>2.8029816586538465</v>
      </c>
      <c r="AI26" s="158">
        <f>'Income Support'!AI31</f>
        <v>3.1177550000000003</v>
      </c>
      <c r="AJ26" s="158">
        <f>'Income Support'!AJ31</f>
        <v>4.417237692307693</v>
      </c>
      <c r="AK26" s="158">
        <f>'Income Support'!AK31</f>
        <v>3.0525300000000004</v>
      </c>
      <c r="AL26" s="158">
        <f>'Income Support'!AL31</f>
        <v>5.1579929999999994</v>
      </c>
      <c r="AM26" s="158">
        <f>'Income Support'!AM31</f>
        <v>4.8207797499999998</v>
      </c>
      <c r="AN26" s="158">
        <f>'Income Support'!AN31</f>
        <v>5.9772190000000007</v>
      </c>
      <c r="AO26" s="158">
        <f>'Income Support'!AO31</f>
        <v>6.0103905714285712</v>
      </c>
      <c r="AP26" s="158">
        <f>'Income Support'!AP31</f>
        <v>6.2181166666666661</v>
      </c>
      <c r="AQ26" s="158">
        <f>'Income Support'!AQ31</f>
        <v>11.184782999999999</v>
      </c>
      <c r="AR26" s="158">
        <f>'Income Support'!AR31</f>
        <v>20.375420333333334</v>
      </c>
      <c r="AS26" s="158">
        <f>'Income Support'!AS31</f>
        <v>23.223578666666668</v>
      </c>
      <c r="AT26" s="158">
        <f>'Income Support'!AT31</f>
        <v>27.424068666666663</v>
      </c>
      <c r="AU26" s="158">
        <f>'Income Support'!AU31</f>
        <v>33.173434999999991</v>
      </c>
      <c r="AV26" s="158">
        <f>'Income Support'!AV31</f>
        <v>38.794090666666669</v>
      </c>
      <c r="AW26" s="158">
        <f>'Income Support'!AW31</f>
        <v>43.345056333333332</v>
      </c>
      <c r="AX26" s="158">
        <f>'Income Support'!AX31</f>
        <v>43.463999999999999</v>
      </c>
      <c r="AY26" s="158">
        <f>'Income Support'!AY31</f>
        <v>46.861000000000004</v>
      </c>
      <c r="AZ26" s="158">
        <f>'Income Support'!AZ31</f>
        <v>50.704000000000001</v>
      </c>
      <c r="BA26" s="158">
        <f>'Income Support'!BA31</f>
        <v>51.632000000000005</v>
      </c>
      <c r="BB26" s="158">
        <f>'Income Support'!BB31</f>
        <v>53.134</v>
      </c>
      <c r="BC26" s="158">
        <f>'Income Support'!BC31</f>
        <v>55.036000000000001</v>
      </c>
      <c r="BD26" s="158">
        <f>'Income Support'!BD31</f>
        <v>63.141999999999996</v>
      </c>
      <c r="BE26" s="158">
        <f>'Income Support'!BE31</f>
        <v>69.936000000000007</v>
      </c>
      <c r="BF26" s="158">
        <f>'Income Support'!BF31</f>
        <v>78.903000000000006</v>
      </c>
      <c r="BG26" s="158">
        <f>'Income Support'!BG31</f>
        <v>44.26</v>
      </c>
      <c r="BH26" s="244">
        <v>0</v>
      </c>
      <c r="BI26" s="158">
        <v>0</v>
      </c>
      <c r="BJ26" s="158">
        <v>0</v>
      </c>
      <c r="BK26" s="158">
        <v>0</v>
      </c>
      <c r="BL26" s="158">
        <v>0</v>
      </c>
      <c r="BM26" s="158">
        <v>0</v>
      </c>
      <c r="BN26" s="158">
        <v>0</v>
      </c>
      <c r="BO26" s="158">
        <v>0</v>
      </c>
      <c r="BP26" s="158">
        <v>0</v>
      </c>
      <c r="BQ26" s="158">
        <v>0</v>
      </c>
      <c r="BR26" s="158">
        <v>0</v>
      </c>
      <c r="BS26" s="158">
        <v>0</v>
      </c>
      <c r="BT26" s="158">
        <v>0</v>
      </c>
      <c r="BU26" s="158">
        <v>0</v>
      </c>
      <c r="BV26" s="158">
        <v>0</v>
      </c>
      <c r="BW26" s="158">
        <v>0</v>
      </c>
      <c r="BX26" s="158">
        <v>0</v>
      </c>
      <c r="BY26" s="158">
        <v>0</v>
      </c>
      <c r="BZ26" s="158">
        <v>0</v>
      </c>
      <c r="CA26" s="158">
        <v>0</v>
      </c>
      <c r="CB26" s="158">
        <v>0</v>
      </c>
      <c r="CC26" s="158">
        <v>0</v>
      </c>
      <c r="CD26" s="158">
        <v>0</v>
      </c>
      <c r="CE26" s="158">
        <v>0</v>
      </c>
      <c r="CF26" s="158">
        <v>0</v>
      </c>
      <c r="CG26" s="159">
        <v>0</v>
      </c>
    </row>
    <row r="27" spans="1:94" x14ac:dyDescent="0.35">
      <c r="A27" s="156"/>
      <c r="B27" s="62" t="s">
        <v>517</v>
      </c>
      <c r="AH27" s="158">
        <f>'Income Support'!AH32+'Income Support'!AH34</f>
        <v>7.5111414455503507</v>
      </c>
      <c r="AI27" s="158">
        <f>'Income Support'!AI32+'Income Support'!AI34</f>
        <v>8.4174038688524586</v>
      </c>
      <c r="AJ27" s="158">
        <f>'Income Support'!AJ32+'Income Support'!AJ34</f>
        <v>9.4816625866666655</v>
      </c>
      <c r="AK27" s="158">
        <f>'Income Support'!AK32+'Income Support'!AK34</f>
        <v>12.034947442955179</v>
      </c>
      <c r="AL27" s="158">
        <f>'Income Support'!AL32+'Income Support'!AL34</f>
        <v>13.745806388888887</v>
      </c>
      <c r="AM27" s="158">
        <f>'Income Support'!AM32+'Income Support'!AM34</f>
        <v>19.090701198757763</v>
      </c>
      <c r="AN27" s="158">
        <f>'Income Support'!AN32+'Income Support'!AN34</f>
        <v>21.007634551282052</v>
      </c>
      <c r="AO27" s="158">
        <f>'Income Support'!AO32+'Income Support'!AO34</f>
        <v>26.119155875576038</v>
      </c>
      <c r="AP27" s="158">
        <f>'Income Support'!AP32+'Income Support'!AP34</f>
        <v>32.606789188888889</v>
      </c>
      <c r="AQ27" s="158">
        <f>'Income Support'!AQ32+'Income Support'!AQ34</f>
        <v>38.531891107954536</v>
      </c>
      <c r="AR27" s="158">
        <f>'Income Support'!AR32+'Income Support'!AR34</f>
        <v>59.18475512688822</v>
      </c>
      <c r="AS27" s="158">
        <f>'Income Support'!AS32+'Income Support'!AS34</f>
        <v>88.33756571666666</v>
      </c>
      <c r="AT27" s="158">
        <f>'Income Support'!AT32+'Income Support'!AT34</f>
        <v>105.5033161810141</v>
      </c>
      <c r="AU27" s="158">
        <f>'Income Support'!AU32+'Income Support'!AU34</f>
        <v>176.29218303667017</v>
      </c>
      <c r="AV27" s="158">
        <f>'Income Support'!AV32+'Income Support'!AV34</f>
        <v>255.36242765825932</v>
      </c>
      <c r="AW27" s="158">
        <f>'Income Support'!AW32+'Income Support'!AW34</f>
        <v>326.26827882189571</v>
      </c>
      <c r="AX27" s="158">
        <f>'Income Support'!AX32+'Income Support'!AX34</f>
        <v>301.11099999999999</v>
      </c>
      <c r="AY27" s="158">
        <f>'Income Support'!AY32+'Income Support'!AY34</f>
        <v>349.55500000000001</v>
      </c>
      <c r="AZ27" s="158">
        <f>'Income Support'!AZ32+'Income Support'!AZ34</f>
        <v>383.83500000000004</v>
      </c>
      <c r="BA27" s="158">
        <f>'Income Support'!BA32+'Income Support'!BA34</f>
        <v>410.74400000000003</v>
      </c>
      <c r="BB27" s="158">
        <f>'Income Support'!BB32+'Income Support'!BB34</f>
        <v>430.81400000000002</v>
      </c>
      <c r="BC27" s="158">
        <f>'Income Support'!BC32+'Income Support'!BC34</f>
        <v>504.67800000000005</v>
      </c>
      <c r="BD27" s="158">
        <f>'Income Support'!BD32+'Income Support'!BD34</f>
        <v>645.44600000000003</v>
      </c>
      <c r="BE27" s="158">
        <f>'Income Support'!BE32+'Income Support'!BE34</f>
        <v>762.50800000000004</v>
      </c>
      <c r="BF27" s="158">
        <f>'Income Support'!BF32+'Income Support'!BF34</f>
        <v>868.03</v>
      </c>
      <c r="BG27" s="158">
        <f>'Income Support'!BG32+'Income Support'!BG34</f>
        <v>922.62299999999993</v>
      </c>
      <c r="BH27" s="244">
        <f>'Income Support'!BH11</f>
        <v>762.85481436764269</v>
      </c>
      <c r="BI27" s="158">
        <f>'Income Support'!BI11</f>
        <v>581.84828131173447</v>
      </c>
      <c r="BJ27" s="158">
        <f>'Income Support'!BJ11</f>
        <v>473.61722956436608</v>
      </c>
      <c r="BK27" s="158">
        <f>'Income Support'!BK11</f>
        <v>413.95084160102698</v>
      </c>
      <c r="BL27" s="158">
        <f>'Income Support'!BL11</f>
        <v>361.9907599972754</v>
      </c>
      <c r="BM27" s="158">
        <f>'Income Support'!BM11</f>
        <v>257.46548854574922</v>
      </c>
      <c r="BN27" s="158">
        <f>'Income Support'!BN11</f>
        <v>205.60454345030763</v>
      </c>
      <c r="BO27" s="158">
        <f>'Income Support'!BO11</f>
        <v>154.90300893745626</v>
      </c>
      <c r="BP27" s="158">
        <f>'Income Support'!BP11</f>
        <v>76.267852899601877</v>
      </c>
      <c r="BQ27" s="158">
        <f>'Income Support'!BQ11</f>
        <v>20.56193343208226</v>
      </c>
      <c r="BR27" s="158">
        <f>'Income Support'!BR11</f>
        <v>6.1435737027836854</v>
      </c>
      <c r="BS27" s="158">
        <f>'Income Support'!BS11</f>
        <v>2.054652867902226</v>
      </c>
      <c r="BT27" s="158">
        <f>'Income Support'!BT11</f>
        <v>0.52378414252916405</v>
      </c>
      <c r="BU27" s="158">
        <f>'Income Support'!BU11</f>
        <v>0</v>
      </c>
      <c r="BV27" s="158">
        <f>'Income Support'!BV11</f>
        <v>0</v>
      </c>
      <c r="BW27" s="158">
        <f>'Income Support'!BW11</f>
        <v>0</v>
      </c>
      <c r="BX27" s="158">
        <f>'Income Support'!BX11</f>
        <v>0</v>
      </c>
      <c r="BY27" s="158">
        <f>'Income Support'!BY11</f>
        <v>0</v>
      </c>
      <c r="BZ27" s="158">
        <f>'Income Support'!BZ11</f>
        <v>0</v>
      </c>
      <c r="CA27" s="158">
        <f>'Income Support'!CA11</f>
        <v>0</v>
      </c>
      <c r="CB27" s="158">
        <f>'Income Support'!CB11</f>
        <v>0</v>
      </c>
      <c r="CC27" s="158">
        <f>'Income Support'!CC11</f>
        <v>0</v>
      </c>
      <c r="CD27" s="158">
        <f>'Income Support'!CD11</f>
        <v>0</v>
      </c>
      <c r="CE27" s="158">
        <f>'Income Support'!CE11</f>
        <v>0</v>
      </c>
      <c r="CF27" s="158">
        <f>'Income Support'!CF11</f>
        <v>0</v>
      </c>
      <c r="CG27" s="159">
        <f>'Income Support'!CG11</f>
        <v>0</v>
      </c>
    </row>
    <row r="28" spans="1:94" x14ac:dyDescent="0.35">
      <c r="A28" s="156"/>
      <c r="B28" s="62" t="s">
        <v>518</v>
      </c>
      <c r="AH28" s="158">
        <f>'Income Support'!AH33</f>
        <v>182.15085531267607</v>
      </c>
      <c r="AI28" s="158">
        <f>'Income Support'!AI33</f>
        <v>193.603454</v>
      </c>
      <c r="AJ28" s="158">
        <f>'Income Support'!AJ33</f>
        <v>246.08449246153847</v>
      </c>
      <c r="AK28" s="158">
        <f>'Income Support'!AK33</f>
        <v>298.00780700000001</v>
      </c>
      <c r="AL28" s="158">
        <f>'Income Support'!AL33</f>
        <v>372.96242025000004</v>
      </c>
      <c r="AM28" s="158">
        <f>'Income Support'!AM33</f>
        <v>418.66883899999999</v>
      </c>
      <c r="AN28" s="158">
        <f>'Income Support'!AN33</f>
        <v>472.97908750000005</v>
      </c>
      <c r="AO28" s="158">
        <f>'Income Support'!AO33</f>
        <v>559.46277857142854</v>
      </c>
      <c r="AP28" s="158">
        <f>'Income Support'!AP33</f>
        <v>619.10317680000003</v>
      </c>
      <c r="AQ28" s="158">
        <f>'Income Support'!AQ33</f>
        <v>687.23668999999995</v>
      </c>
      <c r="AR28" s="158">
        <f>'Income Support'!AR33</f>
        <v>786.62654500000008</v>
      </c>
      <c r="AS28" s="158">
        <f>'Income Support'!AS33</f>
        <v>914.84584999999981</v>
      </c>
      <c r="AT28" s="158">
        <f>'Income Support'!AT33</f>
        <v>1031.7429646666667</v>
      </c>
      <c r="AU28" s="158">
        <f>'Income Support'!AU33</f>
        <v>1238.1339973333331</v>
      </c>
      <c r="AV28" s="158">
        <f>'Income Support'!AV33</f>
        <v>1496.1980143333333</v>
      </c>
      <c r="AW28" s="158">
        <f>'Income Support'!AW33</f>
        <v>1640.7096546666664</v>
      </c>
      <c r="AX28" s="158">
        <f>'Income Support'!AX33</f>
        <v>1565.194</v>
      </c>
      <c r="AY28" s="158">
        <f>'Income Support'!AY33</f>
        <v>1620.7080000000001</v>
      </c>
      <c r="AZ28" s="158">
        <f>'Income Support'!AZ33</f>
        <v>1655.7110000000002</v>
      </c>
      <c r="BA28" s="158">
        <f>'Income Support'!BA33</f>
        <v>1620.1309999999999</v>
      </c>
      <c r="BB28" s="158">
        <f>'Income Support'!BB33</f>
        <v>1603.6470000000002</v>
      </c>
      <c r="BC28" s="158">
        <f>'Income Support'!BC33</f>
        <v>1767.1590000000001</v>
      </c>
      <c r="BD28" s="158">
        <f>'Income Support'!BD33</f>
        <v>2165.7539999999999</v>
      </c>
      <c r="BE28" s="158">
        <f>'Income Support'!BE33</f>
        <v>2410.0329999999999</v>
      </c>
      <c r="BF28" s="158">
        <f>'Income Support'!BF33</f>
        <v>2614.94</v>
      </c>
      <c r="BG28" s="158">
        <f>'Income Support'!BG33</f>
        <v>2692.2280000000001</v>
      </c>
      <c r="BH28" s="244">
        <f>'Income Support'!BH12</f>
        <v>2379.5925143374584</v>
      </c>
      <c r="BI28" s="158">
        <f>'Income Support'!BI12</f>
        <v>1837.3630975898855</v>
      </c>
      <c r="BJ28" s="158">
        <f>'Income Support'!BJ12</f>
        <v>1488.0812530592266</v>
      </c>
      <c r="BK28" s="158">
        <f>'Income Support'!BK12</f>
        <v>1240.0749327219526</v>
      </c>
      <c r="BL28" s="158">
        <f>'Income Support'!BL12</f>
        <v>1019.2297363963041</v>
      </c>
      <c r="BM28" s="158">
        <f>'Income Support'!BM12</f>
        <v>573.42465157263109</v>
      </c>
      <c r="BN28" s="158">
        <f>'Income Support'!BN12</f>
        <v>385.58487222799226</v>
      </c>
      <c r="BO28" s="158">
        <f>'Income Support'!BO12</f>
        <v>257.83000969421636</v>
      </c>
      <c r="BP28" s="158">
        <f>'Income Support'!BP12</f>
        <v>181.74617268748545</v>
      </c>
      <c r="BQ28" s="158">
        <f>'Income Support'!BQ12</f>
        <v>126.36562807856818</v>
      </c>
      <c r="BR28" s="158">
        <f>'Income Support'!BR12</f>
        <v>93.6580137692699</v>
      </c>
      <c r="BS28" s="158">
        <f>'Income Support'!BS12</f>
        <v>62.818026950391548</v>
      </c>
      <c r="BT28" s="158">
        <f>'Income Support'!BT12</f>
        <v>46.246929954277043</v>
      </c>
      <c r="BU28" s="158">
        <f>'Income Support'!BU12</f>
        <v>33.264070762993541</v>
      </c>
      <c r="BV28" s="158">
        <f>'Income Support'!BV12</f>
        <v>25.29741488734189</v>
      </c>
      <c r="BW28" s="158">
        <f>'Income Support'!BW12</f>
        <v>13.972960794939921</v>
      </c>
      <c r="BX28" s="158">
        <f>'Income Support'!BX12</f>
        <v>8.4216651556987863</v>
      </c>
      <c r="BY28" s="158">
        <f>'Income Support'!BY12</f>
        <v>5.1883944602961058</v>
      </c>
      <c r="BZ28" s="158">
        <f>'Income Support'!BZ12</f>
        <v>3.1133546369352243</v>
      </c>
      <c r="CA28" s="158">
        <f>'Income Support'!CA12</f>
        <v>1.7907552020678494</v>
      </c>
      <c r="CB28" s="158">
        <f>'Income Support'!CB12</f>
        <v>1.0479183499307492</v>
      </c>
      <c r="CC28" s="158">
        <f>'Income Support'!CC12</f>
        <v>0</v>
      </c>
      <c r="CD28" s="158">
        <f>'Income Support'!CD12</f>
        <v>0</v>
      </c>
      <c r="CE28" s="158">
        <f>'Income Support'!CE12</f>
        <v>0</v>
      </c>
      <c r="CF28" s="158">
        <f>'Income Support'!CF12</f>
        <v>0</v>
      </c>
      <c r="CG28" s="159">
        <f>'Income Support'!CG12</f>
        <v>0</v>
      </c>
    </row>
    <row r="29" spans="1:94" x14ac:dyDescent="0.35">
      <c r="A29" s="156"/>
      <c r="B29" s="62" t="s">
        <v>519</v>
      </c>
      <c r="AH29" s="158">
        <f>'Income Support'!AH30+'Table 2a'!AH14</f>
        <v>93.471266166347988</v>
      </c>
      <c r="AI29" s="158">
        <f>'Income Support'!AI30+'Table 2a'!AI14</f>
        <v>94.923246999999989</v>
      </c>
      <c r="AJ29" s="158">
        <f>'Income Support'!AJ30+'Table 2a'!AJ14</f>
        <v>133.38773399999999</v>
      </c>
      <c r="AK29" s="158">
        <f>'Income Support'!AK30+'Table 2a'!AK14</f>
        <v>247.07490900000002</v>
      </c>
      <c r="AL29" s="158">
        <f>'Income Support'!AL30+'Table 2a'!AL14</f>
        <v>357.58954</v>
      </c>
      <c r="AM29" s="158">
        <f>'Income Support'!AM30+'Table 2a'!AM14</f>
        <v>431.42880574999998</v>
      </c>
      <c r="AN29" s="158">
        <f>'Income Support'!AN30+'Table 2a'!AN14</f>
        <v>509.44051474999986</v>
      </c>
      <c r="AO29" s="158">
        <f>'Income Support'!AO30+'Table 2a'!AO14</f>
        <v>568.12316771428561</v>
      </c>
      <c r="AP29" s="158">
        <f>'Income Support'!AP30+'Table 2a'!AP14</f>
        <v>574.2704686666666</v>
      </c>
      <c r="AQ29" s="158">
        <f>'Income Support'!AQ30+'Table 2a'!AQ14</f>
        <v>536.17211133333342</v>
      </c>
      <c r="AR29" s="158">
        <f>'Income Support'!AR30+'Table 2a'!AR14</f>
        <v>433.57405600000004</v>
      </c>
      <c r="AS29" s="158">
        <f>'Income Support'!AS30+'Table 2a'!AS14</f>
        <v>354.685723</v>
      </c>
      <c r="AT29" s="158">
        <f>'Income Support'!AT30+'Table 2a'!AT14</f>
        <v>376.53609799999998</v>
      </c>
      <c r="AU29" s="158">
        <f>'Income Support'!AU30+'Table 2a'!AU14</f>
        <v>563.69445233333329</v>
      </c>
      <c r="AV29" s="158">
        <f>'Income Support'!AV30+'Table 2a'!AV14</f>
        <v>715.69305299999996</v>
      </c>
      <c r="AW29" s="158">
        <f>'Income Support'!AW30+'Table 2a'!AW14</f>
        <v>769.72457333333318</v>
      </c>
      <c r="AX29" s="158">
        <f>'Income Support'!AX30+'Table 2a'!AX14</f>
        <v>820</v>
      </c>
      <c r="AY29" s="158">
        <f>'Income Support'!AY30+'Table 2a'!AY14</f>
        <v>660</v>
      </c>
      <c r="AZ29" s="158">
        <f>'Income Support'!AZ30+'Table 2a'!AZ14</f>
        <v>490</v>
      </c>
      <c r="BA29" s="158">
        <f>'Table 2a'!BA14</f>
        <v>330</v>
      </c>
      <c r="BB29" s="158">
        <f>'Table 2a'!BB14</f>
        <v>305</v>
      </c>
      <c r="BC29" s="158">
        <f>'Table 2a'!BC14</f>
        <v>285</v>
      </c>
      <c r="BD29" s="158">
        <f>'Table 2a'!BD14</f>
        <v>305</v>
      </c>
      <c r="BE29" s="158">
        <f>'Table 2a'!BE14</f>
        <v>284</v>
      </c>
      <c r="BF29" s="158">
        <f>'Table 2a'!BF14</f>
        <v>289.81299999999999</v>
      </c>
      <c r="BG29" s="158">
        <f>'Table 2a'!BG14</f>
        <v>255.8872903330878</v>
      </c>
      <c r="BH29" s="244">
        <f>'Table 2a'!BH14</f>
        <v>142.881</v>
      </c>
      <c r="BI29" s="158">
        <f>'Table 2a'!BI14</f>
        <v>24.123565300067376</v>
      </c>
      <c r="BJ29" s="158">
        <f>'Table 2a'!BJ14</f>
        <v>12.22461096189574</v>
      </c>
      <c r="BK29" s="158">
        <f>'Table 2a'!BK14</f>
        <v>0</v>
      </c>
      <c r="BL29" s="158">
        <f>'Table 2a'!BL14</f>
        <v>0</v>
      </c>
      <c r="BM29" s="158">
        <f>'Table 2a'!BM14</f>
        <v>0</v>
      </c>
      <c r="BN29" s="158">
        <f>'Table 2a'!BN14</f>
        <v>0</v>
      </c>
      <c r="BO29" s="158">
        <f>'Table 2a'!BO14</f>
        <v>0</v>
      </c>
      <c r="BP29" s="158">
        <f>'Table 2a'!BP14</f>
        <v>0</v>
      </c>
      <c r="BQ29" s="158">
        <f>'Table 2a'!BQ14</f>
        <v>0</v>
      </c>
      <c r="BR29" s="158">
        <f>'Table 2a'!BR14</f>
        <v>0</v>
      </c>
      <c r="BS29" s="158">
        <f>'Table 2a'!BS14</f>
        <v>0</v>
      </c>
      <c r="BT29" s="158">
        <f>'Table 2a'!BT14</f>
        <v>0</v>
      </c>
      <c r="BU29" s="158">
        <f>'Table 2a'!BU14</f>
        <v>0</v>
      </c>
      <c r="BV29" s="158">
        <f>'Table 2a'!BV14</f>
        <v>0</v>
      </c>
      <c r="BW29" s="158">
        <f>'Table 2a'!BW14</f>
        <v>0</v>
      </c>
      <c r="BX29" s="158">
        <f>'Table 2a'!BX14</f>
        <v>0</v>
      </c>
      <c r="BY29" s="158">
        <f>'Table 2a'!BY14</f>
        <v>0</v>
      </c>
      <c r="BZ29" s="158">
        <f>'Table 2a'!BZ14</f>
        <v>0</v>
      </c>
      <c r="CA29" s="158">
        <f>'Table 2a'!CA14</f>
        <v>0</v>
      </c>
      <c r="CB29" s="158">
        <f>'Table 2a'!CB14</f>
        <v>0</v>
      </c>
      <c r="CC29" s="158">
        <f>'Table 2a'!CC14</f>
        <v>0</v>
      </c>
      <c r="CD29" s="158">
        <f>'Table 2a'!CD14</f>
        <v>0</v>
      </c>
      <c r="CE29" s="158">
        <f>'Table 2a'!CE14</f>
        <v>0</v>
      </c>
      <c r="CF29" s="158">
        <f>'Table 2a'!CF14</f>
        <v>0</v>
      </c>
      <c r="CG29" s="159">
        <f>'Table 2a'!CG14</f>
        <v>0</v>
      </c>
    </row>
    <row r="30" spans="1:94" x14ac:dyDescent="0.35">
      <c r="A30" s="156"/>
      <c r="B30" s="62" t="s">
        <v>520</v>
      </c>
      <c r="AH30" s="158">
        <f>'Income Support'!AH35</f>
        <v>1.5700192131147541</v>
      </c>
      <c r="AI30" s="158">
        <f>'Income Support'!AI35</f>
        <v>2.0185961311475409</v>
      </c>
      <c r="AJ30" s="158">
        <f>'Income Support'!AJ35</f>
        <v>2.5145194133333337</v>
      </c>
      <c r="AK30" s="158">
        <f>'Income Support'!AK35</f>
        <v>4.1943370570448213</v>
      </c>
      <c r="AL30" s="158">
        <f>'Income Support'!AL35</f>
        <v>6.0108461111111113</v>
      </c>
      <c r="AM30" s="158">
        <f>'Income Support'!AM35</f>
        <v>8.9534398012422383</v>
      </c>
      <c r="AN30" s="158">
        <f>'Income Support'!AN35</f>
        <v>11.366141948717949</v>
      </c>
      <c r="AO30" s="158">
        <f>'Income Support'!AO35</f>
        <v>12.40421998156682</v>
      </c>
      <c r="AP30" s="158">
        <f>'Income Support'!AP35</f>
        <v>13.377009744444447</v>
      </c>
      <c r="AQ30" s="158">
        <f>'Income Support'!AQ35</f>
        <v>18.165157558712117</v>
      </c>
      <c r="AR30" s="158">
        <f>'Income Support'!AR35</f>
        <v>22.602176873111784</v>
      </c>
      <c r="AS30" s="158">
        <f>'Income Support'!AS35</f>
        <v>36.159565949999994</v>
      </c>
      <c r="AT30" s="158">
        <f>'Income Support'!AT35</f>
        <v>60.108176818985882</v>
      </c>
      <c r="AU30" s="158">
        <f>'Income Support'!AU35</f>
        <v>72.762087296663097</v>
      </c>
      <c r="AV30" s="158">
        <f>'Income Support'!AV35</f>
        <v>82.914424675073988</v>
      </c>
      <c r="AW30" s="158">
        <f>'Income Support'!AW35</f>
        <v>91.830058844770917</v>
      </c>
      <c r="AX30" s="158">
        <f>'Income Support'!AX35</f>
        <v>56.148000000000003</v>
      </c>
      <c r="AY30" s="158">
        <f>'Income Support'!AY35</f>
        <v>67.225999999999999</v>
      </c>
      <c r="AZ30" s="158">
        <f>'Income Support'!AZ35</f>
        <v>72.277000000000001</v>
      </c>
      <c r="BA30" s="158">
        <f>'Income Support'!BA35</f>
        <v>71.974000000000004</v>
      </c>
      <c r="BB30" s="158">
        <f>'Income Support'!BB35</f>
        <v>72.932000000000002</v>
      </c>
      <c r="BC30" s="158">
        <f>'Income Support'!BC35</f>
        <v>57.133000000000003</v>
      </c>
      <c r="BD30" s="158">
        <f>'Income Support'!BD35</f>
        <v>70.122000000000014</v>
      </c>
      <c r="BE30" s="158">
        <f>'Income Support'!BE35</f>
        <v>82.59</v>
      </c>
      <c r="BF30" s="158">
        <f>'Income Support'!BF35</f>
        <v>93.134</v>
      </c>
      <c r="BG30" s="158">
        <f>'Income Support'!BG35</f>
        <v>93.677999999999997</v>
      </c>
      <c r="BH30" s="244">
        <f>'Income Support'!BH13+'Income Support'!BH14</f>
        <v>135.55267129489889</v>
      </c>
      <c r="BI30" s="158">
        <f>'Income Support'!BI13+'Income Support'!BI14</f>
        <v>106.78862109838009</v>
      </c>
      <c r="BJ30" s="158">
        <f>'Income Support'!BJ13+'Income Support'!BJ14</f>
        <v>88.301517376407233</v>
      </c>
      <c r="BK30" s="158">
        <f>'Income Support'!BK13+'Income Support'!BK14</f>
        <v>83.486206160473344</v>
      </c>
      <c r="BL30" s="158">
        <f>'Income Support'!BL13+'Income Support'!BL14</f>
        <v>74.469583454151902</v>
      </c>
      <c r="BM30" s="158">
        <f>'Income Support'!BM13+'Income Support'!BM14</f>
        <v>46.082289627416799</v>
      </c>
      <c r="BN30" s="158">
        <f>'Income Support'!BN13+'Income Support'!BN14</f>
        <v>42.030298381239113</v>
      </c>
      <c r="BO30" s="158">
        <f>'Income Support'!BO13+'Income Support'!BO14</f>
        <v>38.324695975425612</v>
      </c>
      <c r="BP30" s="158">
        <f>'Income Support'!BP13+'Income Support'!BP14</f>
        <v>34.26120907045155</v>
      </c>
      <c r="BQ30" s="158">
        <f>'Income Support'!BQ13+'Income Support'!BQ14</f>
        <v>25.247131731818119</v>
      </c>
      <c r="BR30" s="158">
        <f>'Income Support'!BR13+'Income Support'!BR14</f>
        <v>19.689829310529547</v>
      </c>
      <c r="BS30" s="158">
        <f>'Income Support'!BS13+'Income Support'!BS14</f>
        <v>15.35212329400081</v>
      </c>
      <c r="BT30" s="158">
        <f>'Income Support'!BT13+'Income Support'!BT14</f>
        <v>12.403655026348911</v>
      </c>
      <c r="BU30" s="158">
        <f>'Income Support'!BU13+'Income Support'!BU14</f>
        <v>9.3437312563042951</v>
      </c>
      <c r="BV30" s="158">
        <f>'Income Support'!BV13+'Income Support'!BV14</f>
        <v>7.3839716360874892</v>
      </c>
      <c r="BW30" s="158">
        <f>'Income Support'!BW13+'Income Support'!BW14</f>
        <v>3.6841308978695588</v>
      </c>
      <c r="BX30" s="158">
        <f>'Income Support'!BX13+'Income Support'!BX14</f>
        <v>2.3560170094230699</v>
      </c>
      <c r="BY30" s="158">
        <f>'Income Support'!BY13+'Income Support'!BY14</f>
        <v>1.3616494247968451</v>
      </c>
      <c r="BZ30" s="158">
        <f>'Income Support'!BZ13+'Income Support'!BZ14</f>
        <v>0.80700895430719033</v>
      </c>
      <c r="CA30" s="158">
        <f>'Income Support'!CA13+'Income Support'!CA14</f>
        <v>0.47145260770350222</v>
      </c>
      <c r="CB30" s="158">
        <f>'Income Support'!CB13+'Income Support'!CB14</f>
        <v>0.27588574818306416</v>
      </c>
      <c r="CC30" s="158">
        <f>'Income Support'!CC13+'Income Support'!CC14</f>
        <v>0</v>
      </c>
      <c r="CD30" s="158">
        <f>'Income Support'!CD13+'Income Support'!CD14</f>
        <v>0</v>
      </c>
      <c r="CE30" s="158">
        <f>'Income Support'!CE13+'Income Support'!CE14</f>
        <v>0</v>
      </c>
      <c r="CF30" s="158">
        <f>'Income Support'!CF13+'Income Support'!CF14</f>
        <v>0</v>
      </c>
      <c r="CG30" s="159">
        <f>'Income Support'!CG13+'Income Support'!CG14</f>
        <v>0</v>
      </c>
    </row>
    <row r="31" spans="1:94" ht="26.25" customHeight="1" x14ac:dyDescent="0.35">
      <c r="A31" s="156"/>
      <c r="B31" s="64" t="s">
        <v>521</v>
      </c>
      <c r="AH31" s="158">
        <f t="shared" ref="AH31:BM31" si="7">SUM(AH27:AH30)</f>
        <v>284.70328213768914</v>
      </c>
      <c r="AI31" s="158">
        <f t="shared" si="7"/>
        <v>298.96270099999998</v>
      </c>
      <c r="AJ31" s="158">
        <f t="shared" si="7"/>
        <v>391.4684084615385</v>
      </c>
      <c r="AK31" s="158">
        <f t="shared" si="7"/>
        <v>561.31200049999995</v>
      </c>
      <c r="AL31" s="158">
        <f t="shared" si="7"/>
        <v>750.30861275000007</v>
      </c>
      <c r="AM31" s="158">
        <f t="shared" si="7"/>
        <v>878.14178574999994</v>
      </c>
      <c r="AN31" s="158">
        <f t="shared" si="7"/>
        <v>1014.7933787499999</v>
      </c>
      <c r="AO31" s="158">
        <f t="shared" si="7"/>
        <v>1166.1093221428569</v>
      </c>
      <c r="AP31" s="158">
        <f t="shared" si="7"/>
        <v>1239.3574444000001</v>
      </c>
      <c r="AQ31" s="158">
        <f t="shared" si="7"/>
        <v>1280.1058499999999</v>
      </c>
      <c r="AR31" s="158">
        <f t="shared" si="7"/>
        <v>1301.9875330000002</v>
      </c>
      <c r="AS31" s="158">
        <f t="shared" si="7"/>
        <v>1394.0287046666663</v>
      </c>
      <c r="AT31" s="158">
        <f t="shared" si="7"/>
        <v>1573.8905556666666</v>
      </c>
      <c r="AU31" s="158">
        <f t="shared" si="7"/>
        <v>2050.8827199999996</v>
      </c>
      <c r="AV31" s="158">
        <f t="shared" si="7"/>
        <v>2550.1679196666664</v>
      </c>
      <c r="AW31" s="158">
        <f t="shared" si="7"/>
        <v>2828.5325656666664</v>
      </c>
      <c r="AX31" s="158">
        <f t="shared" si="7"/>
        <v>2742.453</v>
      </c>
      <c r="AY31" s="158">
        <f t="shared" si="7"/>
        <v>2697.489</v>
      </c>
      <c r="AZ31" s="158">
        <f t="shared" si="7"/>
        <v>2601.8230000000003</v>
      </c>
      <c r="BA31" s="158">
        <f t="shared" si="7"/>
        <v>2432.8490000000002</v>
      </c>
      <c r="BB31" s="158">
        <f t="shared" si="7"/>
        <v>2412.393</v>
      </c>
      <c r="BC31" s="158">
        <f t="shared" si="7"/>
        <v>2613.9699999999998</v>
      </c>
      <c r="BD31" s="158">
        <f t="shared" si="7"/>
        <v>3186.3219999999997</v>
      </c>
      <c r="BE31" s="158">
        <f t="shared" si="7"/>
        <v>3539.1310000000003</v>
      </c>
      <c r="BF31" s="158">
        <f t="shared" si="7"/>
        <v>3865.9170000000004</v>
      </c>
      <c r="BG31" s="158">
        <f t="shared" si="7"/>
        <v>3964.416290333088</v>
      </c>
      <c r="BH31" s="244">
        <f t="shared" si="7"/>
        <v>3420.8809999999999</v>
      </c>
      <c r="BI31" s="158">
        <f t="shared" si="7"/>
        <v>2550.1235653000672</v>
      </c>
      <c r="BJ31" s="158">
        <f t="shared" si="7"/>
        <v>2062.2246109618955</v>
      </c>
      <c r="BK31" s="158">
        <f t="shared" si="7"/>
        <v>1737.5119804834528</v>
      </c>
      <c r="BL31" s="158">
        <f t="shared" si="7"/>
        <v>1455.6900798477316</v>
      </c>
      <c r="BM31" s="158">
        <f t="shared" si="7"/>
        <v>876.97242974579706</v>
      </c>
      <c r="BN31" s="158">
        <f t="shared" ref="BN31:CG31" si="8">SUM(BN27:BN30)</f>
        <v>633.219714059539</v>
      </c>
      <c r="BO31" s="158">
        <f t="shared" si="8"/>
        <v>451.05771460709821</v>
      </c>
      <c r="BP31" s="158">
        <f t="shared" si="8"/>
        <v>292.27523465753887</v>
      </c>
      <c r="BQ31" s="158">
        <f t="shared" si="8"/>
        <v>172.17469324246855</v>
      </c>
      <c r="BR31" s="158">
        <f t="shared" si="8"/>
        <v>119.49141678258313</v>
      </c>
      <c r="BS31" s="158">
        <f t="shared" si="8"/>
        <v>80.22480311229458</v>
      </c>
      <c r="BT31" s="158">
        <f t="shared" si="8"/>
        <v>59.174369123155117</v>
      </c>
      <c r="BU31" s="158">
        <f t="shared" si="8"/>
        <v>42.607802019297836</v>
      </c>
      <c r="BV31" s="158">
        <f t="shared" si="8"/>
        <v>32.681386523429381</v>
      </c>
      <c r="BW31" s="158">
        <f t="shared" si="8"/>
        <v>17.65709169280948</v>
      </c>
      <c r="BX31" s="158">
        <f t="shared" si="8"/>
        <v>10.777682165121856</v>
      </c>
      <c r="BY31" s="158">
        <f t="shared" si="8"/>
        <v>6.5500438850929505</v>
      </c>
      <c r="BZ31" s="158">
        <f t="shared" si="8"/>
        <v>3.9203635912424146</v>
      </c>
      <c r="CA31" s="158">
        <f t="shared" si="8"/>
        <v>2.2622078097713518</v>
      </c>
      <c r="CB31" s="158">
        <f t="shared" si="8"/>
        <v>1.3238040981138133</v>
      </c>
      <c r="CC31" s="158">
        <f t="shared" si="8"/>
        <v>0</v>
      </c>
      <c r="CD31" s="158">
        <f t="shared" si="8"/>
        <v>0</v>
      </c>
      <c r="CE31" s="158">
        <f t="shared" si="8"/>
        <v>0</v>
      </c>
      <c r="CF31" s="158">
        <f t="shared" si="8"/>
        <v>0</v>
      </c>
      <c r="CG31" s="159">
        <f t="shared" si="8"/>
        <v>0</v>
      </c>
    </row>
    <row r="32" spans="1:94" x14ac:dyDescent="0.35">
      <c r="A32" s="156"/>
      <c r="B32" s="64" t="s">
        <v>522</v>
      </c>
      <c r="AH32" s="158">
        <f t="shared" ref="AH32:BM32" si="9">AH31+AH26</f>
        <v>287.50626379634298</v>
      </c>
      <c r="AI32" s="158">
        <f t="shared" si="9"/>
        <v>302.08045599999997</v>
      </c>
      <c r="AJ32" s="158">
        <f t="shared" si="9"/>
        <v>395.88564615384621</v>
      </c>
      <c r="AK32" s="158">
        <f t="shared" si="9"/>
        <v>564.3645305</v>
      </c>
      <c r="AL32" s="158">
        <f t="shared" si="9"/>
        <v>755.4666057500001</v>
      </c>
      <c r="AM32" s="158">
        <f t="shared" si="9"/>
        <v>882.96256549999998</v>
      </c>
      <c r="AN32" s="158">
        <f t="shared" si="9"/>
        <v>1020.7705977499999</v>
      </c>
      <c r="AO32" s="158">
        <f t="shared" si="9"/>
        <v>1172.1197127142855</v>
      </c>
      <c r="AP32" s="158">
        <f t="shared" si="9"/>
        <v>1245.5755610666668</v>
      </c>
      <c r="AQ32" s="158">
        <f t="shared" si="9"/>
        <v>1291.2906329999998</v>
      </c>
      <c r="AR32" s="158">
        <f t="shared" si="9"/>
        <v>1322.3629533333335</v>
      </c>
      <c r="AS32" s="158">
        <f t="shared" si="9"/>
        <v>1417.252283333333</v>
      </c>
      <c r="AT32" s="158">
        <f t="shared" si="9"/>
        <v>1601.3146243333333</v>
      </c>
      <c r="AU32" s="158">
        <f t="shared" si="9"/>
        <v>2084.0561549999998</v>
      </c>
      <c r="AV32" s="158">
        <f t="shared" si="9"/>
        <v>2588.9620103333332</v>
      </c>
      <c r="AW32" s="158">
        <f t="shared" si="9"/>
        <v>2871.877622</v>
      </c>
      <c r="AX32" s="158">
        <f t="shared" si="9"/>
        <v>2785.9169999999999</v>
      </c>
      <c r="AY32" s="158">
        <f t="shared" si="9"/>
        <v>2744.35</v>
      </c>
      <c r="AZ32" s="158">
        <f t="shared" si="9"/>
        <v>2652.5270000000005</v>
      </c>
      <c r="BA32" s="158">
        <f t="shared" si="9"/>
        <v>2484.4810000000002</v>
      </c>
      <c r="BB32" s="158">
        <f t="shared" si="9"/>
        <v>2465.527</v>
      </c>
      <c r="BC32" s="158">
        <f t="shared" si="9"/>
        <v>2669.0059999999999</v>
      </c>
      <c r="BD32" s="158">
        <f t="shared" si="9"/>
        <v>3249.4639999999995</v>
      </c>
      <c r="BE32" s="158">
        <f t="shared" si="9"/>
        <v>3609.0670000000005</v>
      </c>
      <c r="BF32" s="158">
        <f t="shared" si="9"/>
        <v>3944.82</v>
      </c>
      <c r="BG32" s="158">
        <f t="shared" si="9"/>
        <v>4008.6762903330882</v>
      </c>
      <c r="BH32" s="244">
        <f t="shared" si="9"/>
        <v>3420.8809999999999</v>
      </c>
      <c r="BI32" s="158">
        <f t="shared" si="9"/>
        <v>2550.1235653000672</v>
      </c>
      <c r="BJ32" s="158">
        <f t="shared" si="9"/>
        <v>2062.2246109618955</v>
      </c>
      <c r="BK32" s="158">
        <f t="shared" si="9"/>
        <v>1737.5119804834528</v>
      </c>
      <c r="BL32" s="158">
        <f t="shared" si="9"/>
        <v>1455.6900798477316</v>
      </c>
      <c r="BM32" s="158">
        <f t="shared" si="9"/>
        <v>876.97242974579706</v>
      </c>
      <c r="BN32" s="158">
        <f t="shared" ref="BN32:CG32" si="10">BN31+BN26</f>
        <v>633.219714059539</v>
      </c>
      <c r="BO32" s="158">
        <f t="shared" si="10"/>
        <v>451.05771460709821</v>
      </c>
      <c r="BP32" s="158">
        <f t="shared" si="10"/>
        <v>292.27523465753887</v>
      </c>
      <c r="BQ32" s="158">
        <f t="shared" si="10"/>
        <v>172.17469324246855</v>
      </c>
      <c r="BR32" s="158">
        <f t="shared" si="10"/>
        <v>119.49141678258313</v>
      </c>
      <c r="BS32" s="158">
        <f t="shared" si="10"/>
        <v>80.22480311229458</v>
      </c>
      <c r="BT32" s="158">
        <f t="shared" si="10"/>
        <v>59.174369123155117</v>
      </c>
      <c r="BU32" s="158">
        <f t="shared" si="10"/>
        <v>42.607802019297836</v>
      </c>
      <c r="BV32" s="158">
        <f t="shared" si="10"/>
        <v>32.681386523429381</v>
      </c>
      <c r="BW32" s="158">
        <f t="shared" si="10"/>
        <v>17.65709169280948</v>
      </c>
      <c r="BX32" s="158">
        <f t="shared" si="10"/>
        <v>10.777682165121856</v>
      </c>
      <c r="BY32" s="158">
        <f t="shared" si="10"/>
        <v>6.5500438850929505</v>
      </c>
      <c r="BZ32" s="158">
        <f t="shared" si="10"/>
        <v>3.9203635912424146</v>
      </c>
      <c r="CA32" s="158">
        <f t="shared" si="10"/>
        <v>2.2622078097713518</v>
      </c>
      <c r="CB32" s="158">
        <f t="shared" si="10"/>
        <v>1.3238040981138133</v>
      </c>
      <c r="CC32" s="158">
        <f t="shared" si="10"/>
        <v>0</v>
      </c>
      <c r="CD32" s="158">
        <f t="shared" si="10"/>
        <v>0</v>
      </c>
      <c r="CE32" s="158">
        <f t="shared" si="10"/>
        <v>0</v>
      </c>
      <c r="CF32" s="158">
        <f t="shared" si="10"/>
        <v>0</v>
      </c>
      <c r="CG32" s="159">
        <f t="shared" si="10"/>
        <v>0</v>
      </c>
    </row>
    <row r="33" spans="1:85" ht="26.25" customHeight="1" x14ac:dyDescent="0.35">
      <c r="A33" s="156"/>
      <c r="B33" s="69" t="s">
        <v>529</v>
      </c>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244"/>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9"/>
    </row>
    <row r="34" spans="1:85" x14ac:dyDescent="0.35">
      <c r="A34" s="156"/>
      <c r="B34" s="62" t="s">
        <v>516</v>
      </c>
      <c r="AH34" s="158">
        <f>'Income Support'!AH37</f>
        <v>0</v>
      </c>
      <c r="AI34" s="158">
        <f>'Income Support'!AI37</f>
        <v>7.9208541951414011</v>
      </c>
      <c r="AJ34" s="158">
        <f>'Income Support'!AJ37</f>
        <v>14.257537551254522</v>
      </c>
      <c r="AK34" s="158">
        <f>'Income Support'!AK37</f>
        <v>18.217964648825223</v>
      </c>
      <c r="AL34" s="158">
        <f>'Income Support'!AL37</f>
        <v>30.891331361051463</v>
      </c>
      <c r="AM34" s="158">
        <f>'Income Support'!AM37</f>
        <v>82.376883629470569</v>
      </c>
      <c r="AN34" s="158">
        <f>'Income Support'!AN37</f>
        <v>158.41708390282801</v>
      </c>
      <c r="AO34" s="158">
        <f>'Income Support'!AO37</f>
        <v>275.64572599092071</v>
      </c>
      <c r="AP34" s="158">
        <f>'Income Support'!AP37</f>
        <v>396.04270975706999</v>
      </c>
      <c r="AQ34" s="158">
        <f>'Income Support'!AQ37</f>
        <v>531.48931649398799</v>
      </c>
      <c r="AR34" s="158">
        <f>'Income Support'!AR37</f>
        <v>695.45099833341499</v>
      </c>
      <c r="AS34" s="158">
        <f>'Income Support'!AS37</f>
        <v>875.25438856312473</v>
      </c>
      <c r="AT34" s="158">
        <f>'Income Support'!AT37</f>
        <v>1012.7680845889809</v>
      </c>
      <c r="AU34" s="158">
        <f>'Income Support'!AU37</f>
        <v>1284.9325956024427</v>
      </c>
      <c r="AV34" s="158">
        <f>'Income Support'!AV37</f>
        <v>1549.3917064717893</v>
      </c>
      <c r="AW34" s="158">
        <f>'Income Support'!AW37</f>
        <v>1694.465297394725</v>
      </c>
      <c r="AX34" s="158">
        <f>'Income Support'!AX37</f>
        <v>1703.4202564991706</v>
      </c>
      <c r="AY34" s="158">
        <f>'Income Support'!AY37</f>
        <v>1500.1314740626374</v>
      </c>
      <c r="AZ34" s="158">
        <f>'Income Support'!AZ37</f>
        <v>1421.519831098472</v>
      </c>
      <c r="BA34" s="158">
        <f>'Income Support'!BA37</f>
        <v>1299.9456455967315</v>
      </c>
      <c r="BB34" s="158">
        <f>'Income Support'!BB37</f>
        <v>1181.8139462800841</v>
      </c>
      <c r="BC34" s="158">
        <f>'Income Support'!BC37</f>
        <v>1112.7124440704331</v>
      </c>
      <c r="BD34" s="158">
        <f>'Income Support'!BD37</f>
        <v>1077.816952234662</v>
      </c>
      <c r="BE34" s="158">
        <f>'Income Support'!BE37</f>
        <v>1056.9938777475572</v>
      </c>
      <c r="BF34" s="158">
        <f>'Income Support'!BF37</f>
        <v>607.92077511202979</v>
      </c>
      <c r="BG34" s="158">
        <f>'Income Support'!BG37</f>
        <v>239.26332801532695</v>
      </c>
      <c r="BH34" s="244"/>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9"/>
    </row>
    <row r="35" spans="1:85" x14ac:dyDescent="0.35">
      <c r="A35" s="156"/>
      <c r="B35" s="62" t="s">
        <v>517</v>
      </c>
      <c r="AH35" s="158">
        <f>'Income Support'!AH38</f>
        <v>0</v>
      </c>
      <c r="AI35" s="158">
        <f>'Income Support'!AI38</f>
        <v>2.0791458048585989</v>
      </c>
      <c r="AJ35" s="158">
        <f>'Income Support'!AJ38</f>
        <v>3.7424624487454778</v>
      </c>
      <c r="AK35" s="158">
        <f>'Income Support'!AK38</f>
        <v>4.7820353511747768</v>
      </c>
      <c r="AL35" s="158">
        <f>'Income Support'!AL38</f>
        <v>8.1086686389485365</v>
      </c>
      <c r="AM35" s="158">
        <f>'Income Support'!AM38</f>
        <v>21.623116370529431</v>
      </c>
      <c r="AN35" s="158">
        <f>'Income Support'!AN38</f>
        <v>41.582916097171989</v>
      </c>
      <c r="AO35" s="158">
        <f>'Income Support'!AO38</f>
        <v>72.35427400907929</v>
      </c>
      <c r="AP35" s="158">
        <f>'Income Support'!AP38</f>
        <v>103.95729024293001</v>
      </c>
      <c r="AQ35" s="158">
        <f>'Income Support'!AQ38</f>
        <v>139.51068350601201</v>
      </c>
      <c r="AR35" s="158">
        <f>'Income Support'!AR38</f>
        <v>182.54900166658501</v>
      </c>
      <c r="AS35" s="158">
        <f>'Income Support'!AS38</f>
        <v>229.74561143687527</v>
      </c>
      <c r="AT35" s="158">
        <f>'Income Support'!AT38</f>
        <v>251.9138825897187</v>
      </c>
      <c r="AU35" s="158">
        <f>'Income Support'!AU38</f>
        <v>322.46952062524298</v>
      </c>
      <c r="AV35" s="158">
        <f>'Income Support'!AV38</f>
        <v>389.73388162224228</v>
      </c>
      <c r="AW35" s="158">
        <f>'Income Support'!AW38</f>
        <v>462.72661970850959</v>
      </c>
      <c r="AX35" s="158">
        <f>'Income Support'!AX38</f>
        <v>478.80049192921024</v>
      </c>
      <c r="AY35" s="158">
        <f>'Income Support'!AY38</f>
        <v>480.76420050781519</v>
      </c>
      <c r="AZ35" s="158">
        <f>'Income Support'!AZ38</f>
        <v>487.18098724935635</v>
      </c>
      <c r="BA35" s="158">
        <f>'Income Support'!BA38</f>
        <v>493.93324999863</v>
      </c>
      <c r="BB35" s="158">
        <f>'Income Support'!BB38</f>
        <v>496.25659195105163</v>
      </c>
      <c r="BC35" s="158">
        <f>'Income Support'!BC38</f>
        <v>496.5127764741809</v>
      </c>
      <c r="BD35" s="158">
        <f>'Income Support'!BD38</f>
        <v>485.25471579187501</v>
      </c>
      <c r="BE35" s="158">
        <f>'Income Support'!BE38</f>
        <v>489.04849039406668</v>
      </c>
      <c r="BF35" s="158">
        <f>'Income Support'!BF38</f>
        <v>147.12428187369665</v>
      </c>
      <c r="BG35" s="158">
        <f>'Income Support'!BG38</f>
        <v>64.975747559198723</v>
      </c>
      <c r="BH35" s="244"/>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9"/>
    </row>
    <row r="36" spans="1:85" ht="39" customHeight="1" x14ac:dyDescent="0.35">
      <c r="A36" s="156"/>
      <c r="B36" s="55" t="s">
        <v>530</v>
      </c>
      <c r="C36" s="10"/>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244"/>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9"/>
    </row>
    <row r="37" spans="1:85" x14ac:dyDescent="0.35">
      <c r="A37" s="156"/>
      <c r="B37" s="62" t="s">
        <v>516</v>
      </c>
      <c r="AH37" s="158">
        <f t="shared" ref="AH37:BM37" si="11">AH6-AH26-AH34</f>
        <v>558.19701834134617</v>
      </c>
      <c r="AI37" s="158">
        <f t="shared" si="11"/>
        <v>612.96139080485864</v>
      </c>
      <c r="AJ37" s="158">
        <f t="shared" si="11"/>
        <v>710.32522475643782</v>
      </c>
      <c r="AK37" s="158">
        <f t="shared" si="11"/>
        <v>902.85950535117468</v>
      </c>
      <c r="AL37" s="158">
        <f t="shared" si="11"/>
        <v>904.9506756389485</v>
      </c>
      <c r="AM37" s="158">
        <f t="shared" si="11"/>
        <v>897.80233662052933</v>
      </c>
      <c r="AN37" s="158">
        <f t="shared" si="11"/>
        <v>1024.605697097172</v>
      </c>
      <c r="AO37" s="158">
        <f t="shared" si="11"/>
        <v>1089.3438834376507</v>
      </c>
      <c r="AP37" s="158">
        <f t="shared" si="11"/>
        <v>1055.7391735762633</v>
      </c>
      <c r="AQ37" s="158">
        <f t="shared" si="11"/>
        <v>1031.3259005060122</v>
      </c>
      <c r="AR37" s="158">
        <f t="shared" si="11"/>
        <v>1138.1505813332519</v>
      </c>
      <c r="AS37" s="158">
        <f t="shared" si="11"/>
        <v>1151.5800327702086</v>
      </c>
      <c r="AT37" s="158">
        <f t="shared" si="11"/>
        <v>1264.9928467443524</v>
      </c>
      <c r="AU37" s="158">
        <f t="shared" si="11"/>
        <v>1439.8939693975572</v>
      </c>
      <c r="AV37" s="158">
        <f t="shared" si="11"/>
        <v>2139.8142028615439</v>
      </c>
      <c r="AW37" s="158">
        <f t="shared" si="11"/>
        <v>2201.1896462719415</v>
      </c>
      <c r="AX37" s="158">
        <f t="shared" si="11"/>
        <v>2222.1157435008295</v>
      </c>
      <c r="AY37" s="158">
        <f t="shared" si="11"/>
        <v>2341.0075259373625</v>
      </c>
      <c r="AZ37" s="158">
        <f t="shared" si="11"/>
        <v>2342.7761689015279</v>
      </c>
      <c r="BA37" s="158">
        <f t="shared" si="11"/>
        <v>2421.4223544032684</v>
      </c>
      <c r="BB37" s="158">
        <f t="shared" si="11"/>
        <v>2384.0520537199159</v>
      </c>
      <c r="BC37" s="158">
        <f t="shared" si="11"/>
        <v>2613.2515559295671</v>
      </c>
      <c r="BD37" s="158">
        <f t="shared" si="11"/>
        <v>2954.0410477653381</v>
      </c>
      <c r="BE37" s="158">
        <f t="shared" si="11"/>
        <v>3359.0701222524431</v>
      </c>
      <c r="BF37" s="158">
        <f t="shared" si="11"/>
        <v>3797.17622488797</v>
      </c>
      <c r="BG37" s="158">
        <f t="shared" si="11"/>
        <v>4567.6617954197345</v>
      </c>
      <c r="BH37" s="244">
        <f t="shared" si="11"/>
        <v>5970.616</v>
      </c>
      <c r="BI37" s="158">
        <f t="shared" si="11"/>
        <v>6426.2752195999992</v>
      </c>
      <c r="BJ37" s="158">
        <f t="shared" si="11"/>
        <v>6868.5436595999981</v>
      </c>
      <c r="BK37" s="158">
        <f t="shared" si="11"/>
        <v>7367.1248207140325</v>
      </c>
      <c r="BL37" s="158">
        <f t="shared" si="11"/>
        <v>7703.3184822999983</v>
      </c>
      <c r="BM37" s="158">
        <f t="shared" si="11"/>
        <v>8128.8851483600001</v>
      </c>
      <c r="BN37" s="158">
        <f t="shared" ref="BN37:CG37" si="12">BN6-BN26-BN34</f>
        <v>8242.1568431600008</v>
      </c>
      <c r="BO37" s="158">
        <f t="shared" si="12"/>
        <v>8052.1531093099993</v>
      </c>
      <c r="BP37" s="158">
        <f t="shared" si="12"/>
        <v>7510.8751163199995</v>
      </c>
      <c r="BQ37" s="158">
        <f t="shared" si="12"/>
        <v>7041.5234761999718</v>
      </c>
      <c r="BR37" s="158">
        <f t="shared" si="12"/>
        <v>6576.0799377400017</v>
      </c>
      <c r="BS37" s="158">
        <f t="shared" si="12"/>
        <v>6078.7060508699969</v>
      </c>
      <c r="BT37" s="158">
        <f t="shared" si="12"/>
        <v>5665.5855551100012</v>
      </c>
      <c r="BU37" s="158">
        <f t="shared" si="12"/>
        <v>5367.648018240001</v>
      </c>
      <c r="BV37" s="158">
        <f t="shared" si="12"/>
        <v>5139.8772267200002</v>
      </c>
      <c r="BW37" s="158">
        <f t="shared" si="12"/>
        <v>5060.8868007399979</v>
      </c>
      <c r="BX37" s="158">
        <f t="shared" si="12"/>
        <v>5071.059797515044</v>
      </c>
      <c r="BY37" s="158">
        <f t="shared" si="12"/>
        <v>4834.2942617299996</v>
      </c>
      <c r="BZ37" s="158">
        <f t="shared" si="12"/>
        <v>4935.3102140100018</v>
      </c>
      <c r="CA37" s="158">
        <f t="shared" si="12"/>
        <v>5467.1379150099992</v>
      </c>
      <c r="CB37" s="158">
        <f t="shared" si="12"/>
        <v>6025.720850791221</v>
      </c>
      <c r="CC37" s="158">
        <f t="shared" si="12"/>
        <v>6089.2347820880523</v>
      </c>
      <c r="CD37" s="158">
        <f t="shared" si="12"/>
        <v>6069.6138740780953</v>
      </c>
      <c r="CE37" s="158">
        <f t="shared" si="12"/>
        <v>5816.5203872564871</v>
      </c>
      <c r="CF37" s="158">
        <f t="shared" si="12"/>
        <v>5777.7741874928579</v>
      </c>
      <c r="CG37" s="159">
        <f t="shared" si="12"/>
        <v>5858.7951547486146</v>
      </c>
    </row>
    <row r="38" spans="1:85" x14ac:dyDescent="0.35">
      <c r="A38" s="156"/>
      <c r="B38" s="62" t="s">
        <v>517</v>
      </c>
      <c r="AH38" s="158">
        <f t="shared" ref="AH38:BM38" si="13">AH7-AH27-AH35</f>
        <v>122.48885855444965</v>
      </c>
      <c r="AI38" s="158">
        <f t="shared" si="13"/>
        <v>135.50345032628894</v>
      </c>
      <c r="AJ38" s="158">
        <f t="shared" si="13"/>
        <v>158.77587496458787</v>
      </c>
      <c r="AK38" s="158">
        <f t="shared" si="13"/>
        <v>181.18301720587004</v>
      </c>
      <c r="AL38" s="158">
        <f t="shared" si="13"/>
        <v>237.14552497216258</v>
      </c>
      <c r="AM38" s="158">
        <f t="shared" si="13"/>
        <v>264.28618243071281</v>
      </c>
      <c r="AN38" s="158">
        <f t="shared" si="13"/>
        <v>290.40944935154596</v>
      </c>
      <c r="AO38" s="158">
        <f t="shared" si="13"/>
        <v>333.52657011534467</v>
      </c>
      <c r="AP38" s="158">
        <f t="shared" si="13"/>
        <v>402.43592056818107</v>
      </c>
      <c r="AQ38" s="158">
        <f t="shared" si="13"/>
        <v>408.95742538603349</v>
      </c>
      <c r="AR38" s="158">
        <f t="shared" si="13"/>
        <v>530.26624320652672</v>
      </c>
      <c r="AS38" s="158">
        <f t="shared" si="13"/>
        <v>583.9168228464581</v>
      </c>
      <c r="AT38" s="158">
        <f t="shared" si="13"/>
        <v>724.57480122926722</v>
      </c>
      <c r="AU38" s="158">
        <f t="shared" si="13"/>
        <v>900.23829633808691</v>
      </c>
      <c r="AV38" s="158">
        <f t="shared" si="13"/>
        <v>1253.9036907194984</v>
      </c>
      <c r="AW38" s="158">
        <f t="shared" si="13"/>
        <v>1569.0051014695946</v>
      </c>
      <c r="AX38" s="158">
        <f t="shared" si="13"/>
        <v>1978.0885080707899</v>
      </c>
      <c r="AY38" s="158">
        <f t="shared" si="13"/>
        <v>2391.6807994921851</v>
      </c>
      <c r="AZ38" s="158">
        <f t="shared" si="13"/>
        <v>2635.9840127506436</v>
      </c>
      <c r="BA38" s="158">
        <f t="shared" si="13"/>
        <v>2774.32275000137</v>
      </c>
      <c r="BB38" s="158">
        <f t="shared" si="13"/>
        <v>2920.9294080489485</v>
      </c>
      <c r="BC38" s="158">
        <f t="shared" si="13"/>
        <v>3049.8092235258191</v>
      </c>
      <c r="BD38" s="158">
        <f t="shared" si="13"/>
        <v>3269.2992842081248</v>
      </c>
      <c r="BE38" s="158">
        <f t="shared" si="13"/>
        <v>3517.4435096059333</v>
      </c>
      <c r="BF38" s="158">
        <f t="shared" si="13"/>
        <v>3757.8457181263038</v>
      </c>
      <c r="BG38" s="158">
        <f t="shared" si="13"/>
        <v>4017.4012524408013</v>
      </c>
      <c r="BH38" s="244">
        <f t="shared" si="13"/>
        <v>3953.7842532317363</v>
      </c>
      <c r="BI38" s="158">
        <f t="shared" si="13"/>
        <v>3950.3417630533431</v>
      </c>
      <c r="BJ38" s="158">
        <f t="shared" si="13"/>
        <v>4100.6338335056571</v>
      </c>
      <c r="BK38" s="158">
        <f t="shared" si="13"/>
        <v>4642.9075633741932</v>
      </c>
      <c r="BL38" s="158">
        <f t="shared" si="13"/>
        <v>4799.5690843548891</v>
      </c>
      <c r="BM38" s="158">
        <f t="shared" si="13"/>
        <v>5413.8919304595684</v>
      </c>
      <c r="BN38" s="158">
        <f t="shared" ref="BN38:CG38" si="14">BN7-BN27-BN35</f>
        <v>5706.3128426790163</v>
      </c>
      <c r="BO38" s="158">
        <f t="shared" si="14"/>
        <v>6042.9685290972529</v>
      </c>
      <c r="BP38" s="158">
        <f t="shared" si="14"/>
        <v>6888.0399773750541</v>
      </c>
      <c r="BQ38" s="158">
        <f t="shared" si="14"/>
        <v>7868.9157778272302</v>
      </c>
      <c r="BR38" s="158">
        <f t="shared" si="14"/>
        <v>9180.1627341628191</v>
      </c>
      <c r="BS38" s="158">
        <f t="shared" si="14"/>
        <v>10046.023330066584</v>
      </c>
      <c r="BT38" s="158">
        <f t="shared" si="14"/>
        <v>10242.641296117346</v>
      </c>
      <c r="BU38" s="158">
        <f t="shared" si="14"/>
        <v>10670.527998548816</v>
      </c>
      <c r="BV38" s="158">
        <f t="shared" si="14"/>
        <v>10538.156249457021</v>
      </c>
      <c r="BW38" s="158">
        <f t="shared" si="14"/>
        <v>9340.4381911359069</v>
      </c>
      <c r="BX38" s="158">
        <f t="shared" si="14"/>
        <v>8861.3233006700648</v>
      </c>
      <c r="BY38" s="158">
        <f t="shared" si="14"/>
        <v>8182.6180946161758</v>
      </c>
      <c r="BZ38" s="158">
        <f t="shared" si="14"/>
        <v>7561.9676957230668</v>
      </c>
      <c r="CA38" s="158">
        <f t="shared" si="14"/>
        <v>7446.2938715822929</v>
      </c>
      <c r="CB38" s="158">
        <f t="shared" si="14"/>
        <v>7137.6114660436233</v>
      </c>
      <c r="CC38" s="158">
        <f t="shared" si="14"/>
        <v>2073.3023601439345</v>
      </c>
      <c r="CD38" s="158">
        <f t="shared" si="14"/>
        <v>308.0336177333329</v>
      </c>
      <c r="CE38" s="158">
        <f t="shared" si="14"/>
        <v>291.80260353763566</v>
      </c>
      <c r="CF38" s="158">
        <f t="shared" si="14"/>
        <v>345.76405338716387</v>
      </c>
      <c r="CG38" s="159">
        <f t="shared" si="14"/>
        <v>-6.6773504490868696</v>
      </c>
    </row>
    <row r="39" spans="1:85" x14ac:dyDescent="0.35">
      <c r="A39" s="156"/>
      <c r="B39" s="62" t="s">
        <v>518</v>
      </c>
      <c r="AH39" s="158">
        <f t="shared" ref="AH39:BM39" si="15">AH8-AH28</f>
        <v>151.84914468732393</v>
      </c>
      <c r="AI39" s="158">
        <f t="shared" si="15"/>
        <v>161.396546</v>
      </c>
      <c r="AJ39" s="158">
        <f t="shared" si="15"/>
        <v>189.91550753846153</v>
      </c>
      <c r="AK39" s="158">
        <f t="shared" si="15"/>
        <v>266.61219299999999</v>
      </c>
      <c r="AL39" s="158">
        <f t="shared" si="15"/>
        <v>407.03757974999996</v>
      </c>
      <c r="AM39" s="158">
        <f t="shared" si="15"/>
        <v>537.33116100000007</v>
      </c>
      <c r="AN39" s="158">
        <f t="shared" si="15"/>
        <v>613.02091249999989</v>
      </c>
      <c r="AO39" s="158">
        <f t="shared" si="15"/>
        <v>753.53722142857146</v>
      </c>
      <c r="AP39" s="158">
        <f t="shared" si="15"/>
        <v>863.89682319999997</v>
      </c>
      <c r="AQ39" s="158">
        <f t="shared" si="15"/>
        <v>908.76331000000005</v>
      </c>
      <c r="AR39" s="158">
        <f t="shared" si="15"/>
        <v>975.37345499999992</v>
      </c>
      <c r="AS39" s="158">
        <f t="shared" si="15"/>
        <v>1015.1541500000002</v>
      </c>
      <c r="AT39" s="158">
        <f t="shared" si="15"/>
        <v>1254.7130353333334</v>
      </c>
      <c r="AU39" s="158">
        <f t="shared" si="15"/>
        <v>1621.8660026666669</v>
      </c>
      <c r="AV39" s="158">
        <f t="shared" si="15"/>
        <v>1951.8019856666667</v>
      </c>
      <c r="AW39" s="158">
        <f t="shared" si="15"/>
        <v>2094.2903453333338</v>
      </c>
      <c r="AX39" s="158">
        <f t="shared" si="15"/>
        <v>2485.806</v>
      </c>
      <c r="AY39" s="158">
        <f t="shared" si="15"/>
        <v>2644.2919999999999</v>
      </c>
      <c r="AZ39" s="158">
        <f t="shared" si="15"/>
        <v>2657.2889999999998</v>
      </c>
      <c r="BA39" s="158">
        <f t="shared" si="15"/>
        <v>2485.8690000000001</v>
      </c>
      <c r="BB39" s="158">
        <f t="shared" si="15"/>
        <v>2337.3530000000001</v>
      </c>
      <c r="BC39" s="158">
        <f t="shared" si="15"/>
        <v>2195.8409999999999</v>
      </c>
      <c r="BD39" s="158">
        <f t="shared" si="15"/>
        <v>2168.2460000000001</v>
      </c>
      <c r="BE39" s="158">
        <f t="shared" si="15"/>
        <v>2109.9670000000001</v>
      </c>
      <c r="BF39" s="158">
        <f t="shared" si="15"/>
        <v>2011.06</v>
      </c>
      <c r="BG39" s="158">
        <f t="shared" si="15"/>
        <v>2161.7719999999999</v>
      </c>
      <c r="BH39" s="244">
        <f t="shared" si="15"/>
        <v>2217.1601861909335</v>
      </c>
      <c r="BI39" s="158">
        <f t="shared" si="15"/>
        <v>2105.6454449380922</v>
      </c>
      <c r="BJ39" s="158">
        <f t="shared" si="15"/>
        <v>2116.3850352606423</v>
      </c>
      <c r="BK39" s="158">
        <f t="shared" si="15"/>
        <v>2145.6769502982315</v>
      </c>
      <c r="BL39" s="158">
        <f t="shared" si="15"/>
        <v>2042.0937964678544</v>
      </c>
      <c r="BM39" s="158">
        <f t="shared" si="15"/>
        <v>2268.9005564261188</v>
      </c>
      <c r="BN39" s="158">
        <f t="shared" ref="BN39:CG39" si="16">BN8-BN28</f>
        <v>2200.6879547325525</v>
      </c>
      <c r="BO39" s="158">
        <f t="shared" si="16"/>
        <v>2046.557400271515</v>
      </c>
      <c r="BP39" s="158">
        <f t="shared" si="16"/>
        <v>1928.7480865398493</v>
      </c>
      <c r="BQ39" s="158">
        <f t="shared" si="16"/>
        <v>1730.1651089447923</v>
      </c>
      <c r="BR39" s="158">
        <f t="shared" si="16"/>
        <v>1605.1906213365639</v>
      </c>
      <c r="BS39" s="158">
        <f t="shared" si="16"/>
        <v>1495.4882819575969</v>
      </c>
      <c r="BT39" s="158">
        <f t="shared" si="16"/>
        <v>1351.1295209249047</v>
      </c>
      <c r="BU39" s="158">
        <f t="shared" si="16"/>
        <v>1311.174943642415</v>
      </c>
      <c r="BV39" s="158">
        <f t="shared" si="16"/>
        <v>1098.2113015943776</v>
      </c>
      <c r="BW39" s="158">
        <f t="shared" si="16"/>
        <v>704.12245497806555</v>
      </c>
      <c r="BX39" s="158">
        <f t="shared" si="16"/>
        <v>555.67262028185701</v>
      </c>
      <c r="BY39" s="158">
        <f t="shared" si="16"/>
        <v>351.16385913485971</v>
      </c>
      <c r="BZ39" s="158">
        <f t="shared" si="16"/>
        <v>347.97194568829536</v>
      </c>
      <c r="CA39" s="158">
        <f t="shared" si="16"/>
        <v>230.80667790860116</v>
      </c>
      <c r="CB39" s="158">
        <f t="shared" si="16"/>
        <v>68.602885755468463</v>
      </c>
      <c r="CC39" s="158">
        <f t="shared" si="16"/>
        <v>2.1684400298163528E-2</v>
      </c>
      <c r="CD39" s="158">
        <f t="shared" si="16"/>
        <v>-5.6469145243111731E-2</v>
      </c>
      <c r="CE39" s="158">
        <f t="shared" si="16"/>
        <v>-0.87791628725903548</v>
      </c>
      <c r="CF39" s="158">
        <f t="shared" si="16"/>
        <v>-1.0734149844935044</v>
      </c>
      <c r="CG39" s="159">
        <f t="shared" si="16"/>
        <v>-1.112424916985131</v>
      </c>
    </row>
    <row r="40" spans="1:85" x14ac:dyDescent="0.35">
      <c r="A40" s="156"/>
      <c r="B40" s="62" t="s">
        <v>519</v>
      </c>
      <c r="AH40" s="158">
        <f t="shared" ref="AH40:BM40" si="17">AH9-AH29</f>
        <v>421.52873383365204</v>
      </c>
      <c r="AI40" s="158">
        <f t="shared" si="17"/>
        <v>428.076753</v>
      </c>
      <c r="AJ40" s="158">
        <f t="shared" si="17"/>
        <v>660.61226599999998</v>
      </c>
      <c r="AK40" s="158">
        <f t="shared" si="17"/>
        <v>1264.965091</v>
      </c>
      <c r="AL40" s="158">
        <f t="shared" si="17"/>
        <v>2209.4104600000001</v>
      </c>
      <c r="AM40" s="158">
        <f t="shared" si="17"/>
        <v>2825.5711942500002</v>
      </c>
      <c r="AN40" s="158">
        <f t="shared" si="17"/>
        <v>3220.5594852500003</v>
      </c>
      <c r="AO40" s="158">
        <f t="shared" si="17"/>
        <v>3645.8768322857145</v>
      </c>
      <c r="AP40" s="158">
        <f t="shared" si="17"/>
        <v>3761.7295313333334</v>
      </c>
      <c r="AQ40" s="158">
        <f t="shared" si="17"/>
        <v>3448.8278886666667</v>
      </c>
      <c r="AR40" s="158">
        <f t="shared" si="17"/>
        <v>2611.4259440000001</v>
      </c>
      <c r="AS40" s="158">
        <f t="shared" si="17"/>
        <v>2276.3142769999999</v>
      </c>
      <c r="AT40" s="158">
        <f t="shared" si="17"/>
        <v>2563.941902</v>
      </c>
      <c r="AU40" s="158">
        <f t="shared" si="17"/>
        <v>3636.3055476666668</v>
      </c>
      <c r="AV40" s="158">
        <f t="shared" si="17"/>
        <v>4663.306947</v>
      </c>
      <c r="AW40" s="158">
        <f t="shared" si="17"/>
        <v>4967.275426666667</v>
      </c>
      <c r="AX40" s="158">
        <f t="shared" si="17"/>
        <v>4363</v>
      </c>
      <c r="AY40" s="158">
        <f t="shared" si="17"/>
        <v>4163</v>
      </c>
      <c r="AZ40" s="158">
        <f t="shared" si="17"/>
        <v>3702.2150000000001</v>
      </c>
      <c r="BA40" s="158">
        <f t="shared" si="17"/>
        <v>3088.4580000000001</v>
      </c>
      <c r="BB40" s="158">
        <f t="shared" si="17"/>
        <v>2778.4490000000001</v>
      </c>
      <c r="BC40" s="158">
        <f t="shared" si="17"/>
        <v>2511.067</v>
      </c>
      <c r="BD40" s="158">
        <f t="shared" si="17"/>
        <v>2130.2660000000001</v>
      </c>
      <c r="BE40" s="158">
        <f t="shared" si="17"/>
        <v>1851.8090000000002</v>
      </c>
      <c r="BF40" s="158">
        <f t="shared" si="17"/>
        <v>1815.6551379400003</v>
      </c>
      <c r="BG40" s="158">
        <f t="shared" si="17"/>
        <v>1796.0921970551724</v>
      </c>
      <c r="BH40" s="244">
        <f t="shared" si="17"/>
        <v>1616.366</v>
      </c>
      <c r="BI40" s="158">
        <f t="shared" si="17"/>
        <v>1800.8370419799328</v>
      </c>
      <c r="BJ40" s="158">
        <f t="shared" si="17"/>
        <v>1949.6482782981043</v>
      </c>
      <c r="BK40" s="158">
        <f t="shared" si="17"/>
        <v>1817.4577446102965</v>
      </c>
      <c r="BL40" s="158">
        <f t="shared" si="17"/>
        <v>2129.1275195499998</v>
      </c>
      <c r="BM40" s="158">
        <f t="shared" si="17"/>
        <v>3595.32545321</v>
      </c>
      <c r="BN40" s="158">
        <f t="shared" ref="BN40:CG40" si="18">BN9-BN29</f>
        <v>3672.3248568335066</v>
      </c>
      <c r="BO40" s="158">
        <f t="shared" si="18"/>
        <v>4184.1081413699985</v>
      </c>
      <c r="BP40" s="158">
        <f t="shared" si="18"/>
        <v>4507.4715771600004</v>
      </c>
      <c r="BQ40" s="158">
        <f t="shared" si="18"/>
        <v>3811.3202527161902</v>
      </c>
      <c r="BR40" s="158">
        <f t="shared" si="18"/>
        <v>2695.8303489699992</v>
      </c>
      <c r="BS40" s="158">
        <f t="shared" si="18"/>
        <v>2003.6174202700001</v>
      </c>
      <c r="BT40" s="158">
        <f t="shared" si="18"/>
        <v>1611.2098276999998</v>
      </c>
      <c r="BU40" s="158">
        <f t="shared" si="18"/>
        <v>1442.7194395999989</v>
      </c>
      <c r="BV40" s="158">
        <f t="shared" si="18"/>
        <v>1143.9083112699998</v>
      </c>
      <c r="BW40" s="158">
        <f t="shared" si="18"/>
        <v>602.98041054999987</v>
      </c>
      <c r="BX40" s="158">
        <f t="shared" si="18"/>
        <v>435.35880446500005</v>
      </c>
      <c r="BY40" s="158">
        <f t="shared" si="18"/>
        <v>300.02276639000007</v>
      </c>
      <c r="BZ40" s="158">
        <f t="shared" si="18"/>
        <v>225.14763905999999</v>
      </c>
      <c r="CA40" s="158">
        <f t="shared" si="18"/>
        <v>144.71700034999998</v>
      </c>
      <c r="CB40" s="158">
        <f t="shared" si="18"/>
        <v>87.930333604528755</v>
      </c>
      <c r="CC40" s="158">
        <f t="shared" si="18"/>
        <v>-0.18978613764709731</v>
      </c>
      <c r="CD40" s="158">
        <f t="shared" si="18"/>
        <v>-0.19353208131709712</v>
      </c>
      <c r="CE40" s="158">
        <f t="shared" si="18"/>
        <v>-0.19801399274343939</v>
      </c>
      <c r="CF40" s="158">
        <f t="shared" si="18"/>
        <v>-0.2025855423983082</v>
      </c>
      <c r="CG40" s="159">
        <f t="shared" si="18"/>
        <v>-0.20724852304627439</v>
      </c>
    </row>
    <row r="41" spans="1:85" x14ac:dyDescent="0.35">
      <c r="A41" s="156"/>
      <c r="B41" s="62" t="s">
        <v>520</v>
      </c>
      <c r="AH41" s="158">
        <f t="shared" ref="AH41:BM41" si="19">AH10-AH30</f>
        <v>19.429980786885245</v>
      </c>
      <c r="AI41" s="158">
        <f t="shared" si="19"/>
        <v>24.98140386885246</v>
      </c>
      <c r="AJ41" s="158">
        <f t="shared" si="19"/>
        <v>31.485480586666668</v>
      </c>
      <c r="AK41" s="158">
        <f t="shared" si="19"/>
        <v>42.065662942955178</v>
      </c>
      <c r="AL41" s="158">
        <f t="shared" si="19"/>
        <v>58.989153888888886</v>
      </c>
      <c r="AM41" s="158">
        <f t="shared" si="19"/>
        <v>80.04656019875776</v>
      </c>
      <c r="AN41" s="158">
        <f t="shared" si="19"/>
        <v>100.63385805128205</v>
      </c>
      <c r="AO41" s="158">
        <f t="shared" si="19"/>
        <v>103.59578001843317</v>
      </c>
      <c r="AP41" s="158">
        <f t="shared" si="19"/>
        <v>135.62299025555555</v>
      </c>
      <c r="AQ41" s="158">
        <f t="shared" si="19"/>
        <v>195.83484244128789</v>
      </c>
      <c r="AR41" s="158">
        <f t="shared" si="19"/>
        <v>126.39782312688821</v>
      </c>
      <c r="AS41" s="158">
        <f t="shared" si="19"/>
        <v>125.84043405</v>
      </c>
      <c r="AT41" s="158">
        <f t="shared" si="19"/>
        <v>220.96582318101412</v>
      </c>
      <c r="AU41" s="158">
        <f t="shared" si="19"/>
        <v>356.26081221506735</v>
      </c>
      <c r="AV41" s="158">
        <f t="shared" si="19"/>
        <v>253.07357532492722</v>
      </c>
      <c r="AW41" s="158">
        <f t="shared" si="19"/>
        <v>248.79294115522868</v>
      </c>
      <c r="AX41" s="158">
        <f t="shared" si="19"/>
        <v>369.89999999999884</v>
      </c>
      <c r="AY41" s="158">
        <f t="shared" si="19"/>
        <v>427.30699999999945</v>
      </c>
      <c r="AZ41" s="158">
        <f t="shared" si="19"/>
        <v>378.41800000000001</v>
      </c>
      <c r="BA41" s="158">
        <f t="shared" si="19"/>
        <v>335.34300000000093</v>
      </c>
      <c r="BB41" s="158">
        <f t="shared" si="19"/>
        <v>309.75799999999867</v>
      </c>
      <c r="BC41" s="158">
        <f t="shared" si="19"/>
        <v>230.18900000000011</v>
      </c>
      <c r="BD41" s="158">
        <f t="shared" si="19"/>
        <v>222.10499999999894</v>
      </c>
      <c r="BE41" s="158">
        <f t="shared" si="19"/>
        <v>243.31711941217159</v>
      </c>
      <c r="BF41" s="158">
        <f t="shared" si="19"/>
        <v>261.18071095259984</v>
      </c>
      <c r="BG41" s="158">
        <f t="shared" si="19"/>
        <v>391.25825241992959</v>
      </c>
      <c r="BH41" s="244">
        <f t="shared" si="19"/>
        <v>579.968560577331</v>
      </c>
      <c r="BI41" s="158">
        <f t="shared" si="19"/>
        <v>568.00879661356441</v>
      </c>
      <c r="BJ41" s="158">
        <f t="shared" si="19"/>
        <v>571.75198014370062</v>
      </c>
      <c r="BK41" s="158">
        <f t="shared" si="19"/>
        <v>501.8893751028902</v>
      </c>
      <c r="BL41" s="158">
        <f t="shared" si="19"/>
        <v>450.18861358952347</v>
      </c>
      <c r="BM41" s="158">
        <f t="shared" si="19"/>
        <v>500.43241755851398</v>
      </c>
      <c r="BN41" s="158">
        <f t="shared" ref="BN41:CG41" si="20">BN10-BN30</f>
        <v>593.08102332709927</v>
      </c>
      <c r="BO41" s="158">
        <f t="shared" si="20"/>
        <v>612.21709897413382</v>
      </c>
      <c r="BP41" s="158">
        <f t="shared" si="20"/>
        <v>674.75149356755662</v>
      </c>
      <c r="BQ41" s="158">
        <f t="shared" si="20"/>
        <v>709.39838687550969</v>
      </c>
      <c r="BR41" s="158">
        <f t="shared" si="20"/>
        <v>715.09465586803412</v>
      </c>
      <c r="BS41" s="158">
        <f t="shared" si="20"/>
        <v>732.25916753352351</v>
      </c>
      <c r="BT41" s="158">
        <f t="shared" si="20"/>
        <v>722.36732731459915</v>
      </c>
      <c r="BU41" s="158">
        <f t="shared" si="20"/>
        <v>755.95652884947106</v>
      </c>
      <c r="BV41" s="158">
        <f t="shared" si="20"/>
        <v>705.31681550517283</v>
      </c>
      <c r="BW41" s="158">
        <f t="shared" si="20"/>
        <v>652.351290323223</v>
      </c>
      <c r="BX41" s="158">
        <f t="shared" si="20"/>
        <v>512.98758147795797</v>
      </c>
      <c r="BY41" s="158">
        <f t="shared" si="20"/>
        <v>409.10288217388137</v>
      </c>
      <c r="BZ41" s="158">
        <f t="shared" si="20"/>
        <v>512.7273661575133</v>
      </c>
      <c r="CA41" s="158">
        <f t="shared" si="20"/>
        <v>413.57377533933408</v>
      </c>
      <c r="CB41" s="158">
        <f t="shared" si="20"/>
        <v>143.3221042530613</v>
      </c>
      <c r="CC41" s="158">
        <f t="shared" si="20"/>
        <v>3.371085574338336E-2</v>
      </c>
      <c r="CD41" s="158">
        <f t="shared" si="20"/>
        <v>-8.778768068600544E-2</v>
      </c>
      <c r="CE41" s="158">
        <f t="shared" si="20"/>
        <v>-1.3648202812905315</v>
      </c>
      <c r="CF41" s="158">
        <f t="shared" si="20"/>
        <v>-1.6687451438586107</v>
      </c>
      <c r="CG41" s="159">
        <f t="shared" si="20"/>
        <v>-1.72939050129078</v>
      </c>
    </row>
    <row r="42" spans="1:85" ht="26.25" customHeight="1" x14ac:dyDescent="0.35">
      <c r="A42" s="156"/>
      <c r="B42" s="64" t="s">
        <v>521</v>
      </c>
      <c r="AH42" s="158">
        <f t="shared" ref="AH42:BM42" si="21">SUM(AH38:AH41)</f>
        <v>715.29671786231086</v>
      </c>
      <c r="AI42" s="158">
        <f t="shared" si="21"/>
        <v>749.95815319514134</v>
      </c>
      <c r="AJ42" s="158">
        <f t="shared" si="21"/>
        <v>1040.789129089716</v>
      </c>
      <c r="AK42" s="158">
        <f t="shared" si="21"/>
        <v>1754.8259641488253</v>
      </c>
      <c r="AL42" s="158">
        <f t="shared" si="21"/>
        <v>2912.5827186110514</v>
      </c>
      <c r="AM42" s="158">
        <f t="shared" si="21"/>
        <v>3707.2350978794707</v>
      </c>
      <c r="AN42" s="158">
        <f t="shared" si="21"/>
        <v>4224.6237051528278</v>
      </c>
      <c r="AO42" s="158">
        <f t="shared" si="21"/>
        <v>4836.5364038480639</v>
      </c>
      <c r="AP42" s="158">
        <f t="shared" si="21"/>
        <v>5163.6852653570695</v>
      </c>
      <c r="AQ42" s="158">
        <f t="shared" si="21"/>
        <v>4962.3834664939886</v>
      </c>
      <c r="AR42" s="158">
        <f t="shared" si="21"/>
        <v>4243.4634653334151</v>
      </c>
      <c r="AS42" s="158">
        <f t="shared" si="21"/>
        <v>4001.2256838964586</v>
      </c>
      <c r="AT42" s="158">
        <f t="shared" si="21"/>
        <v>4764.1955617436151</v>
      </c>
      <c r="AU42" s="158">
        <f t="shared" si="21"/>
        <v>6514.6706588864881</v>
      </c>
      <c r="AV42" s="158">
        <f t="shared" si="21"/>
        <v>8122.086198711092</v>
      </c>
      <c r="AW42" s="158">
        <f t="shared" si="21"/>
        <v>8879.3638146248231</v>
      </c>
      <c r="AX42" s="158">
        <f t="shared" si="21"/>
        <v>9196.7945080707887</v>
      </c>
      <c r="AY42" s="158">
        <f t="shared" si="21"/>
        <v>9626.2797994921839</v>
      </c>
      <c r="AZ42" s="158">
        <f t="shared" si="21"/>
        <v>9373.9060127506436</v>
      </c>
      <c r="BA42" s="158">
        <f t="shared" si="21"/>
        <v>8683.992750001371</v>
      </c>
      <c r="BB42" s="158">
        <f t="shared" si="21"/>
        <v>8346.4894080489466</v>
      </c>
      <c r="BC42" s="158">
        <f t="shared" si="21"/>
        <v>7986.9062235258198</v>
      </c>
      <c r="BD42" s="158">
        <f t="shared" si="21"/>
        <v>7789.9162842081232</v>
      </c>
      <c r="BE42" s="158">
        <f t="shared" si="21"/>
        <v>7722.5366290181055</v>
      </c>
      <c r="BF42" s="158">
        <f t="shared" si="21"/>
        <v>7845.7415670189039</v>
      </c>
      <c r="BG42" s="158">
        <f t="shared" si="21"/>
        <v>8366.5237019159031</v>
      </c>
      <c r="BH42" s="244">
        <f t="shared" si="21"/>
        <v>8367.2790000000005</v>
      </c>
      <c r="BI42" s="158">
        <f t="shared" si="21"/>
        <v>8424.8330465849322</v>
      </c>
      <c r="BJ42" s="158">
        <f t="shared" si="21"/>
        <v>8738.4191272081043</v>
      </c>
      <c r="BK42" s="158">
        <f t="shared" si="21"/>
        <v>9107.9316333856113</v>
      </c>
      <c r="BL42" s="158">
        <f t="shared" si="21"/>
        <v>9420.9790139622673</v>
      </c>
      <c r="BM42" s="158">
        <f t="shared" si="21"/>
        <v>11778.5503576542</v>
      </c>
      <c r="BN42" s="158">
        <f t="shared" ref="BN42:CG42" si="22">SUM(BN38:BN41)</f>
        <v>12172.406677572175</v>
      </c>
      <c r="BO42" s="158">
        <f t="shared" si="22"/>
        <v>12885.8511697129</v>
      </c>
      <c r="BP42" s="158">
        <f t="shared" si="22"/>
        <v>13999.011134642462</v>
      </c>
      <c r="BQ42" s="158">
        <f t="shared" si="22"/>
        <v>14119.799526363722</v>
      </c>
      <c r="BR42" s="158">
        <f t="shared" si="22"/>
        <v>14196.278360337416</v>
      </c>
      <c r="BS42" s="158">
        <f t="shared" si="22"/>
        <v>14277.388199827705</v>
      </c>
      <c r="BT42" s="158">
        <f t="shared" si="22"/>
        <v>13927.347972056852</v>
      </c>
      <c r="BU42" s="158">
        <f t="shared" si="22"/>
        <v>14180.3789106407</v>
      </c>
      <c r="BV42" s="158">
        <f t="shared" si="22"/>
        <v>13485.592677826571</v>
      </c>
      <c r="BW42" s="158">
        <f t="shared" si="22"/>
        <v>11299.892346987195</v>
      </c>
      <c r="BX42" s="158">
        <f t="shared" si="22"/>
        <v>10365.34230689488</v>
      </c>
      <c r="BY42" s="158">
        <f t="shared" si="22"/>
        <v>9242.9076023149173</v>
      </c>
      <c r="BZ42" s="158">
        <f t="shared" si="22"/>
        <v>8647.8146466288745</v>
      </c>
      <c r="CA42" s="158">
        <f t="shared" si="22"/>
        <v>8235.3913251802278</v>
      </c>
      <c r="CB42" s="158">
        <f t="shared" si="22"/>
        <v>7437.4667896566816</v>
      </c>
      <c r="CC42" s="158">
        <f t="shared" si="22"/>
        <v>2073.1679692623288</v>
      </c>
      <c r="CD42" s="158">
        <f t="shared" si="22"/>
        <v>307.69582882608671</v>
      </c>
      <c r="CE42" s="158">
        <f t="shared" si="22"/>
        <v>289.36185297634267</v>
      </c>
      <c r="CF42" s="158">
        <f t="shared" si="22"/>
        <v>342.81930771641345</v>
      </c>
      <c r="CG42" s="159">
        <f t="shared" si="22"/>
        <v>-9.7264143904090545</v>
      </c>
    </row>
    <row r="43" spans="1:85" x14ac:dyDescent="0.35">
      <c r="A43" s="156"/>
      <c r="B43" s="64" t="s">
        <v>522</v>
      </c>
      <c r="AH43" s="158">
        <f t="shared" ref="AH43:BM43" si="23">AH42+AH37</f>
        <v>1273.4937362036571</v>
      </c>
      <c r="AI43" s="158">
        <f t="shared" si="23"/>
        <v>1362.9195439999999</v>
      </c>
      <c r="AJ43" s="158">
        <f t="shared" si="23"/>
        <v>1751.1143538461538</v>
      </c>
      <c r="AK43" s="158">
        <f t="shared" si="23"/>
        <v>2657.6854695000002</v>
      </c>
      <c r="AL43" s="158">
        <f t="shared" si="23"/>
        <v>3817.5333942500001</v>
      </c>
      <c r="AM43" s="158">
        <f t="shared" si="23"/>
        <v>4605.0374345</v>
      </c>
      <c r="AN43" s="158">
        <f t="shared" si="23"/>
        <v>5249.22940225</v>
      </c>
      <c r="AO43" s="158">
        <f t="shared" si="23"/>
        <v>5925.8802872857141</v>
      </c>
      <c r="AP43" s="158">
        <f t="shared" si="23"/>
        <v>6219.4244389333326</v>
      </c>
      <c r="AQ43" s="158">
        <f t="shared" si="23"/>
        <v>5993.7093670000013</v>
      </c>
      <c r="AR43" s="158">
        <f t="shared" si="23"/>
        <v>5381.6140466666675</v>
      </c>
      <c r="AS43" s="158">
        <f t="shared" si="23"/>
        <v>5152.8057166666676</v>
      </c>
      <c r="AT43" s="158">
        <f t="shared" si="23"/>
        <v>6029.1884084879675</v>
      </c>
      <c r="AU43" s="158">
        <f t="shared" si="23"/>
        <v>7954.5646282840453</v>
      </c>
      <c r="AV43" s="158">
        <f t="shared" si="23"/>
        <v>10261.900401572635</v>
      </c>
      <c r="AW43" s="158">
        <f t="shared" si="23"/>
        <v>11080.553460896765</v>
      </c>
      <c r="AX43" s="158">
        <f t="shared" si="23"/>
        <v>11418.910251571619</v>
      </c>
      <c r="AY43" s="158">
        <f t="shared" si="23"/>
        <v>11967.287325429546</v>
      </c>
      <c r="AZ43" s="158">
        <f t="shared" si="23"/>
        <v>11716.682181652171</v>
      </c>
      <c r="BA43" s="158">
        <f t="shared" si="23"/>
        <v>11105.415104404639</v>
      </c>
      <c r="BB43" s="158">
        <f t="shared" si="23"/>
        <v>10730.541461768862</v>
      </c>
      <c r="BC43" s="158">
        <f t="shared" si="23"/>
        <v>10600.157779455387</v>
      </c>
      <c r="BD43" s="158">
        <f t="shared" si="23"/>
        <v>10743.957331973461</v>
      </c>
      <c r="BE43" s="158">
        <f t="shared" si="23"/>
        <v>11081.606751270549</v>
      </c>
      <c r="BF43" s="158">
        <f t="shared" si="23"/>
        <v>11642.917791906873</v>
      </c>
      <c r="BG43" s="158">
        <f t="shared" si="23"/>
        <v>12934.185497335639</v>
      </c>
      <c r="BH43" s="244">
        <f t="shared" si="23"/>
        <v>14337.895</v>
      </c>
      <c r="BI43" s="158">
        <f t="shared" si="23"/>
        <v>14851.108266184932</v>
      </c>
      <c r="BJ43" s="158">
        <f t="shared" si="23"/>
        <v>15606.962786808102</v>
      </c>
      <c r="BK43" s="158">
        <f t="shared" si="23"/>
        <v>16475.056454099642</v>
      </c>
      <c r="BL43" s="158">
        <f t="shared" si="23"/>
        <v>17124.297496262265</v>
      </c>
      <c r="BM43" s="158">
        <f t="shared" si="23"/>
        <v>19907.435506014201</v>
      </c>
      <c r="BN43" s="158">
        <f t="shared" ref="BN43:CG43" si="24">BN42+BN37</f>
        <v>20414.563520732176</v>
      </c>
      <c r="BO43" s="158">
        <f t="shared" si="24"/>
        <v>20938.004279022898</v>
      </c>
      <c r="BP43" s="158">
        <f t="shared" si="24"/>
        <v>21509.88625096246</v>
      </c>
      <c r="BQ43" s="158">
        <f t="shared" si="24"/>
        <v>21161.323002563695</v>
      </c>
      <c r="BR43" s="158">
        <f t="shared" si="24"/>
        <v>20772.358298077415</v>
      </c>
      <c r="BS43" s="158">
        <f t="shared" si="24"/>
        <v>20356.094250697701</v>
      </c>
      <c r="BT43" s="158">
        <f t="shared" si="24"/>
        <v>19592.933527166853</v>
      </c>
      <c r="BU43" s="158">
        <f t="shared" si="24"/>
        <v>19548.026928880703</v>
      </c>
      <c r="BV43" s="158">
        <f t="shared" si="24"/>
        <v>18625.469904546571</v>
      </c>
      <c r="BW43" s="158">
        <f t="shared" si="24"/>
        <v>16360.779147727193</v>
      </c>
      <c r="BX43" s="158">
        <f t="shared" si="24"/>
        <v>15436.402104409925</v>
      </c>
      <c r="BY43" s="158">
        <f t="shared" si="24"/>
        <v>14077.201864044917</v>
      </c>
      <c r="BZ43" s="158">
        <f t="shared" si="24"/>
        <v>13583.124860638876</v>
      </c>
      <c r="CA43" s="158">
        <f t="shared" si="24"/>
        <v>13702.529240190226</v>
      </c>
      <c r="CB43" s="158">
        <f t="shared" si="24"/>
        <v>13463.187640447903</v>
      </c>
      <c r="CC43" s="158">
        <f t="shared" si="24"/>
        <v>8162.4027513503806</v>
      </c>
      <c r="CD43" s="158">
        <f t="shared" si="24"/>
        <v>6377.3097029041819</v>
      </c>
      <c r="CE43" s="158">
        <f t="shared" si="24"/>
        <v>6105.8822402328296</v>
      </c>
      <c r="CF43" s="158">
        <f t="shared" si="24"/>
        <v>6120.5934952092712</v>
      </c>
      <c r="CG43" s="159">
        <f t="shared" si="24"/>
        <v>5849.0687403582051</v>
      </c>
    </row>
    <row r="44" spans="1:85" ht="26.25" customHeight="1" x14ac:dyDescent="0.35">
      <c r="A44" s="156"/>
      <c r="B44" s="69" t="s">
        <v>531</v>
      </c>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9"/>
    </row>
    <row r="45" spans="1:85" x14ac:dyDescent="0.35">
      <c r="A45" s="156"/>
      <c r="B45" s="62" t="s">
        <v>532</v>
      </c>
      <c r="AH45" s="158">
        <v>24</v>
      </c>
      <c r="AI45" s="158">
        <v>27</v>
      </c>
      <c r="AJ45" s="158">
        <v>42</v>
      </c>
      <c r="AK45" s="158">
        <v>66</v>
      </c>
      <c r="AL45" s="158">
        <v>94</v>
      </c>
      <c r="AM45" s="158">
        <v>123</v>
      </c>
      <c r="AN45" s="158">
        <v>126</v>
      </c>
      <c r="AO45" s="158">
        <v>130</v>
      </c>
      <c r="AP45" s="158">
        <v>161</v>
      </c>
      <c r="AQ45" s="158">
        <v>179.708</v>
      </c>
      <c r="AR45" s="158">
        <v>394.245</v>
      </c>
      <c r="AS45" s="158">
        <v>425.16500000000002</v>
      </c>
      <c r="AT45" s="158">
        <v>494.35300000000001</v>
      </c>
      <c r="AU45" s="158">
        <v>626.245</v>
      </c>
      <c r="AV45" s="158">
        <v>928.67899999999997</v>
      </c>
      <c r="AW45" s="158">
        <v>1207.7750000000001</v>
      </c>
      <c r="AX45" s="158">
        <v>1440.797</v>
      </c>
      <c r="AY45" s="158">
        <v>1739.5630000000001</v>
      </c>
      <c r="AZ45" s="158">
        <v>2083.6799999999998</v>
      </c>
      <c r="BA45" s="158">
        <v>2326.3319999999999</v>
      </c>
      <c r="BB45" s="158">
        <v>2428.9789999999998</v>
      </c>
      <c r="BC45" s="158">
        <v>1895.7190000000001</v>
      </c>
      <c r="BD45" s="158">
        <v>1.71</v>
      </c>
      <c r="BE45" s="158">
        <v>0</v>
      </c>
      <c r="BF45" s="158">
        <v>0</v>
      </c>
      <c r="BG45" s="158">
        <v>8.5208560000000017E-2</v>
      </c>
      <c r="BH45" s="158">
        <v>0</v>
      </c>
      <c r="BI45" s="158">
        <v>0</v>
      </c>
      <c r="BJ45" s="158">
        <v>0</v>
      </c>
      <c r="BK45" s="158">
        <v>0</v>
      </c>
      <c r="BL45" s="158">
        <v>0</v>
      </c>
      <c r="BM45" s="158">
        <v>0</v>
      </c>
      <c r="BN45" s="158">
        <v>0</v>
      </c>
      <c r="BO45" s="158">
        <v>0</v>
      </c>
      <c r="BP45" s="158">
        <v>0</v>
      </c>
      <c r="BQ45" s="158">
        <v>0</v>
      </c>
      <c r="BR45" s="158">
        <v>0</v>
      </c>
      <c r="BS45" s="158">
        <v>0</v>
      </c>
      <c r="BT45" s="158">
        <v>0</v>
      </c>
      <c r="BU45" s="158">
        <v>0</v>
      </c>
      <c r="BV45" s="158">
        <v>0</v>
      </c>
      <c r="BW45" s="158">
        <v>0</v>
      </c>
      <c r="BX45" s="158">
        <v>0</v>
      </c>
      <c r="BY45" s="158">
        <v>0</v>
      </c>
      <c r="BZ45" s="158">
        <v>0</v>
      </c>
      <c r="CA45" s="158">
        <v>0</v>
      </c>
      <c r="CB45" s="158">
        <v>0</v>
      </c>
      <c r="CC45" s="158">
        <v>0</v>
      </c>
      <c r="CD45" s="158">
        <v>0</v>
      </c>
      <c r="CE45" s="158">
        <v>0</v>
      </c>
      <c r="CF45" s="158">
        <v>0</v>
      </c>
      <c r="CG45" s="159">
        <v>0</v>
      </c>
    </row>
    <row r="46" spans="1:85" x14ac:dyDescent="0.35">
      <c r="A46" s="156"/>
      <c r="B46" s="201" t="s">
        <v>533</v>
      </c>
      <c r="AH46" s="158">
        <v>14.511966970103668</v>
      </c>
      <c r="AI46" s="158">
        <v>16.133326530612248</v>
      </c>
      <c r="AJ46" s="158">
        <v>24.717428571428567</v>
      </c>
      <c r="AK46" s="158">
        <v>38.256555984555987</v>
      </c>
      <c r="AL46" s="158">
        <v>53.688094574692514</v>
      </c>
      <c r="AM46" s="158">
        <v>69.433802484230412</v>
      </c>
      <c r="AN46" s="158">
        <v>70.79400989192159</v>
      </c>
      <c r="AO46" s="158">
        <v>72.922577563434828</v>
      </c>
      <c r="AP46" s="158">
        <v>90.311245126833001</v>
      </c>
      <c r="AQ46" s="158">
        <v>101.14080485724621</v>
      </c>
      <c r="AR46" s="158">
        <v>214.69849528659114</v>
      </c>
      <c r="AS46" s="158">
        <v>246.22674990624449</v>
      </c>
      <c r="AT46" s="158">
        <v>290.78532291356805</v>
      </c>
      <c r="AU46" s="158">
        <v>374.87953670196288</v>
      </c>
      <c r="AV46" s="158">
        <v>515.91282807874779</v>
      </c>
      <c r="AW46" s="158">
        <v>639.46872373484587</v>
      </c>
      <c r="AX46" s="158">
        <v>746.17943712198155</v>
      </c>
      <c r="AY46" s="158">
        <v>868.26822643117271</v>
      </c>
      <c r="AZ46" s="158">
        <v>1014.3606606667142</v>
      </c>
      <c r="BA46" s="158">
        <v>1119.2241017635679</v>
      </c>
      <c r="BB46" s="158">
        <v>1161.318333432162</v>
      </c>
      <c r="BC46" s="158">
        <v>952.99214417084886</v>
      </c>
      <c r="BD46" s="158">
        <v>0.85962981144998363</v>
      </c>
      <c r="BE46" s="158">
        <v>0</v>
      </c>
      <c r="BF46" s="158">
        <v>0</v>
      </c>
      <c r="BG46" s="158">
        <v>4.2834981501008555E-2</v>
      </c>
      <c r="BH46" s="158">
        <v>0</v>
      </c>
      <c r="BI46" s="158">
        <v>0</v>
      </c>
      <c r="BJ46" s="158">
        <v>0</v>
      </c>
      <c r="BK46" s="158">
        <v>0</v>
      </c>
      <c r="BL46" s="158">
        <v>0</v>
      </c>
      <c r="BM46" s="158">
        <v>0</v>
      </c>
      <c r="BN46" s="158">
        <v>0</v>
      </c>
      <c r="BO46" s="158">
        <v>0</v>
      </c>
      <c r="BP46" s="158">
        <v>0</v>
      </c>
      <c r="BQ46" s="158">
        <v>0</v>
      </c>
      <c r="BR46" s="158">
        <v>0</v>
      </c>
      <c r="BS46" s="158">
        <v>0</v>
      </c>
      <c r="BT46" s="158">
        <v>0</v>
      </c>
      <c r="BU46" s="158">
        <v>0</v>
      </c>
      <c r="BV46" s="158">
        <v>0</v>
      </c>
      <c r="BW46" s="158">
        <v>0</v>
      </c>
      <c r="BX46" s="158">
        <v>0</v>
      </c>
      <c r="BY46" s="158">
        <v>0</v>
      </c>
      <c r="BZ46" s="158">
        <v>0</v>
      </c>
      <c r="CA46" s="158">
        <v>0</v>
      </c>
      <c r="CB46" s="158">
        <v>0</v>
      </c>
      <c r="CC46" s="158">
        <v>0</v>
      </c>
      <c r="CD46" s="158">
        <v>0</v>
      </c>
      <c r="CE46" s="158">
        <v>0</v>
      </c>
      <c r="CF46" s="158">
        <v>0</v>
      </c>
      <c r="CG46" s="159">
        <v>0</v>
      </c>
    </row>
    <row r="47" spans="1:85" x14ac:dyDescent="0.35">
      <c r="A47" s="156"/>
      <c r="B47" s="201" t="s">
        <v>534</v>
      </c>
      <c r="AH47" s="158">
        <v>9.4880330298963322</v>
      </c>
      <c r="AI47" s="158">
        <v>10.866673469387752</v>
      </c>
      <c r="AJ47" s="158">
        <v>17.282571428571433</v>
      </c>
      <c r="AK47" s="158">
        <v>27.743444015444013</v>
      </c>
      <c r="AL47" s="158">
        <v>40.311905425307486</v>
      </c>
      <c r="AM47" s="158">
        <v>53.566197515769588</v>
      </c>
      <c r="AN47" s="158">
        <v>55.20599010807841</v>
      </c>
      <c r="AO47" s="158">
        <v>57.077422436565172</v>
      </c>
      <c r="AP47" s="158">
        <v>70.688754873166999</v>
      </c>
      <c r="AQ47" s="158">
        <v>78.567195142753789</v>
      </c>
      <c r="AR47" s="158">
        <v>179.54650471340884</v>
      </c>
      <c r="AS47" s="158">
        <v>178.93825009375556</v>
      </c>
      <c r="AT47" s="158">
        <v>203.56767708643196</v>
      </c>
      <c r="AU47" s="158">
        <v>251.36546329803713</v>
      </c>
      <c r="AV47" s="158">
        <v>412.76617192125207</v>
      </c>
      <c r="AW47" s="158">
        <v>568.30627626515411</v>
      </c>
      <c r="AX47" s="158">
        <v>694.61756287801848</v>
      </c>
      <c r="AY47" s="158">
        <v>871.2947735688274</v>
      </c>
      <c r="AZ47" s="158">
        <v>1069.3193393332856</v>
      </c>
      <c r="BA47" s="158">
        <v>1207.107898236432</v>
      </c>
      <c r="BB47" s="158">
        <v>1267.660666567838</v>
      </c>
      <c r="BC47" s="158">
        <v>942.7268558291513</v>
      </c>
      <c r="BD47" s="158">
        <v>0.85037018855001634</v>
      </c>
      <c r="BE47" s="158">
        <v>0</v>
      </c>
      <c r="BF47" s="158">
        <v>0</v>
      </c>
      <c r="BG47" s="158">
        <v>4.2373578498991461E-2</v>
      </c>
      <c r="BH47" s="158">
        <v>0</v>
      </c>
      <c r="BI47" s="158">
        <v>0</v>
      </c>
      <c r="BJ47" s="158">
        <v>0</v>
      </c>
      <c r="BK47" s="158">
        <v>0</v>
      </c>
      <c r="BL47" s="158">
        <v>0</v>
      </c>
      <c r="BM47" s="158">
        <v>0</v>
      </c>
      <c r="BN47" s="158">
        <v>0</v>
      </c>
      <c r="BO47" s="158">
        <v>0</v>
      </c>
      <c r="BP47" s="158">
        <v>0</v>
      </c>
      <c r="BQ47" s="158">
        <v>0</v>
      </c>
      <c r="BR47" s="158">
        <v>0</v>
      </c>
      <c r="BS47" s="158">
        <v>0</v>
      </c>
      <c r="BT47" s="158">
        <v>0</v>
      </c>
      <c r="BU47" s="158">
        <v>0</v>
      </c>
      <c r="BV47" s="158">
        <v>0</v>
      </c>
      <c r="BW47" s="158">
        <v>0</v>
      </c>
      <c r="BX47" s="158">
        <v>0</v>
      </c>
      <c r="BY47" s="158">
        <v>0</v>
      </c>
      <c r="BZ47" s="158">
        <v>0</v>
      </c>
      <c r="CA47" s="158">
        <v>0</v>
      </c>
      <c r="CB47" s="158">
        <v>0</v>
      </c>
      <c r="CC47" s="158">
        <v>0</v>
      </c>
      <c r="CD47" s="158">
        <v>0</v>
      </c>
      <c r="CE47" s="158">
        <v>0</v>
      </c>
      <c r="CF47" s="158">
        <v>0</v>
      </c>
      <c r="CG47" s="159">
        <v>0</v>
      </c>
    </row>
    <row r="48" spans="1:85" x14ac:dyDescent="0.35">
      <c r="A48" s="156"/>
      <c r="B48" s="201" t="s">
        <v>535</v>
      </c>
      <c r="AH48" s="158">
        <v>13.756276951258759</v>
      </c>
      <c r="AI48" s="158">
        <v>14.721428571428573</v>
      </c>
      <c r="AJ48" s="158">
        <v>22.033333333333331</v>
      </c>
      <c r="AK48" s="158">
        <v>32.202197802197801</v>
      </c>
      <c r="AL48" s="158">
        <v>41.401985111662533</v>
      </c>
      <c r="AM48" s="158">
        <v>50.329731447640235</v>
      </c>
      <c r="AN48" s="158">
        <v>51.097730029457637</v>
      </c>
      <c r="AO48" s="158">
        <v>53.433919597989942</v>
      </c>
      <c r="AP48" s="158">
        <v>66.668636363636352</v>
      </c>
      <c r="AQ48" s="158">
        <v>77.651036790439605</v>
      </c>
      <c r="AR48" s="158">
        <v>134.98114050144258</v>
      </c>
      <c r="AS48" s="158">
        <v>173.14325355946306</v>
      </c>
      <c r="AT48" s="158">
        <v>199.74592724262308</v>
      </c>
      <c r="AU48" s="158">
        <v>245.91611603384013</v>
      </c>
      <c r="AV48" s="158">
        <v>404.6508545365192</v>
      </c>
      <c r="AW48" s="158">
        <v>552.73875902745692</v>
      </c>
      <c r="AX48" s="158">
        <v>656.20748239800935</v>
      </c>
      <c r="AY48" s="158">
        <v>792.96442475354183</v>
      </c>
      <c r="AZ48" s="158">
        <v>949.43287308560286</v>
      </c>
      <c r="BA48" s="158">
        <v>1104.2454763063374</v>
      </c>
      <c r="BB48" s="158">
        <v>1220.2878674290116</v>
      </c>
      <c r="BC48" s="158">
        <v>970.71840220705849</v>
      </c>
      <c r="BD48" s="158">
        <v>0.8756194709100189</v>
      </c>
      <c r="BE48" s="158">
        <v>0</v>
      </c>
      <c r="BF48" s="158">
        <v>0</v>
      </c>
      <c r="BG48" s="158">
        <v>4.3631739312400351E-2</v>
      </c>
      <c r="BH48" s="158">
        <v>0</v>
      </c>
      <c r="BI48" s="158">
        <v>0</v>
      </c>
      <c r="BJ48" s="158">
        <v>0</v>
      </c>
      <c r="BK48" s="158">
        <v>0</v>
      </c>
      <c r="BL48" s="158">
        <v>0</v>
      </c>
      <c r="BM48" s="158">
        <v>0</v>
      </c>
      <c r="BN48" s="158">
        <v>0</v>
      </c>
      <c r="BO48" s="158">
        <v>0</v>
      </c>
      <c r="BP48" s="158">
        <v>0</v>
      </c>
      <c r="BQ48" s="158">
        <v>0</v>
      </c>
      <c r="BR48" s="158">
        <v>0</v>
      </c>
      <c r="BS48" s="158">
        <v>0</v>
      </c>
      <c r="BT48" s="158">
        <v>0</v>
      </c>
      <c r="BU48" s="158">
        <v>0</v>
      </c>
      <c r="BV48" s="158">
        <v>0</v>
      </c>
      <c r="BW48" s="158">
        <v>0</v>
      </c>
      <c r="BX48" s="158">
        <v>0</v>
      </c>
      <c r="BY48" s="158">
        <v>0</v>
      </c>
      <c r="BZ48" s="158">
        <v>0</v>
      </c>
      <c r="CA48" s="158">
        <v>0</v>
      </c>
      <c r="CB48" s="158">
        <v>0</v>
      </c>
      <c r="CC48" s="158">
        <v>0</v>
      </c>
      <c r="CD48" s="158">
        <v>0</v>
      </c>
      <c r="CE48" s="158">
        <v>0</v>
      </c>
      <c r="CF48" s="158">
        <v>0</v>
      </c>
      <c r="CG48" s="159">
        <v>0</v>
      </c>
    </row>
    <row r="49" spans="1:85" x14ac:dyDescent="0.35">
      <c r="A49" s="156"/>
      <c r="B49" s="201" t="s">
        <v>536</v>
      </c>
      <c r="AH49" s="158">
        <v>10.243723048741241</v>
      </c>
      <c r="AI49" s="158">
        <v>12.278571428571427</v>
      </c>
      <c r="AJ49" s="158">
        <v>19.966666666666669</v>
      </c>
      <c r="AK49" s="158">
        <v>33.797802197802199</v>
      </c>
      <c r="AL49" s="158">
        <v>52.598014888337467</v>
      </c>
      <c r="AM49" s="158">
        <v>72.670268552359772</v>
      </c>
      <c r="AN49" s="158">
        <v>74.902269970542363</v>
      </c>
      <c r="AO49" s="158">
        <v>76.566080402010058</v>
      </c>
      <c r="AP49" s="158">
        <v>94.331363636363648</v>
      </c>
      <c r="AQ49" s="158">
        <v>102.05696320956039</v>
      </c>
      <c r="AR49" s="158">
        <v>259.26385949855739</v>
      </c>
      <c r="AS49" s="158">
        <v>252.02174644053699</v>
      </c>
      <c r="AT49" s="158">
        <v>294.60707275737695</v>
      </c>
      <c r="AU49" s="158">
        <v>380.32888396615988</v>
      </c>
      <c r="AV49" s="158">
        <v>524.02814546348088</v>
      </c>
      <c r="AW49" s="158">
        <v>655.03624097254328</v>
      </c>
      <c r="AX49" s="158">
        <v>784.58951760199068</v>
      </c>
      <c r="AY49" s="158">
        <v>946.59857524645815</v>
      </c>
      <c r="AZ49" s="158">
        <v>1134.2471269143971</v>
      </c>
      <c r="BA49" s="158">
        <v>1222.0865236936625</v>
      </c>
      <c r="BB49" s="158">
        <v>1208.691132570988</v>
      </c>
      <c r="BC49" s="158">
        <v>925.00059779294145</v>
      </c>
      <c r="BD49" s="158">
        <v>0.83438052908998106</v>
      </c>
      <c r="BE49" s="158">
        <v>0</v>
      </c>
      <c r="BF49" s="158">
        <v>0</v>
      </c>
      <c r="BG49" s="158">
        <v>4.1576820687599665E-2</v>
      </c>
      <c r="BH49" s="158">
        <v>0</v>
      </c>
      <c r="BI49" s="158">
        <v>0</v>
      </c>
      <c r="BJ49" s="158">
        <v>0</v>
      </c>
      <c r="BK49" s="158">
        <v>0</v>
      </c>
      <c r="BL49" s="158">
        <v>0</v>
      </c>
      <c r="BM49" s="158">
        <v>0</v>
      </c>
      <c r="BN49" s="158">
        <v>0</v>
      </c>
      <c r="BO49" s="158">
        <v>0</v>
      </c>
      <c r="BP49" s="158">
        <v>0</v>
      </c>
      <c r="BQ49" s="158">
        <v>0</v>
      </c>
      <c r="BR49" s="158">
        <v>0</v>
      </c>
      <c r="BS49" s="158">
        <v>0</v>
      </c>
      <c r="BT49" s="158">
        <v>0</v>
      </c>
      <c r="BU49" s="158">
        <v>0</v>
      </c>
      <c r="BV49" s="158">
        <v>0</v>
      </c>
      <c r="BW49" s="158">
        <v>0</v>
      </c>
      <c r="BX49" s="158">
        <v>0</v>
      </c>
      <c r="BY49" s="158">
        <v>0</v>
      </c>
      <c r="BZ49" s="158">
        <v>0</v>
      </c>
      <c r="CA49" s="158">
        <v>0</v>
      </c>
      <c r="CB49" s="158">
        <v>0</v>
      </c>
      <c r="CC49" s="158">
        <v>0</v>
      </c>
      <c r="CD49" s="158">
        <v>0</v>
      </c>
      <c r="CE49" s="158">
        <v>0</v>
      </c>
      <c r="CF49" s="158">
        <v>0</v>
      </c>
      <c r="CG49" s="159">
        <v>0</v>
      </c>
    </row>
    <row r="50" spans="1:85" ht="26.25" customHeight="1" x14ac:dyDescent="0.35">
      <c r="A50" s="156"/>
      <c r="B50" s="62" t="s">
        <v>367</v>
      </c>
      <c r="AH50" s="158">
        <v>0</v>
      </c>
      <c r="AI50" s="158">
        <v>0</v>
      </c>
      <c r="AJ50" s="158">
        <v>0</v>
      </c>
      <c r="AK50" s="158">
        <v>0</v>
      </c>
      <c r="AL50" s="158">
        <v>0</v>
      </c>
      <c r="AM50" s="158">
        <v>0</v>
      </c>
      <c r="AN50" s="158">
        <v>0</v>
      </c>
      <c r="AO50" s="158">
        <v>0</v>
      </c>
      <c r="AP50" s="158">
        <v>0</v>
      </c>
      <c r="AQ50" s="158">
        <v>0</v>
      </c>
      <c r="AR50" s="158">
        <v>0</v>
      </c>
      <c r="AS50" s="158">
        <v>0</v>
      </c>
      <c r="AT50" s="158">
        <v>0</v>
      </c>
      <c r="AU50" s="158">
        <v>0</v>
      </c>
      <c r="AV50" s="158">
        <v>2.8769999999999998</v>
      </c>
      <c r="AW50" s="158">
        <v>7.2039999999999997</v>
      </c>
      <c r="AX50" s="158">
        <v>11.369</v>
      </c>
      <c r="AY50" s="158">
        <v>19.163</v>
      </c>
      <c r="AZ50" s="158">
        <v>34.027000000000001</v>
      </c>
      <c r="BA50" s="158">
        <v>42.026000000000003</v>
      </c>
      <c r="BB50" s="158">
        <v>48.832000000000001</v>
      </c>
      <c r="BC50" s="158">
        <v>39.287999999999997</v>
      </c>
      <c r="BD50" s="158">
        <v>-6.0999999999999999E-2</v>
      </c>
      <c r="BE50" s="158">
        <v>-8.6436562195121955E-2</v>
      </c>
      <c r="BF50" s="158">
        <v>-0.14737339999999999</v>
      </c>
      <c r="BG50" s="158">
        <v>8.5208560000000017E-2</v>
      </c>
      <c r="BH50" s="158">
        <v>-2.9000000000000001E-2</v>
      </c>
      <c r="BI50" s="158">
        <v>0</v>
      </c>
      <c r="BJ50" s="158">
        <v>0</v>
      </c>
      <c r="BK50" s="158">
        <v>0</v>
      </c>
      <c r="BL50" s="158">
        <v>0</v>
      </c>
      <c r="BM50" s="158">
        <v>0</v>
      </c>
      <c r="BN50" s="158">
        <v>0</v>
      </c>
      <c r="BO50" s="158">
        <v>0</v>
      </c>
      <c r="BP50" s="158">
        <v>0</v>
      </c>
      <c r="BQ50" s="158">
        <v>0</v>
      </c>
      <c r="BR50" s="158">
        <v>0</v>
      </c>
      <c r="BS50" s="158">
        <v>0</v>
      </c>
      <c r="BT50" s="158">
        <v>0</v>
      </c>
      <c r="BU50" s="158">
        <v>0</v>
      </c>
      <c r="BV50" s="158">
        <v>0</v>
      </c>
      <c r="BW50" s="158">
        <v>0</v>
      </c>
      <c r="BX50" s="158">
        <v>0</v>
      </c>
      <c r="BY50" s="158">
        <v>0</v>
      </c>
      <c r="BZ50" s="158">
        <v>0</v>
      </c>
      <c r="CA50" s="158">
        <v>0</v>
      </c>
      <c r="CB50" s="158">
        <v>0</v>
      </c>
      <c r="CC50" s="158">
        <v>0</v>
      </c>
      <c r="CD50" s="158">
        <v>0</v>
      </c>
      <c r="CE50" s="158">
        <v>0</v>
      </c>
      <c r="CF50" s="158">
        <v>0</v>
      </c>
      <c r="CG50" s="159">
        <v>0</v>
      </c>
    </row>
    <row r="51" spans="1:85" x14ac:dyDescent="0.35">
      <c r="A51" s="156"/>
      <c r="B51" s="201" t="s">
        <v>533</v>
      </c>
      <c r="AH51" s="158">
        <v>0</v>
      </c>
      <c r="AI51" s="158">
        <v>0</v>
      </c>
      <c r="AJ51" s="158">
        <v>0</v>
      </c>
      <c r="AK51" s="158">
        <v>0</v>
      </c>
      <c r="AL51" s="158">
        <v>0</v>
      </c>
      <c r="AM51" s="158">
        <v>0</v>
      </c>
      <c r="AN51" s="158">
        <v>0</v>
      </c>
      <c r="AO51" s="158">
        <v>0</v>
      </c>
      <c r="AP51" s="158">
        <v>0</v>
      </c>
      <c r="AQ51" s="158">
        <v>0</v>
      </c>
      <c r="AR51" s="158">
        <v>0</v>
      </c>
      <c r="AS51" s="158">
        <v>0</v>
      </c>
      <c r="AT51" s="158">
        <v>0</v>
      </c>
      <c r="AU51" s="158">
        <v>0</v>
      </c>
      <c r="AV51" s="158">
        <v>0.65355075911120464</v>
      </c>
      <c r="AW51" s="158">
        <v>1.6217743773994191</v>
      </c>
      <c r="AX51" s="158">
        <v>2.5752797853609004</v>
      </c>
      <c r="AY51" s="158">
        <v>4.0695107580942906</v>
      </c>
      <c r="AZ51" s="158">
        <v>7.3852964480226744</v>
      </c>
      <c r="BA51" s="158">
        <v>9.2967079417926204</v>
      </c>
      <c r="BB51" s="158">
        <v>10.80366474213008</v>
      </c>
      <c r="BC51" s="158">
        <v>9.355921533335783</v>
      </c>
      <c r="BD51" s="158">
        <v>0</v>
      </c>
      <c r="BE51" s="158">
        <v>0</v>
      </c>
      <c r="BF51" s="158">
        <v>0</v>
      </c>
      <c r="BG51" s="158">
        <v>0</v>
      </c>
      <c r="BH51" s="158">
        <v>0</v>
      </c>
      <c r="BI51" s="158">
        <v>0</v>
      </c>
      <c r="BJ51" s="158">
        <v>0</v>
      </c>
      <c r="BK51" s="158">
        <v>0</v>
      </c>
      <c r="BL51" s="158">
        <v>0</v>
      </c>
      <c r="BM51" s="158">
        <v>0</v>
      </c>
      <c r="BN51" s="158">
        <v>0</v>
      </c>
      <c r="BO51" s="158">
        <v>0</v>
      </c>
      <c r="BP51" s="158">
        <v>0</v>
      </c>
      <c r="BQ51" s="158">
        <v>0</v>
      </c>
      <c r="BR51" s="158">
        <v>0</v>
      </c>
      <c r="BS51" s="158">
        <v>0</v>
      </c>
      <c r="BT51" s="158">
        <v>0</v>
      </c>
      <c r="BU51" s="158">
        <v>0</v>
      </c>
      <c r="BV51" s="158">
        <v>0</v>
      </c>
      <c r="BW51" s="158">
        <v>0</v>
      </c>
      <c r="BX51" s="158">
        <v>0</v>
      </c>
      <c r="BY51" s="158">
        <v>0</v>
      </c>
      <c r="BZ51" s="158">
        <v>0</v>
      </c>
      <c r="CA51" s="158">
        <v>0</v>
      </c>
      <c r="CB51" s="158">
        <v>0</v>
      </c>
      <c r="CC51" s="158">
        <v>0</v>
      </c>
      <c r="CD51" s="158">
        <v>0</v>
      </c>
      <c r="CE51" s="158">
        <v>0</v>
      </c>
      <c r="CF51" s="158">
        <v>0</v>
      </c>
      <c r="CG51" s="159">
        <v>0</v>
      </c>
    </row>
    <row r="52" spans="1:85" x14ac:dyDescent="0.35">
      <c r="A52" s="156"/>
      <c r="B52" s="201" t="s">
        <v>534</v>
      </c>
      <c r="AH52" s="158">
        <v>0</v>
      </c>
      <c r="AI52" s="158">
        <v>0</v>
      </c>
      <c r="AJ52" s="158">
        <v>0</v>
      </c>
      <c r="AK52" s="158">
        <v>0</v>
      </c>
      <c r="AL52" s="158">
        <v>0</v>
      </c>
      <c r="AM52" s="158">
        <v>0</v>
      </c>
      <c r="AN52" s="158">
        <v>0</v>
      </c>
      <c r="AO52" s="158">
        <v>0</v>
      </c>
      <c r="AP52" s="158">
        <v>0</v>
      </c>
      <c r="AQ52" s="158">
        <v>0</v>
      </c>
      <c r="AR52" s="158">
        <v>0</v>
      </c>
      <c r="AS52" s="158">
        <v>0</v>
      </c>
      <c r="AT52" s="158">
        <v>0</v>
      </c>
      <c r="AU52" s="158">
        <v>0</v>
      </c>
      <c r="AV52" s="158">
        <v>2.2234492408887951</v>
      </c>
      <c r="AW52" s="158">
        <v>5.5822256226005811</v>
      </c>
      <c r="AX52" s="158">
        <v>8.7937202146390998</v>
      </c>
      <c r="AY52" s="158">
        <v>15.09348924190571</v>
      </c>
      <c r="AZ52" s="158">
        <v>26.641703551977329</v>
      </c>
      <c r="BA52" s="158">
        <v>32.729292058207385</v>
      </c>
      <c r="BB52" s="158">
        <v>38.028335257869927</v>
      </c>
      <c r="BC52" s="158">
        <v>29.932078466664212</v>
      </c>
      <c r="BD52" s="158">
        <v>-6.0999999999999999E-2</v>
      </c>
      <c r="BE52" s="158">
        <v>-8.6436562195121955E-2</v>
      </c>
      <c r="BF52" s="158">
        <v>-0.14737339999999999</v>
      </c>
      <c r="BG52" s="158">
        <v>8.5208560000000017E-2</v>
      </c>
      <c r="BH52" s="158">
        <v>-2.9000000000000001E-2</v>
      </c>
      <c r="BI52" s="158">
        <v>0</v>
      </c>
      <c r="BJ52" s="158">
        <v>0</v>
      </c>
      <c r="BK52" s="158">
        <v>0</v>
      </c>
      <c r="BL52" s="158">
        <v>0</v>
      </c>
      <c r="BM52" s="158">
        <v>0</v>
      </c>
      <c r="BN52" s="158">
        <v>0</v>
      </c>
      <c r="BO52" s="158">
        <v>0</v>
      </c>
      <c r="BP52" s="158">
        <v>0</v>
      </c>
      <c r="BQ52" s="158">
        <v>0</v>
      </c>
      <c r="BR52" s="158">
        <v>0</v>
      </c>
      <c r="BS52" s="158">
        <v>0</v>
      </c>
      <c r="BT52" s="158">
        <v>0</v>
      </c>
      <c r="BU52" s="158">
        <v>0</v>
      </c>
      <c r="BV52" s="158">
        <v>0</v>
      </c>
      <c r="BW52" s="158">
        <v>0</v>
      </c>
      <c r="BX52" s="158">
        <v>0</v>
      </c>
      <c r="BY52" s="158">
        <v>0</v>
      </c>
      <c r="BZ52" s="158">
        <v>0</v>
      </c>
      <c r="CA52" s="158">
        <v>0</v>
      </c>
      <c r="CB52" s="158">
        <v>0</v>
      </c>
      <c r="CC52" s="158">
        <v>0</v>
      </c>
      <c r="CD52" s="158">
        <v>0</v>
      </c>
      <c r="CE52" s="158">
        <v>0</v>
      </c>
      <c r="CF52" s="158">
        <v>0</v>
      </c>
      <c r="CG52" s="159">
        <v>0</v>
      </c>
    </row>
    <row r="53" spans="1:85" x14ac:dyDescent="0.35">
      <c r="A53" s="156"/>
      <c r="B53" s="62" t="s">
        <v>472</v>
      </c>
      <c r="AH53" s="158">
        <v>0</v>
      </c>
      <c r="AI53" s="158">
        <v>0</v>
      </c>
      <c r="AJ53" s="158">
        <v>0</v>
      </c>
      <c r="AK53" s="158">
        <v>0</v>
      </c>
      <c r="AL53" s="158">
        <v>0</v>
      </c>
      <c r="AM53" s="158">
        <v>0</v>
      </c>
      <c r="AN53" s="158">
        <v>0</v>
      </c>
      <c r="AO53" s="158">
        <v>0</v>
      </c>
      <c r="AP53" s="158">
        <v>0</v>
      </c>
      <c r="AQ53" s="158">
        <v>0</v>
      </c>
      <c r="AR53" s="158">
        <v>0</v>
      </c>
      <c r="AS53" s="158">
        <v>0</v>
      </c>
      <c r="AT53" s="158">
        <v>0</v>
      </c>
      <c r="AU53" s="158">
        <v>0</v>
      </c>
      <c r="AV53" s="158">
        <v>0</v>
      </c>
      <c r="AW53" s="158">
        <v>0</v>
      </c>
      <c r="AX53" s="158">
        <v>0</v>
      </c>
      <c r="AY53" s="158">
        <v>0</v>
      </c>
      <c r="AZ53" s="158">
        <v>3.1930000000000001</v>
      </c>
      <c r="BA53" s="158">
        <v>23.582999999999998</v>
      </c>
      <c r="BB53" s="158">
        <v>32.392000000000003</v>
      </c>
      <c r="BC53" s="158">
        <v>27.45</v>
      </c>
      <c r="BD53" s="158">
        <v>4.1689999999999996</v>
      </c>
      <c r="BE53" s="158">
        <v>6.0000000000000001E-3</v>
      </c>
      <c r="BF53" s="158">
        <v>4.2999999999999997E-2</v>
      </c>
      <c r="BG53" s="158">
        <v>0</v>
      </c>
      <c r="BH53" s="158">
        <v>0</v>
      </c>
      <c r="BI53" s="158">
        <v>0</v>
      </c>
      <c r="BJ53" s="158">
        <v>0</v>
      </c>
      <c r="BK53" s="158">
        <v>0</v>
      </c>
      <c r="BL53" s="158">
        <v>0</v>
      </c>
      <c r="BM53" s="158">
        <v>0</v>
      </c>
      <c r="BN53" s="158">
        <v>0</v>
      </c>
      <c r="BO53" s="158">
        <v>0</v>
      </c>
      <c r="BP53" s="158">
        <v>0</v>
      </c>
      <c r="BQ53" s="158">
        <v>0</v>
      </c>
      <c r="BR53" s="158">
        <v>0</v>
      </c>
      <c r="BS53" s="158">
        <v>0</v>
      </c>
      <c r="BT53" s="158">
        <v>0</v>
      </c>
      <c r="BU53" s="158">
        <v>0</v>
      </c>
      <c r="BV53" s="158">
        <v>0</v>
      </c>
      <c r="BW53" s="158">
        <v>0</v>
      </c>
      <c r="BX53" s="158">
        <v>0</v>
      </c>
      <c r="BY53" s="158">
        <v>0</v>
      </c>
      <c r="BZ53" s="158">
        <v>0</v>
      </c>
      <c r="CA53" s="158">
        <v>0</v>
      </c>
      <c r="CB53" s="158">
        <v>0</v>
      </c>
      <c r="CC53" s="158">
        <v>0</v>
      </c>
      <c r="CD53" s="158">
        <v>0</v>
      </c>
      <c r="CE53" s="158">
        <v>0</v>
      </c>
      <c r="CF53" s="158">
        <v>0</v>
      </c>
      <c r="CG53" s="159">
        <v>0</v>
      </c>
    </row>
    <row r="54" spans="1:85" x14ac:dyDescent="0.35">
      <c r="A54" s="156"/>
      <c r="B54" s="62" t="s">
        <v>537</v>
      </c>
      <c r="AH54" s="158">
        <f>'Table 1a'!AH37</f>
        <v>0</v>
      </c>
      <c r="AI54" s="158">
        <f>'Table 1a'!AI37</f>
        <v>0</v>
      </c>
      <c r="AJ54" s="158">
        <f>'Table 1a'!AJ37</f>
        <v>0</v>
      </c>
      <c r="AK54" s="158">
        <f>'Table 1a'!AK37</f>
        <v>0</v>
      </c>
      <c r="AL54" s="158">
        <f>'Table 1a'!AL37</f>
        <v>0</v>
      </c>
      <c r="AM54" s="158">
        <f>'Table 1a'!AM37</f>
        <v>0</v>
      </c>
      <c r="AN54" s="158">
        <f>'Table 1a'!AN37</f>
        <v>0</v>
      </c>
      <c r="AO54" s="158">
        <f>'Table 1a'!AO37</f>
        <v>0</v>
      </c>
      <c r="AP54" s="158">
        <f>'Table 1a'!AP37</f>
        <v>0</v>
      </c>
      <c r="AQ54" s="158">
        <f>'Table 1a'!AQ37</f>
        <v>0</v>
      </c>
      <c r="AR54" s="158">
        <f>'Table 1a'!AR37</f>
        <v>0</v>
      </c>
      <c r="AS54" s="158">
        <f>'Table 1a'!AS37</f>
        <v>0</v>
      </c>
      <c r="AT54" s="158">
        <f>'Table 1a'!AT37</f>
        <v>0</v>
      </c>
      <c r="AU54" s="158">
        <f>'Table 1a'!AU37</f>
        <v>0</v>
      </c>
      <c r="AV54" s="158">
        <f>'Table 1a'!AV37</f>
        <v>0</v>
      </c>
      <c r="AW54" s="158">
        <f>'Table 1a'!AW37</f>
        <v>0</v>
      </c>
      <c r="AX54" s="158">
        <f>'Table 1a'!AX37</f>
        <v>0</v>
      </c>
      <c r="AY54" s="158">
        <f>'Table 1a'!AY37</f>
        <v>0</v>
      </c>
      <c r="AZ54" s="158">
        <f>'Table 1a'!AZ37</f>
        <v>0</v>
      </c>
      <c r="BA54" s="158">
        <f>'Table 1a'!BA37</f>
        <v>0</v>
      </c>
      <c r="BB54" s="158">
        <f>'Table 1a'!BB37</f>
        <v>0</v>
      </c>
      <c r="BC54" s="158">
        <f>'Table 1a'!BC37</f>
        <v>0</v>
      </c>
      <c r="BD54" s="158">
        <f>'Table 1a'!BD37</f>
        <v>0</v>
      </c>
      <c r="BE54" s="158">
        <f>'Table 1a'!BE37</f>
        <v>0</v>
      </c>
      <c r="BF54" s="158">
        <f>'Table 1a'!BF37</f>
        <v>0</v>
      </c>
      <c r="BG54" s="158">
        <f>'Table 1a'!BG37</f>
        <v>0</v>
      </c>
      <c r="BH54" s="158">
        <f>'Table 1a'!BH37</f>
        <v>0</v>
      </c>
      <c r="BI54" s="158">
        <f>'Table 1a'!BI37</f>
        <v>0</v>
      </c>
      <c r="BJ54" s="158">
        <f>'Table 1a'!BJ37</f>
        <v>0</v>
      </c>
      <c r="BK54" s="158">
        <f>'Table 1a'!BK37</f>
        <v>0</v>
      </c>
      <c r="BL54" s="158">
        <f>'Table 1a'!BL37</f>
        <v>90.849720650000009</v>
      </c>
      <c r="BM54" s="158">
        <f>'Table 1a'!BM37</f>
        <v>106.96880001999999</v>
      </c>
      <c r="BN54" s="158">
        <f>'Table 1a'!BN37</f>
        <v>109.92031101000002</v>
      </c>
      <c r="BO54" s="158">
        <f>'Table 1a'!BO37</f>
        <v>115.96021940000001</v>
      </c>
      <c r="BP54" s="158">
        <f>'Table 1a'!BP37</f>
        <v>110.02752643000001</v>
      </c>
      <c r="BQ54" s="158">
        <f>'Table 1a'!BQ37</f>
        <v>101.38309716000001</v>
      </c>
      <c r="BR54" s="158">
        <f>'Table 1a'!BR37</f>
        <v>15.698963300000001</v>
      </c>
      <c r="BS54" s="158">
        <f>'Table 1a'!BS37</f>
        <v>0</v>
      </c>
      <c r="BT54" s="158">
        <f>'Table 1a'!BT37</f>
        <v>0</v>
      </c>
      <c r="BU54" s="158">
        <f>'Table 1a'!BU37</f>
        <v>0</v>
      </c>
      <c r="BV54" s="158">
        <f>'Table 1a'!BV37</f>
        <v>0</v>
      </c>
      <c r="BW54" s="158">
        <f>'Table 1a'!BW37</f>
        <v>0</v>
      </c>
      <c r="BX54" s="158">
        <f>'Table 1a'!BX37</f>
        <v>0</v>
      </c>
      <c r="BY54" s="158">
        <f>'Table 1a'!BY37</f>
        <v>0</v>
      </c>
      <c r="BZ54" s="158">
        <f>'Table 1a'!BZ37</f>
        <v>0</v>
      </c>
      <c r="CA54" s="158">
        <f>'Table 1a'!CA37</f>
        <v>0</v>
      </c>
      <c r="CB54" s="158">
        <f>'Table 1a'!CB37</f>
        <v>0</v>
      </c>
      <c r="CC54" s="158">
        <f>'Table 1a'!CC37</f>
        <v>0</v>
      </c>
      <c r="CD54" s="158">
        <f>'Table 1a'!CD37</f>
        <v>0</v>
      </c>
      <c r="CE54" s="158">
        <f>'Table 1a'!CE37</f>
        <v>0</v>
      </c>
      <c r="CF54" s="158">
        <f>'Table 1a'!CF37</f>
        <v>0</v>
      </c>
      <c r="CG54" s="159">
        <f>'Table 1a'!CG37</f>
        <v>0</v>
      </c>
    </row>
    <row r="55" spans="1:85" ht="26.25" customHeight="1" x14ac:dyDescent="0.35">
      <c r="A55" s="156"/>
      <c r="B55" s="69" t="s">
        <v>538</v>
      </c>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269" t="s">
        <v>515</v>
      </c>
      <c r="BM55" s="158"/>
      <c r="BN55" s="158"/>
      <c r="BO55" s="158"/>
      <c r="BP55" s="158"/>
      <c r="BQ55" s="158"/>
      <c r="BR55" s="158"/>
      <c r="BS55" s="158"/>
      <c r="BT55" s="158"/>
      <c r="BU55" s="158"/>
      <c r="BV55" s="158"/>
      <c r="BW55" s="158"/>
      <c r="BX55" s="158"/>
      <c r="BY55" s="158"/>
      <c r="BZ55" s="158"/>
      <c r="CA55" s="158"/>
      <c r="CB55" s="158"/>
      <c r="CC55" s="158"/>
      <c r="CD55" s="158"/>
      <c r="CE55" s="158"/>
      <c r="CF55" s="158"/>
      <c r="CG55" s="159"/>
    </row>
    <row r="56" spans="1:85" x14ac:dyDescent="0.35">
      <c r="A56" s="156"/>
      <c r="B56" s="62" t="s">
        <v>539</v>
      </c>
      <c r="AH56" s="158">
        <f>'Council Tax Benefit'!AH19</f>
        <v>189.0604099893182</v>
      </c>
      <c r="AI56" s="158">
        <f>'Council Tax Benefit'!AI19</f>
        <v>217.24186395918002</v>
      </c>
      <c r="AJ56" s="158">
        <f>'Council Tax Benefit'!AJ19</f>
        <v>291.64676658977385</v>
      </c>
      <c r="AK56" s="158">
        <f>'Council Tax Benefit'!AK19</f>
        <v>435.79447132057123</v>
      </c>
      <c r="AL56" s="158">
        <f>'Council Tax Benefit'!AL19</f>
        <v>531.64070822038082</v>
      </c>
      <c r="AM56" s="158">
        <f>'Council Tax Benefit'!AM19</f>
        <v>599.91337522552976</v>
      </c>
      <c r="AN56" s="158">
        <f>'Council Tax Benefit'!AN19</f>
        <v>667.59777746960162</v>
      </c>
      <c r="AO56" s="158">
        <f>'Council Tax Benefit'!AO19</f>
        <v>730.54411349699535</v>
      </c>
      <c r="AP56" s="158">
        <f>'Council Tax Benefit'!AP19</f>
        <v>805.60849456809274</v>
      </c>
      <c r="AQ56" s="158">
        <f>'Council Tax Benefit'!AQ19</f>
        <v>838.18835992187337</v>
      </c>
      <c r="AR56" s="158">
        <f>'Council Tax Benefit'!AR19</f>
        <v>760.26900000000001</v>
      </c>
      <c r="AS56" s="158">
        <f>'Council Tax Benefit'!AS19</f>
        <v>936.29321192193368</v>
      </c>
      <c r="AT56" s="158">
        <f>'Council Tax Benefit'!AT19</f>
        <v>1162.117</v>
      </c>
      <c r="AU56" s="158">
        <f>'Council Tax Benefit'!AU19</f>
        <v>670.327</v>
      </c>
      <c r="AV56" s="158">
        <f>'Council Tax Benefit'!AV19</f>
        <v>724.20100000000002</v>
      </c>
      <c r="AW56" s="158">
        <f>'Council Tax Benefit'!AW19</f>
        <v>941.47799999999995</v>
      </c>
      <c r="AX56" s="158">
        <f>'Council Tax Benefit'!AX19</f>
        <v>973.24916299999973</v>
      </c>
      <c r="AY56" s="158">
        <f>'Council Tax Benefit'!AY19</f>
        <v>991.50290500000006</v>
      </c>
      <c r="AZ56" s="158">
        <f>'Council Tax Benefit'!AZ19</f>
        <v>1035.1050220000002</v>
      </c>
      <c r="BA56" s="158">
        <f>'Council Tax Benefit'!BA19</f>
        <v>1079.5440269999999</v>
      </c>
      <c r="BB56" s="158">
        <f>'Council Tax Benefit'!BB19</f>
        <v>1124.7226409999994</v>
      </c>
      <c r="BC56" s="158">
        <f>'Council Tax Benefit'!BC19</f>
        <v>1163.735510948489</v>
      </c>
      <c r="BD56" s="158">
        <f>'Council Tax Benefit'!BD19</f>
        <v>1229.3620240181656</v>
      </c>
      <c r="BE56" s="158">
        <f>'Council Tax Benefit'!BE19</f>
        <v>1349.4457237699216</v>
      </c>
      <c r="BF56" s="158">
        <f>'Council Tax Benefit'!BF19</f>
        <v>1430.8457317625675</v>
      </c>
      <c r="BG56" s="158">
        <f>'Council Tax Benefit'!BG19</f>
        <v>1612.517104499429</v>
      </c>
      <c r="BH56" s="158">
        <f>'Council Tax Benefit'!BH19</f>
        <v>1828.5273484448542</v>
      </c>
      <c r="BI56" s="158">
        <f>'Council Tax Benefit'!BI19</f>
        <v>1843.2959341159444</v>
      </c>
      <c r="BJ56" s="158">
        <f>'Council Tax Benefit'!BJ19</f>
        <v>2003.9939900362206</v>
      </c>
      <c r="BK56" s="158">
        <f>'Council Tax Benefit'!BK19</f>
        <v>2046.6136160962108</v>
      </c>
      <c r="BL56" s="244">
        <f>'Council Tax Benefit'!BL11+'Council Tax Benefit'!BL14</f>
        <v>1951.6371495119893</v>
      </c>
      <c r="BM56" s="158">
        <f>'Council Tax Benefit'!BM11+'Council Tax Benefit'!BM14</f>
        <v>2006.7896813621428</v>
      </c>
      <c r="BN56" s="158">
        <f>'Council Tax Benefit'!BN11+'Council Tax Benefit'!BN14</f>
        <v>2033.5200871314812</v>
      </c>
      <c r="BO56" s="158">
        <f>'Council Tax Benefit'!BO11+'Council Tax Benefit'!BO14</f>
        <v>1982.7831259442928</v>
      </c>
      <c r="BP56" s="158">
        <f>'Council Tax Benefit'!BP11+'Council Tax Benefit'!BP14</f>
        <v>1921.059573258301</v>
      </c>
      <c r="BQ56" s="158">
        <f>'Council Tax Benefit'!BQ11+'Council Tax Benefit'!BQ14</f>
        <v>0</v>
      </c>
      <c r="BR56" s="158">
        <f>'Council Tax Benefit'!BR11+'Council Tax Benefit'!BR14</f>
        <v>0</v>
      </c>
      <c r="BS56" s="158">
        <f>'Council Tax Benefit'!BS11+'Council Tax Benefit'!BS14</f>
        <v>0</v>
      </c>
      <c r="BT56" s="158">
        <f>'Council Tax Benefit'!BT11+'Council Tax Benefit'!BT14</f>
        <v>0</v>
      </c>
      <c r="BU56" s="158">
        <f>'Council Tax Benefit'!BU11+'Council Tax Benefit'!BU14</f>
        <v>0</v>
      </c>
      <c r="BV56" s="158">
        <f>'Council Tax Benefit'!BV11+'Council Tax Benefit'!BV14</f>
        <v>0</v>
      </c>
      <c r="BW56" s="158">
        <f>'Council Tax Benefit'!BW11+'Council Tax Benefit'!BW14</f>
        <v>0</v>
      </c>
      <c r="BX56" s="158">
        <f>'Council Tax Benefit'!BX11+'Council Tax Benefit'!BX14</f>
        <v>0</v>
      </c>
      <c r="BY56" s="158">
        <f>'Council Tax Benefit'!BY11+'Council Tax Benefit'!BY14</f>
        <v>0</v>
      </c>
      <c r="BZ56" s="158">
        <f>'Council Tax Benefit'!BZ11+'Council Tax Benefit'!BZ14</f>
        <v>0</v>
      </c>
      <c r="CA56" s="158">
        <f>'Council Tax Benefit'!CA11+'Council Tax Benefit'!CA14</f>
        <v>0</v>
      </c>
      <c r="CB56" s="158">
        <f>'Council Tax Benefit'!CB11+'Council Tax Benefit'!CB14</f>
        <v>0</v>
      </c>
      <c r="CC56" s="158">
        <f>'Council Tax Benefit'!CC11+'Council Tax Benefit'!CC14</f>
        <v>0</v>
      </c>
      <c r="CD56" s="158">
        <f>'Council Tax Benefit'!CD11+'Council Tax Benefit'!CD14</f>
        <v>0</v>
      </c>
      <c r="CE56" s="158">
        <f>'Council Tax Benefit'!CE11+'Council Tax Benefit'!CE14</f>
        <v>0</v>
      </c>
      <c r="CF56" s="158">
        <f>'Council Tax Benefit'!CF11+'Council Tax Benefit'!CF14</f>
        <v>0</v>
      </c>
      <c r="CG56" s="159">
        <f>'Council Tax Benefit'!CG11+'Council Tax Benefit'!CG14</f>
        <v>0</v>
      </c>
    </row>
    <row r="57" spans="1:85" x14ac:dyDescent="0.35">
      <c r="A57" s="156"/>
      <c r="B57" s="62" t="s">
        <v>540</v>
      </c>
      <c r="AH57" s="158">
        <f>'Council Tax Benefit'!AH20</f>
        <v>27.502827272667155</v>
      </c>
      <c r="AI57" s="158">
        <f>'Council Tax Benefit'!AI20</f>
        <v>31.585852043726426</v>
      </c>
      <c r="AJ57" s="158">
        <f>'Council Tax Benefit'!AJ20</f>
        <v>42.384582121077884</v>
      </c>
      <c r="AK57" s="158">
        <f>'Council Tax Benefit'!AK20</f>
        <v>63.213077234706887</v>
      </c>
      <c r="AL57" s="158">
        <f>'Council Tax Benefit'!AL20</f>
        <v>76.776376134597115</v>
      </c>
      <c r="AM57" s="158">
        <f>'Council Tax Benefit'!AM20</f>
        <v>86.294927523123278</v>
      </c>
      <c r="AN57" s="158">
        <f>'Council Tax Benefit'!AN20</f>
        <v>96.19980924653629</v>
      </c>
      <c r="AO57" s="158">
        <f>'Council Tax Benefit'!AO20</f>
        <v>104.64116166965778</v>
      </c>
      <c r="AP57" s="158">
        <f>'Council Tax Benefit'!AP20</f>
        <v>116.03413200590694</v>
      </c>
      <c r="AQ57" s="158">
        <f>'Council Tax Benefit'!AQ20</f>
        <v>120.6229520803748</v>
      </c>
      <c r="AR57" s="158">
        <f>'Council Tax Benefit'!AR20</f>
        <v>83.058999999999997</v>
      </c>
      <c r="AS57" s="158">
        <f>'Council Tax Benefit'!AS20</f>
        <v>114.8284154022263</v>
      </c>
      <c r="AT57" s="158">
        <f>'Council Tax Benefit'!AT20</f>
        <v>166.71700000000001</v>
      </c>
      <c r="AU57" s="158">
        <f>'Council Tax Benefit'!AU20</f>
        <v>112.279</v>
      </c>
      <c r="AV57" s="158">
        <f>'Council Tax Benefit'!AV20</f>
        <v>146.14699999999999</v>
      </c>
      <c r="AW57" s="158">
        <f>'Council Tax Benefit'!AW20</f>
        <v>188.857</v>
      </c>
      <c r="AX57" s="158">
        <f>'Council Tax Benefit'!AX20</f>
        <v>237.89668399999994</v>
      </c>
      <c r="AY57" s="158">
        <f>'Council Tax Benefit'!AY20</f>
        <v>279.43384600000002</v>
      </c>
      <c r="AZ57" s="158">
        <f>'Council Tax Benefit'!AZ20</f>
        <v>318.77796300000006</v>
      </c>
      <c r="BA57" s="158">
        <f>'Council Tax Benefit'!BA20</f>
        <v>366.771837</v>
      </c>
      <c r="BB57" s="158">
        <f>'Council Tax Benefit'!BB20</f>
        <v>408.74446599999976</v>
      </c>
      <c r="BC57" s="158">
        <f>'Council Tax Benefit'!BC20</f>
        <v>444.9005951357899</v>
      </c>
      <c r="BD57" s="158">
        <f>'Council Tax Benefit'!BD20</f>
        <v>486.32011499999982</v>
      </c>
      <c r="BE57" s="158">
        <f>'Council Tax Benefit'!BE20</f>
        <v>528.76477520781191</v>
      </c>
      <c r="BF57" s="158">
        <f>'Council Tax Benefit'!BF20</f>
        <v>593.43878223860281</v>
      </c>
      <c r="BG57" s="158">
        <f>'Council Tax Benefit'!BG20</f>
        <v>700.71103272999665</v>
      </c>
      <c r="BH57" s="158">
        <f>'Council Tax Benefit'!BH20</f>
        <v>750.02694315173312</v>
      </c>
      <c r="BI57" s="158">
        <f>'Council Tax Benefit'!BI20</f>
        <v>839.96132516636135</v>
      </c>
      <c r="BJ57" s="158">
        <f>'Council Tax Benefit'!BJ20</f>
        <v>805.30950638016247</v>
      </c>
      <c r="BK57" s="158">
        <f>'Council Tax Benefit'!BK20</f>
        <v>828.09404862651547</v>
      </c>
      <c r="BL57" s="244">
        <f>'Council Tax Benefit'!BL7</f>
        <v>944.21315574012146</v>
      </c>
      <c r="BM57" s="158">
        <f>'Council Tax Benefit'!BM7</f>
        <v>1026.3094368543275</v>
      </c>
      <c r="BN57" s="158">
        <f>'Council Tax Benefit'!BN7</f>
        <v>1083.9569208671562</v>
      </c>
      <c r="BO57" s="158">
        <f>'Council Tax Benefit'!BO7</f>
        <v>1097.3255047744601</v>
      </c>
      <c r="BP57" s="158">
        <f>'Council Tax Benefit'!BP7</f>
        <v>1110.9613710199749</v>
      </c>
      <c r="BQ57" s="158">
        <f>'Council Tax Benefit'!BQ7</f>
        <v>0</v>
      </c>
      <c r="BR57" s="158">
        <f>'Council Tax Benefit'!BR7</f>
        <v>0</v>
      </c>
      <c r="BS57" s="158">
        <f>'Council Tax Benefit'!BS7</f>
        <v>0</v>
      </c>
      <c r="BT57" s="158">
        <f>'Council Tax Benefit'!BT7</f>
        <v>0</v>
      </c>
      <c r="BU57" s="158">
        <f>'Council Tax Benefit'!BU7</f>
        <v>0</v>
      </c>
      <c r="BV57" s="158">
        <f>'Council Tax Benefit'!BV7</f>
        <v>0</v>
      </c>
      <c r="BW57" s="158">
        <f>'Council Tax Benefit'!BW7</f>
        <v>0</v>
      </c>
      <c r="BX57" s="158">
        <f>'Council Tax Benefit'!BX7</f>
        <v>0</v>
      </c>
      <c r="BY57" s="158">
        <f>'Council Tax Benefit'!BY7</f>
        <v>0</v>
      </c>
      <c r="BZ57" s="158">
        <f>'Council Tax Benefit'!BZ7</f>
        <v>0</v>
      </c>
      <c r="CA57" s="158">
        <f>'Council Tax Benefit'!CA7</f>
        <v>0</v>
      </c>
      <c r="CB57" s="158">
        <f>'Council Tax Benefit'!CB7</f>
        <v>0</v>
      </c>
      <c r="CC57" s="158">
        <f>'Council Tax Benefit'!CC7</f>
        <v>0</v>
      </c>
      <c r="CD57" s="158">
        <f>'Council Tax Benefit'!CD7</f>
        <v>0</v>
      </c>
      <c r="CE57" s="158">
        <f>'Council Tax Benefit'!CE7</f>
        <v>0</v>
      </c>
      <c r="CF57" s="158">
        <f>'Council Tax Benefit'!CF7</f>
        <v>0</v>
      </c>
      <c r="CG57" s="159">
        <f>'Council Tax Benefit'!CG7</f>
        <v>0</v>
      </c>
    </row>
    <row r="58" spans="1:85" x14ac:dyDescent="0.35">
      <c r="A58" s="156"/>
      <c r="B58" s="62" t="s">
        <v>541</v>
      </c>
      <c r="AH58" s="158">
        <f>'Council Tax Benefit'!AH21</f>
        <v>88.945632781705058</v>
      </c>
      <c r="AI58" s="158">
        <f>'Council Tax Benefit'!AI21</f>
        <v>102.63989716099778</v>
      </c>
      <c r="AJ58" s="158">
        <f>'Council Tax Benefit'!AJ21</f>
        <v>138.3856917255178</v>
      </c>
      <c r="AK58" s="158">
        <f>'Council Tax Benefit'!AK21</f>
        <v>205.51754927689734</v>
      </c>
      <c r="AL58" s="158">
        <f>'Council Tax Benefit'!AL21</f>
        <v>249.99250242525952</v>
      </c>
      <c r="AM58" s="158">
        <f>'Council Tax Benefit'!AM21</f>
        <v>281.05739095461479</v>
      </c>
      <c r="AN58" s="158">
        <f>'Council Tax Benefit'!AN21</f>
        <v>312.24655644943772</v>
      </c>
      <c r="AO58" s="158">
        <f>'Council Tax Benefit'!AO21</f>
        <v>341.18609501439198</v>
      </c>
      <c r="AP58" s="158">
        <f>'Council Tax Benefit'!AP21</f>
        <v>377.30402508543466</v>
      </c>
      <c r="AQ58" s="158">
        <f>'Council Tax Benefit'!AQ21</f>
        <v>392.27715570427546</v>
      </c>
      <c r="AR58" s="158">
        <f>'Council Tax Benefit'!AR21</f>
        <v>216.39</v>
      </c>
      <c r="AS58" s="158">
        <f>'Council Tax Benefit'!AS21</f>
        <v>243.14730758287362</v>
      </c>
      <c r="AT58" s="158">
        <f>'Council Tax Benefit'!AT21</f>
        <v>222.857</v>
      </c>
      <c r="AU58" s="158">
        <f>'Council Tax Benefit'!AU21</f>
        <v>185.916</v>
      </c>
      <c r="AV58" s="158">
        <f>'Council Tax Benefit'!AV21</f>
        <v>219.042</v>
      </c>
      <c r="AW58" s="158">
        <f>'Council Tax Benefit'!AW21</f>
        <v>306.87099999999998</v>
      </c>
      <c r="AX58" s="158">
        <f>'Council Tax Benefit'!AX21</f>
        <v>345.70058699999993</v>
      </c>
      <c r="AY58" s="158">
        <f>'Council Tax Benefit'!AY21</f>
        <v>383.72152899999998</v>
      </c>
      <c r="AZ58" s="158">
        <f>'Council Tax Benefit'!AZ21</f>
        <v>408.69452700000005</v>
      </c>
      <c r="BA58" s="158">
        <f>'Council Tax Benefit'!BA21</f>
        <v>423.69869799999998</v>
      </c>
      <c r="BB58" s="158">
        <f>'Council Tax Benefit'!BB21</f>
        <v>442.26725699999969</v>
      </c>
      <c r="BC58" s="158">
        <f>'Council Tax Benefit'!BC21</f>
        <v>458.38614234181148</v>
      </c>
      <c r="BD58" s="158">
        <f>'Council Tax Benefit'!BD21</f>
        <v>449.61359899999985</v>
      </c>
      <c r="BE58" s="158">
        <f>'Council Tax Benefit'!BE21</f>
        <v>447.65738801479245</v>
      </c>
      <c r="BF58" s="158">
        <f>'Council Tax Benefit'!BF21</f>
        <v>456.77495423193301</v>
      </c>
      <c r="BG58" s="158">
        <f>'Council Tax Benefit'!BG21</f>
        <v>524.55682653580504</v>
      </c>
      <c r="BH58" s="158">
        <f>'Council Tax Benefit'!BH21</f>
        <v>571.40950903414523</v>
      </c>
      <c r="BI58" s="158">
        <f>'Council Tax Benefit'!BI21</f>
        <v>632.58899092529441</v>
      </c>
      <c r="BJ58" s="158">
        <f>'Council Tax Benefit'!BJ21</f>
        <v>623.4840715467576</v>
      </c>
      <c r="BK58" s="158">
        <f>'Council Tax Benefit'!BK21</f>
        <v>618.93076704709995</v>
      </c>
      <c r="BL58" s="244">
        <f>'Council Tax Benefit'!BL8</f>
        <v>548.72375959129954</v>
      </c>
      <c r="BM58" s="158">
        <f>'Council Tax Benefit'!BM8</f>
        <v>539.7901437571029</v>
      </c>
      <c r="BN58" s="158">
        <f>'Council Tax Benefit'!BN8</f>
        <v>504.78300198133326</v>
      </c>
      <c r="BO58" s="158">
        <f>'Council Tax Benefit'!BO8</f>
        <v>443.73935361736528</v>
      </c>
      <c r="BP58" s="158">
        <f>'Council Tax Benefit'!BP8</f>
        <v>399.82414747873798</v>
      </c>
      <c r="BQ58" s="158">
        <f>'Council Tax Benefit'!BQ8</f>
        <v>0</v>
      </c>
      <c r="BR58" s="158">
        <f>'Council Tax Benefit'!BR8</f>
        <v>0</v>
      </c>
      <c r="BS58" s="158">
        <f>'Council Tax Benefit'!BS8</f>
        <v>0</v>
      </c>
      <c r="BT58" s="158">
        <f>'Council Tax Benefit'!BT8</f>
        <v>0</v>
      </c>
      <c r="BU58" s="158">
        <f>'Council Tax Benefit'!BU8</f>
        <v>0</v>
      </c>
      <c r="BV58" s="158">
        <f>'Council Tax Benefit'!BV8</f>
        <v>0</v>
      </c>
      <c r="BW58" s="158">
        <f>'Council Tax Benefit'!BW8</f>
        <v>0</v>
      </c>
      <c r="BX58" s="158">
        <f>'Council Tax Benefit'!BX8</f>
        <v>0</v>
      </c>
      <c r="BY58" s="158">
        <f>'Council Tax Benefit'!BY8</f>
        <v>0</v>
      </c>
      <c r="BZ58" s="158">
        <f>'Council Tax Benefit'!BZ8</f>
        <v>0</v>
      </c>
      <c r="CA58" s="158">
        <f>'Council Tax Benefit'!CA8</f>
        <v>0</v>
      </c>
      <c r="CB58" s="158">
        <f>'Council Tax Benefit'!CB8</f>
        <v>0</v>
      </c>
      <c r="CC58" s="158">
        <f>'Council Tax Benefit'!CC8</f>
        <v>0</v>
      </c>
      <c r="CD58" s="158">
        <f>'Council Tax Benefit'!CD8</f>
        <v>0</v>
      </c>
      <c r="CE58" s="158">
        <f>'Council Tax Benefit'!CE8</f>
        <v>0</v>
      </c>
      <c r="CF58" s="158">
        <f>'Council Tax Benefit'!CF8</f>
        <v>0</v>
      </c>
      <c r="CG58" s="159">
        <f>'Council Tax Benefit'!CG8</f>
        <v>0</v>
      </c>
    </row>
    <row r="59" spans="1:85" x14ac:dyDescent="0.35">
      <c r="A59" s="156"/>
      <c r="B59" s="62" t="s">
        <v>542</v>
      </c>
      <c r="AH59" s="158">
        <f>'Council Tax Benefit'!AH22</f>
        <v>73.242794596669199</v>
      </c>
      <c r="AI59" s="158">
        <f>'Council Tax Benefit'!AI22</f>
        <v>85.168081893459714</v>
      </c>
      <c r="AJ59" s="158">
        <f>'Council Tax Benefit'!AJ22</f>
        <v>115.30566723086193</v>
      </c>
      <c r="AK59" s="158">
        <f>'Council Tax Benefit'!AK22</f>
        <v>169.32691721496712</v>
      </c>
      <c r="AL59" s="158">
        <f>'Council Tax Benefit'!AL22</f>
        <v>204.21808645897408</v>
      </c>
      <c r="AM59" s="158">
        <f>'Council Tax Benefit'!AM22</f>
        <v>227.83044737490729</v>
      </c>
      <c r="AN59" s="158">
        <f>'Council Tax Benefit'!AN22</f>
        <v>252.51033820403745</v>
      </c>
      <c r="AO59" s="158">
        <f>'Council Tax Benefit'!AO22</f>
        <v>274.82477751762963</v>
      </c>
      <c r="AP59" s="158">
        <f>'Council Tax Benefit'!AP22</f>
        <v>305.30618267506998</v>
      </c>
      <c r="AQ59" s="158">
        <f>'Council Tax Benefit'!AQ22</f>
        <v>317.94417999582299</v>
      </c>
      <c r="AR59" s="158">
        <f>'Council Tax Benefit'!AR22</f>
        <v>223.36600000000001</v>
      </c>
      <c r="AS59" s="158">
        <f>'Council Tax Benefit'!AS22</f>
        <v>286.63975529133552</v>
      </c>
      <c r="AT59" s="158">
        <f>'Council Tax Benefit'!AT22</f>
        <v>372.90100000000001</v>
      </c>
      <c r="AU59" s="158">
        <f>'Council Tax Benefit'!AU22</f>
        <v>327.95400000000001</v>
      </c>
      <c r="AV59" s="158">
        <f>'Council Tax Benefit'!AV22</f>
        <v>480.35</v>
      </c>
      <c r="AW59" s="158">
        <f>'Council Tax Benefit'!AW22</f>
        <v>380.02</v>
      </c>
      <c r="AX59" s="158">
        <f>'Council Tax Benefit'!AX22</f>
        <v>382.28165999999993</v>
      </c>
      <c r="AY59" s="158">
        <f>'Council Tax Benefit'!AY22</f>
        <v>366.89570099999997</v>
      </c>
      <c r="AZ59" s="158">
        <f>'Council Tax Benefit'!AZ22</f>
        <v>361.93527000000006</v>
      </c>
      <c r="BA59" s="158">
        <f>'Council Tax Benefit'!BA22</f>
        <v>314.93220000000008</v>
      </c>
      <c r="BB59" s="158">
        <f>'Council Tax Benefit'!BB22</f>
        <v>270.82839699999982</v>
      </c>
      <c r="BC59" s="158">
        <f>'Council Tax Benefit'!BC22</f>
        <v>249.93090682948699</v>
      </c>
      <c r="BD59" s="158">
        <f>'Council Tax Benefit'!BD22</f>
        <v>226.13233899999992</v>
      </c>
      <c r="BE59" s="158">
        <f>'Council Tax Benefit'!BE22</f>
        <v>192.60883676756498</v>
      </c>
      <c r="BF59" s="158">
        <f>'Council Tax Benefit'!BF22</f>
        <v>192.05057165464862</v>
      </c>
      <c r="BG59" s="158">
        <f>'Council Tax Benefit'!BG22</f>
        <v>171.31617186991193</v>
      </c>
      <c r="BH59" s="158">
        <f>'Council Tax Benefit'!BH22</f>
        <v>217.85321717670377</v>
      </c>
      <c r="BI59" s="158">
        <f>'Council Tax Benefit'!BI22</f>
        <v>241.13550347906477</v>
      </c>
      <c r="BJ59" s="158">
        <f>'Council Tax Benefit'!BJ22</f>
        <v>243.50566881771863</v>
      </c>
      <c r="BK59" s="158">
        <f>'Council Tax Benefit'!BK22</f>
        <v>242.59360966221021</v>
      </c>
      <c r="BL59" s="244">
        <f>'Council Tax Benefit'!BL6</f>
        <v>308.02755006718922</v>
      </c>
      <c r="BM59" s="158">
        <f>'Council Tax Benefit'!BM6</f>
        <v>515.48243622450877</v>
      </c>
      <c r="BN59" s="158">
        <f>'Council Tax Benefit'!BN6</f>
        <v>559.64886740375289</v>
      </c>
      <c r="BO59" s="158">
        <f>'Council Tax Benefit'!BO6</f>
        <v>588.23789220306298</v>
      </c>
      <c r="BP59" s="158">
        <f>'Council Tax Benefit'!BP6</f>
        <v>620.96731151552888</v>
      </c>
      <c r="BQ59" s="158">
        <f>'Council Tax Benefit'!BQ6</f>
        <v>0</v>
      </c>
      <c r="BR59" s="158">
        <f>'Council Tax Benefit'!BR6</f>
        <v>0</v>
      </c>
      <c r="BS59" s="158">
        <f>'Council Tax Benefit'!BS6</f>
        <v>0</v>
      </c>
      <c r="BT59" s="158">
        <f>'Council Tax Benefit'!BT6</f>
        <v>0</v>
      </c>
      <c r="BU59" s="158">
        <f>'Council Tax Benefit'!BU6</f>
        <v>0</v>
      </c>
      <c r="BV59" s="158">
        <f>'Council Tax Benefit'!BV6</f>
        <v>0</v>
      </c>
      <c r="BW59" s="158">
        <f>'Council Tax Benefit'!BW6</f>
        <v>0</v>
      </c>
      <c r="BX59" s="158">
        <f>'Council Tax Benefit'!BX6</f>
        <v>0</v>
      </c>
      <c r="BY59" s="158">
        <f>'Council Tax Benefit'!BY6</f>
        <v>0</v>
      </c>
      <c r="BZ59" s="158">
        <f>'Council Tax Benefit'!BZ6</f>
        <v>0</v>
      </c>
      <c r="CA59" s="158">
        <f>'Council Tax Benefit'!CA6</f>
        <v>0</v>
      </c>
      <c r="CB59" s="158">
        <f>'Council Tax Benefit'!CB6</f>
        <v>0</v>
      </c>
      <c r="CC59" s="158">
        <f>'Council Tax Benefit'!CC6</f>
        <v>0</v>
      </c>
      <c r="CD59" s="158">
        <f>'Council Tax Benefit'!CD6</f>
        <v>0</v>
      </c>
      <c r="CE59" s="158">
        <f>'Council Tax Benefit'!CE6</f>
        <v>0</v>
      </c>
      <c r="CF59" s="158">
        <f>'Council Tax Benefit'!CF6</f>
        <v>0</v>
      </c>
      <c r="CG59" s="159">
        <f>'Council Tax Benefit'!CG6</f>
        <v>0</v>
      </c>
    </row>
    <row r="60" spans="1:85" x14ac:dyDescent="0.35">
      <c r="A60" s="156"/>
      <c r="B60" s="62" t="s">
        <v>543</v>
      </c>
      <c r="AH60" s="158">
        <f>'Council Tax Benefit'!AH23</f>
        <v>7.2483353596404072</v>
      </c>
      <c r="AI60" s="158">
        <f>'Council Tax Benefit'!AI23</f>
        <v>8.3643049426361529</v>
      </c>
      <c r="AJ60" s="158">
        <f>'Council Tax Benefit'!AJ23</f>
        <v>11.277292332768525</v>
      </c>
      <c r="AK60" s="158">
        <f>'Council Tax Benefit'!AK23</f>
        <v>16.747984952857394</v>
      </c>
      <c r="AL60" s="158">
        <f>'Council Tax Benefit'!AL23</f>
        <v>20.372326760788525</v>
      </c>
      <c r="AM60" s="158">
        <f>'Council Tax Benefit'!AM23</f>
        <v>22.903858921824849</v>
      </c>
      <c r="AN60" s="158">
        <f>'Council Tax Benefit'!AN23</f>
        <v>25.445518630386744</v>
      </c>
      <c r="AO60" s="158">
        <f>'Council Tax Benefit'!AO23</f>
        <v>27.803852301325378</v>
      </c>
      <c r="AP60" s="158">
        <f>'Council Tax Benefit'!AP23</f>
        <v>30.747165665495459</v>
      </c>
      <c r="AQ60" s="158">
        <f>'Council Tax Benefit'!AQ23</f>
        <v>31.967352297653349</v>
      </c>
      <c r="AR60" s="158">
        <f>'Council Tax Benefit'!AR23</f>
        <v>82.050000000000196</v>
      </c>
      <c r="AS60" s="158">
        <f>'Council Tax Benefit'!AS23</f>
        <v>118.75330980163085</v>
      </c>
      <c r="AT60" s="158">
        <f>'Council Tax Benefit'!AT23</f>
        <v>198.21799999999985</v>
      </c>
      <c r="AU60" s="158">
        <f>'Council Tax Benefit'!AU23</f>
        <v>107.69100000000003</v>
      </c>
      <c r="AV60" s="158">
        <f>'Council Tax Benefit'!AV23</f>
        <v>122.83600000000021</v>
      </c>
      <c r="AW60" s="158">
        <f>'Council Tax Benefit'!AW23</f>
        <v>122.67399999999998</v>
      </c>
      <c r="AX60" s="158">
        <f>'Council Tax Benefit'!AX23</f>
        <v>138.08320000000001</v>
      </c>
      <c r="AY60" s="158">
        <f>'Council Tax Benefit'!AY23</f>
        <v>167.11695100000003</v>
      </c>
      <c r="AZ60" s="158">
        <f>'Council Tax Benefit'!AZ23</f>
        <v>186.09901000000005</v>
      </c>
      <c r="BA60" s="158">
        <f>'Council Tax Benefit'!BA23</f>
        <v>209.73186299999998</v>
      </c>
      <c r="BB60" s="158">
        <f>'Council Tax Benefit'!BB23</f>
        <v>205.84185399999987</v>
      </c>
      <c r="BC60" s="158">
        <f>'Council Tax Benefit'!BC23</f>
        <v>193.93417053751386</v>
      </c>
      <c r="BD60" s="158">
        <f>'Council Tax Benefit'!BD23</f>
        <v>183.09040199999998</v>
      </c>
      <c r="BE60" s="158">
        <f>'Council Tax Benefit'!BE23</f>
        <v>167.34613042003627</v>
      </c>
      <c r="BF60" s="158">
        <f>'Council Tax Benefit'!BF23</f>
        <v>160.82925848722746</v>
      </c>
      <c r="BG60" s="158">
        <f>'Council Tax Benefit'!BG23</f>
        <v>217.02985962485695</v>
      </c>
      <c r="BH60" s="158">
        <f>'Council Tax Benefit'!BH23</f>
        <v>189.16794511091098</v>
      </c>
      <c r="BI60" s="158">
        <f>'Council Tax Benefit'!BI23</f>
        <v>217.10782131333502</v>
      </c>
      <c r="BJ60" s="158">
        <f>'Council Tax Benefit'!BJ23</f>
        <v>264.73346821914066</v>
      </c>
      <c r="BK60" s="158">
        <f>'Council Tax Benefit'!BK23</f>
        <v>290.45553756796437</v>
      </c>
      <c r="BL60" s="244">
        <f>SUM('Council Tax Benefit'!BL9:BL10,'Council Tax Benefit'!BL12:BL13,'Council Tax Benefit'!BL15)</f>
        <v>481.84204708940024</v>
      </c>
      <c r="BM60" s="158">
        <f>SUM('Council Tax Benefit'!BM9:BM10,'Council Tax Benefit'!BM12:BM13,'Council Tax Benefit'!BM15)</f>
        <v>609.30652680191724</v>
      </c>
      <c r="BN60" s="158">
        <f>SUM('Council Tax Benefit'!BN9:BN10,'Council Tax Benefit'!BN12:BN13,'Council Tax Benefit'!BN15)</f>
        <v>742.86444761627672</v>
      </c>
      <c r="BO60" s="158">
        <f>SUM('Council Tax Benefit'!BO9:BO10,'Council Tax Benefit'!BO12:BO13,'Council Tax Benefit'!BO15)</f>
        <v>806.2930184608191</v>
      </c>
      <c r="BP60" s="158">
        <f>SUM('Council Tax Benefit'!BP9:BP10,'Council Tax Benefit'!BP12:BP13,'Council Tax Benefit'!BP15)</f>
        <v>859.13568672745646</v>
      </c>
      <c r="BQ60" s="158">
        <f>SUM('Council Tax Benefit'!BQ9:BQ10,'Council Tax Benefit'!BQ12:BQ13,'Council Tax Benefit'!BQ15)</f>
        <v>0</v>
      </c>
      <c r="BR60" s="158">
        <f>SUM('Council Tax Benefit'!BR9:BR10,'Council Tax Benefit'!BR12:BR13,'Council Tax Benefit'!BR15)</f>
        <v>0</v>
      </c>
      <c r="BS60" s="158">
        <f>SUM('Council Tax Benefit'!BS9:BS10,'Council Tax Benefit'!BS12:BS13,'Council Tax Benefit'!BS15)</f>
        <v>0</v>
      </c>
      <c r="BT60" s="158">
        <f>SUM('Council Tax Benefit'!BT9:BT10,'Council Tax Benefit'!BT12:BT13,'Council Tax Benefit'!BT15)</f>
        <v>0</v>
      </c>
      <c r="BU60" s="158">
        <f>SUM('Council Tax Benefit'!BU9:BU10,'Council Tax Benefit'!BU12:BU13,'Council Tax Benefit'!BU15)</f>
        <v>0</v>
      </c>
      <c r="BV60" s="158">
        <f>SUM('Council Tax Benefit'!BV9:BV10,'Council Tax Benefit'!BV12:BV13,'Council Tax Benefit'!BV15)</f>
        <v>0</v>
      </c>
      <c r="BW60" s="158">
        <f>SUM('Council Tax Benefit'!BW9:BW10,'Council Tax Benefit'!BW12:BW13,'Council Tax Benefit'!BW15)</f>
        <v>0</v>
      </c>
      <c r="BX60" s="158">
        <f>SUM('Council Tax Benefit'!BX9:BX10,'Council Tax Benefit'!BX12:BX13,'Council Tax Benefit'!BX15)</f>
        <v>0</v>
      </c>
      <c r="BY60" s="158">
        <f>SUM('Council Tax Benefit'!BY9:BY10,'Council Tax Benefit'!BY12:BY13,'Council Tax Benefit'!BY15)</f>
        <v>0</v>
      </c>
      <c r="BZ60" s="158">
        <f>SUM('Council Tax Benefit'!BZ9:BZ10,'Council Tax Benefit'!BZ12:BZ13,'Council Tax Benefit'!BZ15)</f>
        <v>0</v>
      </c>
      <c r="CA60" s="158">
        <f>SUM('Council Tax Benefit'!CA9:CA10,'Council Tax Benefit'!CA12:CA13,'Council Tax Benefit'!CA15)</f>
        <v>0</v>
      </c>
      <c r="CB60" s="158">
        <f>SUM('Council Tax Benefit'!CB9:CB10,'Council Tax Benefit'!CB12:CB13,'Council Tax Benefit'!CB15)</f>
        <v>0</v>
      </c>
      <c r="CC60" s="158">
        <f>SUM('Council Tax Benefit'!CC9:CC10,'Council Tax Benefit'!CC12:CC13,'Council Tax Benefit'!CC15)</f>
        <v>0</v>
      </c>
      <c r="CD60" s="158">
        <f>SUM('Council Tax Benefit'!CD9:CD10,'Council Tax Benefit'!CD12:CD13,'Council Tax Benefit'!CD15)</f>
        <v>0</v>
      </c>
      <c r="CE60" s="158">
        <f>SUM('Council Tax Benefit'!CE9:CE10,'Council Tax Benefit'!CE12:CE13,'Council Tax Benefit'!CE15)</f>
        <v>0</v>
      </c>
      <c r="CF60" s="158">
        <f>SUM('Council Tax Benefit'!CF9:CF10,'Council Tax Benefit'!CF12:CF13,'Council Tax Benefit'!CF15)</f>
        <v>0</v>
      </c>
      <c r="CG60" s="159">
        <f>SUM('Council Tax Benefit'!CG9:CG10,'Council Tax Benefit'!CG12:CG13,'Council Tax Benefit'!CG15)</f>
        <v>0</v>
      </c>
    </row>
    <row r="61" spans="1:85" ht="26.25" customHeight="1" x14ac:dyDescent="0.35">
      <c r="A61" s="156"/>
      <c r="B61" s="64" t="s">
        <v>544</v>
      </c>
      <c r="AH61" s="158">
        <f>'Council Tax Benefit'!AH16</f>
        <v>189.0604099893182</v>
      </c>
      <c r="AI61" s="158">
        <f>'Council Tax Benefit'!AI16</f>
        <v>217.24186395918002</v>
      </c>
      <c r="AJ61" s="158">
        <f>'Council Tax Benefit'!AJ16</f>
        <v>291.64676658977385</v>
      </c>
      <c r="AK61" s="158">
        <f>'Council Tax Benefit'!AK16</f>
        <v>435.79447132057123</v>
      </c>
      <c r="AL61" s="158">
        <f>'Council Tax Benefit'!AL16</f>
        <v>531.64070822038082</v>
      </c>
      <c r="AM61" s="158">
        <f>'Council Tax Benefit'!AM16</f>
        <v>599.91337522552976</v>
      </c>
      <c r="AN61" s="158">
        <f>'Council Tax Benefit'!AN16</f>
        <v>667.59777746960162</v>
      </c>
      <c r="AO61" s="158">
        <f>'Council Tax Benefit'!AO16</f>
        <v>730.54411349699535</v>
      </c>
      <c r="AP61" s="158">
        <f>'Council Tax Benefit'!AP16</f>
        <v>805.60849456809274</v>
      </c>
      <c r="AQ61" s="158">
        <f>'Council Tax Benefit'!AQ16</f>
        <v>838.18835992187337</v>
      </c>
      <c r="AR61" s="158">
        <f>'Council Tax Benefit'!AR16</f>
        <v>760.26900000000001</v>
      </c>
      <c r="AS61" s="158">
        <f>'Council Tax Benefit'!AS16</f>
        <v>936.29321192193368</v>
      </c>
      <c r="AT61" s="158">
        <f>'Council Tax Benefit'!AT16</f>
        <v>1162.117</v>
      </c>
      <c r="AU61" s="158">
        <f>'Council Tax Benefit'!AU16</f>
        <v>670.327</v>
      </c>
      <c r="AV61" s="158">
        <f>'Council Tax Benefit'!AV16</f>
        <v>724.20100000000002</v>
      </c>
      <c r="AW61" s="158">
        <f>'Council Tax Benefit'!AW16</f>
        <v>941.47799999999995</v>
      </c>
      <c r="AX61" s="158">
        <f>'Council Tax Benefit'!AX16</f>
        <v>973.24916299999973</v>
      </c>
      <c r="AY61" s="158">
        <f>'Council Tax Benefit'!AY16</f>
        <v>991.50290500000006</v>
      </c>
      <c r="AZ61" s="158">
        <f>'Council Tax Benefit'!AZ16</f>
        <v>1035.1050220000002</v>
      </c>
      <c r="BA61" s="158">
        <f>'Council Tax Benefit'!BA16</f>
        <v>1079.5440269999999</v>
      </c>
      <c r="BB61" s="158">
        <f>'Council Tax Benefit'!BB16</f>
        <v>1124.7226409999994</v>
      </c>
      <c r="BC61" s="158">
        <f>'Council Tax Benefit'!BC16</f>
        <v>1163.735510948489</v>
      </c>
      <c r="BD61" s="158">
        <f>'Council Tax Benefit'!BD16</f>
        <v>1229.3620240181656</v>
      </c>
      <c r="BE61" s="158">
        <f>'Council Tax Benefit'!BE16</f>
        <v>1349.4457237699216</v>
      </c>
      <c r="BF61" s="158">
        <f>'Council Tax Benefit'!BF16</f>
        <v>1430.8457317625675</v>
      </c>
      <c r="BG61" s="158">
        <f>'Council Tax Benefit'!BG16</f>
        <v>1612.517104499429</v>
      </c>
      <c r="BH61" s="158">
        <f>'Council Tax Benefit'!BH16</f>
        <v>1828.5273484448542</v>
      </c>
      <c r="BI61" s="158">
        <f>'Council Tax Benefit'!BI16</f>
        <v>1843.2959341159444</v>
      </c>
      <c r="BJ61" s="158">
        <f>'Council Tax Benefit'!BJ16</f>
        <v>2003.9939900362206</v>
      </c>
      <c r="BK61" s="158">
        <f>'Council Tax Benefit'!BK16</f>
        <v>2046.6136160962108</v>
      </c>
      <c r="BL61" s="158">
        <f>'Council Tax Benefit'!BL16</f>
        <v>2162.8252108384918</v>
      </c>
      <c r="BM61" s="158">
        <f>'Council Tax Benefit'!BM16</f>
        <v>2239.7459853678515</v>
      </c>
      <c r="BN61" s="158">
        <f>'Council Tax Benefit'!BN16</f>
        <v>2273.0145576027198</v>
      </c>
      <c r="BO61" s="158">
        <f>'Council Tax Benefit'!BO16</f>
        <v>2227.1295013956719</v>
      </c>
      <c r="BP61" s="158">
        <f>'Council Tax Benefit'!BP16</f>
        <v>2136.5856605519407</v>
      </c>
      <c r="BQ61" s="158">
        <f>'Council Tax Benefit'!BQ16</f>
        <v>0</v>
      </c>
      <c r="BR61" s="158">
        <f>'Council Tax Benefit'!BR16</f>
        <v>0</v>
      </c>
      <c r="BS61" s="158">
        <f>'Council Tax Benefit'!BS16</f>
        <v>0</v>
      </c>
      <c r="BT61" s="158">
        <f>'Council Tax Benefit'!BT16</f>
        <v>0</v>
      </c>
      <c r="BU61" s="158">
        <f>'Council Tax Benefit'!BU16</f>
        <v>0</v>
      </c>
      <c r="BV61" s="158">
        <f>'Council Tax Benefit'!BV16</f>
        <v>0</v>
      </c>
      <c r="BW61" s="158">
        <f>'Council Tax Benefit'!BW16</f>
        <v>0</v>
      </c>
      <c r="BX61" s="158">
        <f>'Council Tax Benefit'!BX16</f>
        <v>0</v>
      </c>
      <c r="BY61" s="158">
        <f>'Council Tax Benefit'!BY16</f>
        <v>0</v>
      </c>
      <c r="BZ61" s="158">
        <f>'Council Tax Benefit'!BZ16</f>
        <v>0</v>
      </c>
      <c r="CA61" s="158">
        <f>'Council Tax Benefit'!CA16</f>
        <v>0</v>
      </c>
      <c r="CB61" s="158">
        <f>'Council Tax Benefit'!CB16</f>
        <v>0</v>
      </c>
      <c r="CC61" s="158">
        <f>'Council Tax Benefit'!CC16</f>
        <v>0</v>
      </c>
      <c r="CD61" s="158">
        <f>'Council Tax Benefit'!CD16</f>
        <v>0</v>
      </c>
      <c r="CE61" s="158">
        <f>'Council Tax Benefit'!CE16</f>
        <v>0</v>
      </c>
      <c r="CF61" s="158">
        <f>'Council Tax Benefit'!CF16</f>
        <v>0</v>
      </c>
      <c r="CG61" s="159">
        <f>'Council Tax Benefit'!CG16</f>
        <v>0</v>
      </c>
    </row>
    <row r="62" spans="1:85" x14ac:dyDescent="0.35">
      <c r="A62" s="156"/>
      <c r="B62" s="64" t="s">
        <v>521</v>
      </c>
      <c r="AH62" s="158">
        <f>'Council Tax Benefit'!AH17</f>
        <v>196.93959001068183</v>
      </c>
      <c r="AI62" s="158">
        <f>'Council Tax Benefit'!AI17</f>
        <v>227.75813604082006</v>
      </c>
      <c r="AJ62" s="158">
        <f>'Council Tax Benefit'!AJ17</f>
        <v>307.35323341022615</v>
      </c>
      <c r="AK62" s="158">
        <f>'Council Tax Benefit'!AK17</f>
        <v>454.80552867942873</v>
      </c>
      <c r="AL62" s="158">
        <f>'Council Tax Benefit'!AL17</f>
        <v>551.35929177961918</v>
      </c>
      <c r="AM62" s="158">
        <f>'Council Tax Benefit'!AM17</f>
        <v>618.08662477447024</v>
      </c>
      <c r="AN62" s="158">
        <f>'Council Tax Benefit'!AN17</f>
        <v>686.40222253039815</v>
      </c>
      <c r="AO62" s="158">
        <f>'Council Tax Benefit'!AO17</f>
        <v>748.45588650300476</v>
      </c>
      <c r="AP62" s="158">
        <f>'Council Tax Benefit'!AP17</f>
        <v>829.39150543190704</v>
      </c>
      <c r="AQ62" s="158">
        <f>'Council Tax Benefit'!AQ17</f>
        <v>862.81164007812663</v>
      </c>
      <c r="AR62" s="158">
        <f>'Council Tax Benefit'!AR17</f>
        <v>604.86500000000012</v>
      </c>
      <c r="AS62" s="158">
        <f>'Council Tax Benefit'!AS17</f>
        <v>763.36878807806625</v>
      </c>
      <c r="AT62" s="158">
        <f>'Council Tax Benefit'!AT17</f>
        <v>960.69299999999987</v>
      </c>
      <c r="AU62" s="158">
        <f>'Council Tax Benefit'!AU17</f>
        <v>733.84</v>
      </c>
      <c r="AV62" s="158">
        <f>'Council Tax Benefit'!AV17</f>
        <v>968.37500000000023</v>
      </c>
      <c r="AW62" s="158">
        <f>'Council Tax Benefit'!AW17</f>
        <v>998.42199999999991</v>
      </c>
      <c r="AX62" s="158">
        <f>'Council Tax Benefit'!AX17</f>
        <v>1103.9621309999998</v>
      </c>
      <c r="AY62" s="158">
        <f>'Council Tax Benefit'!AY17</f>
        <v>1197.1680269999999</v>
      </c>
      <c r="AZ62" s="158">
        <f>'Council Tax Benefit'!AZ17</f>
        <v>1275.5067700000002</v>
      </c>
      <c r="BA62" s="158">
        <f>'Council Tax Benefit'!BA17</f>
        <v>1315.1345980000001</v>
      </c>
      <c r="BB62" s="158">
        <f>'Council Tax Benefit'!BB17</f>
        <v>1327.6819739999989</v>
      </c>
      <c r="BC62" s="158">
        <f>'Council Tax Benefit'!BC17</f>
        <v>1347.1518148446023</v>
      </c>
      <c r="BD62" s="158">
        <f>'Council Tax Benefit'!BD17</f>
        <v>1345.1564549999996</v>
      </c>
      <c r="BE62" s="158">
        <f>'Council Tax Benefit'!BE17</f>
        <v>1336.3771304102056</v>
      </c>
      <c r="BF62" s="158">
        <f>'Council Tax Benefit'!BF17</f>
        <v>1403.0935666124119</v>
      </c>
      <c r="BG62" s="158">
        <f>'Council Tax Benefit'!BG17</f>
        <v>1613.6138907605705</v>
      </c>
      <c r="BH62" s="158">
        <f>'Council Tax Benefit'!BH17</f>
        <v>1728.4576144734931</v>
      </c>
      <c r="BI62" s="158">
        <f>'Council Tax Benefit'!BI17</f>
        <v>1930.7936408840555</v>
      </c>
      <c r="BJ62" s="158">
        <f>'Council Tax Benefit'!BJ17</f>
        <v>1937.0327149637794</v>
      </c>
      <c r="BK62" s="158">
        <f>'Council Tax Benefit'!BK17</f>
        <v>1980.0739629037898</v>
      </c>
      <c r="BL62" s="158">
        <f>'Council Tax Benefit'!BL17</f>
        <v>2071.6184511615079</v>
      </c>
      <c r="BM62" s="158">
        <f>'Council Tax Benefit'!BM17</f>
        <v>2457.9322396321481</v>
      </c>
      <c r="BN62" s="158">
        <f>'Council Tax Benefit'!BN17</f>
        <v>2651.7587673972803</v>
      </c>
      <c r="BO62" s="158">
        <f>'Council Tax Benefit'!BO17</f>
        <v>2691.2493936043297</v>
      </c>
      <c r="BP62" s="158">
        <f>'Council Tax Benefit'!BP17</f>
        <v>2775.3624294480583</v>
      </c>
      <c r="BQ62" s="158">
        <f>'Council Tax Benefit'!BQ17</f>
        <v>0</v>
      </c>
      <c r="BR62" s="158">
        <f>'Council Tax Benefit'!BR17</f>
        <v>0</v>
      </c>
      <c r="BS62" s="158">
        <f>'Council Tax Benefit'!BS17</f>
        <v>0</v>
      </c>
      <c r="BT62" s="158">
        <f>'Council Tax Benefit'!BT17</f>
        <v>0</v>
      </c>
      <c r="BU62" s="158">
        <f>'Council Tax Benefit'!BU17</f>
        <v>0</v>
      </c>
      <c r="BV62" s="158">
        <f>'Council Tax Benefit'!BV17</f>
        <v>0</v>
      </c>
      <c r="BW62" s="158">
        <f>'Council Tax Benefit'!BW17</f>
        <v>0</v>
      </c>
      <c r="BX62" s="158">
        <f>'Council Tax Benefit'!BX17</f>
        <v>0</v>
      </c>
      <c r="BY62" s="158">
        <f>'Council Tax Benefit'!BY17</f>
        <v>0</v>
      </c>
      <c r="BZ62" s="158">
        <f>'Council Tax Benefit'!BZ17</f>
        <v>0</v>
      </c>
      <c r="CA62" s="158">
        <f>'Council Tax Benefit'!CA17</f>
        <v>0</v>
      </c>
      <c r="CB62" s="158">
        <f>'Council Tax Benefit'!CB17</f>
        <v>0</v>
      </c>
      <c r="CC62" s="158">
        <f>'Council Tax Benefit'!CC17</f>
        <v>0</v>
      </c>
      <c r="CD62" s="158">
        <f>'Council Tax Benefit'!CD17</f>
        <v>0</v>
      </c>
      <c r="CE62" s="158">
        <f>'Council Tax Benefit'!CE17</f>
        <v>0</v>
      </c>
      <c r="CF62" s="158">
        <f>'Council Tax Benefit'!CF17</f>
        <v>0</v>
      </c>
      <c r="CG62" s="159">
        <f>'Council Tax Benefit'!CG17</f>
        <v>0</v>
      </c>
    </row>
    <row r="63" spans="1:85" s="107" customFormat="1" x14ac:dyDescent="0.35">
      <c r="A63" s="168"/>
      <c r="B63" s="69" t="s">
        <v>260</v>
      </c>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46">
        <f t="shared" ref="AH63:BK63" si="25">AH62+AH56</f>
        <v>386</v>
      </c>
      <c r="AI63" s="46">
        <f t="shared" si="25"/>
        <v>445.00000000000011</v>
      </c>
      <c r="AJ63" s="46">
        <f t="shared" si="25"/>
        <v>599</v>
      </c>
      <c r="AK63" s="46">
        <f t="shared" si="25"/>
        <v>890.59999999999991</v>
      </c>
      <c r="AL63" s="46">
        <f t="shared" si="25"/>
        <v>1083</v>
      </c>
      <c r="AM63" s="46">
        <f t="shared" si="25"/>
        <v>1218</v>
      </c>
      <c r="AN63" s="46">
        <f t="shared" si="25"/>
        <v>1353.9999999999998</v>
      </c>
      <c r="AO63" s="46">
        <f t="shared" si="25"/>
        <v>1479</v>
      </c>
      <c r="AP63" s="46">
        <f t="shared" si="25"/>
        <v>1634.9999999999998</v>
      </c>
      <c r="AQ63" s="46">
        <f t="shared" si="25"/>
        <v>1701</v>
      </c>
      <c r="AR63" s="46">
        <f t="shared" si="25"/>
        <v>1365.134</v>
      </c>
      <c r="AS63" s="46">
        <f t="shared" si="25"/>
        <v>1699.6619999999998</v>
      </c>
      <c r="AT63" s="46">
        <f t="shared" si="25"/>
        <v>2122.81</v>
      </c>
      <c r="AU63" s="46">
        <f t="shared" si="25"/>
        <v>1404.1669999999999</v>
      </c>
      <c r="AV63" s="46">
        <f t="shared" si="25"/>
        <v>1692.5760000000002</v>
      </c>
      <c r="AW63" s="46">
        <f t="shared" si="25"/>
        <v>1939.8999999999999</v>
      </c>
      <c r="AX63" s="46">
        <f t="shared" si="25"/>
        <v>2077.2112939999997</v>
      </c>
      <c r="AY63" s="46">
        <f t="shared" si="25"/>
        <v>2188.670932</v>
      </c>
      <c r="AZ63" s="46">
        <f t="shared" si="25"/>
        <v>2310.6117920000006</v>
      </c>
      <c r="BA63" s="46">
        <f t="shared" si="25"/>
        <v>2394.678625</v>
      </c>
      <c r="BB63" s="46">
        <f t="shared" si="25"/>
        <v>2452.4046149999986</v>
      </c>
      <c r="BC63" s="46">
        <f t="shared" si="25"/>
        <v>2510.8873257930913</v>
      </c>
      <c r="BD63" s="46">
        <f t="shared" si="25"/>
        <v>2574.5184790181652</v>
      </c>
      <c r="BE63" s="46">
        <f t="shared" si="25"/>
        <v>2685.8228541801273</v>
      </c>
      <c r="BF63" s="46">
        <f t="shared" si="25"/>
        <v>2833.9392983749794</v>
      </c>
      <c r="BG63" s="46">
        <f t="shared" si="25"/>
        <v>3226.1309952599995</v>
      </c>
      <c r="BH63" s="46">
        <f t="shared" si="25"/>
        <v>3556.9849629183473</v>
      </c>
      <c r="BI63" s="46">
        <f t="shared" si="25"/>
        <v>3774.089575</v>
      </c>
      <c r="BJ63" s="46">
        <f t="shared" si="25"/>
        <v>3941.0267050000002</v>
      </c>
      <c r="BK63" s="46">
        <f t="shared" si="25"/>
        <v>4026.6875790000004</v>
      </c>
      <c r="BL63" s="46">
        <f t="shared" ref="BL63:CG63" si="26">BL62+BL61</f>
        <v>4234.4436619999997</v>
      </c>
      <c r="BM63" s="46">
        <f t="shared" si="26"/>
        <v>4697.6782249999997</v>
      </c>
      <c r="BN63" s="46">
        <f t="shared" si="26"/>
        <v>4924.7733250000001</v>
      </c>
      <c r="BO63" s="46">
        <f t="shared" si="26"/>
        <v>4918.3788950000016</v>
      </c>
      <c r="BP63" s="46">
        <f t="shared" si="26"/>
        <v>4911.948089999999</v>
      </c>
      <c r="BQ63" s="46">
        <f t="shared" si="26"/>
        <v>0</v>
      </c>
      <c r="BR63" s="46">
        <f t="shared" si="26"/>
        <v>0</v>
      </c>
      <c r="BS63" s="46">
        <f t="shared" si="26"/>
        <v>0</v>
      </c>
      <c r="BT63" s="46">
        <f t="shared" si="26"/>
        <v>0</v>
      </c>
      <c r="BU63" s="46">
        <f t="shared" si="26"/>
        <v>0</v>
      </c>
      <c r="BV63" s="46">
        <f t="shared" si="26"/>
        <v>0</v>
      </c>
      <c r="BW63" s="46">
        <f t="shared" si="26"/>
        <v>0</v>
      </c>
      <c r="BX63" s="46">
        <f t="shared" si="26"/>
        <v>0</v>
      </c>
      <c r="BY63" s="46">
        <f t="shared" si="26"/>
        <v>0</v>
      </c>
      <c r="BZ63" s="46">
        <f t="shared" si="26"/>
        <v>0</v>
      </c>
      <c r="CA63" s="46">
        <f t="shared" si="26"/>
        <v>0</v>
      </c>
      <c r="CB63" s="46">
        <f t="shared" si="26"/>
        <v>0</v>
      </c>
      <c r="CC63" s="46">
        <f t="shared" si="26"/>
        <v>0</v>
      </c>
      <c r="CD63" s="46">
        <f t="shared" si="26"/>
        <v>0</v>
      </c>
      <c r="CE63" s="46">
        <f t="shared" si="26"/>
        <v>0</v>
      </c>
      <c r="CF63" s="46">
        <f t="shared" si="26"/>
        <v>0</v>
      </c>
      <c r="CG63" s="47">
        <f t="shared" si="26"/>
        <v>0</v>
      </c>
    </row>
    <row r="64" spans="1:85" ht="26.25" customHeight="1" x14ac:dyDescent="0.35">
      <c r="A64" s="156"/>
      <c r="B64" s="69" t="s">
        <v>27</v>
      </c>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269" t="s">
        <v>515</v>
      </c>
      <c r="BM64" s="158"/>
      <c r="BN64" s="158"/>
      <c r="BO64" s="158"/>
      <c r="BP64" s="158"/>
      <c r="BQ64" s="158"/>
      <c r="BR64" s="158"/>
      <c r="BS64" s="158"/>
      <c r="BT64" s="158"/>
      <c r="BU64" s="158"/>
      <c r="BV64" s="158"/>
      <c r="BW64" s="158"/>
      <c r="BX64" s="158"/>
      <c r="BY64" s="158"/>
      <c r="BZ64" s="158"/>
      <c r="CA64" s="158"/>
      <c r="CB64" s="158"/>
      <c r="CC64" s="158"/>
      <c r="CD64" s="158"/>
      <c r="CE64" s="158"/>
      <c r="CF64" s="158"/>
      <c r="CG64" s="159"/>
    </row>
    <row r="65" spans="1:85" x14ac:dyDescent="0.35">
      <c r="A65" s="156"/>
      <c r="B65" s="62" t="s">
        <v>539</v>
      </c>
      <c r="AH65" s="158">
        <f>'Housing benefits'!AH33</f>
        <v>320.9395900106818</v>
      </c>
      <c r="AI65" s="158">
        <f>'Housing benefits'!AI33</f>
        <v>352.75813604081998</v>
      </c>
      <c r="AJ65" s="158">
        <f>'Housing benefits'!AJ33</f>
        <v>455.35323341022615</v>
      </c>
      <c r="AK65" s="158">
        <f>'Housing benefits'!AK33</f>
        <v>736.40552867942881</v>
      </c>
      <c r="AL65" s="158">
        <f>'Housing benefits'!AL33</f>
        <v>946.35929177961918</v>
      </c>
      <c r="AM65" s="158">
        <f>'Housing benefits'!AM33</f>
        <v>1119.0866247744702</v>
      </c>
      <c r="AN65" s="158">
        <f>'Housing benefits'!AN33</f>
        <v>1260.4022225303984</v>
      </c>
      <c r="AO65" s="158">
        <f>'Housing benefits'!AO33</f>
        <v>1413.4558865030046</v>
      </c>
      <c r="AP65" s="158">
        <f>'Housing benefits'!AP33</f>
        <v>1518.3915054319073</v>
      </c>
      <c r="AQ65" s="158">
        <f>'Housing benefits'!AQ33</f>
        <v>1572.8116400781266</v>
      </c>
      <c r="AR65" s="158">
        <f>'Housing benefits'!AR33</f>
        <v>1819.8820000000001</v>
      </c>
      <c r="AS65" s="158">
        <f>'Housing benefits'!AS33</f>
        <v>2044.9829999999999</v>
      </c>
      <c r="AT65" s="158">
        <f>'Housing benefits'!AT33</f>
        <v>2323.52</v>
      </c>
      <c r="AU65" s="158">
        <f>'Housing benefits'!AU33</f>
        <v>2573.1280000000002</v>
      </c>
      <c r="AV65" s="158">
        <f>'Housing benefits'!AV33</f>
        <v>2807.8249999999998</v>
      </c>
      <c r="AW65" s="158">
        <f>'Housing benefits'!AW33</f>
        <v>3189.0050000000001</v>
      </c>
      <c r="AX65" s="158">
        <f>'Housing benefits'!AX33</f>
        <v>3402.2148963971672</v>
      </c>
      <c r="AY65" s="158">
        <f>'Housing benefits'!AY33</f>
        <v>3614.8473488867526</v>
      </c>
      <c r="AZ65" s="158">
        <f>'Housing benefits'!AZ33</f>
        <v>3751.9206727282358</v>
      </c>
      <c r="BA65" s="158">
        <f>'Housing benefits'!BA33</f>
        <v>3788.0146137757624</v>
      </c>
      <c r="BB65" s="158">
        <f>'Housing benefits'!BB33</f>
        <v>3851.7417929521921</v>
      </c>
      <c r="BC65" s="158">
        <f>'Housing benefits'!BC33</f>
        <v>3997.2728888889624</v>
      </c>
      <c r="BD65" s="158">
        <f>'Housing benefits'!BD33</f>
        <v>4207.3417317175063</v>
      </c>
      <c r="BE65" s="158">
        <f>'Housing benefits'!BE33</f>
        <v>4458.6120397296809</v>
      </c>
      <c r="BF65" s="158">
        <f>'Housing benefits'!BF33</f>
        <v>4782.8062827579006</v>
      </c>
      <c r="BG65" s="158">
        <f>'Housing benefits'!BG33</f>
        <v>4439.9426964228405</v>
      </c>
      <c r="BH65" s="158">
        <f>'Housing benefits'!BH33</f>
        <v>4548.4601171225586</v>
      </c>
      <c r="BI65" s="158">
        <f>'Housing benefits'!BI33</f>
        <v>4563.9384927414358</v>
      </c>
      <c r="BJ65" s="158">
        <f>'Housing benefits'!BJ33</f>
        <v>4861.4789099542368</v>
      </c>
      <c r="BK65" s="158">
        <f>'Housing benefits'!BK33</f>
        <v>4923.6027084858815</v>
      </c>
      <c r="BL65" s="244">
        <f>'Housing benefits'!BL25+'Housing benefits'!BL28</f>
        <v>4882.1578166048466</v>
      </c>
      <c r="BM65" s="158">
        <f>'Housing benefits'!BM25+'Housing benefits'!BM28</f>
        <v>5125.0099036320935</v>
      </c>
      <c r="BN65" s="158">
        <f>'Housing benefits'!BN25+'Housing benefits'!BN28</f>
        <v>5232.2329732898997</v>
      </c>
      <c r="BO65" s="158">
        <f>'Housing benefits'!BO25+'Housing benefits'!BO28</f>
        <v>5468.3170610229809</v>
      </c>
      <c r="BP65" s="158">
        <f>'Housing benefits'!BP25+'Housing benefits'!BP28</f>
        <v>5700.6891313261458</v>
      </c>
      <c r="BQ65" s="158">
        <f>'Housing benefits'!BQ25+'Housing benefits'!BQ28</f>
        <v>5896.2725098941992</v>
      </c>
      <c r="BR65" s="158">
        <f>'Housing benefits'!BR25+'Housing benefits'!BR28</f>
        <v>6004.6254088499054</v>
      </c>
      <c r="BS65" s="158">
        <f>'Housing benefits'!BS25+'Housing benefits'!BS28</f>
        <v>6044.6823176369771</v>
      </c>
      <c r="BT65" s="158">
        <f>'Housing benefits'!BT25+'Housing benefits'!BT28</f>
        <v>5964.4625042826092</v>
      </c>
      <c r="BU65" s="158">
        <f>'Housing benefits'!BU25+'Housing benefits'!BU28</f>
        <v>5863.0338190235789</v>
      </c>
      <c r="BV65" s="158">
        <f>'Housing benefits'!BV25+'Housing benefits'!BV28</f>
        <v>5738.4007169214565</v>
      </c>
      <c r="BW65" s="158">
        <f>'Housing benefits'!BW25+'Housing benefits'!BW28</f>
        <v>5685.4758872807133</v>
      </c>
      <c r="BX65" s="158">
        <f>'Housing benefits'!BX25+'Housing benefits'!BX28</f>
        <v>5710.9014863451175</v>
      </c>
      <c r="BY65" s="158">
        <f>'Housing benefits'!BY25+'Housing benefits'!BY28</f>
        <v>5675.0841900501018</v>
      </c>
      <c r="BZ65" s="158">
        <f>'Housing benefits'!BZ25+'Housing benefits'!BZ28</f>
        <v>5858.4705624168128</v>
      </c>
      <c r="CA65" s="158">
        <f>'Housing benefits'!CA25+'Housing benefits'!CA28</f>
        <v>6198.5149058860316</v>
      </c>
      <c r="CB65" s="158">
        <f>'Housing benefits'!CB25+'Housing benefits'!CB28</f>
        <v>6875.2278067198722</v>
      </c>
      <c r="CC65" s="158">
        <f>'Housing benefits'!CC25+'Housing benefits'!CC28</f>
        <v>6982.1656798510085</v>
      </c>
      <c r="CD65" s="158">
        <f>'Housing benefits'!CD25+'Housing benefits'!CD28</f>
        <v>7052.8857326024572</v>
      </c>
      <c r="CE65" s="158">
        <f>'Housing benefits'!CE25+'Housing benefits'!CE28</f>
        <v>7083.6946152746123</v>
      </c>
      <c r="CF65" s="158">
        <f>'Housing benefits'!CF25+'Housing benefits'!CF28</f>
        <v>7193.2710475203057</v>
      </c>
      <c r="CG65" s="159">
        <f>'Housing benefits'!CG25+'Housing benefits'!CG28</f>
        <v>7428.6813976751228</v>
      </c>
    </row>
    <row r="66" spans="1:85" x14ac:dyDescent="0.35">
      <c r="A66" s="156"/>
      <c r="B66" s="62" t="s">
        <v>540</v>
      </c>
      <c r="AH66" s="158">
        <f>'Housing benefits'!AH34</f>
        <v>51.497172727332845</v>
      </c>
      <c r="AI66" s="158">
        <f>'Housing benefits'!AI34</f>
        <v>56.414147956273574</v>
      </c>
      <c r="AJ66" s="158">
        <f>'Housing benefits'!AJ34</f>
        <v>72.615417878922116</v>
      </c>
      <c r="AK66" s="158">
        <f>'Housing benefits'!AK34</f>
        <v>117.78692276529311</v>
      </c>
      <c r="AL66" s="158">
        <f>'Housing benefits'!AL34</f>
        <v>151.22362386540289</v>
      </c>
      <c r="AM66" s="158">
        <f>'Housing benefits'!AM34</f>
        <v>178.70507247687672</v>
      </c>
      <c r="AN66" s="158">
        <f>'Housing benefits'!AN34</f>
        <v>201.80019075346371</v>
      </c>
      <c r="AO66" s="158">
        <f>'Housing benefits'!AO34</f>
        <v>225.35883833034222</v>
      </c>
      <c r="AP66" s="158">
        <f>'Housing benefits'!AP34</f>
        <v>242.96586799409306</v>
      </c>
      <c r="AQ66" s="158">
        <f>'Housing benefits'!AQ34</f>
        <v>251.3770479196252</v>
      </c>
      <c r="AR66" s="158">
        <f>'Housing benefits'!AR34</f>
        <v>219.61099999999999</v>
      </c>
      <c r="AS66" s="158">
        <f>'Housing benefits'!AS34</f>
        <v>302.30599999999998</v>
      </c>
      <c r="AT66" s="158">
        <f>'Housing benefits'!AT34</f>
        <v>415.50300000000004</v>
      </c>
      <c r="AU66" s="158">
        <f>'Housing benefits'!AU34</f>
        <v>549.82100000000003</v>
      </c>
      <c r="AV66" s="158">
        <f>'Housing benefits'!AV34</f>
        <v>722.96500000000003</v>
      </c>
      <c r="AW66" s="158">
        <f>'Housing benefits'!AW34</f>
        <v>963.53300000000002</v>
      </c>
      <c r="AX66" s="158">
        <f>'Housing benefits'!AX34</f>
        <v>1237.7020586775143</v>
      </c>
      <c r="AY66" s="158">
        <f>'Housing benefits'!AY34</f>
        <v>1440.7675679371928</v>
      </c>
      <c r="AZ66" s="158">
        <f>'Housing benefits'!AZ34</f>
        <v>1632.1173192887268</v>
      </c>
      <c r="BA66" s="158">
        <f>'Housing benefits'!BA34</f>
        <v>1783.2014949487759</v>
      </c>
      <c r="BB66" s="158">
        <f>'Housing benefits'!BB34</f>
        <v>1966.2753495570933</v>
      </c>
      <c r="BC66" s="158">
        <f>'Housing benefits'!BC34</f>
        <v>2143.4684371455282</v>
      </c>
      <c r="BD66" s="158">
        <f>'Housing benefits'!BD34</f>
        <v>2303.1767229957381</v>
      </c>
      <c r="BE66" s="158">
        <f>'Housing benefits'!BE34</f>
        <v>2531.7035246192022</v>
      </c>
      <c r="BF66" s="158">
        <f>'Housing benefits'!BF34</f>
        <v>2999.4614887041653</v>
      </c>
      <c r="BG66" s="158">
        <f>'Housing benefits'!BG34</f>
        <v>2966.6712049912694</v>
      </c>
      <c r="BH66" s="158">
        <f>'Housing benefits'!BH34</f>
        <v>3201.5130041258617</v>
      </c>
      <c r="BI66" s="158">
        <f>'Housing benefits'!BI34</f>
        <v>3472.5465205192463</v>
      </c>
      <c r="BJ66" s="158">
        <f>'Housing benefits'!BJ34</f>
        <v>3760.9241738617989</v>
      </c>
      <c r="BK66" s="158">
        <f>'Housing benefits'!BK34</f>
        <v>3996.4280011900032</v>
      </c>
      <c r="BL66" s="244">
        <f>'Housing benefits'!BL21</f>
        <v>4476.9210732179572</v>
      </c>
      <c r="BM66" s="158">
        <f>'Housing benefits'!BM21</f>
        <v>5069.1288261388017</v>
      </c>
      <c r="BN66" s="158">
        <f>'Housing benefits'!BN21</f>
        <v>5380.0316400709962</v>
      </c>
      <c r="BO66" s="158">
        <f>'Housing benefits'!BO21</f>
        <v>5751.430097558853</v>
      </c>
      <c r="BP66" s="158">
        <f>'Housing benefits'!BP21</f>
        <v>6054.4950272257229</v>
      </c>
      <c r="BQ66" s="158">
        <f>'Housing benefits'!BQ21</f>
        <v>6194.2714010260988</v>
      </c>
      <c r="BR66" s="158">
        <f>'Housing benefits'!BR21</f>
        <v>6678.1472903271933</v>
      </c>
      <c r="BS66" s="158">
        <f>'Housing benefits'!BS21</f>
        <v>6946.5151764190032</v>
      </c>
      <c r="BT66" s="158">
        <f>'Housing benefits'!BT21</f>
        <v>6870.0617211736808</v>
      </c>
      <c r="BU66" s="158">
        <f>'Housing benefits'!BU21</f>
        <v>6679.3883075615377</v>
      </c>
      <c r="BV66" s="158">
        <f>'Housing benefits'!BV21</f>
        <v>6268.7171839573311</v>
      </c>
      <c r="BW66" s="158">
        <f>'Housing benefits'!BW21</f>
        <v>5669.1485899978188</v>
      </c>
      <c r="BX66" s="158">
        <f>'Housing benefits'!BX21</f>
        <v>5431.8340381891176</v>
      </c>
      <c r="BY66" s="158">
        <f>'Housing benefits'!BY21</f>
        <v>5035.5088229492994</v>
      </c>
      <c r="BZ66" s="158">
        <f>'Housing benefits'!BZ21</f>
        <v>4750.5160676256646</v>
      </c>
      <c r="CA66" s="158">
        <f>'Housing benefits'!CA21</f>
        <v>4612.4081529050964</v>
      </c>
      <c r="CB66" s="158">
        <f>'Housing benefits'!CB21</f>
        <v>4173.2521539811369</v>
      </c>
      <c r="CC66" s="158">
        <f>'Housing benefits'!CC21</f>
        <v>1057.0109353800422</v>
      </c>
      <c r="CD66" s="158">
        <f>'Housing benefits'!CD21</f>
        <v>129.45814126763938</v>
      </c>
      <c r="CE66" s="158">
        <f>'Housing benefits'!CE21</f>
        <v>118.59498171662604</v>
      </c>
      <c r="CF66" s="158">
        <f>'Housing benefits'!CF21</f>
        <v>71.203448041659044</v>
      </c>
      <c r="CG66" s="159">
        <f>'Housing benefits'!CG21</f>
        <v>15.084243081813829</v>
      </c>
    </row>
    <row r="67" spans="1:85" x14ac:dyDescent="0.35">
      <c r="A67" s="156"/>
      <c r="B67" s="62" t="s">
        <v>541</v>
      </c>
      <c r="AH67" s="158">
        <f>'Housing benefits'!AH35</f>
        <v>168.08730332909167</v>
      </c>
      <c r="AI67" s="158">
        <f>'Housing benefits'!AI35</f>
        <v>184.99751749637238</v>
      </c>
      <c r="AJ67" s="158">
        <f>'Housing benefits'!AJ35</f>
        <v>239.23474572028033</v>
      </c>
      <c r="AK67" s="158">
        <f>'Housing benefits'!AK35</f>
        <v>386.48978982576017</v>
      </c>
      <c r="AL67" s="158">
        <f>'Housing benefits'!AL35</f>
        <v>497.02647197775968</v>
      </c>
      <c r="AM67" s="158">
        <f>'Housing benefits'!AM35</f>
        <v>587.578235170884</v>
      </c>
      <c r="AN67" s="158">
        <f>'Housing benefits'!AN35</f>
        <v>661.2712513369687</v>
      </c>
      <c r="AO67" s="158">
        <f>'Housing benefits'!AO35</f>
        <v>741.87435234499264</v>
      </c>
      <c r="AP67" s="158">
        <f>'Housing benefits'!AP35</f>
        <v>797.59674087542669</v>
      </c>
      <c r="AQ67" s="158">
        <f>'Housing benefits'!AQ35</f>
        <v>825.30668435995631</v>
      </c>
      <c r="AR67" s="158">
        <f>'Housing benefits'!AR35</f>
        <v>605.18799999999999</v>
      </c>
      <c r="AS67" s="158">
        <f>'Housing benefits'!AS35</f>
        <v>725.47699999999998</v>
      </c>
      <c r="AT67" s="158">
        <f>'Housing benefits'!AT35</f>
        <v>943.97500000000002</v>
      </c>
      <c r="AU67" s="158">
        <f>'Housing benefits'!AU35</f>
        <v>1292.8490000000002</v>
      </c>
      <c r="AV67" s="158">
        <f>'Housing benefits'!AV35</f>
        <v>1634.97</v>
      </c>
      <c r="AW67" s="158">
        <f>'Housing benefits'!AW35</f>
        <v>1949.7149999999999</v>
      </c>
      <c r="AX67" s="158">
        <f>'Housing benefits'!AX35</f>
        <v>2178.8338293619486</v>
      </c>
      <c r="AY67" s="158">
        <f>'Housing benefits'!AY35</f>
        <v>2410.3410278276319</v>
      </c>
      <c r="AZ67" s="158">
        <f>'Housing benefits'!AZ35</f>
        <v>2602.0677779938896</v>
      </c>
      <c r="BA67" s="158">
        <f>'Housing benefits'!BA35</f>
        <v>2613.3758641330728</v>
      </c>
      <c r="BB67" s="158">
        <f>'Housing benefits'!BB35</f>
        <v>2654.0090183747411</v>
      </c>
      <c r="BC67" s="158">
        <f>'Housing benefits'!BC35</f>
        <v>2717.25314288246</v>
      </c>
      <c r="BD67" s="158">
        <f>'Housing benefits'!BD35</f>
        <v>2631.7231073019957</v>
      </c>
      <c r="BE67" s="158">
        <f>'Housing benefits'!BE35</f>
        <v>2676.4827117072482</v>
      </c>
      <c r="BF67" s="158">
        <f>'Housing benefits'!BF35</f>
        <v>2863.2198953002007</v>
      </c>
      <c r="BG67" s="158">
        <f>'Housing benefits'!BG35</f>
        <v>3002.8396047330152</v>
      </c>
      <c r="BH67" s="158">
        <f>'Housing benefits'!BH35</f>
        <v>3231.1334929200289</v>
      </c>
      <c r="BI67" s="158">
        <f>'Housing benefits'!BI35</f>
        <v>3522.8486328112713</v>
      </c>
      <c r="BJ67" s="158">
        <f>'Housing benefits'!BJ35</f>
        <v>3676.4928151004046</v>
      </c>
      <c r="BK67" s="158">
        <f>'Housing benefits'!BK35</f>
        <v>3930.1189148811586</v>
      </c>
      <c r="BL67" s="244">
        <f>'Housing benefits'!BL22</f>
        <v>3278.6721206416673</v>
      </c>
      <c r="BM67" s="158">
        <f>'Housing benefits'!BM22</f>
        <v>3414.699558166159</v>
      </c>
      <c r="BN67" s="158">
        <f>'Housing benefits'!BN22</f>
        <v>3246.9003947534702</v>
      </c>
      <c r="BO67" s="158">
        <f>'Housing benefits'!BO22</f>
        <v>3003.0285087410157</v>
      </c>
      <c r="BP67" s="158">
        <f>'Housing benefits'!BP22</f>
        <v>2754.4785976389271</v>
      </c>
      <c r="BQ67" s="158">
        <f>'Housing benefits'!BQ22</f>
        <v>2504.5623245995998</v>
      </c>
      <c r="BR67" s="158">
        <f>'Housing benefits'!BR22</f>
        <v>2378.8444446022886</v>
      </c>
      <c r="BS67" s="158">
        <f>'Housing benefits'!BS22</f>
        <v>2256.0112500659761</v>
      </c>
      <c r="BT67" s="158">
        <f>'Housing benefits'!BT22</f>
        <v>2088.7413831652643</v>
      </c>
      <c r="BU67" s="158">
        <f>'Housing benefits'!BU22</f>
        <v>1868.0857479177519</v>
      </c>
      <c r="BV67" s="158">
        <f>'Housing benefits'!BV22</f>
        <v>1624.7547253145538</v>
      </c>
      <c r="BW67" s="158">
        <f>'Housing benefits'!BW22</f>
        <v>1152.5859545698952</v>
      </c>
      <c r="BX67" s="158">
        <f>'Housing benefits'!BX22</f>
        <v>841.90021053132944</v>
      </c>
      <c r="BY67" s="158">
        <f>'Housing benefits'!BY22</f>
        <v>614.08719892553017</v>
      </c>
      <c r="BZ67" s="158">
        <f>'Housing benefits'!BZ22</f>
        <v>456.3633813403161</v>
      </c>
      <c r="CA67" s="158">
        <f>'Housing benefits'!CA22</f>
        <v>359.52212711779055</v>
      </c>
      <c r="CB67" s="158">
        <f>'Housing benefits'!CB22</f>
        <v>100.18140989195358</v>
      </c>
      <c r="CC67" s="158">
        <f>'Housing benefits'!CC22</f>
        <v>7.9797279894933126E-17</v>
      </c>
      <c r="CD67" s="158">
        <f>'Housing benefits'!CD22</f>
        <v>1.5178830414797062E-18</v>
      </c>
      <c r="CE67" s="158">
        <f>'Housing benefits'!CE22</f>
        <v>0</v>
      </c>
      <c r="CF67" s="158">
        <f>'Housing benefits'!CF22</f>
        <v>0</v>
      </c>
      <c r="CG67" s="159">
        <f>'Housing benefits'!CG22</f>
        <v>0</v>
      </c>
    </row>
    <row r="68" spans="1:85" x14ac:dyDescent="0.35">
      <c r="A68" s="156"/>
      <c r="B68" s="62" t="s">
        <v>542</v>
      </c>
      <c r="AH68" s="158">
        <f>'Housing benefits'!AH36</f>
        <v>167.7572054033308</v>
      </c>
      <c r="AI68" s="158">
        <f>'Housing benefits'!AI36</f>
        <v>184.83191810654029</v>
      </c>
      <c r="AJ68" s="158">
        <f>'Housing benefits'!AJ36</f>
        <v>238.69433276913807</v>
      </c>
      <c r="AK68" s="158">
        <f>'Housing benefits'!AK36</f>
        <v>385.67308278503288</v>
      </c>
      <c r="AL68" s="158">
        <f>'Housing benefits'!AL36</f>
        <v>495.78191354102592</v>
      </c>
      <c r="AM68" s="158">
        <f>'Housing benefits'!AM36</f>
        <v>586.16955262509271</v>
      </c>
      <c r="AN68" s="158">
        <f>'Housing benefits'!AN36</f>
        <v>659.48966179596255</v>
      </c>
      <c r="AO68" s="158">
        <f>'Housing benefits'!AO36</f>
        <v>740.17522248237037</v>
      </c>
      <c r="AP68" s="158">
        <f>'Housing benefits'!AP36</f>
        <v>795.69381732493002</v>
      </c>
      <c r="AQ68" s="158">
        <f>'Housing benefits'!AQ36</f>
        <v>824.05582000417701</v>
      </c>
      <c r="AR68" s="158">
        <f>'Housing benefits'!AR36</f>
        <v>827.64699999999993</v>
      </c>
      <c r="AS68" s="158">
        <f>'Housing benefits'!AS36</f>
        <v>856.07600000000002</v>
      </c>
      <c r="AT68" s="158">
        <f>'Housing benefits'!AT36</f>
        <v>998.779</v>
      </c>
      <c r="AU68" s="158">
        <f>'Housing benefits'!AU36</f>
        <v>1447.0230000000001</v>
      </c>
      <c r="AV68" s="158">
        <f>'Housing benefits'!AV36</f>
        <v>2057.3580000000002</v>
      </c>
      <c r="AW68" s="158">
        <f>'Housing benefits'!AW36</f>
        <v>2331.1950000000002</v>
      </c>
      <c r="AX68" s="158">
        <f>'Housing benefits'!AX36</f>
        <v>2407.7275243945537</v>
      </c>
      <c r="AY68" s="158">
        <f>'Housing benefits'!AY36</f>
        <v>2329.3000610574099</v>
      </c>
      <c r="AZ68" s="158">
        <f>'Housing benefits'!AZ36</f>
        <v>2177.215384967817</v>
      </c>
      <c r="BA68" s="158">
        <f>'Housing benefits'!BA36</f>
        <v>1713.8246039972835</v>
      </c>
      <c r="BB68" s="158">
        <f>'Housing benefits'!BB36</f>
        <v>1410.9078789879757</v>
      </c>
      <c r="BC68" s="158">
        <f>'Housing benefits'!BC36</f>
        <v>1214.0820612666143</v>
      </c>
      <c r="BD68" s="158">
        <f>'Housing benefits'!BD36</f>
        <v>1085.7342355085079</v>
      </c>
      <c r="BE68" s="158">
        <f>'Housing benefits'!BE36</f>
        <v>1001.1096309288404</v>
      </c>
      <c r="BF68" s="158">
        <f>'Housing benefits'!BF36</f>
        <v>1053.6159987005542</v>
      </c>
      <c r="BG68" s="158">
        <f>'Housing benefits'!BG36</f>
        <v>956.77120862113122</v>
      </c>
      <c r="BH68" s="158">
        <f>'Housing benefits'!BH36</f>
        <v>1087.8137888204469</v>
      </c>
      <c r="BI68" s="158">
        <f>'Housing benefits'!BI36</f>
        <v>1160.1935787766724</v>
      </c>
      <c r="BJ68" s="158">
        <f>'Housing benefits'!BJ36</f>
        <v>1245.1512127626136</v>
      </c>
      <c r="BK68" s="158">
        <f>'Housing benefits'!BK36</f>
        <v>1315.7849954177275</v>
      </c>
      <c r="BL68" s="244">
        <f>'Housing benefits'!BL20</f>
        <v>1646.9585583274306</v>
      </c>
      <c r="BM68" s="158">
        <f>'Housing benefits'!BM20</f>
        <v>2732.7185734874533</v>
      </c>
      <c r="BN68" s="158">
        <f>'Housing benefits'!BN20</f>
        <v>3068.8441160952298</v>
      </c>
      <c r="BO68" s="158">
        <f>'Housing benefits'!BO20</f>
        <v>3399.1006602323869</v>
      </c>
      <c r="BP68" s="158">
        <f>'Housing benefits'!BP20</f>
        <v>3644.1718667287919</v>
      </c>
      <c r="BQ68" s="158">
        <f>'Housing benefits'!BQ20</f>
        <v>3241.9422918321306</v>
      </c>
      <c r="BR68" s="158">
        <f>'Housing benefits'!BR20</f>
        <v>2411.6856133845986</v>
      </c>
      <c r="BS68" s="158">
        <f>'Housing benefits'!BS20</f>
        <v>1916.7666369866961</v>
      </c>
      <c r="BT68" s="158">
        <f>'Housing benefits'!BT20</f>
        <v>1636.6315206723273</v>
      </c>
      <c r="BU68" s="158">
        <f>'Housing benefits'!BU20</f>
        <v>1451.7127921035253</v>
      </c>
      <c r="BV68" s="158">
        <f>'Housing benefits'!BV20</f>
        <v>1105.4230032394248</v>
      </c>
      <c r="BW68" s="158">
        <f>'Housing benefits'!BW20</f>
        <v>528.45708434416804</v>
      </c>
      <c r="BX68" s="158">
        <f>'Housing benefits'!BX20</f>
        <v>375.94350546184688</v>
      </c>
      <c r="BY68" s="158">
        <f>'Housing benefits'!BY20</f>
        <v>260.27179289283532</v>
      </c>
      <c r="BZ68" s="158">
        <f>'Housing benefits'!BZ20</f>
        <v>165.68615937184339</v>
      </c>
      <c r="CA68" s="158">
        <f>'Housing benefits'!CA20</f>
        <v>115.11088239459318</v>
      </c>
      <c r="CB68" s="158">
        <f>'Housing benefits'!CB20</f>
        <v>59.32705892048709</v>
      </c>
      <c r="CC68" s="158">
        <f>'Housing benefits'!CC20</f>
        <v>0</v>
      </c>
      <c r="CD68" s="158">
        <f>'Housing benefits'!CD20</f>
        <v>0</v>
      </c>
      <c r="CE68" s="158">
        <f>'Housing benefits'!CE20</f>
        <v>2.2204460492503131E-16</v>
      </c>
      <c r="CF68" s="158">
        <f>'Housing benefits'!CF20</f>
        <v>0</v>
      </c>
      <c r="CG68" s="159">
        <f>'Housing benefits'!CG20</f>
        <v>0</v>
      </c>
    </row>
    <row r="69" spans="1:85" x14ac:dyDescent="0.35">
      <c r="A69" s="156"/>
      <c r="B69" s="62" t="s">
        <v>543</v>
      </c>
      <c r="AH69" s="158">
        <f>'Housing benefits'!AH37</f>
        <v>12.718728529562867</v>
      </c>
      <c r="AI69" s="158">
        <f>'Housing benefits'!AI37</f>
        <v>13.998280399993689</v>
      </c>
      <c r="AJ69" s="158">
        <f>'Housing benefits'!AJ37</f>
        <v>18.102270221433344</v>
      </c>
      <c r="AK69" s="158">
        <f>'Housing benefits'!AK37</f>
        <v>29.244675944485095</v>
      </c>
      <c r="AL69" s="158">
        <f>'Housing benefits'!AL37</f>
        <v>37.608698836192275</v>
      </c>
      <c r="AM69" s="158">
        <f>'Housing benefits'!AM37</f>
        <v>44.460514952676363</v>
      </c>
      <c r="AN69" s="158">
        <f>'Housing benefits'!AN37</f>
        <v>50.036673583206834</v>
      </c>
      <c r="AO69" s="158">
        <f>'Housing benefits'!AO37</f>
        <v>56.135700339289997</v>
      </c>
      <c r="AP69" s="158">
        <f>'Housing benefits'!AP37</f>
        <v>60.352068373643192</v>
      </c>
      <c r="AQ69" s="158">
        <f>'Housing benefits'!AQ37</f>
        <v>62.448807638114886</v>
      </c>
      <c r="AR69" s="158">
        <f>'Housing benefits'!AR37</f>
        <v>251.12099999999964</v>
      </c>
      <c r="AS69" s="158">
        <f>'Housing benefits'!AS37</f>
        <v>303.69499999999999</v>
      </c>
      <c r="AT69" s="158">
        <f>'Housing benefits'!AT37</f>
        <v>413.56399999999968</v>
      </c>
      <c r="AU69" s="158">
        <f>'Housing benefits'!AU37</f>
        <v>495.83100000000047</v>
      </c>
      <c r="AV69" s="158">
        <f>'Housing benefits'!AV37</f>
        <v>588.97799999999972</v>
      </c>
      <c r="AW69" s="158">
        <f>'Housing benefits'!AW37</f>
        <v>783.39700000000119</v>
      </c>
      <c r="AX69" s="158">
        <f>'Housing benefits'!AX37</f>
        <v>876.75761116881586</v>
      </c>
      <c r="AY69" s="158">
        <f>'Housing benefits'!AY37</f>
        <v>1079.4106882910114</v>
      </c>
      <c r="AZ69" s="158">
        <f>'Housing benefits'!AZ37</f>
        <v>1216.4408100213277</v>
      </c>
      <c r="BA69" s="158">
        <f>'Housing benefits'!BA37</f>
        <v>1277.9795461451065</v>
      </c>
      <c r="BB69" s="158">
        <f>'Housing benefits'!BB37</f>
        <v>1181.8701801279974</v>
      </c>
      <c r="BC69" s="158">
        <f>'Housing benefits'!BC37</f>
        <v>992.02728649103301</v>
      </c>
      <c r="BD69" s="158">
        <f>'Housing benefits'!BD37</f>
        <v>934.39317727625121</v>
      </c>
      <c r="BE69" s="158">
        <f>'Housing benefits'!BE37</f>
        <v>920.78722401502739</v>
      </c>
      <c r="BF69" s="158">
        <f>'Housing benefits'!BF37</f>
        <v>937.11675053717931</v>
      </c>
      <c r="BG69" s="158">
        <f>'Housing benefits'!BG37</f>
        <v>981.1484059417445</v>
      </c>
      <c r="BH69" s="158">
        <f>'Housing benefits'!BH37</f>
        <v>1088.6496584511015</v>
      </c>
      <c r="BI69" s="158">
        <f>'Housing benefits'!BI37</f>
        <v>1208.6779101513739</v>
      </c>
      <c r="BJ69" s="158">
        <f>'Housing benefits'!BJ37</f>
        <v>1296.5004743209502</v>
      </c>
      <c r="BK69" s="158">
        <f>'Housing benefits'!BK37</f>
        <v>1565.8659750252277</v>
      </c>
      <c r="BL69" s="244">
        <f>SUM('Housing benefits'!BL23:BL24,'Housing benefits'!BL26:BL27,'Housing benefits'!BL29)</f>
        <v>2818.731593208101</v>
      </c>
      <c r="BM69" s="158">
        <f>SUM('Housing benefits'!BM23:BM24,'Housing benefits'!BM26:BM27,'Housing benefits'!BM29)</f>
        <v>3647.6743165754906</v>
      </c>
      <c r="BN69" s="158">
        <f>SUM('Housing benefits'!BN23:BN24,'Housing benefits'!BN26:BN27,'Housing benefits'!BN29)</f>
        <v>4498.9811767903993</v>
      </c>
      <c r="BO69" s="158">
        <f>SUM('Housing benefits'!BO23:BO24,'Housing benefits'!BO26:BO27,'Housing benefits'!BO29)</f>
        <v>5198.4137954447706</v>
      </c>
      <c r="BP69" s="158">
        <f>SUM('Housing benefits'!BP23:BP24,'Housing benefits'!BP26:BP27,'Housing benefits'!BP29)</f>
        <v>5745.7969890804134</v>
      </c>
      <c r="BQ69" s="158">
        <f>SUM('Housing benefits'!BQ23:BQ24,'Housing benefits'!BQ26:BQ27,'Housing benefits'!BQ29)</f>
        <v>6332.7591456479722</v>
      </c>
      <c r="BR69" s="158">
        <f>SUM('Housing benefits'!BR23:BR24,'Housing benefits'!BR26:BR27,'Housing benefits'!BR29)</f>
        <v>6843.2627978360115</v>
      </c>
      <c r="BS69" s="158">
        <f>SUM('Housing benefits'!BS23:BS24,'Housing benefits'!BS26:BS27,'Housing benefits'!BS29)</f>
        <v>7079.7382658913511</v>
      </c>
      <c r="BT69" s="158">
        <f>SUM('Housing benefits'!BT23:BT24,'Housing benefits'!BT26:BT27,'Housing benefits'!BT29)</f>
        <v>6880.7027897061271</v>
      </c>
      <c r="BU69" s="158">
        <f>SUM('Housing benefits'!BU23:BU24,'Housing benefits'!BU26:BU27,'Housing benefits'!BU29)</f>
        <v>6438.9995473936051</v>
      </c>
      <c r="BV69" s="158">
        <f>SUM('Housing benefits'!BV23:BV24,'Housing benefits'!BV26:BV27,'Housing benefits'!BV29)</f>
        <v>5992.526321567233</v>
      </c>
      <c r="BW69" s="158">
        <f>SUM('Housing benefits'!BW23:BW24,'Housing benefits'!BW26:BW27,'Housing benefits'!BW29)</f>
        <v>5343.3369481576328</v>
      </c>
      <c r="BX69" s="158">
        <f>SUM('Housing benefits'!BX23:BX24,'Housing benefits'!BX26:BX27,'Housing benefits'!BX29)</f>
        <v>4973.7164624725883</v>
      </c>
      <c r="BY69" s="158">
        <f>SUM('Housing benefits'!BY23:BY24,'Housing benefits'!BY26:BY27,'Housing benefits'!BY29)</f>
        <v>4540.8054823777138</v>
      </c>
      <c r="BZ69" s="158">
        <f>SUM('Housing benefits'!BZ23:BZ24,'Housing benefits'!BZ26:BZ27,'Housing benefits'!BZ29)</f>
        <v>4348.1164743167747</v>
      </c>
      <c r="CA69" s="158">
        <f>SUM('Housing benefits'!CA23:CA24,'Housing benefits'!CA26:CA27,'Housing benefits'!CA29)</f>
        <v>4487.0384791587512</v>
      </c>
      <c r="CB69" s="158">
        <f>SUM('Housing benefits'!CB23:CB24,'Housing benefits'!CB26:CB27,'Housing benefits'!CB29)</f>
        <v>3949.998243918435</v>
      </c>
      <c r="CC69" s="158">
        <f>SUM('Housing benefits'!CC23:CC24,'Housing benefits'!CC26:CC27,'Housing benefits'!CC29)</f>
        <v>3598.6225724048095</v>
      </c>
      <c r="CD69" s="158">
        <f>SUM('Housing benefits'!CD23:CD24,'Housing benefits'!CD26:CD27,'Housing benefits'!CD29)</f>
        <v>3971.5279716517061</v>
      </c>
      <c r="CE69" s="158">
        <f>SUM('Housing benefits'!CE23:CE24,'Housing benefits'!CE26:CE27,'Housing benefits'!CE29)</f>
        <v>4187.2162691323456</v>
      </c>
      <c r="CF69" s="158">
        <f>SUM('Housing benefits'!CF23:CF24,'Housing benefits'!CF26:CF27,'Housing benefits'!CF29)</f>
        <v>4429.1731038752441</v>
      </c>
      <c r="CG69" s="159">
        <f>SUM('Housing benefits'!CG23:CG24,'Housing benefits'!CG26:CG27,'Housing benefits'!CG29)</f>
        <v>4747.4958643856044</v>
      </c>
    </row>
    <row r="70" spans="1:85" ht="26.25" customHeight="1" x14ac:dyDescent="0.35">
      <c r="A70" s="156"/>
      <c r="B70" s="64" t="s">
        <v>544</v>
      </c>
      <c r="AH70" s="158">
        <f>'Housing benefits'!AH30</f>
        <v>320.9395900106818</v>
      </c>
      <c r="AI70" s="158">
        <f>'Housing benefits'!AI30</f>
        <v>352.75813604081998</v>
      </c>
      <c r="AJ70" s="158">
        <f>'Housing benefits'!AJ30</f>
        <v>455.35323341022615</v>
      </c>
      <c r="AK70" s="158">
        <f>'Housing benefits'!AK30</f>
        <v>736.40552867942881</v>
      </c>
      <c r="AL70" s="158">
        <f>'Housing benefits'!AL30</f>
        <v>946.35929177961918</v>
      </c>
      <c r="AM70" s="158">
        <f>'Housing benefits'!AM30</f>
        <v>1119.0866247744702</v>
      </c>
      <c r="AN70" s="158">
        <f>'Housing benefits'!AN30</f>
        <v>1260.4022225303984</v>
      </c>
      <c r="AO70" s="158">
        <f>'Housing benefits'!AO30</f>
        <v>1413.4558865030046</v>
      </c>
      <c r="AP70" s="158">
        <f>'Housing benefits'!AP30</f>
        <v>1518.3915054319073</v>
      </c>
      <c r="AQ70" s="158">
        <f>'Housing benefits'!AQ30</f>
        <v>1572.8116400781266</v>
      </c>
      <c r="AR70" s="158">
        <f>'Housing benefits'!AR30</f>
        <v>1819.8820000000001</v>
      </c>
      <c r="AS70" s="158">
        <f>'Housing benefits'!AS30</f>
        <v>2044.9829999999999</v>
      </c>
      <c r="AT70" s="158">
        <f>'Housing benefits'!AT30</f>
        <v>2323.52</v>
      </c>
      <c r="AU70" s="158">
        <f>'Housing benefits'!AU30</f>
        <v>2573.1280000000002</v>
      </c>
      <c r="AV70" s="158">
        <f>'Housing benefits'!AV30</f>
        <v>2807.8249999999998</v>
      </c>
      <c r="AW70" s="158">
        <f>'Housing benefits'!AW30</f>
        <v>3189.0050000000001</v>
      </c>
      <c r="AX70" s="158">
        <f>'Housing benefits'!AX30</f>
        <v>3402.2148963971672</v>
      </c>
      <c r="AY70" s="158">
        <f>'Housing benefits'!AY30</f>
        <v>3614.8473488867526</v>
      </c>
      <c r="AZ70" s="158">
        <f>'Housing benefits'!AZ30</f>
        <v>3751.9206727282358</v>
      </c>
      <c r="BA70" s="158">
        <f>'Housing benefits'!BA30</f>
        <v>3788.0146137757624</v>
      </c>
      <c r="BB70" s="158">
        <f>'Housing benefits'!BB30</f>
        <v>3851.7417929521921</v>
      </c>
      <c r="BC70" s="158">
        <f>'Housing benefits'!BC30</f>
        <v>3997.2728888889624</v>
      </c>
      <c r="BD70" s="158">
        <f>'Housing benefits'!BD30</f>
        <v>4207.3417317175063</v>
      </c>
      <c r="BE70" s="158">
        <f>'Housing benefits'!BE30</f>
        <v>4458.6120397296809</v>
      </c>
      <c r="BF70" s="158">
        <f>'Housing benefits'!BF30</f>
        <v>4782.8062827579006</v>
      </c>
      <c r="BG70" s="158">
        <f>'Housing benefits'!BG30</f>
        <v>4439.9426964228405</v>
      </c>
      <c r="BH70" s="158">
        <f>'Housing benefits'!BH30</f>
        <v>4548.4601171225586</v>
      </c>
      <c r="BI70" s="158">
        <f>'Housing benefits'!BI30</f>
        <v>4563.9384927414358</v>
      </c>
      <c r="BJ70" s="158">
        <f>'Housing benefits'!BJ30</f>
        <v>4861.4789099542368</v>
      </c>
      <c r="BK70" s="158">
        <f>'Housing benefits'!BK30</f>
        <v>4923.6027084858815</v>
      </c>
      <c r="BL70" s="158">
        <f>'Housing benefits'!BL30</f>
        <v>5503.9442212258709</v>
      </c>
      <c r="BM70" s="158">
        <f>'Housing benefits'!BM30</f>
        <v>5762.4397376097304</v>
      </c>
      <c r="BN70" s="158">
        <f>'Housing benefits'!BN30</f>
        <v>5948.9797621593234</v>
      </c>
      <c r="BO70" s="158">
        <f>'Housing benefits'!BO30</f>
        <v>6241.622946717006</v>
      </c>
      <c r="BP70" s="158">
        <f>'Housing benefits'!BP30</f>
        <v>6427.139962759471</v>
      </c>
      <c r="BQ70" s="158">
        <f>'Housing benefits'!BQ30</f>
        <v>6544.0581409153201</v>
      </c>
      <c r="BR70" s="158">
        <f>'Housing benefits'!BR30</f>
        <v>6578.0549409279665</v>
      </c>
      <c r="BS70" s="158">
        <f>'Housing benefits'!BS30</f>
        <v>6527.4880116677159</v>
      </c>
      <c r="BT70" s="158">
        <f>'Housing benefits'!BT30</f>
        <v>6329.2889150000001</v>
      </c>
      <c r="BU70" s="158">
        <f>'Housing benefits'!BU30</f>
        <v>6088.1434402404884</v>
      </c>
      <c r="BV70" s="158">
        <f>'Housing benefits'!BV30</f>
        <v>5834.4756976856261</v>
      </c>
      <c r="BW70" s="158">
        <f>'Housing benefits'!BW30</f>
        <v>5764.5872541995759</v>
      </c>
      <c r="BX70" s="158">
        <f>'Housing benefits'!BX30</f>
        <v>5769.2912694223442</v>
      </c>
      <c r="BY70" s="158">
        <f>'Housing benefits'!BY30</f>
        <v>5690.3957853275979</v>
      </c>
      <c r="BZ70" s="158">
        <f>'Housing benefits'!BZ30</f>
        <v>5890.0821823973192</v>
      </c>
      <c r="CA70" s="158">
        <f>'Housing benefits'!CA30</f>
        <v>6221.5137074916975</v>
      </c>
      <c r="CB70" s="158">
        <f>'Housing benefits'!CB30</f>
        <v>6821.5715103316534</v>
      </c>
      <c r="CC70" s="158">
        <f>'Housing benefits'!CC30</f>
        <v>5820.5108823903756</v>
      </c>
      <c r="CD70" s="158">
        <f>'Housing benefits'!CD30</f>
        <v>5603.0258016457319</v>
      </c>
      <c r="CE70" s="158">
        <f>'Housing benefits'!CE30</f>
        <v>5752.6596110972423</v>
      </c>
      <c r="CF70" s="158">
        <f>'Housing benefits'!CF30</f>
        <v>6284.422513704204</v>
      </c>
      <c r="CG70" s="159">
        <f>'Housing benefits'!CG30</f>
        <v>7394.8773800028885</v>
      </c>
    </row>
    <row r="71" spans="1:85" x14ac:dyDescent="0.35">
      <c r="A71" s="156"/>
      <c r="B71" s="64" t="s">
        <v>521</v>
      </c>
      <c r="AH71" s="158">
        <f>'Housing benefits'!AH31</f>
        <v>400.06040998931815</v>
      </c>
      <c r="AI71" s="158">
        <f>'Housing benefits'!AI31</f>
        <v>440.24186395917997</v>
      </c>
      <c r="AJ71" s="158">
        <f>'Housing benefits'!AJ31</f>
        <v>568.64676658977396</v>
      </c>
      <c r="AK71" s="158">
        <f>'Housing benefits'!AK31</f>
        <v>919.19447132057121</v>
      </c>
      <c r="AL71" s="158">
        <f>'Housing benefits'!AL31</f>
        <v>1181.6407082203809</v>
      </c>
      <c r="AM71" s="158">
        <f>'Housing benefits'!AM31</f>
        <v>1396.9133752255298</v>
      </c>
      <c r="AN71" s="158">
        <f>'Housing benefits'!AN31</f>
        <v>1572.5977774696016</v>
      </c>
      <c r="AO71" s="158">
        <f>'Housing benefits'!AO31</f>
        <v>1763.5441134969951</v>
      </c>
      <c r="AP71" s="158">
        <f>'Housing benefits'!AP31</f>
        <v>1896.6084945680932</v>
      </c>
      <c r="AQ71" s="158">
        <f>'Housing benefits'!AQ31</f>
        <v>1963.1883599218736</v>
      </c>
      <c r="AR71" s="158">
        <f>'Housing benefits'!AR31</f>
        <v>1903.5669999999996</v>
      </c>
      <c r="AS71" s="158">
        <f>'Housing benefits'!AS31</f>
        <v>2187.5540000000001</v>
      </c>
      <c r="AT71" s="158">
        <f>'Housing benefits'!AT31</f>
        <v>2771.8209999999999</v>
      </c>
      <c r="AU71" s="158">
        <f>'Housing benefits'!AU31</f>
        <v>3785.5240000000008</v>
      </c>
      <c r="AV71" s="158">
        <f>'Housing benefits'!AV31</f>
        <v>5004.2709999999997</v>
      </c>
      <c r="AW71" s="158">
        <f>'Housing benefits'!AW31</f>
        <v>6027.8400000000011</v>
      </c>
      <c r="AX71" s="158">
        <f>'Housing benefits'!AX31</f>
        <v>6701.0210236028324</v>
      </c>
      <c r="AY71" s="158">
        <f>'Housing benefits'!AY31</f>
        <v>7259.8193451132465</v>
      </c>
      <c r="AZ71" s="158">
        <f>'Housing benefits'!AZ31</f>
        <v>7627.8412922717607</v>
      </c>
      <c r="BA71" s="158">
        <f>'Housing benefits'!BA31</f>
        <v>7388.3815092242394</v>
      </c>
      <c r="BB71" s="158">
        <f>'Housing benefits'!BB31</f>
        <v>7213.0624270478074</v>
      </c>
      <c r="BC71" s="158">
        <f>'Housing benefits'!BC31</f>
        <v>7066.8309277856351</v>
      </c>
      <c r="BD71" s="158">
        <f>'Housing benefits'!BD31</f>
        <v>6955.0272430824934</v>
      </c>
      <c r="BE71" s="158">
        <f>'Housing benefits'!BE31</f>
        <v>7130.0830912703177</v>
      </c>
      <c r="BF71" s="158">
        <f>'Housing benefits'!BF31</f>
        <v>7853.4141332420995</v>
      </c>
      <c r="BG71" s="158">
        <f>'Housing benefits'!BG31</f>
        <v>7907.4304242871603</v>
      </c>
      <c r="BH71" s="158">
        <f>'Housing benefits'!BH31</f>
        <v>8609.1099443174389</v>
      </c>
      <c r="BI71" s="158">
        <f>'Housing benefits'!BI31</f>
        <v>9364.2666422585644</v>
      </c>
      <c r="BJ71" s="158">
        <f>'Housing benefits'!BJ31</f>
        <v>9979.0686760457666</v>
      </c>
      <c r="BK71" s="158">
        <f>'Housing benefits'!BK31</f>
        <v>10808.197886514117</v>
      </c>
      <c r="BL71" s="158">
        <f>'Housing benefits'!BL31</f>
        <v>11599.496940774132</v>
      </c>
      <c r="BM71" s="158">
        <f>'Housing benefits'!BM31</f>
        <v>14226.791440390265</v>
      </c>
      <c r="BN71" s="158">
        <f>'Housing benefits'!BN31</f>
        <v>15478.01053884067</v>
      </c>
      <c r="BO71" s="158">
        <f>'Housing benefits'!BO31</f>
        <v>16578.667176283001</v>
      </c>
      <c r="BP71" s="158">
        <f>'Housing benefits'!BP31</f>
        <v>17472.491649240532</v>
      </c>
      <c r="BQ71" s="158">
        <f>'Housing benefits'!BQ31</f>
        <v>17625.749532084679</v>
      </c>
      <c r="BR71" s="158">
        <f>'Housing benefits'!BR31</f>
        <v>17738.510614072031</v>
      </c>
      <c r="BS71" s="158">
        <f>'Housing benefits'!BS31</f>
        <v>17716.225635332288</v>
      </c>
      <c r="BT71" s="158">
        <f>'Housing benefits'!BT31</f>
        <v>17111.31100400001</v>
      </c>
      <c r="BU71" s="158">
        <f>'Housing benefits'!BU31</f>
        <v>16213.076773759509</v>
      </c>
      <c r="BV71" s="158">
        <f>'Housing benefits'!BV31</f>
        <v>14895.346253314372</v>
      </c>
      <c r="BW71" s="158">
        <f>'Housing benefits'!BW31</f>
        <v>12614.417210150652</v>
      </c>
      <c r="BX71" s="158">
        <f>'Housing benefits'!BX31</f>
        <v>11565.004433577658</v>
      </c>
      <c r="BY71" s="158">
        <f>'Housing benefits'!BY31</f>
        <v>10435.361701867883</v>
      </c>
      <c r="BZ71" s="158">
        <f>'Housing benefits'!BZ31</f>
        <v>9689.0704626740935</v>
      </c>
      <c r="CA71" s="158">
        <f>'Housing benefits'!CA31</f>
        <v>9551.0808399705638</v>
      </c>
      <c r="CB71" s="158">
        <f>'Housing benefits'!CB31</f>
        <v>8336.4151631002278</v>
      </c>
      <c r="CC71" s="158">
        <f>'Housing benefits'!CC31</f>
        <v>5817.2883052454854</v>
      </c>
      <c r="CD71" s="158">
        <f>'Housing benefits'!CD31</f>
        <v>5550.8460438760667</v>
      </c>
      <c r="CE71" s="158">
        <f>'Housing benefits'!CE31</f>
        <v>5636.846255026343</v>
      </c>
      <c r="CF71" s="158">
        <f>'Housing benefits'!CF31</f>
        <v>5409.2250857330055</v>
      </c>
      <c r="CG71" s="159">
        <f>'Housing benefits'!CG31</f>
        <v>4796.3841251396552</v>
      </c>
    </row>
    <row r="72" spans="1:85" s="107" customFormat="1" x14ac:dyDescent="0.35">
      <c r="A72" s="168"/>
      <c r="B72" s="69" t="s">
        <v>260</v>
      </c>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46">
        <f t="shared" ref="AH72:BL72" si="27">SUM(AH70:AH71)</f>
        <v>721</v>
      </c>
      <c r="AI72" s="46">
        <f t="shared" si="27"/>
        <v>793</v>
      </c>
      <c r="AJ72" s="46">
        <f t="shared" si="27"/>
        <v>1024</v>
      </c>
      <c r="AK72" s="46">
        <f t="shared" si="27"/>
        <v>1655.6</v>
      </c>
      <c r="AL72" s="46">
        <f t="shared" si="27"/>
        <v>2128</v>
      </c>
      <c r="AM72" s="46">
        <f t="shared" si="27"/>
        <v>2516</v>
      </c>
      <c r="AN72" s="46">
        <f t="shared" si="27"/>
        <v>2833</v>
      </c>
      <c r="AO72" s="46">
        <f t="shared" si="27"/>
        <v>3177</v>
      </c>
      <c r="AP72" s="46">
        <f t="shared" si="27"/>
        <v>3415.0000000000005</v>
      </c>
      <c r="AQ72" s="46">
        <f t="shared" si="27"/>
        <v>3536</v>
      </c>
      <c r="AR72" s="46">
        <f t="shared" si="27"/>
        <v>3723.4489999999996</v>
      </c>
      <c r="AS72" s="46">
        <f t="shared" si="27"/>
        <v>4232.5370000000003</v>
      </c>
      <c r="AT72" s="46">
        <f t="shared" si="27"/>
        <v>5095.3410000000003</v>
      </c>
      <c r="AU72" s="46">
        <f t="shared" si="27"/>
        <v>6358.652000000001</v>
      </c>
      <c r="AV72" s="46">
        <f t="shared" si="27"/>
        <v>7812.0959999999995</v>
      </c>
      <c r="AW72" s="46">
        <f t="shared" si="27"/>
        <v>9216.8450000000012</v>
      </c>
      <c r="AX72" s="46">
        <f t="shared" si="27"/>
        <v>10103.235919999999</v>
      </c>
      <c r="AY72" s="46">
        <f t="shared" si="27"/>
        <v>10874.666694</v>
      </c>
      <c r="AZ72" s="46">
        <f t="shared" si="27"/>
        <v>11379.761964999996</v>
      </c>
      <c r="BA72" s="46">
        <f t="shared" si="27"/>
        <v>11176.396123000002</v>
      </c>
      <c r="BB72" s="46">
        <f t="shared" si="27"/>
        <v>11064.80422</v>
      </c>
      <c r="BC72" s="46">
        <f t="shared" si="27"/>
        <v>11064.103816674597</v>
      </c>
      <c r="BD72" s="46">
        <f t="shared" si="27"/>
        <v>11162.3689748</v>
      </c>
      <c r="BE72" s="46">
        <f t="shared" si="27"/>
        <v>11588.695130999999</v>
      </c>
      <c r="BF72" s="46">
        <f t="shared" si="27"/>
        <v>12636.220416</v>
      </c>
      <c r="BG72" s="46">
        <f t="shared" si="27"/>
        <v>12347.373120710001</v>
      </c>
      <c r="BH72" s="46">
        <f t="shared" si="27"/>
        <v>13157.570061439998</v>
      </c>
      <c r="BI72" s="46">
        <f t="shared" si="27"/>
        <v>13928.205135</v>
      </c>
      <c r="BJ72" s="46">
        <f t="shared" si="27"/>
        <v>14840.547586000004</v>
      </c>
      <c r="BK72" s="46">
        <f t="shared" si="27"/>
        <v>15731.800594999999</v>
      </c>
      <c r="BL72" s="46">
        <f t="shared" si="27"/>
        <v>17103.441162000003</v>
      </c>
      <c r="BM72" s="46">
        <f t="shared" ref="BM72:CG72" si="28">BM71+BM70</f>
        <v>19989.231177999995</v>
      </c>
      <c r="BN72" s="46">
        <f t="shared" si="28"/>
        <v>21426.990300999994</v>
      </c>
      <c r="BO72" s="46">
        <f t="shared" si="28"/>
        <v>22820.290123000006</v>
      </c>
      <c r="BP72" s="46">
        <f t="shared" si="28"/>
        <v>23899.631612000005</v>
      </c>
      <c r="BQ72" s="46">
        <f t="shared" si="28"/>
        <v>24169.807672999999</v>
      </c>
      <c r="BR72" s="46">
        <f t="shared" si="28"/>
        <v>24316.565554999997</v>
      </c>
      <c r="BS72" s="46">
        <f t="shared" si="28"/>
        <v>24243.713647000004</v>
      </c>
      <c r="BT72" s="46">
        <f t="shared" si="28"/>
        <v>23440.599919000011</v>
      </c>
      <c r="BU72" s="46">
        <f t="shared" si="28"/>
        <v>22301.220213999997</v>
      </c>
      <c r="BV72" s="46">
        <f t="shared" si="28"/>
        <v>20729.821950999998</v>
      </c>
      <c r="BW72" s="46">
        <f t="shared" si="28"/>
        <v>18379.004464350226</v>
      </c>
      <c r="BX72" s="46">
        <f t="shared" si="28"/>
        <v>17334.295703000003</v>
      </c>
      <c r="BY72" s="46">
        <f t="shared" si="28"/>
        <v>16125.757487195482</v>
      </c>
      <c r="BZ72" s="46">
        <f t="shared" si="28"/>
        <v>15579.152645071412</v>
      </c>
      <c r="CA72" s="46">
        <f t="shared" si="28"/>
        <v>15772.59454746226</v>
      </c>
      <c r="CB72" s="46">
        <f t="shared" si="28"/>
        <v>15157.986673431882</v>
      </c>
      <c r="CC72" s="46">
        <f t="shared" si="28"/>
        <v>11637.799187635861</v>
      </c>
      <c r="CD72" s="46">
        <f t="shared" si="28"/>
        <v>11153.871845521799</v>
      </c>
      <c r="CE72" s="46">
        <f t="shared" si="28"/>
        <v>11389.505866123585</v>
      </c>
      <c r="CF72" s="46">
        <f t="shared" si="28"/>
        <v>11693.647599437209</v>
      </c>
      <c r="CG72" s="47">
        <f t="shared" si="28"/>
        <v>12191.261505142544</v>
      </c>
    </row>
    <row r="73" spans="1:85" ht="26.25" customHeight="1" x14ac:dyDescent="0.35">
      <c r="A73" s="156"/>
      <c r="B73" s="69" t="s">
        <v>483</v>
      </c>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9"/>
    </row>
    <row r="74" spans="1:85" x14ac:dyDescent="0.35">
      <c r="A74" s="156"/>
      <c r="B74" s="62" t="s">
        <v>362</v>
      </c>
      <c r="AH74" s="158">
        <f t="shared" ref="AH74:BM74" si="29">SUM(AH75:AH76)</f>
        <v>0</v>
      </c>
      <c r="AI74" s="158">
        <f t="shared" si="29"/>
        <v>0</v>
      </c>
      <c r="AJ74" s="158">
        <f t="shared" si="29"/>
        <v>0</v>
      </c>
      <c r="AK74" s="158">
        <f t="shared" si="29"/>
        <v>0</v>
      </c>
      <c r="AL74" s="158">
        <f t="shared" si="29"/>
        <v>0</v>
      </c>
      <c r="AM74" s="158">
        <f t="shared" si="29"/>
        <v>0</v>
      </c>
      <c r="AN74" s="158">
        <f t="shared" si="29"/>
        <v>0</v>
      </c>
      <c r="AO74" s="158">
        <f t="shared" si="29"/>
        <v>0</v>
      </c>
      <c r="AP74" s="158">
        <f t="shared" si="29"/>
        <v>0</v>
      </c>
      <c r="AQ74" s="158">
        <f t="shared" si="29"/>
        <v>0</v>
      </c>
      <c r="AR74" s="158">
        <f t="shared" si="29"/>
        <v>0</v>
      </c>
      <c r="AS74" s="158">
        <f t="shared" si="29"/>
        <v>0</v>
      </c>
      <c r="AT74" s="158">
        <f t="shared" si="29"/>
        <v>0</v>
      </c>
      <c r="AU74" s="158">
        <f t="shared" si="29"/>
        <v>0</v>
      </c>
      <c r="AV74" s="158">
        <f t="shared" si="29"/>
        <v>0</v>
      </c>
      <c r="AW74" s="158">
        <f t="shared" si="29"/>
        <v>0</v>
      </c>
      <c r="AX74" s="158">
        <f t="shared" si="29"/>
        <v>0</v>
      </c>
      <c r="AY74" s="158">
        <f t="shared" si="29"/>
        <v>0</v>
      </c>
      <c r="AZ74" s="158">
        <f t="shared" si="29"/>
        <v>0</v>
      </c>
      <c r="BA74" s="158">
        <f t="shared" si="29"/>
        <v>0</v>
      </c>
      <c r="BB74" s="158">
        <f t="shared" si="29"/>
        <v>0</v>
      </c>
      <c r="BC74" s="158">
        <f t="shared" si="29"/>
        <v>0</v>
      </c>
      <c r="BD74" s="158">
        <f t="shared" si="29"/>
        <v>0</v>
      </c>
      <c r="BE74" s="158">
        <f t="shared" si="29"/>
        <v>0</v>
      </c>
      <c r="BF74" s="158">
        <f t="shared" si="29"/>
        <v>0</v>
      </c>
      <c r="BG74" s="158">
        <f t="shared" si="29"/>
        <v>0</v>
      </c>
      <c r="BH74" s="158">
        <f t="shared" si="29"/>
        <v>0</v>
      </c>
      <c r="BI74" s="158">
        <f t="shared" si="29"/>
        <v>0</v>
      </c>
      <c r="BJ74" s="158">
        <f t="shared" si="29"/>
        <v>3.4359999999999999</v>
      </c>
      <c r="BK74" s="158">
        <f t="shared" si="29"/>
        <v>3.99</v>
      </c>
      <c r="BL74" s="158">
        <f t="shared" si="29"/>
        <v>211.09399999999999</v>
      </c>
      <c r="BM74" s="158">
        <f t="shared" si="29"/>
        <v>298.26100000000002</v>
      </c>
      <c r="BN74" s="158">
        <f t="shared" ref="BN74:CG74" si="30">SUM(BN75:BN76)</f>
        <v>435.41003044000001</v>
      </c>
      <c r="BO74" s="158">
        <f t="shared" si="30"/>
        <v>128.72999999999999</v>
      </c>
      <c r="BP74" s="158">
        <f t="shared" si="30"/>
        <v>141.73699999999999</v>
      </c>
      <c r="BQ74" s="158">
        <f t="shared" si="30"/>
        <v>8.4069999999999965</v>
      </c>
      <c r="BR74" s="158">
        <f t="shared" si="30"/>
        <v>11.036000000000001</v>
      </c>
      <c r="BS74" s="158">
        <f t="shared" si="30"/>
        <v>3.7847469900000021</v>
      </c>
      <c r="BT74" s="158">
        <f t="shared" si="30"/>
        <v>3.1778794199999973</v>
      </c>
      <c r="BU74" s="158">
        <f t="shared" si="30"/>
        <v>114.2644971</v>
      </c>
      <c r="BV74" s="158">
        <f t="shared" si="30"/>
        <v>26.955252089999995</v>
      </c>
      <c r="BW74" s="158">
        <f t="shared" si="30"/>
        <v>0.22715072999999977</v>
      </c>
      <c r="BX74" s="158">
        <f t="shared" si="30"/>
        <v>98.735709329999992</v>
      </c>
      <c r="BY74" s="158">
        <f t="shared" si="30"/>
        <v>0.41659862000000003</v>
      </c>
      <c r="BZ74" s="158">
        <f t="shared" si="30"/>
        <v>139.73607573999999</v>
      </c>
      <c r="CA74" s="158">
        <f t="shared" si="30"/>
        <v>29.95516714</v>
      </c>
      <c r="CB74" s="158">
        <f t="shared" si="30"/>
        <v>36.114803805973544</v>
      </c>
      <c r="CC74" s="158">
        <f t="shared" si="30"/>
        <v>36.117344076482084</v>
      </c>
      <c r="CD74" s="158">
        <f t="shared" si="30"/>
        <v>36.117344076482084</v>
      </c>
      <c r="CE74" s="158">
        <f t="shared" si="30"/>
        <v>36.117344076482084</v>
      </c>
      <c r="CF74" s="158">
        <f t="shared" si="30"/>
        <v>36.117344076482084</v>
      </c>
      <c r="CG74" s="159">
        <f t="shared" si="30"/>
        <v>36.117344076482091</v>
      </c>
    </row>
    <row r="75" spans="1:85" x14ac:dyDescent="0.35">
      <c r="A75" s="156"/>
      <c r="B75" s="201" t="s">
        <v>545</v>
      </c>
      <c r="AH75" s="158">
        <f>'Table 2a'!AH87</f>
        <v>0</v>
      </c>
      <c r="AI75" s="158">
        <f>'Table 2a'!AI87</f>
        <v>0</v>
      </c>
      <c r="AJ75" s="158">
        <f>'Table 2a'!AJ87</f>
        <v>0</v>
      </c>
      <c r="AK75" s="158">
        <f>'Table 2a'!AK87</f>
        <v>0</v>
      </c>
      <c r="AL75" s="158">
        <f>'Table 2a'!AL87</f>
        <v>0</v>
      </c>
      <c r="AM75" s="158">
        <f>'Table 2a'!AM87</f>
        <v>0</v>
      </c>
      <c r="AN75" s="158">
        <f>'Table 2a'!AN87</f>
        <v>0</v>
      </c>
      <c r="AO75" s="158">
        <f>'Table 2a'!AO87</f>
        <v>0</v>
      </c>
      <c r="AP75" s="158">
        <f>'Table 2a'!AP87</f>
        <v>0</v>
      </c>
      <c r="AQ75" s="158">
        <f>'Table 2a'!AQ87</f>
        <v>0</v>
      </c>
      <c r="AR75" s="158">
        <f>'Table 2a'!AR87</f>
        <v>0</v>
      </c>
      <c r="AS75" s="158">
        <f>'Table 2a'!AS87</f>
        <v>0</v>
      </c>
      <c r="AT75" s="158">
        <f>'Table 2a'!AT87</f>
        <v>0</v>
      </c>
      <c r="AU75" s="158">
        <f>'Table 2a'!AU87</f>
        <v>0</v>
      </c>
      <c r="AV75" s="158">
        <f>'Table 2a'!AV87</f>
        <v>0</v>
      </c>
      <c r="AW75" s="158">
        <f>'Table 2a'!AW87</f>
        <v>0</v>
      </c>
      <c r="AX75" s="158">
        <f>'Table 2a'!AX87</f>
        <v>0</v>
      </c>
      <c r="AY75" s="158">
        <f>'Table 2a'!AY87</f>
        <v>0</v>
      </c>
      <c r="AZ75" s="158">
        <f>'Table 2a'!AZ87</f>
        <v>0</v>
      </c>
      <c r="BA75" s="158">
        <f>'Table 2a'!BA87</f>
        <v>0</v>
      </c>
      <c r="BB75" s="158">
        <f>'Table 2a'!BB87</f>
        <v>0</v>
      </c>
      <c r="BC75" s="158">
        <f>'Table 2a'!BC87</f>
        <v>0</v>
      </c>
      <c r="BD75" s="158">
        <f>'Table 2a'!BD87</f>
        <v>0</v>
      </c>
      <c r="BE75" s="158">
        <f>'Table 2a'!BE87</f>
        <v>0</v>
      </c>
      <c r="BF75" s="158">
        <f>'Table 2a'!BF87</f>
        <v>0</v>
      </c>
      <c r="BG75" s="158">
        <f>'Table 2a'!BG87</f>
        <v>0</v>
      </c>
      <c r="BH75" s="158">
        <f>'Table 2a'!BH87</f>
        <v>0</v>
      </c>
      <c r="BI75" s="158">
        <f>'Table 2a'!BI87</f>
        <v>0</v>
      </c>
      <c r="BJ75" s="158">
        <f>'Table 2a'!BJ87</f>
        <v>2.3854757613040265</v>
      </c>
      <c r="BK75" s="158">
        <f>'Table 2a'!BK87</f>
        <v>2.7799798323037712</v>
      </c>
      <c r="BL75" s="158">
        <f>'Table 2a'!BL87</f>
        <v>145.43650100833483</v>
      </c>
      <c r="BM75" s="158">
        <f>'Table 2a'!BM87</f>
        <v>193.92315446943357</v>
      </c>
      <c r="BN75" s="158">
        <f>'Table 2a'!BN87</f>
        <v>266.81067065860327</v>
      </c>
      <c r="BO75" s="158">
        <f>'Table 2a'!BO87</f>
        <v>77.89376230618096</v>
      </c>
      <c r="BP75" s="158">
        <f>'Table 2a'!BP87</f>
        <v>83.761185046642368</v>
      </c>
      <c r="BQ75" s="158">
        <f>'Table 2a'!BQ87</f>
        <v>4.8547000187328013</v>
      </c>
      <c r="BR75" s="158">
        <f>'Table 2a'!BR87</f>
        <v>6.144183842691306</v>
      </c>
      <c r="BS75" s="158">
        <f>'Table 2a'!BS87</f>
        <v>1.8738021637673685</v>
      </c>
      <c r="BT75" s="158">
        <f>'Table 2a'!BT87</f>
        <v>1.5587465546696961</v>
      </c>
      <c r="BU75" s="158">
        <f>'Table 2a'!BU87</f>
        <v>54.094519769972067</v>
      </c>
      <c r="BV75" s="158">
        <f>'Table 2a'!BV87</f>
        <v>20.090436254533998</v>
      </c>
      <c r="BW75" s="158">
        <f>'Table 2a'!BW87</f>
        <v>9.7350312857142074E-2</v>
      </c>
      <c r="BX75" s="158">
        <f>'Table 2a'!BX87</f>
        <v>34.684445434036235</v>
      </c>
      <c r="BY75" s="158">
        <f>'Table 2a'!BY87</f>
        <v>0.15308136350412035</v>
      </c>
      <c r="BZ75" s="158">
        <f>'Table 2a'!BZ87</f>
        <v>45.36404054085245</v>
      </c>
      <c r="CA75" s="158">
        <f>'Table 2a'!CA87</f>
        <v>9.1608095916241457</v>
      </c>
      <c r="CB75" s="158">
        <f>'Table 2a'!CB87</f>
        <v>12.840767611719283</v>
      </c>
      <c r="CC75" s="158">
        <f>'Table 2a'!CC87</f>
        <v>12.841670815387404</v>
      </c>
      <c r="CD75" s="158">
        <f>'Table 2a'!CD87</f>
        <v>12.841670815387404</v>
      </c>
      <c r="CE75" s="158">
        <f>'Table 2a'!CE87</f>
        <v>12.841670815387404</v>
      </c>
      <c r="CF75" s="158">
        <f>'Table 2a'!CF87</f>
        <v>12.841670815387404</v>
      </c>
      <c r="CG75" s="159">
        <f>'Table 2a'!CG87</f>
        <v>12.841670815387406</v>
      </c>
    </row>
    <row r="76" spans="1:85" x14ac:dyDescent="0.35">
      <c r="A76" s="156"/>
      <c r="B76" s="201" t="s">
        <v>546</v>
      </c>
      <c r="AH76" s="158">
        <f>'Table 2a'!AH29</f>
        <v>0</v>
      </c>
      <c r="AI76" s="158">
        <f>'Table 2a'!AI29</f>
        <v>0</v>
      </c>
      <c r="AJ76" s="158">
        <f>'Table 2a'!AJ29</f>
        <v>0</v>
      </c>
      <c r="AK76" s="158">
        <f>'Table 2a'!AK29</f>
        <v>0</v>
      </c>
      <c r="AL76" s="158">
        <f>'Table 2a'!AL29</f>
        <v>0</v>
      </c>
      <c r="AM76" s="158">
        <f>'Table 2a'!AM29</f>
        <v>0</v>
      </c>
      <c r="AN76" s="158">
        <f>'Table 2a'!AN29</f>
        <v>0</v>
      </c>
      <c r="AO76" s="158">
        <f>'Table 2a'!AO29</f>
        <v>0</v>
      </c>
      <c r="AP76" s="158">
        <f>'Table 2a'!AP29</f>
        <v>0</v>
      </c>
      <c r="AQ76" s="158">
        <f>'Table 2a'!AQ29</f>
        <v>0</v>
      </c>
      <c r="AR76" s="158">
        <f>'Table 2a'!AR29</f>
        <v>0</v>
      </c>
      <c r="AS76" s="158">
        <f>'Table 2a'!AS29</f>
        <v>0</v>
      </c>
      <c r="AT76" s="158">
        <f>'Table 2a'!AT29</f>
        <v>0</v>
      </c>
      <c r="AU76" s="158">
        <f>'Table 2a'!AU29</f>
        <v>0</v>
      </c>
      <c r="AV76" s="158">
        <f>'Table 2a'!AV29</f>
        <v>0</v>
      </c>
      <c r="AW76" s="158">
        <f>'Table 2a'!AW29</f>
        <v>0</v>
      </c>
      <c r="AX76" s="158">
        <f>'Table 2a'!AX29</f>
        <v>0</v>
      </c>
      <c r="AY76" s="158">
        <f>'Table 2a'!AY29</f>
        <v>0</v>
      </c>
      <c r="AZ76" s="158">
        <f>'Table 2a'!AZ29</f>
        <v>0</v>
      </c>
      <c r="BA76" s="158">
        <f>'Table 2a'!BA29</f>
        <v>0</v>
      </c>
      <c r="BB76" s="158">
        <f>'Table 2a'!BB29</f>
        <v>0</v>
      </c>
      <c r="BC76" s="158">
        <f>'Table 2a'!BC29</f>
        <v>0</v>
      </c>
      <c r="BD76" s="158">
        <f>'Table 2a'!BD29</f>
        <v>0</v>
      </c>
      <c r="BE76" s="158">
        <f>'Table 2a'!BE29</f>
        <v>0</v>
      </c>
      <c r="BF76" s="158">
        <f>'Table 2a'!BF29</f>
        <v>0</v>
      </c>
      <c r="BG76" s="158">
        <f>'Table 2a'!BG29</f>
        <v>0</v>
      </c>
      <c r="BH76" s="158">
        <f>'Table 2a'!BH29</f>
        <v>0</v>
      </c>
      <c r="BI76" s="158">
        <f>'Table 2a'!BI29</f>
        <v>0</v>
      </c>
      <c r="BJ76" s="158">
        <f>'Table 2a'!BJ29</f>
        <v>1.0505242386959734</v>
      </c>
      <c r="BK76" s="158">
        <f>'Table 2a'!BK29</f>
        <v>1.210020167696229</v>
      </c>
      <c r="BL76" s="158">
        <f>'Table 2a'!BL29</f>
        <v>65.657498991665165</v>
      </c>
      <c r="BM76" s="158">
        <f>'Table 2a'!BM29</f>
        <v>104.33784553056645</v>
      </c>
      <c r="BN76" s="158">
        <f>'Table 2a'!BN29</f>
        <v>168.59935978139674</v>
      </c>
      <c r="BO76" s="158">
        <f>'Table 2a'!BO29</f>
        <v>50.836237693819029</v>
      </c>
      <c r="BP76" s="158">
        <f>'Table 2a'!BP29</f>
        <v>57.975814953357627</v>
      </c>
      <c r="BQ76" s="158">
        <f>'Table 2a'!BQ29</f>
        <v>3.5522999812671952</v>
      </c>
      <c r="BR76" s="158">
        <f>'Table 2a'!BR29</f>
        <v>4.8918161573086953</v>
      </c>
      <c r="BS76" s="158">
        <f>'Table 2a'!BS29</f>
        <v>1.9109448262326334</v>
      </c>
      <c r="BT76" s="158">
        <f>'Table 2a'!BT29</f>
        <v>1.6191328653303012</v>
      </c>
      <c r="BU76" s="158">
        <f>'Table 2a'!BU29</f>
        <v>60.169977330027926</v>
      </c>
      <c r="BV76" s="158">
        <f>'Table 2a'!BV29</f>
        <v>6.8648158354659987</v>
      </c>
      <c r="BW76" s="158">
        <f>'Table 2a'!BW29</f>
        <v>0.1298004171428577</v>
      </c>
      <c r="BX76" s="158">
        <f>'Table 2a'!BX29</f>
        <v>64.051263895963757</v>
      </c>
      <c r="BY76" s="158">
        <f>'Table 2a'!BY29</f>
        <v>0.26351725649587965</v>
      </c>
      <c r="BZ76" s="158">
        <f>'Table 2a'!BZ29</f>
        <v>94.372035199147533</v>
      </c>
      <c r="CA76" s="158">
        <f>'Table 2a'!CA29</f>
        <v>20.794357548375853</v>
      </c>
      <c r="CB76" s="158">
        <f>'Table 2a'!CB29</f>
        <v>23.274036194254261</v>
      </c>
      <c r="CC76" s="158">
        <f>'Table 2a'!CC29</f>
        <v>23.275673261094681</v>
      </c>
      <c r="CD76" s="158">
        <f>'Table 2a'!CD29</f>
        <v>23.275673261094681</v>
      </c>
      <c r="CE76" s="158">
        <f>'Table 2a'!CE29</f>
        <v>23.275673261094681</v>
      </c>
      <c r="CF76" s="158">
        <f>'Table 2a'!CF29</f>
        <v>23.275673261094681</v>
      </c>
      <c r="CG76" s="159">
        <f>'Table 2a'!CG29</f>
        <v>23.275673261094685</v>
      </c>
    </row>
    <row r="77" spans="1:85" x14ac:dyDescent="0.35">
      <c r="A77" s="156"/>
      <c r="B77" s="62" t="s">
        <v>368</v>
      </c>
      <c r="AH77" s="158">
        <f>'Table 1a'!AH19</f>
        <v>0</v>
      </c>
      <c r="AI77" s="158">
        <f>'Table 1a'!AI19</f>
        <v>0</v>
      </c>
      <c r="AJ77" s="158">
        <f>'Table 1a'!AJ19</f>
        <v>0</v>
      </c>
      <c r="AK77" s="158">
        <f>'Table 1a'!AK19</f>
        <v>0</v>
      </c>
      <c r="AL77" s="158">
        <f>'Table 1a'!AL19</f>
        <v>0</v>
      </c>
      <c r="AM77" s="158">
        <f>'Table 1a'!AM19</f>
        <v>0</v>
      </c>
      <c r="AN77" s="158">
        <f>'Table 1a'!AN19</f>
        <v>0</v>
      </c>
      <c r="AO77" s="158">
        <f>'Table 1a'!AO19</f>
        <v>0</v>
      </c>
      <c r="AP77" s="158">
        <f>'Table 1a'!AP19</f>
        <v>0</v>
      </c>
      <c r="AQ77" s="158">
        <f>'Table 1a'!AQ19</f>
        <v>0</v>
      </c>
      <c r="AR77" s="158">
        <f>'Table 1a'!AR19</f>
        <v>0</v>
      </c>
      <c r="AS77" s="158">
        <f>'Table 1a'!AS19</f>
        <v>0</v>
      </c>
      <c r="AT77" s="158">
        <f>'Table 1a'!AT19</f>
        <v>0</v>
      </c>
      <c r="AU77" s="158">
        <f>'Table 1a'!AU19</f>
        <v>0</v>
      </c>
      <c r="AV77" s="158">
        <f>'Table 1a'!AV19</f>
        <v>0</v>
      </c>
      <c r="AW77" s="158">
        <f>'Table 1a'!AW19</f>
        <v>0</v>
      </c>
      <c r="AX77" s="158">
        <f>'Table 1a'!AX19</f>
        <v>0</v>
      </c>
      <c r="AY77" s="158">
        <f>'Table 1a'!AY19</f>
        <v>0</v>
      </c>
      <c r="AZ77" s="158">
        <f>'Table 1a'!AZ19</f>
        <v>0</v>
      </c>
      <c r="BA77" s="158">
        <f>'Table 1a'!BA19</f>
        <v>0</v>
      </c>
      <c r="BB77" s="158">
        <f>'Table 1a'!BB19</f>
        <v>0</v>
      </c>
      <c r="BC77" s="158">
        <f>'Table 1a'!BC19</f>
        <v>0</v>
      </c>
      <c r="BD77" s="158">
        <f>'Table 1a'!BD19</f>
        <v>0</v>
      </c>
      <c r="BE77" s="158">
        <f>'Table 1a'!BE19</f>
        <v>6.8540000000000001</v>
      </c>
      <c r="BF77" s="158">
        <f>'Table 1a'!BF19</f>
        <v>13.107519600000002</v>
      </c>
      <c r="BG77" s="158">
        <f>'Table 1a'!BG19</f>
        <v>14.986460219999998</v>
      </c>
      <c r="BH77" s="158">
        <f>'Table 1a'!BH19</f>
        <v>16.622024122071426</v>
      </c>
      <c r="BI77" s="158">
        <f>'Table 1a'!BI19</f>
        <v>17.693564299999998</v>
      </c>
      <c r="BJ77" s="158">
        <f>'Table 1a'!BJ19</f>
        <v>19.498030839999998</v>
      </c>
      <c r="BK77" s="158">
        <f>'Table 1a'!BK19</f>
        <v>20.507303</v>
      </c>
      <c r="BL77" s="158">
        <f>'Table 1a'!BL19</f>
        <v>21.180479929999997</v>
      </c>
      <c r="BM77" s="158">
        <f>'Table 1a'!BM19</f>
        <v>21.798681950000002</v>
      </c>
      <c r="BN77" s="158">
        <f>'Table 1a'!BN19</f>
        <v>21.362664119999998</v>
      </c>
      <c r="BO77" s="158">
        <f>'Table 1a'!BO19</f>
        <v>22.339751259999996</v>
      </c>
      <c r="BP77" s="158">
        <f>'Table 1a'!BP19</f>
        <v>56.572572000000001</v>
      </c>
      <c r="BQ77" s="158">
        <f>'Table 1a'!BQ19</f>
        <v>176.393889</v>
      </c>
      <c r="BR77" s="158">
        <f>'Table 1a'!BR19</f>
        <v>199.015096</v>
      </c>
      <c r="BS77" s="158">
        <f>'Table 1a'!BS19</f>
        <v>161.313669</v>
      </c>
      <c r="BT77" s="158">
        <f>'Table 1a'!BT19</f>
        <v>183.056162</v>
      </c>
      <c r="BU77" s="158">
        <f>'Table 1a'!BU19</f>
        <v>163.743438</v>
      </c>
      <c r="BV77" s="158">
        <f>'Table 1a'!BV19</f>
        <v>151.43220199999999</v>
      </c>
      <c r="BW77" s="158">
        <f>'Table 1a'!BW19</f>
        <v>132.03679</v>
      </c>
      <c r="BX77" s="158">
        <f>'Table 1a'!BX19</f>
        <v>171.42592473000013</v>
      </c>
      <c r="BY77" s="158">
        <f>'Table 1a'!BY19</f>
        <v>141.53542577000002</v>
      </c>
      <c r="BZ77" s="158">
        <f>'Table 1a'!BZ19</f>
        <v>111.21140532000005</v>
      </c>
      <c r="CA77" s="158">
        <f>'Table 1a'!CA19</f>
        <v>112.275954</v>
      </c>
      <c r="CB77" s="158">
        <f>'Table 1a'!CB19</f>
        <v>0</v>
      </c>
      <c r="CC77" s="158">
        <f>'Table 1a'!CC19</f>
        <v>0</v>
      </c>
      <c r="CD77" s="158">
        <f>'Table 1a'!CD19</f>
        <v>0</v>
      </c>
      <c r="CE77" s="158">
        <f>'Table 1a'!CE19</f>
        <v>0</v>
      </c>
      <c r="CF77" s="158">
        <f>'Table 1a'!CF19</f>
        <v>0</v>
      </c>
      <c r="CG77" s="159">
        <f>'Table 1a'!CG19</f>
        <v>0</v>
      </c>
    </row>
    <row r="78" spans="1:85" x14ac:dyDescent="0.35">
      <c r="A78" s="156"/>
      <c r="B78" s="62" t="s">
        <v>374</v>
      </c>
      <c r="AH78" s="158">
        <f t="shared" ref="AH78:BM78" si="31">SUM(AH79:AH80)</f>
        <v>0</v>
      </c>
      <c r="AI78" s="158">
        <f t="shared" si="31"/>
        <v>0</v>
      </c>
      <c r="AJ78" s="158">
        <f t="shared" si="31"/>
        <v>0</v>
      </c>
      <c r="AK78" s="158">
        <f t="shared" si="31"/>
        <v>0</v>
      </c>
      <c r="AL78" s="158">
        <f t="shared" si="31"/>
        <v>0</v>
      </c>
      <c r="AM78" s="158">
        <f t="shared" si="31"/>
        <v>0</v>
      </c>
      <c r="AN78" s="158">
        <f t="shared" si="31"/>
        <v>0</v>
      </c>
      <c r="AO78" s="158">
        <f t="shared" si="31"/>
        <v>0</v>
      </c>
      <c r="AP78" s="158">
        <f t="shared" si="31"/>
        <v>0</v>
      </c>
      <c r="AQ78" s="158">
        <f t="shared" si="31"/>
        <v>0</v>
      </c>
      <c r="AR78" s="158">
        <f t="shared" si="31"/>
        <v>0</v>
      </c>
      <c r="AS78" s="158">
        <f t="shared" si="31"/>
        <v>0</v>
      </c>
      <c r="AT78" s="158">
        <f t="shared" si="31"/>
        <v>0</v>
      </c>
      <c r="AU78" s="158">
        <f t="shared" si="31"/>
        <v>0</v>
      </c>
      <c r="AV78" s="158">
        <f t="shared" si="31"/>
        <v>0</v>
      </c>
      <c r="AW78" s="158">
        <f t="shared" si="31"/>
        <v>0</v>
      </c>
      <c r="AX78" s="158">
        <f t="shared" si="31"/>
        <v>0</v>
      </c>
      <c r="AY78" s="158">
        <f t="shared" si="31"/>
        <v>0</v>
      </c>
      <c r="AZ78" s="158">
        <f t="shared" si="31"/>
        <v>0</v>
      </c>
      <c r="BA78" s="158">
        <f t="shared" si="31"/>
        <v>0</v>
      </c>
      <c r="BB78" s="158">
        <f t="shared" si="31"/>
        <v>0</v>
      </c>
      <c r="BC78" s="158">
        <f t="shared" si="31"/>
        <v>0</v>
      </c>
      <c r="BD78" s="158">
        <f t="shared" si="31"/>
        <v>0</v>
      </c>
      <c r="BE78" s="158">
        <f t="shared" si="31"/>
        <v>0</v>
      </c>
      <c r="BF78" s="158">
        <f t="shared" si="31"/>
        <v>0</v>
      </c>
      <c r="BG78" s="158">
        <f t="shared" si="31"/>
        <v>0</v>
      </c>
      <c r="BH78" s="158">
        <f t="shared" si="31"/>
        <v>0</v>
      </c>
      <c r="BI78" s="158">
        <f t="shared" si="31"/>
        <v>0</v>
      </c>
      <c r="BJ78" s="158">
        <f t="shared" si="31"/>
        <v>46.637999999999998</v>
      </c>
      <c r="BK78" s="158">
        <f t="shared" si="31"/>
        <v>46.658999999999999</v>
      </c>
      <c r="BL78" s="158">
        <f t="shared" si="31"/>
        <v>50.039000000000001</v>
      </c>
      <c r="BM78" s="158">
        <f t="shared" si="31"/>
        <v>47.561</v>
      </c>
      <c r="BN78" s="158">
        <f t="shared" ref="BN78:CG78" si="32">SUM(BN79:BN80)</f>
        <v>44.601999999999997</v>
      </c>
      <c r="BO78" s="158">
        <f t="shared" si="32"/>
        <v>46.558457389804701</v>
      </c>
      <c r="BP78" s="158">
        <f t="shared" si="32"/>
        <v>43.945999999999998</v>
      </c>
      <c r="BQ78" s="158">
        <f t="shared" si="32"/>
        <v>44.098999999999997</v>
      </c>
      <c r="BR78" s="158">
        <f t="shared" si="32"/>
        <v>44.164999999999999</v>
      </c>
      <c r="BS78" s="158">
        <f t="shared" si="32"/>
        <v>39.841999999999999</v>
      </c>
      <c r="BT78" s="158">
        <f t="shared" si="32"/>
        <v>38.499000000000002</v>
      </c>
      <c r="BU78" s="158">
        <f t="shared" si="32"/>
        <v>36.994</v>
      </c>
      <c r="BV78" s="158">
        <f t="shared" si="32"/>
        <v>44.322000000000003</v>
      </c>
      <c r="BW78" s="158">
        <f t="shared" si="32"/>
        <v>33.988000000000049</v>
      </c>
      <c r="BX78" s="158">
        <f t="shared" si="32"/>
        <v>62.020754029999999</v>
      </c>
      <c r="BY78" s="158">
        <f t="shared" si="32"/>
        <v>48.520351089999998</v>
      </c>
      <c r="BZ78" s="158">
        <f t="shared" si="32"/>
        <v>45.593648690000002</v>
      </c>
      <c r="CA78" s="158">
        <f t="shared" si="32"/>
        <v>51.232449919999901</v>
      </c>
      <c r="CB78" s="158">
        <f t="shared" si="32"/>
        <v>57.039743617952396</v>
      </c>
      <c r="CC78" s="158">
        <f t="shared" si="32"/>
        <v>61.956108476857295</v>
      </c>
      <c r="CD78" s="158">
        <f t="shared" si="32"/>
        <v>65.107797718717606</v>
      </c>
      <c r="CE78" s="158">
        <f t="shared" si="32"/>
        <v>66.819142370365597</v>
      </c>
      <c r="CF78" s="158">
        <f t="shared" si="32"/>
        <v>69.139231688688298</v>
      </c>
      <c r="CG78" s="159">
        <f t="shared" si="32"/>
        <v>72.162596747673803</v>
      </c>
    </row>
    <row r="79" spans="1:85" x14ac:dyDescent="0.35">
      <c r="A79" s="156"/>
      <c r="B79" s="201" t="s">
        <v>545</v>
      </c>
      <c r="AH79" s="158">
        <f>'Table 2a'!AH93</f>
        <v>0</v>
      </c>
      <c r="AI79" s="158">
        <f>'Table 2a'!AI93</f>
        <v>0</v>
      </c>
      <c r="AJ79" s="158">
        <f>'Table 2a'!AJ93</f>
        <v>0</v>
      </c>
      <c r="AK79" s="158">
        <f>'Table 2a'!AK93</f>
        <v>0</v>
      </c>
      <c r="AL79" s="158">
        <f>'Table 2a'!AL93</f>
        <v>0</v>
      </c>
      <c r="AM79" s="158">
        <f>'Table 2a'!AM93</f>
        <v>0</v>
      </c>
      <c r="AN79" s="158">
        <f>'Table 2a'!AN93</f>
        <v>0</v>
      </c>
      <c r="AO79" s="158">
        <f>'Table 2a'!AO93</f>
        <v>0</v>
      </c>
      <c r="AP79" s="158">
        <f>'Table 2a'!AP93</f>
        <v>0</v>
      </c>
      <c r="AQ79" s="158">
        <f>'Table 2a'!AQ93</f>
        <v>0</v>
      </c>
      <c r="AR79" s="158">
        <f>'Table 2a'!AR93</f>
        <v>0</v>
      </c>
      <c r="AS79" s="158">
        <f>'Table 2a'!AS93</f>
        <v>0</v>
      </c>
      <c r="AT79" s="158">
        <f>'Table 2a'!AT93</f>
        <v>0</v>
      </c>
      <c r="AU79" s="158">
        <f>'Table 2a'!AU93</f>
        <v>0</v>
      </c>
      <c r="AV79" s="158">
        <f>'Table 2a'!AV93</f>
        <v>0</v>
      </c>
      <c r="AW79" s="158">
        <f>'Table 2a'!AW93</f>
        <v>0</v>
      </c>
      <c r="AX79" s="158">
        <f>'Table 2a'!AX93</f>
        <v>0</v>
      </c>
      <c r="AY79" s="158">
        <f>'Table 2a'!AY93</f>
        <v>0</v>
      </c>
      <c r="AZ79" s="158">
        <f>'Table 2a'!AZ93</f>
        <v>0</v>
      </c>
      <c r="BA79" s="158">
        <f>'Table 2a'!BA93</f>
        <v>0</v>
      </c>
      <c r="BB79" s="158">
        <f>'Table 2a'!BB93</f>
        <v>0</v>
      </c>
      <c r="BC79" s="158">
        <f>'Table 2a'!BC93</f>
        <v>0</v>
      </c>
      <c r="BD79" s="158">
        <f>'Table 2a'!BD93</f>
        <v>0</v>
      </c>
      <c r="BE79" s="158">
        <f>'Table 2a'!BE93</f>
        <v>0</v>
      </c>
      <c r="BF79" s="158">
        <f>'Table 2a'!BF93</f>
        <v>0</v>
      </c>
      <c r="BG79" s="158">
        <f>'Table 2a'!BG93</f>
        <v>0</v>
      </c>
      <c r="BH79" s="158">
        <f>'Table 2a'!BH93</f>
        <v>0</v>
      </c>
      <c r="BI79" s="158">
        <f>'Table 2a'!BI93</f>
        <v>0</v>
      </c>
      <c r="BJ79" s="158">
        <f>'Table 2a'!BJ93</f>
        <v>22.992533999999999</v>
      </c>
      <c r="BK79" s="158">
        <f>'Table 2a'!BK93</f>
        <v>22.396319999999999</v>
      </c>
      <c r="BL79" s="158">
        <f>'Table 2a'!BL93</f>
        <v>23.618407999999999</v>
      </c>
      <c r="BM79" s="158">
        <f>'Table 2a'!BM93</f>
        <v>22.115864999999999</v>
      </c>
      <c r="BN79" s="158">
        <f>'Table 2a'!BN93</f>
        <v>20.338511999999998</v>
      </c>
      <c r="BO79" s="158">
        <f>'Table 2a'!BO93</f>
        <v>21.323773484530555</v>
      </c>
      <c r="BP79" s="158">
        <f>'Table 2a'!BP93</f>
        <v>18.545211999999999</v>
      </c>
      <c r="BQ79" s="158">
        <f>'Table 2a'!BQ93</f>
        <v>17.904194</v>
      </c>
      <c r="BR79" s="158">
        <f>'Table 2a'!BR93</f>
        <v>16.738534999999999</v>
      </c>
      <c r="BS79" s="158">
        <f>'Table 2a'!BS93</f>
        <v>14.297962929999997</v>
      </c>
      <c r="BT79" s="158">
        <f>'Table 2a'!BT93</f>
        <v>13.080097299999998</v>
      </c>
      <c r="BU79" s="158">
        <f>'Table 2a'!BU93</f>
        <v>11.470037099999999</v>
      </c>
      <c r="BV79" s="158">
        <f>'Table 2a'!BV93</f>
        <v>12.475959119999999</v>
      </c>
      <c r="BW79" s="158">
        <f>'Table 2a'!BW93</f>
        <v>9.6425249466657501</v>
      </c>
      <c r="BX79" s="158">
        <f>'Table 2a'!BX93</f>
        <v>14.784030843881901</v>
      </c>
      <c r="BY79" s="158">
        <f>'Table 2a'!BY93</f>
        <v>11.565908513843</v>
      </c>
      <c r="BZ79" s="158">
        <f>'Table 2a'!BZ93</f>
        <v>10.4795926551815</v>
      </c>
      <c r="CA79" s="158">
        <f>'Table 2a'!CA93</f>
        <v>12.0035621723866</v>
      </c>
      <c r="CB79" s="158">
        <f>'Table 2a'!CB93</f>
        <v>13.3481060307157</v>
      </c>
      <c r="CC79" s="158">
        <f>'Table 2a'!CC93</f>
        <v>14.4986048804632</v>
      </c>
      <c r="CD79" s="158">
        <f>'Table 2a'!CD93</f>
        <v>15.236144699330399</v>
      </c>
      <c r="CE79" s="158">
        <f>'Table 2a'!CE93</f>
        <v>15.6366235306922</v>
      </c>
      <c r="CF79" s="158">
        <f>'Table 2a'!CF93</f>
        <v>16.1795572161788</v>
      </c>
      <c r="CG79" s="159">
        <f>'Table 2a'!CG93</f>
        <v>16.887067362914401</v>
      </c>
    </row>
    <row r="80" spans="1:85" x14ac:dyDescent="0.35">
      <c r="A80" s="156"/>
      <c r="B80" s="201" t="s">
        <v>546</v>
      </c>
      <c r="AH80" s="158">
        <f>'Table 2a'!AH40</f>
        <v>0</v>
      </c>
      <c r="AI80" s="158">
        <f>'Table 2a'!AI40</f>
        <v>0</v>
      </c>
      <c r="AJ80" s="158">
        <f>'Table 2a'!AJ40</f>
        <v>0</v>
      </c>
      <c r="AK80" s="158">
        <f>'Table 2a'!AK40</f>
        <v>0</v>
      </c>
      <c r="AL80" s="158">
        <f>'Table 2a'!AL40</f>
        <v>0</v>
      </c>
      <c r="AM80" s="158">
        <f>'Table 2a'!AM40</f>
        <v>0</v>
      </c>
      <c r="AN80" s="158">
        <f>'Table 2a'!AN40</f>
        <v>0</v>
      </c>
      <c r="AO80" s="158">
        <f>'Table 2a'!AO40</f>
        <v>0</v>
      </c>
      <c r="AP80" s="158">
        <f>'Table 2a'!AP40</f>
        <v>0</v>
      </c>
      <c r="AQ80" s="158">
        <f>'Table 2a'!AQ40</f>
        <v>0</v>
      </c>
      <c r="AR80" s="158">
        <f>'Table 2a'!AR40</f>
        <v>0</v>
      </c>
      <c r="AS80" s="158">
        <f>'Table 2a'!AS40</f>
        <v>0</v>
      </c>
      <c r="AT80" s="158">
        <f>'Table 2a'!AT40</f>
        <v>0</v>
      </c>
      <c r="AU80" s="158">
        <f>'Table 2a'!AU40</f>
        <v>0</v>
      </c>
      <c r="AV80" s="158">
        <f>'Table 2a'!AV40</f>
        <v>0</v>
      </c>
      <c r="AW80" s="158">
        <f>'Table 2a'!AW40</f>
        <v>0</v>
      </c>
      <c r="AX80" s="158">
        <f>'Table 2a'!AX40</f>
        <v>0</v>
      </c>
      <c r="AY80" s="158">
        <f>'Table 2a'!AY40</f>
        <v>0</v>
      </c>
      <c r="AZ80" s="158">
        <f>'Table 2a'!AZ40</f>
        <v>0</v>
      </c>
      <c r="BA80" s="158">
        <f>'Table 2a'!BA40</f>
        <v>0</v>
      </c>
      <c r="BB80" s="158">
        <f>'Table 2a'!BB40</f>
        <v>0</v>
      </c>
      <c r="BC80" s="158">
        <f>'Table 2a'!BC40</f>
        <v>0</v>
      </c>
      <c r="BD80" s="158">
        <f>'Table 2a'!BD40</f>
        <v>0</v>
      </c>
      <c r="BE80" s="158">
        <f>'Table 2a'!BE40</f>
        <v>0</v>
      </c>
      <c r="BF80" s="158">
        <f>'Table 2a'!BF40</f>
        <v>0</v>
      </c>
      <c r="BG80" s="158">
        <f>'Table 2a'!BG40</f>
        <v>0</v>
      </c>
      <c r="BH80" s="158">
        <f>'Table 2a'!BH40</f>
        <v>0</v>
      </c>
      <c r="BI80" s="158">
        <f>'Table 2a'!BI40</f>
        <v>0</v>
      </c>
      <c r="BJ80" s="158">
        <f>'Table 2a'!BJ40</f>
        <v>23.645465999999999</v>
      </c>
      <c r="BK80" s="158">
        <f>'Table 2a'!BK40</f>
        <v>24.26268</v>
      </c>
      <c r="BL80" s="158">
        <f>'Table 2a'!BL40</f>
        <v>26.420592000000003</v>
      </c>
      <c r="BM80" s="158">
        <f>'Table 2a'!BM40</f>
        <v>25.445135000000001</v>
      </c>
      <c r="BN80" s="158">
        <f>'Table 2a'!BN40</f>
        <v>24.263487999999999</v>
      </c>
      <c r="BO80" s="158">
        <f>'Table 2a'!BO40</f>
        <v>25.234683905274146</v>
      </c>
      <c r="BP80" s="158">
        <f>'Table 2a'!BP40</f>
        <v>25.400787999999999</v>
      </c>
      <c r="BQ80" s="158">
        <f>'Table 2a'!BQ40</f>
        <v>26.194805999999996</v>
      </c>
      <c r="BR80" s="158">
        <f>'Table 2a'!BR40</f>
        <v>27.426465</v>
      </c>
      <c r="BS80" s="158">
        <f>'Table 2a'!BS40</f>
        <v>25.544037070000002</v>
      </c>
      <c r="BT80" s="158">
        <f>'Table 2a'!BT40</f>
        <v>25.418902700000004</v>
      </c>
      <c r="BU80" s="158">
        <f>'Table 2a'!BU40</f>
        <v>25.523962900000001</v>
      </c>
      <c r="BV80" s="158">
        <f>'Table 2a'!BV40</f>
        <v>31.846040880000004</v>
      </c>
      <c r="BW80" s="158">
        <f>'Table 2a'!BW40</f>
        <v>24.345475053334301</v>
      </c>
      <c r="BX80" s="158">
        <f>'Table 2a'!BX40</f>
        <v>47.236723186118098</v>
      </c>
      <c r="BY80" s="158">
        <f>'Table 2a'!BY40</f>
        <v>36.954442576157</v>
      </c>
      <c r="BZ80" s="158">
        <f>'Table 2a'!BZ40</f>
        <v>35.114056034818503</v>
      </c>
      <c r="CA80" s="158">
        <f>'Table 2a'!CA40</f>
        <v>39.2288877476133</v>
      </c>
      <c r="CB80" s="158">
        <f>'Table 2a'!CB40</f>
        <v>43.691637587236698</v>
      </c>
      <c r="CC80" s="158">
        <f>'Table 2a'!CC40</f>
        <v>47.457503596394098</v>
      </c>
      <c r="CD80" s="158">
        <f>'Table 2a'!CD40</f>
        <v>49.871653019387203</v>
      </c>
      <c r="CE80" s="158">
        <f>'Table 2a'!CE40</f>
        <v>51.182518839673399</v>
      </c>
      <c r="CF80" s="158">
        <f>'Table 2a'!CF40</f>
        <v>52.959674472509498</v>
      </c>
      <c r="CG80" s="159">
        <f>'Table 2a'!CG40</f>
        <v>55.275529384759402</v>
      </c>
    </row>
    <row r="81" spans="1:87" x14ac:dyDescent="0.35">
      <c r="A81" s="156"/>
      <c r="B81" s="62" t="s">
        <v>381</v>
      </c>
      <c r="AH81" s="158">
        <f>'Table 1a'!AH34</f>
        <v>0</v>
      </c>
      <c r="AI81" s="158">
        <f>'Table 1a'!AI34</f>
        <v>0</v>
      </c>
      <c r="AJ81" s="158">
        <f>'Table 1a'!AJ34</f>
        <v>0</v>
      </c>
      <c r="AK81" s="158">
        <f>'Table 1a'!AK34</f>
        <v>0</v>
      </c>
      <c r="AL81" s="158">
        <f>'Table 1a'!AL34</f>
        <v>0</v>
      </c>
      <c r="AM81" s="158">
        <f>'Table 1a'!AM34</f>
        <v>0</v>
      </c>
      <c r="AN81" s="158">
        <f>'Table 1a'!AN34</f>
        <v>0</v>
      </c>
      <c r="AO81" s="158">
        <f>'Table 1a'!AO34</f>
        <v>0</v>
      </c>
      <c r="AP81" s="158">
        <f>'Table 1a'!AP34</f>
        <v>0</v>
      </c>
      <c r="AQ81" s="158">
        <f>'Table 1a'!AQ34</f>
        <v>0</v>
      </c>
      <c r="AR81" s="158">
        <f>'Table 1a'!AR34</f>
        <v>1.2749999999999999</v>
      </c>
      <c r="AS81" s="158">
        <f>'Table 1a'!AS34</f>
        <v>10.731</v>
      </c>
      <c r="AT81" s="158">
        <f>'Table 1a'!AT34</f>
        <v>24.417000000000002</v>
      </c>
      <c r="AU81" s="158">
        <f>'Table 1a'!AU34</f>
        <v>45.9</v>
      </c>
      <c r="AV81" s="158">
        <f>'Table 1a'!AV34</f>
        <v>86.460999999999999</v>
      </c>
      <c r="AW81" s="158">
        <f>'Table 1a'!AW34</f>
        <v>112.84399999999999</v>
      </c>
      <c r="AX81" s="158">
        <f>'Table 1a'!AX34</f>
        <v>101.313</v>
      </c>
      <c r="AY81" s="158">
        <f>'Table 1a'!AY34</f>
        <v>104.523</v>
      </c>
      <c r="AZ81" s="158">
        <f>'Table 1a'!AZ34</f>
        <v>109.417</v>
      </c>
      <c r="BA81" s="158">
        <f>'Table 1a'!BA34</f>
        <v>107.491</v>
      </c>
      <c r="BB81" s="158">
        <f>'Table 1a'!BB34</f>
        <v>112.054</v>
      </c>
      <c r="BC81" s="158">
        <f>'Table 1a'!BC34</f>
        <v>125.285</v>
      </c>
      <c r="BD81" s="158">
        <f>'Table 1a'!BD34</f>
        <v>132.35599999999999</v>
      </c>
      <c r="BE81" s="158">
        <f>'Table 1a'!BE34</f>
        <v>148.73699999999999</v>
      </c>
      <c r="BF81" s="158">
        <f>'Table 1a'!BF34</f>
        <v>168.34100000000001</v>
      </c>
      <c r="BG81" s="158">
        <f>'Table 1a'!BG34</f>
        <v>189.08099999999999</v>
      </c>
      <c r="BH81" s="158">
        <f>'Table 1a'!BH34</f>
        <v>209.41499999999999</v>
      </c>
      <c r="BI81" s="158">
        <f>'Table 1a'!BI34</f>
        <v>231.1134238570055</v>
      </c>
      <c r="BJ81" s="158">
        <f>'Table 1a'!BJ34</f>
        <v>259.31581324546704</v>
      </c>
      <c r="BK81" s="158">
        <f>'Table 1a'!BK34</f>
        <v>296.238</v>
      </c>
      <c r="BL81" s="158">
        <f>'Table 1a'!BL34</f>
        <v>324.96100000000001</v>
      </c>
      <c r="BM81" s="158">
        <f>'Table 1a'!BM34</f>
        <v>341.1</v>
      </c>
      <c r="BN81" s="158">
        <f>'Table 1a'!BN34</f>
        <v>349.83600000000001</v>
      </c>
      <c r="BO81" s="158">
        <f>'Table 1a'!BO34</f>
        <v>325.97800000000001</v>
      </c>
      <c r="BP81" s="158">
        <f>'Table 1a'!BP34</f>
        <v>304.01600000000002</v>
      </c>
      <c r="BQ81" s="158">
        <f>'Table 1a'!BQ34</f>
        <v>285.58</v>
      </c>
      <c r="BR81" s="158">
        <f>'Table 1a'!BR34</f>
        <v>271.61900000000003</v>
      </c>
      <c r="BS81" s="158">
        <f>'Table 1a'!BS34</f>
        <v>0</v>
      </c>
      <c r="BT81" s="158">
        <f>'Table 1a'!BT34</f>
        <v>0</v>
      </c>
      <c r="BU81" s="158">
        <f>'Table 1a'!BU34</f>
        <v>0</v>
      </c>
      <c r="BV81" s="158">
        <f>'Table 1a'!BV34</f>
        <v>0</v>
      </c>
      <c r="BW81" s="158">
        <f>'Table 1a'!BW34</f>
        <v>0</v>
      </c>
      <c r="BX81" s="158">
        <f>'Table 1a'!BX34</f>
        <v>0</v>
      </c>
      <c r="BY81" s="158">
        <f>'Table 1a'!BY34</f>
        <v>0</v>
      </c>
      <c r="BZ81" s="158">
        <f>'Table 1a'!BZ34</f>
        <v>0</v>
      </c>
      <c r="CA81" s="158">
        <f>'Table 1a'!CA34</f>
        <v>0</v>
      </c>
      <c r="CB81" s="158">
        <f>'Table 1a'!CB34</f>
        <v>0</v>
      </c>
      <c r="CC81" s="158">
        <f>'Table 1a'!CC34</f>
        <v>0</v>
      </c>
      <c r="CD81" s="158">
        <f>'Table 1a'!CD34</f>
        <v>0</v>
      </c>
      <c r="CE81" s="158">
        <f>'Table 1a'!CE34</f>
        <v>0</v>
      </c>
      <c r="CF81" s="158">
        <f>'Table 1a'!CF34</f>
        <v>0</v>
      </c>
      <c r="CG81" s="159">
        <f>'Table 1a'!CG34</f>
        <v>0</v>
      </c>
    </row>
    <row r="82" spans="1:87" x14ac:dyDescent="0.35">
      <c r="A82" s="156"/>
      <c r="B82" s="62" t="s">
        <v>34</v>
      </c>
      <c r="AH82" s="158">
        <f>'Table 1a'!AH59</f>
        <v>0</v>
      </c>
      <c r="AI82" s="158">
        <f>'Table 1a'!AI59</f>
        <v>0</v>
      </c>
      <c r="AJ82" s="158">
        <f>'Table 1a'!AJ59</f>
        <v>0</v>
      </c>
      <c r="AK82" s="158">
        <f>'Table 1a'!AK59</f>
        <v>0</v>
      </c>
      <c r="AL82" s="158">
        <f>'Table 1a'!AL59</f>
        <v>0</v>
      </c>
      <c r="AM82" s="158">
        <f>'Table 1a'!AM59</f>
        <v>0</v>
      </c>
      <c r="AN82" s="158">
        <f>'Table 1a'!AN59</f>
        <v>0</v>
      </c>
      <c r="AO82" s="158">
        <f>'Table 1a'!AO59</f>
        <v>0</v>
      </c>
      <c r="AP82" s="158">
        <f>'Table 1a'!AP59</f>
        <v>0</v>
      </c>
      <c r="AQ82" s="158">
        <f>'Table 1a'!AQ59</f>
        <v>0</v>
      </c>
      <c r="AR82" s="158">
        <f>'Table 1a'!AR59</f>
        <v>118</v>
      </c>
      <c r="AS82" s="158">
        <f>'Table 1a'!AS59</f>
        <v>93</v>
      </c>
      <c r="AT82" s="158">
        <f>'Table 1a'!AT59</f>
        <v>98.4</v>
      </c>
      <c r="AU82" s="158">
        <f>'Table 1a'!AU59</f>
        <v>126.66799999999999</v>
      </c>
      <c r="AV82" s="158">
        <f>'Table 1a'!AV59</f>
        <v>127.428</v>
      </c>
      <c r="AW82" s="158">
        <f>'Table 1a'!AW59</f>
        <v>139.703</v>
      </c>
      <c r="AX82" s="158">
        <f>'Table 1a'!AX59</f>
        <v>134.45699999999999</v>
      </c>
      <c r="AY82" s="158">
        <f>'Table 1a'!AY59</f>
        <v>137.58500000000001</v>
      </c>
      <c r="AZ82" s="158">
        <f>'Table 1a'!AZ59</f>
        <v>134.505</v>
      </c>
      <c r="BA82" s="158">
        <f>'Table 1a'!BA59</f>
        <v>128.536</v>
      </c>
      <c r="BB82" s="158">
        <f>'Table 1a'!BB59</f>
        <v>142.53099999999998</v>
      </c>
      <c r="BC82" s="158">
        <f>'Table 1a'!BC59</f>
        <v>129.44200000000001</v>
      </c>
      <c r="BD82" s="158">
        <f>'Table 1a'!BD59</f>
        <v>126.22099999999999</v>
      </c>
      <c r="BE82" s="158">
        <f>'Table 1a'!BE59</f>
        <v>136</v>
      </c>
      <c r="BF82" s="158">
        <f>'Table 1a'!BF59</f>
        <v>135.53100000000001</v>
      </c>
      <c r="BG82" s="158">
        <f>'Table 1a'!BG59</f>
        <v>154.86799999999999</v>
      </c>
      <c r="BH82" s="158">
        <f>'Table 1a'!BH59</f>
        <v>160.81200000000001</v>
      </c>
      <c r="BI82" s="158">
        <f>'Table 1a'!BI59</f>
        <v>190.72200000000001</v>
      </c>
      <c r="BJ82" s="158">
        <f>'Table 1a'!BJ59</f>
        <v>272.476</v>
      </c>
      <c r="BK82" s="158">
        <f>'Table 1a'!BK59</f>
        <v>234.56</v>
      </c>
      <c r="BL82" s="158">
        <f>'Table 1a'!BL59</f>
        <v>217.55500000000001</v>
      </c>
      <c r="BM82" s="158">
        <f>'Table 1a'!BM59</f>
        <v>270.00200000000001</v>
      </c>
      <c r="BN82" s="158">
        <f>'Table 1a'!BN59</f>
        <v>273.28648482000006</v>
      </c>
      <c r="BO82" s="158">
        <f>'Table 1a'!BO59</f>
        <v>126.68199999999999</v>
      </c>
      <c r="BP82" s="158">
        <f>'Table 1a'!BP59</f>
        <v>96.879000000000005</v>
      </c>
      <c r="BQ82" s="158">
        <f>'Table 1a'!BQ59</f>
        <v>8.7829999999999995</v>
      </c>
      <c r="BR82" s="158">
        <f>'Table 1a'!BR59</f>
        <v>0</v>
      </c>
      <c r="BS82" s="158">
        <f>'Table 1a'!BS59</f>
        <v>0</v>
      </c>
      <c r="BT82" s="158">
        <f>'Table 1a'!BT59</f>
        <v>0</v>
      </c>
      <c r="BU82" s="158">
        <f>'Table 1a'!BU59</f>
        <v>0</v>
      </c>
      <c r="BV82" s="158">
        <f>'Table 1a'!BV59</f>
        <v>0</v>
      </c>
      <c r="BW82" s="158">
        <f>'Table 1a'!BW59</f>
        <v>0</v>
      </c>
      <c r="BX82" s="158">
        <f>'Table 1a'!BX59</f>
        <v>0</v>
      </c>
      <c r="BY82" s="158">
        <f>'Table 1a'!BY59</f>
        <v>0</v>
      </c>
      <c r="BZ82" s="158">
        <f>'Table 1a'!BZ59</f>
        <v>0</v>
      </c>
      <c r="CA82" s="158">
        <f>'Table 1a'!CA59</f>
        <v>0</v>
      </c>
      <c r="CB82" s="158">
        <f>'Table 1a'!CB59</f>
        <v>0</v>
      </c>
      <c r="CC82" s="158">
        <f>'Table 1a'!CC59</f>
        <v>0</v>
      </c>
      <c r="CD82" s="158">
        <f>'Table 1a'!CD59</f>
        <v>0</v>
      </c>
      <c r="CE82" s="158">
        <f>'Table 1a'!CE59</f>
        <v>0</v>
      </c>
      <c r="CF82" s="158">
        <f>'Table 1a'!CF59</f>
        <v>0</v>
      </c>
      <c r="CG82" s="159">
        <f>'Table 1a'!CG59</f>
        <v>0</v>
      </c>
    </row>
    <row r="83" spans="1:87" x14ac:dyDescent="0.35">
      <c r="A83" s="156"/>
      <c r="B83" s="201" t="s">
        <v>545</v>
      </c>
      <c r="AH83" s="158">
        <f>'Table 2a'!AH113</f>
        <v>0</v>
      </c>
      <c r="AI83" s="158">
        <f>'Table 2a'!AI113</f>
        <v>0</v>
      </c>
      <c r="AJ83" s="158">
        <f>'Table 2a'!AJ113</f>
        <v>0</v>
      </c>
      <c r="AK83" s="158">
        <f>'Table 2a'!AK113</f>
        <v>0</v>
      </c>
      <c r="AL83" s="158">
        <f>'Table 2a'!AL113</f>
        <v>0</v>
      </c>
      <c r="AM83" s="158">
        <f>'Table 2a'!AM113</f>
        <v>0</v>
      </c>
      <c r="AN83" s="158">
        <f>'Table 2a'!AN113</f>
        <v>0</v>
      </c>
      <c r="AO83" s="158">
        <f>'Table 2a'!AO113</f>
        <v>0</v>
      </c>
      <c r="AP83" s="158">
        <f>'Table 2a'!AP113</f>
        <v>0</v>
      </c>
      <c r="AQ83" s="158">
        <f>'Table 2a'!AQ113</f>
        <v>0</v>
      </c>
      <c r="AR83" s="158">
        <f>'Table 2a'!AR113</f>
        <v>0</v>
      </c>
      <c r="AS83" s="158">
        <f>'Table 2a'!AS113</f>
        <v>0</v>
      </c>
      <c r="AT83" s="158">
        <f>'Table 2a'!AT113</f>
        <v>0</v>
      </c>
      <c r="AU83" s="158">
        <f>'Table 2a'!AU113</f>
        <v>0</v>
      </c>
      <c r="AV83" s="158">
        <f>'Table 2a'!AV113</f>
        <v>0</v>
      </c>
      <c r="AW83" s="158">
        <f>'Table 2a'!AW113</f>
        <v>0</v>
      </c>
      <c r="AX83" s="158">
        <f>'Table 2a'!AX113</f>
        <v>0</v>
      </c>
      <c r="AY83" s="158">
        <f>'Table 2a'!AY113</f>
        <v>0</v>
      </c>
      <c r="AZ83" s="158">
        <f>'Table 2a'!AZ113</f>
        <v>0</v>
      </c>
      <c r="BA83" s="158">
        <f>'Table 2a'!BA113</f>
        <v>0</v>
      </c>
      <c r="BB83" s="158">
        <f>'Table 2a'!BB113</f>
        <v>0</v>
      </c>
      <c r="BC83" s="158">
        <f>'Table 2a'!BC113</f>
        <v>0</v>
      </c>
      <c r="BD83" s="158">
        <f>'Table 2a'!BD113</f>
        <v>0</v>
      </c>
      <c r="BE83" s="158">
        <f>'Table 2a'!BE113</f>
        <v>0</v>
      </c>
      <c r="BF83" s="158">
        <f>'Table 2a'!BF113</f>
        <v>0</v>
      </c>
      <c r="BG83" s="158">
        <f>'Table 2a'!BG113</f>
        <v>0</v>
      </c>
      <c r="BH83" s="158">
        <f>'Table 2a'!BH113</f>
        <v>0</v>
      </c>
      <c r="BI83" s="158">
        <f>'Table 2a'!BI113</f>
        <v>0</v>
      </c>
      <c r="BJ83" s="158">
        <f>'Table 2a'!BJ113</f>
        <v>19.951376999999997</v>
      </c>
      <c r="BK83" s="158">
        <f>'Table 2a'!BK113</f>
        <v>17.527673000000004</v>
      </c>
      <c r="BL83" s="158">
        <f>'Table 2a'!BL113</f>
        <v>14.842842999999998</v>
      </c>
      <c r="BM83" s="158">
        <f>'Table 2a'!BM113</f>
        <v>15.344812999999997</v>
      </c>
      <c r="BN83" s="158">
        <f>'Table 2a'!BN113</f>
        <v>15.454585269990007</v>
      </c>
      <c r="BO83" s="158">
        <f>'Table 2a'!BO113</f>
        <v>9.8689252387300055</v>
      </c>
      <c r="BP83" s="158">
        <f>'Table 2a'!BP113</f>
        <v>8.0439209999999992</v>
      </c>
      <c r="BQ83" s="158">
        <f>'Table 2a'!BQ113</f>
        <v>0.56211199999999995</v>
      </c>
      <c r="BR83" s="158">
        <f>'Table 2a'!BR113</f>
        <v>0</v>
      </c>
      <c r="BS83" s="158">
        <f>'Table 2a'!BS113</f>
        <v>0</v>
      </c>
      <c r="BT83" s="158">
        <f>'Table 2a'!BT113</f>
        <v>0</v>
      </c>
      <c r="BU83" s="158">
        <f>'Table 2a'!BU113</f>
        <v>0</v>
      </c>
      <c r="BV83" s="158">
        <f>'Table 2a'!BV113</f>
        <v>0</v>
      </c>
      <c r="BW83" s="158">
        <f>'Table 2a'!BW113</f>
        <v>0</v>
      </c>
      <c r="BX83" s="158">
        <f>'Table 2a'!BX113</f>
        <v>0</v>
      </c>
      <c r="BY83" s="158">
        <f>'Table 2a'!BY113</f>
        <v>0</v>
      </c>
      <c r="BZ83" s="158">
        <f>'Table 2a'!BZ113</f>
        <v>0</v>
      </c>
      <c r="CA83" s="158">
        <f>'Table 2a'!CA113</f>
        <v>0</v>
      </c>
      <c r="CB83" s="158">
        <f>'Table 2a'!CB113</f>
        <v>0</v>
      </c>
      <c r="CC83" s="158">
        <f>'Table 2a'!CC113</f>
        <v>0</v>
      </c>
      <c r="CD83" s="158">
        <f>'Table 2a'!CD113</f>
        <v>0</v>
      </c>
      <c r="CE83" s="158">
        <f>'Table 2a'!CE113</f>
        <v>0</v>
      </c>
      <c r="CF83" s="158">
        <f>'Table 2a'!CF113</f>
        <v>0</v>
      </c>
      <c r="CG83" s="159">
        <f>'Table 2a'!CG113</f>
        <v>0</v>
      </c>
    </row>
    <row r="84" spans="1:87" x14ac:dyDescent="0.35">
      <c r="A84" s="156"/>
      <c r="B84" s="201" t="s">
        <v>546</v>
      </c>
      <c r="AH84" s="158">
        <f>'Table 2a'!AH64</f>
        <v>0</v>
      </c>
      <c r="AI84" s="158">
        <f>'Table 2a'!AI64</f>
        <v>0</v>
      </c>
      <c r="AJ84" s="158">
        <f>'Table 2a'!AJ64</f>
        <v>0</v>
      </c>
      <c r="AK84" s="158">
        <f>'Table 2a'!AK64</f>
        <v>0</v>
      </c>
      <c r="AL84" s="158">
        <f>'Table 2a'!AL64</f>
        <v>0</v>
      </c>
      <c r="AM84" s="158">
        <f>'Table 2a'!AM64</f>
        <v>0</v>
      </c>
      <c r="AN84" s="158">
        <f>'Table 2a'!AN64</f>
        <v>0</v>
      </c>
      <c r="AO84" s="158">
        <f>'Table 2a'!AO64</f>
        <v>0</v>
      </c>
      <c r="AP84" s="158">
        <f>'Table 2a'!AP64</f>
        <v>0</v>
      </c>
      <c r="AQ84" s="158">
        <f>'Table 2a'!AQ64</f>
        <v>0</v>
      </c>
      <c r="AR84" s="158">
        <f>'Table 2a'!AR64</f>
        <v>0</v>
      </c>
      <c r="AS84" s="158">
        <f>'Table 2a'!AS64</f>
        <v>0</v>
      </c>
      <c r="AT84" s="158">
        <f>'Table 2a'!AT64</f>
        <v>0</v>
      </c>
      <c r="AU84" s="158">
        <f>'Table 2a'!AU64</f>
        <v>0</v>
      </c>
      <c r="AV84" s="158">
        <f>'Table 2a'!AV64</f>
        <v>0</v>
      </c>
      <c r="AW84" s="158">
        <f>'Table 2a'!AW64</f>
        <v>0</v>
      </c>
      <c r="AX84" s="158">
        <f>'Table 2a'!AX64</f>
        <v>0</v>
      </c>
      <c r="AY84" s="158">
        <f>'Table 2a'!AY64</f>
        <v>0</v>
      </c>
      <c r="AZ84" s="158">
        <f>'Table 2a'!AZ64</f>
        <v>0</v>
      </c>
      <c r="BA84" s="158">
        <f>'Table 2a'!BA64</f>
        <v>0</v>
      </c>
      <c r="BB84" s="158">
        <f>'Table 2a'!BB64</f>
        <v>0</v>
      </c>
      <c r="BC84" s="158">
        <f>'Table 2a'!BC64</f>
        <v>0</v>
      </c>
      <c r="BD84" s="158">
        <f>'Table 2a'!BD64</f>
        <v>0</v>
      </c>
      <c r="BE84" s="158">
        <f>'Table 2a'!BE64</f>
        <v>0</v>
      </c>
      <c r="BF84" s="158">
        <f>'Table 2a'!BF64</f>
        <v>0</v>
      </c>
      <c r="BG84" s="158">
        <f>'Table 2a'!BG64</f>
        <v>0</v>
      </c>
      <c r="BH84" s="158">
        <f>'Table 2a'!BH64</f>
        <v>0</v>
      </c>
      <c r="BI84" s="158">
        <f>'Table 2a'!BI64</f>
        <v>0</v>
      </c>
      <c r="BJ84" s="158">
        <f>'Table 2a'!BJ64</f>
        <v>252.52462299999999</v>
      </c>
      <c r="BK84" s="158">
        <f>'Table 2a'!BK64</f>
        <v>217.03232700000001</v>
      </c>
      <c r="BL84" s="158">
        <f>'Table 2a'!BL64</f>
        <v>202.71215699999999</v>
      </c>
      <c r="BM84" s="158">
        <f>'Table 2a'!BM64</f>
        <v>254.65718699999999</v>
      </c>
      <c r="BN84" s="158">
        <f>'Table 2a'!BN64</f>
        <v>257.83189955001012</v>
      </c>
      <c r="BO84" s="158">
        <f>'Table 2a'!BO64</f>
        <v>116.81307476126997</v>
      </c>
      <c r="BP84" s="158">
        <f>'Table 2a'!BP64</f>
        <v>88.835079000000007</v>
      </c>
      <c r="BQ84" s="158">
        <f>'Table 2a'!BQ64</f>
        <v>8.2208879999999986</v>
      </c>
      <c r="BR84" s="158">
        <f>'Table 2a'!BR64</f>
        <v>0</v>
      </c>
      <c r="BS84" s="158">
        <f>'Table 2a'!BS64</f>
        <v>0</v>
      </c>
      <c r="BT84" s="158">
        <f>'Table 2a'!BT64</f>
        <v>0</v>
      </c>
      <c r="BU84" s="158">
        <f>'Table 2a'!BU64</f>
        <v>0</v>
      </c>
      <c r="BV84" s="158">
        <f>'Table 2a'!BV64</f>
        <v>0</v>
      </c>
      <c r="BW84" s="158">
        <f>'Table 2a'!BW64</f>
        <v>0</v>
      </c>
      <c r="BX84" s="158">
        <f>'Table 2a'!BX64</f>
        <v>0</v>
      </c>
      <c r="BY84" s="158">
        <f>'Table 2a'!BY64</f>
        <v>0</v>
      </c>
      <c r="BZ84" s="158">
        <f>'Table 2a'!BZ64</f>
        <v>0</v>
      </c>
      <c r="CA84" s="158">
        <f>'Table 2a'!CA64</f>
        <v>0</v>
      </c>
      <c r="CB84" s="158">
        <f>'Table 2a'!CB64</f>
        <v>0</v>
      </c>
      <c r="CC84" s="158">
        <f>'Table 2a'!CC64</f>
        <v>0</v>
      </c>
      <c r="CD84" s="158">
        <f>'Table 2a'!CD64</f>
        <v>0</v>
      </c>
      <c r="CE84" s="158">
        <f>'Table 2a'!CE64</f>
        <v>0</v>
      </c>
      <c r="CF84" s="158">
        <f>'Table 2a'!CF64</f>
        <v>0</v>
      </c>
      <c r="CG84" s="159">
        <f>'Table 2a'!CG64</f>
        <v>0</v>
      </c>
    </row>
    <row r="85" spans="1:87" x14ac:dyDescent="0.35">
      <c r="A85" s="156"/>
      <c r="B85" s="62" t="s">
        <v>408</v>
      </c>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v>0</v>
      </c>
      <c r="BT85" s="158">
        <v>0</v>
      </c>
      <c r="BU85" s="158">
        <v>0</v>
      </c>
      <c r="BV85" s="158">
        <v>6.3246354783961998</v>
      </c>
      <c r="BW85" s="158">
        <v>7.2606378499366624</v>
      </c>
      <c r="BX85" s="158">
        <v>0.44307884388463659</v>
      </c>
      <c r="BY85" s="158">
        <v>3.9796580174514227</v>
      </c>
      <c r="BZ85" s="158">
        <v>3.7092462458525279</v>
      </c>
      <c r="CA85" s="158">
        <v>6.7097510567351932</v>
      </c>
      <c r="CB85" s="158">
        <v>9.5261208195137534</v>
      </c>
      <c r="CC85" s="158">
        <v>0.72517188707785052</v>
      </c>
      <c r="CD85" s="158">
        <v>0.95956466920799588</v>
      </c>
      <c r="CE85" s="158">
        <v>1.2251367543095575</v>
      </c>
      <c r="CF85" s="158">
        <v>1.3938375187477727</v>
      </c>
      <c r="CG85" s="159">
        <v>1.5286272524474849</v>
      </c>
    </row>
    <row r="86" spans="1:87" x14ac:dyDescent="0.35">
      <c r="A86" s="156"/>
      <c r="B86" s="62" t="s">
        <v>409</v>
      </c>
      <c r="AH86" s="158">
        <f t="shared" ref="AH86:BM86" si="33">SUM(AH87:AH88)</f>
        <v>0</v>
      </c>
      <c r="AI86" s="158">
        <f t="shared" si="33"/>
        <v>0</v>
      </c>
      <c r="AJ86" s="158">
        <f t="shared" si="33"/>
        <v>0</v>
      </c>
      <c r="AK86" s="158">
        <f t="shared" si="33"/>
        <v>0</v>
      </c>
      <c r="AL86" s="158">
        <f t="shared" si="33"/>
        <v>0</v>
      </c>
      <c r="AM86" s="158">
        <f t="shared" si="33"/>
        <v>0</v>
      </c>
      <c r="AN86" s="158">
        <f t="shared" si="33"/>
        <v>0</v>
      </c>
      <c r="AO86" s="158">
        <f t="shared" si="33"/>
        <v>0</v>
      </c>
      <c r="AP86" s="158">
        <f t="shared" si="33"/>
        <v>0</v>
      </c>
      <c r="AQ86" s="158">
        <f t="shared" si="33"/>
        <v>0</v>
      </c>
      <c r="AR86" s="158">
        <f t="shared" si="33"/>
        <v>0</v>
      </c>
      <c r="AS86" s="158">
        <f t="shared" si="33"/>
        <v>0</v>
      </c>
      <c r="AT86" s="158">
        <f t="shared" si="33"/>
        <v>0</v>
      </c>
      <c r="AU86" s="158">
        <f t="shared" si="33"/>
        <v>0</v>
      </c>
      <c r="AV86" s="158">
        <f t="shared" si="33"/>
        <v>0</v>
      </c>
      <c r="AW86" s="158">
        <f t="shared" si="33"/>
        <v>0</v>
      </c>
      <c r="AX86" s="158">
        <f t="shared" si="33"/>
        <v>0</v>
      </c>
      <c r="AY86" s="158">
        <f t="shared" si="33"/>
        <v>0</v>
      </c>
      <c r="AZ86" s="158">
        <f t="shared" si="33"/>
        <v>0</v>
      </c>
      <c r="BA86" s="158">
        <f t="shared" si="33"/>
        <v>0</v>
      </c>
      <c r="BB86" s="158">
        <f t="shared" si="33"/>
        <v>0</v>
      </c>
      <c r="BC86" s="158">
        <f t="shared" si="33"/>
        <v>0</v>
      </c>
      <c r="BD86" s="158">
        <f t="shared" si="33"/>
        <v>0</v>
      </c>
      <c r="BE86" s="158">
        <f t="shared" si="33"/>
        <v>0</v>
      </c>
      <c r="BF86" s="158">
        <f t="shared" si="33"/>
        <v>0</v>
      </c>
      <c r="BG86" s="158">
        <f t="shared" si="33"/>
        <v>0</v>
      </c>
      <c r="BH86" s="158">
        <f t="shared" si="33"/>
        <v>0</v>
      </c>
      <c r="BI86" s="158">
        <f t="shared" si="33"/>
        <v>0</v>
      </c>
      <c r="BJ86" s="158">
        <f t="shared" si="33"/>
        <v>120.111</v>
      </c>
      <c r="BK86" s="158">
        <f t="shared" si="33"/>
        <v>123.071</v>
      </c>
      <c r="BL86" s="158">
        <f t="shared" si="33"/>
        <v>133.291</v>
      </c>
      <c r="BM86" s="158">
        <f t="shared" si="33"/>
        <v>138.81399999999999</v>
      </c>
      <c r="BN86" s="158">
        <f t="shared" ref="BN86:CG86" si="34">SUM(BN87:BN88)</f>
        <v>130.89869660000002</v>
      </c>
      <c r="BO86" s="158">
        <f t="shared" si="34"/>
        <v>46.04</v>
      </c>
      <c r="BP86" s="158">
        <f t="shared" si="34"/>
        <v>39.037999999999997</v>
      </c>
      <c r="BQ86" s="158">
        <f t="shared" si="34"/>
        <v>37.116999999999997</v>
      </c>
      <c r="BR86" s="158">
        <f t="shared" si="34"/>
        <v>33.851999999999997</v>
      </c>
      <c r="BS86" s="158">
        <f t="shared" si="34"/>
        <v>30.114000000000001</v>
      </c>
      <c r="BT86" s="158">
        <f t="shared" si="34"/>
        <v>27.888000000000002</v>
      </c>
      <c r="BU86" s="158">
        <f t="shared" si="34"/>
        <v>25.614000000000001</v>
      </c>
      <c r="BV86" s="158">
        <f t="shared" si="34"/>
        <v>24.831</v>
      </c>
      <c r="BW86" s="158">
        <f t="shared" si="34"/>
        <v>25.918999999999997</v>
      </c>
      <c r="BX86" s="158">
        <f t="shared" si="34"/>
        <v>27.905347540000008</v>
      </c>
      <c r="BY86" s="158">
        <f t="shared" si="34"/>
        <v>25.654237790000018</v>
      </c>
      <c r="BZ86" s="158">
        <f t="shared" si="34"/>
        <v>25.353212500000023</v>
      </c>
      <c r="CA86" s="158">
        <f t="shared" si="34"/>
        <v>23.674200000000027</v>
      </c>
      <c r="CB86" s="158">
        <f t="shared" si="34"/>
        <v>29.130319912406275</v>
      </c>
      <c r="CC86" s="158">
        <f t="shared" si="34"/>
        <v>31.118608894585357</v>
      </c>
      <c r="CD86" s="158">
        <f t="shared" si="34"/>
        <v>31.250154630798555</v>
      </c>
      <c r="CE86" s="158">
        <f t="shared" si="34"/>
        <v>31.149421736209558</v>
      </c>
      <c r="CF86" s="158">
        <f t="shared" si="34"/>
        <v>31.588222952219965</v>
      </c>
      <c r="CG86" s="159">
        <f t="shared" si="34"/>
        <v>32.125408672646934</v>
      </c>
    </row>
    <row r="87" spans="1:87" x14ac:dyDescent="0.35">
      <c r="A87" s="156"/>
      <c r="B87" s="201" t="s">
        <v>545</v>
      </c>
      <c r="AH87" s="158">
        <f>'Table 2a'!AH125</f>
        <v>0</v>
      </c>
      <c r="AI87" s="158">
        <f>'Table 2a'!AI125</f>
        <v>0</v>
      </c>
      <c r="AJ87" s="158">
        <f>'Table 2a'!AJ125</f>
        <v>0</v>
      </c>
      <c r="AK87" s="158">
        <f>'Table 2a'!AK125</f>
        <v>0</v>
      </c>
      <c r="AL87" s="158">
        <f>'Table 2a'!AL125</f>
        <v>0</v>
      </c>
      <c r="AM87" s="158">
        <f>'Table 2a'!AM125</f>
        <v>0</v>
      </c>
      <c r="AN87" s="158">
        <f>'Table 2a'!AN125</f>
        <v>0</v>
      </c>
      <c r="AO87" s="158">
        <f>'Table 2a'!AO125</f>
        <v>0</v>
      </c>
      <c r="AP87" s="158">
        <f>'Table 2a'!AP125</f>
        <v>0</v>
      </c>
      <c r="AQ87" s="158">
        <f>'Table 2a'!AQ125</f>
        <v>0</v>
      </c>
      <c r="AR87" s="158">
        <f>'Table 2a'!AR125</f>
        <v>0</v>
      </c>
      <c r="AS87" s="158">
        <f>'Table 2a'!AS125</f>
        <v>0</v>
      </c>
      <c r="AT87" s="158">
        <f>'Table 2a'!AT125</f>
        <v>0</v>
      </c>
      <c r="AU87" s="158">
        <f>'Table 2a'!AU125</f>
        <v>0</v>
      </c>
      <c r="AV87" s="158">
        <f>'Table 2a'!AV125</f>
        <v>0</v>
      </c>
      <c r="AW87" s="158">
        <f>'Table 2a'!AW125</f>
        <v>0</v>
      </c>
      <c r="AX87" s="158">
        <f>'Table 2a'!AX125</f>
        <v>0</v>
      </c>
      <c r="AY87" s="158">
        <f>'Table 2a'!AY125</f>
        <v>0</v>
      </c>
      <c r="AZ87" s="158">
        <f>'Table 2a'!AZ125</f>
        <v>0</v>
      </c>
      <c r="BA87" s="158">
        <f>'Table 2a'!BA125</f>
        <v>0</v>
      </c>
      <c r="BB87" s="158">
        <f>'Table 2a'!BB125</f>
        <v>0</v>
      </c>
      <c r="BC87" s="158">
        <f>'Table 2a'!BC125</f>
        <v>0</v>
      </c>
      <c r="BD87" s="158">
        <f>'Table 2a'!BD125</f>
        <v>0</v>
      </c>
      <c r="BE87" s="158">
        <f>'Table 2a'!BE125</f>
        <v>0</v>
      </c>
      <c r="BF87" s="158">
        <f>'Table 2a'!BF125</f>
        <v>0</v>
      </c>
      <c r="BG87" s="158">
        <f>'Table 2a'!BG125</f>
        <v>0</v>
      </c>
      <c r="BH87" s="158">
        <f>'Table 2a'!BH125</f>
        <v>0</v>
      </c>
      <c r="BI87" s="158">
        <f>'Table 2a'!BI125</f>
        <v>0</v>
      </c>
      <c r="BJ87" s="158">
        <f>'Table 2a'!BJ125</f>
        <v>0.24022200000000002</v>
      </c>
      <c r="BK87" s="158">
        <f>'Table 2a'!BK125</f>
        <v>0</v>
      </c>
      <c r="BL87" s="158">
        <f>'Table 2a'!BL125</f>
        <v>0</v>
      </c>
      <c r="BM87" s="158">
        <f>'Table 2a'!BM125</f>
        <v>0</v>
      </c>
      <c r="BN87" s="158">
        <f>'Table 2a'!BN125</f>
        <v>0</v>
      </c>
      <c r="BO87" s="158">
        <f>'Table 2a'!BO125</f>
        <v>0</v>
      </c>
      <c r="BP87" s="158">
        <f>'Table 2a'!BP125</f>
        <v>0</v>
      </c>
      <c r="BQ87" s="158">
        <f>'Table 2a'!BQ125</f>
        <v>0</v>
      </c>
      <c r="BR87" s="158">
        <f>'Table 2a'!BR125</f>
        <v>0</v>
      </c>
      <c r="BS87" s="158">
        <f>'Table 2a'!BS125</f>
        <v>4.9999999999990052E-3</v>
      </c>
      <c r="BT87" s="158">
        <f>'Table 2a'!BT125</f>
        <v>7.5000000000002842E-3</v>
      </c>
      <c r="BU87" s="158">
        <f>'Table 2a'!BU125</f>
        <v>3.4999999999989484E-3</v>
      </c>
      <c r="BV87" s="158">
        <f>'Table 2a'!BV125</f>
        <v>4.0000000000013358E-3</v>
      </c>
      <c r="BW87" s="158">
        <f>'Table 2a'!BW125</f>
        <v>4.2251202216974102E-3</v>
      </c>
      <c r="BX87" s="158">
        <f>'Table 2a'!BX125</f>
        <v>2.2144025663095599E-3</v>
      </c>
      <c r="BY87" s="158">
        <f>'Table 2a'!BY125</f>
        <v>2.03576787271587E-3</v>
      </c>
      <c r="BZ87" s="158">
        <f>'Table 2a'!BZ125</f>
        <v>2.23455072272044E-3</v>
      </c>
      <c r="CA87" s="158">
        <f>'Table 2a'!CA125</f>
        <v>2.4797528019273101E-3</v>
      </c>
      <c r="CB87" s="158">
        <f>'Table 2a'!CB125</f>
        <v>2.5372328998742302E-3</v>
      </c>
      <c r="CC87" s="158">
        <f>'Table 2a'!CC125</f>
        <v>2.7104116440559499E-3</v>
      </c>
      <c r="CD87" s="158">
        <f>'Table 2a'!CD125</f>
        <v>2.7218691965566399E-3</v>
      </c>
      <c r="CE87" s="158">
        <f>'Table 2a'!CE125</f>
        <v>2.71309542355933E-3</v>
      </c>
      <c r="CF87" s="158">
        <f>'Table 2a'!CF125</f>
        <v>2.7513147388677E-3</v>
      </c>
      <c r="CG87" s="159">
        <f>'Table 2a'!CG125</f>
        <v>2.7981032838376302E-3</v>
      </c>
    </row>
    <row r="88" spans="1:87" x14ac:dyDescent="0.35">
      <c r="A88" s="156"/>
      <c r="B88" s="201" t="s">
        <v>546</v>
      </c>
      <c r="AH88" s="158">
        <f>'Table 2a'!AH68</f>
        <v>0</v>
      </c>
      <c r="AI88" s="158">
        <f>'Table 2a'!AI68</f>
        <v>0</v>
      </c>
      <c r="AJ88" s="158">
        <f>'Table 2a'!AJ68</f>
        <v>0</v>
      </c>
      <c r="AK88" s="158">
        <f>'Table 2a'!AK68</f>
        <v>0</v>
      </c>
      <c r="AL88" s="158">
        <f>'Table 2a'!AL68</f>
        <v>0</v>
      </c>
      <c r="AM88" s="158">
        <f>'Table 2a'!AM68</f>
        <v>0</v>
      </c>
      <c r="AN88" s="158">
        <f>'Table 2a'!AN68</f>
        <v>0</v>
      </c>
      <c r="AO88" s="158">
        <f>'Table 2a'!AO68</f>
        <v>0</v>
      </c>
      <c r="AP88" s="158">
        <f>'Table 2a'!AP68</f>
        <v>0</v>
      </c>
      <c r="AQ88" s="158">
        <f>'Table 2a'!AQ68</f>
        <v>0</v>
      </c>
      <c r="AR88" s="158">
        <f>'Table 2a'!AR68</f>
        <v>0</v>
      </c>
      <c r="AS88" s="158">
        <f>'Table 2a'!AS68</f>
        <v>0</v>
      </c>
      <c r="AT88" s="158">
        <f>'Table 2a'!AT68</f>
        <v>0</v>
      </c>
      <c r="AU88" s="158">
        <f>'Table 2a'!AU68</f>
        <v>0</v>
      </c>
      <c r="AV88" s="158">
        <f>'Table 2a'!AV68</f>
        <v>0</v>
      </c>
      <c r="AW88" s="158">
        <f>'Table 2a'!AW68</f>
        <v>0</v>
      </c>
      <c r="AX88" s="158">
        <f>'Table 2a'!AX68</f>
        <v>0</v>
      </c>
      <c r="AY88" s="158">
        <f>'Table 2a'!AY68</f>
        <v>0</v>
      </c>
      <c r="AZ88" s="158">
        <f>'Table 2a'!AZ68</f>
        <v>0</v>
      </c>
      <c r="BA88" s="158">
        <f>'Table 2a'!BA68</f>
        <v>0</v>
      </c>
      <c r="BB88" s="158">
        <f>'Table 2a'!BB68</f>
        <v>0</v>
      </c>
      <c r="BC88" s="158">
        <f>'Table 2a'!BC68</f>
        <v>0</v>
      </c>
      <c r="BD88" s="158">
        <f>'Table 2a'!BD68</f>
        <v>0</v>
      </c>
      <c r="BE88" s="158">
        <f>'Table 2a'!BE68</f>
        <v>0</v>
      </c>
      <c r="BF88" s="158">
        <f>'Table 2a'!BF68</f>
        <v>0</v>
      </c>
      <c r="BG88" s="158">
        <f>'Table 2a'!BG68</f>
        <v>0</v>
      </c>
      <c r="BH88" s="158">
        <f>'Table 2a'!BH68</f>
        <v>0</v>
      </c>
      <c r="BI88" s="158">
        <f>'Table 2a'!BI68</f>
        <v>0</v>
      </c>
      <c r="BJ88" s="158">
        <f>'Table 2a'!BJ68</f>
        <v>119.870778</v>
      </c>
      <c r="BK88" s="158">
        <f>'Table 2a'!BK68</f>
        <v>123.071</v>
      </c>
      <c r="BL88" s="158">
        <f>'Table 2a'!BL68</f>
        <v>133.291</v>
      </c>
      <c r="BM88" s="158">
        <f>'Table 2a'!BM68</f>
        <v>138.81399999999999</v>
      </c>
      <c r="BN88" s="158">
        <f>'Table 2a'!BN68</f>
        <v>130.89869660000002</v>
      </c>
      <c r="BO88" s="158">
        <f>'Table 2a'!BO68</f>
        <v>46.04</v>
      </c>
      <c r="BP88" s="158">
        <f>'Table 2a'!BP68</f>
        <v>39.037999999999997</v>
      </c>
      <c r="BQ88" s="158">
        <f>'Table 2a'!BQ68</f>
        <v>37.116999999999997</v>
      </c>
      <c r="BR88" s="158">
        <f>'Table 2a'!BR68</f>
        <v>33.851999999999997</v>
      </c>
      <c r="BS88" s="158">
        <f>'Table 2a'!BS68</f>
        <v>30.109000000000002</v>
      </c>
      <c r="BT88" s="158">
        <f>'Table 2a'!BT68</f>
        <v>27.880500000000001</v>
      </c>
      <c r="BU88" s="158">
        <f>'Table 2a'!BU68</f>
        <v>25.610500000000002</v>
      </c>
      <c r="BV88" s="158">
        <f>'Table 2a'!BV68</f>
        <v>24.826999999999998</v>
      </c>
      <c r="BW88" s="158">
        <f>'Table 2a'!BW68</f>
        <v>25.9147748797783</v>
      </c>
      <c r="BX88" s="158">
        <f>'Table 2a'!BX68</f>
        <v>27.903133137433699</v>
      </c>
      <c r="BY88" s="158">
        <f>'Table 2a'!BY68</f>
        <v>25.652202022127302</v>
      </c>
      <c r="BZ88" s="158">
        <f>'Table 2a'!BZ68</f>
        <v>25.350977949277301</v>
      </c>
      <c r="CA88" s="158">
        <f>'Table 2a'!CA68</f>
        <v>23.671720247198099</v>
      </c>
      <c r="CB88" s="158">
        <f>'Table 2a'!CB68</f>
        <v>29.127782679506399</v>
      </c>
      <c r="CC88" s="158">
        <f>'Table 2a'!CC68</f>
        <v>31.115898482941301</v>
      </c>
      <c r="CD88" s="158">
        <f>'Table 2a'!CD68</f>
        <v>31.247432761601999</v>
      </c>
      <c r="CE88" s="158">
        <f>'Table 2a'!CE68</f>
        <v>31.146708640785999</v>
      </c>
      <c r="CF88" s="158">
        <f>'Table 2a'!CF68</f>
        <v>31.585471637481099</v>
      </c>
      <c r="CG88" s="159">
        <f>'Table 2a'!CG68</f>
        <v>32.122610569363097</v>
      </c>
    </row>
    <row r="89" spans="1:87" x14ac:dyDescent="0.35">
      <c r="A89" s="156"/>
      <c r="B89" s="62" t="s">
        <v>411</v>
      </c>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f>'Table 2a'!BQ71</f>
        <v>5.8574696600000031</v>
      </c>
      <c r="BR89" s="158">
        <f>'Table 2a'!BR71</f>
        <v>56.150329630000009</v>
      </c>
      <c r="BS89" s="158">
        <f>'Table 2a'!BS71</f>
        <v>490.88279648000002</v>
      </c>
      <c r="BT89" s="158">
        <f>'Table 2a'!BT71</f>
        <v>1585.7627723199994</v>
      </c>
      <c r="BU89" s="158">
        <f>'Table 2a'!BU71</f>
        <v>3322.5426384599987</v>
      </c>
      <c r="BV89" s="158">
        <f>'Table 2a'!BV71</f>
        <v>8134.8647156900006</v>
      </c>
      <c r="BW89" s="158">
        <f>'Table 2a'!BW71</f>
        <v>18388.256169110005</v>
      </c>
      <c r="BX89" s="158">
        <f>'Table 2a'!BX71</f>
        <v>38320.348814015022</v>
      </c>
      <c r="BY89" s="158">
        <f>'Table 2a'!BY71</f>
        <v>40935.681691392034</v>
      </c>
      <c r="BZ89" s="158">
        <f>'Table 2a'!BZ71</f>
        <v>41937.592814439668</v>
      </c>
      <c r="CA89" s="158">
        <f>'Table 2a'!CA71</f>
        <v>52118.544098990002</v>
      </c>
      <c r="CB89" s="158">
        <f>'Table 2a'!CB71</f>
        <v>65476.263263859772</v>
      </c>
      <c r="CC89" s="158">
        <f>'Table 2a'!CC71</f>
        <v>77453.854647355547</v>
      </c>
      <c r="CD89" s="158">
        <f>'Table 2a'!CD71</f>
        <v>81202.864144525971</v>
      </c>
      <c r="CE89" s="158">
        <f>'Table 2a'!CE71</f>
        <v>82802.153606490072</v>
      </c>
      <c r="CF89" s="158">
        <f>'Table 2a'!CF71</f>
        <v>85310.415046715905</v>
      </c>
      <c r="CG89" s="159">
        <f>'Table 2a'!CG71</f>
        <v>88687.145774567834</v>
      </c>
    </row>
    <row r="90" spans="1:87" x14ac:dyDescent="0.35">
      <c r="A90" s="156"/>
      <c r="B90" s="62" t="s">
        <v>416</v>
      </c>
      <c r="AH90" s="158">
        <f>'Table 1a'!AH76</f>
        <v>0</v>
      </c>
      <c r="AI90" s="158">
        <f>'Table 1a'!AI76</f>
        <v>0</v>
      </c>
      <c r="AJ90" s="158">
        <f>'Table 1a'!AJ76</f>
        <v>0</v>
      </c>
      <c r="AK90" s="158">
        <f>'Table 1a'!AK76</f>
        <v>0</v>
      </c>
      <c r="AL90" s="158">
        <f>'Table 1a'!AL76</f>
        <v>0</v>
      </c>
      <c r="AM90" s="158">
        <f>'Table 1a'!AM76</f>
        <v>0</v>
      </c>
      <c r="AN90" s="158">
        <f>'Table 1a'!AN76</f>
        <v>0</v>
      </c>
      <c r="AO90" s="158">
        <f>'Table 1a'!AO76</f>
        <v>0</v>
      </c>
      <c r="AP90" s="158">
        <f>'Table 1a'!AP76</f>
        <v>0</v>
      </c>
      <c r="AQ90" s="158">
        <f>'Table 1a'!AQ76</f>
        <v>0</v>
      </c>
      <c r="AR90" s="158">
        <f>'Table 1a'!AR76</f>
        <v>33.869999999999997</v>
      </c>
      <c r="AS90" s="158">
        <f>'Table 1a'!AS76</f>
        <v>25.613</v>
      </c>
      <c r="AT90" s="158">
        <f>'Table 1a'!AT76</f>
        <v>10.731</v>
      </c>
      <c r="AU90" s="158">
        <f>'Table 1a'!AU76</f>
        <v>4.2610000000000001</v>
      </c>
      <c r="AV90" s="158">
        <f>'Table 1a'!AV76</f>
        <v>2.2210000000000001</v>
      </c>
      <c r="AW90" s="158">
        <f>'Table 1a'!AW76</f>
        <v>1.3009999999999999</v>
      </c>
      <c r="AX90" s="158">
        <f>'Table 1a'!AX76</f>
        <v>0.84199999999999997</v>
      </c>
      <c r="AY90" s="158">
        <f>'Table 1a'!AY76</f>
        <v>1.5860000000000001</v>
      </c>
      <c r="AZ90" s="158">
        <f>'Table 1a'!AZ76</f>
        <v>0</v>
      </c>
      <c r="BA90" s="158">
        <f>'Table 1a'!BA76</f>
        <v>0.22500000000000001</v>
      </c>
      <c r="BB90" s="158">
        <f>'Table 1a'!BB76</f>
        <v>0.53600000000000003</v>
      </c>
      <c r="BC90" s="158">
        <f>'Table 1a'!BC76</f>
        <v>0.21700000000000003</v>
      </c>
      <c r="BD90" s="158">
        <f>'Table 1a'!BD76</f>
        <v>4.3999999999999997E-2</v>
      </c>
      <c r="BE90" s="158">
        <f>'Table 1a'!BE76</f>
        <v>0.34199999999999997</v>
      </c>
      <c r="BF90" s="158">
        <f>'Table 1a'!BF76</f>
        <v>0.34199999999999997</v>
      </c>
      <c r="BG90" s="158">
        <f>'Table 1a'!BG76</f>
        <v>0.127</v>
      </c>
      <c r="BH90" s="158">
        <f>'Table 1a'!BH76</f>
        <v>8.6999999999999994E-2</v>
      </c>
      <c r="BI90" s="158">
        <f>'Table 1a'!BI76</f>
        <v>0</v>
      </c>
      <c r="BJ90" s="158">
        <f>'Table 1a'!BJ76</f>
        <v>0</v>
      </c>
      <c r="BK90" s="158">
        <f>'Table 1a'!BK76</f>
        <v>0</v>
      </c>
      <c r="BL90" s="158">
        <f>'Table 1a'!BL76</f>
        <v>0</v>
      </c>
      <c r="BM90" s="158">
        <f>'Table 1a'!BM76</f>
        <v>0</v>
      </c>
      <c r="BN90" s="158">
        <f>'Table 1a'!BN76</f>
        <v>0</v>
      </c>
      <c r="BO90" s="158">
        <f>'Table 1a'!BO76</f>
        <v>0</v>
      </c>
      <c r="BP90" s="158">
        <f>'Table 1a'!BP76</f>
        <v>0</v>
      </c>
      <c r="BQ90" s="158">
        <f>'Table 1a'!BQ76</f>
        <v>0</v>
      </c>
      <c r="BR90" s="158">
        <f>'Table 1a'!BR76</f>
        <v>0</v>
      </c>
      <c r="BS90" s="158">
        <f>'Table 1a'!BS76</f>
        <v>0</v>
      </c>
      <c r="BT90" s="158">
        <f>'Table 1a'!BT76</f>
        <v>0</v>
      </c>
      <c r="BU90" s="158">
        <f>'Table 1a'!BU76</f>
        <v>0</v>
      </c>
      <c r="BV90" s="158">
        <f>'Table 1a'!BV76</f>
        <v>0</v>
      </c>
      <c r="BW90" s="158">
        <f>'Table 1a'!BW76</f>
        <v>0</v>
      </c>
      <c r="BX90" s="158">
        <f>'Table 1a'!BX76</f>
        <v>0</v>
      </c>
      <c r="BY90" s="158">
        <f>'Table 1a'!BY76</f>
        <v>0</v>
      </c>
      <c r="BZ90" s="158">
        <f>'Table 1a'!BZ76</f>
        <v>0</v>
      </c>
      <c r="CA90" s="158">
        <f>'Table 1a'!CA76</f>
        <v>0</v>
      </c>
      <c r="CB90" s="158">
        <f>'Table 1a'!CB76</f>
        <v>0</v>
      </c>
      <c r="CC90" s="158">
        <f>'Table 1a'!CC76</f>
        <v>0</v>
      </c>
      <c r="CD90" s="158">
        <f>'Table 1a'!CD76</f>
        <v>0</v>
      </c>
      <c r="CE90" s="158">
        <f>'Table 1a'!CE76</f>
        <v>0</v>
      </c>
      <c r="CF90" s="158">
        <f>'Table 1a'!CF76</f>
        <v>0</v>
      </c>
      <c r="CG90" s="159">
        <f>'Table 1a'!CG76</f>
        <v>0</v>
      </c>
    </row>
    <row r="91" spans="1:87" ht="26.25" customHeight="1" x14ac:dyDescent="0.35">
      <c r="A91" s="156"/>
      <c r="B91" s="107" t="s">
        <v>547</v>
      </c>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8"/>
      <c r="BD91" s="158"/>
      <c r="BE91" s="158"/>
      <c r="BF91" s="158"/>
      <c r="BG91" s="158"/>
      <c r="BH91" s="269" t="s">
        <v>515</v>
      </c>
      <c r="BI91" s="158"/>
      <c r="BJ91" s="158"/>
      <c r="BK91" s="158"/>
      <c r="BL91" s="269" t="s">
        <v>515</v>
      </c>
      <c r="BM91" s="158"/>
      <c r="BN91" s="158"/>
      <c r="BO91" s="158"/>
      <c r="BP91" s="158"/>
      <c r="BQ91" s="158"/>
      <c r="BR91" s="158"/>
      <c r="BS91" s="158"/>
      <c r="BT91" s="158"/>
      <c r="BU91" s="158"/>
      <c r="BV91" s="158"/>
      <c r="BW91" s="158"/>
      <c r="BX91" s="158"/>
      <c r="BY91" s="158"/>
      <c r="BZ91" s="158"/>
      <c r="CA91" s="158"/>
      <c r="CB91" s="158"/>
      <c r="CC91" s="158"/>
      <c r="CD91" s="158"/>
      <c r="CE91" s="158"/>
      <c r="CF91" s="158"/>
      <c r="CG91" s="159"/>
    </row>
    <row r="92" spans="1:87" x14ac:dyDescent="0.35">
      <c r="A92" s="156"/>
      <c r="B92" s="62" t="s">
        <v>548</v>
      </c>
      <c r="AH92" s="158">
        <f t="shared" ref="AH92:BK92" si="35">AH6+AH56+AH65+AH83</f>
        <v>1071</v>
      </c>
      <c r="AI92" s="158">
        <f t="shared" si="35"/>
        <v>1194</v>
      </c>
      <c r="AJ92" s="158">
        <f t="shared" si="35"/>
        <v>1476</v>
      </c>
      <c r="AK92" s="158">
        <f t="shared" si="35"/>
        <v>2096.33</v>
      </c>
      <c r="AL92" s="158">
        <f t="shared" si="35"/>
        <v>2419</v>
      </c>
      <c r="AM92" s="158">
        <f t="shared" si="35"/>
        <v>2704</v>
      </c>
      <c r="AN92" s="158">
        <f t="shared" si="35"/>
        <v>3117</v>
      </c>
      <c r="AO92" s="158">
        <f t="shared" si="35"/>
        <v>3515</v>
      </c>
      <c r="AP92" s="158">
        <f t="shared" si="35"/>
        <v>3782</v>
      </c>
      <c r="AQ92" s="158">
        <f t="shared" si="35"/>
        <v>3985</v>
      </c>
      <c r="AR92" s="158">
        <f t="shared" si="35"/>
        <v>4434.1280000000006</v>
      </c>
      <c r="AS92" s="158">
        <f t="shared" si="35"/>
        <v>5031.3342119219333</v>
      </c>
      <c r="AT92" s="158">
        <f t="shared" si="35"/>
        <v>5790.8220000000001</v>
      </c>
      <c r="AU92" s="158">
        <f t="shared" si="35"/>
        <v>6001.4549999999999</v>
      </c>
      <c r="AV92" s="158">
        <f t="shared" si="35"/>
        <v>7260.0259999999998</v>
      </c>
      <c r="AW92" s="158">
        <f t="shared" si="35"/>
        <v>8069.4830000000002</v>
      </c>
      <c r="AX92" s="158">
        <f t="shared" si="35"/>
        <v>8344.4640593971671</v>
      </c>
      <c r="AY92" s="158">
        <f t="shared" si="35"/>
        <v>8494.3502538867524</v>
      </c>
      <c r="AZ92" s="158">
        <f t="shared" si="35"/>
        <v>8602.025694728236</v>
      </c>
      <c r="BA92" s="158">
        <f t="shared" si="35"/>
        <v>8640.5586407757619</v>
      </c>
      <c r="BB92" s="158">
        <f t="shared" si="35"/>
        <v>8595.464433952191</v>
      </c>
      <c r="BC92" s="158">
        <f t="shared" si="35"/>
        <v>8942.0083998374503</v>
      </c>
      <c r="BD92" s="158">
        <f t="shared" si="35"/>
        <v>9531.7037557356707</v>
      </c>
      <c r="BE92" s="158">
        <f t="shared" si="35"/>
        <v>10294.057763499603</v>
      </c>
      <c r="BF92" s="158">
        <f t="shared" si="35"/>
        <v>10697.652014520467</v>
      </c>
      <c r="BG92" s="158">
        <f t="shared" si="35"/>
        <v>10903.644924357332</v>
      </c>
      <c r="BH92" s="244">
        <f t="shared" si="35"/>
        <v>12347.603465567412</v>
      </c>
      <c r="BI92" s="158">
        <f t="shared" si="35"/>
        <v>12833.50964645738</v>
      </c>
      <c r="BJ92" s="158">
        <f t="shared" si="35"/>
        <v>13753.967936590454</v>
      </c>
      <c r="BK92" s="158">
        <f t="shared" si="35"/>
        <v>14354.868818296125</v>
      </c>
      <c r="BL92" s="158">
        <f t="shared" ref="BL92:CG92" si="36">BL6+BL56+BL65+BL75+BL79+BL83+BL87</f>
        <v>14721.011200425168</v>
      </c>
      <c r="BM92" s="158">
        <f t="shared" si="36"/>
        <v>15492.068565823669</v>
      </c>
      <c r="BN92" s="158">
        <f t="shared" si="36"/>
        <v>15810.513671509976</v>
      </c>
      <c r="BO92" s="158">
        <f t="shared" si="36"/>
        <v>15612.339757306714</v>
      </c>
      <c r="BP92" s="158">
        <f t="shared" si="36"/>
        <v>15242.974138951089</v>
      </c>
      <c r="BQ92" s="158">
        <f t="shared" si="36"/>
        <v>12961.116992112904</v>
      </c>
      <c r="BR92" s="158">
        <f t="shared" si="36"/>
        <v>12603.588065432599</v>
      </c>
      <c r="BS92" s="158">
        <f t="shared" si="36"/>
        <v>12139.565133600741</v>
      </c>
      <c r="BT92" s="158">
        <f t="shared" si="36"/>
        <v>11644.694403247282</v>
      </c>
      <c r="BU92" s="158">
        <f t="shared" si="36"/>
        <v>11296.249894133553</v>
      </c>
      <c r="BV92" s="158">
        <f t="shared" si="36"/>
        <v>10910.848339015991</v>
      </c>
      <c r="BW92" s="158">
        <f t="shared" si="36"/>
        <v>10756.106788400457</v>
      </c>
      <c r="BX92" s="158">
        <f t="shared" si="36"/>
        <v>10831.431974540646</v>
      </c>
      <c r="BY92" s="158">
        <f t="shared" si="36"/>
        <v>10521.099477425321</v>
      </c>
      <c r="BZ92" s="158">
        <f t="shared" si="36"/>
        <v>10849.626644173572</v>
      </c>
      <c r="CA92" s="158">
        <f t="shared" si="36"/>
        <v>11686.819672412843</v>
      </c>
      <c r="CB92" s="158">
        <f t="shared" si="36"/>
        <v>12927.140068386427</v>
      </c>
      <c r="CC92" s="158">
        <f t="shared" si="36"/>
        <v>13098.743448046556</v>
      </c>
      <c r="CD92" s="158">
        <f t="shared" si="36"/>
        <v>13150.580144064466</v>
      </c>
      <c r="CE92" s="158">
        <f t="shared" si="36"/>
        <v>12928.696009972602</v>
      </c>
      <c r="CF92" s="158">
        <f t="shared" si="36"/>
        <v>13000.06921435947</v>
      </c>
      <c r="CG92" s="159">
        <f t="shared" si="36"/>
        <v>13317.208088705322</v>
      </c>
    </row>
    <row r="93" spans="1:87" x14ac:dyDescent="0.35">
      <c r="A93" s="156"/>
      <c r="B93" s="62" t="s">
        <v>540</v>
      </c>
      <c r="AH93" s="158">
        <f t="shared" ref="AH93:BM93" si="37">AH7+AH57+AH66+AH50+AH81</f>
        <v>209</v>
      </c>
      <c r="AI93" s="158">
        <f t="shared" si="37"/>
        <v>234</v>
      </c>
      <c r="AJ93" s="158">
        <f t="shared" si="37"/>
        <v>287</v>
      </c>
      <c r="AK93" s="158">
        <f t="shared" si="37"/>
        <v>379</v>
      </c>
      <c r="AL93" s="158">
        <f t="shared" si="37"/>
        <v>487</v>
      </c>
      <c r="AM93" s="158">
        <f t="shared" si="37"/>
        <v>570</v>
      </c>
      <c r="AN93" s="158">
        <f t="shared" si="37"/>
        <v>651</v>
      </c>
      <c r="AO93" s="158">
        <f t="shared" si="37"/>
        <v>762</v>
      </c>
      <c r="AP93" s="158">
        <f t="shared" si="37"/>
        <v>898</v>
      </c>
      <c r="AQ93" s="158">
        <f t="shared" si="37"/>
        <v>959</v>
      </c>
      <c r="AR93" s="158">
        <f t="shared" si="37"/>
        <v>1075.9450000000002</v>
      </c>
      <c r="AS93" s="158">
        <f t="shared" si="37"/>
        <v>1329.8654154022263</v>
      </c>
      <c r="AT93" s="158">
        <f t="shared" si="37"/>
        <v>1688.6289999999999</v>
      </c>
      <c r="AU93" s="158">
        <f t="shared" si="37"/>
        <v>2107</v>
      </c>
      <c r="AV93" s="158">
        <f t="shared" si="37"/>
        <v>2857.45</v>
      </c>
      <c r="AW93" s="158">
        <f t="shared" si="37"/>
        <v>3630.4380000000001</v>
      </c>
      <c r="AX93" s="158">
        <f t="shared" si="37"/>
        <v>4346.2807426775134</v>
      </c>
      <c r="AY93" s="158">
        <f t="shared" si="37"/>
        <v>5065.8874139371928</v>
      </c>
      <c r="AZ93" s="158">
        <f t="shared" si="37"/>
        <v>5601.3392822887272</v>
      </c>
      <c r="BA93" s="158">
        <f t="shared" si="37"/>
        <v>5978.4903319487757</v>
      </c>
      <c r="BB93" s="158">
        <f t="shared" si="37"/>
        <v>6383.9058155570938</v>
      </c>
      <c r="BC93" s="158">
        <f t="shared" si="37"/>
        <v>6803.9420322813176</v>
      </c>
      <c r="BD93" s="158">
        <f t="shared" si="37"/>
        <v>7321.7918379957373</v>
      </c>
      <c r="BE93" s="158">
        <f t="shared" si="37"/>
        <v>7978.1188632648191</v>
      </c>
      <c r="BF93" s="158">
        <f t="shared" si="37"/>
        <v>8534.0938975427689</v>
      </c>
      <c r="BG93" s="158">
        <f t="shared" si="37"/>
        <v>8861.5484462812674</v>
      </c>
      <c r="BH93" s="244">
        <f t="shared" si="37"/>
        <v>8877.5650148769746</v>
      </c>
      <c r="BI93" s="158">
        <f t="shared" si="37"/>
        <v>9075.8113139076904</v>
      </c>
      <c r="BJ93" s="158">
        <f t="shared" si="37"/>
        <v>9399.8005565574513</v>
      </c>
      <c r="BK93" s="158">
        <f t="shared" si="37"/>
        <v>10177.618454791738</v>
      </c>
      <c r="BL93" s="158">
        <f t="shared" si="37"/>
        <v>10907.655073310243</v>
      </c>
      <c r="BM93" s="158">
        <f t="shared" si="37"/>
        <v>12107.895681998447</v>
      </c>
      <c r="BN93" s="158">
        <f t="shared" ref="BN93:CG93" si="38">BN7+BN57+BN66+BN50+BN81</f>
        <v>12725.741947067476</v>
      </c>
      <c r="BO93" s="158">
        <f t="shared" si="38"/>
        <v>13372.605140368021</v>
      </c>
      <c r="BP93" s="158">
        <f t="shared" si="38"/>
        <v>14433.780228520354</v>
      </c>
      <c r="BQ93" s="158">
        <f t="shared" si="38"/>
        <v>14369.329112285412</v>
      </c>
      <c r="BR93" s="158">
        <f t="shared" si="38"/>
        <v>16136.072598192797</v>
      </c>
      <c r="BS93" s="158">
        <f t="shared" si="38"/>
        <v>16994.593159353492</v>
      </c>
      <c r="BT93" s="158">
        <f t="shared" si="38"/>
        <v>17113.226801433557</v>
      </c>
      <c r="BU93" s="158">
        <f t="shared" si="38"/>
        <v>17349.916306110354</v>
      </c>
      <c r="BV93" s="158">
        <f t="shared" si="38"/>
        <v>16806.873433414352</v>
      </c>
      <c r="BW93" s="158">
        <f t="shared" si="38"/>
        <v>15009.586781133727</v>
      </c>
      <c r="BX93" s="158">
        <f t="shared" si="38"/>
        <v>14293.157338859182</v>
      </c>
      <c r="BY93" s="158">
        <f t="shared" si="38"/>
        <v>13218.126917565474</v>
      </c>
      <c r="BZ93" s="158">
        <f t="shared" si="38"/>
        <v>12312.483763348731</v>
      </c>
      <c r="CA93" s="158">
        <f t="shared" si="38"/>
        <v>12058.702024487389</v>
      </c>
      <c r="CB93" s="158">
        <f t="shared" si="38"/>
        <v>11310.86362002476</v>
      </c>
      <c r="CC93" s="158">
        <f t="shared" si="38"/>
        <v>3130.3132955239766</v>
      </c>
      <c r="CD93" s="158">
        <f t="shared" si="38"/>
        <v>437.49175900097225</v>
      </c>
      <c r="CE93" s="158">
        <f t="shared" si="38"/>
        <v>410.39758525426168</v>
      </c>
      <c r="CF93" s="158">
        <f t="shared" si="38"/>
        <v>416.96750142882291</v>
      </c>
      <c r="CG93" s="159">
        <f t="shared" si="38"/>
        <v>8.4068926327269597</v>
      </c>
    </row>
    <row r="94" spans="1:87" x14ac:dyDescent="0.35">
      <c r="A94" s="156"/>
      <c r="B94" s="62" t="s">
        <v>541</v>
      </c>
      <c r="AH94" s="158">
        <f t="shared" ref="AH94:CC94" si="39">AH8+AH58+AH67+AH48+AH54</f>
        <v>604.78921306205552</v>
      </c>
      <c r="AI94" s="158">
        <f t="shared" si="39"/>
        <v>657.35884322879861</v>
      </c>
      <c r="AJ94" s="158">
        <f t="shared" si="39"/>
        <v>835.65377077913138</v>
      </c>
      <c r="AK94" s="158">
        <f t="shared" si="39"/>
        <v>1188.8295369048553</v>
      </c>
      <c r="AL94" s="158">
        <f t="shared" si="39"/>
        <v>1568.4209595146817</v>
      </c>
      <c r="AM94" s="158">
        <f t="shared" si="39"/>
        <v>1874.9653575731388</v>
      </c>
      <c r="AN94" s="158">
        <f t="shared" si="39"/>
        <v>2110.6155378158642</v>
      </c>
      <c r="AO94" s="158">
        <f t="shared" si="39"/>
        <v>2449.4943669573745</v>
      </c>
      <c r="AP94" s="158">
        <f t="shared" si="39"/>
        <v>2724.5694023244978</v>
      </c>
      <c r="AQ94" s="158">
        <f t="shared" si="39"/>
        <v>2891.2348768546713</v>
      </c>
      <c r="AR94" s="158">
        <f t="shared" si="39"/>
        <v>2718.5591405014425</v>
      </c>
      <c r="AS94" s="158">
        <f t="shared" si="39"/>
        <v>3071.7675611423365</v>
      </c>
      <c r="AT94" s="158">
        <f t="shared" si="39"/>
        <v>3653.0339272426231</v>
      </c>
      <c r="AU94" s="158">
        <f t="shared" si="39"/>
        <v>4584.6811160338402</v>
      </c>
      <c r="AV94" s="158">
        <f t="shared" si="39"/>
        <v>5706.6628545365193</v>
      </c>
      <c r="AW94" s="158">
        <f t="shared" si="39"/>
        <v>6544.3247590274568</v>
      </c>
      <c r="AX94" s="158">
        <f t="shared" si="39"/>
        <v>7231.7418987599576</v>
      </c>
      <c r="AY94" s="158">
        <f t="shared" si="39"/>
        <v>7852.0269815811735</v>
      </c>
      <c r="AZ94" s="158">
        <f t="shared" si="39"/>
        <v>8273.1951780794916</v>
      </c>
      <c r="BA94" s="158">
        <f t="shared" si="39"/>
        <v>8247.3200384394113</v>
      </c>
      <c r="BB94" s="158">
        <f t="shared" si="39"/>
        <v>8257.5641428037525</v>
      </c>
      <c r="BC94" s="158">
        <f t="shared" si="39"/>
        <v>8109.3576874313303</v>
      </c>
      <c r="BD94" s="158">
        <f t="shared" si="39"/>
        <v>7416.2123257729063</v>
      </c>
      <c r="BE94" s="158">
        <f t="shared" si="39"/>
        <v>7644.1400997220408</v>
      </c>
      <c r="BF94" s="158">
        <f t="shared" si="39"/>
        <v>7945.9948495321341</v>
      </c>
      <c r="BG94" s="158">
        <f t="shared" si="39"/>
        <v>8381.4400630081327</v>
      </c>
      <c r="BH94" s="244">
        <f t="shared" si="39"/>
        <v>8399.2957024825664</v>
      </c>
      <c r="BI94" s="158">
        <f t="shared" si="39"/>
        <v>8098.4461662645435</v>
      </c>
      <c r="BJ94" s="158">
        <f t="shared" si="39"/>
        <v>7904.4431749670312</v>
      </c>
      <c r="BK94" s="158">
        <f t="shared" si="39"/>
        <v>7934.8015649484423</v>
      </c>
      <c r="BL94" s="158">
        <f t="shared" si="39"/>
        <v>6979.5691337471253</v>
      </c>
      <c r="BM94" s="158">
        <f t="shared" si="39"/>
        <v>6903.7837099420121</v>
      </c>
      <c r="BN94" s="158">
        <f t="shared" si="39"/>
        <v>6447.8765347053477</v>
      </c>
      <c r="BO94" s="158">
        <f t="shared" si="39"/>
        <v>5867.1154917241129</v>
      </c>
      <c r="BP94" s="158">
        <f t="shared" si="39"/>
        <v>5374.8245307749994</v>
      </c>
      <c r="BQ94" s="158">
        <f t="shared" si="39"/>
        <v>4462.4761587829598</v>
      </c>
      <c r="BR94" s="158">
        <f t="shared" si="39"/>
        <v>4093.3920430081221</v>
      </c>
      <c r="BS94" s="158">
        <f t="shared" si="39"/>
        <v>3814.3175589739649</v>
      </c>
      <c r="BT94" s="158">
        <f t="shared" si="39"/>
        <v>3486.1178340444458</v>
      </c>
      <c r="BU94" s="158">
        <f t="shared" si="39"/>
        <v>3212.5247623231603</v>
      </c>
      <c r="BV94" s="158">
        <f t="shared" si="39"/>
        <v>2748.2634417962731</v>
      </c>
      <c r="BW94" s="158">
        <f t="shared" si="39"/>
        <v>1870.6813703429007</v>
      </c>
      <c r="BX94" s="158">
        <f t="shared" si="39"/>
        <v>1405.9944959688851</v>
      </c>
      <c r="BY94" s="158">
        <f t="shared" si="39"/>
        <v>970.43945252068602</v>
      </c>
      <c r="BZ94" s="158">
        <f t="shared" si="39"/>
        <v>807.4486816655467</v>
      </c>
      <c r="CA94" s="158">
        <f t="shared" si="39"/>
        <v>592.11956022845959</v>
      </c>
      <c r="CB94" s="158">
        <f t="shared" si="39"/>
        <v>169.8322139973528</v>
      </c>
      <c r="CC94" s="158">
        <f t="shared" si="39"/>
        <v>2.1684400298163608E-2</v>
      </c>
      <c r="CD94" s="158">
        <f>IFERROR(CD8+CD58+CD67+CD48+CD54,"-")</f>
        <v>-5.6469145243111731E-2</v>
      </c>
      <c r="CE94" s="158">
        <f>CE8+CE58+CE67+CE48+CE54</f>
        <v>-0.87791628725903548</v>
      </c>
      <c r="CF94" s="158">
        <f>CF8+CF58+CF67+CF48+CF54</f>
        <v>-1.0734149844935044</v>
      </c>
      <c r="CG94" s="159">
        <f>CG8+CG58+CG67+CG48+CG54</f>
        <v>-1.112424916985131</v>
      </c>
    </row>
    <row r="95" spans="1:87" x14ac:dyDescent="0.35">
      <c r="A95" s="156"/>
      <c r="B95" s="62" t="s">
        <v>542</v>
      </c>
      <c r="AH95" s="158">
        <f t="shared" ref="AH95:CA95" si="40">AH9+AH59+AH68</f>
        <v>756</v>
      </c>
      <c r="AI95" s="158">
        <f t="shared" si="40"/>
        <v>793</v>
      </c>
      <c r="AJ95" s="158">
        <f t="shared" si="40"/>
        <v>1148</v>
      </c>
      <c r="AK95" s="158">
        <f t="shared" si="40"/>
        <v>2067.04</v>
      </c>
      <c r="AL95" s="158">
        <f t="shared" si="40"/>
        <v>3267</v>
      </c>
      <c r="AM95" s="158">
        <f t="shared" si="40"/>
        <v>4071</v>
      </c>
      <c r="AN95" s="158">
        <f t="shared" si="40"/>
        <v>4642</v>
      </c>
      <c r="AO95" s="158">
        <f t="shared" si="40"/>
        <v>5229</v>
      </c>
      <c r="AP95" s="158">
        <f t="shared" si="40"/>
        <v>5437</v>
      </c>
      <c r="AQ95" s="158">
        <f t="shared" si="40"/>
        <v>5127</v>
      </c>
      <c r="AR95" s="158">
        <f t="shared" si="40"/>
        <v>4096.0129999999999</v>
      </c>
      <c r="AS95" s="158">
        <f t="shared" si="40"/>
        <v>3773.7157552913354</v>
      </c>
      <c r="AT95" s="158">
        <f t="shared" si="40"/>
        <v>4312.1579999999994</v>
      </c>
      <c r="AU95" s="158">
        <f t="shared" si="40"/>
        <v>5974.9769999999999</v>
      </c>
      <c r="AV95" s="158">
        <f t="shared" si="40"/>
        <v>7916.7080000000005</v>
      </c>
      <c r="AW95" s="158">
        <f t="shared" si="40"/>
        <v>8448.2150000000001</v>
      </c>
      <c r="AX95" s="158">
        <f t="shared" si="40"/>
        <v>7973.0091843945538</v>
      </c>
      <c r="AY95" s="158">
        <f t="shared" si="40"/>
        <v>7519.1957620574103</v>
      </c>
      <c r="AZ95" s="158">
        <f t="shared" si="40"/>
        <v>6731.3656549678171</v>
      </c>
      <c r="BA95" s="158">
        <f t="shared" si="40"/>
        <v>5447.2148039972835</v>
      </c>
      <c r="BB95" s="158">
        <f t="shared" si="40"/>
        <v>4765.1852759879757</v>
      </c>
      <c r="BC95" s="158">
        <f t="shared" si="40"/>
        <v>4260.0799680961009</v>
      </c>
      <c r="BD95" s="158">
        <f t="shared" si="40"/>
        <v>3747.1325745085078</v>
      </c>
      <c r="BE95" s="158">
        <f t="shared" si="40"/>
        <v>3329.5274676964054</v>
      </c>
      <c r="BF95" s="158">
        <f t="shared" si="40"/>
        <v>3351.1347082952034</v>
      </c>
      <c r="BG95" s="158">
        <f t="shared" si="40"/>
        <v>3180.0668678793036</v>
      </c>
      <c r="BH95" s="244">
        <f t="shared" si="40"/>
        <v>3064.9140059971505</v>
      </c>
      <c r="BI95" s="158">
        <f t="shared" si="40"/>
        <v>3226.2896895357376</v>
      </c>
      <c r="BJ95" s="158">
        <f t="shared" si="40"/>
        <v>3450.5297708403323</v>
      </c>
      <c r="BK95" s="158">
        <f t="shared" si="40"/>
        <v>3375.8363496902339</v>
      </c>
      <c r="BL95" s="158">
        <f t="shared" si="40"/>
        <v>4084.1136279446196</v>
      </c>
      <c r="BM95" s="158">
        <f t="shared" si="40"/>
        <v>6843.5264629219619</v>
      </c>
      <c r="BN95" s="158">
        <f t="shared" si="40"/>
        <v>7300.8178403324891</v>
      </c>
      <c r="BO95" s="158">
        <f t="shared" si="40"/>
        <v>8171.4466938054484</v>
      </c>
      <c r="BP95" s="158">
        <f t="shared" si="40"/>
        <v>8772.610755404321</v>
      </c>
      <c r="BQ95" s="158">
        <f t="shared" si="40"/>
        <v>7053.2625445483209</v>
      </c>
      <c r="BR95" s="158">
        <f t="shared" si="40"/>
        <v>5107.5159623545978</v>
      </c>
      <c r="BS95" s="158">
        <f t="shared" si="40"/>
        <v>3920.384057256696</v>
      </c>
      <c r="BT95" s="158">
        <f t="shared" si="40"/>
        <v>3247.841348372327</v>
      </c>
      <c r="BU95" s="158">
        <f t="shared" si="40"/>
        <v>2894.4322317035239</v>
      </c>
      <c r="BV95" s="158">
        <f t="shared" si="40"/>
        <v>2249.3313145094244</v>
      </c>
      <c r="BW95" s="158">
        <f t="shared" si="40"/>
        <v>1131.4374948941679</v>
      </c>
      <c r="BX95" s="158">
        <f t="shared" si="40"/>
        <v>811.30230992684687</v>
      </c>
      <c r="BY95" s="158">
        <f t="shared" si="40"/>
        <v>560.29455928283539</v>
      </c>
      <c r="BZ95" s="158">
        <f t="shared" si="40"/>
        <v>390.83379843184338</v>
      </c>
      <c r="CA95" s="158">
        <f t="shared" si="40"/>
        <v>259.82788274459313</v>
      </c>
      <c r="CB95" s="158"/>
      <c r="CC95" s="158"/>
      <c r="CD95" s="158"/>
      <c r="CE95" s="158"/>
      <c r="CF95" s="158"/>
      <c r="CG95" s="159"/>
      <c r="CI95" s="42">
        <v>1.5178830414797062E-18</v>
      </c>
    </row>
    <row r="96" spans="1:87" x14ac:dyDescent="0.35">
      <c r="A96" s="156"/>
      <c r="B96" s="62" t="s">
        <v>543</v>
      </c>
      <c r="AH96" s="158">
        <f t="shared" ref="AH96:BK96" si="41">AH10+AH60+AH69+AH49+AH53+AH84+AH77+AH90</f>
        <v>51.210786937944519</v>
      </c>
      <c r="AI96" s="158">
        <f t="shared" si="41"/>
        <v>61.641156771201267</v>
      </c>
      <c r="AJ96" s="158">
        <f t="shared" si="41"/>
        <v>83.346229220868537</v>
      </c>
      <c r="AK96" s="158">
        <f t="shared" si="41"/>
        <v>126.05046309514468</v>
      </c>
      <c r="AL96" s="158">
        <f t="shared" si="41"/>
        <v>175.57904048531827</v>
      </c>
      <c r="AM96" s="158">
        <f t="shared" si="41"/>
        <v>229.03464242686098</v>
      </c>
      <c r="AN96" s="158">
        <f t="shared" si="41"/>
        <v>262.38446218413594</v>
      </c>
      <c r="AO96" s="158">
        <f t="shared" si="41"/>
        <v>276.50563304262545</v>
      </c>
      <c r="AP96" s="158">
        <f t="shared" si="41"/>
        <v>334.43059767550233</v>
      </c>
      <c r="AQ96" s="158">
        <f t="shared" si="41"/>
        <v>410.4731231453286</v>
      </c>
      <c r="AR96" s="158">
        <f t="shared" si="41"/>
        <v>775.30485949855722</v>
      </c>
      <c r="AS96" s="158">
        <f t="shared" si="41"/>
        <v>862.08305624216769</v>
      </c>
      <c r="AT96" s="158">
        <f t="shared" si="41"/>
        <v>1198.1940727573765</v>
      </c>
      <c r="AU96" s="158">
        <f t="shared" si="41"/>
        <v>1417.1347834778908</v>
      </c>
      <c r="AV96" s="158">
        <f t="shared" si="41"/>
        <v>1574.051145463482</v>
      </c>
      <c r="AW96" s="158">
        <f t="shared" si="41"/>
        <v>1903.0312409725441</v>
      </c>
      <c r="AX96" s="158">
        <f t="shared" si="41"/>
        <v>2226.3203287708056</v>
      </c>
      <c r="AY96" s="158">
        <f t="shared" si="41"/>
        <v>2689.2452145374687</v>
      </c>
      <c r="AZ96" s="158">
        <f t="shared" si="41"/>
        <v>2990.6749469357251</v>
      </c>
      <c r="BA96" s="158">
        <f t="shared" si="41"/>
        <v>3140.9229328387701</v>
      </c>
      <c r="BB96" s="158">
        <f t="shared" si="41"/>
        <v>3012.021166698984</v>
      </c>
      <c r="BC96" s="158">
        <f t="shared" si="41"/>
        <v>2425.9510548214885</v>
      </c>
      <c r="BD96" s="158">
        <f t="shared" si="41"/>
        <v>1414.7579598053403</v>
      </c>
      <c r="BE96" s="158">
        <f t="shared" si="41"/>
        <v>1421.2424738472355</v>
      </c>
      <c r="BF96" s="158">
        <f t="shared" si="41"/>
        <v>1465.7532395770065</v>
      </c>
      <c r="BG96" s="158">
        <f t="shared" si="41"/>
        <v>1698.2695550272188</v>
      </c>
      <c r="BH96" s="244">
        <f t="shared" si="41"/>
        <v>2010.0478595563138</v>
      </c>
      <c r="BI96" s="158">
        <f t="shared" si="41"/>
        <v>2118.2767134766536</v>
      </c>
      <c r="BJ96" s="158">
        <f t="shared" si="41"/>
        <v>2493.3100939001984</v>
      </c>
      <c r="BK96" s="158">
        <f t="shared" si="41"/>
        <v>2679.2367238565553</v>
      </c>
      <c r="BL96" s="158">
        <f t="shared" ref="BL96:CG96" si="42">BL10+BL60+BL69+BL49+BL53+BL80+BL84+BL76+BL77+BL88+BL85+BL90</f>
        <v>4274.4935652628419</v>
      </c>
      <c r="BM96" s="158">
        <f t="shared" si="42"/>
        <v>5348.5484000439055</v>
      </c>
      <c r="BN96" s="158">
        <f t="shared" si="42"/>
        <v>6479.9130541664217</v>
      </c>
      <c r="BO96" s="158">
        <f t="shared" si="42"/>
        <v>6916.5123564755131</v>
      </c>
      <c r="BP96" s="158">
        <f t="shared" si="42"/>
        <v>7581.7676323992355</v>
      </c>
      <c r="BQ96" s="158">
        <f t="shared" si="42"/>
        <v>7318.8835472365681</v>
      </c>
      <c r="BR96" s="158">
        <f t="shared" si="42"/>
        <v>7843.2326601718833</v>
      </c>
      <c r="BS96" s="158">
        <f t="shared" si="42"/>
        <v>8046.2272076151085</v>
      </c>
      <c r="BT96" s="158">
        <f t="shared" si="42"/>
        <v>7853.4484696124055</v>
      </c>
      <c r="BU96" s="158">
        <f t="shared" si="42"/>
        <v>7479.3476857294081</v>
      </c>
      <c r="BV96" s="158">
        <f t="shared" si="42"/>
        <v>6926.5218029023563</v>
      </c>
      <c r="BW96" s="158">
        <f t="shared" si="42"/>
        <v>6189.0598475789184</v>
      </c>
      <c r="BX96" s="158">
        <f t="shared" si="42"/>
        <v>5800.1201847533694</v>
      </c>
      <c r="BY96" s="158">
        <f t="shared" si="42"/>
        <v>5159.6552596186239</v>
      </c>
      <c r="BZ96" s="158">
        <f t="shared" si="42"/>
        <v>5131.4085701776912</v>
      </c>
      <c r="CA96" s="158">
        <f t="shared" si="42"/>
        <v>5103.764377705711</v>
      </c>
      <c r="CB96" s="158">
        <f t="shared" si="42"/>
        <v>4199.2158112001907</v>
      </c>
      <c r="CC96" s="158">
        <f t="shared" si="42"/>
        <v>3701.2305304880606</v>
      </c>
      <c r="CD96" s="158">
        <f t="shared" si="42"/>
        <v>4076.7945076823121</v>
      </c>
      <c r="CE96" s="158">
        <f t="shared" si="42"/>
        <v>4292.681486346919</v>
      </c>
      <c r="CF96" s="158">
        <f t="shared" si="42"/>
        <v>4536.71901562122</v>
      </c>
      <c r="CG96" s="159">
        <f t="shared" si="42"/>
        <v>4857.9689143519781</v>
      </c>
    </row>
    <row r="97" spans="1:85" ht="24.75" customHeight="1" x14ac:dyDescent="0.35">
      <c r="A97" s="156"/>
      <c r="B97" s="62" t="s">
        <v>549</v>
      </c>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c r="BD97" s="158"/>
      <c r="BE97" s="158"/>
      <c r="BF97" s="158"/>
      <c r="BG97" s="158"/>
      <c r="BH97" s="158"/>
      <c r="BI97" s="158"/>
      <c r="BJ97" s="158"/>
      <c r="BK97" s="158"/>
      <c r="BL97" s="158">
        <f t="shared" ref="BL97:CG97" si="43">BL89</f>
        <v>0</v>
      </c>
      <c r="BM97" s="158">
        <f t="shared" si="43"/>
        <v>0</v>
      </c>
      <c r="BN97" s="158">
        <f t="shared" si="43"/>
        <v>0</v>
      </c>
      <c r="BO97" s="158">
        <f t="shared" si="43"/>
        <v>0</v>
      </c>
      <c r="BP97" s="158">
        <f t="shared" si="43"/>
        <v>0</v>
      </c>
      <c r="BQ97" s="158">
        <f t="shared" si="43"/>
        <v>5.8574696600000031</v>
      </c>
      <c r="BR97" s="158">
        <f t="shared" si="43"/>
        <v>56.150329630000009</v>
      </c>
      <c r="BS97" s="158">
        <f t="shared" si="43"/>
        <v>490.88279648000002</v>
      </c>
      <c r="BT97" s="158">
        <f t="shared" si="43"/>
        <v>1585.7627723199994</v>
      </c>
      <c r="BU97" s="158">
        <f t="shared" si="43"/>
        <v>3322.5426384599987</v>
      </c>
      <c r="BV97" s="158">
        <f t="shared" si="43"/>
        <v>8134.8647156900006</v>
      </c>
      <c r="BW97" s="158">
        <f t="shared" si="43"/>
        <v>18388.256169110005</v>
      </c>
      <c r="BX97" s="158">
        <f t="shared" si="43"/>
        <v>38320.348814015022</v>
      </c>
      <c r="BY97" s="158">
        <f t="shared" si="43"/>
        <v>40935.681691392034</v>
      </c>
      <c r="BZ97" s="158">
        <f t="shared" si="43"/>
        <v>41937.592814439668</v>
      </c>
      <c r="CA97" s="158">
        <f t="shared" si="43"/>
        <v>52118.544098990002</v>
      </c>
      <c r="CB97" s="158">
        <f t="shared" si="43"/>
        <v>65476.263263859772</v>
      </c>
      <c r="CC97" s="158">
        <f t="shared" si="43"/>
        <v>77453.854647355547</v>
      </c>
      <c r="CD97" s="158">
        <f t="shared" si="43"/>
        <v>81202.864144525971</v>
      </c>
      <c r="CE97" s="158">
        <f t="shared" si="43"/>
        <v>82802.153606490072</v>
      </c>
      <c r="CF97" s="158">
        <f t="shared" si="43"/>
        <v>85310.415046715905</v>
      </c>
      <c r="CG97" s="159">
        <f t="shared" si="43"/>
        <v>88687.145774567834</v>
      </c>
    </row>
    <row r="98" spans="1:85" ht="26.25" customHeight="1" x14ac:dyDescent="0.35">
      <c r="A98" s="156"/>
      <c r="B98" s="64" t="s">
        <v>544</v>
      </c>
      <c r="AH98" s="158">
        <f t="shared" ref="AH98:BM98" si="44">AH6+AH61+AH70+AH75+AH79+AH83+AH85+AH87</f>
        <v>1071</v>
      </c>
      <c r="AI98" s="158">
        <f t="shared" si="44"/>
        <v>1194</v>
      </c>
      <c r="AJ98" s="158">
        <f t="shared" si="44"/>
        <v>1476</v>
      </c>
      <c r="AK98" s="158">
        <f t="shared" si="44"/>
        <v>2096.33</v>
      </c>
      <c r="AL98" s="158">
        <f t="shared" si="44"/>
        <v>2419</v>
      </c>
      <c r="AM98" s="158">
        <f t="shared" si="44"/>
        <v>2704</v>
      </c>
      <c r="AN98" s="158">
        <f t="shared" si="44"/>
        <v>3117</v>
      </c>
      <c r="AO98" s="158">
        <f t="shared" si="44"/>
        <v>3515</v>
      </c>
      <c r="AP98" s="158">
        <f t="shared" si="44"/>
        <v>3782</v>
      </c>
      <c r="AQ98" s="158">
        <f t="shared" si="44"/>
        <v>3985</v>
      </c>
      <c r="AR98" s="158">
        <f t="shared" si="44"/>
        <v>4434.1280000000006</v>
      </c>
      <c r="AS98" s="158">
        <f t="shared" si="44"/>
        <v>5031.3342119219333</v>
      </c>
      <c r="AT98" s="158">
        <f t="shared" si="44"/>
        <v>5790.8220000000001</v>
      </c>
      <c r="AU98" s="158">
        <f t="shared" si="44"/>
        <v>6001.4549999999999</v>
      </c>
      <c r="AV98" s="158">
        <f t="shared" si="44"/>
        <v>7260.0259999999998</v>
      </c>
      <c r="AW98" s="158">
        <f t="shared" si="44"/>
        <v>8069.4830000000002</v>
      </c>
      <c r="AX98" s="158">
        <f t="shared" si="44"/>
        <v>8344.4640593971671</v>
      </c>
      <c r="AY98" s="158">
        <f t="shared" si="44"/>
        <v>8494.3502538867524</v>
      </c>
      <c r="AZ98" s="158">
        <f t="shared" si="44"/>
        <v>8602.025694728236</v>
      </c>
      <c r="BA98" s="158">
        <f t="shared" si="44"/>
        <v>8640.5586407757619</v>
      </c>
      <c r="BB98" s="158">
        <f t="shared" si="44"/>
        <v>8595.464433952191</v>
      </c>
      <c r="BC98" s="158">
        <f t="shared" si="44"/>
        <v>8942.0083998374503</v>
      </c>
      <c r="BD98" s="158">
        <f t="shared" si="44"/>
        <v>9531.7037557356707</v>
      </c>
      <c r="BE98" s="158">
        <f t="shared" si="44"/>
        <v>10294.057763499603</v>
      </c>
      <c r="BF98" s="158">
        <f t="shared" si="44"/>
        <v>10697.652014520467</v>
      </c>
      <c r="BG98" s="158">
        <f t="shared" si="44"/>
        <v>10903.644924357332</v>
      </c>
      <c r="BH98" s="158">
        <f t="shared" si="44"/>
        <v>12347.603465567412</v>
      </c>
      <c r="BI98" s="158">
        <f t="shared" si="44"/>
        <v>12833.50964645738</v>
      </c>
      <c r="BJ98" s="158">
        <f t="shared" si="44"/>
        <v>13779.58616835176</v>
      </c>
      <c r="BK98" s="158">
        <f t="shared" si="44"/>
        <v>14380.045118128428</v>
      </c>
      <c r="BL98" s="158">
        <f t="shared" si="44"/>
        <v>15553.985666372697</v>
      </c>
      <c r="BM98" s="158">
        <f t="shared" si="44"/>
        <v>16362.454703807016</v>
      </c>
      <c r="BN98" s="158">
        <f t="shared" ref="BN98:CG98" si="45">BN6+BN61+BN70+BN75+BN79+BN83+BN85+BN87</f>
        <v>16766.754930850635</v>
      </c>
      <c r="BO98" s="158">
        <f t="shared" si="45"/>
        <v>16629.992018452118</v>
      </c>
      <c r="BP98" s="158">
        <f t="shared" si="45"/>
        <v>16184.951057678054</v>
      </c>
      <c r="BQ98" s="158">
        <f t="shared" si="45"/>
        <v>13608.902623134025</v>
      </c>
      <c r="BR98" s="158">
        <f t="shared" si="45"/>
        <v>13177.017597510659</v>
      </c>
      <c r="BS98" s="158">
        <f t="shared" si="45"/>
        <v>12622.370827631481</v>
      </c>
      <c r="BT98" s="158">
        <f t="shared" si="45"/>
        <v>12009.520813964671</v>
      </c>
      <c r="BU98" s="158">
        <f t="shared" si="45"/>
        <v>11521.359515350463</v>
      </c>
      <c r="BV98" s="158">
        <f t="shared" si="45"/>
        <v>11013.247955258557</v>
      </c>
      <c r="BW98" s="158">
        <f t="shared" si="45"/>
        <v>10842.478793169255</v>
      </c>
      <c r="BX98" s="158">
        <f t="shared" si="45"/>
        <v>10890.264836461758</v>
      </c>
      <c r="BY98" s="158">
        <f t="shared" si="45"/>
        <v>10540.390730720268</v>
      </c>
      <c r="BZ98" s="158">
        <f t="shared" si="45"/>
        <v>10884.947510399932</v>
      </c>
      <c r="CA98" s="158">
        <f t="shared" si="45"/>
        <v>11716.528225075244</v>
      </c>
      <c r="CB98" s="158">
        <f t="shared" si="45"/>
        <v>12883.009892817721</v>
      </c>
      <c r="CC98" s="158">
        <f t="shared" si="45"/>
        <v>11937.813822473001</v>
      </c>
      <c r="CD98" s="158">
        <f t="shared" si="45"/>
        <v>11701.67977777695</v>
      </c>
      <c r="CE98" s="158">
        <f t="shared" si="45"/>
        <v>11598.886142549543</v>
      </c>
      <c r="CF98" s="158">
        <f t="shared" si="45"/>
        <v>12092.614518062117</v>
      </c>
      <c r="CG98" s="159">
        <f t="shared" si="45"/>
        <v>13284.932698285535</v>
      </c>
    </row>
    <row r="99" spans="1:85" x14ac:dyDescent="0.35">
      <c r="A99" s="156"/>
      <c r="B99" s="64" t="s">
        <v>521</v>
      </c>
      <c r="AH99" s="158">
        <f t="shared" ref="AH99:BM99" si="46">AH11+AH62+AH71+AH76+AH45+AH50+AH53+AH54+AH77+AH80+AH81+AH84+SUM(AH88:AH90)</f>
        <v>1621</v>
      </c>
      <c r="AI99" s="158">
        <f t="shared" si="46"/>
        <v>1746</v>
      </c>
      <c r="AJ99" s="158">
        <f t="shared" si="46"/>
        <v>2354</v>
      </c>
      <c r="AK99" s="158">
        <f t="shared" si="46"/>
        <v>3760.92</v>
      </c>
      <c r="AL99" s="158">
        <f t="shared" si="46"/>
        <v>5498</v>
      </c>
      <c r="AM99" s="158">
        <f t="shared" si="46"/>
        <v>6745</v>
      </c>
      <c r="AN99" s="158">
        <f t="shared" si="46"/>
        <v>7666</v>
      </c>
      <c r="AO99" s="158">
        <f t="shared" si="46"/>
        <v>8717</v>
      </c>
      <c r="AP99" s="158">
        <f t="shared" si="46"/>
        <v>9394</v>
      </c>
      <c r="AQ99" s="158">
        <f t="shared" si="46"/>
        <v>9387.7080000000005</v>
      </c>
      <c r="AR99" s="158">
        <f t="shared" si="46"/>
        <v>8665.8220000000001</v>
      </c>
      <c r="AS99" s="158">
        <f t="shared" si="46"/>
        <v>9037.4317880780673</v>
      </c>
      <c r="AT99" s="158">
        <f t="shared" si="46"/>
        <v>10852.014999999998</v>
      </c>
      <c r="AU99" s="158">
        <f t="shared" si="46"/>
        <v>14083.792899511733</v>
      </c>
      <c r="AV99" s="158">
        <f t="shared" si="46"/>
        <v>18054.872000000003</v>
      </c>
      <c r="AW99" s="158">
        <f t="shared" si="46"/>
        <v>20526.009000000005</v>
      </c>
      <c r="AX99" s="158">
        <f t="shared" si="46"/>
        <v>21777.352154602828</v>
      </c>
      <c r="AY99" s="158">
        <f t="shared" si="46"/>
        <v>23126.355372113245</v>
      </c>
      <c r="AZ99" s="158">
        <f t="shared" si="46"/>
        <v>23596.575062271761</v>
      </c>
      <c r="BA99" s="158">
        <f t="shared" si="46"/>
        <v>22813.948107224242</v>
      </c>
      <c r="BB99" s="158">
        <f t="shared" si="46"/>
        <v>22418.676401047804</v>
      </c>
      <c r="BC99" s="158">
        <f t="shared" si="46"/>
        <v>21599.330742630242</v>
      </c>
      <c r="BD99" s="158">
        <f t="shared" si="46"/>
        <v>19899.894698082491</v>
      </c>
      <c r="BE99" s="158">
        <f t="shared" si="46"/>
        <v>20373.0289045305</v>
      </c>
      <c r="BF99" s="158">
        <f t="shared" si="46"/>
        <v>21296.976694947112</v>
      </c>
      <c r="BG99" s="158">
        <f t="shared" si="46"/>
        <v>22121.324932195923</v>
      </c>
      <c r="BH99" s="158">
        <f t="shared" si="46"/>
        <v>22351.822582913006</v>
      </c>
      <c r="BI99" s="158">
        <f t="shared" si="46"/>
        <v>22518.823883184625</v>
      </c>
      <c r="BJ99" s="158">
        <f t="shared" si="46"/>
        <v>23392.650364503712</v>
      </c>
      <c r="BK99" s="158">
        <f t="shared" si="46"/>
        <v>24316.036793454667</v>
      </c>
      <c r="BL99" s="158">
        <f t="shared" si="46"/>
        <v>25412.856934317304</v>
      </c>
      <c r="BM99" s="158">
        <f t="shared" si="46"/>
        <v>30333.368116922975</v>
      </c>
      <c r="BN99" s="158">
        <f t="shared" ref="BN99:CG99" si="47">BN11+BN62+BN71+BN76+BN45+BN50+BN53+BN54+BN77+BN80+BN81+BN84+SUM(BN88:BN90)</f>
        <v>31998.108116931067</v>
      </c>
      <c r="BO99" s="158">
        <f t="shared" si="47"/>
        <v>33310.0274212277</v>
      </c>
      <c r="BP99" s="158">
        <f t="shared" si="47"/>
        <v>35221.006228371945</v>
      </c>
      <c r="BQ99" s="158">
        <f t="shared" si="47"/>
        <v>32562.023201492138</v>
      </c>
      <c r="BR99" s="158">
        <f t="shared" si="47"/>
        <v>32662.934061279338</v>
      </c>
      <c r="BS99" s="158">
        <f t="shared" si="47"/>
        <v>32783.599085648522</v>
      </c>
      <c r="BT99" s="158">
        <f t="shared" si="47"/>
        <v>32921.570815065345</v>
      </c>
      <c r="BU99" s="158">
        <f t="shared" si="47"/>
        <v>34033.654003109536</v>
      </c>
      <c r="BV99" s="158">
        <f t="shared" si="47"/>
        <v>36763.455092069838</v>
      </c>
      <c r="BW99" s="158">
        <f t="shared" si="47"/>
        <v>42502.649658290917</v>
      </c>
      <c r="BX99" s="158">
        <f t="shared" si="47"/>
        <v>60572.090281602199</v>
      </c>
      <c r="BY99" s="158">
        <f t="shared" si="47"/>
        <v>60824.906627084696</v>
      </c>
      <c r="BZ99" s="158">
        <f t="shared" si="47"/>
        <v>60544.446761837113</v>
      </c>
      <c r="CA99" s="158">
        <f t="shared" si="47"/>
        <v>70103.249391493751</v>
      </c>
      <c r="CB99" s="158">
        <f t="shared" si="47"/>
        <v>81347.562477175787</v>
      </c>
      <c r="CC99" s="158">
        <f t="shared" si="47"/>
        <v>85446.159997203795</v>
      </c>
      <c r="CD99" s="158">
        <f t="shared" si="47"/>
        <v>87165.800776270218</v>
      </c>
      <c r="CE99" s="158">
        <f t="shared" si="47"/>
        <v>88833.966615234298</v>
      </c>
      <c r="CF99" s="158">
        <f t="shared" si="47"/>
        <v>91170.280259536405</v>
      </c>
      <c r="CG99" s="159">
        <f t="shared" si="47"/>
        <v>93584.477298532292</v>
      </c>
    </row>
    <row r="100" spans="1:85" s="107" customFormat="1" x14ac:dyDescent="0.35">
      <c r="A100" s="168"/>
      <c r="B100" s="107" t="s">
        <v>260</v>
      </c>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46">
        <f t="shared" ref="AH100:BM100" si="48">AH99+AH98</f>
        <v>2692</v>
      </c>
      <c r="AI100" s="46">
        <f t="shared" si="48"/>
        <v>2940</v>
      </c>
      <c r="AJ100" s="46">
        <f t="shared" si="48"/>
        <v>3830</v>
      </c>
      <c r="AK100" s="46">
        <f t="shared" si="48"/>
        <v>5857.25</v>
      </c>
      <c r="AL100" s="46">
        <f t="shared" si="48"/>
        <v>7917</v>
      </c>
      <c r="AM100" s="46">
        <f t="shared" si="48"/>
        <v>9449</v>
      </c>
      <c r="AN100" s="46">
        <f t="shared" si="48"/>
        <v>10783</v>
      </c>
      <c r="AO100" s="46">
        <f t="shared" si="48"/>
        <v>12232</v>
      </c>
      <c r="AP100" s="46">
        <f t="shared" si="48"/>
        <v>13176</v>
      </c>
      <c r="AQ100" s="46">
        <f t="shared" si="48"/>
        <v>13372.708000000001</v>
      </c>
      <c r="AR100" s="46">
        <f t="shared" si="48"/>
        <v>13099.95</v>
      </c>
      <c r="AS100" s="46">
        <f t="shared" si="48"/>
        <v>14068.766</v>
      </c>
      <c r="AT100" s="46">
        <f t="shared" si="48"/>
        <v>16642.837</v>
      </c>
      <c r="AU100" s="46">
        <f t="shared" si="48"/>
        <v>20085.247899511734</v>
      </c>
      <c r="AV100" s="46">
        <f t="shared" si="48"/>
        <v>25314.898000000001</v>
      </c>
      <c r="AW100" s="46">
        <f t="shared" si="48"/>
        <v>28595.492000000006</v>
      </c>
      <c r="AX100" s="46">
        <f t="shared" si="48"/>
        <v>30121.816213999995</v>
      </c>
      <c r="AY100" s="46">
        <f t="shared" si="48"/>
        <v>31620.705625999995</v>
      </c>
      <c r="AZ100" s="46">
        <f t="shared" si="48"/>
        <v>32198.600756999997</v>
      </c>
      <c r="BA100" s="46">
        <f t="shared" si="48"/>
        <v>31454.506748000003</v>
      </c>
      <c r="BB100" s="46">
        <f t="shared" si="48"/>
        <v>31014.140834999995</v>
      </c>
      <c r="BC100" s="46">
        <f t="shared" si="48"/>
        <v>30541.339142467692</v>
      </c>
      <c r="BD100" s="46">
        <f t="shared" si="48"/>
        <v>29431.598453818162</v>
      </c>
      <c r="BE100" s="46">
        <f t="shared" si="48"/>
        <v>30667.086668030104</v>
      </c>
      <c r="BF100" s="46">
        <f t="shared" si="48"/>
        <v>31994.628709467579</v>
      </c>
      <c r="BG100" s="46">
        <f t="shared" si="48"/>
        <v>33024.969856553253</v>
      </c>
      <c r="BH100" s="46">
        <f t="shared" si="48"/>
        <v>34699.426048480418</v>
      </c>
      <c r="BI100" s="46">
        <f t="shared" si="48"/>
        <v>35352.333529642005</v>
      </c>
      <c r="BJ100" s="46">
        <f t="shared" si="48"/>
        <v>37172.236532855473</v>
      </c>
      <c r="BK100" s="46">
        <f t="shared" si="48"/>
        <v>38696.081911583096</v>
      </c>
      <c r="BL100" s="46">
        <f t="shared" si="48"/>
        <v>40966.842600689997</v>
      </c>
      <c r="BM100" s="46">
        <f t="shared" si="48"/>
        <v>46695.822820729991</v>
      </c>
      <c r="BN100" s="46">
        <f t="shared" ref="BN100:CG100" si="49">BN99+BN98</f>
        <v>48764.863047781706</v>
      </c>
      <c r="BO100" s="46">
        <f t="shared" si="49"/>
        <v>49940.019439679818</v>
      </c>
      <c r="BP100" s="46">
        <f t="shared" si="49"/>
        <v>51405.957286049997</v>
      </c>
      <c r="BQ100" s="46">
        <f t="shared" si="49"/>
        <v>46170.92582462616</v>
      </c>
      <c r="BR100" s="46">
        <f t="shared" si="49"/>
        <v>45839.95165879</v>
      </c>
      <c r="BS100" s="46">
        <f t="shared" si="49"/>
        <v>45405.969913280001</v>
      </c>
      <c r="BT100" s="46">
        <f t="shared" si="49"/>
        <v>44931.091629030016</v>
      </c>
      <c r="BU100" s="46">
        <f t="shared" si="49"/>
        <v>45555.01351846</v>
      </c>
      <c r="BV100" s="46">
        <f t="shared" si="49"/>
        <v>47776.703047328396</v>
      </c>
      <c r="BW100" s="46">
        <f t="shared" si="49"/>
        <v>53345.128451460172</v>
      </c>
      <c r="BX100" s="46">
        <f t="shared" si="49"/>
        <v>71462.355118063962</v>
      </c>
      <c r="BY100" s="46">
        <f t="shared" si="49"/>
        <v>71365.297357804957</v>
      </c>
      <c r="BZ100" s="46">
        <f t="shared" si="49"/>
        <v>71429.394272237041</v>
      </c>
      <c r="CA100" s="46">
        <f t="shared" si="49"/>
        <v>81819.777616569001</v>
      </c>
      <c r="CB100" s="46">
        <f t="shared" si="49"/>
        <v>94230.572369993504</v>
      </c>
      <c r="CC100" s="46">
        <f t="shared" si="49"/>
        <v>97383.973819676801</v>
      </c>
      <c r="CD100" s="46">
        <f t="shared" si="49"/>
        <v>98867.480554047172</v>
      </c>
      <c r="CE100" s="46">
        <f t="shared" si="49"/>
        <v>100432.85275778384</v>
      </c>
      <c r="CF100" s="46">
        <f t="shared" si="49"/>
        <v>103262.89477759853</v>
      </c>
      <c r="CG100" s="47">
        <f t="shared" si="49"/>
        <v>106869.40999681782</v>
      </c>
    </row>
    <row r="101" spans="1:85" ht="26.25" customHeight="1" x14ac:dyDescent="0.35">
      <c r="A101" s="156"/>
      <c r="B101" s="107" t="s">
        <v>550</v>
      </c>
      <c r="AH101" s="158"/>
      <c r="AI101" s="158"/>
      <c r="AJ101" s="158"/>
      <c r="AK101" s="158"/>
      <c r="AL101" s="158"/>
      <c r="AM101" s="158"/>
      <c r="AN101" s="158"/>
      <c r="AO101" s="158"/>
      <c r="AP101" s="158"/>
      <c r="AQ101" s="158"/>
      <c r="AR101" s="158"/>
      <c r="AS101" s="158"/>
      <c r="AT101" s="158"/>
      <c r="AU101" s="158"/>
      <c r="AV101" s="158"/>
      <c r="AW101" s="158"/>
      <c r="AX101" s="158"/>
      <c r="AY101" s="158"/>
      <c r="AZ101" s="158"/>
      <c r="BA101" s="158"/>
      <c r="BB101" s="158"/>
      <c r="BC101" s="158"/>
      <c r="BD101" s="158"/>
      <c r="BE101" s="158"/>
      <c r="BF101" s="158"/>
      <c r="BG101" s="158"/>
      <c r="BH101" s="269" t="s">
        <v>515</v>
      </c>
      <c r="BI101" s="158"/>
      <c r="BJ101" s="158"/>
      <c r="BK101" s="158"/>
      <c r="BL101" s="269" t="s">
        <v>515</v>
      </c>
      <c r="BM101" s="158"/>
      <c r="BN101" s="158"/>
      <c r="BO101" s="158"/>
      <c r="BP101" s="158"/>
      <c r="BQ101" s="158"/>
      <c r="BR101" s="158"/>
      <c r="BS101" s="158"/>
      <c r="BT101" s="158"/>
      <c r="BU101" s="158"/>
      <c r="BV101" s="158"/>
      <c r="BW101" s="158"/>
      <c r="BX101" s="158"/>
      <c r="BY101" s="158"/>
      <c r="BZ101" s="158"/>
      <c r="CA101" s="158"/>
      <c r="CB101" s="158"/>
      <c r="CC101" s="158"/>
      <c r="CD101" s="158"/>
      <c r="CE101" s="158"/>
      <c r="CF101" s="158"/>
      <c r="CG101" s="159"/>
    </row>
    <row r="102" spans="1:85" x14ac:dyDescent="0.35">
      <c r="A102" s="156"/>
      <c r="B102" s="62" t="s">
        <v>548</v>
      </c>
      <c r="AH102" s="158">
        <f t="shared" ref="AH102:BK102" si="50">AH37+AH65+AH83</f>
        <v>879.13660835202791</v>
      </c>
      <c r="AI102" s="158">
        <f t="shared" si="50"/>
        <v>965.71952684567862</v>
      </c>
      <c r="AJ102" s="158">
        <f t="shared" si="50"/>
        <v>1165.6784581666639</v>
      </c>
      <c r="AK102" s="158">
        <f t="shared" si="50"/>
        <v>1639.2650340306036</v>
      </c>
      <c r="AL102" s="158">
        <f t="shared" si="50"/>
        <v>1851.3099674185678</v>
      </c>
      <c r="AM102" s="158">
        <f t="shared" si="50"/>
        <v>2016.8889613949996</v>
      </c>
      <c r="AN102" s="158">
        <f t="shared" si="50"/>
        <v>2285.0079196275701</v>
      </c>
      <c r="AO102" s="158">
        <f t="shared" si="50"/>
        <v>2502.7997699406551</v>
      </c>
      <c r="AP102" s="158">
        <f t="shared" si="50"/>
        <v>2574.1306790081708</v>
      </c>
      <c r="AQ102" s="158">
        <f t="shared" si="50"/>
        <v>2604.1375405841391</v>
      </c>
      <c r="AR102" s="158">
        <f t="shared" si="50"/>
        <v>2958.032581333252</v>
      </c>
      <c r="AS102" s="158">
        <f t="shared" si="50"/>
        <v>3196.5630327702083</v>
      </c>
      <c r="AT102" s="158">
        <f t="shared" si="50"/>
        <v>3588.5128467443524</v>
      </c>
      <c r="AU102" s="158">
        <f t="shared" si="50"/>
        <v>4013.0219693975573</v>
      </c>
      <c r="AV102" s="158">
        <f t="shared" si="50"/>
        <v>4947.6392028615437</v>
      </c>
      <c r="AW102" s="158">
        <f t="shared" si="50"/>
        <v>5390.1946462719416</v>
      </c>
      <c r="AX102" s="158">
        <f t="shared" si="50"/>
        <v>5624.3306398979967</v>
      </c>
      <c r="AY102" s="158">
        <f t="shared" si="50"/>
        <v>5955.8548748241155</v>
      </c>
      <c r="AZ102" s="158">
        <f t="shared" si="50"/>
        <v>6094.6968416297641</v>
      </c>
      <c r="BA102" s="158">
        <f t="shared" si="50"/>
        <v>6209.4369681790304</v>
      </c>
      <c r="BB102" s="158">
        <f t="shared" si="50"/>
        <v>6235.793846672108</v>
      </c>
      <c r="BC102" s="158">
        <f t="shared" si="50"/>
        <v>6610.5244448185294</v>
      </c>
      <c r="BD102" s="158">
        <f t="shared" si="50"/>
        <v>7161.3827794828449</v>
      </c>
      <c r="BE102" s="158">
        <f t="shared" si="50"/>
        <v>7817.6821619821239</v>
      </c>
      <c r="BF102" s="158">
        <f t="shared" si="50"/>
        <v>8579.982507645871</v>
      </c>
      <c r="BG102" s="158">
        <f t="shared" si="50"/>
        <v>9007.604491842576</v>
      </c>
      <c r="BH102" s="244">
        <f t="shared" si="50"/>
        <v>10519.076117122559</v>
      </c>
      <c r="BI102" s="158">
        <f t="shared" si="50"/>
        <v>10990.213712341436</v>
      </c>
      <c r="BJ102" s="158">
        <f t="shared" si="50"/>
        <v>11749.973946554235</v>
      </c>
      <c r="BK102" s="158">
        <f t="shared" si="50"/>
        <v>12308.255202199914</v>
      </c>
      <c r="BL102" s="158">
        <f t="shared" ref="BL102:CG102" si="51">BL37+BL65+BL75+BL79+BL83+BL87</f>
        <v>12769.37405091318</v>
      </c>
      <c r="BM102" s="158">
        <f t="shared" si="51"/>
        <v>13485.278884461528</v>
      </c>
      <c r="BN102" s="158">
        <f t="shared" si="51"/>
        <v>13776.993584378495</v>
      </c>
      <c r="BO102" s="158">
        <f t="shared" si="51"/>
        <v>13629.556631362422</v>
      </c>
      <c r="BP102" s="158">
        <f t="shared" si="51"/>
        <v>13321.914565692789</v>
      </c>
      <c r="BQ102" s="158">
        <f t="shared" si="51"/>
        <v>12961.116992112904</v>
      </c>
      <c r="BR102" s="158">
        <f t="shared" si="51"/>
        <v>12603.588065432599</v>
      </c>
      <c r="BS102" s="158">
        <f t="shared" si="51"/>
        <v>12139.565133600741</v>
      </c>
      <c r="BT102" s="158">
        <f t="shared" si="51"/>
        <v>11644.694403247282</v>
      </c>
      <c r="BU102" s="158">
        <f t="shared" si="51"/>
        <v>11296.249894133553</v>
      </c>
      <c r="BV102" s="158">
        <f t="shared" si="51"/>
        <v>10910.848339015991</v>
      </c>
      <c r="BW102" s="158">
        <f t="shared" si="51"/>
        <v>10756.106788400457</v>
      </c>
      <c r="BX102" s="158">
        <f t="shared" si="51"/>
        <v>10831.431974540646</v>
      </c>
      <c r="BY102" s="158">
        <f t="shared" si="51"/>
        <v>10521.099477425321</v>
      </c>
      <c r="BZ102" s="158">
        <f t="shared" si="51"/>
        <v>10849.626644173572</v>
      </c>
      <c r="CA102" s="158">
        <f t="shared" si="51"/>
        <v>11686.819672412843</v>
      </c>
      <c r="CB102" s="158">
        <f t="shared" si="51"/>
        <v>12927.140068386427</v>
      </c>
      <c r="CC102" s="158">
        <f t="shared" si="51"/>
        <v>13098.743448046556</v>
      </c>
      <c r="CD102" s="158">
        <f t="shared" si="51"/>
        <v>13150.580144064466</v>
      </c>
      <c r="CE102" s="158">
        <f t="shared" si="51"/>
        <v>12928.696009972602</v>
      </c>
      <c r="CF102" s="158">
        <f t="shared" si="51"/>
        <v>13000.06921435947</v>
      </c>
      <c r="CG102" s="159">
        <f t="shared" si="51"/>
        <v>13317.208088705322</v>
      </c>
    </row>
    <row r="103" spans="1:85" x14ac:dyDescent="0.35">
      <c r="A103" s="156"/>
      <c r="B103" s="62" t="s">
        <v>540</v>
      </c>
      <c r="AH103" s="158">
        <f t="shared" ref="AH103:BM103" si="52">AH38+AH66</f>
        <v>173.98603128178249</v>
      </c>
      <c r="AI103" s="158">
        <f t="shared" si="52"/>
        <v>191.91759828256252</v>
      </c>
      <c r="AJ103" s="158">
        <f t="shared" si="52"/>
        <v>231.39129284350997</v>
      </c>
      <c r="AK103" s="158">
        <f t="shared" si="52"/>
        <v>298.96993997116317</v>
      </c>
      <c r="AL103" s="158">
        <f t="shared" si="52"/>
        <v>388.36914883756549</v>
      </c>
      <c r="AM103" s="158">
        <f t="shared" si="52"/>
        <v>442.99125490758956</v>
      </c>
      <c r="AN103" s="158">
        <f t="shared" si="52"/>
        <v>492.20964010500967</v>
      </c>
      <c r="AO103" s="158">
        <f t="shared" si="52"/>
        <v>558.88540844568683</v>
      </c>
      <c r="AP103" s="158">
        <f t="shared" si="52"/>
        <v>645.40178856227408</v>
      </c>
      <c r="AQ103" s="158">
        <f t="shared" si="52"/>
        <v>660.33447330565866</v>
      </c>
      <c r="AR103" s="158">
        <f t="shared" si="52"/>
        <v>749.87724320652671</v>
      </c>
      <c r="AS103" s="158">
        <f t="shared" si="52"/>
        <v>886.22282284645803</v>
      </c>
      <c r="AT103" s="158">
        <f t="shared" si="52"/>
        <v>1140.0778012292672</v>
      </c>
      <c r="AU103" s="158">
        <f t="shared" si="52"/>
        <v>1450.0592963380868</v>
      </c>
      <c r="AV103" s="158">
        <f t="shared" si="52"/>
        <v>1976.8686907194983</v>
      </c>
      <c r="AW103" s="158">
        <f t="shared" si="52"/>
        <v>2532.5381014695945</v>
      </c>
      <c r="AX103" s="158">
        <f t="shared" si="52"/>
        <v>3215.7905667483042</v>
      </c>
      <c r="AY103" s="158">
        <f t="shared" si="52"/>
        <v>3832.4483674293779</v>
      </c>
      <c r="AZ103" s="158">
        <f t="shared" si="52"/>
        <v>4268.1013320393704</v>
      </c>
      <c r="BA103" s="158">
        <f t="shared" si="52"/>
        <v>4557.5242449501457</v>
      </c>
      <c r="BB103" s="158">
        <f t="shared" si="52"/>
        <v>4887.2047576060413</v>
      </c>
      <c r="BC103" s="158">
        <f t="shared" si="52"/>
        <v>5193.2776606713469</v>
      </c>
      <c r="BD103" s="158">
        <f t="shared" si="52"/>
        <v>5572.4760072038625</v>
      </c>
      <c r="BE103" s="158">
        <f t="shared" si="52"/>
        <v>6049.1470342251359</v>
      </c>
      <c r="BF103" s="158">
        <f t="shared" si="52"/>
        <v>6757.3072068304691</v>
      </c>
      <c r="BG103" s="158">
        <f t="shared" si="52"/>
        <v>6984.0724574320702</v>
      </c>
      <c r="BH103" s="244">
        <f t="shared" si="52"/>
        <v>7155.297257357598</v>
      </c>
      <c r="BI103" s="158">
        <f t="shared" si="52"/>
        <v>7422.888283572589</v>
      </c>
      <c r="BJ103" s="158">
        <f t="shared" si="52"/>
        <v>7861.5580073674555</v>
      </c>
      <c r="BK103" s="158">
        <f t="shared" si="52"/>
        <v>8639.3355645641968</v>
      </c>
      <c r="BL103" s="158">
        <f t="shared" si="52"/>
        <v>9276.4901575728472</v>
      </c>
      <c r="BM103" s="158">
        <f t="shared" si="52"/>
        <v>10483.020756598369</v>
      </c>
      <c r="BN103" s="158">
        <f t="shared" ref="BN103:CG103" si="53">BN38+BN66</f>
        <v>11086.344482750013</v>
      </c>
      <c r="BO103" s="158">
        <f t="shared" si="53"/>
        <v>11794.398626656106</v>
      </c>
      <c r="BP103" s="158">
        <f t="shared" si="53"/>
        <v>12942.535004600777</v>
      </c>
      <c r="BQ103" s="158">
        <f t="shared" si="53"/>
        <v>14063.187178853328</v>
      </c>
      <c r="BR103" s="158">
        <f t="shared" si="53"/>
        <v>15858.310024490012</v>
      </c>
      <c r="BS103" s="158">
        <f t="shared" si="53"/>
        <v>16992.538506485587</v>
      </c>
      <c r="BT103" s="158">
        <f t="shared" si="53"/>
        <v>17112.703017291027</v>
      </c>
      <c r="BU103" s="158">
        <f t="shared" si="53"/>
        <v>17349.916306110354</v>
      </c>
      <c r="BV103" s="158">
        <f t="shared" si="53"/>
        <v>16806.873433414352</v>
      </c>
      <c r="BW103" s="158">
        <f t="shared" si="53"/>
        <v>15009.586781133727</v>
      </c>
      <c r="BX103" s="158">
        <f t="shared" si="53"/>
        <v>14293.157338859182</v>
      </c>
      <c r="BY103" s="158">
        <f t="shared" si="53"/>
        <v>13218.126917565474</v>
      </c>
      <c r="BZ103" s="158">
        <f t="shared" si="53"/>
        <v>12312.483763348731</v>
      </c>
      <c r="CA103" s="158">
        <f t="shared" si="53"/>
        <v>12058.702024487389</v>
      </c>
      <c r="CB103" s="158">
        <f t="shared" si="53"/>
        <v>11310.86362002476</v>
      </c>
      <c r="CC103" s="158">
        <f t="shared" si="53"/>
        <v>3130.3132955239766</v>
      </c>
      <c r="CD103" s="158">
        <f t="shared" si="53"/>
        <v>437.49175900097225</v>
      </c>
      <c r="CE103" s="158">
        <f t="shared" si="53"/>
        <v>410.39758525426168</v>
      </c>
      <c r="CF103" s="158">
        <f t="shared" si="53"/>
        <v>416.96750142882291</v>
      </c>
      <c r="CG103" s="159">
        <f t="shared" si="53"/>
        <v>8.4068926327269597</v>
      </c>
    </row>
    <row r="104" spans="1:85" x14ac:dyDescent="0.35">
      <c r="A104" s="156"/>
      <c r="B104" s="62" t="s">
        <v>541</v>
      </c>
      <c r="AH104" s="158">
        <f t="shared" ref="AH104:CC104" si="54">AH39+AH67+AH54</f>
        <v>319.93644801641562</v>
      </c>
      <c r="AI104" s="158">
        <f t="shared" si="54"/>
        <v>346.39406349637238</v>
      </c>
      <c r="AJ104" s="158">
        <f t="shared" si="54"/>
        <v>429.15025325874183</v>
      </c>
      <c r="AK104" s="158">
        <f t="shared" si="54"/>
        <v>653.10198282576016</v>
      </c>
      <c r="AL104" s="158">
        <f t="shared" si="54"/>
        <v>904.06405172775965</v>
      </c>
      <c r="AM104" s="158">
        <f t="shared" si="54"/>
        <v>1124.9093961708841</v>
      </c>
      <c r="AN104" s="158">
        <f t="shared" si="54"/>
        <v>1274.2921638369685</v>
      </c>
      <c r="AO104" s="158">
        <f t="shared" si="54"/>
        <v>1495.4115737735642</v>
      </c>
      <c r="AP104" s="158">
        <f t="shared" si="54"/>
        <v>1661.4935640754265</v>
      </c>
      <c r="AQ104" s="158">
        <f t="shared" si="54"/>
        <v>1734.0699943599564</v>
      </c>
      <c r="AR104" s="158">
        <f t="shared" si="54"/>
        <v>1580.561455</v>
      </c>
      <c r="AS104" s="158">
        <f t="shared" si="54"/>
        <v>1740.6311500000002</v>
      </c>
      <c r="AT104" s="158">
        <f t="shared" si="54"/>
        <v>2198.6880353333336</v>
      </c>
      <c r="AU104" s="158">
        <f t="shared" si="54"/>
        <v>2914.7150026666668</v>
      </c>
      <c r="AV104" s="158">
        <f t="shared" si="54"/>
        <v>3586.7719856666668</v>
      </c>
      <c r="AW104" s="158">
        <f t="shared" si="54"/>
        <v>4044.0053453333339</v>
      </c>
      <c r="AX104" s="158">
        <f t="shared" si="54"/>
        <v>4664.6398293619486</v>
      </c>
      <c r="AY104" s="158">
        <f t="shared" si="54"/>
        <v>5054.6330278276318</v>
      </c>
      <c r="AZ104" s="158">
        <f t="shared" si="54"/>
        <v>5259.3567779938894</v>
      </c>
      <c r="BA104" s="158">
        <f t="shared" si="54"/>
        <v>5099.244864133073</v>
      </c>
      <c r="BB104" s="158">
        <f t="shared" si="54"/>
        <v>4991.3620183747407</v>
      </c>
      <c r="BC104" s="158">
        <f t="shared" si="54"/>
        <v>4913.0941428824599</v>
      </c>
      <c r="BD104" s="158">
        <f t="shared" si="54"/>
        <v>4799.9691073019958</v>
      </c>
      <c r="BE104" s="158">
        <f t="shared" si="54"/>
        <v>4786.4497117072478</v>
      </c>
      <c r="BF104" s="158">
        <f t="shared" si="54"/>
        <v>4874.2798953002002</v>
      </c>
      <c r="BG104" s="158">
        <f t="shared" si="54"/>
        <v>5164.6116047330152</v>
      </c>
      <c r="BH104" s="244">
        <f t="shared" si="54"/>
        <v>5448.2936791109623</v>
      </c>
      <c r="BI104" s="158">
        <f t="shared" si="54"/>
        <v>5628.494077749363</v>
      </c>
      <c r="BJ104" s="158">
        <f t="shared" si="54"/>
        <v>5792.8778503610465</v>
      </c>
      <c r="BK104" s="158">
        <f t="shared" si="54"/>
        <v>6075.7958651793906</v>
      </c>
      <c r="BL104" s="158">
        <f t="shared" si="54"/>
        <v>5411.6156377595216</v>
      </c>
      <c r="BM104" s="158">
        <f t="shared" si="54"/>
        <v>5790.5689146122786</v>
      </c>
      <c r="BN104" s="158">
        <f t="shared" si="54"/>
        <v>5557.5086604960225</v>
      </c>
      <c r="BO104" s="158">
        <f t="shared" si="54"/>
        <v>5165.5461284125304</v>
      </c>
      <c r="BP104" s="158">
        <f t="shared" si="54"/>
        <v>4793.2542106087767</v>
      </c>
      <c r="BQ104" s="158">
        <f t="shared" si="54"/>
        <v>4336.1105307043927</v>
      </c>
      <c r="BR104" s="158">
        <f t="shared" si="54"/>
        <v>3999.7340292388521</v>
      </c>
      <c r="BS104" s="158">
        <f t="shared" si="54"/>
        <v>3751.499532023573</v>
      </c>
      <c r="BT104" s="158">
        <f t="shared" si="54"/>
        <v>3439.870904090169</v>
      </c>
      <c r="BU104" s="158">
        <f t="shared" si="54"/>
        <v>3179.2606915601668</v>
      </c>
      <c r="BV104" s="158">
        <f t="shared" si="54"/>
        <v>2722.9660269089313</v>
      </c>
      <c r="BW104" s="158">
        <f t="shared" si="54"/>
        <v>1856.7084095479609</v>
      </c>
      <c r="BX104" s="158">
        <f t="shared" si="54"/>
        <v>1397.5728308131866</v>
      </c>
      <c r="BY104" s="158">
        <f t="shared" si="54"/>
        <v>965.25105806038982</v>
      </c>
      <c r="BZ104" s="158">
        <f t="shared" si="54"/>
        <v>804.33532702861146</v>
      </c>
      <c r="CA104" s="158">
        <f t="shared" si="54"/>
        <v>590.32880502639171</v>
      </c>
      <c r="CB104" s="158">
        <f t="shared" si="54"/>
        <v>168.78429564742203</v>
      </c>
      <c r="CC104" s="158">
        <f t="shared" si="54"/>
        <v>2.1684400298163608E-2</v>
      </c>
      <c r="CD104" s="158">
        <f>IFERROR(CD39+CD67+CD54,"-")</f>
        <v>-5.6469145243111731E-2</v>
      </c>
      <c r="CE104" s="158">
        <f>CE39+CE67+CE54</f>
        <v>-0.87791628725903548</v>
      </c>
      <c r="CF104" s="158">
        <f>CF39+CF67+CF54</f>
        <v>-1.0734149844935044</v>
      </c>
      <c r="CG104" s="159">
        <f>CG39+CG67+CG54</f>
        <v>-1.112424916985131</v>
      </c>
    </row>
    <row r="105" spans="1:85" x14ac:dyDescent="0.35">
      <c r="A105" s="156"/>
      <c r="B105" s="62" t="s">
        <v>542</v>
      </c>
      <c r="AH105" s="158">
        <f t="shared" ref="AH105:CA105" si="55">AH40+AH68</f>
        <v>589.28593923698281</v>
      </c>
      <c r="AI105" s="158">
        <f t="shared" si="55"/>
        <v>612.90867110654028</v>
      </c>
      <c r="AJ105" s="158">
        <f t="shared" si="55"/>
        <v>899.30659876913808</v>
      </c>
      <c r="AK105" s="158">
        <f t="shared" si="55"/>
        <v>1650.6381737850329</v>
      </c>
      <c r="AL105" s="158">
        <f t="shared" si="55"/>
        <v>2705.192373541026</v>
      </c>
      <c r="AM105" s="158">
        <f t="shared" si="55"/>
        <v>3411.740746875093</v>
      </c>
      <c r="AN105" s="158">
        <f t="shared" si="55"/>
        <v>3880.0491470459629</v>
      </c>
      <c r="AO105" s="158">
        <f t="shared" si="55"/>
        <v>4386.0520547680844</v>
      </c>
      <c r="AP105" s="158">
        <f t="shared" si="55"/>
        <v>4557.4233486582634</v>
      </c>
      <c r="AQ105" s="158">
        <f t="shared" si="55"/>
        <v>4272.8837086708436</v>
      </c>
      <c r="AR105" s="158">
        <f t="shared" si="55"/>
        <v>3439.072944</v>
      </c>
      <c r="AS105" s="158">
        <f t="shared" si="55"/>
        <v>3132.390277</v>
      </c>
      <c r="AT105" s="158">
        <f t="shared" si="55"/>
        <v>3562.720902</v>
      </c>
      <c r="AU105" s="158">
        <f t="shared" si="55"/>
        <v>5083.328547666667</v>
      </c>
      <c r="AV105" s="158">
        <f t="shared" si="55"/>
        <v>6720.6649470000002</v>
      </c>
      <c r="AW105" s="158">
        <f t="shared" si="55"/>
        <v>7298.4704266666668</v>
      </c>
      <c r="AX105" s="158">
        <f t="shared" si="55"/>
        <v>6770.7275243945533</v>
      </c>
      <c r="AY105" s="158">
        <f t="shared" si="55"/>
        <v>6492.3000610574099</v>
      </c>
      <c r="AZ105" s="158">
        <f t="shared" si="55"/>
        <v>5879.4303849678172</v>
      </c>
      <c r="BA105" s="158">
        <f t="shared" si="55"/>
        <v>4802.2826039972833</v>
      </c>
      <c r="BB105" s="158">
        <f t="shared" si="55"/>
        <v>4189.3568789879755</v>
      </c>
      <c r="BC105" s="158">
        <f t="shared" si="55"/>
        <v>3725.1490612666144</v>
      </c>
      <c r="BD105" s="158">
        <f t="shared" si="55"/>
        <v>3216.000235508508</v>
      </c>
      <c r="BE105" s="158">
        <f t="shared" si="55"/>
        <v>2852.9186309288407</v>
      </c>
      <c r="BF105" s="158">
        <f t="shared" si="55"/>
        <v>2869.2711366405547</v>
      </c>
      <c r="BG105" s="158">
        <f t="shared" si="55"/>
        <v>2752.8634056763035</v>
      </c>
      <c r="BH105" s="244">
        <f t="shared" si="55"/>
        <v>2704.1797888204469</v>
      </c>
      <c r="BI105" s="158">
        <f t="shared" si="55"/>
        <v>2961.0306207566055</v>
      </c>
      <c r="BJ105" s="158">
        <f t="shared" si="55"/>
        <v>3194.7994910607176</v>
      </c>
      <c r="BK105" s="158">
        <f t="shared" si="55"/>
        <v>3133.2427400280239</v>
      </c>
      <c r="BL105" s="158">
        <f t="shared" si="55"/>
        <v>3776.0860778774304</v>
      </c>
      <c r="BM105" s="158">
        <f t="shared" si="55"/>
        <v>6328.0440266974529</v>
      </c>
      <c r="BN105" s="158">
        <f t="shared" si="55"/>
        <v>6741.1689729287364</v>
      </c>
      <c r="BO105" s="158">
        <f t="shared" si="55"/>
        <v>7583.2088016023854</v>
      </c>
      <c r="BP105" s="158">
        <f t="shared" si="55"/>
        <v>8151.6434438887918</v>
      </c>
      <c r="BQ105" s="158">
        <f t="shared" si="55"/>
        <v>7053.2625445483209</v>
      </c>
      <c r="BR105" s="158">
        <f t="shared" si="55"/>
        <v>5107.5159623545978</v>
      </c>
      <c r="BS105" s="158">
        <f t="shared" si="55"/>
        <v>3920.384057256696</v>
      </c>
      <c r="BT105" s="158">
        <f t="shared" si="55"/>
        <v>3247.841348372327</v>
      </c>
      <c r="BU105" s="158">
        <f t="shared" si="55"/>
        <v>2894.4322317035239</v>
      </c>
      <c r="BV105" s="158">
        <f t="shared" si="55"/>
        <v>2249.3313145094244</v>
      </c>
      <c r="BW105" s="158">
        <f t="shared" si="55"/>
        <v>1131.4374948941679</v>
      </c>
      <c r="BX105" s="158">
        <f t="shared" si="55"/>
        <v>811.30230992684687</v>
      </c>
      <c r="BY105" s="158">
        <f t="shared" si="55"/>
        <v>560.29455928283539</v>
      </c>
      <c r="BZ105" s="158">
        <f t="shared" si="55"/>
        <v>390.83379843184338</v>
      </c>
      <c r="CA105" s="158">
        <f t="shared" si="55"/>
        <v>259.82788274459313</v>
      </c>
      <c r="CB105" s="158"/>
      <c r="CC105" s="158"/>
      <c r="CD105" s="158"/>
      <c r="CE105" s="158"/>
      <c r="CF105" s="158"/>
      <c r="CG105" s="159"/>
    </row>
    <row r="106" spans="1:85" x14ac:dyDescent="0.35">
      <c r="A106" s="156"/>
      <c r="B106" s="62" t="s">
        <v>543</v>
      </c>
      <c r="AH106" s="158">
        <f t="shared" ref="AH106:BK106" si="56">AH41+AH69+AH84+AH77+AH90</f>
        <v>32.148709316448112</v>
      </c>
      <c r="AI106" s="158">
        <f t="shared" si="56"/>
        <v>38.97968426884615</v>
      </c>
      <c r="AJ106" s="158">
        <f t="shared" si="56"/>
        <v>49.587750808100012</v>
      </c>
      <c r="AK106" s="158">
        <f t="shared" si="56"/>
        <v>71.310338887440281</v>
      </c>
      <c r="AL106" s="158">
        <f t="shared" si="56"/>
        <v>96.597852725081168</v>
      </c>
      <c r="AM106" s="158">
        <f t="shared" si="56"/>
        <v>124.50707515143412</v>
      </c>
      <c r="AN106" s="158">
        <f t="shared" si="56"/>
        <v>150.6705316344889</v>
      </c>
      <c r="AO106" s="158">
        <f t="shared" si="56"/>
        <v>159.73148035772317</v>
      </c>
      <c r="AP106" s="158">
        <f t="shared" si="56"/>
        <v>195.97505862919874</v>
      </c>
      <c r="AQ106" s="158">
        <f t="shared" si="56"/>
        <v>258.28365007940278</v>
      </c>
      <c r="AR106" s="158">
        <f t="shared" si="56"/>
        <v>411.38882312688787</v>
      </c>
      <c r="AS106" s="158">
        <f t="shared" si="56"/>
        <v>455.14843404999999</v>
      </c>
      <c r="AT106" s="158">
        <f t="shared" si="56"/>
        <v>645.26082318101385</v>
      </c>
      <c r="AU106" s="158">
        <f t="shared" si="56"/>
        <v>856.35281221506784</v>
      </c>
      <c r="AV106" s="158">
        <f t="shared" si="56"/>
        <v>844.27257532492695</v>
      </c>
      <c r="AW106" s="158">
        <f t="shared" si="56"/>
        <v>1033.4909411552298</v>
      </c>
      <c r="AX106" s="158">
        <f t="shared" si="56"/>
        <v>1247.4996111688147</v>
      </c>
      <c r="AY106" s="158">
        <f t="shared" si="56"/>
        <v>1508.3036882910108</v>
      </c>
      <c r="AZ106" s="158">
        <f t="shared" si="56"/>
        <v>1594.8588100213278</v>
      </c>
      <c r="BA106" s="158">
        <f t="shared" si="56"/>
        <v>1613.5475461451074</v>
      </c>
      <c r="BB106" s="158">
        <f t="shared" si="56"/>
        <v>1492.1641801279961</v>
      </c>
      <c r="BC106" s="158">
        <f t="shared" si="56"/>
        <v>1222.4332864910332</v>
      </c>
      <c r="BD106" s="158">
        <f t="shared" si="56"/>
        <v>1156.5421772762502</v>
      </c>
      <c r="BE106" s="158">
        <f t="shared" si="56"/>
        <v>1171.3003434271991</v>
      </c>
      <c r="BF106" s="158">
        <f t="shared" si="56"/>
        <v>1211.7469810897792</v>
      </c>
      <c r="BG106" s="158">
        <f t="shared" si="56"/>
        <v>1387.5201185816741</v>
      </c>
      <c r="BH106" s="244">
        <f t="shared" si="56"/>
        <v>1685.327243150504</v>
      </c>
      <c r="BI106" s="158">
        <f t="shared" si="56"/>
        <v>1794.3802710649381</v>
      </c>
      <c r="BJ106" s="158">
        <f t="shared" si="56"/>
        <v>2140.2751083046505</v>
      </c>
      <c r="BK106" s="158">
        <f t="shared" si="56"/>
        <v>2305.2949801281179</v>
      </c>
      <c r="BL106" s="158">
        <f t="shared" ref="BL106:BY106" si="57">BL41+BL69+BL80+BL84+BL85+BL76+BL77+BL88+BL90</f>
        <v>3718.1819347192895</v>
      </c>
      <c r="BM106" s="158">
        <f t="shared" si="57"/>
        <v>4693.1595836145716</v>
      </c>
      <c r="BN106" s="158">
        <f t="shared" si="57"/>
        <v>5695.0183081689056</v>
      </c>
      <c r="BO106" s="158">
        <f t="shared" si="57"/>
        <v>6071.8946420392685</v>
      </c>
      <c r="BP106" s="158">
        <f t="shared" si="57"/>
        <v>6688.3707366013268</v>
      </c>
      <c r="BQ106" s="158">
        <f t="shared" si="57"/>
        <v>7293.6364155047495</v>
      </c>
      <c r="BR106" s="158">
        <f t="shared" si="57"/>
        <v>7823.5428308613537</v>
      </c>
      <c r="BS106" s="158">
        <f t="shared" si="57"/>
        <v>8030.8750843211074</v>
      </c>
      <c r="BT106" s="158">
        <f t="shared" si="57"/>
        <v>7841.0448145860573</v>
      </c>
      <c r="BU106" s="158">
        <f t="shared" si="57"/>
        <v>7470.0039544731044</v>
      </c>
      <c r="BV106" s="158">
        <f t="shared" si="57"/>
        <v>6919.1378312662682</v>
      </c>
      <c r="BW106" s="158">
        <f t="shared" si="57"/>
        <v>6185.3757166810492</v>
      </c>
      <c r="BX106" s="158">
        <f t="shared" si="57"/>
        <v>5797.764167743946</v>
      </c>
      <c r="BY106" s="158">
        <f t="shared" si="57"/>
        <v>5158.2936101938267</v>
      </c>
      <c r="BZ106" s="158">
        <f t="shared" ref="BZ106:CG106" si="58">BZ41+BZ69+BZ84+BZ77+BZ90</f>
        <v>4972.0552457942886</v>
      </c>
      <c r="CA106" s="158">
        <f t="shared" si="58"/>
        <v>5012.8882084980851</v>
      </c>
      <c r="CB106" s="158">
        <f t="shared" si="58"/>
        <v>4093.3203481714963</v>
      </c>
      <c r="CC106" s="158">
        <f t="shared" si="58"/>
        <v>3598.6562832605528</v>
      </c>
      <c r="CD106" s="158">
        <f t="shared" si="58"/>
        <v>3971.4401839710204</v>
      </c>
      <c r="CE106" s="158">
        <f t="shared" si="58"/>
        <v>4185.8514488510555</v>
      </c>
      <c r="CF106" s="158">
        <f t="shared" si="58"/>
        <v>4427.5043587313858</v>
      </c>
      <c r="CG106" s="159">
        <f t="shared" si="58"/>
        <v>4745.7664738843132</v>
      </c>
    </row>
    <row r="107" spans="1:85" ht="26.25" customHeight="1" x14ac:dyDescent="0.35">
      <c r="A107" s="156"/>
      <c r="B107" s="62" t="s">
        <v>549</v>
      </c>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f t="shared" ref="BL107:CG107" si="59">BL89</f>
        <v>0</v>
      </c>
      <c r="BM107" s="158">
        <f t="shared" si="59"/>
        <v>0</v>
      </c>
      <c r="BN107" s="158">
        <f t="shared" si="59"/>
        <v>0</v>
      </c>
      <c r="BO107" s="158">
        <f t="shared" si="59"/>
        <v>0</v>
      </c>
      <c r="BP107" s="158">
        <f t="shared" si="59"/>
        <v>0</v>
      </c>
      <c r="BQ107" s="158">
        <f t="shared" si="59"/>
        <v>5.8574696600000031</v>
      </c>
      <c r="BR107" s="158">
        <f t="shared" si="59"/>
        <v>56.150329630000009</v>
      </c>
      <c r="BS107" s="158">
        <f t="shared" si="59"/>
        <v>490.88279648000002</v>
      </c>
      <c r="BT107" s="158">
        <f t="shared" si="59"/>
        <v>1585.7627723199994</v>
      </c>
      <c r="BU107" s="158">
        <f t="shared" si="59"/>
        <v>3322.5426384599987</v>
      </c>
      <c r="BV107" s="158">
        <f t="shared" si="59"/>
        <v>8134.8647156900006</v>
      </c>
      <c r="BW107" s="158">
        <f t="shared" si="59"/>
        <v>18388.256169110005</v>
      </c>
      <c r="BX107" s="158">
        <f t="shared" si="59"/>
        <v>38320.348814015022</v>
      </c>
      <c r="BY107" s="158">
        <f t="shared" si="59"/>
        <v>40935.681691392034</v>
      </c>
      <c r="BZ107" s="158">
        <f t="shared" si="59"/>
        <v>41937.592814439668</v>
      </c>
      <c r="CA107" s="158">
        <f t="shared" si="59"/>
        <v>52118.544098990002</v>
      </c>
      <c r="CB107" s="158">
        <f t="shared" si="59"/>
        <v>65476.263263859772</v>
      </c>
      <c r="CC107" s="158">
        <f t="shared" si="59"/>
        <v>77453.854647355547</v>
      </c>
      <c r="CD107" s="158">
        <f t="shared" si="59"/>
        <v>81202.864144525971</v>
      </c>
      <c r="CE107" s="158">
        <f t="shared" si="59"/>
        <v>82802.153606490072</v>
      </c>
      <c r="CF107" s="158">
        <f t="shared" si="59"/>
        <v>85310.415046715905</v>
      </c>
      <c r="CG107" s="159">
        <f t="shared" si="59"/>
        <v>88687.145774567834</v>
      </c>
    </row>
    <row r="108" spans="1:85" ht="26.25" customHeight="1" x14ac:dyDescent="0.35">
      <c r="A108" s="156"/>
      <c r="B108" s="64" t="s">
        <v>544</v>
      </c>
      <c r="AH108" s="158">
        <f t="shared" ref="AH108:BY108" si="60">AH37+AH70+AH75+AH79+AH83+AH85+AH87</f>
        <v>879.13660835202791</v>
      </c>
      <c r="AI108" s="158">
        <f t="shared" si="60"/>
        <v>965.71952684567862</v>
      </c>
      <c r="AJ108" s="158">
        <f t="shared" si="60"/>
        <v>1165.6784581666639</v>
      </c>
      <c r="AK108" s="158">
        <f t="shared" si="60"/>
        <v>1639.2650340306036</v>
      </c>
      <c r="AL108" s="158">
        <f t="shared" si="60"/>
        <v>1851.3099674185678</v>
      </c>
      <c r="AM108" s="158">
        <f t="shared" si="60"/>
        <v>2016.8889613949996</v>
      </c>
      <c r="AN108" s="158">
        <f t="shared" si="60"/>
        <v>2285.0079196275701</v>
      </c>
      <c r="AO108" s="158">
        <f t="shared" si="60"/>
        <v>2502.7997699406551</v>
      </c>
      <c r="AP108" s="158">
        <f t="shared" si="60"/>
        <v>2574.1306790081708</v>
      </c>
      <c r="AQ108" s="158">
        <f t="shared" si="60"/>
        <v>2604.1375405841391</v>
      </c>
      <c r="AR108" s="158">
        <f t="shared" si="60"/>
        <v>2958.032581333252</v>
      </c>
      <c r="AS108" s="158">
        <f t="shared" si="60"/>
        <v>3196.5630327702083</v>
      </c>
      <c r="AT108" s="158">
        <f t="shared" si="60"/>
        <v>3588.5128467443524</v>
      </c>
      <c r="AU108" s="158">
        <f t="shared" si="60"/>
        <v>4013.0219693975573</v>
      </c>
      <c r="AV108" s="158">
        <f t="shared" si="60"/>
        <v>4947.6392028615437</v>
      </c>
      <c r="AW108" s="158">
        <f t="shared" si="60"/>
        <v>5390.1946462719416</v>
      </c>
      <c r="AX108" s="158">
        <f t="shared" si="60"/>
        <v>5624.3306398979967</v>
      </c>
      <c r="AY108" s="158">
        <f t="shared" si="60"/>
        <v>5955.8548748241155</v>
      </c>
      <c r="AZ108" s="158">
        <f t="shared" si="60"/>
        <v>6094.6968416297641</v>
      </c>
      <c r="BA108" s="158">
        <f t="shared" si="60"/>
        <v>6209.4369681790304</v>
      </c>
      <c r="BB108" s="158">
        <f t="shared" si="60"/>
        <v>6235.793846672108</v>
      </c>
      <c r="BC108" s="158">
        <f t="shared" si="60"/>
        <v>6610.5244448185294</v>
      </c>
      <c r="BD108" s="158">
        <f t="shared" si="60"/>
        <v>7161.3827794828449</v>
      </c>
      <c r="BE108" s="158">
        <f t="shared" si="60"/>
        <v>7817.6821619821239</v>
      </c>
      <c r="BF108" s="158">
        <f t="shared" si="60"/>
        <v>8579.982507645871</v>
      </c>
      <c r="BG108" s="158">
        <f t="shared" si="60"/>
        <v>9007.604491842576</v>
      </c>
      <c r="BH108" s="158">
        <f t="shared" si="60"/>
        <v>10519.076117122559</v>
      </c>
      <c r="BI108" s="158">
        <f t="shared" si="60"/>
        <v>10990.213712341436</v>
      </c>
      <c r="BJ108" s="158">
        <f t="shared" si="60"/>
        <v>11775.592178315541</v>
      </c>
      <c r="BK108" s="158">
        <f t="shared" si="60"/>
        <v>12333.431502032217</v>
      </c>
      <c r="BL108" s="158">
        <f t="shared" si="60"/>
        <v>13391.160455534206</v>
      </c>
      <c r="BM108" s="158">
        <f t="shared" si="60"/>
        <v>14122.708718439164</v>
      </c>
      <c r="BN108" s="158">
        <f t="shared" si="60"/>
        <v>14493.740373247918</v>
      </c>
      <c r="BO108" s="158">
        <f t="shared" si="60"/>
        <v>14402.862517056446</v>
      </c>
      <c r="BP108" s="158">
        <f t="shared" si="60"/>
        <v>14048.365397126114</v>
      </c>
      <c r="BQ108" s="158">
        <f t="shared" si="60"/>
        <v>13608.902623134025</v>
      </c>
      <c r="BR108" s="158">
        <f t="shared" si="60"/>
        <v>13177.017597510659</v>
      </c>
      <c r="BS108" s="158">
        <f t="shared" si="60"/>
        <v>12622.370827631481</v>
      </c>
      <c r="BT108" s="158">
        <f t="shared" si="60"/>
        <v>12009.520813964671</v>
      </c>
      <c r="BU108" s="158">
        <f t="shared" si="60"/>
        <v>11521.359515350463</v>
      </c>
      <c r="BV108" s="158">
        <f t="shared" si="60"/>
        <v>11013.247955258557</v>
      </c>
      <c r="BW108" s="158">
        <f t="shared" si="60"/>
        <v>10842.478793169255</v>
      </c>
      <c r="BX108" s="158">
        <f t="shared" si="60"/>
        <v>10890.264836461758</v>
      </c>
      <c r="BY108" s="158">
        <f t="shared" si="60"/>
        <v>10540.390730720268</v>
      </c>
      <c r="BZ108" s="158">
        <f t="shared" ref="BZ108:CG108" si="61">BZ37+BZ70+BZ75+BZ79+BZ83+BZ87</f>
        <v>10881.238264154079</v>
      </c>
      <c r="CA108" s="158">
        <f t="shared" si="61"/>
        <v>11709.81847401851</v>
      </c>
      <c r="CB108" s="158">
        <f t="shared" si="61"/>
        <v>12873.483771998208</v>
      </c>
      <c r="CC108" s="158">
        <f t="shared" si="61"/>
        <v>11937.088650585923</v>
      </c>
      <c r="CD108" s="158">
        <f t="shared" si="61"/>
        <v>11700.720213107741</v>
      </c>
      <c r="CE108" s="158">
        <f t="shared" si="61"/>
        <v>11597.661005795233</v>
      </c>
      <c r="CF108" s="158">
        <f t="shared" si="61"/>
        <v>12091.220680543369</v>
      </c>
      <c r="CG108" s="159">
        <f t="shared" si="61"/>
        <v>13283.404071033086</v>
      </c>
    </row>
    <row r="109" spans="1:85" x14ac:dyDescent="0.35">
      <c r="A109" s="156"/>
      <c r="B109" s="64" t="s">
        <v>521</v>
      </c>
      <c r="AH109" s="158">
        <f t="shared" ref="AH109:BM109" si="62">AH42+AH71+AH84+AH76+AH77+AH80+AH90+AH54+AH88+AH89</f>
        <v>1115.357127851629</v>
      </c>
      <c r="AI109" s="158">
        <f t="shared" si="62"/>
        <v>1190.2000171543214</v>
      </c>
      <c r="AJ109" s="158">
        <f t="shared" si="62"/>
        <v>1609.4358956794899</v>
      </c>
      <c r="AK109" s="158">
        <f t="shared" si="62"/>
        <v>2674.0204354693965</v>
      </c>
      <c r="AL109" s="158">
        <f t="shared" si="62"/>
        <v>4094.2234268314323</v>
      </c>
      <c r="AM109" s="158">
        <f t="shared" si="62"/>
        <v>5104.1484731050004</v>
      </c>
      <c r="AN109" s="158">
        <f t="shared" si="62"/>
        <v>5797.2214826224299</v>
      </c>
      <c r="AO109" s="158">
        <f t="shared" si="62"/>
        <v>6600.080517345059</v>
      </c>
      <c r="AP109" s="158">
        <f t="shared" si="62"/>
        <v>7060.2937599251627</v>
      </c>
      <c r="AQ109" s="158">
        <f t="shared" si="62"/>
        <v>6925.5718264158622</v>
      </c>
      <c r="AR109" s="158">
        <f t="shared" si="62"/>
        <v>6180.900465333415</v>
      </c>
      <c r="AS109" s="158">
        <f t="shared" si="62"/>
        <v>6214.3926838964589</v>
      </c>
      <c r="AT109" s="158">
        <f t="shared" si="62"/>
        <v>7546.7475617436148</v>
      </c>
      <c r="AU109" s="158">
        <f t="shared" si="62"/>
        <v>10304.455658886489</v>
      </c>
      <c r="AV109" s="158">
        <f t="shared" si="62"/>
        <v>13128.578198711091</v>
      </c>
      <c r="AW109" s="158">
        <f t="shared" si="62"/>
        <v>14908.504814624823</v>
      </c>
      <c r="AX109" s="158">
        <f t="shared" si="62"/>
        <v>15898.657531673622</v>
      </c>
      <c r="AY109" s="158">
        <f t="shared" si="62"/>
        <v>16887.685144605432</v>
      </c>
      <c r="AZ109" s="158">
        <f t="shared" si="62"/>
        <v>17001.747305022403</v>
      </c>
      <c r="BA109" s="158">
        <f t="shared" si="62"/>
        <v>16072.59925922561</v>
      </c>
      <c r="BB109" s="158">
        <f t="shared" si="62"/>
        <v>15560.087835096754</v>
      </c>
      <c r="BC109" s="158">
        <f t="shared" si="62"/>
        <v>15053.954151311456</v>
      </c>
      <c r="BD109" s="158">
        <f t="shared" si="62"/>
        <v>14744.987527290616</v>
      </c>
      <c r="BE109" s="158">
        <f t="shared" si="62"/>
        <v>14859.815720288423</v>
      </c>
      <c r="BF109" s="158">
        <f t="shared" si="62"/>
        <v>15712.605219861003</v>
      </c>
      <c r="BG109" s="158">
        <f t="shared" si="62"/>
        <v>16289.067586423063</v>
      </c>
      <c r="BH109" s="158">
        <f t="shared" si="62"/>
        <v>16993.097968439513</v>
      </c>
      <c r="BI109" s="158">
        <f t="shared" si="62"/>
        <v>17806.793253143496</v>
      </c>
      <c r="BJ109" s="158">
        <f t="shared" si="62"/>
        <v>19134.07722533257</v>
      </c>
      <c r="BK109" s="158">
        <f t="shared" si="62"/>
        <v>20302.212850067423</v>
      </c>
      <c r="BL109" s="158">
        <f t="shared" si="62"/>
        <v>21560.587403308069</v>
      </c>
      <c r="BM109" s="158">
        <f t="shared" si="62"/>
        <v>26657.363447545031</v>
      </c>
      <c r="BN109" s="158">
        <f t="shared" ref="BN109:CG109" si="63">BN42+BN71+BN84+BN76+BN77+BN80+BN90+BN54+BN88+BN89</f>
        <v>28363.293635474252</v>
      </c>
      <c r="BO109" s="158">
        <f t="shared" si="63"/>
        <v>29841.742313016264</v>
      </c>
      <c r="BP109" s="158">
        <f t="shared" si="63"/>
        <v>31849.352564266352</v>
      </c>
      <c r="BQ109" s="158">
        <f t="shared" si="63"/>
        <v>32104.268508249665</v>
      </c>
      <c r="BR109" s="158">
        <f t="shared" si="63"/>
        <v>32271.823644496755</v>
      </c>
      <c r="BS109" s="158">
        <f t="shared" si="63"/>
        <v>32703.374282536228</v>
      </c>
      <c r="BT109" s="158">
        <f t="shared" si="63"/>
        <v>32862.396445942191</v>
      </c>
      <c r="BU109" s="158">
        <f t="shared" si="63"/>
        <v>33991.046201090234</v>
      </c>
      <c r="BV109" s="158">
        <f t="shared" si="63"/>
        <v>36730.773705546409</v>
      </c>
      <c r="BW109" s="158">
        <f t="shared" si="63"/>
        <v>42484.992566598106</v>
      </c>
      <c r="BX109" s="158">
        <f t="shared" si="63"/>
        <v>60561.312599437078</v>
      </c>
      <c r="BY109" s="158">
        <f t="shared" si="63"/>
        <v>60818.356583199609</v>
      </c>
      <c r="BZ109" s="158">
        <f t="shared" si="63"/>
        <v>60540.526398245871</v>
      </c>
      <c r="CA109" s="158">
        <f t="shared" si="63"/>
        <v>70100.987183683988</v>
      </c>
      <c r="CB109" s="158">
        <f t="shared" si="63"/>
        <v>81346.238673077678</v>
      </c>
      <c r="CC109" s="158">
        <f t="shared" si="63"/>
        <v>85446.159997203795</v>
      </c>
      <c r="CD109" s="158">
        <f t="shared" si="63"/>
        <v>87165.800776270204</v>
      </c>
      <c r="CE109" s="158">
        <f t="shared" si="63"/>
        <v>88833.966615234312</v>
      </c>
      <c r="CF109" s="158">
        <f t="shared" si="63"/>
        <v>91170.280259536405</v>
      </c>
      <c r="CG109" s="159">
        <f t="shared" si="63"/>
        <v>93584.477298532292</v>
      </c>
    </row>
    <row r="110" spans="1:85" s="107" customFormat="1" x14ac:dyDescent="0.35">
      <c r="A110" s="168"/>
      <c r="B110" s="69" t="s">
        <v>260</v>
      </c>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46">
        <f t="shared" ref="AH110:BM110" si="64">AH109+AH108</f>
        <v>1994.4937362036569</v>
      </c>
      <c r="AI110" s="46">
        <f t="shared" si="64"/>
        <v>2155.9195439999999</v>
      </c>
      <c r="AJ110" s="46">
        <f t="shared" si="64"/>
        <v>2775.1143538461538</v>
      </c>
      <c r="AK110" s="46">
        <f t="shared" si="64"/>
        <v>4313.2854695000005</v>
      </c>
      <c r="AL110" s="46">
        <f t="shared" si="64"/>
        <v>5945.5333942500001</v>
      </c>
      <c r="AM110" s="46">
        <f t="shared" si="64"/>
        <v>7121.0374345</v>
      </c>
      <c r="AN110" s="46">
        <f t="shared" si="64"/>
        <v>8082.22940225</v>
      </c>
      <c r="AO110" s="46">
        <f t="shared" si="64"/>
        <v>9102.8802872857141</v>
      </c>
      <c r="AP110" s="46">
        <f t="shared" si="64"/>
        <v>9634.4244389333326</v>
      </c>
      <c r="AQ110" s="46">
        <f t="shared" si="64"/>
        <v>9529.7093670000013</v>
      </c>
      <c r="AR110" s="46">
        <f t="shared" si="64"/>
        <v>9138.933046666667</v>
      </c>
      <c r="AS110" s="46">
        <f t="shared" si="64"/>
        <v>9410.9557166666673</v>
      </c>
      <c r="AT110" s="46">
        <f t="shared" si="64"/>
        <v>11135.260408487968</v>
      </c>
      <c r="AU110" s="46">
        <f t="shared" si="64"/>
        <v>14317.477628284047</v>
      </c>
      <c r="AV110" s="46">
        <f t="shared" si="64"/>
        <v>18076.217401572634</v>
      </c>
      <c r="AW110" s="46">
        <f t="shared" si="64"/>
        <v>20298.699460896765</v>
      </c>
      <c r="AX110" s="46">
        <f t="shared" si="64"/>
        <v>21522.988171571618</v>
      </c>
      <c r="AY110" s="46">
        <f t="shared" si="64"/>
        <v>22843.540019429547</v>
      </c>
      <c r="AZ110" s="46">
        <f t="shared" si="64"/>
        <v>23096.444146652168</v>
      </c>
      <c r="BA110" s="46">
        <f t="shared" si="64"/>
        <v>22282.036227404642</v>
      </c>
      <c r="BB110" s="46">
        <f t="shared" si="64"/>
        <v>21795.881681768864</v>
      </c>
      <c r="BC110" s="46">
        <f t="shared" si="64"/>
        <v>21664.478596129986</v>
      </c>
      <c r="BD110" s="46">
        <f t="shared" si="64"/>
        <v>21906.37030677346</v>
      </c>
      <c r="BE110" s="46">
        <f t="shared" si="64"/>
        <v>22677.497882270545</v>
      </c>
      <c r="BF110" s="46">
        <f t="shared" si="64"/>
        <v>24292.587727506874</v>
      </c>
      <c r="BG110" s="46">
        <f t="shared" si="64"/>
        <v>25296.672078265641</v>
      </c>
      <c r="BH110" s="46">
        <f t="shared" si="64"/>
        <v>27512.174085562074</v>
      </c>
      <c r="BI110" s="46">
        <f t="shared" si="64"/>
        <v>28797.006965484932</v>
      </c>
      <c r="BJ110" s="46">
        <f t="shared" si="64"/>
        <v>30909.669403648113</v>
      </c>
      <c r="BK110" s="46">
        <f t="shared" si="64"/>
        <v>32635.64435209964</v>
      </c>
      <c r="BL110" s="46">
        <f t="shared" si="64"/>
        <v>34951.747858842275</v>
      </c>
      <c r="BM110" s="46">
        <f t="shared" si="64"/>
        <v>40780.072165984195</v>
      </c>
      <c r="BN110" s="46">
        <f t="shared" ref="BN110:CG110" si="65">BN109+BN108</f>
        <v>42857.03400872217</v>
      </c>
      <c r="BO110" s="46">
        <f t="shared" si="65"/>
        <v>44244.604830072713</v>
      </c>
      <c r="BP110" s="46">
        <f t="shared" si="65"/>
        <v>45897.717961392467</v>
      </c>
      <c r="BQ110" s="46">
        <f t="shared" si="65"/>
        <v>45713.171131383686</v>
      </c>
      <c r="BR110" s="46">
        <f t="shared" si="65"/>
        <v>45448.841242007416</v>
      </c>
      <c r="BS110" s="46">
        <f t="shared" si="65"/>
        <v>45325.745110167707</v>
      </c>
      <c r="BT110" s="46">
        <f t="shared" si="65"/>
        <v>44871.917259906862</v>
      </c>
      <c r="BU110" s="46">
        <f t="shared" si="65"/>
        <v>45512.405716440699</v>
      </c>
      <c r="BV110" s="46">
        <f t="shared" si="65"/>
        <v>47744.021660804967</v>
      </c>
      <c r="BW110" s="46">
        <f t="shared" si="65"/>
        <v>53327.471359767362</v>
      </c>
      <c r="BX110" s="46">
        <f t="shared" si="65"/>
        <v>71451.577435898842</v>
      </c>
      <c r="BY110" s="46">
        <f t="shared" si="65"/>
        <v>71358.747313919885</v>
      </c>
      <c r="BZ110" s="46">
        <f t="shared" si="65"/>
        <v>71421.764662399946</v>
      </c>
      <c r="CA110" s="46">
        <f t="shared" si="65"/>
        <v>81810.805657702498</v>
      </c>
      <c r="CB110" s="46">
        <f t="shared" si="65"/>
        <v>94219.72244507588</v>
      </c>
      <c r="CC110" s="46">
        <f t="shared" si="65"/>
        <v>97383.248647789718</v>
      </c>
      <c r="CD110" s="46">
        <f t="shared" si="65"/>
        <v>98866.520989377939</v>
      </c>
      <c r="CE110" s="46">
        <f t="shared" si="65"/>
        <v>100431.62762102955</v>
      </c>
      <c r="CF110" s="46">
        <f t="shared" si="65"/>
        <v>103261.50094007977</v>
      </c>
      <c r="CG110" s="47">
        <f t="shared" si="65"/>
        <v>106867.88136956538</v>
      </c>
    </row>
    <row r="111" spans="1:85" s="107" customFormat="1" ht="16" thickBot="1" x14ac:dyDescent="0.4">
      <c r="A111" s="273"/>
      <c r="B111" s="274"/>
      <c r="C111" s="274"/>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275"/>
      <c r="AI111" s="275"/>
      <c r="AJ111" s="275"/>
      <c r="AK111" s="275"/>
      <c r="AL111" s="275"/>
      <c r="AM111" s="275"/>
      <c r="AN111" s="275"/>
      <c r="AO111" s="275"/>
      <c r="AP111" s="275"/>
      <c r="AQ111" s="275"/>
      <c r="AR111" s="275"/>
      <c r="AS111" s="275"/>
      <c r="AT111" s="275"/>
      <c r="AU111" s="275"/>
      <c r="AV111" s="275"/>
      <c r="AW111" s="275"/>
      <c r="AX111" s="275"/>
      <c r="AY111" s="275"/>
      <c r="AZ111" s="275"/>
      <c r="BA111" s="275"/>
      <c r="BB111" s="275"/>
      <c r="BC111" s="275"/>
      <c r="BD111" s="275"/>
      <c r="BE111" s="275"/>
      <c r="BF111" s="275"/>
      <c r="BG111" s="275"/>
      <c r="BH111" s="275"/>
      <c r="BI111" s="275"/>
      <c r="BJ111" s="275"/>
      <c r="BK111" s="275"/>
      <c r="BL111" s="275"/>
      <c r="BM111" s="275"/>
      <c r="BN111" s="275"/>
      <c r="BO111" s="275"/>
      <c r="BP111" s="275"/>
      <c r="BQ111" s="275"/>
      <c r="BR111" s="275"/>
      <c r="BS111" s="275"/>
      <c r="BT111" s="275"/>
      <c r="BU111" s="275"/>
      <c r="BV111" s="275"/>
      <c r="BW111" s="275"/>
      <c r="BX111" s="275"/>
      <c r="BY111" s="275"/>
      <c r="BZ111" s="275"/>
      <c r="CA111" s="275"/>
      <c r="CB111" s="275"/>
      <c r="CC111" s="275"/>
      <c r="CD111" s="275"/>
      <c r="CE111" s="275"/>
      <c r="CF111" s="275"/>
      <c r="CG111" s="276"/>
    </row>
  </sheetData>
  <hyperlinks>
    <hyperlink ref="B1" location="Notes!A1" display="Information relating to this table can be found in the 'Notes' tab" xr:uid="{D5D737D4-C8FE-489F-94FD-B34984DD6813}"/>
    <hyperlink ref="A1" location="Contents!A1" display="Contents page" xr:uid="{9173B327-DFA5-4017-B682-29A25AADEF13}"/>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F135-4427-40E0-953F-45091C8DAD2B}">
  <dimension ref="A1:CG111"/>
  <sheetViews>
    <sheetView zoomScale="70" zoomScaleNormal="70" workbookViewId="0">
      <pane xSplit="2" topLeftCell="C1" activePane="topRight" state="frozen"/>
      <selection activeCell="B1" sqref="A1:B1"/>
      <selection pane="topRight"/>
    </sheetView>
  </sheetViews>
  <sheetFormatPr defaultColWidth="9" defaultRowHeight="15.5" x14ac:dyDescent="0.35"/>
  <cols>
    <col min="1" max="1" width="23" style="161" bestFit="1" customWidth="1"/>
    <col min="2" max="2" width="75.54296875" style="42" customWidth="1"/>
    <col min="3" max="3" width="25.54296875" style="42" customWidth="1"/>
    <col min="4" max="75" width="12.54296875" style="57" customWidth="1"/>
    <col min="76" max="84" width="12.54296875" style="42" customWidth="1"/>
    <col min="85" max="85" width="10.54296875" style="42" bestFit="1" customWidth="1"/>
    <col min="86" max="16384" width="9" style="42"/>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row>
    <row r="2" spans="1:85" ht="33" customHeight="1" x14ac:dyDescent="0.35">
      <c r="A2" s="36" t="s">
        <v>209</v>
      </c>
      <c r="B2" s="37" t="s">
        <v>551</v>
      </c>
      <c r="C2" s="1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552</v>
      </c>
      <c r="C3" s="138"/>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9"/>
      <c r="B4" s="49" t="s">
        <v>438</v>
      </c>
      <c r="C4" s="139"/>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155"/>
    </row>
    <row r="5" spans="1:85" ht="27" customHeight="1" x14ac:dyDescent="0.35">
      <c r="B5" s="69" t="s">
        <v>514</v>
      </c>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269" t="s">
        <v>515</v>
      </c>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9"/>
    </row>
    <row r="6" spans="1:85" x14ac:dyDescent="0.35">
      <c r="B6" s="62" t="s">
        <v>516</v>
      </c>
      <c r="AH6" s="158">
        <v>3397.3290704686397</v>
      </c>
      <c r="AI6" s="158">
        <v>3233.2441684817354</v>
      </c>
      <c r="AJ6" s="158">
        <v>3171.8651189425068</v>
      </c>
      <c r="AK6" s="158">
        <v>3637.616748694023</v>
      </c>
      <c r="AL6" s="158">
        <v>3449.6739841231374</v>
      </c>
      <c r="AM6" s="158">
        <v>3446.9113237718843</v>
      </c>
      <c r="AN6" s="158">
        <v>3931.1162916253247</v>
      </c>
      <c r="AO6" s="158">
        <v>4298.8611522848432</v>
      </c>
      <c r="AP6" s="158">
        <v>4393.659025327187</v>
      </c>
      <c r="AQ6" s="158">
        <v>4482.1610698243621</v>
      </c>
      <c r="AR6" s="158">
        <v>4942.8056315969325</v>
      </c>
      <c r="AS6" s="158">
        <v>5057.3633195357488</v>
      </c>
      <c r="AT6" s="158">
        <v>5246.2140394153603</v>
      </c>
      <c r="AU6" s="158">
        <v>5919.7075055880305</v>
      </c>
      <c r="AV6" s="158">
        <v>7786.8929600168749</v>
      </c>
      <c r="AW6" s="158">
        <v>7999.5439296717186</v>
      </c>
      <c r="AX6" s="158">
        <v>7929.2374245420151</v>
      </c>
      <c r="AY6" s="158">
        <v>7528.9158818181049</v>
      </c>
      <c r="AZ6" s="158">
        <v>7145.1190260631038</v>
      </c>
      <c r="BA6" s="158">
        <v>7067.1294740613557</v>
      </c>
      <c r="BB6" s="158">
        <v>6686.3606206154354</v>
      </c>
      <c r="BC6" s="158">
        <v>6894.6598156278997</v>
      </c>
      <c r="BD6" s="158">
        <v>7394.4301147761253</v>
      </c>
      <c r="BE6" s="158">
        <v>7961.720727243247</v>
      </c>
      <c r="BF6" s="158">
        <v>7783.6936409146729</v>
      </c>
      <c r="BG6" s="158">
        <v>8234.7886593757939</v>
      </c>
      <c r="BH6" s="244">
        <v>9840.3909380573277</v>
      </c>
      <c r="BI6" s="158">
        <v>10309.83001119306</v>
      </c>
      <c r="BJ6" s="158">
        <v>10730.705108886235</v>
      </c>
      <c r="BK6" s="158">
        <v>11237.180144373737</v>
      </c>
      <c r="BL6" s="158">
        <v>11339.872905798356</v>
      </c>
      <c r="BM6" s="158">
        <v>11807.406341348098</v>
      </c>
      <c r="BN6" s="158">
        <v>11749.517223806644</v>
      </c>
      <c r="BO6" s="158">
        <v>11279.239971406154</v>
      </c>
      <c r="BP6" s="158">
        <v>10330.339591434946</v>
      </c>
      <c r="BQ6" s="158">
        <v>9503.1100068960059</v>
      </c>
      <c r="BR6" s="158">
        <v>8767.8210516788822</v>
      </c>
      <c r="BS6" s="158">
        <v>8046.9116986018525</v>
      </c>
      <c r="BT6" s="158">
        <v>7334.3815710526178</v>
      </c>
      <c r="BU6" s="158">
        <v>6841.0636422105899</v>
      </c>
      <c r="BV6" s="158">
        <v>6415.6525256571576</v>
      </c>
      <c r="BW6" s="158">
        <v>6170.8374328296686</v>
      </c>
      <c r="BX6" s="158">
        <v>5868.3673683745956</v>
      </c>
      <c r="BY6" s="158">
        <v>5627.2557011983636</v>
      </c>
      <c r="BZ6" s="158">
        <v>5362.5996778255267</v>
      </c>
      <c r="CA6" s="158">
        <v>5596.9641844588323</v>
      </c>
      <c r="CB6" s="158">
        <v>6025.720850791221</v>
      </c>
      <c r="CC6" s="158">
        <v>5947.3333230131457</v>
      </c>
      <c r="CD6" s="158">
        <v>5813.5907515366744</v>
      </c>
      <c r="CE6" s="158">
        <v>5464.2028428546382</v>
      </c>
      <c r="CF6" s="158">
        <v>5322.9014835854114</v>
      </c>
      <c r="CG6" s="159">
        <v>5293.1418846141987</v>
      </c>
    </row>
    <row r="7" spans="1:85" x14ac:dyDescent="0.35">
      <c r="B7" s="62" t="s">
        <v>517</v>
      </c>
      <c r="AH7" s="158">
        <v>787.25985590182381</v>
      </c>
      <c r="AI7" s="158">
        <v>756.49623172809834</v>
      </c>
      <c r="AJ7" s="158">
        <v>748.36872490824578</v>
      </c>
      <c r="AK7" s="158">
        <v>779.37965031047213</v>
      </c>
      <c r="AL7" s="158">
        <v>949.48518797863187</v>
      </c>
      <c r="AM7" s="158">
        <v>1067.3177195435785</v>
      </c>
      <c r="AN7" s="158">
        <v>1167.101809035946</v>
      </c>
      <c r="AO7" s="158">
        <v>1354.5645643960995</v>
      </c>
      <c r="AP7" s="158">
        <v>1624.267636935085</v>
      </c>
      <c r="AQ7" s="158">
        <v>1671.5556213385644</v>
      </c>
      <c r="AR7" s="158">
        <v>2058.1948684330127</v>
      </c>
      <c r="AS7" s="158">
        <v>2225.1769043711179</v>
      </c>
      <c r="AT7" s="158">
        <v>2462.4321349198021</v>
      </c>
      <c r="AU7" s="158">
        <v>3002.7812909056038</v>
      </c>
      <c r="AV7" s="158">
        <v>3966.5530394506559</v>
      </c>
      <c r="AW7" s="158">
        <v>4788.7597324615163</v>
      </c>
      <c r="AX7" s="158">
        <v>5509.9110145847508</v>
      </c>
      <c r="AY7" s="158">
        <v>6239.2404761362995</v>
      </c>
      <c r="AZ7" s="158">
        <v>6568.2653799222289</v>
      </c>
      <c r="BA7" s="158">
        <v>6891.0599880921618</v>
      </c>
      <c r="BB7" s="158">
        <v>7109.4544537519187</v>
      </c>
      <c r="BC7" s="158">
        <v>7387.0052666248666</v>
      </c>
      <c r="BD7" s="158">
        <v>7945.1752148998667</v>
      </c>
      <c r="BE7" s="158">
        <v>8463.9871039284535</v>
      </c>
      <c r="BF7" s="158">
        <v>8285.3634585382988</v>
      </c>
      <c r="BG7" s="158">
        <v>8495.8863023128579</v>
      </c>
      <c r="BH7" s="244">
        <v>7773.6656215861303</v>
      </c>
      <c r="BI7" s="158">
        <v>7271.1029856474042</v>
      </c>
      <c r="BJ7" s="158">
        <v>7146.3386831950838</v>
      </c>
      <c r="BK7" s="158">
        <v>7713.2979614412779</v>
      </c>
      <c r="BL7" s="158">
        <v>7598.2101434744291</v>
      </c>
      <c r="BM7" s="158">
        <v>8237.7866498365947</v>
      </c>
      <c r="BN7" s="158">
        <v>8427.669659270523</v>
      </c>
      <c r="BO7" s="158">
        <v>8681.8121116715938</v>
      </c>
      <c r="BP7" s="158">
        <v>9578.5995362516333</v>
      </c>
      <c r="BQ7" s="158">
        <v>10647.493378451696</v>
      </c>
      <c r="BR7" s="158">
        <v>12248.009543046252</v>
      </c>
      <c r="BS7" s="158">
        <v>13301.514432955177</v>
      </c>
      <c r="BT7" s="158">
        <v>13260.285360292137</v>
      </c>
      <c r="BU7" s="158">
        <v>13599.580465411682</v>
      </c>
      <c r="BV7" s="158">
        <v>13153.845077490947</v>
      </c>
      <c r="BW7" s="158">
        <v>11388.977445704866</v>
      </c>
      <c r="BX7" s="158">
        <v>10254.562670263091</v>
      </c>
      <c r="BY7" s="158">
        <v>9524.7996565231551</v>
      </c>
      <c r="BZ7" s="158">
        <v>8216.6680047175196</v>
      </c>
      <c r="CA7" s="158">
        <v>7623.1184861421525</v>
      </c>
      <c r="CB7" s="158">
        <v>7137.6114660436233</v>
      </c>
      <c r="CC7" s="158">
        <v>2024.9868261669401</v>
      </c>
      <c r="CD7" s="158">
        <v>295.04041416290039</v>
      </c>
      <c r="CE7" s="158">
        <v>274.12757278321965</v>
      </c>
      <c r="CF7" s="158">
        <v>318.5427351468839</v>
      </c>
      <c r="CG7" s="159">
        <v>-6.0326675377380834</v>
      </c>
    </row>
    <row r="8" spans="1:85" x14ac:dyDescent="0.35">
      <c r="B8" s="62" t="s">
        <v>518</v>
      </c>
      <c r="AH8" s="158">
        <v>2022.6522451631474</v>
      </c>
      <c r="AI8" s="158">
        <v>1839.4257689279102</v>
      </c>
      <c r="AJ8" s="158">
        <v>1897.0276980232277</v>
      </c>
      <c r="AK8" s="158">
        <v>2222.4916068600946</v>
      </c>
      <c r="AL8" s="158">
        <v>2859.4534618661501</v>
      </c>
      <c r="AM8" s="158">
        <v>3345.4286553562656</v>
      </c>
      <c r="AN8" s="158">
        <v>3590.5738374307007</v>
      </c>
      <c r="AO8" s="158">
        <v>4116.9983172501816</v>
      </c>
      <c r="AP8" s="158">
        <v>4468.9961142388329</v>
      </c>
      <c r="AQ8" s="158">
        <v>4544.8088103174596</v>
      </c>
      <c r="AR8" s="158">
        <v>4697.5898422007367</v>
      </c>
      <c r="AS8" s="158">
        <v>4761.1878330778909</v>
      </c>
      <c r="AT8" s="158">
        <v>5203.5899798521541</v>
      </c>
      <c r="AU8" s="158">
        <v>6138.6379499571312</v>
      </c>
      <c r="AV8" s="158">
        <v>7202.0404844791274</v>
      </c>
      <c r="AW8" s="158">
        <v>7585.2491945478223</v>
      </c>
      <c r="AX8" s="158">
        <v>8093.0563887174858</v>
      </c>
      <c r="AY8" s="158">
        <v>8258.9573652145627</v>
      </c>
      <c r="AZ8" s="158">
        <v>8077.8239474207512</v>
      </c>
      <c r="BA8" s="158">
        <v>7690.8649935054136</v>
      </c>
      <c r="BB8" s="158">
        <v>7281.2785868597484</v>
      </c>
      <c r="BC8" s="158">
        <v>7226.5371196332626</v>
      </c>
      <c r="BD8" s="158">
        <v>7825.997586676368</v>
      </c>
      <c r="BE8" s="158">
        <v>8022.0636841594905</v>
      </c>
      <c r="BF8" s="158">
        <v>8030.1888454217833</v>
      </c>
      <c r="BG8" s="158">
        <v>8239.5668554298918</v>
      </c>
      <c r="BH8" s="244">
        <v>7576.0765084825653</v>
      </c>
      <c r="BI8" s="158">
        <v>6325.8647376568324</v>
      </c>
      <c r="BJ8" s="158">
        <v>5631.2468452933635</v>
      </c>
      <c r="BK8" s="158">
        <v>5164.3354442259742</v>
      </c>
      <c r="BL8" s="158">
        <v>4506.5019531484086</v>
      </c>
      <c r="BM8" s="158">
        <v>4128.5475280541768</v>
      </c>
      <c r="BN8" s="158">
        <v>3686.8331559419371</v>
      </c>
      <c r="BO8" s="158">
        <v>3227.9240386075876</v>
      </c>
      <c r="BP8" s="158">
        <v>2902.7406348721702</v>
      </c>
      <c r="BQ8" s="158">
        <v>2505.5395873845519</v>
      </c>
      <c r="BR8" s="158">
        <v>2265.0577498326293</v>
      </c>
      <c r="BS8" s="158">
        <v>2062.8655444462688</v>
      </c>
      <c r="BT8" s="158">
        <v>1808.9731395737779</v>
      </c>
      <c r="BU8" s="158">
        <v>1713.4865828318627</v>
      </c>
      <c r="BV8" s="158">
        <v>1402.3762079417543</v>
      </c>
      <c r="BW8" s="158">
        <v>875.58766802440903</v>
      </c>
      <c r="BX8" s="158">
        <v>652.78514344683526</v>
      </c>
      <c r="BY8" s="158">
        <v>414.80413522875091</v>
      </c>
      <c r="BZ8" s="158">
        <v>381.48157598458602</v>
      </c>
      <c r="CA8" s="158">
        <v>238.12084545064789</v>
      </c>
      <c r="CB8" s="158">
        <v>69.650804105399217</v>
      </c>
      <c r="CC8" s="158">
        <v>2.117907439900045E-2</v>
      </c>
      <c r="CD8" s="158">
        <v>-5.4087213345576916E-2</v>
      </c>
      <c r="CE8" s="158">
        <v>-0.82473925186255448</v>
      </c>
      <c r="CF8" s="158">
        <v>-0.98890715144798969</v>
      </c>
      <c r="CG8" s="159">
        <v>-1.0050228359341091</v>
      </c>
    </row>
    <row r="9" spans="1:85" x14ac:dyDescent="0.35">
      <c r="B9" s="62" t="s">
        <v>519</v>
      </c>
      <c r="AH9" s="158">
        <v>3118.760198380302</v>
      </c>
      <c r="AI9" s="158">
        <v>2709.9145835191466</v>
      </c>
      <c r="AJ9" s="158">
        <v>3454.6788812624836</v>
      </c>
      <c r="AK9" s="158">
        <v>5951.7838709871021</v>
      </c>
      <c r="AL9" s="158">
        <v>9410.5346623210335</v>
      </c>
      <c r="AM9" s="158">
        <v>11397.553483781754</v>
      </c>
      <c r="AN9" s="158">
        <v>12332.265574232517</v>
      </c>
      <c r="AO9" s="158">
        <v>13213.275635104545</v>
      </c>
      <c r="AP9" s="158">
        <v>13066.464700835861</v>
      </c>
      <c r="AQ9" s="158">
        <v>11347.783902954308</v>
      </c>
      <c r="AR9" s="158">
        <v>8118.1390859825442</v>
      </c>
      <c r="AS9" s="158">
        <v>6490.5104605326069</v>
      </c>
      <c r="AT9" s="158">
        <v>6692.0342472261445</v>
      </c>
      <c r="AU9" s="158">
        <v>9014.7830034335493</v>
      </c>
      <c r="AV9" s="158">
        <v>11235.433806848383</v>
      </c>
      <c r="AW9" s="158">
        <v>11651.023997087243</v>
      </c>
      <c r="AX9" s="158">
        <v>10354.557211237407</v>
      </c>
      <c r="AY9" s="158">
        <v>9339.4962186236426</v>
      </c>
      <c r="AZ9" s="158">
        <v>7851.6055459625513</v>
      </c>
      <c r="BA9" s="158">
        <v>6403.044073056145</v>
      </c>
      <c r="BB9" s="158">
        <v>5696.8919506150987</v>
      </c>
      <c r="BC9" s="158">
        <v>5098.6328449360626</v>
      </c>
      <c r="BD9" s="158">
        <v>4397.4125147473496</v>
      </c>
      <c r="BE9" s="158">
        <v>3790.6185431860617</v>
      </c>
      <c r="BF9" s="158">
        <v>3654.8436566529967</v>
      </c>
      <c r="BG9" s="158">
        <v>3483.1936902155603</v>
      </c>
      <c r="BH9" s="244">
        <v>2899.4794233299449</v>
      </c>
      <c r="BI9" s="158">
        <v>2927.8287958777451</v>
      </c>
      <c r="BJ9" s="158">
        <v>3065.0281164542671</v>
      </c>
      <c r="BK9" s="158">
        <v>2772.1941161563841</v>
      </c>
      <c r="BL9" s="158">
        <v>3134.2382542550622</v>
      </c>
      <c r="BM9" s="158">
        <v>5222.2989722036536</v>
      </c>
      <c r="BN9" s="158">
        <v>5235.042838645596</v>
      </c>
      <c r="BO9" s="158">
        <v>5860.9863911132816</v>
      </c>
      <c r="BP9" s="158">
        <v>6199.5055662192726</v>
      </c>
      <c r="BQ9" s="158">
        <v>5143.6874073476492</v>
      </c>
      <c r="BR9" s="158">
        <v>3594.3234129202433</v>
      </c>
      <c r="BS9" s="158">
        <v>2652.3625791027653</v>
      </c>
      <c r="BT9" s="158">
        <v>2085.7910541520896</v>
      </c>
      <c r="BU9" s="158">
        <v>1838.7449159518808</v>
      </c>
      <c r="BV9" s="158">
        <v>1427.8392114441419</v>
      </c>
      <c r="BW9" s="158">
        <v>735.22570948255066</v>
      </c>
      <c r="BX9" s="158">
        <v>503.80896768539895</v>
      </c>
      <c r="BY9" s="158">
        <v>349.23501368600103</v>
      </c>
      <c r="BZ9" s="158">
        <v>244.64047938849322</v>
      </c>
      <c r="CA9" s="158">
        <v>148.15354586491802</v>
      </c>
      <c r="CB9" s="158">
        <v>87.930333604528755</v>
      </c>
      <c r="CC9" s="158">
        <v>-0.18536342595867081</v>
      </c>
      <c r="CD9" s="158">
        <v>-0.18536868100882475</v>
      </c>
      <c r="CE9" s="158">
        <v>-0.18601991397541498</v>
      </c>
      <c r="CF9" s="158">
        <v>-0.18663638439162225</v>
      </c>
      <c r="CG9" s="159">
        <v>-0.18723915222936913</v>
      </c>
    </row>
    <row r="10" spans="1:85" x14ac:dyDescent="0.35">
      <c r="B10" s="62" t="s">
        <v>520</v>
      </c>
      <c r="AH10" s="158">
        <v>127.17274595337153</v>
      </c>
      <c r="AI10" s="158">
        <v>139.89998805930585</v>
      </c>
      <c r="AJ10" s="158">
        <v>147.9333525981416</v>
      </c>
      <c r="AK10" s="158">
        <v>182.09142739071939</v>
      </c>
      <c r="AL10" s="158">
        <v>238.28778848884582</v>
      </c>
      <c r="AM10" s="158">
        <v>311.44680996517536</v>
      </c>
      <c r="AN10" s="158">
        <v>370.29859096891204</v>
      </c>
      <c r="AO10" s="158">
        <v>363.72567006932297</v>
      </c>
      <c r="AP10" s="158">
        <v>449.0090499134094</v>
      </c>
      <c r="AQ10" s="158">
        <v>609.3916575237696</v>
      </c>
      <c r="AR10" s="158">
        <v>397.24227382968769</v>
      </c>
      <c r="AS10" s="158">
        <v>399.64374557441363</v>
      </c>
      <c r="AT10" s="158">
        <v>639.67723411120278</v>
      </c>
      <c r="AU10" s="158">
        <v>920.84484347669695</v>
      </c>
      <c r="AV10" s="158">
        <v>701.79790553920577</v>
      </c>
      <c r="AW10" s="158">
        <v>691.75644883385803</v>
      </c>
      <c r="AX10" s="158">
        <v>851.15539084184115</v>
      </c>
      <c r="AY10" s="158">
        <v>957.63820930636541</v>
      </c>
      <c r="AZ10" s="158">
        <v>844.10731833591365</v>
      </c>
      <c r="BA10" s="158">
        <v>762.93717889908714</v>
      </c>
      <c r="BB10" s="158">
        <v>707.04706988209784</v>
      </c>
      <c r="BC10" s="158">
        <v>523.9321469309283</v>
      </c>
      <c r="BD10" s="158">
        <v>527.68061761921251</v>
      </c>
      <c r="BE10" s="158">
        <v>578.41762545252482</v>
      </c>
      <c r="BF10" s="158">
        <v>615.04843053618913</v>
      </c>
      <c r="BG10" s="158">
        <v>823.16948340247961</v>
      </c>
      <c r="BH10" s="244">
        <v>1179.2767523657706</v>
      </c>
      <c r="BI10" s="158">
        <v>1082.5939491952265</v>
      </c>
      <c r="BJ10" s="158">
        <v>1031.1995947026901</v>
      </c>
      <c r="BK10" s="158">
        <v>892.88168978469366</v>
      </c>
      <c r="BL10" s="158">
        <v>772.33692039748246</v>
      </c>
      <c r="BM10" s="158">
        <v>793.82610302582907</v>
      </c>
      <c r="BN10" s="158">
        <v>905.37605088642511</v>
      </c>
      <c r="BO10" s="158">
        <v>911.26148708989808</v>
      </c>
      <c r="BP10" s="158">
        <v>975.16492811563535</v>
      </c>
      <c r="BQ10" s="158">
        <v>991.4640209601622</v>
      </c>
      <c r="BR10" s="158">
        <v>979.68074272067258</v>
      </c>
      <c r="BS10" s="158">
        <v>989.67806500625579</v>
      </c>
      <c r="BT10" s="158">
        <v>951.19748866294287</v>
      </c>
      <c r="BU10" s="158">
        <v>975.37464583987128</v>
      </c>
      <c r="BV10" s="158">
        <v>889.60113313417844</v>
      </c>
      <c r="BW10" s="158">
        <v>799.9167130040056</v>
      </c>
      <c r="BX10" s="158">
        <v>596.36953173891561</v>
      </c>
      <c r="BY10" s="158">
        <v>477.79236234407398</v>
      </c>
      <c r="BZ10" s="158">
        <v>557.99517256472927</v>
      </c>
      <c r="CA10" s="158">
        <v>423.87741951840337</v>
      </c>
      <c r="CB10" s="158">
        <v>143.59799000124437</v>
      </c>
      <c r="CC10" s="158">
        <v>3.2925269411465077E-2</v>
      </c>
      <c r="CD10" s="158">
        <v>-8.4084697828086141E-2</v>
      </c>
      <c r="CE10" s="158">
        <v>-1.2821505581502801</v>
      </c>
      <c r="CF10" s="158">
        <v>-1.5373681479624162</v>
      </c>
      <c r="CG10" s="159">
        <v>-1.5624218043904188</v>
      </c>
    </row>
    <row r="11" spans="1:85" ht="26.25" customHeight="1" x14ac:dyDescent="0.35">
      <c r="B11" s="64" t="s">
        <v>521</v>
      </c>
      <c r="AH11" s="158">
        <v>6055.8450453986443</v>
      </c>
      <c r="AI11" s="158">
        <v>5445.7365722344612</v>
      </c>
      <c r="AJ11" s="158">
        <v>6248.0086567920989</v>
      </c>
      <c r="AK11" s="158">
        <v>9135.7465555483886</v>
      </c>
      <c r="AL11" s="158">
        <v>13457.761100654661</v>
      </c>
      <c r="AM11" s="158">
        <v>16121.746668646774</v>
      </c>
      <c r="AN11" s="158">
        <v>17460.239811668074</v>
      </c>
      <c r="AO11" s="158">
        <v>19048.564186820149</v>
      </c>
      <c r="AP11" s="158">
        <v>19608.737501923188</v>
      </c>
      <c r="AQ11" s="158">
        <v>18173.539992134101</v>
      </c>
      <c r="AR11" s="158">
        <v>15271.166070445981</v>
      </c>
      <c r="AS11" s="158">
        <v>13876.51894355603</v>
      </c>
      <c r="AT11" s="158">
        <v>14997.733596109303</v>
      </c>
      <c r="AU11" s="158">
        <v>19077.047087772982</v>
      </c>
      <c r="AV11" s="158">
        <v>23105.825236317371</v>
      </c>
      <c r="AW11" s="158">
        <v>24716.789372930441</v>
      </c>
      <c r="AX11" s="158">
        <v>24808.680005381484</v>
      </c>
      <c r="AY11" s="158">
        <v>24795.332269280869</v>
      </c>
      <c r="AZ11" s="158">
        <v>23341.802191641444</v>
      </c>
      <c r="BA11" s="158">
        <v>21747.906233552811</v>
      </c>
      <c r="BB11" s="158">
        <v>20794.672061108864</v>
      </c>
      <c r="BC11" s="158">
        <v>20236.107378125118</v>
      </c>
      <c r="BD11" s="158">
        <v>20696.265933942796</v>
      </c>
      <c r="BE11" s="158">
        <v>20855.086956726533</v>
      </c>
      <c r="BF11" s="158">
        <v>20585.444391149271</v>
      </c>
      <c r="BG11" s="158">
        <v>21041.816331360791</v>
      </c>
      <c r="BH11" s="244">
        <v>19428.498305764409</v>
      </c>
      <c r="BI11" s="158">
        <v>17607.390468377209</v>
      </c>
      <c r="BJ11" s="158">
        <v>16873.813239645406</v>
      </c>
      <c r="BK11" s="158">
        <v>16542.709211608333</v>
      </c>
      <c r="BL11" s="158">
        <v>16011.287271275381</v>
      </c>
      <c r="BM11" s="158">
        <v>18382.459253120254</v>
      </c>
      <c r="BN11" s="158">
        <v>18254.92170474448</v>
      </c>
      <c r="BO11" s="158">
        <v>18681.984028482362</v>
      </c>
      <c r="BP11" s="158">
        <v>19656.010665458711</v>
      </c>
      <c r="BQ11" s="158">
        <v>19288.18439414406</v>
      </c>
      <c r="BR11" s="158">
        <v>19087.071448519797</v>
      </c>
      <c r="BS11" s="158">
        <v>19006.420621510468</v>
      </c>
      <c r="BT11" s="158">
        <v>18106.247042680945</v>
      </c>
      <c r="BU11" s="158">
        <v>18127.1866100353</v>
      </c>
      <c r="BV11" s="158">
        <v>16873.661630011022</v>
      </c>
      <c r="BW11" s="158">
        <v>13799.707536215832</v>
      </c>
      <c r="BX11" s="158">
        <v>12007.52631313424</v>
      </c>
      <c r="BY11" s="158">
        <v>10766.631167781981</v>
      </c>
      <c r="BZ11" s="158">
        <v>9400.7852326553293</v>
      </c>
      <c r="CA11" s="158">
        <v>8433.2702969761231</v>
      </c>
      <c r="CB11" s="158">
        <v>7438.7905937547957</v>
      </c>
      <c r="CC11" s="158">
        <v>2024.8555670847918</v>
      </c>
      <c r="CD11" s="158">
        <v>294.71687357071789</v>
      </c>
      <c r="CE11" s="158">
        <v>271.83466305923145</v>
      </c>
      <c r="CF11" s="158">
        <v>315.82982346308188</v>
      </c>
      <c r="CG11" s="159">
        <v>-8.7873513302919797</v>
      </c>
    </row>
    <row r="12" spans="1:85" x14ac:dyDescent="0.35">
      <c r="B12" s="64" t="s">
        <v>522</v>
      </c>
      <c r="AH12" s="158">
        <v>9453.1741158672849</v>
      </c>
      <c r="AI12" s="158">
        <v>8678.980740716197</v>
      </c>
      <c r="AJ12" s="158">
        <v>9419.8737757346062</v>
      </c>
      <c r="AK12" s="158">
        <v>12773.363304242412</v>
      </c>
      <c r="AL12" s="158">
        <v>16907.435084777801</v>
      </c>
      <c r="AM12" s="158">
        <v>19568.657992418659</v>
      </c>
      <c r="AN12" s="158">
        <v>21391.356103293401</v>
      </c>
      <c r="AO12" s="158">
        <v>23347.425339104993</v>
      </c>
      <c r="AP12" s="158">
        <v>24002.396527250377</v>
      </c>
      <c r="AQ12" s="158">
        <v>22655.701061958465</v>
      </c>
      <c r="AR12" s="158">
        <v>20213.971702042913</v>
      </c>
      <c r="AS12" s="158">
        <v>18933.882263091778</v>
      </c>
      <c r="AT12" s="158">
        <v>20243.947635524662</v>
      </c>
      <c r="AU12" s="158">
        <v>24996.754593361013</v>
      </c>
      <c r="AV12" s="158">
        <v>30892.718196334248</v>
      </c>
      <c r="AW12" s="158">
        <v>32716.333302602157</v>
      </c>
      <c r="AX12" s="158">
        <v>32737.917429923498</v>
      </c>
      <c r="AY12" s="158">
        <v>32324.248151098975</v>
      </c>
      <c r="AZ12" s="158">
        <v>30486.921217704548</v>
      </c>
      <c r="BA12" s="158">
        <v>28815.035707614166</v>
      </c>
      <c r="BB12" s="158">
        <v>27481.0326817243</v>
      </c>
      <c r="BC12" s="158">
        <v>27130.767193753018</v>
      </c>
      <c r="BD12" s="158">
        <v>28090.696048718921</v>
      </c>
      <c r="BE12" s="158">
        <v>28816.807683969779</v>
      </c>
      <c r="BF12" s="158">
        <v>28369.138032063944</v>
      </c>
      <c r="BG12" s="158">
        <v>29276.604990736581</v>
      </c>
      <c r="BH12" s="244">
        <v>29268.889243821734</v>
      </c>
      <c r="BI12" s="158">
        <v>27917.220479570267</v>
      </c>
      <c r="BJ12" s="158">
        <v>27604.518348531641</v>
      </c>
      <c r="BK12" s="158">
        <v>27779.889355982064</v>
      </c>
      <c r="BL12" s="158">
        <v>27351.16017707374</v>
      </c>
      <c r="BM12" s="158">
        <v>30189.865594468352</v>
      </c>
      <c r="BN12" s="158">
        <v>30004.438928551124</v>
      </c>
      <c r="BO12" s="158">
        <v>29961.223999888516</v>
      </c>
      <c r="BP12" s="158">
        <v>29986.350256893656</v>
      </c>
      <c r="BQ12" s="158">
        <v>28791.294401040068</v>
      </c>
      <c r="BR12" s="158">
        <v>27854.892500198675</v>
      </c>
      <c r="BS12" s="158">
        <v>27053.332320112317</v>
      </c>
      <c r="BT12" s="158">
        <v>25440.628613733563</v>
      </c>
      <c r="BU12" s="158">
        <v>24968.250252245889</v>
      </c>
      <c r="BV12" s="158">
        <v>23289.31415566818</v>
      </c>
      <c r="BW12" s="158">
        <v>19970.544969045503</v>
      </c>
      <c r="BX12" s="158">
        <v>17875.893681508835</v>
      </c>
      <c r="BY12" s="158">
        <v>16393.886868980346</v>
      </c>
      <c r="BZ12" s="158">
        <v>14763.384910480856</v>
      </c>
      <c r="CA12" s="158">
        <v>14030.234481434956</v>
      </c>
      <c r="CB12" s="158">
        <v>13464.511444546017</v>
      </c>
      <c r="CC12" s="158">
        <v>7972.1888900979375</v>
      </c>
      <c r="CD12" s="158">
        <v>6108.3076251073926</v>
      </c>
      <c r="CE12" s="158">
        <v>5736.0375059138696</v>
      </c>
      <c r="CF12" s="158">
        <v>5638.7313070484925</v>
      </c>
      <c r="CG12" s="159">
        <v>5284.3545332839067</v>
      </c>
    </row>
    <row r="13" spans="1:85" ht="25.5" customHeight="1" x14ac:dyDescent="0.35">
      <c r="B13" s="69" t="s">
        <v>523</v>
      </c>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244"/>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9"/>
    </row>
    <row r="14" spans="1:85" x14ac:dyDescent="0.35">
      <c r="B14" s="62" t="s">
        <v>516</v>
      </c>
      <c r="AH14" s="158"/>
      <c r="AI14" s="158"/>
      <c r="AJ14" s="158"/>
      <c r="AK14" s="158"/>
      <c r="AL14" s="158"/>
      <c r="AM14" s="158"/>
      <c r="AN14" s="158"/>
      <c r="AO14" s="158"/>
      <c r="AP14" s="158"/>
      <c r="AQ14" s="158"/>
      <c r="AR14" s="158"/>
      <c r="AS14" s="158"/>
      <c r="AT14" s="158"/>
      <c r="AU14" s="158"/>
      <c r="AV14" s="158"/>
      <c r="AW14" s="158"/>
      <c r="AX14" s="158"/>
      <c r="AY14" s="158"/>
      <c r="AZ14" s="158"/>
      <c r="BA14" s="158">
        <v>218.76807805940911</v>
      </c>
      <c r="BB14" s="158">
        <v>244.20915109262671</v>
      </c>
      <c r="BC14" s="158">
        <v>200.03943491655698</v>
      </c>
      <c r="BD14" s="158">
        <v>226.53721407522582</v>
      </c>
      <c r="BE14" s="158">
        <v>213.6627324627824</v>
      </c>
      <c r="BF14" s="158">
        <v>174.43306795071584</v>
      </c>
      <c r="BG14" s="158">
        <v>171.24179676764103</v>
      </c>
      <c r="BH14" s="244">
        <v>186.56906660687767</v>
      </c>
      <c r="BI14" s="158">
        <v>215.30033187533306</v>
      </c>
      <c r="BJ14" s="158">
        <v>222.93978096766469</v>
      </c>
      <c r="BK14" s="158">
        <v>256.86291224384723</v>
      </c>
      <c r="BL14" s="158">
        <v>253.4915463855321</v>
      </c>
      <c r="BM14" s="158">
        <v>245.33141933442585</v>
      </c>
      <c r="BN14" s="158">
        <v>198.72015689168691</v>
      </c>
      <c r="BO14" s="158">
        <v>139.93723887846335</v>
      </c>
      <c r="BP14" s="158">
        <v>127.22304623750864</v>
      </c>
      <c r="BQ14" s="158">
        <v>114.03963904925676</v>
      </c>
      <c r="BR14" s="158">
        <v>99.19676956802526</v>
      </c>
      <c r="BS14" s="158">
        <v>76.2501278990336</v>
      </c>
      <c r="BT14" s="158">
        <v>56.830727881040438</v>
      </c>
      <c r="BU14" s="158">
        <v>46.646674382163702</v>
      </c>
      <c r="BV14" s="158"/>
      <c r="BW14" s="158"/>
      <c r="BX14" s="158"/>
      <c r="BY14" s="158"/>
      <c r="BZ14" s="158"/>
      <c r="CA14" s="158"/>
      <c r="CB14" s="158"/>
      <c r="CC14" s="158"/>
      <c r="CD14" s="158"/>
      <c r="CE14" s="158"/>
      <c r="CF14" s="158"/>
      <c r="CG14" s="159"/>
    </row>
    <row r="15" spans="1:85" x14ac:dyDescent="0.35">
      <c r="B15" s="62" t="s">
        <v>370</v>
      </c>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v>0.79363074047385185</v>
      </c>
      <c r="BM15" s="158">
        <v>37.502701234783814</v>
      </c>
      <c r="BN15" s="158">
        <v>73.077148610537506</v>
      </c>
      <c r="BO15" s="158">
        <v>82.026135728380453</v>
      </c>
      <c r="BP15" s="158">
        <v>128.47724921631942</v>
      </c>
      <c r="BQ15" s="158">
        <v>128.28839373531102</v>
      </c>
      <c r="BR15" s="158">
        <v>141.15165027633782</v>
      </c>
      <c r="BS15" s="158">
        <v>137.87125669674873</v>
      </c>
      <c r="BT15" s="158">
        <v>129.61631236884887</v>
      </c>
      <c r="BU15" s="158">
        <v>107.21958512763983</v>
      </c>
      <c r="BV15" s="158"/>
      <c r="BW15" s="158"/>
      <c r="BX15" s="158"/>
      <c r="BY15" s="158"/>
      <c r="BZ15" s="158"/>
      <c r="CA15" s="158"/>
      <c r="CB15" s="158"/>
      <c r="CC15" s="158"/>
      <c r="CD15" s="158"/>
      <c r="CE15" s="158"/>
      <c r="CF15" s="158"/>
      <c r="CG15" s="159"/>
    </row>
    <row r="16" spans="1:85" x14ac:dyDescent="0.35">
      <c r="B16" s="201" t="s">
        <v>524</v>
      </c>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v>0.73707793060792692</v>
      </c>
      <c r="BM16" s="158">
        <v>26.330935145667109</v>
      </c>
      <c r="BN16" s="158">
        <v>33.48837139158811</v>
      </c>
      <c r="BO16" s="158">
        <v>28.686255577817711</v>
      </c>
      <c r="BP16" s="158">
        <v>34.097177984767676</v>
      </c>
      <c r="BQ16" s="158">
        <v>22.834799176647106</v>
      </c>
      <c r="BR16" s="158">
        <v>19.075860171491058</v>
      </c>
      <c r="BS16" s="158">
        <v>11.557904611193104</v>
      </c>
      <c r="BT16" s="158">
        <v>7.9883118250181431</v>
      </c>
      <c r="BU16" s="158">
        <v>6.0114908289744351</v>
      </c>
      <c r="BV16" s="158"/>
      <c r="BW16" s="158"/>
      <c r="BX16" s="158"/>
      <c r="BY16" s="158"/>
      <c r="BZ16" s="158"/>
      <c r="CA16" s="158"/>
      <c r="CB16" s="158"/>
      <c r="CC16" s="158"/>
      <c r="CD16" s="158"/>
      <c r="CE16" s="158"/>
      <c r="CF16" s="158"/>
      <c r="CG16" s="159"/>
    </row>
    <row r="17" spans="2:85" x14ac:dyDescent="0.35">
      <c r="B17" s="201" t="s">
        <v>553</v>
      </c>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v>3.6019958317065316E-2</v>
      </c>
      <c r="BM17" s="158">
        <v>3.351211281353772</v>
      </c>
      <c r="BN17" s="158">
        <v>27.399451741158856</v>
      </c>
      <c r="BO17" s="158">
        <v>37.752376305706399</v>
      </c>
      <c r="BP17" s="158">
        <v>53.516036250427611</v>
      </c>
      <c r="BQ17" s="158">
        <v>36.900195375328373</v>
      </c>
      <c r="BR17" s="158">
        <v>30.548765719629909</v>
      </c>
      <c r="BS17" s="158">
        <v>23.654158059625498</v>
      </c>
      <c r="BT17" s="158">
        <v>19.536479484876612</v>
      </c>
      <c r="BU17" s="158">
        <v>15.413928666816096</v>
      </c>
      <c r="BV17" s="158"/>
      <c r="BW17" s="158"/>
      <c r="BX17" s="158"/>
      <c r="BY17" s="158"/>
      <c r="BZ17" s="158"/>
      <c r="CA17" s="158"/>
      <c r="CB17" s="158"/>
      <c r="CC17" s="158"/>
      <c r="CD17" s="158"/>
      <c r="CE17" s="158"/>
      <c r="CF17" s="158"/>
      <c r="CG17" s="159"/>
    </row>
    <row r="18" spans="2:85" x14ac:dyDescent="0.35">
      <c r="B18" s="201" t="s">
        <v>554</v>
      </c>
      <c r="C18" s="271"/>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v>2.0532851548859591E-2</v>
      </c>
      <c r="BM18" s="158">
        <v>7.8205548077629379</v>
      </c>
      <c r="BN18" s="158">
        <v>12.189325477790549</v>
      </c>
      <c r="BO18" s="158">
        <v>15.587503844856338</v>
      </c>
      <c r="BP18" s="158">
        <v>40.864034981124135</v>
      </c>
      <c r="BQ18" s="158">
        <v>68.553399183335557</v>
      </c>
      <c r="BR18" s="158">
        <v>91.527024385216862</v>
      </c>
      <c r="BS18" s="158">
        <v>102.65919402593012</v>
      </c>
      <c r="BT18" s="158">
        <v>102.09152105895413</v>
      </c>
      <c r="BU18" s="158">
        <v>85.794165631849296</v>
      </c>
      <c r="BV18" s="158"/>
      <c r="BW18" s="158"/>
      <c r="BX18" s="158"/>
      <c r="BY18" s="158"/>
      <c r="BZ18" s="158"/>
      <c r="CA18" s="158"/>
      <c r="CB18" s="158"/>
      <c r="CC18" s="158"/>
      <c r="CD18" s="158"/>
      <c r="CE18" s="158"/>
      <c r="CF18" s="158"/>
      <c r="CG18" s="159"/>
    </row>
    <row r="19" spans="2:85" ht="25.5" customHeight="1" x14ac:dyDescent="0.35">
      <c r="B19" s="62" t="s">
        <v>527</v>
      </c>
      <c r="AH19" s="158"/>
      <c r="AI19" s="158"/>
      <c r="AJ19" s="158"/>
      <c r="AK19" s="158"/>
      <c r="AL19" s="158"/>
      <c r="AM19" s="158"/>
      <c r="AN19" s="158"/>
      <c r="AO19" s="158"/>
      <c r="AP19" s="158"/>
      <c r="AQ19" s="158"/>
      <c r="AR19" s="158"/>
      <c r="AS19" s="158"/>
      <c r="AT19" s="158"/>
      <c r="AU19" s="158"/>
      <c r="AV19" s="158"/>
      <c r="AW19" s="158"/>
      <c r="AX19" s="158"/>
      <c r="AY19" s="158"/>
      <c r="AZ19" s="158"/>
      <c r="BA19" s="158">
        <v>306.20856148441851</v>
      </c>
      <c r="BB19" s="158">
        <v>345.59507771543298</v>
      </c>
      <c r="BC19" s="158">
        <v>273.46608518221871</v>
      </c>
      <c r="BD19" s="158">
        <v>305.9023361645493</v>
      </c>
      <c r="BE19" s="158">
        <v>273.69172789552522</v>
      </c>
      <c r="BF19" s="158">
        <v>206.84628029192402</v>
      </c>
      <c r="BG19" s="158">
        <v>190.66142471349733</v>
      </c>
      <c r="BH19" s="244">
        <v>192.49551900580872</v>
      </c>
      <c r="BI19" s="158">
        <v>199.15204987395259</v>
      </c>
      <c r="BJ19" s="158">
        <v>192.50114531783947</v>
      </c>
      <c r="BK19" s="158">
        <v>205.13493158514419</v>
      </c>
      <c r="BL19" s="158">
        <v>191.300737093142</v>
      </c>
      <c r="BM19" s="158">
        <v>177.09907224600278</v>
      </c>
      <c r="BN19" s="158">
        <v>135.72880471638621</v>
      </c>
      <c r="BO19" s="158">
        <v>82.688634407081665</v>
      </c>
      <c r="BP19" s="158">
        <v>50.85563653969276</v>
      </c>
      <c r="BQ19" s="158">
        <v>21.465339939867754</v>
      </c>
      <c r="BR19" s="158">
        <v>8.7640126061734911</v>
      </c>
      <c r="BS19" s="158">
        <v>3.1454056828665089</v>
      </c>
      <c r="BT19" s="158">
        <v>0.40469337207429379</v>
      </c>
      <c r="BU19" s="158">
        <v>0</v>
      </c>
      <c r="BV19" s="158"/>
      <c r="BW19" s="158"/>
      <c r="BX19" s="158"/>
      <c r="BY19" s="158"/>
      <c r="BZ19" s="158"/>
      <c r="CA19" s="158"/>
      <c r="CB19" s="158"/>
      <c r="CC19" s="158"/>
      <c r="CD19" s="158"/>
      <c r="CE19" s="158"/>
      <c r="CF19" s="158"/>
      <c r="CG19" s="159"/>
    </row>
    <row r="20" spans="2:85" x14ac:dyDescent="0.35">
      <c r="B20" s="62" t="s">
        <v>518</v>
      </c>
      <c r="AH20" s="158"/>
      <c r="AI20" s="158"/>
      <c r="AJ20" s="158"/>
      <c r="AK20" s="158"/>
      <c r="AL20" s="158"/>
      <c r="AM20" s="158"/>
      <c r="AN20" s="158"/>
      <c r="AO20" s="158"/>
      <c r="AP20" s="158"/>
      <c r="AQ20" s="158"/>
      <c r="AR20" s="158"/>
      <c r="AS20" s="158"/>
      <c r="AT20" s="158"/>
      <c r="AU20" s="158"/>
      <c r="AV20" s="158"/>
      <c r="AW20" s="158"/>
      <c r="AX20" s="158"/>
      <c r="AY20" s="158"/>
      <c r="AZ20" s="158"/>
      <c r="BA20" s="158">
        <v>380.91063311676271</v>
      </c>
      <c r="BB20" s="158">
        <v>366.56866123771829</v>
      </c>
      <c r="BC20" s="158">
        <v>256.49675712391354</v>
      </c>
      <c r="BD20" s="158">
        <v>249.93841741780469</v>
      </c>
      <c r="BE20" s="158">
        <v>203.74640051937777</v>
      </c>
      <c r="BF20" s="158">
        <v>129.95270516167022</v>
      </c>
      <c r="BG20" s="158">
        <v>106.89650196198761</v>
      </c>
      <c r="BH20" s="244">
        <v>101.81508008923269</v>
      </c>
      <c r="BI20" s="158">
        <v>102.20999295352391</v>
      </c>
      <c r="BJ20" s="158">
        <v>99.148735483942829</v>
      </c>
      <c r="BK20" s="158">
        <v>95.995649537212145</v>
      </c>
      <c r="BL20" s="158">
        <v>89.472800170224403</v>
      </c>
      <c r="BM20" s="158">
        <v>98.324300992219975</v>
      </c>
      <c r="BN20" s="158">
        <v>91.85255596157586</v>
      </c>
      <c r="BO20" s="158">
        <v>64.342991315453901</v>
      </c>
      <c r="BP20" s="158">
        <v>46.324218178628719</v>
      </c>
      <c r="BQ20" s="158">
        <v>37.574735149400944</v>
      </c>
      <c r="BR20" s="158">
        <v>36.265067462838459</v>
      </c>
      <c r="BS20" s="158">
        <v>30.195775598069797</v>
      </c>
      <c r="BT20" s="158">
        <v>23.004554706510472</v>
      </c>
      <c r="BU20" s="158">
        <v>17.394177472859848</v>
      </c>
      <c r="BV20" s="158"/>
      <c r="BW20" s="158"/>
      <c r="BX20" s="158"/>
      <c r="BY20" s="158"/>
      <c r="BZ20" s="158"/>
      <c r="CA20" s="158"/>
      <c r="CB20" s="158"/>
      <c r="CC20" s="158"/>
      <c r="CD20" s="158"/>
      <c r="CE20" s="158"/>
      <c r="CF20" s="158"/>
      <c r="CG20" s="159"/>
    </row>
    <row r="21" spans="2:85" x14ac:dyDescent="0.35">
      <c r="B21" s="62" t="s">
        <v>519</v>
      </c>
      <c r="AH21" s="158"/>
      <c r="AI21" s="158"/>
      <c r="AJ21" s="158"/>
      <c r="AK21" s="158"/>
      <c r="AL21" s="158"/>
      <c r="AM21" s="158"/>
      <c r="AN21" s="158"/>
      <c r="AO21" s="158"/>
      <c r="AP21" s="158"/>
      <c r="AQ21" s="158"/>
      <c r="AR21" s="158"/>
      <c r="AS21" s="158"/>
      <c r="AT21" s="158"/>
      <c r="AU21" s="158"/>
      <c r="AV21" s="158"/>
      <c r="AW21" s="158"/>
      <c r="AX21" s="158"/>
      <c r="AY21" s="158"/>
      <c r="AZ21" s="158"/>
      <c r="BA21" s="158">
        <v>270.56489949316006</v>
      </c>
      <c r="BB21" s="158">
        <v>218.65958814386246</v>
      </c>
      <c r="BC21" s="158">
        <v>136.59292994219331</v>
      </c>
      <c r="BD21" s="158">
        <v>118.82892979671861</v>
      </c>
      <c r="BE21" s="158">
        <v>78.371637660151336</v>
      </c>
      <c r="BF21" s="158">
        <v>50.933261093980519</v>
      </c>
      <c r="BG21" s="158">
        <v>44.414189616035792</v>
      </c>
      <c r="BH21" s="244">
        <v>36.704475167458206</v>
      </c>
      <c r="BI21" s="158">
        <v>33.673782349522249</v>
      </c>
      <c r="BJ21" s="158">
        <v>35.664690928935151</v>
      </c>
      <c r="BK21" s="158">
        <v>34.527012360758469</v>
      </c>
      <c r="BL21" s="158">
        <v>36.628203584000062</v>
      </c>
      <c r="BM21" s="158">
        <v>180.27719625727411</v>
      </c>
      <c r="BN21" s="158">
        <v>172.77503782948943</v>
      </c>
      <c r="BO21" s="158">
        <v>105.62756204967739</v>
      </c>
      <c r="BP21" s="158">
        <v>88.976510781206272</v>
      </c>
      <c r="BQ21" s="158">
        <v>58.574713721875696</v>
      </c>
      <c r="BR21" s="158">
        <v>34.018434099050125</v>
      </c>
      <c r="BS21" s="158">
        <v>20.002231665804207</v>
      </c>
      <c r="BT21" s="158">
        <v>11.718158262304964</v>
      </c>
      <c r="BU21" s="158">
        <v>6.7939564379949244</v>
      </c>
      <c r="BV21" s="158"/>
      <c r="BW21" s="158"/>
      <c r="BX21" s="158"/>
      <c r="BY21" s="158"/>
      <c r="BZ21" s="158"/>
      <c r="CA21" s="158"/>
      <c r="CB21" s="158"/>
      <c r="CC21" s="158"/>
      <c r="CD21" s="158"/>
      <c r="CE21" s="158"/>
      <c r="CF21" s="158"/>
      <c r="CG21" s="159"/>
    </row>
    <row r="22" spans="2:85" x14ac:dyDescent="0.35">
      <c r="B22" s="62" t="s">
        <v>520</v>
      </c>
      <c r="AH22" s="158"/>
      <c r="AI22" s="158"/>
      <c r="AJ22" s="158"/>
      <c r="AK22" s="158"/>
      <c r="AL22" s="158"/>
      <c r="AM22" s="158"/>
      <c r="AN22" s="158"/>
      <c r="AO22" s="158"/>
      <c r="AP22" s="158"/>
      <c r="AQ22" s="158"/>
      <c r="AR22" s="158"/>
      <c r="AS22" s="158"/>
      <c r="AT22" s="158"/>
      <c r="AU22" s="158"/>
      <c r="AV22" s="158"/>
      <c r="AW22" s="158"/>
      <c r="AX22" s="158"/>
      <c r="AY22" s="158"/>
      <c r="AZ22" s="158"/>
      <c r="BA22" s="158">
        <v>72.655471577896392</v>
      </c>
      <c r="BB22" s="158">
        <v>63.855172766057656</v>
      </c>
      <c r="BC22" s="158">
        <v>40.887017809520707</v>
      </c>
      <c r="BD22" s="158">
        <v>39.687413480803009</v>
      </c>
      <c r="BE22" s="158">
        <v>34.6594940780831</v>
      </c>
      <c r="BF22" s="158">
        <v>22.704819530067649</v>
      </c>
      <c r="BG22" s="158">
        <v>17.609261232289665</v>
      </c>
      <c r="BH22" s="244">
        <v>29.576940912788352</v>
      </c>
      <c r="BI22" s="158">
        <v>31.345570613738825</v>
      </c>
      <c r="BJ22" s="158">
        <v>31.870802350392271</v>
      </c>
      <c r="BK22" s="158">
        <v>36.386370377535485</v>
      </c>
      <c r="BL22" s="158">
        <v>35.354857546697595</v>
      </c>
      <c r="BM22" s="158">
        <v>35.794565817988484</v>
      </c>
      <c r="BN22" s="158">
        <v>26.219712149340655</v>
      </c>
      <c r="BO22" s="158">
        <v>20.936637235056576</v>
      </c>
      <c r="BP22" s="158">
        <v>24.688484282720466</v>
      </c>
      <c r="BQ22" s="158">
        <v>27.281672117865238</v>
      </c>
      <c r="BR22" s="158">
        <v>22.22827108884286</v>
      </c>
      <c r="BS22" s="158">
        <v>21.908329020393627</v>
      </c>
      <c r="BT22" s="158">
        <v>17.67788373987737</v>
      </c>
      <c r="BU22" s="158">
        <v>14.272319657128735</v>
      </c>
      <c r="BV22" s="158"/>
      <c r="BW22" s="158"/>
      <c r="BX22" s="158"/>
      <c r="BY22" s="158"/>
      <c r="BZ22" s="158"/>
      <c r="CA22" s="158"/>
      <c r="CB22" s="158"/>
      <c r="CC22" s="158"/>
      <c r="CD22" s="158"/>
      <c r="CE22" s="158"/>
      <c r="CF22" s="158"/>
      <c r="CG22" s="159"/>
    </row>
    <row r="23" spans="2:85" ht="26.25" customHeight="1" x14ac:dyDescent="0.35">
      <c r="B23" s="64" t="s">
        <v>521</v>
      </c>
      <c r="AH23" s="158"/>
      <c r="AI23" s="158"/>
      <c r="AJ23" s="158"/>
      <c r="AK23" s="158"/>
      <c r="AL23" s="158"/>
      <c r="AM23" s="158"/>
      <c r="AN23" s="158"/>
      <c r="AO23" s="158"/>
      <c r="AP23" s="158"/>
      <c r="AQ23" s="158"/>
      <c r="AR23" s="158"/>
      <c r="AS23" s="158"/>
      <c r="AT23" s="158"/>
      <c r="AU23" s="158"/>
      <c r="AV23" s="158"/>
      <c r="AW23" s="158"/>
      <c r="AX23" s="158"/>
      <c r="AY23" s="158"/>
      <c r="AZ23" s="158"/>
      <c r="BA23" s="158">
        <v>1030.3395656722378</v>
      </c>
      <c r="BB23" s="158">
        <v>994.67849986307147</v>
      </c>
      <c r="BC23" s="158">
        <v>707.4427900578462</v>
      </c>
      <c r="BD23" s="158">
        <v>714.3570968598757</v>
      </c>
      <c r="BE23" s="158">
        <v>590.4692601531375</v>
      </c>
      <c r="BF23" s="158">
        <v>410.43706607764238</v>
      </c>
      <c r="BG23" s="158">
        <v>359.58137752381037</v>
      </c>
      <c r="BH23" s="244">
        <v>360.592015175288</v>
      </c>
      <c r="BI23" s="158">
        <v>366.3813957907376</v>
      </c>
      <c r="BJ23" s="158">
        <v>359.18537408110973</v>
      </c>
      <c r="BK23" s="158">
        <v>372.04396386065025</v>
      </c>
      <c r="BL23" s="158">
        <v>353.55022913453791</v>
      </c>
      <c r="BM23" s="158">
        <v>528.99783654826911</v>
      </c>
      <c r="BN23" s="158">
        <v>499.65325926732964</v>
      </c>
      <c r="BO23" s="158">
        <v>355.62196073565002</v>
      </c>
      <c r="BP23" s="158">
        <v>339.32209899856764</v>
      </c>
      <c r="BQ23" s="158">
        <v>273.1848546643206</v>
      </c>
      <c r="BR23" s="158">
        <v>242.4274355332428</v>
      </c>
      <c r="BS23" s="158">
        <v>213.12299866388287</v>
      </c>
      <c r="BT23" s="158">
        <v>182.42160244961599</v>
      </c>
      <c r="BU23" s="158">
        <v>145.68003869562335</v>
      </c>
      <c r="BV23" s="158"/>
      <c r="BW23" s="158"/>
      <c r="BX23" s="158"/>
      <c r="BY23" s="158"/>
      <c r="BZ23" s="158"/>
      <c r="CA23" s="158"/>
      <c r="CB23" s="158"/>
      <c r="CC23" s="158"/>
      <c r="CD23" s="158"/>
      <c r="CE23" s="158"/>
      <c r="CF23" s="158"/>
      <c r="CG23" s="159"/>
    </row>
    <row r="24" spans="2:85" x14ac:dyDescent="0.35">
      <c r="B24" s="64" t="s">
        <v>522</v>
      </c>
      <c r="AH24" s="158"/>
      <c r="AI24" s="158"/>
      <c r="AJ24" s="158"/>
      <c r="AK24" s="158"/>
      <c r="AL24" s="158"/>
      <c r="AM24" s="158"/>
      <c r="AN24" s="158"/>
      <c r="AO24" s="158"/>
      <c r="AP24" s="158"/>
      <c r="AQ24" s="158"/>
      <c r="AR24" s="158"/>
      <c r="AS24" s="158"/>
      <c r="AT24" s="158"/>
      <c r="AU24" s="158"/>
      <c r="AV24" s="158"/>
      <c r="AW24" s="158"/>
      <c r="AX24" s="158"/>
      <c r="AY24" s="158"/>
      <c r="AZ24" s="158"/>
      <c r="BA24" s="158">
        <v>1249.1076437316467</v>
      </c>
      <c r="BB24" s="158">
        <v>1238.8876509556981</v>
      </c>
      <c r="BC24" s="158">
        <v>907.48222497440315</v>
      </c>
      <c r="BD24" s="158">
        <v>940.89431093510154</v>
      </c>
      <c r="BE24" s="158">
        <v>804.1319926159199</v>
      </c>
      <c r="BF24" s="158">
        <v>584.87013402835828</v>
      </c>
      <c r="BG24" s="158">
        <v>530.82317429145144</v>
      </c>
      <c r="BH24" s="244">
        <v>547.16108178216564</v>
      </c>
      <c r="BI24" s="158">
        <v>581.68172766607063</v>
      </c>
      <c r="BJ24" s="158">
        <v>582.12515504877445</v>
      </c>
      <c r="BK24" s="158">
        <v>628.90687610449754</v>
      </c>
      <c r="BL24" s="158">
        <v>607.04177552007002</v>
      </c>
      <c r="BM24" s="158">
        <v>774.32925588269507</v>
      </c>
      <c r="BN24" s="158">
        <v>698.37341615901664</v>
      </c>
      <c r="BO24" s="158">
        <v>495.55919961411337</v>
      </c>
      <c r="BP24" s="158">
        <v>466.54514523607628</v>
      </c>
      <c r="BQ24" s="158">
        <v>387.22449371357732</v>
      </c>
      <c r="BR24" s="158">
        <v>341.62420510126799</v>
      </c>
      <c r="BS24" s="158">
        <v>289.37312656291647</v>
      </c>
      <c r="BT24" s="158">
        <v>239.25233033065643</v>
      </c>
      <c r="BU24" s="158">
        <v>192.32671307778705</v>
      </c>
      <c r="BV24" s="158"/>
      <c r="BW24" s="158"/>
      <c r="BX24" s="158"/>
      <c r="BY24" s="158"/>
      <c r="BZ24" s="158"/>
      <c r="CA24" s="158"/>
      <c r="CB24" s="158"/>
      <c r="CC24" s="158"/>
      <c r="CD24" s="158"/>
      <c r="CE24" s="158"/>
      <c r="CF24" s="158"/>
      <c r="CG24" s="159"/>
    </row>
    <row r="25" spans="2:85" ht="26.25" customHeight="1" x14ac:dyDescent="0.35">
      <c r="B25" s="69" t="s">
        <v>528</v>
      </c>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244"/>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9"/>
    </row>
    <row r="26" spans="2:85" x14ac:dyDescent="0.35">
      <c r="B26" s="62" t="s">
        <v>516</v>
      </c>
      <c r="AH26" s="158">
        <v>16.974422589902172</v>
      </c>
      <c r="AI26" s="158">
        <v>16.154588417475598</v>
      </c>
      <c r="AJ26" s="158">
        <v>19.219317089586919</v>
      </c>
      <c r="AK26" s="158">
        <v>12.015554363445585</v>
      </c>
      <c r="AL26" s="158">
        <v>18.909026846322263</v>
      </c>
      <c r="AM26" s="158">
        <v>16.869848030137252</v>
      </c>
      <c r="AN26" s="158">
        <v>19.762105121541158</v>
      </c>
      <c r="AO26" s="158">
        <v>18.845977051475845</v>
      </c>
      <c r="AP26" s="158">
        <v>18.738192327186148</v>
      </c>
      <c r="AQ26" s="158">
        <v>31.850062857073272</v>
      </c>
      <c r="AR26" s="158">
        <v>54.322002036570382</v>
      </c>
      <c r="AS26" s="158">
        <v>57.291098543140215</v>
      </c>
      <c r="AT26" s="158">
        <v>62.412576021862684</v>
      </c>
      <c r="AU26" s="158">
        <v>71.202694762739895</v>
      </c>
      <c r="AV26" s="158">
        <v>81.031499866556615</v>
      </c>
      <c r="AW26" s="158">
        <v>88.027591336023193</v>
      </c>
      <c r="AX26" s="158">
        <v>86.832042181983908</v>
      </c>
      <c r="AY26" s="158">
        <v>90.743962741223825</v>
      </c>
      <c r="AZ26" s="158">
        <v>94.963595045217204</v>
      </c>
      <c r="BA26" s="158">
        <v>96.710847867674516</v>
      </c>
      <c r="BB26" s="158">
        <v>98.16885471560667</v>
      </c>
      <c r="BC26" s="158">
        <v>100.3582379298855</v>
      </c>
      <c r="BD26" s="158">
        <v>114.01687577709258</v>
      </c>
      <c r="BE26" s="158">
        <v>124.12191279101287</v>
      </c>
      <c r="BF26" s="158">
        <v>136.96627550158129</v>
      </c>
      <c r="BG26" s="158">
        <v>75.130455092980441</v>
      </c>
      <c r="BH26" s="244">
        <v>0</v>
      </c>
      <c r="BI26" s="158">
        <v>0</v>
      </c>
      <c r="BJ26" s="158">
        <v>0</v>
      </c>
      <c r="BK26" s="158">
        <v>0</v>
      </c>
      <c r="BL26" s="158">
        <v>0</v>
      </c>
      <c r="BM26" s="158">
        <v>0</v>
      </c>
      <c r="BN26" s="158">
        <v>0</v>
      </c>
      <c r="BO26" s="158">
        <v>0</v>
      </c>
      <c r="BP26" s="158">
        <v>0</v>
      </c>
      <c r="BQ26" s="158">
        <v>0</v>
      </c>
      <c r="BR26" s="158">
        <v>0</v>
      </c>
      <c r="BS26" s="158">
        <v>0</v>
      </c>
      <c r="BT26" s="158">
        <v>0</v>
      </c>
      <c r="BU26" s="158">
        <v>0</v>
      </c>
      <c r="BV26" s="158">
        <v>0</v>
      </c>
      <c r="BW26" s="158">
        <v>0</v>
      </c>
      <c r="BX26" s="158">
        <v>0</v>
      </c>
      <c r="BY26" s="158">
        <v>0</v>
      </c>
      <c r="BZ26" s="158">
        <v>0</v>
      </c>
      <c r="CA26" s="158">
        <v>0</v>
      </c>
      <c r="CB26" s="158">
        <v>0</v>
      </c>
      <c r="CC26" s="158">
        <v>0</v>
      </c>
      <c r="CD26" s="158">
        <v>0</v>
      </c>
      <c r="CE26" s="158">
        <v>0</v>
      </c>
      <c r="CF26" s="158">
        <v>0</v>
      </c>
      <c r="CG26" s="159">
        <v>0</v>
      </c>
    </row>
    <row r="27" spans="2:85" x14ac:dyDescent="0.35">
      <c r="B27" s="62" t="s">
        <v>517</v>
      </c>
      <c r="AH27" s="158">
        <v>45.486308708324508</v>
      </c>
      <c r="AI27" s="158">
        <v>43.614618546030144</v>
      </c>
      <c r="AJ27" s="158">
        <v>41.254533372057857</v>
      </c>
      <c r="AK27" s="158">
        <v>47.372692573713728</v>
      </c>
      <c r="AL27" s="158">
        <v>50.391658544679707</v>
      </c>
      <c r="AM27" s="158">
        <v>66.806044812937685</v>
      </c>
      <c r="AN27" s="158">
        <v>69.456227445799783</v>
      </c>
      <c r="AO27" s="158">
        <v>81.898340280077491</v>
      </c>
      <c r="AP27" s="158">
        <v>98.260023049864628</v>
      </c>
      <c r="AQ27" s="158">
        <v>109.72435976542904</v>
      </c>
      <c r="AR27" s="158">
        <v>157.7898436420023</v>
      </c>
      <c r="AS27" s="158">
        <v>217.92318295021343</v>
      </c>
      <c r="AT27" s="158">
        <v>240.10783453549885</v>
      </c>
      <c r="AU27" s="158">
        <v>378.38947030408821</v>
      </c>
      <c r="AV27" s="158">
        <v>533.39052848307892</v>
      </c>
      <c r="AW27" s="158">
        <v>662.60406938160338</v>
      </c>
      <c r="AX27" s="158">
        <v>601.55722099805257</v>
      </c>
      <c r="AY27" s="158">
        <v>676.8956252749299</v>
      </c>
      <c r="AZ27" s="158">
        <v>718.88512748857977</v>
      </c>
      <c r="BA27" s="158">
        <v>769.35622281840915</v>
      </c>
      <c r="BB27" s="158">
        <v>795.95959226576906</v>
      </c>
      <c r="BC27" s="158">
        <v>920.2811759935089</v>
      </c>
      <c r="BD27" s="158">
        <v>1165.4958094900589</v>
      </c>
      <c r="BE27" s="158">
        <v>1353.2937468320986</v>
      </c>
      <c r="BF27" s="158">
        <v>1506.7974110444163</v>
      </c>
      <c r="BG27" s="158">
        <v>1566.133887692067</v>
      </c>
      <c r="BH27" s="244">
        <v>1257.2889635435868</v>
      </c>
      <c r="BI27" s="158">
        <v>933.47338351347673</v>
      </c>
      <c r="BJ27" s="158">
        <v>739.93077380232626</v>
      </c>
      <c r="BK27" s="158">
        <v>631.40509916526901</v>
      </c>
      <c r="BL27" s="158">
        <v>532.8780344307977</v>
      </c>
      <c r="BM27" s="158">
        <v>373.9749777060984</v>
      </c>
      <c r="BN27" s="158">
        <v>293.09732519432418</v>
      </c>
      <c r="BO27" s="158">
        <v>216.98397762435997</v>
      </c>
      <c r="BP27" s="158">
        <v>104.89760622574656</v>
      </c>
      <c r="BQ27" s="158">
        <v>27.750005523662793</v>
      </c>
      <c r="BR27" s="158">
        <v>8.1911648510646895</v>
      </c>
      <c r="BS27" s="158">
        <v>2.7199226382927244</v>
      </c>
      <c r="BT27" s="158">
        <v>0.67806455745965888</v>
      </c>
      <c r="BU27" s="158">
        <v>0</v>
      </c>
      <c r="BV27" s="158">
        <v>0</v>
      </c>
      <c r="BW27" s="158">
        <v>0</v>
      </c>
      <c r="BX27" s="158">
        <v>0</v>
      </c>
      <c r="BY27" s="158">
        <v>0</v>
      </c>
      <c r="BZ27" s="158">
        <v>0</v>
      </c>
      <c r="CA27" s="158">
        <v>0</v>
      </c>
      <c r="CB27" s="158">
        <v>0</v>
      </c>
      <c r="CC27" s="158">
        <v>0</v>
      </c>
      <c r="CD27" s="158">
        <v>0</v>
      </c>
      <c r="CE27" s="158">
        <v>0</v>
      </c>
      <c r="CF27" s="158">
        <v>0</v>
      </c>
      <c r="CG27" s="159">
        <v>0</v>
      </c>
    </row>
    <row r="28" spans="2:85" x14ac:dyDescent="0.35">
      <c r="B28" s="62" t="s">
        <v>518</v>
      </c>
      <c r="AH28" s="158">
        <v>1103.0773546603948</v>
      </c>
      <c r="AI28" s="158">
        <v>1003.1526260311248</v>
      </c>
      <c r="AJ28" s="158">
        <v>1070.7089409484556</v>
      </c>
      <c r="AK28" s="158">
        <v>1173.0364667143974</v>
      </c>
      <c r="AL28" s="158">
        <v>1367.2675432433853</v>
      </c>
      <c r="AM28" s="158">
        <v>1465.090722903074</v>
      </c>
      <c r="AN28" s="158">
        <v>1563.7811576697479</v>
      </c>
      <c r="AO28" s="158">
        <v>1754.2325346098114</v>
      </c>
      <c r="AP28" s="158">
        <v>1865.6572430425606</v>
      </c>
      <c r="AQ28" s="158">
        <v>1956.9920823843413</v>
      </c>
      <c r="AR28" s="158">
        <v>2097.1900496012831</v>
      </c>
      <c r="AS28" s="158">
        <v>2256.8668031926427</v>
      </c>
      <c r="AT28" s="158">
        <v>2348.0737668787074</v>
      </c>
      <c r="AU28" s="158">
        <v>2657.5022178889931</v>
      </c>
      <c r="AV28" s="158">
        <v>3125.1968306339754</v>
      </c>
      <c r="AW28" s="158">
        <v>3332.045940173271</v>
      </c>
      <c r="AX28" s="158">
        <v>3126.9324367519816</v>
      </c>
      <c r="AY28" s="158">
        <v>3138.4192903779985</v>
      </c>
      <c r="AZ28" s="158">
        <v>3100.9835302128358</v>
      </c>
      <c r="BA28" s="158">
        <v>3034.634386944208</v>
      </c>
      <c r="BB28" s="158">
        <v>2962.8522106018463</v>
      </c>
      <c r="BC28" s="158">
        <v>3222.4173882901832</v>
      </c>
      <c r="BD28" s="158">
        <v>3910.7488641750556</v>
      </c>
      <c r="BE28" s="158">
        <v>4277.3093378154754</v>
      </c>
      <c r="BF28" s="158">
        <v>4539.2265498156594</v>
      </c>
      <c r="BG28" s="158">
        <v>4570.0025949856426</v>
      </c>
      <c r="BH28" s="244">
        <v>3921.8935892637173</v>
      </c>
      <c r="BI28" s="158">
        <v>2947.7264134619395</v>
      </c>
      <c r="BJ28" s="158">
        <v>2324.8248676882413</v>
      </c>
      <c r="BK28" s="158">
        <v>1891.5039110424802</v>
      </c>
      <c r="BL28" s="158">
        <v>1500.383983746907</v>
      </c>
      <c r="BM28" s="158">
        <v>832.91346152553103</v>
      </c>
      <c r="BN28" s="158">
        <v>549.66632929847685</v>
      </c>
      <c r="BO28" s="158">
        <v>361.16135792408483</v>
      </c>
      <c r="BP28" s="158">
        <v>249.97082952767775</v>
      </c>
      <c r="BQ28" s="158">
        <v>170.5407173291425</v>
      </c>
      <c r="BR28" s="158">
        <v>124.8732850815753</v>
      </c>
      <c r="BS28" s="158">
        <v>83.157683842574571</v>
      </c>
      <c r="BT28" s="158">
        <v>59.868945138156185</v>
      </c>
      <c r="BU28" s="158">
        <v>42.395034904552219</v>
      </c>
      <c r="BV28" s="158">
        <v>31.576517600624275</v>
      </c>
      <c r="BW28" s="158">
        <v>17.037502105020202</v>
      </c>
      <c r="BX28" s="158">
        <v>9.745778389617481</v>
      </c>
      <c r="BY28" s="158">
        <v>6.0394383804677707</v>
      </c>
      <c r="BZ28" s="158">
        <v>3.3829027657858202</v>
      </c>
      <c r="CA28" s="158">
        <v>1.8332796583729059</v>
      </c>
      <c r="CB28" s="158">
        <v>1.0479183499307492</v>
      </c>
      <c r="CC28" s="158">
        <v>0</v>
      </c>
      <c r="CD28" s="158">
        <v>0</v>
      </c>
      <c r="CE28" s="158">
        <v>0</v>
      </c>
      <c r="CF28" s="158">
        <v>0</v>
      </c>
      <c r="CG28" s="159">
        <v>0</v>
      </c>
    </row>
    <row r="29" spans="2:85" x14ac:dyDescent="0.35">
      <c r="B29" s="62" t="s">
        <v>519</v>
      </c>
      <c r="AH29" s="158">
        <v>566.04750410061638</v>
      </c>
      <c r="AI29" s="158">
        <v>491.84300451298293</v>
      </c>
      <c r="AJ29" s="158">
        <v>580.36749076732713</v>
      </c>
      <c r="AK29" s="158">
        <v>972.55129382278653</v>
      </c>
      <c r="AL29" s="158">
        <v>1310.9110872822102</v>
      </c>
      <c r="AM29" s="158">
        <v>1509.7429806508178</v>
      </c>
      <c r="AN29" s="158">
        <v>1684.3312928071623</v>
      </c>
      <c r="AO29" s="158">
        <v>1781.3877574033181</v>
      </c>
      <c r="AP29" s="158">
        <v>1730.5546142909284</v>
      </c>
      <c r="AQ29" s="158">
        <v>1526.816876838501</v>
      </c>
      <c r="AR29" s="158">
        <v>1155.9325092550359</v>
      </c>
      <c r="AS29" s="158">
        <v>874.98722741659844</v>
      </c>
      <c r="AT29" s="158">
        <v>856.93294190022834</v>
      </c>
      <c r="AU29" s="158">
        <v>1209.9007542915037</v>
      </c>
      <c r="AV29" s="158">
        <v>1494.9101920436385</v>
      </c>
      <c r="AW29" s="158">
        <v>1563.200187389647</v>
      </c>
      <c r="AX29" s="158">
        <v>1638.1896417547121</v>
      </c>
      <c r="AY29" s="158">
        <v>1278.0567083333203</v>
      </c>
      <c r="AZ29" s="158">
        <v>917.72170976957295</v>
      </c>
      <c r="BA29" s="158">
        <v>618.11628053014772</v>
      </c>
      <c r="BB29" s="158">
        <v>563.50925374073165</v>
      </c>
      <c r="BC29" s="158">
        <v>519.69797605235419</v>
      </c>
      <c r="BD29" s="158">
        <v>550.74510012374071</v>
      </c>
      <c r="BE29" s="158">
        <v>504.04116953568479</v>
      </c>
      <c r="BF29" s="158">
        <v>503.08108946351564</v>
      </c>
      <c r="BG29" s="158">
        <v>434.36350147389294</v>
      </c>
      <c r="BH29" s="244">
        <v>235.48740994573578</v>
      </c>
      <c r="BI29" s="158">
        <v>38.702023957680886</v>
      </c>
      <c r="BJ29" s="158">
        <v>19.098472952066921</v>
      </c>
      <c r="BK29" s="158">
        <v>0</v>
      </c>
      <c r="BL29" s="158">
        <v>0</v>
      </c>
      <c r="BM29" s="158">
        <v>0</v>
      </c>
      <c r="BN29" s="158">
        <v>0</v>
      </c>
      <c r="BO29" s="158">
        <v>0</v>
      </c>
      <c r="BP29" s="158">
        <v>0</v>
      </c>
      <c r="BQ29" s="158">
        <v>0</v>
      </c>
      <c r="BR29" s="158">
        <v>0</v>
      </c>
      <c r="BS29" s="158">
        <v>0</v>
      </c>
      <c r="BT29" s="158">
        <v>0</v>
      </c>
      <c r="BU29" s="158">
        <v>0</v>
      </c>
      <c r="BV29" s="158">
        <v>0</v>
      </c>
      <c r="BW29" s="158">
        <v>0</v>
      </c>
      <c r="BX29" s="158">
        <v>0</v>
      </c>
      <c r="BY29" s="158">
        <v>0</v>
      </c>
      <c r="BZ29" s="158">
        <v>0</v>
      </c>
      <c r="CA29" s="158">
        <v>0</v>
      </c>
      <c r="CB29" s="158">
        <v>0</v>
      </c>
      <c r="CC29" s="158">
        <v>0</v>
      </c>
      <c r="CD29" s="158">
        <v>0</v>
      </c>
      <c r="CE29" s="158">
        <v>0</v>
      </c>
      <c r="CF29" s="158">
        <v>0</v>
      </c>
      <c r="CG29" s="159">
        <v>0</v>
      </c>
    </row>
    <row r="30" spans="2:85" x14ac:dyDescent="0.35">
      <c r="B30" s="62" t="s">
        <v>520</v>
      </c>
      <c r="AH30" s="158">
        <v>9.5077930729216629</v>
      </c>
      <c r="AI30" s="158">
        <v>10.459317579411184</v>
      </c>
      <c r="AJ30" s="158">
        <v>10.940626087868006</v>
      </c>
      <c r="AK30" s="158">
        <v>16.510004791938623</v>
      </c>
      <c r="AL30" s="158">
        <v>22.035557334822247</v>
      </c>
      <c r="AM30" s="158">
        <v>31.331688363057626</v>
      </c>
      <c r="AN30" s="158">
        <v>37.579163824668754</v>
      </c>
      <c r="AO30" s="158">
        <v>38.894251935195491</v>
      </c>
      <c r="AP30" s="158">
        <v>40.311398899566584</v>
      </c>
      <c r="AQ30" s="158">
        <v>51.727548943383226</v>
      </c>
      <c r="AR30" s="158">
        <v>60.258658621313465</v>
      </c>
      <c r="AS30" s="158">
        <v>89.203360337055727</v>
      </c>
      <c r="AT30" s="158">
        <v>136.79611879802474</v>
      </c>
      <c r="AU30" s="158">
        <v>156.17486377531111</v>
      </c>
      <c r="AV30" s="158">
        <v>173.1882376035899</v>
      </c>
      <c r="AW30" s="158">
        <v>186.49367600738358</v>
      </c>
      <c r="AX30" s="158">
        <v>112.17203903078486</v>
      </c>
      <c r="AY30" s="158">
        <v>130.17975799153908</v>
      </c>
      <c r="AZ30" s="158">
        <v>135.36769799390902</v>
      </c>
      <c r="BA30" s="158">
        <v>134.8130338632632</v>
      </c>
      <c r="BB30" s="158">
        <v>134.74707178301324</v>
      </c>
      <c r="BC30" s="158">
        <v>104.18212093262861</v>
      </c>
      <c r="BD30" s="158">
        <v>126.62081282254739</v>
      </c>
      <c r="BE30" s="158">
        <v>146.58014152095848</v>
      </c>
      <c r="BF30" s="158">
        <v>161.66960828567065</v>
      </c>
      <c r="BG30" s="158">
        <v>159.01651089471807</v>
      </c>
      <c r="BH30" s="244">
        <v>223.40932296429492</v>
      </c>
      <c r="BI30" s="158">
        <v>171.32358839784223</v>
      </c>
      <c r="BJ30" s="158">
        <v>137.95319511568795</v>
      </c>
      <c r="BK30" s="158">
        <v>127.34269623853565</v>
      </c>
      <c r="BL30" s="158">
        <v>109.62491212821952</v>
      </c>
      <c r="BM30" s="158">
        <v>66.935663235489955</v>
      </c>
      <c r="BN30" s="158">
        <v>59.91583564221127</v>
      </c>
      <c r="BO30" s="158">
        <v>53.68420556213831</v>
      </c>
      <c r="BP30" s="158">
        <v>47.122328494302792</v>
      </c>
      <c r="BQ30" s="158">
        <v>34.073062600302663</v>
      </c>
      <c r="BR30" s="158">
        <v>26.252250819225118</v>
      </c>
      <c r="BS30" s="158">
        <v>20.322940359189147</v>
      </c>
      <c r="BT30" s="158">
        <v>16.057146777511036</v>
      </c>
      <c r="BU30" s="158">
        <v>11.908578946100322</v>
      </c>
      <c r="BV30" s="158">
        <v>9.2167563906339591</v>
      </c>
      <c r="BW30" s="158">
        <v>4.4921322580646699</v>
      </c>
      <c r="BX30" s="158">
        <v>2.7264465199580066</v>
      </c>
      <c r="BY30" s="158">
        <v>1.5849985693629398</v>
      </c>
      <c r="BZ30" s="158">
        <v>0.87687820434974661</v>
      </c>
      <c r="CA30" s="158">
        <v>0.48264803284762137</v>
      </c>
      <c r="CB30" s="158">
        <v>0.27588574818306416</v>
      </c>
      <c r="CC30" s="158">
        <v>0</v>
      </c>
      <c r="CD30" s="158">
        <v>0</v>
      </c>
      <c r="CE30" s="158">
        <v>0</v>
      </c>
      <c r="CF30" s="158">
        <v>0</v>
      </c>
      <c r="CG30" s="159">
        <v>0</v>
      </c>
    </row>
    <row r="31" spans="2:85" ht="26.25" customHeight="1" x14ac:dyDescent="0.35">
      <c r="B31" s="64" t="s">
        <v>521</v>
      </c>
      <c r="AH31" s="158">
        <v>1724.1189605422574</v>
      </c>
      <c r="AI31" s="158">
        <v>1549.069566669549</v>
      </c>
      <c r="AJ31" s="158">
        <v>1703.2715911757086</v>
      </c>
      <c r="AK31" s="158">
        <v>2209.4704579028357</v>
      </c>
      <c r="AL31" s="158">
        <v>2750.6058464050975</v>
      </c>
      <c r="AM31" s="158">
        <v>3072.971436729887</v>
      </c>
      <c r="AN31" s="158">
        <v>3355.1478417473786</v>
      </c>
      <c r="AO31" s="158">
        <v>3656.4128842284022</v>
      </c>
      <c r="AP31" s="158">
        <v>3734.7832792829204</v>
      </c>
      <c r="AQ31" s="158">
        <v>3645.260867931654</v>
      </c>
      <c r="AR31" s="158">
        <v>3471.1710611196354</v>
      </c>
      <c r="AS31" s="158">
        <v>3438.9805738965097</v>
      </c>
      <c r="AT31" s="158">
        <v>3581.9106621124592</v>
      </c>
      <c r="AU31" s="158">
        <v>4401.9673062598958</v>
      </c>
      <c r="AV31" s="158">
        <v>5326.6857887642827</v>
      </c>
      <c r="AW31" s="158">
        <v>5744.3438729519048</v>
      </c>
      <c r="AX31" s="158">
        <v>5478.8513385355309</v>
      </c>
      <c r="AY31" s="158">
        <v>5223.551381977788</v>
      </c>
      <c r="AZ31" s="158">
        <v>4872.958065464898</v>
      </c>
      <c r="BA31" s="158">
        <v>4556.9199241560291</v>
      </c>
      <c r="BB31" s="158">
        <v>4457.06812839136</v>
      </c>
      <c r="BC31" s="158">
        <v>4766.5786612686743</v>
      </c>
      <c r="BD31" s="158">
        <v>5753.6105866114021</v>
      </c>
      <c r="BE31" s="158">
        <v>6281.2243957042183</v>
      </c>
      <c r="BF31" s="158">
        <v>6710.7746586092626</v>
      </c>
      <c r="BG31" s="158">
        <v>6729.5164950463213</v>
      </c>
      <c r="BH31" s="244">
        <v>5638.0792857173346</v>
      </c>
      <c r="BI31" s="158">
        <v>4091.2254093309393</v>
      </c>
      <c r="BJ31" s="158">
        <v>3221.8073095583218</v>
      </c>
      <c r="BK31" s="158">
        <v>2650.2517064462845</v>
      </c>
      <c r="BL31" s="158">
        <v>2142.8869303059246</v>
      </c>
      <c r="BM31" s="158">
        <v>1273.8241024671192</v>
      </c>
      <c r="BN31" s="158">
        <v>902.67949013501232</v>
      </c>
      <c r="BO31" s="158">
        <v>631.82954111058302</v>
      </c>
      <c r="BP31" s="158">
        <v>401.9907642477271</v>
      </c>
      <c r="BQ31" s="158">
        <v>232.36378545310794</v>
      </c>
      <c r="BR31" s="158">
        <v>159.31670075186511</v>
      </c>
      <c r="BS31" s="158">
        <v>106.20054684005643</v>
      </c>
      <c r="BT31" s="158">
        <v>76.604156473126878</v>
      </c>
      <c r="BU31" s="158">
        <v>54.303613850652546</v>
      </c>
      <c r="BV31" s="158">
        <v>40.793273991258239</v>
      </c>
      <c r="BW31" s="158">
        <v>21.529634363084874</v>
      </c>
      <c r="BX31" s="158">
        <v>12.472224909575488</v>
      </c>
      <c r="BY31" s="158">
        <v>7.6244369498307103</v>
      </c>
      <c r="BZ31" s="158">
        <v>4.2597809701355667</v>
      </c>
      <c r="CA31" s="158">
        <v>2.3159276912205273</v>
      </c>
      <c r="CB31" s="158">
        <v>1.3238040981138133</v>
      </c>
      <c r="CC31" s="158">
        <v>0</v>
      </c>
      <c r="CD31" s="158">
        <v>0</v>
      </c>
      <c r="CE31" s="158">
        <v>0</v>
      </c>
      <c r="CF31" s="158">
        <v>0</v>
      </c>
      <c r="CG31" s="159">
        <v>0</v>
      </c>
    </row>
    <row r="32" spans="2:85" x14ac:dyDescent="0.35">
      <c r="B32" s="64" t="s">
        <v>522</v>
      </c>
      <c r="AH32" s="158">
        <v>1741.0933831321593</v>
      </c>
      <c r="AI32" s="158">
        <v>1565.2241550870244</v>
      </c>
      <c r="AJ32" s="158">
        <v>1722.4909082652957</v>
      </c>
      <c r="AK32" s="158">
        <v>2221.4860122662817</v>
      </c>
      <c r="AL32" s="158">
        <v>2769.5148732514199</v>
      </c>
      <c r="AM32" s="158">
        <v>3089.8412847600243</v>
      </c>
      <c r="AN32" s="158">
        <v>3374.9099468689196</v>
      </c>
      <c r="AO32" s="158">
        <v>3675.2588612798781</v>
      </c>
      <c r="AP32" s="158">
        <v>3753.5214716101068</v>
      </c>
      <c r="AQ32" s="158">
        <v>3677.1109307887273</v>
      </c>
      <c r="AR32" s="158">
        <v>3525.4930631562056</v>
      </c>
      <c r="AS32" s="158">
        <v>3496.2716724396505</v>
      </c>
      <c r="AT32" s="158">
        <v>3644.3232381343219</v>
      </c>
      <c r="AU32" s="158">
        <v>4473.1700010226368</v>
      </c>
      <c r="AV32" s="158">
        <v>5407.717288630839</v>
      </c>
      <c r="AW32" s="158">
        <v>5832.3714642879286</v>
      </c>
      <c r="AX32" s="158">
        <v>5565.6833807175144</v>
      </c>
      <c r="AY32" s="158">
        <v>5314.2953447190112</v>
      </c>
      <c r="AZ32" s="158">
        <v>4967.9216605101155</v>
      </c>
      <c r="BA32" s="158">
        <v>4653.6307720237037</v>
      </c>
      <c r="BB32" s="158">
        <v>4555.2369831069664</v>
      </c>
      <c r="BC32" s="158">
        <v>4866.9368991985602</v>
      </c>
      <c r="BD32" s="158">
        <v>5867.6274623884947</v>
      </c>
      <c r="BE32" s="158">
        <v>6405.3463084952309</v>
      </c>
      <c r="BF32" s="158">
        <v>6847.7409341108432</v>
      </c>
      <c r="BG32" s="158">
        <v>6804.6469501393021</v>
      </c>
      <c r="BH32" s="244">
        <v>5638.0792857173346</v>
      </c>
      <c r="BI32" s="158">
        <v>4091.2254093309393</v>
      </c>
      <c r="BJ32" s="158">
        <v>3221.8073095583218</v>
      </c>
      <c r="BK32" s="158">
        <v>2650.2517064462845</v>
      </c>
      <c r="BL32" s="158">
        <v>2142.8869303059246</v>
      </c>
      <c r="BM32" s="158">
        <v>1273.8241024671192</v>
      </c>
      <c r="BN32" s="158">
        <v>902.67949013501232</v>
      </c>
      <c r="BO32" s="158">
        <v>631.82954111058302</v>
      </c>
      <c r="BP32" s="158">
        <v>401.9907642477271</v>
      </c>
      <c r="BQ32" s="158">
        <v>232.36378545310794</v>
      </c>
      <c r="BR32" s="158">
        <v>159.31670075186511</v>
      </c>
      <c r="BS32" s="158">
        <v>106.20054684005643</v>
      </c>
      <c r="BT32" s="158">
        <v>76.604156473126878</v>
      </c>
      <c r="BU32" s="158">
        <v>54.303613850652546</v>
      </c>
      <c r="BV32" s="158">
        <v>40.793273991258239</v>
      </c>
      <c r="BW32" s="158">
        <v>21.529634363084874</v>
      </c>
      <c r="BX32" s="158">
        <v>12.472224909575488</v>
      </c>
      <c r="BY32" s="158">
        <v>7.6244369498307103</v>
      </c>
      <c r="BZ32" s="158">
        <v>4.2597809701355667</v>
      </c>
      <c r="CA32" s="158">
        <v>2.3159276912205273</v>
      </c>
      <c r="CB32" s="158">
        <v>1.3238040981138133</v>
      </c>
      <c r="CC32" s="158">
        <v>0</v>
      </c>
      <c r="CD32" s="158">
        <v>0</v>
      </c>
      <c r="CE32" s="158">
        <v>0</v>
      </c>
      <c r="CF32" s="158">
        <v>0</v>
      </c>
      <c r="CG32" s="159">
        <v>0</v>
      </c>
    </row>
    <row r="33" spans="2:85" ht="26.25" customHeight="1" x14ac:dyDescent="0.35">
      <c r="B33" s="69" t="s">
        <v>529</v>
      </c>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244"/>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9"/>
    </row>
    <row r="34" spans="2:85" x14ac:dyDescent="0.35">
      <c r="B34" s="62" t="s">
        <v>516</v>
      </c>
      <c r="AH34" s="158">
        <v>0</v>
      </c>
      <c r="AI34" s="158">
        <v>41.041755826658694</v>
      </c>
      <c r="AJ34" s="158">
        <v>62.03427440444058</v>
      </c>
      <c r="AK34" s="158">
        <v>71.71066119883811</v>
      </c>
      <c r="AL34" s="158">
        <v>113.24656974617048</v>
      </c>
      <c r="AM34" s="158">
        <v>288.26986091315825</v>
      </c>
      <c r="AN34" s="158">
        <v>523.76449066626003</v>
      </c>
      <c r="AO34" s="158">
        <v>864.30539989476415</v>
      </c>
      <c r="AP34" s="158">
        <v>1193.4681935111016</v>
      </c>
      <c r="AQ34" s="158">
        <v>1513.4820352076952</v>
      </c>
      <c r="AR34" s="158">
        <v>1854.1109792959203</v>
      </c>
      <c r="AS34" s="158">
        <v>2159.1971739247556</v>
      </c>
      <c r="AT34" s="158">
        <v>2304.8901255398218</v>
      </c>
      <c r="AU34" s="158">
        <v>2757.9496484272986</v>
      </c>
      <c r="AV34" s="158">
        <v>3236.3056253845784</v>
      </c>
      <c r="AW34" s="158">
        <v>3441.2159390234465</v>
      </c>
      <c r="AX34" s="158">
        <v>3403.0797801854828</v>
      </c>
      <c r="AY34" s="158">
        <v>2904.9289300116757</v>
      </c>
      <c r="AZ34" s="158">
        <v>2662.36655074907</v>
      </c>
      <c r="BA34" s="158">
        <v>2434.9017192351921</v>
      </c>
      <c r="BB34" s="158">
        <v>2183.4855571432108</v>
      </c>
      <c r="BC34" s="158">
        <v>2029.0330003918332</v>
      </c>
      <c r="BD34" s="158">
        <v>1946.2373943394887</v>
      </c>
      <c r="BE34" s="158">
        <v>1875.9451772251316</v>
      </c>
      <c r="BF34" s="158">
        <v>1055.278561868739</v>
      </c>
      <c r="BG34" s="158">
        <v>406.1446615646762</v>
      </c>
      <c r="BH34" s="244">
        <v>0</v>
      </c>
      <c r="BI34" s="158">
        <v>0</v>
      </c>
      <c r="BJ34" s="158">
        <v>0</v>
      </c>
      <c r="BK34" s="158">
        <v>0</v>
      </c>
      <c r="BL34" s="158">
        <v>0</v>
      </c>
      <c r="BM34" s="158">
        <v>0</v>
      </c>
      <c r="BN34" s="158">
        <v>0</v>
      </c>
      <c r="BO34" s="158">
        <v>0</v>
      </c>
      <c r="BP34" s="158">
        <v>0</v>
      </c>
      <c r="BQ34" s="158">
        <v>0</v>
      </c>
      <c r="BR34" s="158">
        <v>0</v>
      </c>
      <c r="BS34" s="158">
        <v>0</v>
      </c>
      <c r="BT34" s="158">
        <v>0</v>
      </c>
      <c r="BU34" s="158">
        <v>0</v>
      </c>
      <c r="BV34" s="158">
        <v>0</v>
      </c>
      <c r="BW34" s="158">
        <v>0</v>
      </c>
      <c r="BX34" s="158">
        <v>0</v>
      </c>
      <c r="BY34" s="158">
        <v>0</v>
      </c>
      <c r="BZ34" s="158">
        <v>0</v>
      </c>
      <c r="CA34" s="158">
        <v>0</v>
      </c>
      <c r="CB34" s="158">
        <v>0</v>
      </c>
      <c r="CC34" s="158">
        <v>0</v>
      </c>
      <c r="CD34" s="158">
        <v>0</v>
      </c>
      <c r="CE34" s="158">
        <v>0</v>
      </c>
      <c r="CF34" s="158">
        <v>0</v>
      </c>
      <c r="CG34" s="159">
        <v>0</v>
      </c>
    </row>
    <row r="35" spans="2:85" x14ac:dyDescent="0.35">
      <c r="B35" s="62" t="s">
        <v>517</v>
      </c>
      <c r="AH35" s="158">
        <v>0</v>
      </c>
      <c r="AI35" s="158">
        <v>10.773054565676809</v>
      </c>
      <c r="AJ35" s="158">
        <v>16.283382853399097</v>
      </c>
      <c r="AK35" s="158">
        <v>18.823338584701581</v>
      </c>
      <c r="AL35" s="158">
        <v>29.72610334713702</v>
      </c>
      <c r="AM35" s="158">
        <v>75.667984439406197</v>
      </c>
      <c r="AN35" s="158">
        <v>137.48299320679712</v>
      </c>
      <c r="AO35" s="158">
        <v>226.87161031320488</v>
      </c>
      <c r="AP35" s="158">
        <v>313.27358472181578</v>
      </c>
      <c r="AQ35" s="158">
        <v>397.27404983178826</v>
      </c>
      <c r="AR35" s="158">
        <v>486.68577521727303</v>
      </c>
      <c r="AS35" s="158">
        <v>566.76788076491778</v>
      </c>
      <c r="AT35" s="158">
        <v>573.31370261641257</v>
      </c>
      <c r="AU35" s="158">
        <v>692.14113182328686</v>
      </c>
      <c r="AV35" s="158">
        <v>814.06009095608601</v>
      </c>
      <c r="AW35" s="158">
        <v>939.7313840534963</v>
      </c>
      <c r="AX35" s="158">
        <v>956.54391017743035</v>
      </c>
      <c r="AY35" s="158">
        <v>930.97562361442226</v>
      </c>
      <c r="AZ35" s="158">
        <v>912.44197670552614</v>
      </c>
      <c r="BA35" s="158">
        <v>925.17631308885086</v>
      </c>
      <c r="BB35" s="158">
        <v>916.86944850575696</v>
      </c>
      <c r="BC35" s="158">
        <v>905.39187725532202</v>
      </c>
      <c r="BD35" s="158">
        <v>876.23494109610999</v>
      </c>
      <c r="BE35" s="158">
        <v>867.95976428833274</v>
      </c>
      <c r="BF35" s="158">
        <v>255.39035174942694</v>
      </c>
      <c r="BG35" s="158">
        <v>110.29501771643048</v>
      </c>
      <c r="BH35" s="244">
        <v>0</v>
      </c>
      <c r="BI35" s="158">
        <v>0</v>
      </c>
      <c r="BJ35" s="158">
        <v>0</v>
      </c>
      <c r="BK35" s="158">
        <v>0</v>
      </c>
      <c r="BL35" s="158">
        <v>0</v>
      </c>
      <c r="BM35" s="158">
        <v>0</v>
      </c>
      <c r="BN35" s="158">
        <v>0</v>
      </c>
      <c r="BO35" s="158">
        <v>0</v>
      </c>
      <c r="BP35" s="158">
        <v>0</v>
      </c>
      <c r="BQ35" s="158">
        <v>0</v>
      </c>
      <c r="BR35" s="158">
        <v>0</v>
      </c>
      <c r="BS35" s="158">
        <v>0</v>
      </c>
      <c r="BT35" s="158">
        <v>0</v>
      </c>
      <c r="BU35" s="158">
        <v>0</v>
      </c>
      <c r="BV35" s="158">
        <v>0</v>
      </c>
      <c r="BW35" s="158">
        <v>0</v>
      </c>
      <c r="BX35" s="158">
        <v>0</v>
      </c>
      <c r="BY35" s="158">
        <v>0</v>
      </c>
      <c r="BZ35" s="158">
        <v>0</v>
      </c>
      <c r="CA35" s="158">
        <v>0</v>
      </c>
      <c r="CB35" s="158">
        <v>0</v>
      </c>
      <c r="CC35" s="158">
        <v>0</v>
      </c>
      <c r="CD35" s="158">
        <v>0</v>
      </c>
      <c r="CE35" s="158">
        <v>0</v>
      </c>
      <c r="CF35" s="158">
        <v>0</v>
      </c>
      <c r="CG35" s="159">
        <v>0</v>
      </c>
    </row>
    <row r="36" spans="2:85" ht="39" customHeight="1" x14ac:dyDescent="0.35">
      <c r="B36" s="55" t="s">
        <v>530</v>
      </c>
      <c r="C36" s="10"/>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244"/>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9"/>
    </row>
    <row r="37" spans="2:85" x14ac:dyDescent="0.35">
      <c r="B37" s="62" t="s">
        <v>516</v>
      </c>
      <c r="AH37" s="158">
        <v>3380.3546478787375</v>
      </c>
      <c r="AI37" s="158">
        <v>3176.0478242376012</v>
      </c>
      <c r="AJ37" s="158">
        <v>3090.6115274484796</v>
      </c>
      <c r="AK37" s="158">
        <v>3553.8905331317392</v>
      </c>
      <c r="AL37" s="158">
        <v>3317.5183875306443</v>
      </c>
      <c r="AM37" s="158">
        <v>3141.7716148285886</v>
      </c>
      <c r="AN37" s="158">
        <v>3387.5896958375238</v>
      </c>
      <c r="AO37" s="158">
        <v>3415.7097753386033</v>
      </c>
      <c r="AP37" s="158">
        <v>3181.4526394888994</v>
      </c>
      <c r="AQ37" s="158">
        <v>2936.828971759594</v>
      </c>
      <c r="AR37" s="158">
        <v>3034.3726502644422</v>
      </c>
      <c r="AS37" s="158">
        <v>2840.8750470678528</v>
      </c>
      <c r="AT37" s="158">
        <v>2878.9113378536754</v>
      </c>
      <c r="AU37" s="158">
        <v>3090.5551623979918</v>
      </c>
      <c r="AV37" s="158">
        <v>4469.5558347657397</v>
      </c>
      <c r="AW37" s="158">
        <v>4470.3003993122484</v>
      </c>
      <c r="AX37" s="158">
        <v>4439.3256021745483</v>
      </c>
      <c r="AY37" s="158">
        <v>4533.2429890652047</v>
      </c>
      <c r="AZ37" s="158">
        <v>4387.7888802688158</v>
      </c>
      <c r="BA37" s="158">
        <v>4535.516906958489</v>
      </c>
      <c r="BB37" s="158">
        <v>4404.7062087566183</v>
      </c>
      <c r="BC37" s="158">
        <v>4765.2685773061812</v>
      </c>
      <c r="BD37" s="158">
        <v>5334.175844659545</v>
      </c>
      <c r="BE37" s="158">
        <v>5961.653637227103</v>
      </c>
      <c r="BF37" s="158">
        <v>6591.4488035443519</v>
      </c>
      <c r="BG37" s="158">
        <v>7753.5135427181376</v>
      </c>
      <c r="BH37" s="244">
        <v>9840.3909380573277</v>
      </c>
      <c r="BI37" s="158">
        <v>10309.83001119306</v>
      </c>
      <c r="BJ37" s="158">
        <v>10730.705108886235</v>
      </c>
      <c r="BK37" s="158">
        <v>11237.180144373737</v>
      </c>
      <c r="BL37" s="158">
        <v>11339.872905798356</v>
      </c>
      <c r="BM37" s="158">
        <v>11807.406341348098</v>
      </c>
      <c r="BN37" s="158">
        <v>11749.517223806644</v>
      </c>
      <c r="BO37" s="158">
        <v>11279.239971406154</v>
      </c>
      <c r="BP37" s="158">
        <v>10330.339591434946</v>
      </c>
      <c r="BQ37" s="158">
        <v>9503.1100068960059</v>
      </c>
      <c r="BR37" s="158">
        <v>8767.8210516788822</v>
      </c>
      <c r="BS37" s="158">
        <v>8046.9116986018525</v>
      </c>
      <c r="BT37" s="158">
        <v>7334.3815710526178</v>
      </c>
      <c r="BU37" s="158">
        <v>6841.0636422105899</v>
      </c>
      <c r="BV37" s="158">
        <v>6415.6525256571576</v>
      </c>
      <c r="BW37" s="158">
        <v>6170.8374328296686</v>
      </c>
      <c r="BX37" s="158">
        <v>5868.3673683745956</v>
      </c>
      <c r="BY37" s="158">
        <v>5627.2557011983636</v>
      </c>
      <c r="BZ37" s="158">
        <v>5362.5996778255267</v>
      </c>
      <c r="CA37" s="158">
        <v>5596.9641844588323</v>
      </c>
      <c r="CB37" s="158">
        <v>6025.720850791221</v>
      </c>
      <c r="CC37" s="158">
        <v>5947.3333230131457</v>
      </c>
      <c r="CD37" s="158">
        <v>5813.5907515366744</v>
      </c>
      <c r="CE37" s="158">
        <v>5464.2028428546382</v>
      </c>
      <c r="CF37" s="158">
        <v>5322.9014835854114</v>
      </c>
      <c r="CG37" s="159">
        <v>5293.1418846141987</v>
      </c>
    </row>
    <row r="38" spans="2:85" x14ac:dyDescent="0.35">
      <c r="B38" s="62" t="s">
        <v>517</v>
      </c>
      <c r="AH38" s="158">
        <v>741.77354719349933</v>
      </c>
      <c r="AI38" s="158">
        <v>702.10855861639141</v>
      </c>
      <c r="AJ38" s="158">
        <v>690.83080868278887</v>
      </c>
      <c r="AK38" s="158">
        <v>713.18361915205685</v>
      </c>
      <c r="AL38" s="158">
        <v>869.36742608681504</v>
      </c>
      <c r="AM38" s="158">
        <v>924.84369029123457</v>
      </c>
      <c r="AN38" s="158">
        <v>960.16258838334898</v>
      </c>
      <c r="AO38" s="158">
        <v>1045.7946138028171</v>
      </c>
      <c r="AP38" s="158">
        <v>1212.7340291634046</v>
      </c>
      <c r="AQ38" s="158">
        <v>1164.5572117413471</v>
      </c>
      <c r="AR38" s="158">
        <v>1413.7192495737374</v>
      </c>
      <c r="AS38" s="158">
        <v>1440.4858406559867</v>
      </c>
      <c r="AT38" s="158">
        <v>1649.0105977678911</v>
      </c>
      <c r="AU38" s="158">
        <v>1932.2506887782288</v>
      </c>
      <c r="AV38" s="158">
        <v>2619.1024200114912</v>
      </c>
      <c r="AW38" s="158">
        <v>3186.4242790264166</v>
      </c>
      <c r="AX38" s="158">
        <v>3951.8098834092684</v>
      </c>
      <c r="AY38" s="158">
        <v>4631.369227246948</v>
      </c>
      <c r="AZ38" s="158">
        <v>4936.9382757281237</v>
      </c>
      <c r="BA38" s="158">
        <v>5196.5274521849024</v>
      </c>
      <c r="BB38" s="158">
        <v>5396.6254129803938</v>
      </c>
      <c r="BC38" s="158">
        <v>5561.3322133760357</v>
      </c>
      <c r="BD38" s="158">
        <v>5903.4444643136976</v>
      </c>
      <c r="BE38" s="158">
        <v>6242.7335928080229</v>
      </c>
      <c r="BF38" s="158">
        <v>6523.1756957444568</v>
      </c>
      <c r="BG38" s="158">
        <v>6819.4573969043604</v>
      </c>
      <c r="BH38" s="244">
        <v>6516.3766580425436</v>
      </c>
      <c r="BI38" s="158">
        <v>6337.6296021339276</v>
      </c>
      <c r="BJ38" s="158">
        <v>6406.4079093927576</v>
      </c>
      <c r="BK38" s="158">
        <v>7081.8928622760095</v>
      </c>
      <c r="BL38" s="158">
        <v>7065.3321090436311</v>
      </c>
      <c r="BM38" s="158">
        <v>7863.811672130495</v>
      </c>
      <c r="BN38" s="158">
        <v>8134.5723340761979</v>
      </c>
      <c r="BO38" s="158">
        <v>8464.8281340472331</v>
      </c>
      <c r="BP38" s="158">
        <v>9473.7019300258871</v>
      </c>
      <c r="BQ38" s="158">
        <v>10619.743372928033</v>
      </c>
      <c r="BR38" s="158">
        <v>12239.818378195185</v>
      </c>
      <c r="BS38" s="158">
        <v>13298.794510316884</v>
      </c>
      <c r="BT38" s="158">
        <v>13259.607295734675</v>
      </c>
      <c r="BU38" s="158">
        <v>13599.580465411682</v>
      </c>
      <c r="BV38" s="158">
        <v>13153.845077490947</v>
      </c>
      <c r="BW38" s="158">
        <v>11388.977445704866</v>
      </c>
      <c r="BX38" s="158">
        <v>10254.562670263091</v>
      </c>
      <c r="BY38" s="158">
        <v>9524.7996565231551</v>
      </c>
      <c r="BZ38" s="158">
        <v>8216.6680047175196</v>
      </c>
      <c r="CA38" s="158">
        <v>7623.1184861421525</v>
      </c>
      <c r="CB38" s="158">
        <v>7137.6114660436233</v>
      </c>
      <c r="CC38" s="158">
        <v>2024.9868261669401</v>
      </c>
      <c r="CD38" s="158">
        <v>295.04041416290039</v>
      </c>
      <c r="CE38" s="158">
        <v>274.12757278321965</v>
      </c>
      <c r="CF38" s="158">
        <v>318.5427351468839</v>
      </c>
      <c r="CG38" s="159">
        <v>-6.0326675377380834</v>
      </c>
    </row>
    <row r="39" spans="2:85" x14ac:dyDescent="0.35">
      <c r="B39" s="62" t="s">
        <v>518</v>
      </c>
      <c r="AH39" s="158">
        <v>919.57489050275251</v>
      </c>
      <c r="AI39" s="158">
        <v>836.27314289678543</v>
      </c>
      <c r="AJ39" s="158">
        <v>826.31875707477207</v>
      </c>
      <c r="AK39" s="158">
        <v>1049.4551401456974</v>
      </c>
      <c r="AL39" s="158">
        <v>1492.1859186227648</v>
      </c>
      <c r="AM39" s="158">
        <v>1880.3379324531916</v>
      </c>
      <c r="AN39" s="158">
        <v>2026.7926797609523</v>
      </c>
      <c r="AO39" s="158">
        <v>2362.7657826403706</v>
      </c>
      <c r="AP39" s="158">
        <v>2603.3388711962725</v>
      </c>
      <c r="AQ39" s="158">
        <v>2587.8167279331183</v>
      </c>
      <c r="AR39" s="158">
        <v>2600.3997925994536</v>
      </c>
      <c r="AS39" s="158">
        <v>2504.3210298852482</v>
      </c>
      <c r="AT39" s="158">
        <v>2855.5162129734467</v>
      </c>
      <c r="AU39" s="158">
        <v>3481.1357320681382</v>
      </c>
      <c r="AV39" s="158">
        <v>4076.8436538451515</v>
      </c>
      <c r="AW39" s="158">
        <v>4253.2032543745518</v>
      </c>
      <c r="AX39" s="158">
        <v>4966.1239519655046</v>
      </c>
      <c r="AY39" s="158">
        <v>5120.5380748365633</v>
      </c>
      <c r="AZ39" s="158">
        <v>4976.8404172079154</v>
      </c>
      <c r="BA39" s="158">
        <v>4656.2306065612056</v>
      </c>
      <c r="BB39" s="158">
        <v>4318.426376257903</v>
      </c>
      <c r="BC39" s="158">
        <v>4004.1197313430789</v>
      </c>
      <c r="BD39" s="158">
        <v>3915.2487225013128</v>
      </c>
      <c r="BE39" s="158">
        <v>3744.7543463440152</v>
      </c>
      <c r="BF39" s="158">
        <v>3490.9622956061244</v>
      </c>
      <c r="BG39" s="158">
        <v>3669.5642604442501</v>
      </c>
      <c r="BH39" s="244">
        <v>3654.1829192188479</v>
      </c>
      <c r="BI39" s="158">
        <v>3378.1383241948924</v>
      </c>
      <c r="BJ39" s="158">
        <v>3306.4219776051223</v>
      </c>
      <c r="BK39" s="158">
        <v>3272.8315331834942</v>
      </c>
      <c r="BL39" s="158">
        <v>3006.1179694015009</v>
      </c>
      <c r="BM39" s="158">
        <v>3295.6340665286457</v>
      </c>
      <c r="BN39" s="158">
        <v>3137.1668266434608</v>
      </c>
      <c r="BO39" s="158">
        <v>2866.7626806835028</v>
      </c>
      <c r="BP39" s="158">
        <v>2652.7698053444924</v>
      </c>
      <c r="BQ39" s="158">
        <v>2334.9988700554095</v>
      </c>
      <c r="BR39" s="158">
        <v>2140.1844647510538</v>
      </c>
      <c r="BS39" s="158">
        <v>1979.7078606036944</v>
      </c>
      <c r="BT39" s="158">
        <v>1749.1041944356218</v>
      </c>
      <c r="BU39" s="158">
        <v>1671.0915479273108</v>
      </c>
      <c r="BV39" s="158">
        <v>1370.7996903411301</v>
      </c>
      <c r="BW39" s="158">
        <v>858.55016591938886</v>
      </c>
      <c r="BX39" s="158">
        <v>643.03936505721776</v>
      </c>
      <c r="BY39" s="158">
        <v>408.76469684828317</v>
      </c>
      <c r="BZ39" s="158">
        <v>378.09867321880017</v>
      </c>
      <c r="CA39" s="158">
        <v>236.28756579227499</v>
      </c>
      <c r="CB39" s="158">
        <v>68.602885755468463</v>
      </c>
      <c r="CC39" s="158">
        <v>2.117907439900045E-2</v>
      </c>
      <c r="CD39" s="158">
        <v>-5.4087213345576916E-2</v>
      </c>
      <c r="CE39" s="158">
        <v>-0.82473925186255448</v>
      </c>
      <c r="CF39" s="158">
        <v>-0.98890715144798969</v>
      </c>
      <c r="CG39" s="159">
        <v>-1.0050228359341091</v>
      </c>
    </row>
    <row r="40" spans="2:85" x14ac:dyDescent="0.35">
      <c r="B40" s="62" t="s">
        <v>519</v>
      </c>
      <c r="AH40" s="158">
        <v>2552.7126942796858</v>
      </c>
      <c r="AI40" s="158">
        <v>2218.0715790061636</v>
      </c>
      <c r="AJ40" s="158">
        <v>2874.311390495156</v>
      </c>
      <c r="AK40" s="158">
        <v>4979.2325771643164</v>
      </c>
      <c r="AL40" s="158">
        <v>8099.6235750388241</v>
      </c>
      <c r="AM40" s="158">
        <v>9887.8105031309369</v>
      </c>
      <c r="AN40" s="158">
        <v>10647.934281425354</v>
      </c>
      <c r="AO40" s="158">
        <v>11431.887877701227</v>
      </c>
      <c r="AP40" s="158">
        <v>11335.910086544933</v>
      </c>
      <c r="AQ40" s="158">
        <v>9820.967026115808</v>
      </c>
      <c r="AR40" s="158">
        <v>6962.206576727508</v>
      </c>
      <c r="AS40" s="158">
        <v>5615.5232331160087</v>
      </c>
      <c r="AT40" s="158">
        <v>5835.1013053259167</v>
      </c>
      <c r="AU40" s="158">
        <v>7804.882249142046</v>
      </c>
      <c r="AV40" s="158">
        <v>9740.5236148047443</v>
      </c>
      <c r="AW40" s="158">
        <v>10087.823809697597</v>
      </c>
      <c r="AX40" s="158">
        <v>8716.3675694826943</v>
      </c>
      <c r="AY40" s="158">
        <v>8061.4395102903218</v>
      </c>
      <c r="AZ40" s="158">
        <v>6933.8838361929784</v>
      </c>
      <c r="BA40" s="158">
        <v>5784.9277925259976</v>
      </c>
      <c r="BB40" s="158">
        <v>5133.3826968743679</v>
      </c>
      <c r="BC40" s="158">
        <v>4578.934868883709</v>
      </c>
      <c r="BD40" s="158">
        <v>3846.6674146236091</v>
      </c>
      <c r="BE40" s="158">
        <v>3286.577373650377</v>
      </c>
      <c r="BF40" s="158">
        <v>3151.7625671894812</v>
      </c>
      <c r="BG40" s="158">
        <v>3048.8301887416674</v>
      </c>
      <c r="BH40" s="244">
        <v>2663.9920133842088</v>
      </c>
      <c r="BI40" s="158">
        <v>2889.1267719200641</v>
      </c>
      <c r="BJ40" s="158">
        <v>3045.9296435022002</v>
      </c>
      <c r="BK40" s="158">
        <v>2772.1941161563841</v>
      </c>
      <c r="BL40" s="158">
        <v>3134.2382542550622</v>
      </c>
      <c r="BM40" s="158">
        <v>5222.2989722036536</v>
      </c>
      <c r="BN40" s="158">
        <v>5235.042838645596</v>
      </c>
      <c r="BO40" s="158">
        <v>5860.9863911132816</v>
      </c>
      <c r="BP40" s="158">
        <v>6199.5055662192726</v>
      </c>
      <c r="BQ40" s="158">
        <v>5143.6874073476492</v>
      </c>
      <c r="BR40" s="158">
        <v>3594.3234129202433</v>
      </c>
      <c r="BS40" s="158">
        <v>2652.3625791027653</v>
      </c>
      <c r="BT40" s="158">
        <v>2085.7910541520896</v>
      </c>
      <c r="BU40" s="158">
        <v>1838.7449159518808</v>
      </c>
      <c r="BV40" s="158">
        <v>1427.8392114441419</v>
      </c>
      <c r="BW40" s="158">
        <v>735.22570948255066</v>
      </c>
      <c r="BX40" s="158">
        <v>503.80896768539895</v>
      </c>
      <c r="BY40" s="158">
        <v>349.23501368600103</v>
      </c>
      <c r="BZ40" s="158">
        <v>244.64047938849322</v>
      </c>
      <c r="CA40" s="158">
        <v>148.15354586491802</v>
      </c>
      <c r="CB40" s="158">
        <v>87.930333604528755</v>
      </c>
      <c r="CC40" s="158">
        <v>-0.18536342595867081</v>
      </c>
      <c r="CD40" s="158">
        <v>-0.18536868100882475</v>
      </c>
      <c r="CE40" s="158">
        <v>-0.18601991397541498</v>
      </c>
      <c r="CF40" s="158">
        <v>-0.18663638439162225</v>
      </c>
      <c r="CG40" s="159">
        <v>-0.18723915222936913</v>
      </c>
    </row>
    <row r="41" spans="2:85" x14ac:dyDescent="0.35">
      <c r="B41" s="62" t="s">
        <v>520</v>
      </c>
      <c r="AH41" s="158">
        <v>117.66495288044987</v>
      </c>
      <c r="AI41" s="158">
        <v>129.44067047989466</v>
      </c>
      <c r="AJ41" s="158">
        <v>136.9927265102736</v>
      </c>
      <c r="AK41" s="158">
        <v>165.58142259878076</v>
      </c>
      <c r="AL41" s="158">
        <v>216.25223115402358</v>
      </c>
      <c r="AM41" s="158">
        <v>280.11512160211771</v>
      </c>
      <c r="AN41" s="158">
        <v>332.71942714424324</v>
      </c>
      <c r="AO41" s="158">
        <v>324.83141813412749</v>
      </c>
      <c r="AP41" s="158">
        <v>408.6976510138428</v>
      </c>
      <c r="AQ41" s="158">
        <v>557.66410858038648</v>
      </c>
      <c r="AR41" s="158">
        <v>336.98361520837426</v>
      </c>
      <c r="AS41" s="158">
        <v>310.44038523735787</v>
      </c>
      <c r="AT41" s="158">
        <v>502.88111531317804</v>
      </c>
      <c r="AU41" s="158">
        <v>764.66997970138584</v>
      </c>
      <c r="AV41" s="158">
        <v>528.6096679356159</v>
      </c>
      <c r="AW41" s="158">
        <v>505.26277282647442</v>
      </c>
      <c r="AX41" s="158">
        <v>738.9833518110562</v>
      </c>
      <c r="AY41" s="158">
        <v>827.45845131482633</v>
      </c>
      <c r="AZ41" s="158">
        <v>708.73962034200463</v>
      </c>
      <c r="BA41" s="158">
        <v>628.12414503582397</v>
      </c>
      <c r="BB41" s="158">
        <v>572.29999809908463</v>
      </c>
      <c r="BC41" s="158">
        <v>419.75002599829975</v>
      </c>
      <c r="BD41" s="158">
        <v>401.05980479666511</v>
      </c>
      <c r="BE41" s="158">
        <v>431.83748393156634</v>
      </c>
      <c r="BF41" s="158">
        <v>453.3788222505184</v>
      </c>
      <c r="BG41" s="158">
        <v>664.15297250776155</v>
      </c>
      <c r="BH41" s="244">
        <v>955.86742940147553</v>
      </c>
      <c r="BI41" s="158">
        <v>911.27036079738434</v>
      </c>
      <c r="BJ41" s="158">
        <v>893.24639958700209</v>
      </c>
      <c r="BK41" s="158">
        <v>765.53899354615805</v>
      </c>
      <c r="BL41" s="158">
        <v>662.71200826926292</v>
      </c>
      <c r="BM41" s="158">
        <v>726.8904397903392</v>
      </c>
      <c r="BN41" s="158">
        <v>845.46021524421371</v>
      </c>
      <c r="BO41" s="158">
        <v>857.57728152775985</v>
      </c>
      <c r="BP41" s="158">
        <v>928.04259962133267</v>
      </c>
      <c r="BQ41" s="158">
        <v>957.3909583598595</v>
      </c>
      <c r="BR41" s="158">
        <v>953.4284919014475</v>
      </c>
      <c r="BS41" s="158">
        <v>969.35512464706676</v>
      </c>
      <c r="BT41" s="158">
        <v>935.14034188543178</v>
      </c>
      <c r="BU41" s="158">
        <v>963.46606689377086</v>
      </c>
      <c r="BV41" s="158">
        <v>880.38437674354452</v>
      </c>
      <c r="BW41" s="158">
        <v>795.42458074594094</v>
      </c>
      <c r="BX41" s="158">
        <v>593.64308521895748</v>
      </c>
      <c r="BY41" s="158">
        <v>476.20736377471104</v>
      </c>
      <c r="BZ41" s="158">
        <v>557.11829436037954</v>
      </c>
      <c r="CA41" s="158">
        <v>423.39477148555574</v>
      </c>
      <c r="CB41" s="158">
        <v>143.3221042530613</v>
      </c>
      <c r="CC41" s="158">
        <v>3.2925269411465077E-2</v>
      </c>
      <c r="CD41" s="158">
        <v>-8.4084697828086141E-2</v>
      </c>
      <c r="CE41" s="158">
        <v>-1.2821505581502801</v>
      </c>
      <c r="CF41" s="158">
        <v>-1.5373681479624162</v>
      </c>
      <c r="CG41" s="159">
        <v>-1.5624218043904188</v>
      </c>
    </row>
    <row r="42" spans="2:85" ht="26.25" customHeight="1" x14ac:dyDescent="0.35">
      <c r="B42" s="64" t="s">
        <v>521</v>
      </c>
      <c r="AH42" s="158">
        <v>4331.7260848563874</v>
      </c>
      <c r="AI42" s="158">
        <v>3885.8939509992347</v>
      </c>
      <c r="AJ42" s="158">
        <v>4528.4536827629909</v>
      </c>
      <c r="AK42" s="158">
        <v>6907.4527590608513</v>
      </c>
      <c r="AL42" s="158">
        <v>10677.429150902428</v>
      </c>
      <c r="AM42" s="158">
        <v>12973.107247477481</v>
      </c>
      <c r="AN42" s="158">
        <v>13967.608976713898</v>
      </c>
      <c r="AO42" s="158">
        <v>15165.279692278542</v>
      </c>
      <c r="AP42" s="158">
        <v>15560.680637918451</v>
      </c>
      <c r="AQ42" s="158">
        <v>14131.005074370662</v>
      </c>
      <c r="AR42" s="158">
        <v>11313.309234109074</v>
      </c>
      <c r="AS42" s="158">
        <v>9870.7704888946027</v>
      </c>
      <c r="AT42" s="158">
        <v>10842.509231380433</v>
      </c>
      <c r="AU42" s="158">
        <v>13982.938649689799</v>
      </c>
      <c r="AV42" s="158">
        <v>16965.079356597002</v>
      </c>
      <c r="AW42" s="158">
        <v>18032.714115925039</v>
      </c>
      <c r="AX42" s="158">
        <v>18373.284756668523</v>
      </c>
      <c r="AY42" s="158">
        <v>18640.805263688657</v>
      </c>
      <c r="AZ42" s="158">
        <v>17556.402149471021</v>
      </c>
      <c r="BA42" s="158">
        <v>16265.809996307929</v>
      </c>
      <c r="BB42" s="158">
        <v>15420.734484211747</v>
      </c>
      <c r="BC42" s="158">
        <v>14564.136839601124</v>
      </c>
      <c r="BD42" s="158">
        <v>14066.420406235282</v>
      </c>
      <c r="BE42" s="158">
        <v>13705.902796733981</v>
      </c>
      <c r="BF42" s="158">
        <v>13619.27938079058</v>
      </c>
      <c r="BG42" s="158">
        <v>14202.004818598039</v>
      </c>
      <c r="BH42" s="244">
        <v>13790.419020047075</v>
      </c>
      <c r="BI42" s="158">
        <v>13516.165059046269</v>
      </c>
      <c r="BJ42" s="158">
        <v>13652.005930087082</v>
      </c>
      <c r="BK42" s="158">
        <v>13892.457505162045</v>
      </c>
      <c r="BL42" s="158">
        <v>13868.400340969458</v>
      </c>
      <c r="BM42" s="158">
        <v>17108.635150653132</v>
      </c>
      <c r="BN42" s="158">
        <v>17352.242214609469</v>
      </c>
      <c r="BO42" s="158">
        <v>18050.154487371776</v>
      </c>
      <c r="BP42" s="158">
        <v>19254.019901210988</v>
      </c>
      <c r="BQ42" s="158">
        <v>19055.820608690952</v>
      </c>
      <c r="BR42" s="158">
        <v>18927.754747767929</v>
      </c>
      <c r="BS42" s="158">
        <v>18900.220074670411</v>
      </c>
      <c r="BT42" s="158">
        <v>18029.642886207821</v>
      </c>
      <c r="BU42" s="158">
        <v>18072.882996184642</v>
      </c>
      <c r="BV42" s="158">
        <v>16832.868356019764</v>
      </c>
      <c r="BW42" s="158">
        <v>13778.177901852747</v>
      </c>
      <c r="BX42" s="158">
        <v>11995.054088224664</v>
      </c>
      <c r="BY42" s="158">
        <v>10759.006730832152</v>
      </c>
      <c r="BZ42" s="158">
        <v>9396.5254516851928</v>
      </c>
      <c r="CA42" s="158">
        <v>8430.9543692849002</v>
      </c>
      <c r="CB42" s="158">
        <v>7437.4667896566816</v>
      </c>
      <c r="CC42" s="158">
        <v>2024.8555670847918</v>
      </c>
      <c r="CD42" s="158">
        <v>294.71687357071789</v>
      </c>
      <c r="CE42" s="158">
        <v>271.83466305923145</v>
      </c>
      <c r="CF42" s="158">
        <v>315.82982346308188</v>
      </c>
      <c r="CG42" s="159">
        <v>-8.7873513302919797</v>
      </c>
    </row>
    <row r="43" spans="2:85" x14ac:dyDescent="0.35">
      <c r="B43" s="64" t="s">
        <v>522</v>
      </c>
      <c r="AH43" s="158">
        <v>7712.0807327351258</v>
      </c>
      <c r="AI43" s="158">
        <v>7061.9417752368354</v>
      </c>
      <c r="AJ43" s="158">
        <v>7619.06521021147</v>
      </c>
      <c r="AK43" s="158">
        <v>10461.343292192591</v>
      </c>
      <c r="AL43" s="158">
        <v>13994.947538433073</v>
      </c>
      <c r="AM43" s="158">
        <v>16114.878862306068</v>
      </c>
      <c r="AN43" s="158">
        <v>17355.198672551422</v>
      </c>
      <c r="AO43" s="158">
        <v>18580.989467617143</v>
      </c>
      <c r="AP43" s="158">
        <v>18742.133277407349</v>
      </c>
      <c r="AQ43" s="158">
        <v>17067.834046130258</v>
      </c>
      <c r="AR43" s="158">
        <v>14347.681884373518</v>
      </c>
      <c r="AS43" s="158">
        <v>12711.645535962456</v>
      </c>
      <c r="AT43" s="158">
        <v>13721.420569234107</v>
      </c>
      <c r="AU43" s="158">
        <v>17073.493812087792</v>
      </c>
      <c r="AV43" s="158">
        <v>21434.63519136274</v>
      </c>
      <c r="AW43" s="158">
        <v>22503.014515237286</v>
      </c>
      <c r="AX43" s="158">
        <v>22812.610358843071</v>
      </c>
      <c r="AY43" s="158">
        <v>23174.048252753862</v>
      </c>
      <c r="AZ43" s="158">
        <v>21944.191029739839</v>
      </c>
      <c r="BA43" s="158">
        <v>20801.326903266418</v>
      </c>
      <c r="BB43" s="158">
        <v>19825.440692968365</v>
      </c>
      <c r="BC43" s="158">
        <v>19329.405416907306</v>
      </c>
      <c r="BD43" s="158">
        <v>19400.596250894825</v>
      </c>
      <c r="BE43" s="158">
        <v>19667.556433961083</v>
      </c>
      <c r="BF43" s="158">
        <v>20210.728184334934</v>
      </c>
      <c r="BG43" s="158">
        <v>21955.518361316179</v>
      </c>
      <c r="BH43" s="244">
        <v>23630.809958104404</v>
      </c>
      <c r="BI43" s="158">
        <v>23825.995070239329</v>
      </c>
      <c r="BJ43" s="158">
        <v>24382.711038973317</v>
      </c>
      <c r="BK43" s="158">
        <v>25129.63764953578</v>
      </c>
      <c r="BL43" s="158">
        <v>25208.273246767814</v>
      </c>
      <c r="BM43" s="158">
        <v>28916.04149200123</v>
      </c>
      <c r="BN43" s="158">
        <v>29101.759438416113</v>
      </c>
      <c r="BO43" s="158">
        <v>29329.39445877793</v>
      </c>
      <c r="BP43" s="158">
        <v>29584.35949264593</v>
      </c>
      <c r="BQ43" s="158">
        <v>28558.93061558696</v>
      </c>
      <c r="BR43" s="158">
        <v>27695.575799446808</v>
      </c>
      <c r="BS43" s="158">
        <v>26947.13177327226</v>
      </c>
      <c r="BT43" s="158">
        <v>25364.024457260439</v>
      </c>
      <c r="BU43" s="158">
        <v>24913.946638395235</v>
      </c>
      <c r="BV43" s="158">
        <v>23248.520881676919</v>
      </c>
      <c r="BW43" s="158">
        <v>19949.015334682415</v>
      </c>
      <c r="BX43" s="158">
        <v>17863.421456599262</v>
      </c>
      <c r="BY43" s="158">
        <v>16386.262432030515</v>
      </c>
      <c r="BZ43" s="158">
        <v>14759.125129510719</v>
      </c>
      <c r="CA43" s="158">
        <v>14027.918553743732</v>
      </c>
      <c r="CB43" s="158">
        <v>13463.187640447903</v>
      </c>
      <c r="CC43" s="158">
        <v>7972.1888900979375</v>
      </c>
      <c r="CD43" s="158">
        <v>6108.3076251073926</v>
      </c>
      <c r="CE43" s="158">
        <v>5736.0375059138696</v>
      </c>
      <c r="CF43" s="158">
        <v>5638.7313070484925</v>
      </c>
      <c r="CG43" s="159">
        <v>5284.3545332839067</v>
      </c>
    </row>
    <row r="44" spans="2:85" ht="26.25" customHeight="1" x14ac:dyDescent="0.35">
      <c r="B44" s="69" t="s">
        <v>531</v>
      </c>
      <c r="AH44" s="158">
        <v>0</v>
      </c>
      <c r="AI44" s="158">
        <v>0</v>
      </c>
      <c r="AJ44" s="158">
        <v>0</v>
      </c>
      <c r="AK44" s="158">
        <v>0</v>
      </c>
      <c r="AL44" s="158">
        <v>0</v>
      </c>
      <c r="AM44" s="158">
        <v>0</v>
      </c>
      <c r="AN44" s="158">
        <v>0</v>
      </c>
      <c r="AO44" s="158">
        <v>0</v>
      </c>
      <c r="AP44" s="158">
        <v>0</v>
      </c>
      <c r="AQ44" s="158">
        <v>0</v>
      </c>
      <c r="AR44" s="158">
        <v>0</v>
      </c>
      <c r="AS44" s="158">
        <v>0</v>
      </c>
      <c r="AT44" s="158">
        <v>0</v>
      </c>
      <c r="AU44" s="158">
        <v>0</v>
      </c>
      <c r="AV44" s="158">
        <v>0</v>
      </c>
      <c r="AW44" s="158">
        <v>0</v>
      </c>
      <c r="AX44" s="158">
        <v>0</v>
      </c>
      <c r="AY44" s="158">
        <v>0</v>
      </c>
      <c r="AZ44" s="158">
        <v>0</v>
      </c>
      <c r="BA44" s="158">
        <v>0</v>
      </c>
      <c r="BB44" s="158">
        <v>0</v>
      </c>
      <c r="BC44" s="158">
        <v>0</v>
      </c>
      <c r="BD44" s="158">
        <v>0</v>
      </c>
      <c r="BE44" s="158">
        <v>0</v>
      </c>
      <c r="BF44" s="158">
        <v>0</v>
      </c>
      <c r="BG44" s="158">
        <v>0</v>
      </c>
      <c r="BH44" s="158">
        <v>0</v>
      </c>
      <c r="BI44" s="158">
        <v>0</v>
      </c>
      <c r="BJ44" s="158">
        <v>0</v>
      </c>
      <c r="BK44" s="158">
        <v>0</v>
      </c>
      <c r="BL44" s="158">
        <v>0</v>
      </c>
      <c r="BM44" s="158">
        <v>0</v>
      </c>
      <c r="BN44" s="158">
        <v>0</v>
      </c>
      <c r="BO44" s="158">
        <v>0</v>
      </c>
      <c r="BP44" s="158">
        <v>0</v>
      </c>
      <c r="BQ44" s="158">
        <v>0</v>
      </c>
      <c r="BR44" s="158">
        <v>0</v>
      </c>
      <c r="BS44" s="158">
        <v>0</v>
      </c>
      <c r="BT44" s="158">
        <v>0</v>
      </c>
      <c r="BU44" s="158">
        <v>0</v>
      </c>
      <c r="BV44" s="158">
        <v>0</v>
      </c>
      <c r="BW44" s="158">
        <v>0</v>
      </c>
      <c r="BX44" s="158">
        <v>0</v>
      </c>
      <c r="BY44" s="158">
        <v>0</v>
      </c>
      <c r="BZ44" s="158">
        <v>0</v>
      </c>
      <c r="CA44" s="158">
        <v>0</v>
      </c>
      <c r="CB44" s="158">
        <v>0</v>
      </c>
      <c r="CC44" s="158">
        <v>0</v>
      </c>
      <c r="CD44" s="158">
        <v>0</v>
      </c>
      <c r="CE44" s="158">
        <v>0</v>
      </c>
      <c r="CF44" s="158">
        <v>0</v>
      </c>
      <c r="CG44" s="159">
        <v>0</v>
      </c>
    </row>
    <row r="45" spans="2:85" x14ac:dyDescent="0.35">
      <c r="B45" s="62" t="s">
        <v>532</v>
      </c>
      <c r="AH45" s="158">
        <v>145.34028108956747</v>
      </c>
      <c r="AI45" s="158">
        <v>139.89998805930585</v>
      </c>
      <c r="AJ45" s="158">
        <v>182.74120026829257</v>
      </c>
      <c r="AK45" s="158">
        <v>259.79321677015736</v>
      </c>
      <c r="AL45" s="158">
        <v>344.6008018146386</v>
      </c>
      <c r="AM45" s="158">
        <v>430.42649017659068</v>
      </c>
      <c r="AN45" s="158">
        <v>416.58591484002602</v>
      </c>
      <c r="AO45" s="158">
        <v>407.62359576734474</v>
      </c>
      <c r="AP45" s="158">
        <v>485.17085259099946</v>
      </c>
      <c r="AQ45" s="158">
        <v>511.74091584243735</v>
      </c>
      <c r="AR45" s="158">
        <v>1051.0790620535922</v>
      </c>
      <c r="AS45" s="158">
        <v>1048.8551425132443</v>
      </c>
      <c r="AT45" s="158">
        <v>1125.0644304153905</v>
      </c>
      <c r="AU45" s="158">
        <v>1344.1578052345817</v>
      </c>
      <c r="AV45" s="158">
        <v>1939.7864718925728</v>
      </c>
      <c r="AW45" s="158">
        <v>2452.8177633052201</v>
      </c>
      <c r="AX45" s="158">
        <v>2878.4130747210538</v>
      </c>
      <c r="AY45" s="158">
        <v>3368.5760026036905</v>
      </c>
      <c r="AZ45" s="158">
        <v>3902.5272902299257</v>
      </c>
      <c r="BA45" s="158">
        <v>4357.4051003583627</v>
      </c>
      <c r="BB45" s="158">
        <v>4487.7119463669133</v>
      </c>
      <c r="BC45" s="158">
        <v>3456.846763031554</v>
      </c>
      <c r="BD45" s="158">
        <v>3.0877840039724478</v>
      </c>
      <c r="BE45" s="158">
        <v>0</v>
      </c>
      <c r="BF45" s="158">
        <v>0</v>
      </c>
      <c r="BG45" s="158">
        <v>0.14463980774101967</v>
      </c>
      <c r="BH45" s="158">
        <v>0</v>
      </c>
      <c r="BI45" s="158">
        <v>0</v>
      </c>
      <c r="BJ45" s="158">
        <v>0</v>
      </c>
      <c r="BK45" s="158">
        <v>0</v>
      </c>
      <c r="BL45" s="158">
        <v>0</v>
      </c>
      <c r="BM45" s="158">
        <v>0</v>
      </c>
      <c r="BN45" s="158">
        <v>0</v>
      </c>
      <c r="BO45" s="158">
        <v>0</v>
      </c>
      <c r="BP45" s="158">
        <v>0</v>
      </c>
      <c r="BQ45" s="158">
        <v>0</v>
      </c>
      <c r="BR45" s="158">
        <v>0</v>
      </c>
      <c r="BS45" s="158">
        <v>0</v>
      </c>
      <c r="BT45" s="158">
        <v>0</v>
      </c>
      <c r="BU45" s="158">
        <v>0</v>
      </c>
      <c r="BV45" s="158">
        <v>0</v>
      </c>
      <c r="BW45" s="158">
        <v>0</v>
      </c>
      <c r="BX45" s="158">
        <v>0</v>
      </c>
      <c r="BY45" s="158">
        <v>0</v>
      </c>
      <c r="BZ45" s="158">
        <v>0</v>
      </c>
      <c r="CA45" s="158">
        <v>0</v>
      </c>
      <c r="CB45" s="158">
        <v>0</v>
      </c>
      <c r="CC45" s="158">
        <v>0</v>
      </c>
      <c r="CD45" s="158">
        <v>0</v>
      </c>
      <c r="CE45" s="158">
        <v>0</v>
      </c>
      <c r="CF45" s="158">
        <v>0</v>
      </c>
      <c r="CG45" s="159">
        <v>0</v>
      </c>
    </row>
    <row r="46" spans="2:85" x14ac:dyDescent="0.35">
      <c r="B46" s="201" t="s">
        <v>533</v>
      </c>
      <c r="AH46" s="158">
        <v>87.882223274891075</v>
      </c>
      <c r="AI46" s="158">
        <v>83.594525518130951</v>
      </c>
      <c r="AJ46" s="158">
        <v>107.54506106401534</v>
      </c>
      <c r="AK46" s="158">
        <v>150.58778396629415</v>
      </c>
      <c r="AL46" s="158">
        <v>196.81872806743817</v>
      </c>
      <c r="AM46" s="158">
        <v>242.97681221871494</v>
      </c>
      <c r="AN46" s="158">
        <v>234.06180457158734</v>
      </c>
      <c r="AO46" s="158">
        <v>228.65356368484925</v>
      </c>
      <c r="AP46" s="158">
        <v>272.15145215366653</v>
      </c>
      <c r="AQ46" s="158">
        <v>288.01104072544581</v>
      </c>
      <c r="AR46" s="158">
        <v>572.39811043931513</v>
      </c>
      <c r="AS46" s="158">
        <v>607.42580613053053</v>
      </c>
      <c r="AT46" s="158">
        <v>661.77857461552537</v>
      </c>
      <c r="AU46" s="158">
        <v>804.63277995140436</v>
      </c>
      <c r="AV46" s="158">
        <v>1077.6174809412012</v>
      </c>
      <c r="AW46" s="158">
        <v>1298.6692427438456</v>
      </c>
      <c r="AX46" s="158">
        <v>1490.7114936385265</v>
      </c>
      <c r="AY46" s="158">
        <v>1681.3576233682343</v>
      </c>
      <c r="AZ46" s="158">
        <v>1899.7975506735727</v>
      </c>
      <c r="BA46" s="158">
        <v>2096.3958753387642</v>
      </c>
      <c r="BB46" s="158">
        <v>2145.6184505829106</v>
      </c>
      <c r="BC46" s="158">
        <v>1737.7827667346789</v>
      </c>
      <c r="BD46" s="158">
        <v>1.5522521527094217</v>
      </c>
      <c r="BE46" s="158">
        <v>0</v>
      </c>
      <c r="BF46" s="158">
        <v>0</v>
      </c>
      <c r="BG46" s="158">
        <v>7.2711515003844804E-2</v>
      </c>
      <c r="BH46" s="158">
        <v>0</v>
      </c>
      <c r="BI46" s="158">
        <v>0</v>
      </c>
      <c r="BJ46" s="158">
        <v>0</v>
      </c>
      <c r="BK46" s="158">
        <v>0</v>
      </c>
      <c r="BL46" s="158">
        <v>0</v>
      </c>
      <c r="BM46" s="158">
        <v>0</v>
      </c>
      <c r="BN46" s="158">
        <v>0</v>
      </c>
      <c r="BO46" s="158">
        <v>0</v>
      </c>
      <c r="BP46" s="158">
        <v>0</v>
      </c>
      <c r="BQ46" s="158">
        <v>0</v>
      </c>
      <c r="BR46" s="158">
        <v>0</v>
      </c>
      <c r="BS46" s="158">
        <v>0</v>
      </c>
      <c r="BT46" s="158">
        <v>0</v>
      </c>
      <c r="BU46" s="158">
        <v>0</v>
      </c>
      <c r="BV46" s="158">
        <v>0</v>
      </c>
      <c r="BW46" s="158">
        <v>0</v>
      </c>
      <c r="BX46" s="158">
        <v>0</v>
      </c>
      <c r="BY46" s="158">
        <v>0</v>
      </c>
      <c r="BZ46" s="158">
        <v>0</v>
      </c>
      <c r="CA46" s="158">
        <v>0</v>
      </c>
      <c r="CB46" s="158">
        <v>0</v>
      </c>
      <c r="CC46" s="158">
        <v>0</v>
      </c>
      <c r="CD46" s="158">
        <v>0</v>
      </c>
      <c r="CE46" s="158">
        <v>0</v>
      </c>
      <c r="CF46" s="158">
        <v>0</v>
      </c>
      <c r="CG46" s="159">
        <v>0</v>
      </c>
    </row>
    <row r="47" spans="2:85" x14ac:dyDescent="0.35">
      <c r="B47" s="201" t="s">
        <v>534</v>
      </c>
      <c r="AH47" s="158">
        <v>57.458057814676394</v>
      </c>
      <c r="AI47" s="158">
        <v>56.305462541174897</v>
      </c>
      <c r="AJ47" s="158">
        <v>75.19613920427723</v>
      </c>
      <c r="AK47" s="158">
        <v>109.2054328038632</v>
      </c>
      <c r="AL47" s="158">
        <v>147.7820737472004</v>
      </c>
      <c r="AM47" s="158">
        <v>187.44967795787571</v>
      </c>
      <c r="AN47" s="158">
        <v>182.52411026843868</v>
      </c>
      <c r="AO47" s="158">
        <v>178.97003208249549</v>
      </c>
      <c r="AP47" s="158">
        <v>213.01940043733291</v>
      </c>
      <c r="AQ47" s="158">
        <v>223.72987511699156</v>
      </c>
      <c r="AR47" s="158">
        <v>478.68095161427698</v>
      </c>
      <c r="AS47" s="158">
        <v>441.42933638271387</v>
      </c>
      <c r="AT47" s="158">
        <v>463.28585579986503</v>
      </c>
      <c r="AU47" s="158">
        <v>539.52502528317734</v>
      </c>
      <c r="AV47" s="158">
        <v>862.16899095137148</v>
      </c>
      <c r="AW47" s="158">
        <v>1154.148520561374</v>
      </c>
      <c r="AX47" s="158">
        <v>1387.7015810825271</v>
      </c>
      <c r="AY47" s="158">
        <v>1687.2183792354563</v>
      </c>
      <c r="AZ47" s="158">
        <v>2002.729739556353</v>
      </c>
      <c r="BA47" s="158">
        <v>2261.0092250195985</v>
      </c>
      <c r="BB47" s="158">
        <v>2342.0934957840027</v>
      </c>
      <c r="BC47" s="158">
        <v>1719.0639962968753</v>
      </c>
      <c r="BD47" s="158">
        <v>1.5355318512630263</v>
      </c>
      <c r="BE47" s="158">
        <v>0</v>
      </c>
      <c r="BF47" s="158">
        <v>0</v>
      </c>
      <c r="BG47" s="158">
        <v>7.1928292737174868E-2</v>
      </c>
      <c r="BH47" s="158">
        <v>0</v>
      </c>
      <c r="BI47" s="158">
        <v>0</v>
      </c>
      <c r="BJ47" s="158">
        <v>0</v>
      </c>
      <c r="BK47" s="158">
        <v>0</v>
      </c>
      <c r="BL47" s="158">
        <v>0</v>
      </c>
      <c r="BM47" s="158">
        <v>0</v>
      </c>
      <c r="BN47" s="158">
        <v>0</v>
      </c>
      <c r="BO47" s="158">
        <v>0</v>
      </c>
      <c r="BP47" s="158">
        <v>0</v>
      </c>
      <c r="BQ47" s="158">
        <v>0</v>
      </c>
      <c r="BR47" s="158">
        <v>0</v>
      </c>
      <c r="BS47" s="158">
        <v>0</v>
      </c>
      <c r="BT47" s="158">
        <v>0</v>
      </c>
      <c r="BU47" s="158">
        <v>0</v>
      </c>
      <c r="BV47" s="158">
        <v>0</v>
      </c>
      <c r="BW47" s="158">
        <v>0</v>
      </c>
      <c r="BX47" s="158">
        <v>0</v>
      </c>
      <c r="BY47" s="158">
        <v>0</v>
      </c>
      <c r="BZ47" s="158">
        <v>0</v>
      </c>
      <c r="CA47" s="158">
        <v>0</v>
      </c>
      <c r="CB47" s="158">
        <v>0</v>
      </c>
      <c r="CC47" s="158">
        <v>0</v>
      </c>
      <c r="CD47" s="158">
        <v>0</v>
      </c>
      <c r="CE47" s="158">
        <v>0</v>
      </c>
      <c r="CF47" s="158">
        <v>0</v>
      </c>
      <c r="CG47" s="159">
        <v>0</v>
      </c>
    </row>
    <row r="48" spans="2:85" x14ac:dyDescent="0.35">
      <c r="B48" s="201" t="s">
        <v>535</v>
      </c>
      <c r="AH48" s="158">
        <v>83.305881618411931</v>
      </c>
      <c r="AI48" s="158">
        <v>76.278803013288197</v>
      </c>
      <c r="AJ48" s="158">
        <v>95.866613791540786</v>
      </c>
      <c r="AK48" s="158">
        <v>126.75625081972512</v>
      </c>
      <c r="AL48" s="158">
        <v>151.77826878932592</v>
      </c>
      <c r="AM48" s="158">
        <v>176.12398096372493</v>
      </c>
      <c r="AN48" s="158">
        <v>168.94122706801809</v>
      </c>
      <c r="AO48" s="158">
        <v>167.54558801904503</v>
      </c>
      <c r="AP48" s="158">
        <v>200.90483941381837</v>
      </c>
      <c r="AQ48" s="158">
        <v>221.12100008488414</v>
      </c>
      <c r="AR48" s="158">
        <v>359.86721595246712</v>
      </c>
      <c r="AS48" s="158">
        <v>427.13344674965583</v>
      </c>
      <c r="AT48" s="158">
        <v>454.5881947940353</v>
      </c>
      <c r="AU48" s="158">
        <v>527.82867216482248</v>
      </c>
      <c r="AV48" s="158">
        <v>845.21805001481596</v>
      </c>
      <c r="AW48" s="158">
        <v>1122.5331262940776</v>
      </c>
      <c r="AX48" s="158">
        <v>1310.9662201297031</v>
      </c>
      <c r="AY48" s="158">
        <v>1535.5356098877826</v>
      </c>
      <c r="AZ48" s="158">
        <v>1778.1942032644029</v>
      </c>
      <c r="BA48" s="158">
        <v>2068.3397169900445</v>
      </c>
      <c r="BB48" s="158">
        <v>2254.5688705698071</v>
      </c>
      <c r="BC48" s="158">
        <v>1770.1066278729243</v>
      </c>
      <c r="BD48" s="158">
        <v>1.5811250268086401</v>
      </c>
      <c r="BE48" s="158">
        <v>0</v>
      </c>
      <c r="BF48" s="158">
        <v>0</v>
      </c>
      <c r="BG48" s="158">
        <v>7.4063995278782727E-2</v>
      </c>
      <c r="BH48" s="158">
        <v>0</v>
      </c>
      <c r="BI48" s="158">
        <v>0</v>
      </c>
      <c r="BJ48" s="158">
        <v>0</v>
      </c>
      <c r="BK48" s="158">
        <v>0</v>
      </c>
      <c r="BL48" s="158">
        <v>0</v>
      </c>
      <c r="BM48" s="158">
        <v>0</v>
      </c>
      <c r="BN48" s="158">
        <v>0</v>
      </c>
      <c r="BO48" s="158">
        <v>0</v>
      </c>
      <c r="BP48" s="158">
        <v>0</v>
      </c>
      <c r="BQ48" s="158">
        <v>0</v>
      </c>
      <c r="BR48" s="158">
        <v>0</v>
      </c>
      <c r="BS48" s="158">
        <v>0</v>
      </c>
      <c r="BT48" s="158">
        <v>0</v>
      </c>
      <c r="BU48" s="158">
        <v>0</v>
      </c>
      <c r="BV48" s="158">
        <v>0</v>
      </c>
      <c r="BW48" s="158">
        <v>0</v>
      </c>
      <c r="BX48" s="158">
        <v>0</v>
      </c>
      <c r="BY48" s="158">
        <v>0</v>
      </c>
      <c r="BZ48" s="158">
        <v>0</v>
      </c>
      <c r="CA48" s="158">
        <v>0</v>
      </c>
      <c r="CB48" s="158">
        <v>0</v>
      </c>
      <c r="CC48" s="158">
        <v>0</v>
      </c>
      <c r="CD48" s="158">
        <v>0</v>
      </c>
      <c r="CE48" s="158">
        <v>0</v>
      </c>
      <c r="CF48" s="158">
        <v>0</v>
      </c>
      <c r="CG48" s="159">
        <v>0</v>
      </c>
    </row>
    <row r="49" spans="1:85" x14ac:dyDescent="0.35">
      <c r="B49" s="201" t="s">
        <v>536</v>
      </c>
      <c r="AH49" s="158">
        <v>62.034399471155545</v>
      </c>
      <c r="AI49" s="158">
        <v>63.621185046017651</v>
      </c>
      <c r="AJ49" s="158">
        <v>86.874586476751801</v>
      </c>
      <c r="AK49" s="158">
        <v>133.03696595043223</v>
      </c>
      <c r="AL49" s="158">
        <v>192.82253302531265</v>
      </c>
      <c r="AM49" s="158">
        <v>254.30250921286574</v>
      </c>
      <c r="AN49" s="158">
        <v>247.64468777200793</v>
      </c>
      <c r="AO49" s="158">
        <v>240.07800774829974</v>
      </c>
      <c r="AP49" s="158">
        <v>284.26601317718104</v>
      </c>
      <c r="AQ49" s="158">
        <v>290.6199157575532</v>
      </c>
      <c r="AR49" s="158">
        <v>691.21184610112493</v>
      </c>
      <c r="AS49" s="158">
        <v>621.72169576358863</v>
      </c>
      <c r="AT49" s="158">
        <v>670.47623562135516</v>
      </c>
      <c r="AU49" s="158">
        <v>816.32913306975922</v>
      </c>
      <c r="AV49" s="158">
        <v>1094.5684218777571</v>
      </c>
      <c r="AW49" s="158">
        <v>1330.2846370111424</v>
      </c>
      <c r="AX49" s="158">
        <v>1567.4468545913505</v>
      </c>
      <c r="AY49" s="158">
        <v>1833.0403927159077</v>
      </c>
      <c r="AZ49" s="158">
        <v>2124.3330869655229</v>
      </c>
      <c r="BA49" s="158">
        <v>2289.0653833683177</v>
      </c>
      <c r="BB49" s="158">
        <v>2233.1430757971052</v>
      </c>
      <c r="BC49" s="158">
        <v>1686.7401351586295</v>
      </c>
      <c r="BD49" s="158">
        <v>1.5066589771638079</v>
      </c>
      <c r="BE49" s="158">
        <v>0</v>
      </c>
      <c r="BF49" s="158">
        <v>0</v>
      </c>
      <c r="BG49" s="158">
        <v>7.0575812462236931E-2</v>
      </c>
      <c r="BH49" s="158">
        <v>0</v>
      </c>
      <c r="BI49" s="158">
        <v>0</v>
      </c>
      <c r="BJ49" s="158">
        <v>0</v>
      </c>
      <c r="BK49" s="158">
        <v>0</v>
      </c>
      <c r="BL49" s="158">
        <v>0</v>
      </c>
      <c r="BM49" s="158">
        <v>0</v>
      </c>
      <c r="BN49" s="158">
        <v>0</v>
      </c>
      <c r="BO49" s="158">
        <v>0</v>
      </c>
      <c r="BP49" s="158">
        <v>0</v>
      </c>
      <c r="BQ49" s="158">
        <v>0</v>
      </c>
      <c r="BR49" s="158">
        <v>0</v>
      </c>
      <c r="BS49" s="158">
        <v>0</v>
      </c>
      <c r="BT49" s="158">
        <v>0</v>
      </c>
      <c r="BU49" s="158">
        <v>0</v>
      </c>
      <c r="BV49" s="158">
        <v>0</v>
      </c>
      <c r="BW49" s="158">
        <v>0</v>
      </c>
      <c r="BX49" s="158">
        <v>0</v>
      </c>
      <c r="BY49" s="158">
        <v>0</v>
      </c>
      <c r="BZ49" s="158">
        <v>0</v>
      </c>
      <c r="CA49" s="158">
        <v>0</v>
      </c>
      <c r="CB49" s="158">
        <v>0</v>
      </c>
      <c r="CC49" s="158">
        <v>0</v>
      </c>
      <c r="CD49" s="158">
        <v>0</v>
      </c>
      <c r="CE49" s="158">
        <v>0</v>
      </c>
      <c r="CF49" s="158">
        <v>0</v>
      </c>
      <c r="CG49" s="159">
        <v>0</v>
      </c>
    </row>
    <row r="50" spans="1:85" ht="26.25" customHeight="1" x14ac:dyDescent="0.35">
      <c r="B50" s="62" t="s">
        <v>367</v>
      </c>
      <c r="AH50" s="158">
        <v>0</v>
      </c>
      <c r="AI50" s="158">
        <v>0</v>
      </c>
      <c r="AJ50" s="158">
        <v>0</v>
      </c>
      <c r="AK50" s="158">
        <v>0</v>
      </c>
      <c r="AL50" s="158">
        <v>0</v>
      </c>
      <c r="AM50" s="158">
        <v>0</v>
      </c>
      <c r="AN50" s="158">
        <v>0</v>
      </c>
      <c r="AO50" s="158">
        <v>0</v>
      </c>
      <c r="AP50" s="158">
        <v>0</v>
      </c>
      <c r="AQ50" s="158">
        <v>0</v>
      </c>
      <c r="AR50" s="158">
        <v>0</v>
      </c>
      <c r="AS50" s="158">
        <v>0</v>
      </c>
      <c r="AT50" s="158">
        <v>0</v>
      </c>
      <c r="AU50" s="158">
        <v>0</v>
      </c>
      <c r="AV50" s="158">
        <v>6.0093591861503617</v>
      </c>
      <c r="AW50" s="158">
        <v>14.630290548198797</v>
      </c>
      <c r="AX50" s="158">
        <v>22.712900045255271</v>
      </c>
      <c r="AY50" s="158">
        <v>37.108182881502145</v>
      </c>
      <c r="AZ50" s="158">
        <v>63.729217588427062</v>
      </c>
      <c r="BA50" s="158">
        <v>78.718044865333312</v>
      </c>
      <c r="BB50" s="158">
        <v>90.22060288087674</v>
      </c>
      <c r="BC50" s="158">
        <v>71.64173362506979</v>
      </c>
      <c r="BD50" s="158">
        <v>-0.11014902002474815</v>
      </c>
      <c r="BE50" s="158">
        <v>-0.15340699260377899</v>
      </c>
      <c r="BF50" s="158">
        <v>-0.25582279135146618</v>
      </c>
      <c r="BG50" s="158">
        <v>0.14463980774101967</v>
      </c>
      <c r="BH50" s="158">
        <v>-4.7795962293281383E-2</v>
      </c>
      <c r="BI50" s="158">
        <v>0</v>
      </c>
      <c r="BJ50" s="158">
        <v>0</v>
      </c>
      <c r="BK50" s="158">
        <v>0</v>
      </c>
      <c r="BL50" s="158">
        <v>0</v>
      </c>
      <c r="BM50" s="158">
        <v>0</v>
      </c>
      <c r="BN50" s="158">
        <v>0</v>
      </c>
      <c r="BO50" s="158">
        <v>0</v>
      </c>
      <c r="BP50" s="158">
        <v>0</v>
      </c>
      <c r="BQ50" s="158">
        <v>0</v>
      </c>
      <c r="BR50" s="158">
        <v>0</v>
      </c>
      <c r="BS50" s="158">
        <v>0</v>
      </c>
      <c r="BT50" s="158">
        <v>0</v>
      </c>
      <c r="BU50" s="158">
        <v>0</v>
      </c>
      <c r="BV50" s="158">
        <v>0</v>
      </c>
      <c r="BW50" s="158">
        <v>0</v>
      </c>
      <c r="BX50" s="158">
        <v>0</v>
      </c>
      <c r="BY50" s="158">
        <v>0</v>
      </c>
      <c r="BZ50" s="158">
        <v>0</v>
      </c>
      <c r="CA50" s="158">
        <v>0</v>
      </c>
      <c r="CB50" s="158">
        <v>0</v>
      </c>
      <c r="CC50" s="158">
        <v>0</v>
      </c>
      <c r="CD50" s="158">
        <v>0</v>
      </c>
      <c r="CE50" s="158">
        <v>0</v>
      </c>
      <c r="CF50" s="158">
        <v>0</v>
      </c>
      <c r="CG50" s="159">
        <v>0</v>
      </c>
    </row>
    <row r="51" spans="1:85" x14ac:dyDescent="0.35">
      <c r="B51" s="201" t="s">
        <v>533</v>
      </c>
      <c r="AH51" s="158">
        <v>0</v>
      </c>
      <c r="AI51" s="158">
        <v>0</v>
      </c>
      <c r="AJ51" s="158">
        <v>0</v>
      </c>
      <c r="AK51" s="158">
        <v>0</v>
      </c>
      <c r="AL51" s="158">
        <v>0</v>
      </c>
      <c r="AM51" s="158">
        <v>0</v>
      </c>
      <c r="AN51" s="158">
        <v>0</v>
      </c>
      <c r="AO51" s="158">
        <v>0</v>
      </c>
      <c r="AP51" s="158">
        <v>0</v>
      </c>
      <c r="AQ51" s="158">
        <v>0</v>
      </c>
      <c r="AR51" s="158">
        <v>0</v>
      </c>
      <c r="AS51" s="158">
        <v>0</v>
      </c>
      <c r="AT51" s="158">
        <v>0</v>
      </c>
      <c r="AU51" s="158">
        <v>0</v>
      </c>
      <c r="AV51" s="158">
        <v>1.3651099262705806</v>
      </c>
      <c r="AW51" s="158">
        <v>3.2935911084088993</v>
      </c>
      <c r="AX51" s="158">
        <v>5.1448739865835673</v>
      </c>
      <c r="AY51" s="158">
        <v>7.880402309116703</v>
      </c>
      <c r="AZ51" s="158">
        <v>13.831932415172496</v>
      </c>
      <c r="BA51" s="158">
        <v>17.413474345927089</v>
      </c>
      <c r="BB51" s="158">
        <v>19.960541168861557</v>
      </c>
      <c r="BC51" s="158">
        <v>17.060538543786823</v>
      </c>
      <c r="BD51" s="158">
        <v>0</v>
      </c>
      <c r="BE51" s="158">
        <v>0</v>
      </c>
      <c r="BF51" s="158">
        <v>0</v>
      </c>
      <c r="BG51" s="158">
        <v>0</v>
      </c>
      <c r="BH51" s="158">
        <v>0</v>
      </c>
      <c r="BI51" s="158">
        <v>0</v>
      </c>
      <c r="BJ51" s="158">
        <v>0</v>
      </c>
      <c r="BK51" s="158">
        <v>0</v>
      </c>
      <c r="BL51" s="158">
        <v>0</v>
      </c>
      <c r="BM51" s="158">
        <v>0</v>
      </c>
      <c r="BN51" s="158">
        <v>0</v>
      </c>
      <c r="BO51" s="158">
        <v>0</v>
      </c>
      <c r="BP51" s="158">
        <v>0</v>
      </c>
      <c r="BQ51" s="158">
        <v>0</v>
      </c>
      <c r="BR51" s="158">
        <v>0</v>
      </c>
      <c r="BS51" s="158">
        <v>0</v>
      </c>
      <c r="BT51" s="158">
        <v>0</v>
      </c>
      <c r="BU51" s="158">
        <v>0</v>
      </c>
      <c r="BV51" s="158">
        <v>0</v>
      </c>
      <c r="BW51" s="158">
        <v>0</v>
      </c>
      <c r="BX51" s="158">
        <v>0</v>
      </c>
      <c r="BY51" s="158">
        <v>0</v>
      </c>
      <c r="BZ51" s="158">
        <v>0</v>
      </c>
      <c r="CA51" s="158">
        <v>0</v>
      </c>
      <c r="CB51" s="158">
        <v>0</v>
      </c>
      <c r="CC51" s="158">
        <v>0</v>
      </c>
      <c r="CD51" s="158">
        <v>0</v>
      </c>
      <c r="CE51" s="158">
        <v>0</v>
      </c>
      <c r="CF51" s="158">
        <v>0</v>
      </c>
      <c r="CG51" s="159">
        <v>0</v>
      </c>
    </row>
    <row r="52" spans="1:85" x14ac:dyDescent="0.35">
      <c r="B52" s="201" t="s">
        <v>534</v>
      </c>
      <c r="AH52" s="158">
        <v>0</v>
      </c>
      <c r="AI52" s="158">
        <v>0</v>
      </c>
      <c r="AJ52" s="158">
        <v>0</v>
      </c>
      <c r="AK52" s="158">
        <v>0</v>
      </c>
      <c r="AL52" s="158">
        <v>0</v>
      </c>
      <c r="AM52" s="158">
        <v>0</v>
      </c>
      <c r="AN52" s="158">
        <v>0</v>
      </c>
      <c r="AO52" s="158">
        <v>0</v>
      </c>
      <c r="AP52" s="158">
        <v>0</v>
      </c>
      <c r="AQ52" s="158">
        <v>0</v>
      </c>
      <c r="AR52" s="158">
        <v>0</v>
      </c>
      <c r="AS52" s="158">
        <v>0</v>
      </c>
      <c r="AT52" s="158">
        <v>0</v>
      </c>
      <c r="AU52" s="158">
        <v>0</v>
      </c>
      <c r="AV52" s="158">
        <v>4.6442492598797811</v>
      </c>
      <c r="AW52" s="158">
        <v>11.336699439789898</v>
      </c>
      <c r="AX52" s="158">
        <v>17.568026058671702</v>
      </c>
      <c r="AY52" s="158">
        <v>29.227780572385445</v>
      </c>
      <c r="AZ52" s="158">
        <v>49.897285173254566</v>
      </c>
      <c r="BA52" s="158">
        <v>61.304570519406219</v>
      </c>
      <c r="BB52" s="158">
        <v>70.260061712015201</v>
      </c>
      <c r="BC52" s="158">
        <v>54.581195081282964</v>
      </c>
      <c r="BD52" s="158">
        <v>-0.11014902002474815</v>
      </c>
      <c r="BE52" s="158">
        <v>-0.15340699260377899</v>
      </c>
      <c r="BF52" s="158">
        <v>-0.25582279135146618</v>
      </c>
      <c r="BG52" s="158">
        <v>0.14463980774101967</v>
      </c>
      <c r="BH52" s="158">
        <v>-4.7795962293281383E-2</v>
      </c>
      <c r="BI52" s="158">
        <v>0</v>
      </c>
      <c r="BJ52" s="158">
        <v>0</v>
      </c>
      <c r="BK52" s="158">
        <v>0</v>
      </c>
      <c r="BL52" s="158">
        <v>0</v>
      </c>
      <c r="BM52" s="158">
        <v>0</v>
      </c>
      <c r="BN52" s="158">
        <v>0</v>
      </c>
      <c r="BO52" s="158">
        <v>0</v>
      </c>
      <c r="BP52" s="158">
        <v>0</v>
      </c>
      <c r="BQ52" s="158">
        <v>0</v>
      </c>
      <c r="BR52" s="158">
        <v>0</v>
      </c>
      <c r="BS52" s="158">
        <v>0</v>
      </c>
      <c r="BT52" s="158">
        <v>0</v>
      </c>
      <c r="BU52" s="158">
        <v>0</v>
      </c>
      <c r="BV52" s="158">
        <v>0</v>
      </c>
      <c r="BW52" s="158">
        <v>0</v>
      </c>
      <c r="BX52" s="158">
        <v>0</v>
      </c>
      <c r="BY52" s="158">
        <v>0</v>
      </c>
      <c r="BZ52" s="158">
        <v>0</v>
      </c>
      <c r="CA52" s="158">
        <v>0</v>
      </c>
      <c r="CB52" s="158">
        <v>0</v>
      </c>
      <c r="CC52" s="158">
        <v>0</v>
      </c>
      <c r="CD52" s="158">
        <v>0</v>
      </c>
      <c r="CE52" s="158">
        <v>0</v>
      </c>
      <c r="CF52" s="158">
        <v>0</v>
      </c>
      <c r="CG52" s="159">
        <v>0</v>
      </c>
    </row>
    <row r="53" spans="1:85" x14ac:dyDescent="0.35">
      <c r="B53" s="62" t="s">
        <v>472</v>
      </c>
      <c r="AH53" s="158">
        <v>0</v>
      </c>
      <c r="AI53" s="158">
        <v>0</v>
      </c>
      <c r="AJ53" s="158">
        <v>0</v>
      </c>
      <c r="AK53" s="158">
        <v>0</v>
      </c>
      <c r="AL53" s="158">
        <v>0</v>
      </c>
      <c r="AM53" s="158">
        <v>0</v>
      </c>
      <c r="AN53" s="158">
        <v>0</v>
      </c>
      <c r="AO53" s="158">
        <v>0</v>
      </c>
      <c r="AP53" s="158">
        <v>0</v>
      </c>
      <c r="AQ53" s="158">
        <v>0</v>
      </c>
      <c r="AR53" s="158">
        <v>0</v>
      </c>
      <c r="AS53" s="158">
        <v>0</v>
      </c>
      <c r="AT53" s="158">
        <v>0</v>
      </c>
      <c r="AU53" s="158">
        <v>0</v>
      </c>
      <c r="AV53" s="158">
        <v>0</v>
      </c>
      <c r="AW53" s="158">
        <v>0</v>
      </c>
      <c r="AX53" s="158">
        <v>0</v>
      </c>
      <c r="AY53" s="158">
        <v>0</v>
      </c>
      <c r="AZ53" s="158">
        <v>5.9801743250902986</v>
      </c>
      <c r="BA53" s="158">
        <v>44.172837102249922</v>
      </c>
      <c r="BB53" s="158">
        <v>59.846530318589444</v>
      </c>
      <c r="BC53" s="158">
        <v>50.055120851358325</v>
      </c>
      <c r="BD53" s="158">
        <v>7.5280535161176223</v>
      </c>
      <c r="BE53" s="158">
        <v>1.064875710286658E-2</v>
      </c>
      <c r="BF53" s="158">
        <v>7.4642914040885577E-2</v>
      </c>
      <c r="BG53" s="158">
        <v>0</v>
      </c>
      <c r="BH53" s="158">
        <v>0</v>
      </c>
      <c r="BI53" s="158">
        <v>0</v>
      </c>
      <c r="BJ53" s="158">
        <v>0</v>
      </c>
      <c r="BK53" s="158">
        <v>0</v>
      </c>
      <c r="BL53" s="158">
        <v>0</v>
      </c>
      <c r="BM53" s="158">
        <v>0</v>
      </c>
      <c r="BN53" s="158">
        <v>0</v>
      </c>
      <c r="BO53" s="158">
        <v>0</v>
      </c>
      <c r="BP53" s="158">
        <v>0</v>
      </c>
      <c r="BQ53" s="158">
        <v>0</v>
      </c>
      <c r="BR53" s="158">
        <v>0</v>
      </c>
      <c r="BS53" s="158">
        <v>0</v>
      </c>
      <c r="BT53" s="158">
        <v>0</v>
      </c>
      <c r="BU53" s="158">
        <v>0</v>
      </c>
      <c r="BV53" s="158">
        <v>0</v>
      </c>
      <c r="BW53" s="158">
        <v>0</v>
      </c>
      <c r="BX53" s="158">
        <v>0</v>
      </c>
      <c r="BY53" s="158">
        <v>0</v>
      </c>
      <c r="BZ53" s="158">
        <v>0</v>
      </c>
      <c r="CA53" s="158">
        <v>0</v>
      </c>
      <c r="CB53" s="158">
        <v>0</v>
      </c>
      <c r="CC53" s="158">
        <v>0</v>
      </c>
      <c r="CD53" s="158">
        <v>0</v>
      </c>
      <c r="CE53" s="158">
        <v>0</v>
      </c>
      <c r="CF53" s="158">
        <v>0</v>
      </c>
      <c r="CG53" s="159">
        <v>0</v>
      </c>
    </row>
    <row r="54" spans="1:85" x14ac:dyDescent="0.35">
      <c r="B54" s="62" t="s">
        <v>537</v>
      </c>
      <c r="AH54" s="158">
        <v>0</v>
      </c>
      <c r="AI54" s="158">
        <v>0</v>
      </c>
      <c r="AJ54" s="158">
        <v>0</v>
      </c>
      <c r="AK54" s="158">
        <v>0</v>
      </c>
      <c r="AL54" s="158">
        <v>0</v>
      </c>
      <c r="AM54" s="158">
        <v>0</v>
      </c>
      <c r="AN54" s="158">
        <v>0</v>
      </c>
      <c r="AO54" s="158">
        <v>0</v>
      </c>
      <c r="AP54" s="158">
        <v>0</v>
      </c>
      <c r="AQ54" s="158">
        <v>0</v>
      </c>
      <c r="AR54" s="158">
        <v>0</v>
      </c>
      <c r="AS54" s="158">
        <v>0</v>
      </c>
      <c r="AT54" s="158">
        <v>0</v>
      </c>
      <c r="AU54" s="158">
        <v>0</v>
      </c>
      <c r="AV54" s="158">
        <v>0</v>
      </c>
      <c r="AW54" s="158">
        <v>0</v>
      </c>
      <c r="AX54" s="158">
        <v>0</v>
      </c>
      <c r="AY54" s="158">
        <v>0</v>
      </c>
      <c r="AZ54" s="158">
        <v>0</v>
      </c>
      <c r="BA54" s="158">
        <v>0</v>
      </c>
      <c r="BB54" s="158">
        <v>0</v>
      </c>
      <c r="BC54" s="158">
        <v>0</v>
      </c>
      <c r="BD54" s="158">
        <v>0</v>
      </c>
      <c r="BE54" s="158">
        <v>0</v>
      </c>
      <c r="BF54" s="158">
        <v>0</v>
      </c>
      <c r="BG54" s="158">
        <v>0</v>
      </c>
      <c r="BH54" s="158">
        <v>0</v>
      </c>
      <c r="BI54" s="158">
        <v>0</v>
      </c>
      <c r="BJ54" s="158">
        <v>0</v>
      </c>
      <c r="BK54" s="158">
        <v>0</v>
      </c>
      <c r="BL54" s="158">
        <v>133.73772460082526</v>
      </c>
      <c r="BM54" s="158">
        <v>155.3748225778979</v>
      </c>
      <c r="BN54" s="158">
        <v>156.69570623737607</v>
      </c>
      <c r="BO54" s="158">
        <v>162.43396318895716</v>
      </c>
      <c r="BP54" s="158">
        <v>151.33013062056861</v>
      </c>
      <c r="BQ54" s="158">
        <v>136.82475509848672</v>
      </c>
      <c r="BR54" s="158">
        <v>20.931269421061632</v>
      </c>
      <c r="BS54" s="158">
        <v>0</v>
      </c>
      <c r="BT54" s="158">
        <v>0</v>
      </c>
      <c r="BU54" s="158">
        <v>0</v>
      </c>
      <c r="BV54" s="158">
        <v>0</v>
      </c>
      <c r="BW54" s="158">
        <v>0</v>
      </c>
      <c r="BX54" s="158">
        <v>0</v>
      </c>
      <c r="BY54" s="158">
        <v>0</v>
      </c>
      <c r="BZ54" s="158">
        <v>0</v>
      </c>
      <c r="CA54" s="158">
        <v>0</v>
      </c>
      <c r="CB54" s="158">
        <v>0</v>
      </c>
      <c r="CC54" s="158">
        <v>0</v>
      </c>
      <c r="CD54" s="158">
        <v>0</v>
      </c>
      <c r="CE54" s="158">
        <v>0</v>
      </c>
      <c r="CF54" s="158">
        <v>0</v>
      </c>
      <c r="CG54" s="159">
        <v>0</v>
      </c>
    </row>
    <row r="55" spans="1:85" ht="26.25" customHeight="1" x14ac:dyDescent="0.35">
      <c r="B55" s="69" t="s">
        <v>538</v>
      </c>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269" t="str">
        <f>'Table 3a'!BL55</f>
        <v>Definition change -&gt;</v>
      </c>
      <c r="BM55" s="158"/>
      <c r="BN55" s="158"/>
      <c r="BO55" s="158"/>
      <c r="BP55" s="158"/>
      <c r="BQ55" s="158"/>
      <c r="BR55" s="158"/>
      <c r="BS55" s="158"/>
      <c r="BT55" s="158"/>
      <c r="BU55" s="158"/>
      <c r="BV55" s="158"/>
      <c r="BW55" s="158"/>
      <c r="BX55" s="158"/>
      <c r="BY55" s="158"/>
      <c r="BZ55" s="158"/>
      <c r="CA55" s="158"/>
      <c r="CB55" s="158"/>
      <c r="CC55" s="158"/>
      <c r="CD55" s="158"/>
      <c r="CE55" s="158"/>
      <c r="CF55" s="158"/>
      <c r="CG55" s="159"/>
    </row>
    <row r="56" spans="1:85" x14ac:dyDescent="0.35">
      <c r="B56" s="62" t="s">
        <v>539</v>
      </c>
      <c r="AH56" s="158">
        <v>1144.9205471148491</v>
      </c>
      <c r="AI56" s="158">
        <v>1125.6345990322457</v>
      </c>
      <c r="AJ56" s="158">
        <v>1268.9495281186153</v>
      </c>
      <c r="AK56" s="158">
        <v>1715.4007205306257</v>
      </c>
      <c r="AL56" s="158">
        <v>1948.9767481919739</v>
      </c>
      <c r="AM56" s="158">
        <v>2099.3382805554215</v>
      </c>
      <c r="AN56" s="158">
        <v>2207.2367529550961</v>
      </c>
      <c r="AO56" s="158">
        <v>2290.6693723870189</v>
      </c>
      <c r="AP56" s="158">
        <v>2427.6879513301433</v>
      </c>
      <c r="AQ56" s="158">
        <v>2386.8457662145815</v>
      </c>
      <c r="AR56" s="158">
        <v>2026.9193710216298</v>
      </c>
      <c r="AS56" s="158">
        <v>2309.7760874591345</v>
      </c>
      <c r="AT56" s="158">
        <v>2644.7831826266702</v>
      </c>
      <c r="AU56" s="158">
        <v>1438.7743919863335</v>
      </c>
      <c r="AV56" s="158">
        <v>1512.6812415604027</v>
      </c>
      <c r="AW56" s="158">
        <v>1912.0067580145901</v>
      </c>
      <c r="AX56" s="158">
        <v>1944.3496313085889</v>
      </c>
      <c r="AY56" s="158">
        <v>1919.9953622230678</v>
      </c>
      <c r="AZ56" s="158">
        <v>1938.6496950630849</v>
      </c>
      <c r="BA56" s="158">
        <v>2022.0719352659919</v>
      </c>
      <c r="BB56" s="158">
        <v>2078.0052986728342</v>
      </c>
      <c r="BC56" s="158">
        <v>2122.0736480708142</v>
      </c>
      <c r="BD56" s="158">
        <v>2219.8856098564233</v>
      </c>
      <c r="BE56" s="158">
        <v>2394.9866226546478</v>
      </c>
      <c r="BF56" s="158">
        <v>2483.7789525981711</v>
      </c>
      <c r="BG56" s="158">
        <v>2737.2151808914864</v>
      </c>
      <c r="BH56" s="158">
        <v>3013.662903396691</v>
      </c>
      <c r="BI56" s="158">
        <v>2957.244607746758</v>
      </c>
      <c r="BJ56" s="158">
        <v>3130.8337855584546</v>
      </c>
      <c r="BK56" s="158">
        <v>3121.7288222588113</v>
      </c>
      <c r="BL56" s="244">
        <v>2872.9588792871436</v>
      </c>
      <c r="BM56" s="158">
        <v>2914.9115502324139</v>
      </c>
      <c r="BN56" s="158">
        <v>2898.8624874975953</v>
      </c>
      <c r="BO56" s="158">
        <v>2777.429388783311</v>
      </c>
      <c r="BP56" s="158">
        <v>2642.1951450124266</v>
      </c>
      <c r="BQ56" s="158">
        <v>0</v>
      </c>
      <c r="BR56" s="158">
        <v>0</v>
      </c>
      <c r="BS56" s="158">
        <v>0</v>
      </c>
      <c r="BT56" s="158">
        <v>0</v>
      </c>
      <c r="BU56" s="158">
        <v>0</v>
      </c>
      <c r="BV56" s="158">
        <v>0</v>
      </c>
      <c r="BW56" s="158">
        <v>0</v>
      </c>
      <c r="BX56" s="158">
        <v>0</v>
      </c>
      <c r="BY56" s="158">
        <v>0</v>
      </c>
      <c r="BZ56" s="158">
        <v>0</v>
      </c>
      <c r="CA56" s="158">
        <v>0</v>
      </c>
      <c r="CB56" s="158">
        <v>0</v>
      </c>
      <c r="CC56" s="158">
        <v>0</v>
      </c>
      <c r="CD56" s="158">
        <v>0</v>
      </c>
      <c r="CE56" s="158">
        <v>0</v>
      </c>
      <c r="CF56" s="158">
        <v>0</v>
      </c>
      <c r="CG56" s="159">
        <v>0</v>
      </c>
    </row>
    <row r="57" spans="1:85" x14ac:dyDescent="0.35">
      <c r="B57" s="62" t="s">
        <v>540</v>
      </c>
      <c r="AH57" s="158">
        <v>166.5528602736361</v>
      </c>
      <c r="AI57" s="158">
        <v>163.66149347260475</v>
      </c>
      <c r="AJ57" s="158">
        <v>184.41450975418539</v>
      </c>
      <c r="AK57" s="158">
        <v>248.82316176886221</v>
      </c>
      <c r="AL57" s="158">
        <v>281.4595827277069</v>
      </c>
      <c r="AM57" s="158">
        <v>301.9806729578961</v>
      </c>
      <c r="AN57" s="158">
        <v>318.05940906670094</v>
      </c>
      <c r="AO57" s="158">
        <v>328.1092814235227</v>
      </c>
      <c r="AP57" s="158">
        <v>349.66694878858664</v>
      </c>
      <c r="AQ57" s="158">
        <v>343.48888179284972</v>
      </c>
      <c r="AR57" s="158">
        <v>221.4399061880539</v>
      </c>
      <c r="AS57" s="158">
        <v>283.27443228222472</v>
      </c>
      <c r="AT57" s="158">
        <v>379.41990166047873</v>
      </c>
      <c r="AU57" s="158">
        <v>240.9930525815513</v>
      </c>
      <c r="AV57" s="158">
        <v>305.26583836576884</v>
      </c>
      <c r="AW57" s="158">
        <v>383.54147446712665</v>
      </c>
      <c r="AX57" s="158">
        <v>475.26815065438274</v>
      </c>
      <c r="AY57" s="158">
        <v>541.10954759951505</v>
      </c>
      <c r="AZ57" s="158">
        <v>597.03970865555448</v>
      </c>
      <c r="BA57" s="158">
        <v>686.9928596656049</v>
      </c>
      <c r="BB57" s="158">
        <v>755.18455411906132</v>
      </c>
      <c r="BC57" s="158">
        <v>811.27697837388735</v>
      </c>
      <c r="BD57" s="158">
        <v>878.15875550119347</v>
      </c>
      <c r="BE57" s="158">
        <v>938.44794262330629</v>
      </c>
      <c r="BF57" s="158">
        <v>1030.1395351433453</v>
      </c>
      <c r="BG57" s="158">
        <v>1189.4428101598951</v>
      </c>
      <c r="BH57" s="158">
        <v>1236.1468790974254</v>
      </c>
      <c r="BI57" s="158">
        <v>1347.5704327180488</v>
      </c>
      <c r="BJ57" s="158">
        <v>1258.1326206276917</v>
      </c>
      <c r="BK57" s="158">
        <v>1263.1036160451592</v>
      </c>
      <c r="BL57" s="244">
        <v>1389.9538499775067</v>
      </c>
      <c r="BM57" s="158">
        <v>1490.7397917098133</v>
      </c>
      <c r="BN57" s="158">
        <v>1545.2230228016581</v>
      </c>
      <c r="BO57" s="158">
        <v>1537.1041170075475</v>
      </c>
      <c r="BP57" s="158">
        <v>1527.9988094417324</v>
      </c>
      <c r="BQ57" s="158">
        <v>0</v>
      </c>
      <c r="BR57" s="158">
        <v>0</v>
      </c>
      <c r="BS57" s="158">
        <v>0</v>
      </c>
      <c r="BT57" s="158">
        <v>0</v>
      </c>
      <c r="BU57" s="158">
        <v>0</v>
      </c>
      <c r="BV57" s="158">
        <v>0</v>
      </c>
      <c r="BW57" s="158">
        <v>0</v>
      </c>
      <c r="BX57" s="158">
        <v>0</v>
      </c>
      <c r="BY57" s="158">
        <v>0</v>
      </c>
      <c r="BZ57" s="158">
        <v>0</v>
      </c>
      <c r="CA57" s="158">
        <v>0</v>
      </c>
      <c r="CB57" s="158">
        <v>0</v>
      </c>
      <c r="CC57" s="158">
        <v>0</v>
      </c>
      <c r="CD57" s="158">
        <v>0</v>
      </c>
      <c r="CE57" s="158">
        <v>0</v>
      </c>
      <c r="CF57" s="158">
        <v>0</v>
      </c>
      <c r="CG57" s="159">
        <v>0</v>
      </c>
    </row>
    <row r="58" spans="1:85" x14ac:dyDescent="0.35">
      <c r="B58" s="62" t="s">
        <v>541</v>
      </c>
      <c r="AH58" s="158">
        <v>538.64096959093581</v>
      </c>
      <c r="AI58" s="158">
        <v>531.82668100859144</v>
      </c>
      <c r="AJ58" s="158">
        <v>602.11350966378689</v>
      </c>
      <c r="AK58" s="158">
        <v>808.9706852934014</v>
      </c>
      <c r="AL58" s="158">
        <v>916.46400833396183</v>
      </c>
      <c r="AM58" s="158">
        <v>983.53289696572926</v>
      </c>
      <c r="AN58" s="158">
        <v>1032.361249001086</v>
      </c>
      <c r="AO58" s="158">
        <v>1069.8115605814262</v>
      </c>
      <c r="AP58" s="158">
        <v>1136.9994753833303</v>
      </c>
      <c r="AQ58" s="158">
        <v>1117.058065996908</v>
      </c>
      <c r="AR58" s="158">
        <v>576.90775593292699</v>
      </c>
      <c r="AS58" s="158">
        <v>599.82901684415833</v>
      </c>
      <c r="AT58" s="158">
        <v>507.18511624099108</v>
      </c>
      <c r="AU58" s="158">
        <v>399.0458087777028</v>
      </c>
      <c r="AV58" s="158">
        <v>457.52591409549797</v>
      </c>
      <c r="AW58" s="158">
        <v>623.21097873630106</v>
      </c>
      <c r="AX58" s="158">
        <v>690.63795216088238</v>
      </c>
      <c r="AY58" s="158">
        <v>743.05738525813433</v>
      </c>
      <c r="AZ58" s="158">
        <v>765.44457161613661</v>
      </c>
      <c r="BA58" s="158">
        <v>793.6214038582616</v>
      </c>
      <c r="BB58" s="158">
        <v>817.12030146239408</v>
      </c>
      <c r="BC58" s="158">
        <v>835.8678962297746</v>
      </c>
      <c r="BD58" s="158">
        <v>811.87700524016509</v>
      </c>
      <c r="BE58" s="158">
        <v>794.49913171220362</v>
      </c>
      <c r="BF58" s="158">
        <v>792.90729406427022</v>
      </c>
      <c r="BG58" s="158">
        <v>890.42460686318645</v>
      </c>
      <c r="BH58" s="158">
        <v>941.76094302822185</v>
      </c>
      <c r="BI58" s="158">
        <v>1014.877941035007</v>
      </c>
      <c r="BJ58" s="158">
        <v>974.0672904517304</v>
      </c>
      <c r="BK58" s="158">
        <v>944.06389133632001</v>
      </c>
      <c r="BL58" s="244">
        <v>807.76326572172752</v>
      </c>
      <c r="BM58" s="158">
        <v>784.05850864809838</v>
      </c>
      <c r="BN58" s="158">
        <v>719.5879293399372</v>
      </c>
      <c r="BO58" s="158">
        <v>621.57817744672843</v>
      </c>
      <c r="BP58" s="158">
        <v>549.91184866551305</v>
      </c>
      <c r="BQ58" s="158">
        <v>0</v>
      </c>
      <c r="BR58" s="158">
        <v>0</v>
      </c>
      <c r="BS58" s="158">
        <v>0</v>
      </c>
      <c r="BT58" s="158">
        <v>0</v>
      </c>
      <c r="BU58" s="158">
        <v>0</v>
      </c>
      <c r="BV58" s="158">
        <v>0</v>
      </c>
      <c r="BW58" s="158">
        <v>0</v>
      </c>
      <c r="BX58" s="158">
        <v>0</v>
      </c>
      <c r="BY58" s="158">
        <v>0</v>
      </c>
      <c r="BZ58" s="158">
        <v>0</v>
      </c>
      <c r="CA58" s="158">
        <v>0</v>
      </c>
      <c r="CB58" s="158">
        <v>0</v>
      </c>
      <c r="CC58" s="158">
        <v>0</v>
      </c>
      <c r="CD58" s="158">
        <v>0</v>
      </c>
      <c r="CE58" s="158">
        <v>0</v>
      </c>
      <c r="CF58" s="158">
        <v>0</v>
      </c>
      <c r="CG58" s="159">
        <v>0</v>
      </c>
    </row>
    <row r="59" spans="1:85" x14ac:dyDescent="0.35">
      <c r="B59" s="62" t="s">
        <v>542</v>
      </c>
      <c r="AH59" s="158">
        <v>443.54701476938982</v>
      </c>
      <c r="AI59" s="158">
        <v>441.29680147885176</v>
      </c>
      <c r="AJ59" s="158">
        <v>501.69276255962001</v>
      </c>
      <c r="AK59" s="158">
        <v>666.51491680379468</v>
      </c>
      <c r="AL59" s="158">
        <v>748.65655679588997</v>
      </c>
      <c r="AM59" s="158">
        <v>797.27040503206331</v>
      </c>
      <c r="AN59" s="158">
        <v>834.85912894677233</v>
      </c>
      <c r="AO59" s="158">
        <v>861.73126167459009</v>
      </c>
      <c r="AP59" s="158">
        <v>920.03516117867775</v>
      </c>
      <c r="AQ59" s="158">
        <v>905.38565816677726</v>
      </c>
      <c r="AR59" s="158">
        <v>595.50615930363779</v>
      </c>
      <c r="AS59" s="158">
        <v>707.12213231581904</v>
      </c>
      <c r="AT59" s="158">
        <v>848.66006915368064</v>
      </c>
      <c r="AU59" s="158">
        <v>703.91289169239201</v>
      </c>
      <c r="AV59" s="158">
        <v>1003.335309373419</v>
      </c>
      <c r="AW59" s="158">
        <v>771.76610412638911</v>
      </c>
      <c r="AX59" s="158">
        <v>763.71933615219086</v>
      </c>
      <c r="AY59" s="158">
        <v>710.47501806319099</v>
      </c>
      <c r="AZ59" s="158">
        <v>677.86909144961646</v>
      </c>
      <c r="BA59" s="158">
        <v>589.89309116114134</v>
      </c>
      <c r="BB59" s="158">
        <v>500.37477995170002</v>
      </c>
      <c r="BC59" s="158">
        <v>455.7494260779435</v>
      </c>
      <c r="BD59" s="158">
        <v>408.33205797957584</v>
      </c>
      <c r="BE59" s="158">
        <v>341.84078643391291</v>
      </c>
      <c r="BF59" s="158">
        <v>333.37707701211332</v>
      </c>
      <c r="BG59" s="158">
        <v>290.80573785299902</v>
      </c>
      <c r="BH59" s="158">
        <v>359.05186736716462</v>
      </c>
      <c r="BI59" s="158">
        <v>386.859567257587</v>
      </c>
      <c r="BJ59" s="158">
        <v>380.42817428596283</v>
      </c>
      <c r="BK59" s="158">
        <v>370.03147903552514</v>
      </c>
      <c r="BL59" s="244">
        <v>453.44006966247798</v>
      </c>
      <c r="BM59" s="158">
        <v>748.75096341578683</v>
      </c>
      <c r="BN59" s="158">
        <v>797.80136825486841</v>
      </c>
      <c r="BO59" s="158">
        <v>823.98785223807602</v>
      </c>
      <c r="BP59" s="158">
        <v>854.06868091807098</v>
      </c>
      <c r="BQ59" s="158">
        <v>0</v>
      </c>
      <c r="BR59" s="158">
        <v>0</v>
      </c>
      <c r="BS59" s="158">
        <v>0</v>
      </c>
      <c r="BT59" s="158">
        <v>0</v>
      </c>
      <c r="BU59" s="158">
        <v>0</v>
      </c>
      <c r="BV59" s="158">
        <v>0</v>
      </c>
      <c r="BW59" s="158">
        <v>0</v>
      </c>
      <c r="BX59" s="158">
        <v>0</v>
      </c>
      <c r="BY59" s="158">
        <v>0</v>
      </c>
      <c r="BZ59" s="158">
        <v>0</v>
      </c>
      <c r="CA59" s="158">
        <v>0</v>
      </c>
      <c r="CB59" s="158">
        <v>0</v>
      </c>
      <c r="CC59" s="158">
        <v>0</v>
      </c>
      <c r="CD59" s="158">
        <v>0</v>
      </c>
      <c r="CE59" s="158">
        <v>0</v>
      </c>
      <c r="CF59" s="158">
        <v>0</v>
      </c>
      <c r="CG59" s="159">
        <v>0</v>
      </c>
    </row>
    <row r="60" spans="1:85" x14ac:dyDescent="0.35">
      <c r="B60" s="62" t="s">
        <v>543</v>
      </c>
      <c r="AH60" s="158">
        <v>43.894795775066164</v>
      </c>
      <c r="AI60" s="158">
        <v>43.33948746663669</v>
      </c>
      <c r="AJ60" s="158">
        <v>49.067284206346031</v>
      </c>
      <c r="AK60" s="158">
        <v>65.924437656379013</v>
      </c>
      <c r="AL60" s="158">
        <v>74.684256772314299</v>
      </c>
      <c r="AM60" s="158">
        <v>80.149817944885058</v>
      </c>
      <c r="AN60" s="158">
        <v>84.128925850941172</v>
      </c>
      <c r="AO60" s="158">
        <v>87.180817317310868</v>
      </c>
      <c r="AP60" s="158">
        <v>92.656078140901471</v>
      </c>
      <c r="AQ60" s="158">
        <v>91.031017772491865</v>
      </c>
      <c r="AR60" s="158">
        <v>218.74985615923458</v>
      </c>
      <c r="AS60" s="158">
        <v>292.95689832396596</v>
      </c>
      <c r="AT60" s="158">
        <v>451.11088891556778</v>
      </c>
      <c r="AU60" s="158">
        <v>231.14547533875302</v>
      </c>
      <c r="AV60" s="158">
        <v>256.57478101841053</v>
      </c>
      <c r="AW60" s="158">
        <v>249.13329576759287</v>
      </c>
      <c r="AX60" s="158">
        <v>275.86154626871252</v>
      </c>
      <c r="AY60" s="158">
        <v>323.61354591175882</v>
      </c>
      <c r="AZ60" s="158">
        <v>348.54510539515286</v>
      </c>
      <c r="BA60" s="158">
        <v>392.84448201884391</v>
      </c>
      <c r="BB60" s="158">
        <v>380.30750667589695</v>
      </c>
      <c r="BC60" s="158">
        <v>353.63928391487036</v>
      </c>
      <c r="BD60" s="158">
        <v>330.61030092192107</v>
      </c>
      <c r="BE60" s="158">
        <v>297.00471582459971</v>
      </c>
      <c r="BF60" s="158">
        <v>279.18057015166249</v>
      </c>
      <c r="BG60" s="158">
        <v>368.40379851742347</v>
      </c>
      <c r="BH60" s="158">
        <v>311.774619710987</v>
      </c>
      <c r="BI60" s="158">
        <v>348.31137095001145</v>
      </c>
      <c r="BJ60" s="158">
        <v>413.59230146871369</v>
      </c>
      <c r="BK60" s="158">
        <v>443.03595758348877</v>
      </c>
      <c r="BL60" s="244">
        <v>709.30827892138473</v>
      </c>
      <c r="BM60" s="158">
        <v>885.03277104821632</v>
      </c>
      <c r="BN60" s="158">
        <v>1058.9823499251279</v>
      </c>
      <c r="BO60" s="158">
        <v>1129.4336209248138</v>
      </c>
      <c r="BP60" s="158">
        <v>1181.6417210467127</v>
      </c>
      <c r="BQ60" s="158">
        <v>0</v>
      </c>
      <c r="BR60" s="158">
        <v>0</v>
      </c>
      <c r="BS60" s="158">
        <v>0</v>
      </c>
      <c r="BT60" s="158">
        <v>0</v>
      </c>
      <c r="BU60" s="158">
        <v>0</v>
      </c>
      <c r="BV60" s="158">
        <v>0</v>
      </c>
      <c r="BW60" s="158">
        <v>0</v>
      </c>
      <c r="BX60" s="158">
        <v>0</v>
      </c>
      <c r="BY60" s="158">
        <v>0</v>
      </c>
      <c r="BZ60" s="158">
        <v>0</v>
      </c>
      <c r="CA60" s="158">
        <v>0</v>
      </c>
      <c r="CB60" s="158">
        <v>0</v>
      </c>
      <c r="CC60" s="158">
        <v>0</v>
      </c>
      <c r="CD60" s="158">
        <v>0</v>
      </c>
      <c r="CE60" s="158">
        <v>0</v>
      </c>
      <c r="CF60" s="158">
        <v>0</v>
      </c>
      <c r="CG60" s="159">
        <v>0</v>
      </c>
    </row>
    <row r="61" spans="1:85" ht="26.25" customHeight="1" x14ac:dyDescent="0.35">
      <c r="B61" s="64" t="s">
        <v>544</v>
      </c>
      <c r="AH61" s="158">
        <v>1144.9205471148491</v>
      </c>
      <c r="AI61" s="158">
        <v>1125.6345990322457</v>
      </c>
      <c r="AJ61" s="158">
        <v>1268.9495281186153</v>
      </c>
      <c r="AK61" s="158">
        <v>1715.4007205306257</v>
      </c>
      <c r="AL61" s="158">
        <v>1948.9767481919739</v>
      </c>
      <c r="AM61" s="158">
        <v>2099.3382805554215</v>
      </c>
      <c r="AN61" s="158">
        <v>2207.2367529550961</v>
      </c>
      <c r="AO61" s="158">
        <v>2290.6693723870189</v>
      </c>
      <c r="AP61" s="158">
        <v>2427.6879513301433</v>
      </c>
      <c r="AQ61" s="158">
        <v>2386.8457662145815</v>
      </c>
      <c r="AR61" s="158">
        <v>2026.9193710216298</v>
      </c>
      <c r="AS61" s="158">
        <v>2309.7760874591345</v>
      </c>
      <c r="AT61" s="158">
        <v>2644.7831826266702</v>
      </c>
      <c r="AU61" s="158">
        <v>1438.7743919863335</v>
      </c>
      <c r="AV61" s="158">
        <v>1512.6812415604027</v>
      </c>
      <c r="AW61" s="158">
        <v>1912.0067580145901</v>
      </c>
      <c r="AX61" s="158">
        <v>1944.3496313085889</v>
      </c>
      <c r="AY61" s="158">
        <v>1919.9953622230678</v>
      </c>
      <c r="AZ61" s="158">
        <v>1938.6496950630849</v>
      </c>
      <c r="BA61" s="158">
        <v>2022.0719352659919</v>
      </c>
      <c r="BB61" s="158">
        <v>2078.0052986728342</v>
      </c>
      <c r="BC61" s="158">
        <v>2122.0736480708142</v>
      </c>
      <c r="BD61" s="158">
        <v>2219.8856098564233</v>
      </c>
      <c r="BE61" s="158">
        <v>2394.9866226546478</v>
      </c>
      <c r="BF61" s="158">
        <v>2483.7789525981711</v>
      </c>
      <c r="BG61" s="158">
        <v>2737.2151808914864</v>
      </c>
      <c r="BH61" s="158">
        <v>3013.662903396691</v>
      </c>
      <c r="BI61" s="158">
        <v>2957.244607746758</v>
      </c>
      <c r="BJ61" s="158">
        <v>3130.8337855584546</v>
      </c>
      <c r="BK61" s="158">
        <v>3121.7288222588113</v>
      </c>
      <c r="BL61" s="158">
        <v>3183.8438284382337</v>
      </c>
      <c r="BM61" s="158">
        <v>3253.2863323793795</v>
      </c>
      <c r="BN61" s="158">
        <v>3240.2712303005796</v>
      </c>
      <c r="BO61" s="158">
        <v>3119.7032337345258</v>
      </c>
      <c r="BP61" s="158">
        <v>2938.6263381924055</v>
      </c>
      <c r="BQ61" s="158">
        <v>0</v>
      </c>
      <c r="BR61" s="158">
        <v>0</v>
      </c>
      <c r="BS61" s="158">
        <v>0</v>
      </c>
      <c r="BT61" s="158">
        <v>0</v>
      </c>
      <c r="BU61" s="158">
        <v>0</v>
      </c>
      <c r="BV61" s="158">
        <v>0</v>
      </c>
      <c r="BW61" s="158">
        <v>0</v>
      </c>
      <c r="BX61" s="158">
        <v>0</v>
      </c>
      <c r="BY61" s="158">
        <v>0</v>
      </c>
      <c r="BZ61" s="158">
        <v>0</v>
      </c>
      <c r="CA61" s="158">
        <v>0</v>
      </c>
      <c r="CB61" s="158">
        <v>0</v>
      </c>
      <c r="CC61" s="158">
        <v>0</v>
      </c>
      <c r="CD61" s="158">
        <v>0</v>
      </c>
      <c r="CE61" s="158">
        <v>0</v>
      </c>
      <c r="CF61" s="158">
        <v>0</v>
      </c>
      <c r="CG61" s="159">
        <v>0</v>
      </c>
    </row>
    <row r="62" spans="1:85" x14ac:dyDescent="0.35">
      <c r="B62" s="64" t="s">
        <v>521</v>
      </c>
      <c r="AH62" s="158">
        <v>1192.6356404090279</v>
      </c>
      <c r="AI62" s="158">
        <v>1180.1244634266845</v>
      </c>
      <c r="AJ62" s="158">
        <v>1337.2880661839383</v>
      </c>
      <c r="AK62" s="158">
        <v>1790.2332015224372</v>
      </c>
      <c r="AL62" s="158">
        <v>2021.2644046298726</v>
      </c>
      <c r="AM62" s="158">
        <v>2162.9337929005737</v>
      </c>
      <c r="AN62" s="158">
        <v>2269.4087128655001</v>
      </c>
      <c r="AO62" s="158">
        <v>2346.8329209968497</v>
      </c>
      <c r="AP62" s="158">
        <v>2499.3576634914962</v>
      </c>
      <c r="AQ62" s="158">
        <v>2456.9636237290269</v>
      </c>
      <c r="AR62" s="158">
        <v>1612.6036775838531</v>
      </c>
      <c r="AS62" s="158">
        <v>1883.1824797661679</v>
      </c>
      <c r="AT62" s="158">
        <v>2186.3759759707182</v>
      </c>
      <c r="AU62" s="158">
        <v>1575.0972283903991</v>
      </c>
      <c r="AV62" s="158">
        <v>2022.7018428530964</v>
      </c>
      <c r="AW62" s="158">
        <v>2027.6518530974097</v>
      </c>
      <c r="AX62" s="158">
        <v>2205.4869852361685</v>
      </c>
      <c r="AY62" s="158">
        <v>2318.255496832599</v>
      </c>
      <c r="AZ62" s="158">
        <v>2388.8984771164605</v>
      </c>
      <c r="BA62" s="158">
        <v>2463.3518367038519</v>
      </c>
      <c r="BB62" s="158">
        <v>2452.9871422090519</v>
      </c>
      <c r="BC62" s="158">
        <v>2456.533584596476</v>
      </c>
      <c r="BD62" s="158">
        <v>2428.9781196428553</v>
      </c>
      <c r="BE62" s="158">
        <v>2371.7925765940226</v>
      </c>
      <c r="BF62" s="158">
        <v>2435.6044763713912</v>
      </c>
      <c r="BG62" s="158">
        <v>2739.076953393504</v>
      </c>
      <c r="BH62" s="158">
        <v>2848.7343092037986</v>
      </c>
      <c r="BI62" s="158">
        <v>3097.6193119606542</v>
      </c>
      <c r="BJ62" s="158">
        <v>3026.2203868340989</v>
      </c>
      <c r="BK62" s="158">
        <v>3020.2349440004928</v>
      </c>
      <c r="BL62" s="158">
        <v>3049.5805151320069</v>
      </c>
      <c r="BM62" s="158">
        <v>3570.2072526749498</v>
      </c>
      <c r="BN62" s="158">
        <v>3780.1859275186071</v>
      </c>
      <c r="BO62" s="158">
        <v>3769.8299226659533</v>
      </c>
      <c r="BP62" s="158">
        <v>3817.1898668920503</v>
      </c>
      <c r="BQ62" s="158">
        <v>0</v>
      </c>
      <c r="BR62" s="158">
        <v>0</v>
      </c>
      <c r="BS62" s="158">
        <v>0</v>
      </c>
      <c r="BT62" s="158">
        <v>0</v>
      </c>
      <c r="BU62" s="158">
        <v>0</v>
      </c>
      <c r="BV62" s="158">
        <v>0</v>
      </c>
      <c r="BW62" s="158">
        <v>0</v>
      </c>
      <c r="BX62" s="158">
        <v>0</v>
      </c>
      <c r="BY62" s="158">
        <v>0</v>
      </c>
      <c r="BZ62" s="158">
        <v>0</v>
      </c>
      <c r="CA62" s="158">
        <v>0</v>
      </c>
      <c r="CB62" s="158">
        <v>0</v>
      </c>
      <c r="CC62" s="158">
        <v>0</v>
      </c>
      <c r="CD62" s="158">
        <v>0</v>
      </c>
      <c r="CE62" s="158">
        <v>0</v>
      </c>
      <c r="CF62" s="158">
        <v>0</v>
      </c>
      <c r="CG62" s="159">
        <v>0</v>
      </c>
    </row>
    <row r="63" spans="1:85" s="107" customFormat="1" x14ac:dyDescent="0.35">
      <c r="A63" s="169"/>
      <c r="B63" s="69" t="s">
        <v>260</v>
      </c>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46">
        <v>2337.5561875238768</v>
      </c>
      <c r="AI63" s="46">
        <v>2305.7590624589302</v>
      </c>
      <c r="AJ63" s="46">
        <v>2606.2375943025536</v>
      </c>
      <c r="AK63" s="46">
        <v>3505.6339220530626</v>
      </c>
      <c r="AL63" s="46">
        <v>3970.2411528218468</v>
      </c>
      <c r="AM63" s="46">
        <v>4262.2720734559953</v>
      </c>
      <c r="AN63" s="46">
        <v>4476.6454658205967</v>
      </c>
      <c r="AO63" s="46">
        <v>4637.5022933838682</v>
      </c>
      <c r="AP63" s="46">
        <v>4927.0456148216399</v>
      </c>
      <c r="AQ63" s="46">
        <v>4843.809389943608</v>
      </c>
      <c r="AR63" s="46">
        <v>3639.5230486054825</v>
      </c>
      <c r="AS63" s="46">
        <v>4192.9585672253024</v>
      </c>
      <c r="AT63" s="46">
        <v>4831.1591585973883</v>
      </c>
      <c r="AU63" s="46">
        <v>3013.8716203767326</v>
      </c>
      <c r="AV63" s="46">
        <v>3535.3830844134991</v>
      </c>
      <c r="AW63" s="46">
        <v>3939.6586111119996</v>
      </c>
      <c r="AX63" s="46">
        <v>4149.8366165447578</v>
      </c>
      <c r="AY63" s="46">
        <v>4238.2508590556672</v>
      </c>
      <c r="AZ63" s="46">
        <v>4327.5481721795459</v>
      </c>
      <c r="BA63" s="46">
        <v>4485.423771969844</v>
      </c>
      <c r="BB63" s="46">
        <v>4530.992440881887</v>
      </c>
      <c r="BC63" s="46">
        <v>4578.6072326672902</v>
      </c>
      <c r="BD63" s="46">
        <v>4648.8637294992786</v>
      </c>
      <c r="BE63" s="46">
        <v>4766.77919924867</v>
      </c>
      <c r="BF63" s="46">
        <v>4919.3834289695624</v>
      </c>
      <c r="BG63" s="46">
        <v>5476.2921342849904</v>
      </c>
      <c r="BH63" s="46">
        <v>5862.3972126004901</v>
      </c>
      <c r="BI63" s="46">
        <v>6054.8639197074117</v>
      </c>
      <c r="BJ63" s="46">
        <v>6157.0541723925535</v>
      </c>
      <c r="BK63" s="46">
        <v>6141.9637662593041</v>
      </c>
      <c r="BL63" s="46">
        <v>6233.4243435702401</v>
      </c>
      <c r="BM63" s="46">
        <v>6823.4935850543297</v>
      </c>
      <c r="BN63" s="46">
        <v>7020.4571578191872</v>
      </c>
      <c r="BO63" s="46">
        <v>6889.5331564004791</v>
      </c>
      <c r="BP63" s="46">
        <v>6755.8162050844558</v>
      </c>
      <c r="BQ63" s="46">
        <v>0</v>
      </c>
      <c r="BR63" s="46">
        <v>0</v>
      </c>
      <c r="BS63" s="46">
        <v>0</v>
      </c>
      <c r="BT63" s="46">
        <v>0</v>
      </c>
      <c r="BU63" s="46">
        <v>0</v>
      </c>
      <c r="BV63" s="46">
        <v>0</v>
      </c>
      <c r="BW63" s="46">
        <v>0</v>
      </c>
      <c r="BX63" s="46">
        <v>0</v>
      </c>
      <c r="BY63" s="46">
        <v>0</v>
      </c>
      <c r="BZ63" s="46">
        <v>0</v>
      </c>
      <c r="CA63" s="46">
        <v>0</v>
      </c>
      <c r="CB63" s="46">
        <v>0</v>
      </c>
      <c r="CC63" s="46">
        <v>0</v>
      </c>
      <c r="CD63" s="46">
        <v>0</v>
      </c>
      <c r="CE63" s="46">
        <v>0</v>
      </c>
      <c r="CF63" s="46">
        <v>0</v>
      </c>
      <c r="CG63" s="47">
        <v>0</v>
      </c>
    </row>
    <row r="64" spans="1:85" ht="26.25" customHeight="1" x14ac:dyDescent="0.35">
      <c r="B64" s="69" t="s">
        <v>27</v>
      </c>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269" t="str">
        <f>'Table 3a'!BL64</f>
        <v>Definition change -&gt;</v>
      </c>
      <c r="BM64" s="158"/>
      <c r="BN64" s="158"/>
      <c r="BO64" s="158"/>
      <c r="BP64" s="158"/>
      <c r="BQ64" s="158"/>
      <c r="BR64" s="158"/>
      <c r="BS64" s="158"/>
      <c r="BT64" s="158"/>
      <c r="BU64" s="158"/>
      <c r="BV64" s="158"/>
      <c r="BW64" s="158"/>
      <c r="BX64" s="158"/>
      <c r="BY64" s="158"/>
      <c r="BZ64" s="158"/>
      <c r="CA64" s="158"/>
      <c r="CB64" s="158"/>
      <c r="CC64" s="158"/>
      <c r="CD64" s="158"/>
      <c r="CE64" s="158"/>
      <c r="CF64" s="158"/>
      <c r="CG64" s="159"/>
    </row>
    <row r="65" spans="1:85" x14ac:dyDescent="0.35">
      <c r="B65" s="62" t="s">
        <v>539</v>
      </c>
      <c r="AH65" s="158">
        <v>1943.5604260384598</v>
      </c>
      <c r="AI65" s="158">
        <v>1827.809593330878</v>
      </c>
      <c r="AJ65" s="158">
        <v>1981.2332480817313</v>
      </c>
      <c r="AK65" s="158">
        <v>2898.6842597417758</v>
      </c>
      <c r="AL65" s="158">
        <v>3469.320965446705</v>
      </c>
      <c r="AM65" s="158">
        <v>3916.1343748393701</v>
      </c>
      <c r="AN65" s="158">
        <v>4167.1889915811753</v>
      </c>
      <c r="AO65" s="158">
        <v>4431.9843916528826</v>
      </c>
      <c r="AP65" s="158">
        <v>4575.6478338964571</v>
      </c>
      <c r="AQ65" s="158">
        <v>4478.7770669153651</v>
      </c>
      <c r="AR65" s="158">
        <v>4851.9064683336901</v>
      </c>
      <c r="AS65" s="158">
        <v>5044.8436157777851</v>
      </c>
      <c r="AT65" s="158">
        <v>5287.9414211277526</v>
      </c>
      <c r="AU65" s="158">
        <v>5522.9025142997534</v>
      </c>
      <c r="AV65" s="158">
        <v>5864.8692933099201</v>
      </c>
      <c r="AW65" s="158">
        <v>6476.4116754107035</v>
      </c>
      <c r="AX65" s="158">
        <v>6796.9185393919761</v>
      </c>
      <c r="AY65" s="158">
        <v>6999.9695512812614</v>
      </c>
      <c r="AZ65" s="158">
        <v>7026.977662644822</v>
      </c>
      <c r="BA65" s="158">
        <v>7095.2530413967224</v>
      </c>
      <c r="BB65" s="158">
        <v>7116.3676831097619</v>
      </c>
      <c r="BC65" s="158">
        <v>7289.0337897703184</v>
      </c>
      <c r="BD65" s="158">
        <v>7597.2880107854126</v>
      </c>
      <c r="BE65" s="158">
        <v>7913.1127711663148</v>
      </c>
      <c r="BF65" s="158">
        <v>8302.386005537337</v>
      </c>
      <c r="BG65" s="158">
        <v>7536.7129545640009</v>
      </c>
      <c r="BH65" s="158">
        <v>7496.4837327753112</v>
      </c>
      <c r="BI65" s="158">
        <v>7322.0377954235355</v>
      </c>
      <c r="BJ65" s="158">
        <v>7595.0738848221372</v>
      </c>
      <c r="BK65" s="158">
        <v>7510.0411545925035</v>
      </c>
      <c r="BL65" s="244">
        <v>7186.9090280451546</v>
      </c>
      <c r="BM65" s="158">
        <v>7444.2033970458888</v>
      </c>
      <c r="BN65" s="158">
        <v>7458.7529221379218</v>
      </c>
      <c r="BO65" s="158">
        <v>7659.871780095591</v>
      </c>
      <c r="BP65" s="158">
        <v>7840.6382371931804</v>
      </c>
      <c r="BQ65" s="158">
        <v>7957.5004587501735</v>
      </c>
      <c r="BR65" s="158">
        <v>8005.9064922579764</v>
      </c>
      <c r="BS65" s="158">
        <v>8001.8715248063609</v>
      </c>
      <c r="BT65" s="158">
        <v>7721.2926090558985</v>
      </c>
      <c r="BU65" s="158">
        <v>7472.4324985684862</v>
      </c>
      <c r="BV65" s="158">
        <v>7162.7362734194639</v>
      </c>
      <c r="BW65" s="158">
        <v>6932.4110200513342</v>
      </c>
      <c r="BX65" s="158">
        <v>6608.8094529850086</v>
      </c>
      <c r="BY65" s="158">
        <v>6605.9590364720216</v>
      </c>
      <c r="BZ65" s="158">
        <v>6365.685435817888</v>
      </c>
      <c r="CA65" s="158">
        <v>6345.7089366319515</v>
      </c>
      <c r="CB65" s="158">
        <v>6875.2278067198722</v>
      </c>
      <c r="CC65" s="158">
        <v>6819.4556624300931</v>
      </c>
      <c r="CD65" s="158">
        <v>6755.3870999628343</v>
      </c>
      <c r="CE65" s="158">
        <v>6654.6219522415649</v>
      </c>
      <c r="CF65" s="158">
        <v>6626.9590828873406</v>
      </c>
      <c r="CG65" s="159">
        <v>6711.4592019177198</v>
      </c>
    </row>
    <row r="66" spans="1:85" x14ac:dyDescent="0.35">
      <c r="B66" s="62" t="s">
        <v>540</v>
      </c>
      <c r="AH66" s="158">
        <v>311.85889831285681</v>
      </c>
      <c r="AI66" s="158">
        <v>292.30883797994767</v>
      </c>
      <c r="AJ66" s="158">
        <v>315.94830050423474</v>
      </c>
      <c r="AK66" s="158">
        <v>463.6400539189936</v>
      </c>
      <c r="AL66" s="158">
        <v>554.38065997162926</v>
      </c>
      <c r="AM66" s="158">
        <v>625.36095221931134</v>
      </c>
      <c r="AN66" s="158">
        <v>667.19934190415427</v>
      </c>
      <c r="AO66" s="158">
        <v>706.62753860127555</v>
      </c>
      <c r="AP66" s="158">
        <v>732.17364798264816</v>
      </c>
      <c r="AQ66" s="158">
        <v>715.82745745407692</v>
      </c>
      <c r="AR66" s="158">
        <v>585.49512079202384</v>
      </c>
      <c r="AS66" s="158">
        <v>745.76976635567087</v>
      </c>
      <c r="AT66" s="158">
        <v>945.61506864707201</v>
      </c>
      <c r="AU66" s="158">
        <v>1180.1230966025805</v>
      </c>
      <c r="AV66" s="158">
        <v>1510.0995356326719</v>
      </c>
      <c r="AW66" s="158">
        <v>1956.7972991084998</v>
      </c>
      <c r="AX66" s="158">
        <v>2472.6715757365691</v>
      </c>
      <c r="AY66" s="158">
        <v>2789.9737202291089</v>
      </c>
      <c r="AZ66" s="158">
        <v>3056.794891433025</v>
      </c>
      <c r="BA66" s="158">
        <v>3340.0784105864741</v>
      </c>
      <c r="BB66" s="158">
        <v>3632.8339504187338</v>
      </c>
      <c r="BC66" s="158">
        <v>3908.6182754969609</v>
      </c>
      <c r="BD66" s="158">
        <v>4158.8960488818257</v>
      </c>
      <c r="BE66" s="158">
        <v>4493.2493150235141</v>
      </c>
      <c r="BF66" s="158">
        <v>5206.7103737277139</v>
      </c>
      <c r="BG66" s="158">
        <v>5035.8643864038577</v>
      </c>
      <c r="BH66" s="158">
        <v>5276.5308560913682</v>
      </c>
      <c r="BI66" s="158">
        <v>5571.0910456060119</v>
      </c>
      <c r="BJ66" s="158">
        <v>5875.6805294796413</v>
      </c>
      <c r="BK66" s="158">
        <v>6095.8084023665178</v>
      </c>
      <c r="BL66" s="244">
        <v>6590.3696045063643</v>
      </c>
      <c r="BM66" s="158">
        <v>7363.0347525499365</v>
      </c>
      <c r="BN66" s="158">
        <v>7669.4457072966143</v>
      </c>
      <c r="BO66" s="158">
        <v>8056.4489234722423</v>
      </c>
      <c r="BP66" s="158">
        <v>8327.2573058757225</v>
      </c>
      <c r="BQ66" s="158">
        <v>8359.6742573508909</v>
      </c>
      <c r="BR66" s="158">
        <v>8903.9064233860063</v>
      </c>
      <c r="BS66" s="158">
        <v>9195.7060877522035</v>
      </c>
      <c r="BT66" s="158">
        <v>8893.6357221406324</v>
      </c>
      <c r="BU66" s="158">
        <v>8512.8757228102331</v>
      </c>
      <c r="BV66" s="158">
        <v>7824.6832482322216</v>
      </c>
      <c r="BW66" s="158">
        <v>6912.5028298038278</v>
      </c>
      <c r="BX66" s="158">
        <v>6285.8650642919893</v>
      </c>
      <c r="BY66" s="158">
        <v>5861.4751602306796</v>
      </c>
      <c r="BZ66" s="158">
        <v>5161.8064172415061</v>
      </c>
      <c r="CA66" s="158">
        <v>4721.9374446434695</v>
      </c>
      <c r="CB66" s="158">
        <v>4173.2521539811369</v>
      </c>
      <c r="CC66" s="158">
        <v>1032.3787115692983</v>
      </c>
      <c r="CD66" s="158">
        <v>123.99745163344355</v>
      </c>
      <c r="CE66" s="158">
        <v>111.41146133761607</v>
      </c>
      <c r="CF66" s="158">
        <v>65.59774178052578</v>
      </c>
      <c r="CG66" s="159">
        <v>13.627893917632045</v>
      </c>
    </row>
    <row r="67" spans="1:85" x14ac:dyDescent="0.35">
      <c r="B67" s="62" t="s">
        <v>541</v>
      </c>
      <c r="AH67" s="158">
        <v>1017.9106630598989</v>
      </c>
      <c r="AI67" s="158">
        <v>958.56112921273041</v>
      </c>
      <c r="AJ67" s="158">
        <v>1040.9058233048522</v>
      </c>
      <c r="AK67" s="158">
        <v>1521.3246325402465</v>
      </c>
      <c r="AL67" s="158">
        <v>1822.0821358152871</v>
      </c>
      <c r="AM67" s="158">
        <v>2056.1726623476338</v>
      </c>
      <c r="AN67" s="158">
        <v>2186.3197555207926</v>
      </c>
      <c r="AO67" s="158">
        <v>2326.1960854648919</v>
      </c>
      <c r="AP67" s="158">
        <v>2403.5446633188399</v>
      </c>
      <c r="AQ67" s="158">
        <v>2350.1635904091604</v>
      </c>
      <c r="AR67" s="158">
        <v>1613.4648135197385</v>
      </c>
      <c r="AS67" s="158">
        <v>1789.7058370869684</v>
      </c>
      <c r="AT67" s="158">
        <v>2148.3286147780395</v>
      </c>
      <c r="AU67" s="158">
        <v>2774.9412360014435</v>
      </c>
      <c r="AV67" s="158">
        <v>3415.0580426069719</v>
      </c>
      <c r="AW67" s="158">
        <v>3959.5914680984756</v>
      </c>
      <c r="AX67" s="158">
        <v>4352.8573297140219</v>
      </c>
      <c r="AY67" s="158">
        <v>4667.5038181608106</v>
      </c>
      <c r="AZ67" s="158">
        <v>4873.4165105242164</v>
      </c>
      <c r="BA67" s="158">
        <v>4895.0611174702899</v>
      </c>
      <c r="BB67" s="158">
        <v>4903.4709552967934</v>
      </c>
      <c r="BC67" s="158">
        <v>4954.9156448347821</v>
      </c>
      <c r="BD67" s="158">
        <v>4752.1593646852452</v>
      </c>
      <c r="BE67" s="158">
        <v>4750.2023811653607</v>
      </c>
      <c r="BF67" s="158">
        <v>4970.2110819778209</v>
      </c>
      <c r="BG67" s="158">
        <v>5097.2595136650907</v>
      </c>
      <c r="BH67" s="158">
        <v>5325.34946869532</v>
      </c>
      <c r="BI67" s="158">
        <v>5651.7919507513416</v>
      </c>
      <c r="BJ67" s="158">
        <v>5743.7736715324263</v>
      </c>
      <c r="BK67" s="158">
        <v>5994.6662110510879</v>
      </c>
      <c r="BL67" s="244">
        <v>4826.4556675527765</v>
      </c>
      <c r="BM67" s="158">
        <v>4959.9354008616974</v>
      </c>
      <c r="BN67" s="158">
        <v>4628.5836144697978</v>
      </c>
      <c r="BO67" s="158">
        <v>4206.5617396048756</v>
      </c>
      <c r="BP67" s="158">
        <v>3788.4665728394075</v>
      </c>
      <c r="BQ67" s="158">
        <v>3380.1110470261042</v>
      </c>
      <c r="BR67" s="158">
        <v>3171.6893038896537</v>
      </c>
      <c r="BS67" s="158">
        <v>2986.4782354025929</v>
      </c>
      <c r="BT67" s="158">
        <v>2703.9793430645368</v>
      </c>
      <c r="BU67" s="158">
        <v>2380.8739781715876</v>
      </c>
      <c r="BV67" s="158">
        <v>2028.0371100789268</v>
      </c>
      <c r="BW67" s="158">
        <v>1405.3704089910989</v>
      </c>
      <c r="BX67" s="158">
        <v>974.26966357816821</v>
      </c>
      <c r="BY67" s="158">
        <v>714.81492521930045</v>
      </c>
      <c r="BZ67" s="158">
        <v>495.87442645443957</v>
      </c>
      <c r="CA67" s="158">
        <v>368.05957710965282</v>
      </c>
      <c r="CB67" s="158">
        <v>100.18140989195358</v>
      </c>
      <c r="CC67" s="158">
        <v>7.7937711188433556E-17</v>
      </c>
      <c r="CD67" s="158">
        <v>1.4538570319188707E-18</v>
      </c>
      <c r="CE67" s="158">
        <v>0</v>
      </c>
      <c r="CF67" s="158">
        <v>0</v>
      </c>
      <c r="CG67" s="159">
        <v>0</v>
      </c>
    </row>
    <row r="68" spans="1:85" x14ac:dyDescent="0.35">
      <c r="B68" s="62" t="s">
        <v>542</v>
      </c>
      <c r="AH68" s="158">
        <v>1015.9116411716835</v>
      </c>
      <c r="AI68" s="158">
        <v>957.70307911420673</v>
      </c>
      <c r="AJ68" s="158">
        <v>1038.5544968445602</v>
      </c>
      <c r="AK68" s="158">
        <v>1518.1098605816196</v>
      </c>
      <c r="AL68" s="158">
        <v>1817.5196269301421</v>
      </c>
      <c r="AM68" s="158">
        <v>2051.2431153235852</v>
      </c>
      <c r="AN68" s="158">
        <v>2180.4293975143682</v>
      </c>
      <c r="AO68" s="158">
        <v>2320.868351431986</v>
      </c>
      <c r="AP68" s="158">
        <v>2397.8102344902068</v>
      </c>
      <c r="AQ68" s="158">
        <v>2346.6015983385728</v>
      </c>
      <c r="AR68" s="158">
        <v>2206.5528604585202</v>
      </c>
      <c r="AS68" s="158">
        <v>2111.8853033108749</v>
      </c>
      <c r="AT68" s="158">
        <v>2273.053317661374</v>
      </c>
      <c r="AU68" s="158">
        <v>3105.8567490422442</v>
      </c>
      <c r="AV68" s="158">
        <v>4297.324712026395</v>
      </c>
      <c r="AW68" s="158">
        <v>4734.3226227801633</v>
      </c>
      <c r="AX68" s="158">
        <v>4810.1393788181385</v>
      </c>
      <c r="AY68" s="158">
        <v>4510.5720738721748</v>
      </c>
      <c r="AZ68" s="158">
        <v>4077.7098482230285</v>
      </c>
      <c r="BA68" s="158">
        <v>3210.1299687995584</v>
      </c>
      <c r="BB68" s="158">
        <v>2606.7529376571561</v>
      </c>
      <c r="BC68" s="158">
        <v>2213.880666672736</v>
      </c>
      <c r="BD68" s="158">
        <v>1960.5338040751026</v>
      </c>
      <c r="BE68" s="158">
        <v>1776.7622155169383</v>
      </c>
      <c r="BF68" s="158">
        <v>1828.9527540257507</v>
      </c>
      <c r="BG68" s="158">
        <v>1624.0997813729443</v>
      </c>
      <c r="BH68" s="158">
        <v>1792.8657528473668</v>
      </c>
      <c r="BI68" s="158">
        <v>1861.326844636721</v>
      </c>
      <c r="BJ68" s="158">
        <v>1945.2959961101553</v>
      </c>
      <c r="BK68" s="158">
        <v>2006.9855451885669</v>
      </c>
      <c r="BL68" s="244">
        <v>2424.4487327718175</v>
      </c>
      <c r="BM68" s="158">
        <v>3969.341185762134</v>
      </c>
      <c r="BN68" s="158">
        <v>4374.7574191289405</v>
      </c>
      <c r="BO68" s="158">
        <v>4761.3689796084282</v>
      </c>
      <c r="BP68" s="158">
        <v>5012.1367124136787</v>
      </c>
      <c r="BQ68" s="158">
        <v>4375.2654293379455</v>
      </c>
      <c r="BR68" s="158">
        <v>3215.476102976259</v>
      </c>
      <c r="BS68" s="158">
        <v>2537.3906462297932</v>
      </c>
      <c r="BT68" s="158">
        <v>2118.7006968761375</v>
      </c>
      <c r="BU68" s="158">
        <v>1850.2069374228101</v>
      </c>
      <c r="BV68" s="158">
        <v>1379.8014173926649</v>
      </c>
      <c r="BW68" s="158">
        <v>644.3579724482662</v>
      </c>
      <c r="BX68" s="158">
        <v>435.05197885573028</v>
      </c>
      <c r="BY68" s="158">
        <v>302.96375254021052</v>
      </c>
      <c r="BZ68" s="158">
        <v>180.0309415901279</v>
      </c>
      <c r="CA68" s="158">
        <v>117.84438146971685</v>
      </c>
      <c r="CB68" s="158">
        <v>59.32705892048709</v>
      </c>
      <c r="CC68" s="158">
        <v>0</v>
      </c>
      <c r="CD68" s="158">
        <v>0</v>
      </c>
      <c r="CE68" s="158">
        <v>2.08594946925678E-16</v>
      </c>
      <c r="CF68" s="158">
        <v>0</v>
      </c>
      <c r="CG68" s="159">
        <v>0</v>
      </c>
    </row>
    <row r="69" spans="1:85" x14ac:dyDescent="0.35">
      <c r="B69" s="62" t="s">
        <v>543</v>
      </c>
      <c r="AH69" s="158">
        <v>77.022649149523673</v>
      </c>
      <c r="AI69" s="158">
        <v>72.531824474441933</v>
      </c>
      <c r="AJ69" s="158">
        <v>78.762633043945229</v>
      </c>
      <c r="AK69" s="158">
        <v>115.11467328816096</v>
      </c>
      <c r="AL69" s="158">
        <v>137.87221036337365</v>
      </c>
      <c r="AM69" s="158">
        <v>155.58523091483181</v>
      </c>
      <c r="AN69" s="158">
        <v>165.43312254136492</v>
      </c>
      <c r="AO69" s="158">
        <v>176.01720017861186</v>
      </c>
      <c r="AP69" s="158">
        <v>181.86996564267554</v>
      </c>
      <c r="AQ69" s="158">
        <v>177.8307588643639</v>
      </c>
      <c r="AR69" s="158">
        <v>669.50253051265008</v>
      </c>
      <c r="AS69" s="158">
        <v>749.19634143346639</v>
      </c>
      <c r="AT69" s="158">
        <v>941.20223018836771</v>
      </c>
      <c r="AU69" s="158">
        <v>1064.2402074703487</v>
      </c>
      <c r="AV69" s="158">
        <v>1230.2330047759701</v>
      </c>
      <c r="AW69" s="158">
        <v>1590.966924567922</v>
      </c>
      <c r="AX69" s="158">
        <v>1751.5795572516581</v>
      </c>
      <c r="AY69" s="158">
        <v>2090.2243503288087</v>
      </c>
      <c r="AZ69" s="158">
        <v>2278.2737551148102</v>
      </c>
      <c r="BA69" s="158">
        <v>2393.7574656267257</v>
      </c>
      <c r="BB69" s="158">
        <v>2183.589453188039</v>
      </c>
      <c r="BC69" s="158">
        <v>1808.9634139582415</v>
      </c>
      <c r="BD69" s="158">
        <v>1687.2539802424565</v>
      </c>
      <c r="BE69" s="158">
        <v>1634.2065819931374</v>
      </c>
      <c r="BF69" s="158">
        <v>1626.7238385260625</v>
      </c>
      <c r="BG69" s="158">
        <v>1665.4795809343782</v>
      </c>
      <c r="BH69" s="158">
        <v>1794.2433802042242</v>
      </c>
      <c r="BI69" s="158">
        <v>1939.1114395378152</v>
      </c>
      <c r="BJ69" s="158">
        <v>2025.5187930594677</v>
      </c>
      <c r="BK69" s="158">
        <v>2388.4376159651506</v>
      </c>
      <c r="BL69" s="244">
        <v>4149.3880976078754</v>
      </c>
      <c r="BM69" s="158">
        <v>5298.3369884854765</v>
      </c>
      <c r="BN69" s="158">
        <v>6413.4737826724131</v>
      </c>
      <c r="BO69" s="158">
        <v>7281.7985293518941</v>
      </c>
      <c r="BP69" s="158">
        <v>7902.6788758174634</v>
      </c>
      <c r="BQ69" s="158">
        <v>8546.5747592375665</v>
      </c>
      <c r="BR69" s="158">
        <v>9124.0532641179925</v>
      </c>
      <c r="BS69" s="158">
        <v>9372.0650740607271</v>
      </c>
      <c r="BT69" s="158">
        <v>8907.4111132597882</v>
      </c>
      <c r="BU69" s="158">
        <v>8206.5004162341247</v>
      </c>
      <c r="BV69" s="158">
        <v>7479.9387094629128</v>
      </c>
      <c r="BW69" s="158">
        <v>6515.2343757405724</v>
      </c>
      <c r="BX69" s="158">
        <v>5755.719031793783</v>
      </c>
      <c r="BY69" s="158">
        <v>5285.6264338362062</v>
      </c>
      <c r="BZ69" s="158">
        <v>4724.5678575842703</v>
      </c>
      <c r="CA69" s="158">
        <v>4593.5906597838639</v>
      </c>
      <c r="CB69" s="158">
        <v>3949.998243918435</v>
      </c>
      <c r="CC69" s="158">
        <v>3514.7614942959067</v>
      </c>
      <c r="CD69" s="158">
        <v>3804.0044662594778</v>
      </c>
      <c r="CE69" s="158">
        <v>3933.5887297099298</v>
      </c>
      <c r="CF69" s="158">
        <v>4080.4730888772347</v>
      </c>
      <c r="CG69" s="159">
        <v>4289.135998626728</v>
      </c>
    </row>
    <row r="70" spans="1:85" ht="26.25" customHeight="1" x14ac:dyDescent="0.35">
      <c r="B70" s="64" t="s">
        <v>544</v>
      </c>
      <c r="AH70" s="158">
        <v>1943.5604260384598</v>
      </c>
      <c r="AI70" s="158">
        <v>1827.809593330878</v>
      </c>
      <c r="AJ70" s="158">
        <v>1981.2332480817313</v>
      </c>
      <c r="AK70" s="158">
        <v>2898.6842597417758</v>
      </c>
      <c r="AL70" s="158">
        <v>3469.320965446705</v>
      </c>
      <c r="AM70" s="158">
        <v>3916.1343748393701</v>
      </c>
      <c r="AN70" s="158">
        <v>4167.1889915811753</v>
      </c>
      <c r="AO70" s="158">
        <v>4431.9843916528826</v>
      </c>
      <c r="AP70" s="158">
        <v>4575.6478338964571</v>
      </c>
      <c r="AQ70" s="158">
        <v>4478.7770669153651</v>
      </c>
      <c r="AR70" s="158">
        <v>4851.9064683336901</v>
      </c>
      <c r="AS70" s="158">
        <v>5044.8436157777851</v>
      </c>
      <c r="AT70" s="158">
        <v>5287.9414211277526</v>
      </c>
      <c r="AU70" s="158">
        <v>5522.9025142997534</v>
      </c>
      <c r="AV70" s="158">
        <v>5864.8692933099201</v>
      </c>
      <c r="AW70" s="158">
        <v>6476.4116754107035</v>
      </c>
      <c r="AX70" s="158">
        <v>6796.9185393919761</v>
      </c>
      <c r="AY70" s="158">
        <v>6999.9695512812614</v>
      </c>
      <c r="AZ70" s="158">
        <v>7026.977662644822</v>
      </c>
      <c r="BA70" s="158">
        <v>7095.2530413967224</v>
      </c>
      <c r="BB70" s="158">
        <v>7116.3676831097619</v>
      </c>
      <c r="BC70" s="158">
        <v>7289.0337897703184</v>
      </c>
      <c r="BD70" s="158">
        <v>7597.2880107854126</v>
      </c>
      <c r="BE70" s="158">
        <v>7913.1127711663148</v>
      </c>
      <c r="BF70" s="158">
        <v>8302.386005537337</v>
      </c>
      <c r="BG70" s="158">
        <v>7536.7129545640009</v>
      </c>
      <c r="BH70" s="158">
        <v>7496.4837327753112</v>
      </c>
      <c r="BI70" s="158">
        <v>7322.0377954235355</v>
      </c>
      <c r="BJ70" s="158">
        <v>7595.0738848221372</v>
      </c>
      <c r="BK70" s="158">
        <v>7510.0411545925035</v>
      </c>
      <c r="BL70" s="158">
        <v>8102.2260851234569</v>
      </c>
      <c r="BM70" s="158">
        <v>8370.0859659969901</v>
      </c>
      <c r="BN70" s="158">
        <v>8480.5035271289162</v>
      </c>
      <c r="BO70" s="158">
        <v>8743.0979107511102</v>
      </c>
      <c r="BP70" s="158">
        <v>8839.7872935901378</v>
      </c>
      <c r="BQ70" s="158">
        <v>8831.7399799684408</v>
      </c>
      <c r="BR70" s="158">
        <v>8770.4543035086208</v>
      </c>
      <c r="BS70" s="158">
        <v>8641.003398421386</v>
      </c>
      <c r="BT70" s="158">
        <v>8193.578496784754</v>
      </c>
      <c r="BU70" s="158">
        <v>7759.3345532460098</v>
      </c>
      <c r="BV70" s="158">
        <v>7282.6581442742381</v>
      </c>
      <c r="BW70" s="158">
        <v>7028.8730441127809</v>
      </c>
      <c r="BX70" s="158">
        <v>6676.3796870857332</v>
      </c>
      <c r="BY70" s="158">
        <v>6623.7821678651235</v>
      </c>
      <c r="BZ70" s="158">
        <v>6400.0339277610665</v>
      </c>
      <c r="CA70" s="158">
        <v>6369.2538829774567</v>
      </c>
      <c r="CB70" s="158">
        <v>6821.5715103316534</v>
      </c>
      <c r="CC70" s="158">
        <v>5684.8716737984969</v>
      </c>
      <c r="CD70" s="158">
        <v>5366.6838874518289</v>
      </c>
      <c r="CE70" s="158">
        <v>5404.2102336306134</v>
      </c>
      <c r="CF70" s="158">
        <v>5789.6623918057921</v>
      </c>
      <c r="CG70" s="159">
        <v>6680.9188848246877</v>
      </c>
    </row>
    <row r="71" spans="1:85" x14ac:dyDescent="0.35">
      <c r="B71" s="64" t="s">
        <v>521</v>
      </c>
      <c r="AH71" s="158">
        <v>2422.7038516939629</v>
      </c>
      <c r="AI71" s="158">
        <v>2281.104870781327</v>
      </c>
      <c r="AJ71" s="158">
        <v>2474.1712536975929</v>
      </c>
      <c r="AK71" s="158">
        <v>3618.1892203290204</v>
      </c>
      <c r="AL71" s="158">
        <v>4331.8546330804329</v>
      </c>
      <c r="AM71" s="158">
        <v>4888.3619608053623</v>
      </c>
      <c r="AN71" s="158">
        <v>5199.3816174806798</v>
      </c>
      <c r="AO71" s="158">
        <v>5529.709175676765</v>
      </c>
      <c r="AP71" s="158">
        <v>5715.3985114343704</v>
      </c>
      <c r="AQ71" s="158">
        <v>5590.4234050661753</v>
      </c>
      <c r="AR71" s="158">
        <v>5075.0153252829323</v>
      </c>
      <c r="AS71" s="158">
        <v>5396.5572481869813</v>
      </c>
      <c r="AT71" s="158">
        <v>6308.1992312748534</v>
      </c>
      <c r="AU71" s="158">
        <v>8125.1612891166169</v>
      </c>
      <c r="AV71" s="158">
        <v>10452.715295042008</v>
      </c>
      <c r="AW71" s="158">
        <v>12241.67831455506</v>
      </c>
      <c r="AX71" s="158">
        <v>13387.247841520388</v>
      </c>
      <c r="AY71" s="158">
        <v>14058.273962590903</v>
      </c>
      <c r="AZ71" s="158">
        <v>14286.19500529508</v>
      </c>
      <c r="BA71" s="158">
        <v>13839.026962483049</v>
      </c>
      <c r="BB71" s="158">
        <v>13326.647296560723</v>
      </c>
      <c r="BC71" s="158">
        <v>12886.378000962719</v>
      </c>
      <c r="BD71" s="158">
        <v>12558.843197884631</v>
      </c>
      <c r="BE71" s="158">
        <v>12654.42049369895</v>
      </c>
      <c r="BF71" s="158">
        <v>13632.598048257349</v>
      </c>
      <c r="BG71" s="158">
        <v>13422.703262376272</v>
      </c>
      <c r="BH71" s="158">
        <v>14188.989457838279</v>
      </c>
      <c r="BI71" s="158">
        <v>15023.321280531891</v>
      </c>
      <c r="BJ71" s="158">
        <v>15590.26899018169</v>
      </c>
      <c r="BK71" s="158">
        <v>16485.897774571324</v>
      </c>
      <c r="BL71" s="158">
        <v>17075.345045360533</v>
      </c>
      <c r="BM71" s="158">
        <v>20664.765758708138</v>
      </c>
      <c r="BN71" s="158">
        <v>22064.509918576769</v>
      </c>
      <c r="BO71" s="158">
        <v>23222.952041381919</v>
      </c>
      <c r="BP71" s="158">
        <v>24031.390410549317</v>
      </c>
      <c r="BQ71" s="158">
        <v>23787.385971734238</v>
      </c>
      <c r="BR71" s="158">
        <v>23650.577283119266</v>
      </c>
      <c r="BS71" s="158">
        <v>23452.508169830293</v>
      </c>
      <c r="BT71" s="158">
        <v>22151.440987612244</v>
      </c>
      <c r="BU71" s="158">
        <v>20663.554999961227</v>
      </c>
      <c r="BV71" s="158">
        <v>18592.53861431195</v>
      </c>
      <c r="BW71" s="158">
        <v>15381.003562922318</v>
      </c>
      <c r="BX71" s="158">
        <v>13383.335504418948</v>
      </c>
      <c r="BY71" s="158">
        <v>12147.057140433297</v>
      </c>
      <c r="BZ71" s="158">
        <v>10527.931150927167</v>
      </c>
      <c r="CA71" s="158">
        <v>9777.8871166611971</v>
      </c>
      <c r="CB71" s="158">
        <v>8336.4151631002278</v>
      </c>
      <c r="CC71" s="158">
        <v>5681.7241944968018</v>
      </c>
      <c r="CD71" s="158">
        <v>5316.7051304039223</v>
      </c>
      <c r="CE71" s="158">
        <v>5295.4119096584982</v>
      </c>
      <c r="CF71" s="158">
        <v>4983.3675217393093</v>
      </c>
      <c r="CG71" s="159">
        <v>4333.3042096373938</v>
      </c>
    </row>
    <row r="72" spans="1:85" s="107" customFormat="1" x14ac:dyDescent="0.35">
      <c r="A72" s="169"/>
      <c r="B72" s="69" t="s">
        <v>260</v>
      </c>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46">
        <v>4366.2642777324227</v>
      </c>
      <c r="AI72" s="46">
        <v>4108.9144641122048</v>
      </c>
      <c r="AJ72" s="46">
        <v>4455.4045017793242</v>
      </c>
      <c r="AK72" s="46">
        <v>6516.8734800707953</v>
      </c>
      <c r="AL72" s="46">
        <v>7801.1755985271375</v>
      </c>
      <c r="AM72" s="46">
        <v>8804.4963356447315</v>
      </c>
      <c r="AN72" s="46">
        <v>9366.5706090618551</v>
      </c>
      <c r="AO72" s="46">
        <v>9961.6935673296484</v>
      </c>
      <c r="AP72" s="46">
        <v>10291.046345330828</v>
      </c>
      <c r="AQ72" s="46">
        <v>10069.20047198154</v>
      </c>
      <c r="AR72" s="46">
        <v>9926.9217936166224</v>
      </c>
      <c r="AS72" s="46">
        <v>10441.400863964765</v>
      </c>
      <c r="AT72" s="46">
        <v>11596.140652402608</v>
      </c>
      <c r="AU72" s="46">
        <v>13648.063803416369</v>
      </c>
      <c r="AV72" s="46">
        <v>16317.584588351929</v>
      </c>
      <c r="AW72" s="46">
        <v>18718.089989965763</v>
      </c>
      <c r="AX72" s="46">
        <v>20184.166380912364</v>
      </c>
      <c r="AY72" s="46">
        <v>21058.243513872167</v>
      </c>
      <c r="AZ72" s="46">
        <v>21313.1726679399</v>
      </c>
      <c r="BA72" s="46">
        <v>20934.280003879772</v>
      </c>
      <c r="BB72" s="46">
        <v>20443.014979670486</v>
      </c>
      <c r="BC72" s="46">
        <v>20175.411790733036</v>
      </c>
      <c r="BD72" s="46">
        <v>20156.131208670042</v>
      </c>
      <c r="BE72" s="46">
        <v>20567.533264865266</v>
      </c>
      <c r="BF72" s="46">
        <v>21934.984053794684</v>
      </c>
      <c r="BG72" s="46">
        <v>20959.416216940273</v>
      </c>
      <c r="BH72" s="46">
        <v>21685.473190613589</v>
      </c>
      <c r="BI72" s="46">
        <v>22345.359075955424</v>
      </c>
      <c r="BJ72" s="46">
        <v>23185.342875003829</v>
      </c>
      <c r="BK72" s="46">
        <v>23995.938929163825</v>
      </c>
      <c r="BL72" s="46">
        <v>25177.57113048399</v>
      </c>
      <c r="BM72" s="46">
        <v>29034.851724705128</v>
      </c>
      <c r="BN72" s="46">
        <v>30545.013445705685</v>
      </c>
      <c r="BO72" s="46">
        <v>31966.049952133031</v>
      </c>
      <c r="BP72" s="46">
        <v>32871.17770413946</v>
      </c>
      <c r="BQ72" s="46">
        <v>32619.125951702677</v>
      </c>
      <c r="BR72" s="46">
        <v>32421.031586627887</v>
      </c>
      <c r="BS72" s="46">
        <v>32093.511568251681</v>
      </c>
      <c r="BT72" s="46">
        <v>30345.019484396998</v>
      </c>
      <c r="BU72" s="46">
        <v>28422.889553207238</v>
      </c>
      <c r="BV72" s="46">
        <v>25875.196758586189</v>
      </c>
      <c r="BW72" s="46">
        <v>22409.876607035098</v>
      </c>
      <c r="BX72" s="46">
        <v>20059.715191504685</v>
      </c>
      <c r="BY72" s="46">
        <v>18770.839308298422</v>
      </c>
      <c r="BZ72" s="46">
        <v>16927.965078688234</v>
      </c>
      <c r="CA72" s="46">
        <v>16147.140999638652</v>
      </c>
      <c r="CB72" s="46">
        <v>15157.986673431882</v>
      </c>
      <c r="CC72" s="46">
        <v>11366.595868295299</v>
      </c>
      <c r="CD72" s="46">
        <v>10683.389017855752</v>
      </c>
      <c r="CE72" s="46">
        <v>10699.622143289113</v>
      </c>
      <c r="CF72" s="46">
        <v>10773.0299135451</v>
      </c>
      <c r="CG72" s="47">
        <v>11014.223094462082</v>
      </c>
    </row>
    <row r="73" spans="1:85" ht="26.25" customHeight="1" x14ac:dyDescent="0.35">
      <c r="B73" s="69" t="s">
        <v>483</v>
      </c>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9"/>
    </row>
    <row r="74" spans="1:85" ht="26.25" customHeight="1" x14ac:dyDescent="0.35">
      <c r="B74" s="62" t="s">
        <v>362</v>
      </c>
      <c r="AH74" s="158">
        <v>0</v>
      </c>
      <c r="AI74" s="158">
        <v>0</v>
      </c>
      <c r="AJ74" s="158">
        <v>0</v>
      </c>
      <c r="AK74" s="158">
        <v>0</v>
      </c>
      <c r="AL74" s="158">
        <v>0</v>
      </c>
      <c r="AM74" s="158">
        <v>0</v>
      </c>
      <c r="AN74" s="158">
        <v>0</v>
      </c>
      <c r="AO74" s="158">
        <v>0</v>
      </c>
      <c r="AP74" s="158">
        <v>0</v>
      </c>
      <c r="AQ74" s="158">
        <v>0</v>
      </c>
      <c r="AR74" s="158">
        <v>0</v>
      </c>
      <c r="AS74" s="158">
        <v>0</v>
      </c>
      <c r="AT74" s="158">
        <v>0</v>
      </c>
      <c r="AU74" s="158">
        <v>0</v>
      </c>
      <c r="AV74" s="158">
        <v>0</v>
      </c>
      <c r="AW74" s="158">
        <v>0</v>
      </c>
      <c r="AX74" s="158">
        <v>0</v>
      </c>
      <c r="AY74" s="158">
        <v>0</v>
      </c>
      <c r="AZ74" s="158">
        <v>0</v>
      </c>
      <c r="BA74" s="158">
        <v>0</v>
      </c>
      <c r="BB74" s="158">
        <v>0</v>
      </c>
      <c r="BC74" s="158">
        <v>0</v>
      </c>
      <c r="BD74" s="158">
        <v>0</v>
      </c>
      <c r="BE74" s="158">
        <v>0</v>
      </c>
      <c r="BF74" s="158">
        <v>0</v>
      </c>
      <c r="BG74" s="158">
        <v>0</v>
      </c>
      <c r="BH74" s="158">
        <v>0</v>
      </c>
      <c r="BI74" s="158">
        <v>0</v>
      </c>
      <c r="BJ74" s="158">
        <v>5.3680524695507774</v>
      </c>
      <c r="BK74" s="158">
        <v>6.0860036808369982</v>
      </c>
      <c r="BL74" s="158">
        <v>310.74648369748849</v>
      </c>
      <c r="BM74" s="158">
        <v>433.23146513975843</v>
      </c>
      <c r="BN74" s="158">
        <v>620.69404276363684</v>
      </c>
      <c r="BO74" s="158">
        <v>180.32152913738324</v>
      </c>
      <c r="BP74" s="158">
        <v>194.94284221152174</v>
      </c>
      <c r="BQ74" s="158">
        <v>11.345931899255635</v>
      </c>
      <c r="BR74" s="158">
        <v>14.714187485923746</v>
      </c>
      <c r="BS74" s="158">
        <v>5.0101986467531701</v>
      </c>
      <c r="BT74" s="158">
        <v>4.113922563935728</v>
      </c>
      <c r="BU74" s="158">
        <v>145.63002157555707</v>
      </c>
      <c r="BV74" s="158">
        <v>33.64584863076432</v>
      </c>
      <c r="BW74" s="158">
        <v>0.27696929071277138</v>
      </c>
      <c r="BX74" s="158">
        <v>114.25962971476322</v>
      </c>
      <c r="BY74" s="158">
        <v>0.48493261530741766</v>
      </c>
      <c r="BZ74" s="158">
        <v>151.83415069162839</v>
      </c>
      <c r="CA74" s="158">
        <v>30.66650233237284</v>
      </c>
      <c r="CB74" s="158">
        <v>36.114803805973544</v>
      </c>
      <c r="CC74" s="158">
        <v>35.275677757843965</v>
      </c>
      <c r="CD74" s="158">
        <v>34.59387398428148</v>
      </c>
      <c r="CE74" s="158">
        <v>33.929648834628935</v>
      </c>
      <c r="CF74" s="158">
        <v>33.273897201457373</v>
      </c>
      <c r="CG74" s="159">
        <v>32.630297124708513</v>
      </c>
    </row>
    <row r="75" spans="1:85" ht="26.25" customHeight="1" x14ac:dyDescent="0.35">
      <c r="B75" s="201" t="s">
        <v>545</v>
      </c>
      <c r="AH75" s="158">
        <v>0</v>
      </c>
      <c r="AI75" s="158">
        <v>0</v>
      </c>
      <c r="AJ75" s="158">
        <v>0</v>
      </c>
      <c r="AK75" s="158">
        <v>0</v>
      </c>
      <c r="AL75" s="158">
        <v>0</v>
      </c>
      <c r="AM75" s="158">
        <v>0</v>
      </c>
      <c r="AN75" s="158">
        <v>0</v>
      </c>
      <c r="AO75" s="158">
        <v>0</v>
      </c>
      <c r="AP75" s="158">
        <v>0</v>
      </c>
      <c r="AQ75" s="158">
        <v>0</v>
      </c>
      <c r="AR75" s="158">
        <v>0</v>
      </c>
      <c r="AS75" s="158">
        <v>0</v>
      </c>
      <c r="AT75" s="158">
        <v>0</v>
      </c>
      <c r="AU75" s="158">
        <v>0</v>
      </c>
      <c r="AV75" s="158">
        <v>0</v>
      </c>
      <c r="AW75" s="158">
        <v>0</v>
      </c>
      <c r="AX75" s="158">
        <v>0</v>
      </c>
      <c r="AY75" s="158">
        <v>0</v>
      </c>
      <c r="AZ75" s="158">
        <v>0</v>
      </c>
      <c r="BA75" s="158">
        <v>0</v>
      </c>
      <c r="BB75" s="158">
        <v>0</v>
      </c>
      <c r="BC75" s="158">
        <v>0</v>
      </c>
      <c r="BD75" s="158">
        <v>0</v>
      </c>
      <c r="BE75" s="158">
        <v>0</v>
      </c>
      <c r="BF75" s="158">
        <v>0</v>
      </c>
      <c r="BG75" s="158">
        <v>0</v>
      </c>
      <c r="BH75" s="158">
        <v>0</v>
      </c>
      <c r="BI75" s="158">
        <v>0</v>
      </c>
      <c r="BJ75" s="158">
        <v>3.7268216098724101</v>
      </c>
      <c r="BK75" s="158">
        <v>4.2403427298379377</v>
      </c>
      <c r="BL75" s="158">
        <v>214.09363264520206</v>
      </c>
      <c r="BM75" s="158">
        <v>281.67816890346506</v>
      </c>
      <c r="BN75" s="158">
        <v>380.3490554781481</v>
      </c>
      <c r="BO75" s="158">
        <v>109.11149172154444</v>
      </c>
      <c r="BP75" s="158">
        <v>115.20381749294594</v>
      </c>
      <c r="BQ75" s="158">
        <v>6.5518134654285047</v>
      </c>
      <c r="BR75" s="158">
        <v>8.1919783444493728</v>
      </c>
      <c r="BS75" s="158">
        <v>2.4805148375824264</v>
      </c>
      <c r="BT75" s="158">
        <v>2.0178747445089482</v>
      </c>
      <c r="BU75" s="158">
        <v>68.943427583863496</v>
      </c>
      <c r="BV75" s="158">
        <v>25.07710834568087</v>
      </c>
      <c r="BW75" s="158">
        <v>0.11870112459118688</v>
      </c>
      <c r="BX75" s="158">
        <v>40.137777092474458</v>
      </c>
      <c r="BY75" s="158">
        <v>0.17819105103823571</v>
      </c>
      <c r="BZ75" s="158">
        <v>49.291570061526123</v>
      </c>
      <c r="CA75" s="158">
        <v>9.3783482293721345</v>
      </c>
      <c r="CB75" s="158">
        <v>12.840767611719283</v>
      </c>
      <c r="CC75" s="158">
        <v>12.542412880544195</v>
      </c>
      <c r="CD75" s="158">
        <v>12.299994733677199</v>
      </c>
      <c r="CE75" s="158">
        <v>12.063826739123758</v>
      </c>
      <c r="CF75" s="158">
        <v>11.830671538342392</v>
      </c>
      <c r="CG75" s="159">
        <v>11.601836873621055</v>
      </c>
    </row>
    <row r="76" spans="1:85" ht="26.25" customHeight="1" x14ac:dyDescent="0.35">
      <c r="B76" s="201" t="s">
        <v>546</v>
      </c>
      <c r="AH76" s="158">
        <v>0</v>
      </c>
      <c r="AI76" s="158">
        <v>0</v>
      </c>
      <c r="AJ76" s="158">
        <v>0</v>
      </c>
      <c r="AK76" s="158">
        <v>0</v>
      </c>
      <c r="AL76" s="158">
        <v>0</v>
      </c>
      <c r="AM76" s="158">
        <v>0</v>
      </c>
      <c r="AN76" s="158">
        <v>0</v>
      </c>
      <c r="AO76" s="158">
        <v>0</v>
      </c>
      <c r="AP76" s="158">
        <v>0</v>
      </c>
      <c r="AQ76" s="158">
        <v>0</v>
      </c>
      <c r="AR76" s="158">
        <v>0</v>
      </c>
      <c r="AS76" s="158">
        <v>0</v>
      </c>
      <c r="AT76" s="158">
        <v>0</v>
      </c>
      <c r="AU76" s="158">
        <v>0</v>
      </c>
      <c r="AV76" s="158">
        <v>0</v>
      </c>
      <c r="AW76" s="158">
        <v>0</v>
      </c>
      <c r="AX76" s="158">
        <v>0</v>
      </c>
      <c r="AY76" s="158">
        <v>0</v>
      </c>
      <c r="AZ76" s="158">
        <v>0</v>
      </c>
      <c r="BA76" s="158">
        <v>0</v>
      </c>
      <c r="BB76" s="158">
        <v>0</v>
      </c>
      <c r="BC76" s="158">
        <v>0</v>
      </c>
      <c r="BD76" s="158">
        <v>0</v>
      </c>
      <c r="BE76" s="158">
        <v>0</v>
      </c>
      <c r="BF76" s="158">
        <v>0</v>
      </c>
      <c r="BG76" s="158">
        <v>0</v>
      </c>
      <c r="BH76" s="158">
        <v>0</v>
      </c>
      <c r="BI76" s="158">
        <v>0</v>
      </c>
      <c r="BJ76" s="158">
        <v>1.6412308596783676</v>
      </c>
      <c r="BK76" s="158">
        <v>1.8456609509990605</v>
      </c>
      <c r="BL76" s="158">
        <v>96.652851052286394</v>
      </c>
      <c r="BM76" s="158">
        <v>151.55329623629336</v>
      </c>
      <c r="BN76" s="158">
        <v>240.34498728548874</v>
      </c>
      <c r="BO76" s="158">
        <v>71.210037415838798</v>
      </c>
      <c r="BP76" s="158">
        <v>79.739024718575806</v>
      </c>
      <c r="BQ76" s="158">
        <v>4.7941184338271299</v>
      </c>
      <c r="BR76" s="158">
        <v>6.5222091414743737</v>
      </c>
      <c r="BS76" s="158">
        <v>2.5296838091707436</v>
      </c>
      <c r="BT76" s="158">
        <v>2.0960478194267802</v>
      </c>
      <c r="BU76" s="158">
        <v>76.686593991693556</v>
      </c>
      <c r="BV76" s="158">
        <v>8.5687402850834538</v>
      </c>
      <c r="BW76" s="158">
        <v>0.15826816612158448</v>
      </c>
      <c r="BX76" s="158">
        <v>74.12185262228877</v>
      </c>
      <c r="BY76" s="158">
        <v>0.30674156426918192</v>
      </c>
      <c r="BZ76" s="158">
        <v>102.54258063010225</v>
      </c>
      <c r="CA76" s="158">
        <v>21.288154103000704</v>
      </c>
      <c r="CB76" s="158">
        <v>23.274036194254261</v>
      </c>
      <c r="CC76" s="158">
        <v>22.733264877299774</v>
      </c>
      <c r="CD76" s="158">
        <v>22.293879250604281</v>
      </c>
      <c r="CE76" s="158">
        <v>21.86582209550518</v>
      </c>
      <c r="CF76" s="158">
        <v>21.44322566311498</v>
      </c>
      <c r="CG76" s="159">
        <v>21.028460251087459</v>
      </c>
    </row>
    <row r="77" spans="1:85" x14ac:dyDescent="0.35">
      <c r="B77" s="62" t="s">
        <v>368</v>
      </c>
      <c r="AH77" s="158">
        <v>0</v>
      </c>
      <c r="AI77" s="158">
        <v>0</v>
      </c>
      <c r="AJ77" s="158">
        <v>0</v>
      </c>
      <c r="AK77" s="158">
        <v>0</v>
      </c>
      <c r="AL77" s="158">
        <v>0</v>
      </c>
      <c r="AM77" s="158">
        <v>0</v>
      </c>
      <c r="AN77" s="158">
        <v>0</v>
      </c>
      <c r="AO77" s="158">
        <v>0</v>
      </c>
      <c r="AP77" s="158">
        <v>0</v>
      </c>
      <c r="AQ77" s="158">
        <v>0</v>
      </c>
      <c r="AR77" s="158">
        <v>0</v>
      </c>
      <c r="AS77" s="158">
        <v>0</v>
      </c>
      <c r="AT77" s="158">
        <v>0</v>
      </c>
      <c r="AU77" s="158">
        <v>0</v>
      </c>
      <c r="AV77" s="158">
        <v>0</v>
      </c>
      <c r="AW77" s="158">
        <v>0</v>
      </c>
      <c r="AX77" s="158">
        <v>0</v>
      </c>
      <c r="AY77" s="158">
        <v>0</v>
      </c>
      <c r="AZ77" s="158">
        <v>0</v>
      </c>
      <c r="BA77" s="158">
        <v>0</v>
      </c>
      <c r="BB77" s="158">
        <v>0</v>
      </c>
      <c r="BC77" s="158">
        <v>0</v>
      </c>
      <c r="BD77" s="158">
        <v>0</v>
      </c>
      <c r="BE77" s="158">
        <v>12.164430197174591</v>
      </c>
      <c r="BF77" s="158">
        <v>22.753103692837744</v>
      </c>
      <c r="BG77" s="158">
        <v>25.439213207443462</v>
      </c>
      <c r="BH77" s="158">
        <v>27.395366833673776</v>
      </c>
      <c r="BI77" s="158">
        <v>28.386216586047279</v>
      </c>
      <c r="BJ77" s="158">
        <v>30.461714959848432</v>
      </c>
      <c r="BK77" s="158">
        <v>31.280080586977345</v>
      </c>
      <c r="BL77" s="158">
        <v>31.179283453213856</v>
      </c>
      <c r="BM77" s="158">
        <v>31.663123637733751</v>
      </c>
      <c r="BN77" s="158">
        <v>30.453313956605527</v>
      </c>
      <c r="BO77" s="158">
        <v>31.292924009570292</v>
      </c>
      <c r="BP77" s="158">
        <v>77.809026414386892</v>
      </c>
      <c r="BQ77" s="158">
        <v>238.05793410715577</v>
      </c>
      <c r="BR77" s="158">
        <v>265.34482014073149</v>
      </c>
      <c r="BS77" s="158">
        <v>213.54492869986757</v>
      </c>
      <c r="BT77" s="158">
        <v>236.97528313370515</v>
      </c>
      <c r="BU77" s="158">
        <v>208.69089712027349</v>
      </c>
      <c r="BV77" s="158">
        <v>189.01937660622067</v>
      </c>
      <c r="BW77" s="158">
        <v>160.9950189210978</v>
      </c>
      <c r="BX77" s="158">
        <v>198.3787103579285</v>
      </c>
      <c r="BY77" s="158">
        <v>164.75125188195531</v>
      </c>
      <c r="BZ77" s="158">
        <v>120.83987033815819</v>
      </c>
      <c r="CA77" s="158">
        <v>114.94213299223091</v>
      </c>
      <c r="CB77" s="158">
        <v>0</v>
      </c>
      <c r="CC77" s="158">
        <v>0</v>
      </c>
      <c r="CD77" s="158">
        <v>0</v>
      </c>
      <c r="CE77" s="158">
        <v>0</v>
      </c>
      <c r="CF77" s="158">
        <v>0</v>
      </c>
      <c r="CG77" s="159">
        <v>0</v>
      </c>
    </row>
    <row r="78" spans="1:85" x14ac:dyDescent="0.35">
      <c r="B78" s="62" t="s">
        <v>374</v>
      </c>
      <c r="AH78" s="158">
        <v>0</v>
      </c>
      <c r="AI78" s="158">
        <v>0</v>
      </c>
      <c r="AJ78" s="158">
        <v>0</v>
      </c>
      <c r="AK78" s="158">
        <v>0</v>
      </c>
      <c r="AL78" s="158">
        <v>0</v>
      </c>
      <c r="AM78" s="158">
        <v>0</v>
      </c>
      <c r="AN78" s="158">
        <v>0</v>
      </c>
      <c r="AO78" s="158">
        <v>0</v>
      </c>
      <c r="AP78" s="158">
        <v>0</v>
      </c>
      <c r="AQ78" s="158">
        <v>0</v>
      </c>
      <c r="AR78" s="158">
        <v>0</v>
      </c>
      <c r="AS78" s="158">
        <v>0</v>
      </c>
      <c r="AT78" s="158">
        <v>0</v>
      </c>
      <c r="AU78" s="158">
        <v>0</v>
      </c>
      <c r="AV78" s="158">
        <v>0</v>
      </c>
      <c r="AW78" s="158">
        <v>0</v>
      </c>
      <c r="AX78" s="158">
        <v>0</v>
      </c>
      <c r="AY78" s="158">
        <v>0</v>
      </c>
      <c r="AZ78" s="158">
        <v>0</v>
      </c>
      <c r="BA78" s="158">
        <v>0</v>
      </c>
      <c r="BB78" s="158">
        <v>0</v>
      </c>
      <c r="BC78" s="158">
        <v>0</v>
      </c>
      <c r="BD78" s="158">
        <v>0</v>
      </c>
      <c r="BE78" s="158">
        <v>0</v>
      </c>
      <c r="BF78" s="158">
        <v>0</v>
      </c>
      <c r="BG78" s="158">
        <v>0</v>
      </c>
      <c r="BH78" s="158">
        <v>0</v>
      </c>
      <c r="BI78" s="158">
        <v>0</v>
      </c>
      <c r="BJ78" s="158">
        <v>72.862407181289043</v>
      </c>
      <c r="BK78" s="158">
        <v>71.169635524855508</v>
      </c>
      <c r="BL78" s="158">
        <v>73.661228162518242</v>
      </c>
      <c r="BM78" s="158">
        <v>69.083526553964646</v>
      </c>
      <c r="BN78" s="158">
        <v>63.581896970466417</v>
      </c>
      <c r="BO78" s="158">
        <v>65.217837573271851</v>
      </c>
      <c r="BP78" s="158">
        <v>60.44263772922762</v>
      </c>
      <c r="BQ78" s="158">
        <v>59.515195768439924</v>
      </c>
      <c r="BR78" s="158">
        <v>58.884749031879501</v>
      </c>
      <c r="BS78" s="158">
        <v>52.742319370716956</v>
      </c>
      <c r="BT78" s="158">
        <v>49.838865437179408</v>
      </c>
      <c r="BU78" s="158">
        <v>47.148827106386989</v>
      </c>
      <c r="BV78" s="158">
        <v>55.323218571046823</v>
      </c>
      <c r="BW78" s="158">
        <v>41.442227602551377</v>
      </c>
      <c r="BX78" s="158">
        <v>71.772091760777442</v>
      </c>
      <c r="BY78" s="158">
        <v>56.479065508445061</v>
      </c>
      <c r="BZ78" s="158">
        <v>49.541057233203695</v>
      </c>
      <c r="CA78" s="158">
        <v>52.449049528650086</v>
      </c>
      <c r="CB78" s="158">
        <v>57.039743617952396</v>
      </c>
      <c r="CC78" s="158">
        <v>60.512304369101329</v>
      </c>
      <c r="CD78" s="158">
        <v>62.361477768295202</v>
      </c>
      <c r="CE78" s="158">
        <v>62.771781647528222</v>
      </c>
      <c r="CF78" s="158">
        <v>63.696037087487738</v>
      </c>
      <c r="CG78" s="159">
        <v>65.195463104397575</v>
      </c>
    </row>
    <row r="79" spans="1:85" x14ac:dyDescent="0.35">
      <c r="B79" s="201" t="s">
        <v>545</v>
      </c>
      <c r="AH79" s="158">
        <v>0</v>
      </c>
      <c r="AI79" s="158">
        <v>0</v>
      </c>
      <c r="AJ79" s="158">
        <v>0</v>
      </c>
      <c r="AK79" s="158">
        <v>0</v>
      </c>
      <c r="AL79" s="158">
        <v>0</v>
      </c>
      <c r="AM79" s="158">
        <v>0</v>
      </c>
      <c r="AN79" s="158">
        <v>0</v>
      </c>
      <c r="AO79" s="158">
        <v>0</v>
      </c>
      <c r="AP79" s="158">
        <v>0</v>
      </c>
      <c r="AQ79" s="158">
        <v>0</v>
      </c>
      <c r="AR79" s="158">
        <v>0</v>
      </c>
      <c r="AS79" s="158">
        <v>0</v>
      </c>
      <c r="AT79" s="158">
        <v>0</v>
      </c>
      <c r="AU79" s="158">
        <v>0</v>
      </c>
      <c r="AV79" s="158">
        <v>0</v>
      </c>
      <c r="AW79" s="158">
        <v>0</v>
      </c>
      <c r="AX79" s="158">
        <v>0</v>
      </c>
      <c r="AY79" s="158">
        <v>0</v>
      </c>
      <c r="AZ79" s="158">
        <v>0</v>
      </c>
      <c r="BA79" s="158">
        <v>0</v>
      </c>
      <c r="BB79" s="158">
        <v>0</v>
      </c>
      <c r="BC79" s="158">
        <v>0</v>
      </c>
      <c r="BD79" s="158">
        <v>0</v>
      </c>
      <c r="BE79" s="158">
        <v>0</v>
      </c>
      <c r="BF79" s="158">
        <v>0</v>
      </c>
      <c r="BG79" s="158">
        <v>0</v>
      </c>
      <c r="BH79" s="158">
        <v>0</v>
      </c>
      <c r="BI79" s="158">
        <v>0</v>
      </c>
      <c r="BJ79" s="158">
        <v>35.921166740375497</v>
      </c>
      <c r="BK79" s="158">
        <v>34.161425051930642</v>
      </c>
      <c r="BL79" s="158">
        <v>34.76809969270861</v>
      </c>
      <c r="BM79" s="158">
        <v>32.123839847593558</v>
      </c>
      <c r="BN79" s="158">
        <v>28.993345018532686</v>
      </c>
      <c r="BO79" s="158">
        <v>29.86976960855851</v>
      </c>
      <c r="BP79" s="158">
        <v>25.506793121734056</v>
      </c>
      <c r="BQ79" s="158">
        <v>24.163169481986611</v>
      </c>
      <c r="BR79" s="158">
        <v>22.31731988308233</v>
      </c>
      <c r="BS79" s="158">
        <v>18.927456633821894</v>
      </c>
      <c r="BT79" s="158">
        <v>16.932834859085006</v>
      </c>
      <c r="BU79" s="158">
        <v>14.618554255602108</v>
      </c>
      <c r="BV79" s="158">
        <v>15.572632401046993</v>
      </c>
      <c r="BW79" s="158">
        <v>11.757317685742057</v>
      </c>
      <c r="BX79" s="158">
        <v>17.108479813192876</v>
      </c>
      <c r="BY79" s="158">
        <v>13.4630457105792</v>
      </c>
      <c r="BZ79" s="158">
        <v>11.38689520202573</v>
      </c>
      <c r="CA79" s="158">
        <v>12.288606691322105</v>
      </c>
      <c r="CB79" s="158">
        <v>13.3481060307157</v>
      </c>
      <c r="CC79" s="158">
        <v>14.160734316966419</v>
      </c>
      <c r="CD79" s="158">
        <v>14.593467022901109</v>
      </c>
      <c r="CE79" s="158">
        <v>14.689483928613345</v>
      </c>
      <c r="CF79" s="158">
        <v>14.905772762144599</v>
      </c>
      <c r="CG79" s="159">
        <v>15.256659638372177</v>
      </c>
    </row>
    <row r="80" spans="1:85" x14ac:dyDescent="0.35">
      <c r="B80" s="201" t="s">
        <v>546</v>
      </c>
      <c r="AH80" s="158">
        <v>0</v>
      </c>
      <c r="AI80" s="158">
        <v>0</v>
      </c>
      <c r="AJ80" s="158">
        <v>0</v>
      </c>
      <c r="AK80" s="158">
        <v>0</v>
      </c>
      <c r="AL80" s="158">
        <v>0</v>
      </c>
      <c r="AM80" s="158">
        <v>0</v>
      </c>
      <c r="AN80" s="158">
        <v>0</v>
      </c>
      <c r="AO80" s="158">
        <v>0</v>
      </c>
      <c r="AP80" s="158">
        <v>0</v>
      </c>
      <c r="AQ80" s="158">
        <v>0</v>
      </c>
      <c r="AR80" s="158">
        <v>0</v>
      </c>
      <c r="AS80" s="158">
        <v>0</v>
      </c>
      <c r="AT80" s="158">
        <v>0</v>
      </c>
      <c r="AU80" s="158">
        <v>0</v>
      </c>
      <c r="AV80" s="158">
        <v>0</v>
      </c>
      <c r="AW80" s="158">
        <v>0</v>
      </c>
      <c r="AX80" s="158">
        <v>0</v>
      </c>
      <c r="AY80" s="158">
        <v>0</v>
      </c>
      <c r="AZ80" s="158">
        <v>0</v>
      </c>
      <c r="BA80" s="158">
        <v>0</v>
      </c>
      <c r="BB80" s="158">
        <v>0</v>
      </c>
      <c r="BC80" s="158">
        <v>0</v>
      </c>
      <c r="BD80" s="158">
        <v>0</v>
      </c>
      <c r="BE80" s="158">
        <v>0</v>
      </c>
      <c r="BF80" s="158">
        <v>0</v>
      </c>
      <c r="BG80" s="158">
        <v>0</v>
      </c>
      <c r="BH80" s="158">
        <v>0</v>
      </c>
      <c r="BI80" s="158">
        <v>0</v>
      </c>
      <c r="BJ80" s="158">
        <v>36.941240440913546</v>
      </c>
      <c r="BK80" s="158">
        <v>37.008210472924866</v>
      </c>
      <c r="BL80" s="158">
        <v>38.893128469809639</v>
      </c>
      <c r="BM80" s="158">
        <v>36.95968670637108</v>
      </c>
      <c r="BN80" s="158">
        <v>34.588551951933731</v>
      </c>
      <c r="BO80" s="158">
        <v>35.348067964713337</v>
      </c>
      <c r="BP80" s="158">
        <v>34.935844607493564</v>
      </c>
      <c r="BQ80" s="158">
        <v>35.352026286453309</v>
      </c>
      <c r="BR80" s="158">
        <v>36.567429148797174</v>
      </c>
      <c r="BS80" s="158">
        <v>33.814862736895066</v>
      </c>
      <c r="BT80" s="158">
        <v>32.906030578094402</v>
      </c>
      <c r="BU80" s="158">
        <v>32.530272850784883</v>
      </c>
      <c r="BV80" s="158">
        <v>39.750586169999828</v>
      </c>
      <c r="BW80" s="158">
        <v>29.684909916809325</v>
      </c>
      <c r="BX80" s="158">
        <v>54.663611947584563</v>
      </c>
      <c r="BY80" s="158">
        <v>43.016019797865866</v>
      </c>
      <c r="BZ80" s="158">
        <v>38.154162031177961</v>
      </c>
      <c r="CA80" s="158">
        <v>40.160442837327977</v>
      </c>
      <c r="CB80" s="158">
        <v>43.691637587236698</v>
      </c>
      <c r="CC80" s="158">
        <v>46.351570052134917</v>
      </c>
      <c r="CD80" s="158">
        <v>47.768010745394086</v>
      </c>
      <c r="CE80" s="158">
        <v>48.082297718914873</v>
      </c>
      <c r="CF80" s="158">
        <v>48.790264325343138</v>
      </c>
      <c r="CG80" s="159">
        <v>49.938803466025398</v>
      </c>
    </row>
    <row r="81" spans="2:85" x14ac:dyDescent="0.35">
      <c r="B81" s="62" t="s">
        <v>381</v>
      </c>
      <c r="AH81" s="158">
        <v>0</v>
      </c>
      <c r="AI81" s="158">
        <v>0</v>
      </c>
      <c r="AJ81" s="158">
        <v>0</v>
      </c>
      <c r="AK81" s="158">
        <v>0</v>
      </c>
      <c r="AL81" s="158">
        <v>0</v>
      </c>
      <c r="AM81" s="158">
        <v>0</v>
      </c>
      <c r="AN81" s="158">
        <v>0</v>
      </c>
      <c r="AO81" s="158">
        <v>0</v>
      </c>
      <c r="AP81" s="158">
        <v>0</v>
      </c>
      <c r="AQ81" s="158">
        <v>0</v>
      </c>
      <c r="AR81" s="158">
        <v>3.3992207995493411</v>
      </c>
      <c r="AS81" s="158">
        <v>26.472697739253288</v>
      </c>
      <c r="AT81" s="158">
        <v>55.568992597299072</v>
      </c>
      <c r="AU81" s="158">
        <v>98.518699966095213</v>
      </c>
      <c r="AV81" s="158">
        <v>180.596178169533</v>
      </c>
      <c r="AW81" s="158">
        <v>229.16997593294627</v>
      </c>
      <c r="AX81" s="158">
        <v>202.40232582328676</v>
      </c>
      <c r="AY81" s="158">
        <v>202.40351715927824</v>
      </c>
      <c r="AZ81" s="158">
        <v>204.92725779154563</v>
      </c>
      <c r="BA81" s="158">
        <v>201.33920336504883</v>
      </c>
      <c r="BB81" s="158">
        <v>207.02775711037359</v>
      </c>
      <c r="BC81" s="158">
        <v>228.45740677094454</v>
      </c>
      <c r="BD81" s="158">
        <v>238.99809335074698</v>
      </c>
      <c r="BE81" s="158">
        <v>263.97736420151108</v>
      </c>
      <c r="BF81" s="158">
        <v>292.22006494317952</v>
      </c>
      <c r="BG81" s="158">
        <v>320.96117441111238</v>
      </c>
      <c r="BH81" s="158">
        <v>345.14453253956964</v>
      </c>
      <c r="BI81" s="158">
        <v>370.78090057569153</v>
      </c>
      <c r="BJ81" s="158">
        <v>405.12831539170475</v>
      </c>
      <c r="BK81" s="158">
        <v>451.85602967513546</v>
      </c>
      <c r="BL81" s="158">
        <v>478.36740072583569</v>
      </c>
      <c r="BM81" s="158">
        <v>495.45617013009274</v>
      </c>
      <c r="BN81" s="158">
        <v>498.70491252769142</v>
      </c>
      <c r="BO81" s="158">
        <v>456.6212337850223</v>
      </c>
      <c r="BP81" s="158">
        <v>418.138828377756</v>
      </c>
      <c r="BQ81" s="158">
        <v>385.41349254067148</v>
      </c>
      <c r="BR81" s="158">
        <v>362.14687302819158</v>
      </c>
      <c r="BS81" s="158">
        <v>0</v>
      </c>
      <c r="BT81" s="158">
        <v>0</v>
      </c>
      <c r="BU81" s="158">
        <v>0</v>
      </c>
      <c r="BV81" s="158">
        <v>0</v>
      </c>
      <c r="BW81" s="158">
        <v>0</v>
      </c>
      <c r="BX81" s="158">
        <v>0</v>
      </c>
      <c r="BY81" s="158">
        <v>0</v>
      </c>
      <c r="BZ81" s="158">
        <v>0</v>
      </c>
      <c r="CA81" s="158">
        <v>0</v>
      </c>
      <c r="CB81" s="158">
        <v>0</v>
      </c>
      <c r="CC81" s="158">
        <v>0</v>
      </c>
      <c r="CD81" s="158">
        <v>0</v>
      </c>
      <c r="CE81" s="158">
        <v>0</v>
      </c>
      <c r="CF81" s="158">
        <v>0</v>
      </c>
      <c r="CG81" s="159">
        <v>0</v>
      </c>
    </row>
    <row r="82" spans="2:85" x14ac:dyDescent="0.35">
      <c r="B82" s="62" t="s">
        <v>34</v>
      </c>
      <c r="AH82" s="158">
        <v>0</v>
      </c>
      <c r="AI82" s="158">
        <v>0</v>
      </c>
      <c r="AJ82" s="158">
        <v>0</v>
      </c>
      <c r="AK82" s="158">
        <v>0</v>
      </c>
      <c r="AL82" s="158">
        <v>0</v>
      </c>
      <c r="AM82" s="158">
        <v>0</v>
      </c>
      <c r="AN82" s="158">
        <v>0</v>
      </c>
      <c r="AO82" s="158">
        <v>0</v>
      </c>
      <c r="AP82" s="158">
        <v>0</v>
      </c>
      <c r="AQ82" s="158">
        <v>0</v>
      </c>
      <c r="AR82" s="158">
        <v>314.59455242888021</v>
      </c>
      <c r="AS82" s="158">
        <v>229.42511320012636</v>
      </c>
      <c r="AT82" s="158">
        <v>223.94187949273984</v>
      </c>
      <c r="AU82" s="158">
        <v>271.87726987593351</v>
      </c>
      <c r="AV82" s="158">
        <v>266.16636161722914</v>
      </c>
      <c r="AW82" s="158">
        <v>283.71675186771472</v>
      </c>
      <c r="AX82" s="158">
        <v>268.61715202611379</v>
      </c>
      <c r="AY82" s="158">
        <v>266.42641244854525</v>
      </c>
      <c r="AZ82" s="158">
        <v>251.91460933174776</v>
      </c>
      <c r="BA82" s="158">
        <v>240.75816434613051</v>
      </c>
      <c r="BB82" s="158">
        <v>263.33618834400067</v>
      </c>
      <c r="BC82" s="158">
        <v>236.0377032146275</v>
      </c>
      <c r="BD82" s="158">
        <v>227.9199910908809</v>
      </c>
      <c r="BE82" s="158">
        <v>241.37182766497583</v>
      </c>
      <c r="BF82" s="158">
        <v>235.26578564826195</v>
      </c>
      <c r="BG82" s="158">
        <v>262.88529867464291</v>
      </c>
      <c r="BH82" s="158">
        <v>265.0401478726609</v>
      </c>
      <c r="BI82" s="158">
        <v>305.97995451510639</v>
      </c>
      <c r="BJ82" s="158">
        <v>425.68843559176884</v>
      </c>
      <c r="BK82" s="158">
        <v>357.77770009451785</v>
      </c>
      <c r="BL82" s="158">
        <v>320.25756895414889</v>
      </c>
      <c r="BM82" s="158">
        <v>392.18457005999795</v>
      </c>
      <c r="BN82" s="158">
        <v>389.58058206461999</v>
      </c>
      <c r="BO82" s="158">
        <v>177.45274570171665</v>
      </c>
      <c r="BP82" s="158">
        <v>133.24585401560648</v>
      </c>
      <c r="BQ82" s="158">
        <v>11.853374553486651</v>
      </c>
      <c r="BR82" s="158">
        <v>0</v>
      </c>
      <c r="BS82" s="158">
        <v>0</v>
      </c>
      <c r="BT82" s="158">
        <v>0</v>
      </c>
      <c r="BU82" s="158">
        <v>0</v>
      </c>
      <c r="BV82" s="158">
        <v>0</v>
      </c>
      <c r="BW82" s="158">
        <v>0</v>
      </c>
      <c r="BX82" s="158">
        <v>0</v>
      </c>
      <c r="BY82" s="158">
        <v>0</v>
      </c>
      <c r="BZ82" s="158">
        <v>0</v>
      </c>
      <c r="CA82" s="158">
        <v>0</v>
      </c>
      <c r="CB82" s="158">
        <v>0</v>
      </c>
      <c r="CC82" s="158">
        <v>0</v>
      </c>
      <c r="CD82" s="158">
        <v>0</v>
      </c>
      <c r="CE82" s="158">
        <v>0</v>
      </c>
      <c r="CF82" s="158">
        <v>0</v>
      </c>
      <c r="CG82" s="159">
        <v>0</v>
      </c>
    </row>
    <row r="83" spans="2:85" x14ac:dyDescent="0.35">
      <c r="B83" s="201" t="s">
        <v>545</v>
      </c>
      <c r="AH83" s="158">
        <v>0</v>
      </c>
      <c r="AI83" s="158">
        <v>0</v>
      </c>
      <c r="AJ83" s="158">
        <v>0</v>
      </c>
      <c r="AK83" s="158">
        <v>0</v>
      </c>
      <c r="AL83" s="158">
        <v>0</v>
      </c>
      <c r="AM83" s="158">
        <v>0</v>
      </c>
      <c r="AN83" s="158">
        <v>0</v>
      </c>
      <c r="AO83" s="158">
        <v>0</v>
      </c>
      <c r="AP83" s="158">
        <v>0</v>
      </c>
      <c r="AQ83" s="158">
        <v>0</v>
      </c>
      <c r="AR83" s="158">
        <v>0</v>
      </c>
      <c r="AS83" s="158">
        <v>0</v>
      </c>
      <c r="AT83" s="158">
        <v>0</v>
      </c>
      <c r="AU83" s="158">
        <v>0</v>
      </c>
      <c r="AV83" s="158">
        <v>0</v>
      </c>
      <c r="AW83" s="158">
        <v>0</v>
      </c>
      <c r="AX83" s="158">
        <v>0</v>
      </c>
      <c r="AY83" s="158">
        <v>0</v>
      </c>
      <c r="AZ83" s="158">
        <v>0</v>
      </c>
      <c r="BA83" s="158">
        <v>0</v>
      </c>
      <c r="BB83" s="158">
        <v>0</v>
      </c>
      <c r="BC83" s="158">
        <v>0</v>
      </c>
      <c r="BD83" s="158">
        <v>0</v>
      </c>
      <c r="BE83" s="158">
        <v>0</v>
      </c>
      <c r="BF83" s="158">
        <v>0</v>
      </c>
      <c r="BG83" s="158">
        <v>0</v>
      </c>
      <c r="BH83" s="158">
        <v>0</v>
      </c>
      <c r="BI83" s="158">
        <v>0</v>
      </c>
      <c r="BJ83" s="158">
        <v>31.169976302615996</v>
      </c>
      <c r="BK83" s="158">
        <v>26.735208620177264</v>
      </c>
      <c r="BL83" s="158">
        <v>21.849798053586934</v>
      </c>
      <c r="BM83" s="158">
        <v>22.288719672654519</v>
      </c>
      <c r="BN83" s="158">
        <v>22.031116280834777</v>
      </c>
      <c r="BO83" s="158">
        <v>13.824125611670237</v>
      </c>
      <c r="BP83" s="158">
        <v>11.063482522312071</v>
      </c>
      <c r="BQ83" s="158">
        <v>0.75861597142314563</v>
      </c>
      <c r="BR83" s="158">
        <v>0</v>
      </c>
      <c r="BS83" s="158">
        <v>0</v>
      </c>
      <c r="BT83" s="158">
        <v>0</v>
      </c>
      <c r="BU83" s="158">
        <v>0</v>
      </c>
      <c r="BV83" s="158">
        <v>0</v>
      </c>
      <c r="BW83" s="158">
        <v>0</v>
      </c>
      <c r="BX83" s="158">
        <v>0</v>
      </c>
      <c r="BY83" s="158">
        <v>0</v>
      </c>
      <c r="BZ83" s="158">
        <v>0</v>
      </c>
      <c r="CA83" s="158">
        <v>0</v>
      </c>
      <c r="CB83" s="158">
        <v>0</v>
      </c>
      <c r="CC83" s="158">
        <v>0</v>
      </c>
      <c r="CD83" s="158">
        <v>0</v>
      </c>
      <c r="CE83" s="158">
        <v>0</v>
      </c>
      <c r="CF83" s="158">
        <v>0</v>
      </c>
      <c r="CG83" s="159">
        <v>0</v>
      </c>
    </row>
    <row r="84" spans="2:85" x14ac:dyDescent="0.35">
      <c r="B84" s="201" t="s">
        <v>546</v>
      </c>
      <c r="AH84" s="158">
        <v>0</v>
      </c>
      <c r="AI84" s="158">
        <v>0</v>
      </c>
      <c r="AJ84" s="158">
        <v>0</v>
      </c>
      <c r="AK84" s="158">
        <v>0</v>
      </c>
      <c r="AL84" s="158">
        <v>0</v>
      </c>
      <c r="AM84" s="158">
        <v>0</v>
      </c>
      <c r="AN84" s="158">
        <v>0</v>
      </c>
      <c r="AO84" s="158">
        <v>0</v>
      </c>
      <c r="AP84" s="158">
        <v>0</v>
      </c>
      <c r="AQ84" s="158">
        <v>0</v>
      </c>
      <c r="AR84" s="158">
        <v>0</v>
      </c>
      <c r="AS84" s="158">
        <v>0</v>
      </c>
      <c r="AT84" s="158">
        <v>0</v>
      </c>
      <c r="AU84" s="158">
        <v>0</v>
      </c>
      <c r="AV84" s="158">
        <v>0</v>
      </c>
      <c r="AW84" s="158">
        <v>0</v>
      </c>
      <c r="AX84" s="158">
        <v>0</v>
      </c>
      <c r="AY84" s="158">
        <v>0</v>
      </c>
      <c r="AZ84" s="158">
        <v>0</v>
      </c>
      <c r="BA84" s="158">
        <v>0</v>
      </c>
      <c r="BB84" s="158">
        <v>0</v>
      </c>
      <c r="BC84" s="158">
        <v>0</v>
      </c>
      <c r="BD84" s="158">
        <v>0</v>
      </c>
      <c r="BE84" s="158">
        <v>0</v>
      </c>
      <c r="BF84" s="158">
        <v>0</v>
      </c>
      <c r="BG84" s="158">
        <v>0</v>
      </c>
      <c r="BH84" s="158">
        <v>0</v>
      </c>
      <c r="BI84" s="158">
        <v>0</v>
      </c>
      <c r="BJ84" s="158">
        <v>394.51845928915282</v>
      </c>
      <c r="BK84" s="158">
        <v>331.04249147434058</v>
      </c>
      <c r="BL84" s="158">
        <v>298.40777090056196</v>
      </c>
      <c r="BM84" s="158">
        <v>369.89585038734339</v>
      </c>
      <c r="BN84" s="158">
        <v>367.54946578378531</v>
      </c>
      <c r="BO84" s="158">
        <v>163.62862009004638</v>
      </c>
      <c r="BP84" s="158">
        <v>122.18237149329443</v>
      </c>
      <c r="BQ84" s="158">
        <v>11.094758582063504</v>
      </c>
      <c r="BR84" s="158">
        <v>0</v>
      </c>
      <c r="BS84" s="158">
        <v>0</v>
      </c>
      <c r="BT84" s="158">
        <v>0</v>
      </c>
      <c r="BU84" s="158">
        <v>0</v>
      </c>
      <c r="BV84" s="158">
        <v>0</v>
      </c>
      <c r="BW84" s="158">
        <v>0</v>
      </c>
      <c r="BX84" s="158">
        <v>0</v>
      </c>
      <c r="BY84" s="158">
        <v>0</v>
      </c>
      <c r="BZ84" s="158">
        <v>0</v>
      </c>
      <c r="CA84" s="158">
        <v>0</v>
      </c>
      <c r="CB84" s="158">
        <v>0</v>
      </c>
      <c r="CC84" s="158">
        <v>0</v>
      </c>
      <c r="CD84" s="158">
        <v>0</v>
      </c>
      <c r="CE84" s="158">
        <v>0</v>
      </c>
      <c r="CF84" s="158">
        <v>0</v>
      </c>
      <c r="CG84" s="159">
        <v>0</v>
      </c>
    </row>
    <row r="85" spans="2:85" x14ac:dyDescent="0.35">
      <c r="B85" s="62" t="s">
        <v>408</v>
      </c>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v>0</v>
      </c>
      <c r="BT85" s="158">
        <v>0</v>
      </c>
      <c r="BU85" s="158">
        <v>0</v>
      </c>
      <c r="BV85" s="158">
        <v>7.89448109186206</v>
      </c>
      <c r="BW85" s="158">
        <v>8.8530365516292218</v>
      </c>
      <c r="BX85" s="158">
        <v>0.51274280582214515</v>
      </c>
      <c r="BY85" s="158">
        <v>4.6324348612385009</v>
      </c>
      <c r="BZ85" s="158">
        <v>4.0303854996832023</v>
      </c>
      <c r="CA85" s="158">
        <v>6.8690852389285286</v>
      </c>
      <c r="CB85" s="158">
        <v>9.5261208195137534</v>
      </c>
      <c r="CC85" s="158">
        <v>0.70827272773534222</v>
      </c>
      <c r="CD85" s="158">
        <v>0.91908915495160159</v>
      </c>
      <c r="CE85" s="158">
        <v>1.1509279242708155</v>
      </c>
      <c r="CF85" s="158">
        <v>1.2841034550086765</v>
      </c>
      <c r="CG85" s="159">
        <v>1.3810417879748653</v>
      </c>
    </row>
    <row r="86" spans="2:85" x14ac:dyDescent="0.35">
      <c r="B86" s="62" t="s">
        <v>409</v>
      </c>
      <c r="AH86" s="158">
        <v>0</v>
      </c>
      <c r="AI86" s="158">
        <v>0</v>
      </c>
      <c r="AJ86" s="158">
        <v>0</v>
      </c>
      <c r="AK86" s="158">
        <v>0</v>
      </c>
      <c r="AL86" s="158">
        <v>0</v>
      </c>
      <c r="AM86" s="158">
        <v>0</v>
      </c>
      <c r="AN86" s="158">
        <v>0</v>
      </c>
      <c r="AO86" s="158">
        <v>0</v>
      </c>
      <c r="AP86" s="158">
        <v>0</v>
      </c>
      <c r="AQ86" s="158">
        <v>0</v>
      </c>
      <c r="AR86" s="158">
        <v>0</v>
      </c>
      <c r="AS86" s="158">
        <v>0</v>
      </c>
      <c r="AT86" s="158">
        <v>0</v>
      </c>
      <c r="AU86" s="158">
        <v>0</v>
      </c>
      <c r="AV86" s="158">
        <v>0</v>
      </c>
      <c r="AW86" s="158">
        <v>0</v>
      </c>
      <c r="AX86" s="158">
        <v>0</v>
      </c>
      <c r="AY86" s="158">
        <v>0</v>
      </c>
      <c r="AZ86" s="158">
        <v>0</v>
      </c>
      <c r="BA86" s="158">
        <v>0</v>
      </c>
      <c r="BB86" s="158">
        <v>0</v>
      </c>
      <c r="BC86" s="158">
        <v>0</v>
      </c>
      <c r="BD86" s="158">
        <v>0</v>
      </c>
      <c r="BE86" s="158">
        <v>0</v>
      </c>
      <c r="BF86" s="158">
        <v>0</v>
      </c>
      <c r="BG86" s="158">
        <v>0</v>
      </c>
      <c r="BH86" s="158">
        <v>0</v>
      </c>
      <c r="BI86" s="158">
        <v>0</v>
      </c>
      <c r="BJ86" s="158">
        <v>187.64905418225072</v>
      </c>
      <c r="BK86" s="158">
        <v>187.72194461260406</v>
      </c>
      <c r="BL86" s="158">
        <v>196.21452792842021</v>
      </c>
      <c r="BM86" s="158">
        <v>201.63076165476014</v>
      </c>
      <c r="BN86" s="158">
        <v>186.60121610666664</v>
      </c>
      <c r="BO86" s="158">
        <v>64.491596376020553</v>
      </c>
      <c r="BP86" s="158">
        <v>53.692251665079588</v>
      </c>
      <c r="BQ86" s="158">
        <v>50.09241754545873</v>
      </c>
      <c r="BR86" s="158">
        <v>45.134530153451486</v>
      </c>
      <c r="BS86" s="158">
        <v>39.864519992213509</v>
      </c>
      <c r="BT86" s="158">
        <v>36.102399524976214</v>
      </c>
      <c r="BU86" s="158">
        <v>32.645025071714237</v>
      </c>
      <c r="BV86" s="158">
        <v>30.994333295827435</v>
      </c>
      <c r="BW86" s="158">
        <v>31.603539403040116</v>
      </c>
      <c r="BX86" s="158">
        <v>32.292821904236781</v>
      </c>
      <c r="BY86" s="158">
        <v>29.862260766065656</v>
      </c>
      <c r="BZ86" s="158">
        <v>27.548243836505211</v>
      </c>
      <c r="CA86" s="158">
        <v>24.236383196393739</v>
      </c>
      <c r="CB86" s="158">
        <v>29.130319912406275</v>
      </c>
      <c r="CC86" s="158">
        <v>30.393431402741495</v>
      </c>
      <c r="CD86" s="158">
        <v>29.931988049782802</v>
      </c>
      <c r="CE86" s="158">
        <v>29.262642864139732</v>
      </c>
      <c r="CF86" s="158">
        <v>29.101344801631921</v>
      </c>
      <c r="CG86" s="159">
        <v>29.02377395251872</v>
      </c>
    </row>
    <row r="87" spans="2:85" x14ac:dyDescent="0.35">
      <c r="B87" s="201" t="s">
        <v>545</v>
      </c>
      <c r="AH87" s="158">
        <v>0</v>
      </c>
      <c r="AI87" s="158">
        <v>0</v>
      </c>
      <c r="AJ87" s="158">
        <v>0</v>
      </c>
      <c r="AK87" s="158">
        <v>0</v>
      </c>
      <c r="AL87" s="158">
        <v>0</v>
      </c>
      <c r="AM87" s="158">
        <v>0</v>
      </c>
      <c r="AN87" s="158">
        <v>0</v>
      </c>
      <c r="AO87" s="158">
        <v>0</v>
      </c>
      <c r="AP87" s="158">
        <v>0</v>
      </c>
      <c r="AQ87" s="158">
        <v>0</v>
      </c>
      <c r="AR87" s="158">
        <v>0</v>
      </c>
      <c r="AS87" s="158">
        <v>0</v>
      </c>
      <c r="AT87" s="158">
        <v>0</v>
      </c>
      <c r="AU87" s="158">
        <v>0</v>
      </c>
      <c r="AV87" s="158">
        <v>0</v>
      </c>
      <c r="AW87" s="158">
        <v>0</v>
      </c>
      <c r="AX87" s="158">
        <v>0</v>
      </c>
      <c r="AY87" s="158">
        <v>0</v>
      </c>
      <c r="AZ87" s="158">
        <v>0</v>
      </c>
      <c r="BA87" s="158">
        <v>0</v>
      </c>
      <c r="BB87" s="158">
        <v>0</v>
      </c>
      <c r="BC87" s="158">
        <v>0</v>
      </c>
      <c r="BD87" s="158">
        <v>0</v>
      </c>
      <c r="BE87" s="158">
        <v>0</v>
      </c>
      <c r="BF87" s="158">
        <v>0</v>
      </c>
      <c r="BG87" s="158">
        <v>0</v>
      </c>
      <c r="BH87" s="158">
        <v>0</v>
      </c>
      <c r="BI87" s="158">
        <v>0</v>
      </c>
      <c r="BJ87" s="158">
        <v>0.37529810836450145</v>
      </c>
      <c r="BK87" s="158">
        <v>0</v>
      </c>
      <c r="BL87" s="158">
        <v>0</v>
      </c>
      <c r="BM87" s="158">
        <v>0</v>
      </c>
      <c r="BN87" s="158">
        <v>0</v>
      </c>
      <c r="BO87" s="158">
        <v>0</v>
      </c>
      <c r="BP87" s="158">
        <v>0</v>
      </c>
      <c r="BQ87" s="158">
        <v>0</v>
      </c>
      <c r="BR87" s="158">
        <v>0</v>
      </c>
      <c r="BS87" s="158">
        <v>6.6189347134564614E-3</v>
      </c>
      <c r="BT87" s="158">
        <v>9.709122075348962E-3</v>
      </c>
      <c r="BU87" s="158">
        <v>4.4607475502055705E-3</v>
      </c>
      <c r="BV87" s="158">
        <v>4.9928449592586341E-3</v>
      </c>
      <c r="BW87" s="158">
        <v>5.1517710331801274E-3</v>
      </c>
      <c r="BX87" s="158">
        <v>2.5625664613428238E-3</v>
      </c>
      <c r="BY87" s="158">
        <v>2.3696915718898082E-3</v>
      </c>
      <c r="BZ87" s="158">
        <v>2.4280137349277364E-3</v>
      </c>
      <c r="CA87" s="158">
        <v>2.5386386505073574E-3</v>
      </c>
      <c r="CB87" s="158">
        <v>2.5372328998742302E-3</v>
      </c>
      <c r="CC87" s="158">
        <v>2.6472491317290287E-3</v>
      </c>
      <c r="CD87" s="158">
        <v>2.6070577002557183E-3</v>
      </c>
      <c r="CE87" s="158">
        <v>2.548758147367442E-3</v>
      </c>
      <c r="CF87" s="158">
        <v>2.5347091855945593E-3</v>
      </c>
      <c r="CG87" s="159">
        <v>2.5279528124742883E-3</v>
      </c>
    </row>
    <row r="88" spans="2:85" x14ac:dyDescent="0.35">
      <c r="B88" s="201" t="s">
        <v>546</v>
      </c>
      <c r="AH88" s="158">
        <v>0</v>
      </c>
      <c r="AI88" s="158">
        <v>0</v>
      </c>
      <c r="AJ88" s="158">
        <v>0</v>
      </c>
      <c r="AK88" s="158">
        <v>0</v>
      </c>
      <c r="AL88" s="158">
        <v>0</v>
      </c>
      <c r="AM88" s="158">
        <v>0</v>
      </c>
      <c r="AN88" s="158">
        <v>0</v>
      </c>
      <c r="AO88" s="158">
        <v>0</v>
      </c>
      <c r="AP88" s="158">
        <v>0</v>
      </c>
      <c r="AQ88" s="158">
        <v>0</v>
      </c>
      <c r="AR88" s="158">
        <v>0</v>
      </c>
      <c r="AS88" s="158">
        <v>0</v>
      </c>
      <c r="AT88" s="158">
        <v>0</v>
      </c>
      <c r="AU88" s="158">
        <v>0</v>
      </c>
      <c r="AV88" s="158">
        <v>0</v>
      </c>
      <c r="AW88" s="158">
        <v>0</v>
      </c>
      <c r="AX88" s="158">
        <v>0</v>
      </c>
      <c r="AY88" s="158">
        <v>0</v>
      </c>
      <c r="AZ88" s="158">
        <v>0</v>
      </c>
      <c r="BA88" s="158">
        <v>0</v>
      </c>
      <c r="BB88" s="158">
        <v>0</v>
      </c>
      <c r="BC88" s="158">
        <v>0</v>
      </c>
      <c r="BD88" s="158">
        <v>0</v>
      </c>
      <c r="BE88" s="158">
        <v>0</v>
      </c>
      <c r="BF88" s="158">
        <v>0</v>
      </c>
      <c r="BG88" s="158">
        <v>0</v>
      </c>
      <c r="BH88" s="158">
        <v>0</v>
      </c>
      <c r="BI88" s="158">
        <v>0</v>
      </c>
      <c r="BJ88" s="158">
        <v>187.2737560738862</v>
      </c>
      <c r="BK88" s="158">
        <v>187.72194461260406</v>
      </c>
      <c r="BL88" s="158">
        <v>196.21452792842021</v>
      </c>
      <c r="BM88" s="158">
        <v>201.63076165476014</v>
      </c>
      <c r="BN88" s="158">
        <v>186.60121610666664</v>
      </c>
      <c r="BO88" s="158">
        <v>64.491596376020553</v>
      </c>
      <c r="BP88" s="158">
        <v>53.692251665079588</v>
      </c>
      <c r="BQ88" s="158">
        <v>50.09241754545873</v>
      </c>
      <c r="BR88" s="158">
        <v>45.134530153451486</v>
      </c>
      <c r="BS88" s="158">
        <v>39.857901057500051</v>
      </c>
      <c r="BT88" s="158">
        <v>36.092690402900864</v>
      </c>
      <c r="BU88" s="158">
        <v>32.640564324164032</v>
      </c>
      <c r="BV88" s="158">
        <v>30.989340450868177</v>
      </c>
      <c r="BW88" s="158">
        <v>31.598387632006936</v>
      </c>
      <c r="BX88" s="158">
        <v>32.290259337775439</v>
      </c>
      <c r="BY88" s="158">
        <v>29.859891074493763</v>
      </c>
      <c r="BZ88" s="158">
        <v>27.54581582277028</v>
      </c>
      <c r="CA88" s="158">
        <v>24.233844557743229</v>
      </c>
      <c r="CB88" s="158">
        <v>29.127782679506399</v>
      </c>
      <c r="CC88" s="158">
        <v>30.390784153609765</v>
      </c>
      <c r="CD88" s="158">
        <v>29.92938099208255</v>
      </c>
      <c r="CE88" s="158">
        <v>29.260094105992366</v>
      </c>
      <c r="CF88" s="158">
        <v>29.098810092446328</v>
      </c>
      <c r="CG88" s="159">
        <v>29.021245999706245</v>
      </c>
    </row>
    <row r="89" spans="2:85" ht="25.5" customHeight="1" x14ac:dyDescent="0.35">
      <c r="B89" s="62" t="s">
        <v>411</v>
      </c>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v>7.9051328493298589</v>
      </c>
      <c r="BR89" s="158">
        <v>74.864668138115206</v>
      </c>
      <c r="BS89" s="158">
        <v>649.82423637214038</v>
      </c>
      <c r="BT89" s="158">
        <v>2052.848578533079</v>
      </c>
      <c r="BU89" s="158">
        <v>4234.578267133842</v>
      </c>
      <c r="BV89" s="158">
        <v>10154.029572492544</v>
      </c>
      <c r="BW89" s="158">
        <v>22421.157390086952</v>
      </c>
      <c r="BX89" s="158">
        <v>44345.342690514932</v>
      </c>
      <c r="BY89" s="158">
        <v>47650.295101790573</v>
      </c>
      <c r="BZ89" s="158">
        <v>45568.467221589839</v>
      </c>
      <c r="CA89" s="158">
        <v>53356.185485518661</v>
      </c>
      <c r="CB89" s="158">
        <v>65476.263263859772</v>
      </c>
      <c r="CC89" s="158">
        <v>75648.896326851012</v>
      </c>
      <c r="CD89" s="158">
        <v>77777.636235650789</v>
      </c>
      <c r="CE89" s="158">
        <v>77786.671928864016</v>
      </c>
      <c r="CF89" s="158">
        <v>78594.09524872723</v>
      </c>
      <c r="CG89" s="159">
        <v>80124.604722827571</v>
      </c>
    </row>
    <row r="90" spans="2:85" x14ac:dyDescent="0.35">
      <c r="B90" s="62" t="s">
        <v>416</v>
      </c>
      <c r="AH90" s="158">
        <v>0</v>
      </c>
      <c r="AI90" s="158">
        <v>0</v>
      </c>
      <c r="AJ90" s="158">
        <v>0</v>
      </c>
      <c r="AK90" s="158">
        <v>0</v>
      </c>
      <c r="AL90" s="158">
        <v>0</v>
      </c>
      <c r="AM90" s="158">
        <v>0</v>
      </c>
      <c r="AN90" s="158">
        <v>0</v>
      </c>
      <c r="AO90" s="158">
        <v>0</v>
      </c>
      <c r="AP90" s="158">
        <v>0</v>
      </c>
      <c r="AQ90" s="158">
        <v>0</v>
      </c>
      <c r="AR90" s="158">
        <v>90.299300769204848</v>
      </c>
      <c r="AS90" s="158">
        <v>63.185649724675656</v>
      </c>
      <c r="AT90" s="158">
        <v>24.421954358095437</v>
      </c>
      <c r="AU90" s="158">
        <v>9.1457119946738938</v>
      </c>
      <c r="AV90" s="158">
        <v>4.6391333863190667</v>
      </c>
      <c r="AW90" s="158">
        <v>2.6421443646872063</v>
      </c>
      <c r="AX90" s="158">
        <v>1.6821410711676434</v>
      </c>
      <c r="AY90" s="158">
        <v>3.0712089991161302</v>
      </c>
      <c r="AZ90" s="158">
        <v>0</v>
      </c>
      <c r="BA90" s="158">
        <v>0.42144291854328259</v>
      </c>
      <c r="BB90" s="158">
        <v>0.99029822952469559</v>
      </c>
      <c r="BC90" s="158">
        <v>0.39569986246793293</v>
      </c>
      <c r="BD90" s="158">
        <v>7.9451752148998661E-2</v>
      </c>
      <c r="BE90" s="158">
        <v>0.60697915486339504</v>
      </c>
      <c r="BF90" s="158">
        <v>0.59367154888332241</v>
      </c>
      <c r="BG90" s="158">
        <v>0.21557993214659998</v>
      </c>
      <c r="BH90" s="158">
        <v>0.14338788687984413</v>
      </c>
      <c r="BI90" s="158">
        <v>0</v>
      </c>
      <c r="BJ90" s="158">
        <v>0</v>
      </c>
      <c r="BK90" s="158">
        <v>0</v>
      </c>
      <c r="BL90" s="158">
        <v>0</v>
      </c>
      <c r="BM90" s="158">
        <v>0</v>
      </c>
      <c r="BN90" s="158">
        <v>0</v>
      </c>
      <c r="BO90" s="158">
        <v>0</v>
      </c>
      <c r="BP90" s="158">
        <v>0</v>
      </c>
      <c r="BQ90" s="158">
        <v>0</v>
      </c>
      <c r="BR90" s="158">
        <v>0</v>
      </c>
      <c r="BS90" s="158">
        <v>0</v>
      </c>
      <c r="BT90" s="158">
        <v>0</v>
      </c>
      <c r="BU90" s="158">
        <v>0</v>
      </c>
      <c r="BV90" s="158">
        <v>0</v>
      </c>
      <c r="BW90" s="158">
        <v>0</v>
      </c>
      <c r="BX90" s="158">
        <v>0</v>
      </c>
      <c r="BY90" s="158">
        <v>0</v>
      </c>
      <c r="BZ90" s="158">
        <v>0</v>
      </c>
      <c r="CA90" s="158">
        <v>0</v>
      </c>
      <c r="CB90" s="158">
        <v>0</v>
      </c>
      <c r="CC90" s="158">
        <v>0</v>
      </c>
      <c r="CD90" s="158">
        <v>0</v>
      </c>
      <c r="CE90" s="158">
        <v>0</v>
      </c>
      <c r="CF90" s="158">
        <v>0</v>
      </c>
      <c r="CG90" s="159">
        <v>0</v>
      </c>
    </row>
    <row r="91" spans="2:85" ht="26.25" customHeight="1" x14ac:dyDescent="0.35">
      <c r="B91" s="107" t="s">
        <v>547</v>
      </c>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8"/>
      <c r="BD91" s="158"/>
      <c r="BE91" s="158"/>
      <c r="BF91" s="158"/>
      <c r="BG91" s="158"/>
      <c r="BH91" s="269" t="str">
        <f>'Table 3a'!BH91</f>
        <v>Definition change -&gt;</v>
      </c>
      <c r="BI91" s="158"/>
      <c r="BJ91" s="158"/>
      <c r="BK91" s="158"/>
      <c r="BL91" s="269" t="str">
        <f>'Table 3a'!BL91</f>
        <v>Definition change -&gt;</v>
      </c>
      <c r="BM91" s="158"/>
      <c r="BN91" s="158"/>
      <c r="BO91" s="158"/>
      <c r="BP91" s="158"/>
      <c r="BQ91" s="158"/>
      <c r="BR91" s="158"/>
      <c r="BS91" s="158"/>
      <c r="BT91" s="158"/>
      <c r="BU91" s="158"/>
      <c r="BV91" s="158"/>
      <c r="BW91" s="158"/>
      <c r="BX91" s="158"/>
      <c r="BY91" s="158"/>
      <c r="BZ91" s="158"/>
      <c r="CA91" s="158"/>
      <c r="CB91" s="158"/>
      <c r="CC91" s="158"/>
      <c r="CD91" s="158"/>
      <c r="CE91" s="158"/>
      <c r="CF91" s="158"/>
      <c r="CG91" s="159"/>
    </row>
    <row r="92" spans="2:85" x14ac:dyDescent="0.35">
      <c r="B92" s="62" t="s">
        <v>548</v>
      </c>
      <c r="AH92" s="158">
        <v>6485.8100436219484</v>
      </c>
      <c r="AI92" s="158">
        <v>6186.6883608448588</v>
      </c>
      <c r="AJ92" s="158">
        <v>6422.0478951428531</v>
      </c>
      <c r="AK92" s="158">
        <v>8251.7017289664236</v>
      </c>
      <c r="AL92" s="158">
        <v>8867.9716977618154</v>
      </c>
      <c r="AM92" s="158">
        <v>9462.383979166676</v>
      </c>
      <c r="AN92" s="158">
        <v>10305.542036161596</v>
      </c>
      <c r="AO92" s="158">
        <v>11021.514916324744</v>
      </c>
      <c r="AP92" s="158">
        <v>11396.994810553788</v>
      </c>
      <c r="AQ92" s="158">
        <v>11347.783902954308</v>
      </c>
      <c r="AR92" s="158">
        <v>11821.631470952254</v>
      </c>
      <c r="AS92" s="158">
        <v>12411.983022772667</v>
      </c>
      <c r="AT92" s="158">
        <v>13178.938643169784</v>
      </c>
      <c r="AU92" s="158">
        <v>12881.384411874116</v>
      </c>
      <c r="AV92" s="158">
        <v>15164.443494887199</v>
      </c>
      <c r="AW92" s="158">
        <v>16387.962363097013</v>
      </c>
      <c r="AX92" s="158">
        <v>16670.505595242579</v>
      </c>
      <c r="AY92" s="158">
        <v>16448.880795322435</v>
      </c>
      <c r="AZ92" s="158">
        <v>16110.746383771011</v>
      </c>
      <c r="BA92" s="158">
        <v>16184.45445072407</v>
      </c>
      <c r="BB92" s="158">
        <v>15880.733602398032</v>
      </c>
      <c r="BC92" s="158">
        <v>16305.76725346903</v>
      </c>
      <c r="BD92" s="158">
        <v>17211.603735417961</v>
      </c>
      <c r="BE92" s="158">
        <v>18269.820121064211</v>
      </c>
      <c r="BF92" s="158">
        <v>18569.858599050178</v>
      </c>
      <c r="BG92" s="158">
        <v>18508.716794831282</v>
      </c>
      <c r="BH92" s="244">
        <v>20350.537574229329</v>
      </c>
      <c r="BI92" s="158">
        <v>20589.112414363353</v>
      </c>
      <c r="BJ92" s="158">
        <v>21487.782755569442</v>
      </c>
      <c r="BK92" s="158">
        <v>21895.68532984523</v>
      </c>
      <c r="BL92" s="244">
        <v>21670.452343522149</v>
      </c>
      <c r="BM92" s="158">
        <v>22502.612017050113</v>
      </c>
      <c r="BN92" s="158">
        <v>22538.50615021968</v>
      </c>
      <c r="BO92" s="158">
        <v>21869.346527226829</v>
      </c>
      <c r="BP92" s="158">
        <v>20964.947066777546</v>
      </c>
      <c r="BQ92" s="158">
        <v>17492.084064565017</v>
      </c>
      <c r="BR92" s="158">
        <v>16804.236842164391</v>
      </c>
      <c r="BS92" s="158">
        <v>16070.197813814331</v>
      </c>
      <c r="BT92" s="158">
        <v>15074.634598834189</v>
      </c>
      <c r="BU92" s="158">
        <v>14397.062583366092</v>
      </c>
      <c r="BV92" s="158">
        <v>13619.043532668309</v>
      </c>
      <c r="BW92" s="158">
        <v>13115.12962346237</v>
      </c>
      <c r="BX92" s="158">
        <v>12534.425640831734</v>
      </c>
      <c r="BY92" s="158">
        <v>12246.858344123573</v>
      </c>
      <c r="BZ92" s="158">
        <v>11788.966006920702</v>
      </c>
      <c r="CA92" s="158">
        <v>11964.342614650128</v>
      </c>
      <c r="CB92" s="158">
        <v>12927.140068386427</v>
      </c>
      <c r="CC92" s="158">
        <v>12793.494779889883</v>
      </c>
      <c r="CD92" s="158">
        <v>12595.873920313787</v>
      </c>
      <c r="CE92" s="158">
        <v>12145.580654522088</v>
      </c>
      <c r="CF92" s="158">
        <v>11976.599545482424</v>
      </c>
      <c r="CG92" s="159">
        <v>12031.462110996723</v>
      </c>
    </row>
    <row r="93" spans="2:85" x14ac:dyDescent="0.35">
      <c r="B93" s="62" t="s">
        <v>540</v>
      </c>
      <c r="AH93" s="158">
        <v>1265.6716144883167</v>
      </c>
      <c r="AI93" s="158">
        <v>1212.4665631806506</v>
      </c>
      <c r="AJ93" s="158">
        <v>1248.7315351666659</v>
      </c>
      <c r="AK93" s="158">
        <v>1491.8428659983279</v>
      </c>
      <c r="AL93" s="158">
        <v>1785.3254306779679</v>
      </c>
      <c r="AM93" s="158">
        <v>1994.6593447207858</v>
      </c>
      <c r="AN93" s="158">
        <v>2152.3605600068013</v>
      </c>
      <c r="AO93" s="158">
        <v>2389.3013844208976</v>
      </c>
      <c r="AP93" s="158">
        <v>2706.1082337063199</v>
      </c>
      <c r="AQ93" s="158">
        <v>2730.8719605854913</v>
      </c>
      <c r="AR93" s="158">
        <v>2868.5291162126405</v>
      </c>
      <c r="AS93" s="158">
        <v>3280.6938007482668</v>
      </c>
      <c r="AT93" s="158">
        <v>3843.0360978246517</v>
      </c>
      <c r="AU93" s="158">
        <v>4522.4161400558305</v>
      </c>
      <c r="AV93" s="158">
        <v>5968.5239508047798</v>
      </c>
      <c r="AW93" s="158">
        <v>7372.8987725182878</v>
      </c>
      <c r="AX93" s="158">
        <v>8682.9659668442437</v>
      </c>
      <c r="AY93" s="158">
        <v>9809.8354440057046</v>
      </c>
      <c r="AZ93" s="158">
        <v>10490.756455390781</v>
      </c>
      <c r="BA93" s="158">
        <v>11198.188506574623</v>
      </c>
      <c r="BB93" s="158">
        <v>11794.721318280966</v>
      </c>
      <c r="BC93" s="158">
        <v>12406.999660891728</v>
      </c>
      <c r="BD93" s="158">
        <v>13221.117963613608</v>
      </c>
      <c r="BE93" s="158">
        <v>14159.508318784181</v>
      </c>
      <c r="BF93" s="158">
        <v>14814.177609561188</v>
      </c>
      <c r="BG93" s="158">
        <v>15042.299313095466</v>
      </c>
      <c r="BH93" s="244">
        <v>14631.440093352201</v>
      </c>
      <c r="BI93" s="158">
        <v>14560.545364547155</v>
      </c>
      <c r="BJ93" s="158">
        <v>14685.280148694121</v>
      </c>
      <c r="BK93" s="158">
        <v>15524.066009528089</v>
      </c>
      <c r="BL93" s="244">
        <v>16056.900998684136</v>
      </c>
      <c r="BM93" s="158">
        <v>17587.017364226434</v>
      </c>
      <c r="BN93" s="158">
        <v>18141.043301896487</v>
      </c>
      <c r="BO93" s="158">
        <v>18731.986385936405</v>
      </c>
      <c r="BP93" s="158">
        <v>19851.994479946843</v>
      </c>
      <c r="BQ93" s="158">
        <v>19392.581128343259</v>
      </c>
      <c r="BR93" s="158">
        <v>21514.06283946045</v>
      </c>
      <c r="BS93" s="158">
        <v>22497.220520707382</v>
      </c>
      <c r="BT93" s="158">
        <v>22153.921082432767</v>
      </c>
      <c r="BU93" s="158">
        <v>22112.456188221913</v>
      </c>
      <c r="BV93" s="158">
        <v>20978.528325723168</v>
      </c>
      <c r="BW93" s="158">
        <v>18301.480275508697</v>
      </c>
      <c r="BX93" s="158">
        <v>16540.42773455508</v>
      </c>
      <c r="BY93" s="158">
        <v>15386.274816753834</v>
      </c>
      <c r="BZ93" s="158">
        <v>13378.474421959027</v>
      </c>
      <c r="CA93" s="158">
        <v>12345.055930785622</v>
      </c>
      <c r="CB93" s="158">
        <v>11310.86362002476</v>
      </c>
      <c r="CC93" s="158">
        <v>3057.3655377362384</v>
      </c>
      <c r="CD93" s="158">
        <v>419.03786579634391</v>
      </c>
      <c r="CE93" s="158">
        <v>385.53903412083571</v>
      </c>
      <c r="CF93" s="158">
        <v>384.14047692740968</v>
      </c>
      <c r="CG93" s="159">
        <v>7.5952263798939619</v>
      </c>
    </row>
    <row r="94" spans="2:85" x14ac:dyDescent="0.35">
      <c r="B94" s="62" t="s">
        <v>541</v>
      </c>
      <c r="AH94" s="158">
        <v>3662.5097594323943</v>
      </c>
      <c r="AI94" s="158">
        <v>3406.0923821625197</v>
      </c>
      <c r="AJ94" s="158">
        <v>3635.9136447834071</v>
      </c>
      <c r="AK94" s="158">
        <v>4679.5431755134678</v>
      </c>
      <c r="AL94" s="158">
        <v>5749.7778748047249</v>
      </c>
      <c r="AM94" s="158">
        <v>6561.2581956333534</v>
      </c>
      <c r="AN94" s="158">
        <v>6978.1960690205979</v>
      </c>
      <c r="AO94" s="158">
        <v>7680.5515513155451</v>
      </c>
      <c r="AP94" s="158">
        <v>8210.4450923548211</v>
      </c>
      <c r="AQ94" s="158">
        <v>8233.151466808411</v>
      </c>
      <c r="AR94" s="158">
        <v>7247.8296276058691</v>
      </c>
      <c r="AS94" s="158">
        <v>7577.8561337586734</v>
      </c>
      <c r="AT94" s="158">
        <v>8313.6919056652205</v>
      </c>
      <c r="AU94" s="158">
        <v>9840.4536669010995</v>
      </c>
      <c r="AV94" s="158">
        <v>11919.842491196412</v>
      </c>
      <c r="AW94" s="158">
        <v>13290.584767676675</v>
      </c>
      <c r="AX94" s="158">
        <v>14447.517890722092</v>
      </c>
      <c r="AY94" s="158">
        <v>15205.05417852129</v>
      </c>
      <c r="AZ94" s="158">
        <v>15494.879232825506</v>
      </c>
      <c r="BA94" s="158">
        <v>15447.887231824012</v>
      </c>
      <c r="BB94" s="158">
        <v>15256.438714188744</v>
      </c>
      <c r="BC94" s="158">
        <v>14787.427288570743</v>
      </c>
      <c r="BD94" s="158">
        <v>13391.615081628588</v>
      </c>
      <c r="BE94" s="158">
        <v>13566.765197037055</v>
      </c>
      <c r="BF94" s="158">
        <v>13793.307221463874</v>
      </c>
      <c r="BG94" s="158">
        <v>14227.325039953448</v>
      </c>
      <c r="BH94" s="244">
        <v>13843.186920206108</v>
      </c>
      <c r="BI94" s="158">
        <v>12992.534629443182</v>
      </c>
      <c r="BJ94" s="158">
        <v>12349.087807277521</v>
      </c>
      <c r="BK94" s="158">
        <v>12103.065546613381</v>
      </c>
      <c r="BL94" s="244">
        <v>10274.458611023738</v>
      </c>
      <c r="BM94" s="158">
        <v>10027.91626014187</v>
      </c>
      <c r="BN94" s="158">
        <v>9191.7004059890478</v>
      </c>
      <c r="BO94" s="158">
        <v>8218.4979188481502</v>
      </c>
      <c r="BP94" s="158">
        <v>7392.4491869976591</v>
      </c>
      <c r="BQ94" s="158">
        <v>6022.4753895091426</v>
      </c>
      <c r="BR94" s="158">
        <v>5457.6783231433437</v>
      </c>
      <c r="BS94" s="158">
        <v>5049.3437798488621</v>
      </c>
      <c r="BT94" s="158">
        <v>4512.952482638314</v>
      </c>
      <c r="BU94" s="158">
        <v>4094.3605610034506</v>
      </c>
      <c r="BV94" s="158">
        <v>3430.4133180206809</v>
      </c>
      <c r="BW94" s="158">
        <v>2280.958077015508</v>
      </c>
      <c r="BX94" s="158">
        <v>1627.0548070250034</v>
      </c>
      <c r="BY94" s="158">
        <v>1129.6190604480514</v>
      </c>
      <c r="BZ94" s="158">
        <v>877.35600243902559</v>
      </c>
      <c r="CA94" s="158">
        <v>606.18042256030071</v>
      </c>
      <c r="CB94" s="158">
        <v>169.8322139973528</v>
      </c>
      <c r="CC94" s="158">
        <v>2.1179074399000526E-2</v>
      </c>
      <c r="CD94" s="158">
        <v>-5.4087213345576916E-2</v>
      </c>
      <c r="CE94" s="158">
        <v>-0.82473925186255448</v>
      </c>
      <c r="CF94" s="158">
        <v>-0.98890715144798969</v>
      </c>
      <c r="CG94" s="159">
        <v>-1.0050228359341091</v>
      </c>
    </row>
    <row r="95" spans="2:85" x14ac:dyDescent="0.35">
      <c r="B95" s="62" t="s">
        <v>542</v>
      </c>
      <c r="AH95" s="158">
        <v>4578.2188543213751</v>
      </c>
      <c r="AI95" s="158">
        <v>4108.9144641122048</v>
      </c>
      <c r="AJ95" s="158">
        <v>4994.9261406666637</v>
      </c>
      <c r="AK95" s="158">
        <v>8136.4086483725159</v>
      </c>
      <c r="AL95" s="158">
        <v>11976.710846047066</v>
      </c>
      <c r="AM95" s="158">
        <v>14246.067004137403</v>
      </c>
      <c r="AN95" s="158">
        <v>15347.554100693656</v>
      </c>
      <c r="AO95" s="158">
        <v>16395.875248211119</v>
      </c>
      <c r="AP95" s="158">
        <v>16384.310096504745</v>
      </c>
      <c r="AQ95" s="158">
        <v>14599.771159459659</v>
      </c>
      <c r="AR95" s="158">
        <v>10920.198105744703</v>
      </c>
      <c r="AS95" s="158">
        <v>9309.517896159301</v>
      </c>
      <c r="AT95" s="158">
        <v>9813.7476340411977</v>
      </c>
      <c r="AU95" s="158">
        <v>12824.552644168185</v>
      </c>
      <c r="AV95" s="158">
        <v>16536.093828248198</v>
      </c>
      <c r="AW95" s="158">
        <v>17157.112723993796</v>
      </c>
      <c r="AX95" s="158">
        <v>15928.415926207736</v>
      </c>
      <c r="AY95" s="158">
        <v>14560.543310559007</v>
      </c>
      <c r="AZ95" s="158">
        <v>12607.184485635196</v>
      </c>
      <c r="BA95" s="158">
        <v>10203.067133016844</v>
      </c>
      <c r="BB95" s="158">
        <v>8804.0196682239566</v>
      </c>
      <c r="BC95" s="158">
        <v>7768.2629376867417</v>
      </c>
      <c r="BD95" s="158">
        <v>6766.2783768020281</v>
      </c>
      <c r="BE95" s="158">
        <v>5909.2215451369129</v>
      </c>
      <c r="BF95" s="158">
        <v>5817.1734876908613</v>
      </c>
      <c r="BG95" s="158">
        <v>5398.0992094415042</v>
      </c>
      <c r="BH95" s="244">
        <v>5051.3970435444753</v>
      </c>
      <c r="BI95" s="158">
        <v>5176.0152077720531</v>
      </c>
      <c r="BJ95" s="158">
        <v>5390.7522868503856</v>
      </c>
      <c r="BK95" s="158">
        <v>5149.2111403804756</v>
      </c>
      <c r="BL95" s="244">
        <v>6012.1270566893572</v>
      </c>
      <c r="BM95" s="158">
        <v>9940.3911213815754</v>
      </c>
      <c r="BN95" s="158">
        <v>10407.601626029405</v>
      </c>
      <c r="BO95" s="158">
        <v>11446.343222959786</v>
      </c>
      <c r="BP95" s="158">
        <v>12065.710959551023</v>
      </c>
      <c r="BQ95" s="158">
        <v>9518.9528366855957</v>
      </c>
      <c r="BR95" s="158">
        <v>6809.7995158965023</v>
      </c>
      <c r="BS95" s="158">
        <v>5189.753225332558</v>
      </c>
      <c r="BT95" s="158">
        <v>4204.4917510282276</v>
      </c>
      <c r="BU95" s="158">
        <v>3688.9518533746905</v>
      </c>
      <c r="BV95" s="158">
        <v>2807.6406288368066</v>
      </c>
      <c r="BW95" s="158">
        <v>1379.583681930817</v>
      </c>
      <c r="BX95" s="158">
        <v>938.86094654112924</v>
      </c>
      <c r="BY95" s="158">
        <v>652.19876622621155</v>
      </c>
      <c r="BZ95" s="158">
        <v>424.67142097862114</v>
      </c>
      <c r="CA95" s="158">
        <v>265.99792733463482</v>
      </c>
      <c r="CB95" s="158">
        <v>0</v>
      </c>
      <c r="CC95" s="158">
        <v>0</v>
      </c>
      <c r="CD95" s="158">
        <v>0</v>
      </c>
      <c r="CE95" s="158">
        <v>0</v>
      </c>
      <c r="CF95" s="158">
        <v>0</v>
      </c>
      <c r="CG95" s="159">
        <v>0</v>
      </c>
    </row>
    <row r="96" spans="2:85" x14ac:dyDescent="0.35">
      <c r="B96" s="62" t="s">
        <v>543</v>
      </c>
      <c r="AH96" s="158">
        <v>310.12459034911694</v>
      </c>
      <c r="AI96" s="158">
        <v>319.3924850464021</v>
      </c>
      <c r="AJ96" s="158">
        <v>362.63785632518466</v>
      </c>
      <c r="AK96" s="158">
        <v>496.16750428569156</v>
      </c>
      <c r="AL96" s="158">
        <v>643.66678864984647</v>
      </c>
      <c r="AM96" s="158">
        <v>801.48436803775803</v>
      </c>
      <c r="AN96" s="158">
        <v>867.50532713322605</v>
      </c>
      <c r="AO96" s="158">
        <v>867.0016953135455</v>
      </c>
      <c r="AP96" s="158">
        <v>1007.8011068741675</v>
      </c>
      <c r="AQ96" s="158">
        <v>1168.8733499181785</v>
      </c>
      <c r="AR96" s="158">
        <v>2067.0058073719024</v>
      </c>
      <c r="AS96" s="158">
        <v>2126.70433082011</v>
      </c>
      <c r="AT96" s="158">
        <v>2726.8885431945887</v>
      </c>
      <c r="AU96" s="158">
        <v>3041.7053713502319</v>
      </c>
      <c r="AV96" s="158">
        <v>3287.8132465976628</v>
      </c>
      <c r="AW96" s="158">
        <v>3864.7834505452029</v>
      </c>
      <c r="AX96" s="158">
        <v>4447.7254900247308</v>
      </c>
      <c r="AY96" s="158">
        <v>5207.587707261956</v>
      </c>
      <c r="AZ96" s="158">
        <v>5601.2394401364909</v>
      </c>
      <c r="BA96" s="158">
        <v>5883.1987899337682</v>
      </c>
      <c r="BB96" s="158">
        <v>5564.9239340912536</v>
      </c>
      <c r="BC96" s="158">
        <v>4423.725800676496</v>
      </c>
      <c r="BD96" s="158">
        <v>2554.6590630290207</v>
      </c>
      <c r="BE96" s="158">
        <v>2522.410981379403</v>
      </c>
      <c r="BF96" s="158">
        <v>2544.3742573696759</v>
      </c>
      <c r="BG96" s="158">
        <v>2882.7782318063337</v>
      </c>
      <c r="BH96" s="244">
        <v>3312.8335070015355</v>
      </c>
      <c r="BI96" s="158">
        <v>3398.4029762691007</v>
      </c>
      <c r="BJ96" s="158">
        <v>3895.2908634798723</v>
      </c>
      <c r="BK96" s="158">
        <v>4086.6778353946502</v>
      </c>
      <c r="BL96" s="244">
        <v>6292.380858731035</v>
      </c>
      <c r="BM96" s="158">
        <v>7768.8985811820239</v>
      </c>
      <c r="BN96" s="158">
        <v>9237.3697185684468</v>
      </c>
      <c r="BO96" s="158">
        <v>9688.4648832227958</v>
      </c>
      <c r="BP96" s="158">
        <v>10427.844043878642</v>
      </c>
      <c r="BQ96" s="158">
        <v>9877.4300351526872</v>
      </c>
      <c r="BR96" s="158">
        <v>10457.302995423119</v>
      </c>
      <c r="BS96" s="158">
        <v>10651.490515370417</v>
      </c>
      <c r="BT96" s="158">
        <v>10166.678653856859</v>
      </c>
      <c r="BU96" s="158">
        <v>9532.4233903609111</v>
      </c>
      <c r="BV96" s="158">
        <v>8645.7623672011268</v>
      </c>
      <c r="BW96" s="158">
        <v>7546.4407099322443</v>
      </c>
      <c r="BX96" s="158">
        <v>6712.055740604098</v>
      </c>
      <c r="BY96" s="158">
        <v>6005.9851353601034</v>
      </c>
      <c r="BZ96" s="158">
        <v>5575.6758444708921</v>
      </c>
      <c r="CA96" s="158">
        <v>5224.9617390314979</v>
      </c>
      <c r="CB96" s="158">
        <v>4199.2158112001907</v>
      </c>
      <c r="CC96" s="158">
        <v>3614.9783113760977</v>
      </c>
      <c r="CD96" s="158">
        <v>3904.8307417046822</v>
      </c>
      <c r="CE96" s="158">
        <v>4032.6657209964628</v>
      </c>
      <c r="CF96" s="158">
        <v>4179.5521242651866</v>
      </c>
      <c r="CG96" s="159">
        <v>4388.9431283271315</v>
      </c>
    </row>
    <row r="97" spans="1:85" ht="24.75" customHeight="1" x14ac:dyDescent="0.35">
      <c r="B97" s="62" t="s">
        <v>549</v>
      </c>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c r="BD97" s="158"/>
      <c r="BE97" s="158"/>
      <c r="BF97" s="158"/>
      <c r="BG97" s="158"/>
      <c r="BH97" s="158"/>
      <c r="BI97" s="158"/>
      <c r="BJ97" s="158"/>
      <c r="BK97" s="158"/>
      <c r="BL97" s="158"/>
      <c r="BM97" s="158"/>
      <c r="BN97" s="158"/>
      <c r="BO97" s="158"/>
      <c r="BP97" s="158"/>
      <c r="BQ97" s="158">
        <v>7.9051328493298589</v>
      </c>
      <c r="BR97" s="158">
        <v>74.864668138115206</v>
      </c>
      <c r="BS97" s="158">
        <v>649.82423637214038</v>
      </c>
      <c r="BT97" s="158">
        <v>2052.848578533079</v>
      </c>
      <c r="BU97" s="158">
        <v>4234.578267133842</v>
      </c>
      <c r="BV97" s="158">
        <v>10154.029572492544</v>
      </c>
      <c r="BW97" s="158">
        <v>22421.157390086952</v>
      </c>
      <c r="BX97" s="158">
        <v>44345.342690514932</v>
      </c>
      <c r="BY97" s="158">
        <v>47650.295101790573</v>
      </c>
      <c r="BZ97" s="158">
        <v>45568.467221589839</v>
      </c>
      <c r="CA97" s="158">
        <v>53356.185485518661</v>
      </c>
      <c r="CB97" s="158">
        <v>65476.263263859772</v>
      </c>
      <c r="CC97" s="158">
        <v>75648.896326851012</v>
      </c>
      <c r="CD97" s="158">
        <v>77777.636235650789</v>
      </c>
      <c r="CE97" s="158">
        <v>77786.671928864016</v>
      </c>
      <c r="CF97" s="158">
        <v>78594.09524872723</v>
      </c>
      <c r="CG97" s="159">
        <v>80124.604722827571</v>
      </c>
    </row>
    <row r="98" spans="1:85" ht="26.25" customHeight="1" x14ac:dyDescent="0.35">
      <c r="B98" s="64" t="s">
        <v>544</v>
      </c>
      <c r="AH98" s="158">
        <v>6485.8100436219484</v>
      </c>
      <c r="AI98" s="158">
        <v>6186.6883608448588</v>
      </c>
      <c r="AJ98" s="158">
        <v>6422.0478951428531</v>
      </c>
      <c r="AK98" s="158">
        <v>8251.7017289664236</v>
      </c>
      <c r="AL98" s="158">
        <v>8867.9716977618154</v>
      </c>
      <c r="AM98" s="158">
        <v>9462.383979166676</v>
      </c>
      <c r="AN98" s="158">
        <v>10305.542036161596</v>
      </c>
      <c r="AO98" s="158">
        <v>11021.514916324744</v>
      </c>
      <c r="AP98" s="158">
        <v>11396.994810553788</v>
      </c>
      <c r="AQ98" s="158">
        <v>11347.783902954308</v>
      </c>
      <c r="AR98" s="158">
        <v>11821.631470952254</v>
      </c>
      <c r="AS98" s="158">
        <v>12411.983022772667</v>
      </c>
      <c r="AT98" s="158">
        <v>13178.938643169784</v>
      </c>
      <c r="AU98" s="158">
        <v>12881.384411874116</v>
      </c>
      <c r="AV98" s="158">
        <v>15164.443494887199</v>
      </c>
      <c r="AW98" s="158">
        <v>16387.962363097013</v>
      </c>
      <c r="AX98" s="158">
        <v>16670.505595242579</v>
      </c>
      <c r="AY98" s="158">
        <v>16448.880795322435</v>
      </c>
      <c r="AZ98" s="158">
        <v>16110.746383771011</v>
      </c>
      <c r="BA98" s="158">
        <v>16184.45445072407</v>
      </c>
      <c r="BB98" s="158">
        <v>15880.733602398032</v>
      </c>
      <c r="BC98" s="158">
        <v>16305.76725346903</v>
      </c>
      <c r="BD98" s="158">
        <v>17211.603735417961</v>
      </c>
      <c r="BE98" s="158">
        <v>18269.820121064211</v>
      </c>
      <c r="BF98" s="158">
        <v>18569.858599050178</v>
      </c>
      <c r="BG98" s="158">
        <v>18508.716794831282</v>
      </c>
      <c r="BH98" s="158">
        <v>20350.537574229329</v>
      </c>
      <c r="BI98" s="158">
        <v>20589.112414363353</v>
      </c>
      <c r="BJ98" s="158">
        <v>21527.806042028056</v>
      </c>
      <c r="BK98" s="158">
        <v>21934.087097626998</v>
      </c>
      <c r="BL98" s="158">
        <v>22896.654349751545</v>
      </c>
      <c r="BM98" s="158">
        <v>23766.869368148182</v>
      </c>
      <c r="BN98" s="158">
        <v>23901.665498013652</v>
      </c>
      <c r="BO98" s="158">
        <v>23294.846502833563</v>
      </c>
      <c r="BP98" s="158">
        <v>22260.527316354481</v>
      </c>
      <c r="BQ98" s="158">
        <v>18366.323585783284</v>
      </c>
      <c r="BR98" s="158">
        <v>17568.784653415034</v>
      </c>
      <c r="BS98" s="158">
        <v>16709.329687429359</v>
      </c>
      <c r="BT98" s="158">
        <v>15546.920486563042</v>
      </c>
      <c r="BU98" s="158">
        <v>14683.964638043619</v>
      </c>
      <c r="BV98" s="158">
        <v>13746.859884614945</v>
      </c>
      <c r="BW98" s="158">
        <v>13220.444684075446</v>
      </c>
      <c r="BX98" s="158">
        <v>12602.508617738282</v>
      </c>
      <c r="BY98" s="158">
        <v>12269.313910377914</v>
      </c>
      <c r="BZ98" s="158">
        <v>11827.344884363565</v>
      </c>
      <c r="CA98" s="158">
        <v>11994.756646234562</v>
      </c>
      <c r="CB98" s="158">
        <v>12883.009892817721</v>
      </c>
      <c r="CC98" s="158">
        <v>11659.619063986022</v>
      </c>
      <c r="CD98" s="158">
        <v>11208.089796957733</v>
      </c>
      <c r="CE98" s="158">
        <v>10896.319863835408</v>
      </c>
      <c r="CF98" s="158">
        <v>11140.586957855887</v>
      </c>
      <c r="CG98" s="159">
        <v>12002.302835691666</v>
      </c>
    </row>
    <row r="99" spans="1:85" x14ac:dyDescent="0.35">
      <c r="B99" s="64" t="s">
        <v>521</v>
      </c>
      <c r="AH99" s="158">
        <v>9816.5248185912023</v>
      </c>
      <c r="AI99" s="158">
        <v>9046.8658945017778</v>
      </c>
      <c r="AJ99" s="158">
        <v>10242.209176941922</v>
      </c>
      <c r="AK99" s="158">
        <v>14803.962194170004</v>
      </c>
      <c r="AL99" s="158">
        <v>20155.480940179605</v>
      </c>
      <c r="AM99" s="158">
        <v>23603.468912529301</v>
      </c>
      <c r="AN99" s="158">
        <v>25345.61605685428</v>
      </c>
      <c r="AO99" s="158">
        <v>27332.729879261107</v>
      </c>
      <c r="AP99" s="158">
        <v>28308.664529440055</v>
      </c>
      <c r="AQ99" s="158">
        <v>26732.667936771741</v>
      </c>
      <c r="AR99" s="158">
        <v>23103.562656935115</v>
      </c>
      <c r="AS99" s="158">
        <v>22294.772161486355</v>
      </c>
      <c r="AT99" s="158">
        <v>24697.364180725654</v>
      </c>
      <c r="AU99" s="158">
        <v>30229.127822475351</v>
      </c>
      <c r="AV99" s="158">
        <v>37712.273516847054</v>
      </c>
      <c r="AW99" s="158">
        <v>41685.379714733972</v>
      </c>
      <c r="AX99" s="158">
        <v>43506.625273798796</v>
      </c>
      <c r="AY99" s="158">
        <v>44783.020640347953</v>
      </c>
      <c r="AZ99" s="158">
        <v>44194.059613987971</v>
      </c>
      <c r="BA99" s="158">
        <v>42732.341661349252</v>
      </c>
      <c r="BB99" s="158">
        <v>41420.103634784915</v>
      </c>
      <c r="BC99" s="158">
        <v>39386.41568782572</v>
      </c>
      <c r="BD99" s="158">
        <v>35933.670485073242</v>
      </c>
      <c r="BE99" s="158">
        <v>36157.906042337549</v>
      </c>
      <c r="BF99" s="158">
        <v>36969.032576085599</v>
      </c>
      <c r="BG99" s="158">
        <v>37550.501794296753</v>
      </c>
      <c r="BH99" s="158">
        <v>36838.857564104321</v>
      </c>
      <c r="BI99" s="158">
        <v>36127.498178031492</v>
      </c>
      <c r="BJ99" s="158">
        <v>36546.267333676384</v>
      </c>
      <c r="BK99" s="158">
        <v>37089.596347953127</v>
      </c>
      <c r="BL99" s="158">
        <v>37409.665518898873</v>
      </c>
      <c r="BM99" s="158">
        <v>44059.965975833831</v>
      </c>
      <c r="BN99" s="158">
        <v>45614.555704689395</v>
      </c>
      <c r="BO99" s="158">
        <v>46659.79243536041</v>
      </c>
      <c r="BP99" s="158">
        <v>48442.418420797228</v>
      </c>
      <c r="BQ99" s="158">
        <v>43945.105001321746</v>
      </c>
      <c r="BR99" s="158">
        <v>43549.160530810885</v>
      </c>
      <c r="BS99" s="158">
        <v>43398.500404016333</v>
      </c>
      <c r="BT99" s="158">
        <v>42618.606660760393</v>
      </c>
      <c r="BU99" s="158">
        <v>43375.868205417282</v>
      </c>
      <c r="BV99" s="158">
        <v>45888.557860327688</v>
      </c>
      <c r="BW99" s="158">
        <v>51824.305073861135</v>
      </c>
      <c r="BX99" s="158">
        <v>70095.658942333699</v>
      </c>
      <c r="BY99" s="158">
        <v>70801.917314324426</v>
      </c>
      <c r="BZ99" s="158">
        <v>65786.266033994529</v>
      </c>
      <c r="CA99" s="158">
        <v>71767.967473646277</v>
      </c>
      <c r="CB99" s="158">
        <v>81347.562477175787</v>
      </c>
      <c r="CC99" s="158">
        <v>83454.951707515647</v>
      </c>
      <c r="CD99" s="158">
        <v>83489.04951061352</v>
      </c>
      <c r="CE99" s="158">
        <v>83453.126715502149</v>
      </c>
      <c r="CF99" s="158">
        <v>83992.624894010529</v>
      </c>
      <c r="CG99" s="159">
        <v>84549.110090851493</v>
      </c>
    </row>
    <row r="100" spans="1:85" s="107" customFormat="1" x14ac:dyDescent="0.35">
      <c r="A100" s="169"/>
      <c r="B100" s="107" t="s">
        <v>260</v>
      </c>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46">
        <f t="shared" ref="AH100:BM100" si="0">AH99+AH98</f>
        <v>16302.334862213151</v>
      </c>
      <c r="AI100" s="46">
        <f t="shared" si="0"/>
        <v>15233.554255346637</v>
      </c>
      <c r="AJ100" s="46">
        <f t="shared" si="0"/>
        <v>16664.257072084776</v>
      </c>
      <c r="AK100" s="46">
        <f t="shared" si="0"/>
        <v>23055.663923136428</v>
      </c>
      <c r="AL100" s="46">
        <f t="shared" si="0"/>
        <v>29023.45263794142</v>
      </c>
      <c r="AM100" s="46">
        <f t="shared" si="0"/>
        <v>33065.852891695977</v>
      </c>
      <c r="AN100" s="46">
        <f t="shared" si="0"/>
        <v>35651.158093015874</v>
      </c>
      <c r="AO100" s="46">
        <f t="shared" si="0"/>
        <v>38354.244795585852</v>
      </c>
      <c r="AP100" s="46">
        <f t="shared" si="0"/>
        <v>39705.659339993843</v>
      </c>
      <c r="AQ100" s="46">
        <f t="shared" si="0"/>
        <v>38080.451839726047</v>
      </c>
      <c r="AR100" s="46">
        <f t="shared" si="0"/>
        <v>34925.194127887371</v>
      </c>
      <c r="AS100" s="46">
        <f t="shared" si="0"/>
        <v>34706.755184259018</v>
      </c>
      <c r="AT100" s="46">
        <f t="shared" si="0"/>
        <v>37876.302823895436</v>
      </c>
      <c r="AU100" s="46">
        <f t="shared" si="0"/>
        <v>43110.512234349466</v>
      </c>
      <c r="AV100" s="46">
        <f t="shared" si="0"/>
        <v>52876.717011734254</v>
      </c>
      <c r="AW100" s="46">
        <f t="shared" si="0"/>
        <v>58073.342077830981</v>
      </c>
      <c r="AX100" s="46">
        <f t="shared" si="0"/>
        <v>60177.130869041372</v>
      </c>
      <c r="AY100" s="46">
        <f t="shared" si="0"/>
        <v>61231.901435670385</v>
      </c>
      <c r="AZ100" s="46">
        <f t="shared" si="0"/>
        <v>60304.80599775898</v>
      </c>
      <c r="BA100" s="46">
        <f t="shared" si="0"/>
        <v>58916.796112073323</v>
      </c>
      <c r="BB100" s="46">
        <f t="shared" si="0"/>
        <v>57300.837237182946</v>
      </c>
      <c r="BC100" s="46">
        <f t="shared" si="0"/>
        <v>55692.182941294748</v>
      </c>
      <c r="BD100" s="46">
        <f t="shared" si="0"/>
        <v>53145.274220491207</v>
      </c>
      <c r="BE100" s="46">
        <f t="shared" si="0"/>
        <v>54427.726163401763</v>
      </c>
      <c r="BF100" s="46">
        <f t="shared" si="0"/>
        <v>55538.891175135781</v>
      </c>
      <c r="BG100" s="46">
        <f t="shared" si="0"/>
        <v>56059.218589128039</v>
      </c>
      <c r="BH100" s="46">
        <f t="shared" si="0"/>
        <v>57189.395138333653</v>
      </c>
      <c r="BI100" s="46">
        <f t="shared" si="0"/>
        <v>56716.610592394849</v>
      </c>
      <c r="BJ100" s="46">
        <f t="shared" si="0"/>
        <v>58074.073375704436</v>
      </c>
      <c r="BK100" s="46">
        <f t="shared" si="0"/>
        <v>59023.683445580129</v>
      </c>
      <c r="BL100" s="46">
        <f t="shared" si="0"/>
        <v>60306.319868650418</v>
      </c>
      <c r="BM100" s="46">
        <f t="shared" si="0"/>
        <v>67826.835343982006</v>
      </c>
      <c r="BN100" s="46">
        <f t="shared" ref="BN100:CG100" si="1">BN99+BN98</f>
        <v>69516.221202703047</v>
      </c>
      <c r="BO100" s="46">
        <f t="shared" si="1"/>
        <v>69954.638938193966</v>
      </c>
      <c r="BP100" s="46">
        <f t="shared" si="1"/>
        <v>70702.945737151706</v>
      </c>
      <c r="BQ100" s="46">
        <f t="shared" si="1"/>
        <v>62311.428587105031</v>
      </c>
      <c r="BR100" s="46">
        <f t="shared" si="1"/>
        <v>61117.945184225915</v>
      </c>
      <c r="BS100" s="46">
        <f t="shared" si="1"/>
        <v>60107.830091445692</v>
      </c>
      <c r="BT100" s="46">
        <f t="shared" si="1"/>
        <v>58165.527147323432</v>
      </c>
      <c r="BU100" s="46">
        <f t="shared" si="1"/>
        <v>58059.832843460899</v>
      </c>
      <c r="BV100" s="46">
        <f t="shared" si="1"/>
        <v>59635.417744942635</v>
      </c>
      <c r="BW100" s="46">
        <f t="shared" si="1"/>
        <v>65044.749757936581</v>
      </c>
      <c r="BX100" s="46">
        <f t="shared" si="1"/>
        <v>82698.167560071975</v>
      </c>
      <c r="BY100" s="46">
        <f t="shared" si="1"/>
        <v>83071.231224702336</v>
      </c>
      <c r="BZ100" s="46">
        <f t="shared" si="1"/>
        <v>77613.610918358099</v>
      </c>
      <c r="CA100" s="46">
        <f t="shared" si="1"/>
        <v>83762.724119880833</v>
      </c>
      <c r="CB100" s="46">
        <f t="shared" si="1"/>
        <v>94230.572369993504</v>
      </c>
      <c r="CC100" s="46">
        <f t="shared" si="1"/>
        <v>95114.570771501662</v>
      </c>
      <c r="CD100" s="46">
        <f t="shared" si="1"/>
        <v>94697.139307571255</v>
      </c>
      <c r="CE100" s="46">
        <f t="shared" si="1"/>
        <v>94349.446579337557</v>
      </c>
      <c r="CF100" s="46">
        <f t="shared" si="1"/>
        <v>95133.211851866421</v>
      </c>
      <c r="CG100" s="47">
        <f t="shared" si="1"/>
        <v>96551.412926543155</v>
      </c>
    </row>
    <row r="101" spans="1:85" ht="26.25" customHeight="1" x14ac:dyDescent="0.35">
      <c r="B101" s="107" t="s">
        <v>550</v>
      </c>
      <c r="AH101" s="158"/>
      <c r="AI101" s="158"/>
      <c r="AJ101" s="158"/>
      <c r="AK101" s="158"/>
      <c r="AL101" s="158"/>
      <c r="AM101" s="158"/>
      <c r="AN101" s="158"/>
      <c r="AO101" s="158"/>
      <c r="AP101" s="158"/>
      <c r="AQ101" s="158"/>
      <c r="AR101" s="158"/>
      <c r="AS101" s="158"/>
      <c r="AT101" s="158"/>
      <c r="AU101" s="158"/>
      <c r="AV101" s="158"/>
      <c r="AW101" s="158"/>
      <c r="AX101" s="158"/>
      <c r="AY101" s="158"/>
      <c r="AZ101" s="158"/>
      <c r="BA101" s="158"/>
      <c r="BB101" s="158"/>
      <c r="BC101" s="158"/>
      <c r="BD101" s="158"/>
      <c r="BE101" s="158"/>
      <c r="BF101" s="158"/>
      <c r="BG101" s="158"/>
      <c r="BH101" s="269" t="str">
        <f>'Table 3a'!BH101</f>
        <v>Definition change -&gt;</v>
      </c>
      <c r="BI101" s="158"/>
      <c r="BJ101" s="158"/>
      <c r="BK101" s="158"/>
      <c r="BL101" s="269" t="str">
        <f>'Table 3a'!BL101</f>
        <v>Definition change -&gt;</v>
      </c>
      <c r="BM101" s="158"/>
      <c r="BN101" s="158"/>
      <c r="BO101" s="158"/>
      <c r="BP101" s="158"/>
      <c r="BQ101" s="158"/>
      <c r="BR101" s="158"/>
      <c r="BS101" s="158"/>
      <c r="BT101" s="158"/>
      <c r="BU101" s="158"/>
      <c r="BV101" s="158"/>
      <c r="BW101" s="158"/>
      <c r="BX101" s="158"/>
      <c r="BY101" s="158"/>
      <c r="BZ101" s="158"/>
      <c r="CA101" s="158"/>
      <c r="CB101" s="158"/>
      <c r="CC101" s="158"/>
      <c r="CD101" s="158"/>
      <c r="CE101" s="158"/>
      <c r="CF101" s="158"/>
      <c r="CG101" s="159"/>
    </row>
    <row r="102" spans="1:85" x14ac:dyDescent="0.35">
      <c r="B102" s="62" t="s">
        <v>548</v>
      </c>
      <c r="AH102" s="158">
        <v>5323.9150739171973</v>
      </c>
      <c r="AI102" s="158">
        <v>5003.8574175684789</v>
      </c>
      <c r="AJ102" s="158">
        <v>5071.8447755302104</v>
      </c>
      <c r="AK102" s="158">
        <v>6452.5747928735154</v>
      </c>
      <c r="AL102" s="158">
        <v>6786.8393529773493</v>
      </c>
      <c r="AM102" s="158">
        <v>7057.9059896679582</v>
      </c>
      <c r="AN102" s="158">
        <v>7554.7786874186977</v>
      </c>
      <c r="AO102" s="158">
        <v>7847.694166991485</v>
      </c>
      <c r="AP102" s="158">
        <v>7757.100473385357</v>
      </c>
      <c r="AQ102" s="158">
        <v>7415.6060386749605</v>
      </c>
      <c r="AR102" s="158">
        <v>7886.2791185981323</v>
      </c>
      <c r="AS102" s="158">
        <v>7885.7186628456375</v>
      </c>
      <c r="AT102" s="158">
        <v>8166.8527589814275</v>
      </c>
      <c r="AU102" s="158">
        <v>8613.4576766977443</v>
      </c>
      <c r="AV102" s="158">
        <v>10334.42512807566</v>
      </c>
      <c r="AW102" s="158">
        <v>10946.712074722953</v>
      </c>
      <c r="AX102" s="158">
        <v>11236.244141566523</v>
      </c>
      <c r="AY102" s="158">
        <v>11533.212540346467</v>
      </c>
      <c r="AZ102" s="158">
        <v>11414.76654291364</v>
      </c>
      <c r="BA102" s="158">
        <v>11630.769948355211</v>
      </c>
      <c r="BB102" s="158">
        <v>11521.073891866379</v>
      </c>
      <c r="BC102" s="158">
        <v>12054.3023670765</v>
      </c>
      <c r="BD102" s="158">
        <v>12931.463855444958</v>
      </c>
      <c r="BE102" s="158">
        <v>13874.766408393418</v>
      </c>
      <c r="BF102" s="158">
        <v>14893.834809081689</v>
      </c>
      <c r="BG102" s="158">
        <v>15290.226497282139</v>
      </c>
      <c r="BH102" s="244">
        <v>17336.87467083264</v>
      </c>
      <c r="BI102" s="158">
        <v>17631.867806616596</v>
      </c>
      <c r="BJ102" s="158">
        <v>18356.948970010988</v>
      </c>
      <c r="BK102" s="158">
        <v>18773.956507586419</v>
      </c>
      <c r="BL102" s="244">
        <v>18797.493464235009</v>
      </c>
      <c r="BM102" s="158">
        <v>19587.7004668177</v>
      </c>
      <c r="BN102" s="158">
        <v>19639.643662722083</v>
      </c>
      <c r="BO102" s="158">
        <v>19091.917138443518</v>
      </c>
      <c r="BP102" s="158">
        <v>18322.751921765121</v>
      </c>
      <c r="BQ102" s="158">
        <v>17492.084064565017</v>
      </c>
      <c r="BR102" s="158">
        <v>16804.236842164391</v>
      </c>
      <c r="BS102" s="158">
        <v>16070.197813814331</v>
      </c>
      <c r="BT102" s="158">
        <v>15074.634598834189</v>
      </c>
      <c r="BU102" s="158">
        <v>14397.062583366092</v>
      </c>
      <c r="BV102" s="158">
        <v>13619.043532668309</v>
      </c>
      <c r="BW102" s="158">
        <v>13115.12962346237</v>
      </c>
      <c r="BX102" s="158">
        <v>12534.425640831734</v>
      </c>
      <c r="BY102" s="158">
        <v>12246.858344123573</v>
      </c>
      <c r="BZ102" s="158">
        <v>11788.966006920702</v>
      </c>
      <c r="CA102" s="158">
        <v>11964.342614650128</v>
      </c>
      <c r="CB102" s="158">
        <v>12927.140068386427</v>
      </c>
      <c r="CC102" s="158">
        <v>12793.494779889883</v>
      </c>
      <c r="CD102" s="158">
        <v>12595.873920313787</v>
      </c>
      <c r="CE102" s="158">
        <v>12145.580654522088</v>
      </c>
      <c r="CF102" s="158">
        <v>11976.599545482424</v>
      </c>
      <c r="CG102" s="159">
        <v>12031.462110996723</v>
      </c>
    </row>
    <row r="103" spans="1:85" x14ac:dyDescent="0.35">
      <c r="B103" s="62" t="s">
        <v>540</v>
      </c>
      <c r="AH103" s="158">
        <v>1053.6324455063561</v>
      </c>
      <c r="AI103" s="158">
        <v>994.41739659633902</v>
      </c>
      <c r="AJ103" s="158">
        <v>1006.7791091870236</v>
      </c>
      <c r="AK103" s="158">
        <v>1176.8236730710505</v>
      </c>
      <c r="AL103" s="158">
        <v>1423.7480860584444</v>
      </c>
      <c r="AM103" s="158">
        <v>1550.2046425105461</v>
      </c>
      <c r="AN103" s="158">
        <v>1627.3619302875034</v>
      </c>
      <c r="AO103" s="158">
        <v>1752.4221524040925</v>
      </c>
      <c r="AP103" s="158">
        <v>1944.9076771460525</v>
      </c>
      <c r="AQ103" s="158">
        <v>1880.3846691954241</v>
      </c>
      <c r="AR103" s="158">
        <v>1999.2143703657612</v>
      </c>
      <c r="AS103" s="158">
        <v>2186.2556070116575</v>
      </c>
      <c r="AT103" s="158">
        <v>2594.6256664149628</v>
      </c>
      <c r="AU103" s="158">
        <v>3112.3737853808088</v>
      </c>
      <c r="AV103" s="158">
        <v>4129.2019556441628</v>
      </c>
      <c r="AW103" s="158">
        <v>5143.2215781349159</v>
      </c>
      <c r="AX103" s="158">
        <v>6424.481459145838</v>
      </c>
      <c r="AY103" s="158">
        <v>7421.3429474760569</v>
      </c>
      <c r="AZ103" s="158">
        <v>7993.7331671611482</v>
      </c>
      <c r="BA103" s="158">
        <v>8536.6058627713755</v>
      </c>
      <c r="BB103" s="158">
        <v>9029.4593633991262</v>
      </c>
      <c r="BC103" s="158">
        <v>9469.9504888729953</v>
      </c>
      <c r="BD103" s="158">
        <v>10062.340513195522</v>
      </c>
      <c r="BE103" s="158">
        <v>10735.982907831538</v>
      </c>
      <c r="BF103" s="158">
        <v>11729.88606947217</v>
      </c>
      <c r="BG103" s="158">
        <v>11855.321783308216</v>
      </c>
      <c r="BH103" s="244">
        <v>11792.907514133913</v>
      </c>
      <c r="BI103" s="158">
        <v>11908.72064773994</v>
      </c>
      <c r="BJ103" s="158">
        <v>12282.088438872397</v>
      </c>
      <c r="BK103" s="158">
        <v>13177.701264642528</v>
      </c>
      <c r="BL103" s="244">
        <v>13655.701713549997</v>
      </c>
      <c r="BM103" s="158">
        <v>15226.846424680431</v>
      </c>
      <c r="BN103" s="158">
        <v>15804.018041372814</v>
      </c>
      <c r="BO103" s="158">
        <v>16521.277057519474</v>
      </c>
      <c r="BP103" s="158">
        <v>17800.95923590161</v>
      </c>
      <c r="BQ103" s="158">
        <v>18979.417630278924</v>
      </c>
      <c r="BR103" s="158">
        <v>21143.724801581189</v>
      </c>
      <c r="BS103" s="158">
        <v>22494.500598069088</v>
      </c>
      <c r="BT103" s="158">
        <v>22153.243017875309</v>
      </c>
      <c r="BU103" s="158">
        <v>22112.456188221913</v>
      </c>
      <c r="BV103" s="158">
        <v>20978.528325723168</v>
      </c>
      <c r="BW103" s="158">
        <v>18301.480275508697</v>
      </c>
      <c r="BX103" s="158">
        <v>16540.42773455508</v>
      </c>
      <c r="BY103" s="158">
        <v>15386.274816753834</v>
      </c>
      <c r="BZ103" s="158">
        <v>13378.474421959027</v>
      </c>
      <c r="CA103" s="158">
        <v>12345.055930785622</v>
      </c>
      <c r="CB103" s="158">
        <v>11310.86362002476</v>
      </c>
      <c r="CC103" s="158">
        <v>3057.3655377362384</v>
      </c>
      <c r="CD103" s="158">
        <v>419.03786579634391</v>
      </c>
      <c r="CE103" s="158">
        <v>385.53903412083571</v>
      </c>
      <c r="CF103" s="158">
        <v>384.14047692740968</v>
      </c>
      <c r="CG103" s="159">
        <v>7.5952263798939619</v>
      </c>
    </row>
    <row r="104" spans="1:85" x14ac:dyDescent="0.35">
      <c r="B104" s="62" t="s">
        <v>541</v>
      </c>
      <c r="AH104" s="158">
        <v>1937.4855535626516</v>
      </c>
      <c r="AI104" s="158">
        <v>1794.834272109516</v>
      </c>
      <c r="AJ104" s="158">
        <v>1867.2245803796243</v>
      </c>
      <c r="AK104" s="158">
        <v>2570.779772685944</v>
      </c>
      <c r="AL104" s="158">
        <v>3314.2680544380519</v>
      </c>
      <c r="AM104" s="158">
        <v>3936.5105948008254</v>
      </c>
      <c r="AN104" s="158">
        <v>4213.1124352817451</v>
      </c>
      <c r="AO104" s="158">
        <v>4688.9618681052625</v>
      </c>
      <c r="AP104" s="158">
        <v>5006.8835345151119</v>
      </c>
      <c r="AQ104" s="158">
        <v>4937.9803183422791</v>
      </c>
      <c r="AR104" s="158">
        <v>4213.8646061191921</v>
      </c>
      <c r="AS104" s="158">
        <v>4294.0268669722163</v>
      </c>
      <c r="AT104" s="158">
        <v>5003.8448277514863</v>
      </c>
      <c r="AU104" s="158">
        <v>6256.0769680695812</v>
      </c>
      <c r="AV104" s="158">
        <v>7491.9016964521234</v>
      </c>
      <c r="AW104" s="158">
        <v>8212.7947224730269</v>
      </c>
      <c r="AX104" s="158">
        <v>9318.9812816795275</v>
      </c>
      <c r="AY104" s="158">
        <v>9788.0418929973748</v>
      </c>
      <c r="AZ104" s="158">
        <v>9850.2569277321309</v>
      </c>
      <c r="BA104" s="158">
        <v>9551.2917240314964</v>
      </c>
      <c r="BB104" s="158">
        <v>9221.8973315546955</v>
      </c>
      <c r="BC104" s="158">
        <v>8959.0353761778606</v>
      </c>
      <c r="BD104" s="158">
        <v>8667.4080871865572</v>
      </c>
      <c r="BE104" s="158">
        <v>8494.9567275093759</v>
      </c>
      <c r="BF104" s="158">
        <v>8461.1733775839439</v>
      </c>
      <c r="BG104" s="158">
        <v>8766.8237741093417</v>
      </c>
      <c r="BH104" s="244">
        <v>8979.532387914167</v>
      </c>
      <c r="BI104" s="158">
        <v>9029.9302749462331</v>
      </c>
      <c r="BJ104" s="158">
        <v>9050.1956491375477</v>
      </c>
      <c r="BK104" s="158">
        <v>9267.4977442345826</v>
      </c>
      <c r="BL104" s="244">
        <v>7966.3113615551028</v>
      </c>
      <c r="BM104" s="158">
        <v>8410.9442899682417</v>
      </c>
      <c r="BN104" s="158">
        <v>7922.4461473506335</v>
      </c>
      <c r="BO104" s="158">
        <v>7235.758383477335</v>
      </c>
      <c r="BP104" s="158">
        <v>6592.5665088044689</v>
      </c>
      <c r="BQ104" s="158">
        <v>5851.9346721800011</v>
      </c>
      <c r="BR104" s="158">
        <v>5332.8050380617688</v>
      </c>
      <c r="BS104" s="158">
        <v>4966.1860960062877</v>
      </c>
      <c r="BT104" s="158">
        <v>4453.0835375001579</v>
      </c>
      <c r="BU104" s="158">
        <v>4051.9655260988984</v>
      </c>
      <c r="BV104" s="158">
        <v>3398.836800420057</v>
      </c>
      <c r="BW104" s="158">
        <v>2263.9205749104881</v>
      </c>
      <c r="BX104" s="158">
        <v>1617.3090286353861</v>
      </c>
      <c r="BY104" s="158">
        <v>1123.5796220675836</v>
      </c>
      <c r="BZ104" s="158">
        <v>873.97309967323974</v>
      </c>
      <c r="CA104" s="158">
        <v>604.34714290192778</v>
      </c>
      <c r="CB104" s="158">
        <v>168.78429564742203</v>
      </c>
      <c r="CC104" s="158">
        <v>2.1179074399000526E-2</v>
      </c>
      <c r="CD104" s="158">
        <v>-5.4087213345576916E-2</v>
      </c>
      <c r="CE104" s="158">
        <v>-0.82473925186255448</v>
      </c>
      <c r="CF104" s="158">
        <v>-0.98890715144798969</v>
      </c>
      <c r="CG104" s="159">
        <v>-1.0050228359341091</v>
      </c>
    </row>
    <row r="105" spans="1:85" x14ac:dyDescent="0.35">
      <c r="B105" s="62" t="s">
        <v>542</v>
      </c>
      <c r="AH105" s="158">
        <v>3568.624335451369</v>
      </c>
      <c r="AI105" s="158">
        <v>3175.7746581203705</v>
      </c>
      <c r="AJ105" s="158">
        <v>3912.8658873397167</v>
      </c>
      <c r="AK105" s="158">
        <v>6497.3424377459351</v>
      </c>
      <c r="AL105" s="158">
        <v>9917.1432019689655</v>
      </c>
      <c r="AM105" s="158">
        <v>11939.053618454522</v>
      </c>
      <c r="AN105" s="158">
        <v>12828.363678939722</v>
      </c>
      <c r="AO105" s="158">
        <v>13752.756229133211</v>
      </c>
      <c r="AP105" s="158">
        <v>13733.720321035138</v>
      </c>
      <c r="AQ105" s="158">
        <v>12167.568624454381</v>
      </c>
      <c r="AR105" s="158">
        <v>9168.7594371860287</v>
      </c>
      <c r="AS105" s="158">
        <v>7727.4085364268831</v>
      </c>
      <c r="AT105" s="158">
        <v>8108.1546229872902</v>
      </c>
      <c r="AU105" s="158">
        <v>10910.73899818429</v>
      </c>
      <c r="AV105" s="158">
        <v>14037.848326831139</v>
      </c>
      <c r="AW105" s="158">
        <v>14822.146432477759</v>
      </c>
      <c r="AX105" s="158">
        <v>13526.506948300832</v>
      </c>
      <c r="AY105" s="158">
        <v>12572.011584162496</v>
      </c>
      <c r="AZ105" s="158">
        <v>11011.593684416008</v>
      </c>
      <c r="BA105" s="158">
        <v>8995.0577613255555</v>
      </c>
      <c r="BB105" s="158">
        <v>7740.1356345315235</v>
      </c>
      <c r="BC105" s="158">
        <v>6792.815535556445</v>
      </c>
      <c r="BD105" s="158">
        <v>5807.2012186987113</v>
      </c>
      <c r="BE105" s="158">
        <v>5063.3395891673154</v>
      </c>
      <c r="BF105" s="158">
        <v>4980.7153212152325</v>
      </c>
      <c r="BG105" s="158">
        <v>4672.9299701146119</v>
      </c>
      <c r="BH105" s="244">
        <v>4456.8577662315756</v>
      </c>
      <c r="BI105" s="158">
        <v>4750.4536165567852</v>
      </c>
      <c r="BJ105" s="158">
        <v>4991.2256396123548</v>
      </c>
      <c r="BK105" s="158">
        <v>4779.1796613449515</v>
      </c>
      <c r="BL105" s="244">
        <v>5558.6869870268793</v>
      </c>
      <c r="BM105" s="158">
        <v>9191.6401579657868</v>
      </c>
      <c r="BN105" s="158">
        <v>9609.8002577745374</v>
      </c>
      <c r="BO105" s="158">
        <v>10622.355370721709</v>
      </c>
      <c r="BP105" s="158">
        <v>11211.642278632951</v>
      </c>
      <c r="BQ105" s="158">
        <v>9518.9528366855957</v>
      </c>
      <c r="BR105" s="158">
        <v>6809.7995158965023</v>
      </c>
      <c r="BS105" s="158">
        <v>5189.753225332558</v>
      </c>
      <c r="BT105" s="158">
        <v>4204.4917510282276</v>
      </c>
      <c r="BU105" s="158">
        <v>3688.9518533746905</v>
      </c>
      <c r="BV105" s="158">
        <v>2807.6406288368066</v>
      </c>
      <c r="BW105" s="158">
        <v>1379.583681930817</v>
      </c>
      <c r="BX105" s="158">
        <v>938.86094654112924</v>
      </c>
      <c r="BY105" s="158">
        <v>652.19876622621155</v>
      </c>
      <c r="BZ105" s="158">
        <v>424.67142097862114</v>
      </c>
      <c r="CA105" s="158">
        <v>265.99792733463482</v>
      </c>
      <c r="CB105" s="158">
        <v>0</v>
      </c>
      <c r="CC105" s="158">
        <v>0</v>
      </c>
      <c r="CD105" s="158">
        <v>0</v>
      </c>
      <c r="CE105" s="158">
        <v>0</v>
      </c>
      <c r="CF105" s="158">
        <v>0</v>
      </c>
      <c r="CG105" s="159">
        <v>0</v>
      </c>
    </row>
    <row r="106" spans="1:85" x14ac:dyDescent="0.35">
      <c r="B106" s="62" t="s">
        <v>543</v>
      </c>
      <c r="AH106" s="158">
        <v>194.68760202997356</v>
      </c>
      <c r="AI106" s="158">
        <v>201.97249495433661</v>
      </c>
      <c r="AJ106" s="158">
        <v>215.75535955421884</v>
      </c>
      <c r="AK106" s="158">
        <v>280.69609588694175</v>
      </c>
      <c r="AL106" s="158">
        <v>354.12444151739726</v>
      </c>
      <c r="AM106" s="158">
        <v>435.70035251694952</v>
      </c>
      <c r="AN106" s="158">
        <v>498.15254968560822</v>
      </c>
      <c r="AO106" s="158">
        <v>500.84861831273935</v>
      </c>
      <c r="AP106" s="158">
        <v>590.56761665651834</v>
      </c>
      <c r="AQ106" s="158">
        <v>735.4948674447503</v>
      </c>
      <c r="AR106" s="158">
        <v>1096.7854464902293</v>
      </c>
      <c r="AS106" s="158">
        <v>1122.8223763955</v>
      </c>
      <c r="AT106" s="158">
        <v>1468.5052998596414</v>
      </c>
      <c r="AU106" s="158">
        <v>1838.0558991664086</v>
      </c>
      <c r="AV106" s="158">
        <v>1763.4818060979053</v>
      </c>
      <c r="AW106" s="158">
        <v>2098.8718417590835</v>
      </c>
      <c r="AX106" s="158">
        <v>2492.2450501338817</v>
      </c>
      <c r="AY106" s="158">
        <v>2920.7540106427509</v>
      </c>
      <c r="AZ106" s="158">
        <v>2987.0133754568151</v>
      </c>
      <c r="BA106" s="158">
        <v>3022.3030535810931</v>
      </c>
      <c r="BB106" s="158">
        <v>2756.8797495166482</v>
      </c>
      <c r="BC106" s="158">
        <v>2229.1091398190092</v>
      </c>
      <c r="BD106" s="158">
        <v>2088.3932367912707</v>
      </c>
      <c r="BE106" s="158">
        <v>2078.8154752767418</v>
      </c>
      <c r="BF106" s="158">
        <v>2103.4494360183021</v>
      </c>
      <c r="BG106" s="158">
        <v>2355.2873465817297</v>
      </c>
      <c r="BH106" s="244">
        <v>2777.6495643262538</v>
      </c>
      <c r="BI106" s="158">
        <v>2878.7680169212467</v>
      </c>
      <c r="BJ106" s="158">
        <v>3343.7453668954704</v>
      </c>
      <c r="BK106" s="158">
        <v>3516.2991815726264</v>
      </c>
      <c r="BL106" s="244">
        <v>5473.4476676814302</v>
      </c>
      <c r="BM106" s="158">
        <v>6816.9301468983176</v>
      </c>
      <c r="BN106" s="158">
        <v>8118.4715330011068</v>
      </c>
      <c r="BO106" s="158">
        <v>8505.3470567358436</v>
      </c>
      <c r="BP106" s="158">
        <v>9199.079994337626</v>
      </c>
      <c r="BQ106" s="158">
        <v>9843.3569725523848</v>
      </c>
      <c r="BR106" s="158">
        <v>10431.050744603894</v>
      </c>
      <c r="BS106" s="158">
        <v>10631.167575011228</v>
      </c>
      <c r="BT106" s="158">
        <v>10150.62150707935</v>
      </c>
      <c r="BU106" s="158">
        <v>9520.5148114148105</v>
      </c>
      <c r="BV106" s="158">
        <v>8636.5456108104918</v>
      </c>
      <c r="BW106" s="158">
        <v>7541.9485776741803</v>
      </c>
      <c r="BX106" s="158">
        <v>6709.3292940841393</v>
      </c>
      <c r="BY106" s="158">
        <v>6004.4001367907404</v>
      </c>
      <c r="BZ106" s="158">
        <v>5402.5260222828083</v>
      </c>
      <c r="CA106" s="158">
        <v>5131.9275642616503</v>
      </c>
      <c r="CB106" s="158">
        <v>4093.3203481714963</v>
      </c>
      <c r="CC106" s="158">
        <v>3514.7944195653181</v>
      </c>
      <c r="CD106" s="158">
        <v>3803.9203815616497</v>
      </c>
      <c r="CE106" s="158">
        <v>3932.3065791517797</v>
      </c>
      <c r="CF106" s="158">
        <v>4078.9357207292724</v>
      </c>
      <c r="CG106" s="159">
        <v>4287.5735768223367</v>
      </c>
    </row>
    <row r="107" spans="1:85" ht="26.25" customHeight="1" x14ac:dyDescent="0.35">
      <c r="B107" s="62" t="s">
        <v>549</v>
      </c>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8">
        <v>7.9051328493298589</v>
      </c>
      <c r="BR107" s="158">
        <v>74.864668138115206</v>
      </c>
      <c r="BS107" s="158">
        <v>649.82423637214038</v>
      </c>
      <c r="BT107" s="158">
        <v>2052.848578533079</v>
      </c>
      <c r="BU107" s="158">
        <v>4234.578267133842</v>
      </c>
      <c r="BV107" s="158">
        <v>10154.029572492544</v>
      </c>
      <c r="BW107" s="158">
        <v>22421.157390086952</v>
      </c>
      <c r="BX107" s="158">
        <v>44345.342690514932</v>
      </c>
      <c r="BY107" s="158">
        <v>47650.295101790573</v>
      </c>
      <c r="BZ107" s="158">
        <v>45568.467221589839</v>
      </c>
      <c r="CA107" s="158">
        <v>53356.185485518661</v>
      </c>
      <c r="CB107" s="158">
        <v>65476.263263859772</v>
      </c>
      <c r="CC107" s="158">
        <v>75648.896326851012</v>
      </c>
      <c r="CD107" s="158">
        <v>77777.636235650789</v>
      </c>
      <c r="CE107" s="158">
        <v>77786.671928864016</v>
      </c>
      <c r="CF107" s="158">
        <v>78594.09524872723</v>
      </c>
      <c r="CG107" s="159">
        <v>80124.604722827571</v>
      </c>
    </row>
    <row r="108" spans="1:85" ht="26.25" customHeight="1" x14ac:dyDescent="0.35">
      <c r="B108" s="64" t="s">
        <v>544</v>
      </c>
      <c r="AH108" s="158">
        <v>5323.9150739171973</v>
      </c>
      <c r="AI108" s="158">
        <v>5003.8574175684789</v>
      </c>
      <c r="AJ108" s="158">
        <v>5071.8447755302104</v>
      </c>
      <c r="AK108" s="158">
        <v>6452.5747928735154</v>
      </c>
      <c r="AL108" s="158">
        <v>6786.8393529773493</v>
      </c>
      <c r="AM108" s="158">
        <v>7057.9059896679582</v>
      </c>
      <c r="AN108" s="158">
        <v>7554.7786874186977</v>
      </c>
      <c r="AO108" s="158">
        <v>7847.694166991485</v>
      </c>
      <c r="AP108" s="158">
        <v>7757.100473385357</v>
      </c>
      <c r="AQ108" s="158">
        <v>7415.6060386749605</v>
      </c>
      <c r="AR108" s="158">
        <v>7886.2791185981323</v>
      </c>
      <c r="AS108" s="158">
        <v>7885.7186628456375</v>
      </c>
      <c r="AT108" s="158">
        <v>8166.8527589814275</v>
      </c>
      <c r="AU108" s="158">
        <v>8613.4576766977443</v>
      </c>
      <c r="AV108" s="158">
        <v>10334.42512807566</v>
      </c>
      <c r="AW108" s="158">
        <v>10946.712074722953</v>
      </c>
      <c r="AX108" s="158">
        <v>11236.244141566523</v>
      </c>
      <c r="AY108" s="158">
        <v>11533.212540346467</v>
      </c>
      <c r="AZ108" s="158">
        <v>11414.76654291364</v>
      </c>
      <c r="BA108" s="158">
        <v>11630.769948355211</v>
      </c>
      <c r="BB108" s="158">
        <v>11521.073891866379</v>
      </c>
      <c r="BC108" s="158">
        <v>12054.3023670765</v>
      </c>
      <c r="BD108" s="158">
        <v>12931.463855444958</v>
      </c>
      <c r="BE108" s="158">
        <v>13874.766408393418</v>
      </c>
      <c r="BF108" s="158">
        <v>14893.834809081689</v>
      </c>
      <c r="BG108" s="158">
        <v>15290.226497282139</v>
      </c>
      <c r="BH108" s="158">
        <v>17336.87467083264</v>
      </c>
      <c r="BI108" s="158">
        <v>17631.867806616596</v>
      </c>
      <c r="BJ108" s="158">
        <v>18396.972256469602</v>
      </c>
      <c r="BK108" s="158">
        <v>18812.358275368184</v>
      </c>
      <c r="BL108" s="158">
        <v>19712.810521313313</v>
      </c>
      <c r="BM108" s="158">
        <v>20513.583035768799</v>
      </c>
      <c r="BN108" s="158">
        <v>20661.394267713076</v>
      </c>
      <c r="BO108" s="158">
        <v>20175.143269099037</v>
      </c>
      <c r="BP108" s="158">
        <v>19321.900978162077</v>
      </c>
      <c r="BQ108" s="158">
        <v>18366.323585783284</v>
      </c>
      <c r="BR108" s="158">
        <v>17568.784653415034</v>
      </c>
      <c r="BS108" s="158">
        <v>16709.329687429359</v>
      </c>
      <c r="BT108" s="158">
        <v>15546.920486563042</v>
      </c>
      <c r="BU108" s="158">
        <v>14683.964638043619</v>
      </c>
      <c r="BV108" s="158">
        <v>13746.859884614945</v>
      </c>
      <c r="BW108" s="158">
        <v>13220.444684075446</v>
      </c>
      <c r="BX108" s="158">
        <v>12602.508617738282</v>
      </c>
      <c r="BY108" s="158">
        <v>12269.313910377914</v>
      </c>
      <c r="BZ108" s="158">
        <v>11823.314498863881</v>
      </c>
      <c r="CA108" s="158">
        <v>11987.887560995634</v>
      </c>
      <c r="CB108" s="158">
        <v>12873.483771998208</v>
      </c>
      <c r="CC108" s="158">
        <v>11658.910791258286</v>
      </c>
      <c r="CD108" s="158">
        <v>11207.170707802781</v>
      </c>
      <c r="CE108" s="158">
        <v>10895.168935911137</v>
      </c>
      <c r="CF108" s="158">
        <v>11139.302854400878</v>
      </c>
      <c r="CG108" s="159">
        <v>12000.92179390369</v>
      </c>
    </row>
    <row r="109" spans="1:85" x14ac:dyDescent="0.35">
      <c r="B109" s="64" t="s">
        <v>521</v>
      </c>
      <c r="AH109" s="158">
        <v>6754.4299365503502</v>
      </c>
      <c r="AI109" s="158">
        <v>6166.9988217805621</v>
      </c>
      <c r="AJ109" s="158">
        <v>7002.6249364605837</v>
      </c>
      <c r="AK109" s="158">
        <v>10525.641979389871</v>
      </c>
      <c r="AL109" s="158">
        <v>15009.283783982859</v>
      </c>
      <c r="AM109" s="158">
        <v>17861.469208282844</v>
      </c>
      <c r="AN109" s="158">
        <v>19166.99059419458</v>
      </c>
      <c r="AO109" s="158">
        <v>20694.988867955308</v>
      </c>
      <c r="AP109" s="158">
        <v>21276.079149352823</v>
      </c>
      <c r="AQ109" s="158">
        <v>19721.428479436836</v>
      </c>
      <c r="AR109" s="158">
        <v>16478.623860161213</v>
      </c>
      <c r="AS109" s="158">
        <v>15330.51338680626</v>
      </c>
      <c r="AT109" s="158">
        <v>17175.130417013381</v>
      </c>
      <c r="AU109" s="158">
        <v>22117.245650801091</v>
      </c>
      <c r="AV109" s="158">
        <v>27422.433785025329</v>
      </c>
      <c r="AW109" s="158">
        <v>30277.034574844783</v>
      </c>
      <c r="AX109" s="158">
        <v>31762.214739260078</v>
      </c>
      <c r="AY109" s="158">
        <v>32702.15043527868</v>
      </c>
      <c r="AZ109" s="158">
        <v>31842.597154766099</v>
      </c>
      <c r="BA109" s="158">
        <v>30105.258401709521</v>
      </c>
      <c r="BB109" s="158">
        <v>28748.372079001994</v>
      </c>
      <c r="BC109" s="158">
        <v>27450.910540426314</v>
      </c>
      <c r="BD109" s="158">
        <v>26625.343055872061</v>
      </c>
      <c r="BE109" s="158">
        <v>26373.094699784968</v>
      </c>
      <c r="BF109" s="158">
        <v>27275.224204289651</v>
      </c>
      <c r="BG109" s="158">
        <v>27650.3628741139</v>
      </c>
      <c r="BH109" s="158">
        <v>28006.947232605911</v>
      </c>
      <c r="BI109" s="158">
        <v>28567.872556164206</v>
      </c>
      <c r="BJ109" s="158">
        <v>29893.111321892255</v>
      </c>
      <c r="BK109" s="158">
        <v>30967.25366783121</v>
      </c>
      <c r="BL109" s="158">
        <v>31738.830672735116</v>
      </c>
      <c r="BM109" s="158">
        <v>38720.47845056167</v>
      </c>
      <c r="BN109" s="158">
        <v>40432.985374508091</v>
      </c>
      <c r="BO109" s="158">
        <v>41801.511737798843</v>
      </c>
      <c r="BP109" s="158">
        <v>43805.098961279706</v>
      </c>
      <c r="BQ109" s="158">
        <v>43327.327723327959</v>
      </c>
      <c r="BR109" s="158">
        <v>43027.696957030828</v>
      </c>
      <c r="BS109" s="158">
        <v>43292.29985717628</v>
      </c>
      <c r="BT109" s="158">
        <v>42542.002504287273</v>
      </c>
      <c r="BU109" s="158">
        <v>43321.564591566625</v>
      </c>
      <c r="BV109" s="158">
        <v>45847.764586336431</v>
      </c>
      <c r="BW109" s="158">
        <v>51802.775439498051</v>
      </c>
      <c r="BX109" s="158">
        <v>70083.186717424134</v>
      </c>
      <c r="BY109" s="158">
        <v>70794.292877374595</v>
      </c>
      <c r="BZ109" s="158">
        <v>65782.006253024403</v>
      </c>
      <c r="CA109" s="158">
        <v>71765.651545955072</v>
      </c>
      <c r="CB109" s="158">
        <v>81346.238673077678</v>
      </c>
      <c r="CC109" s="158">
        <v>83454.951707515647</v>
      </c>
      <c r="CD109" s="158">
        <v>83489.049510613506</v>
      </c>
      <c r="CE109" s="158">
        <v>83453.126715502163</v>
      </c>
      <c r="CF109" s="158">
        <v>83992.624894010529</v>
      </c>
      <c r="CG109" s="159">
        <v>84549.110090851493</v>
      </c>
    </row>
    <row r="110" spans="1:85" s="107" customFormat="1" x14ac:dyDescent="0.35">
      <c r="A110" s="169"/>
      <c r="B110" s="107" t="s">
        <v>260</v>
      </c>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46">
        <f t="shared" ref="AH110:BM110" si="2">AH109+AH108</f>
        <v>12078.345010467547</v>
      </c>
      <c r="AI110" s="46">
        <f t="shared" si="2"/>
        <v>11170.856239349041</v>
      </c>
      <c r="AJ110" s="46">
        <f t="shared" si="2"/>
        <v>12074.469711990794</v>
      </c>
      <c r="AK110" s="46">
        <f t="shared" si="2"/>
        <v>16978.216772263386</v>
      </c>
      <c r="AL110" s="46">
        <f t="shared" si="2"/>
        <v>21796.12313696021</v>
      </c>
      <c r="AM110" s="46">
        <f t="shared" si="2"/>
        <v>24919.375197950802</v>
      </c>
      <c r="AN110" s="46">
        <f t="shared" si="2"/>
        <v>26721.769281613277</v>
      </c>
      <c r="AO110" s="46">
        <f t="shared" si="2"/>
        <v>28542.683034946793</v>
      </c>
      <c r="AP110" s="46">
        <f t="shared" si="2"/>
        <v>29033.179622738178</v>
      </c>
      <c r="AQ110" s="46">
        <f t="shared" si="2"/>
        <v>27137.034518111795</v>
      </c>
      <c r="AR110" s="46">
        <f t="shared" si="2"/>
        <v>24364.902978759346</v>
      </c>
      <c r="AS110" s="46">
        <f t="shared" si="2"/>
        <v>23216.232049651899</v>
      </c>
      <c r="AT110" s="46">
        <f t="shared" si="2"/>
        <v>25341.983175994807</v>
      </c>
      <c r="AU110" s="46">
        <f t="shared" si="2"/>
        <v>30730.703327498835</v>
      </c>
      <c r="AV110" s="46">
        <f t="shared" si="2"/>
        <v>37756.858913100987</v>
      </c>
      <c r="AW110" s="46">
        <f t="shared" si="2"/>
        <v>41223.746649567736</v>
      </c>
      <c r="AX110" s="46">
        <f t="shared" si="2"/>
        <v>42998.458880826598</v>
      </c>
      <c r="AY110" s="46">
        <f t="shared" si="2"/>
        <v>44235.362975625147</v>
      </c>
      <c r="AZ110" s="46">
        <f t="shared" si="2"/>
        <v>43257.363697679742</v>
      </c>
      <c r="BA110" s="46">
        <f t="shared" si="2"/>
        <v>41736.028350064735</v>
      </c>
      <c r="BB110" s="46">
        <f t="shared" si="2"/>
        <v>40269.445970868372</v>
      </c>
      <c r="BC110" s="46">
        <f t="shared" si="2"/>
        <v>39505.212907502813</v>
      </c>
      <c r="BD110" s="46">
        <f t="shared" si="2"/>
        <v>39556.80691131702</v>
      </c>
      <c r="BE110" s="46">
        <f t="shared" si="2"/>
        <v>40247.861108178389</v>
      </c>
      <c r="BF110" s="46">
        <f t="shared" si="2"/>
        <v>42169.059013371341</v>
      </c>
      <c r="BG110" s="46">
        <f t="shared" si="2"/>
        <v>42940.589371396039</v>
      </c>
      <c r="BH110" s="46">
        <f t="shared" si="2"/>
        <v>45343.821903438555</v>
      </c>
      <c r="BI110" s="46">
        <f t="shared" si="2"/>
        <v>46199.740362780802</v>
      </c>
      <c r="BJ110" s="46">
        <f t="shared" si="2"/>
        <v>48290.083578361853</v>
      </c>
      <c r="BK110" s="46">
        <f t="shared" si="2"/>
        <v>49779.611943199394</v>
      </c>
      <c r="BL110" s="46">
        <f t="shared" si="2"/>
        <v>51451.641194048425</v>
      </c>
      <c r="BM110" s="46">
        <f t="shared" si="2"/>
        <v>59234.061486330465</v>
      </c>
      <c r="BN110" s="46">
        <f t="shared" ref="BN110:CG110" si="3">BN109+BN108</f>
        <v>61094.379642221167</v>
      </c>
      <c r="BO110" s="46">
        <f t="shared" si="3"/>
        <v>61976.655006897883</v>
      </c>
      <c r="BP110" s="46">
        <f t="shared" si="3"/>
        <v>63126.999939441783</v>
      </c>
      <c r="BQ110" s="46">
        <f t="shared" si="3"/>
        <v>61693.651309111243</v>
      </c>
      <c r="BR110" s="46">
        <f t="shared" si="3"/>
        <v>60596.481610445859</v>
      </c>
      <c r="BS110" s="46">
        <f t="shared" si="3"/>
        <v>60001.629544605639</v>
      </c>
      <c r="BT110" s="46">
        <f t="shared" si="3"/>
        <v>58088.922990850318</v>
      </c>
      <c r="BU110" s="46">
        <f t="shared" si="3"/>
        <v>58005.529229610242</v>
      </c>
      <c r="BV110" s="46">
        <f t="shared" si="3"/>
        <v>59594.624470951378</v>
      </c>
      <c r="BW110" s="46">
        <f t="shared" si="3"/>
        <v>65023.220123573497</v>
      </c>
      <c r="BX110" s="46">
        <f t="shared" si="3"/>
        <v>82685.695335162411</v>
      </c>
      <c r="BY110" s="46">
        <f t="shared" si="3"/>
        <v>83063.606787752506</v>
      </c>
      <c r="BZ110" s="46">
        <f t="shared" si="3"/>
        <v>77605.320751888285</v>
      </c>
      <c r="CA110" s="46">
        <f t="shared" si="3"/>
        <v>83753.539106950702</v>
      </c>
      <c r="CB110" s="46">
        <f t="shared" si="3"/>
        <v>94219.72244507588</v>
      </c>
      <c r="CC110" s="46">
        <f t="shared" si="3"/>
        <v>95113.862498773931</v>
      </c>
      <c r="CD110" s="46">
        <f t="shared" si="3"/>
        <v>94696.220218416289</v>
      </c>
      <c r="CE110" s="46">
        <f t="shared" si="3"/>
        <v>94348.295651413297</v>
      </c>
      <c r="CF110" s="46">
        <f t="shared" si="3"/>
        <v>95131.927748411399</v>
      </c>
      <c r="CG110" s="47">
        <f t="shared" si="3"/>
        <v>96550.031884755183</v>
      </c>
    </row>
    <row r="111" spans="1:85" ht="16" thickBot="1" x14ac:dyDescent="0.4">
      <c r="A111" s="173"/>
      <c r="B111" s="119"/>
      <c r="C111" s="119"/>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277"/>
      <c r="AI111" s="277"/>
      <c r="AJ111" s="277"/>
      <c r="AK111" s="277"/>
      <c r="AL111" s="277"/>
      <c r="AM111" s="277"/>
      <c r="AN111" s="277"/>
      <c r="AO111" s="277"/>
      <c r="AP111" s="277"/>
      <c r="AQ111" s="277"/>
      <c r="AR111" s="277"/>
      <c r="AS111" s="277"/>
      <c r="AT111" s="277"/>
      <c r="AU111" s="277"/>
      <c r="AV111" s="277"/>
      <c r="AW111" s="277"/>
      <c r="AX111" s="277"/>
      <c r="AY111" s="277"/>
      <c r="AZ111" s="277"/>
      <c r="BA111" s="277"/>
      <c r="BB111" s="277"/>
      <c r="BC111" s="277"/>
      <c r="BD111" s="277"/>
      <c r="BE111" s="277"/>
      <c r="BF111" s="277"/>
      <c r="BG111" s="277"/>
      <c r="BH111" s="277"/>
      <c r="BI111" s="277"/>
      <c r="BJ111" s="277"/>
      <c r="BK111" s="277"/>
      <c r="BL111" s="277"/>
      <c r="BM111" s="277"/>
      <c r="BN111" s="277"/>
      <c r="BO111" s="277"/>
      <c r="BP111" s="277"/>
      <c r="BQ111" s="277"/>
      <c r="BR111" s="277"/>
      <c r="BS111" s="277"/>
      <c r="BT111" s="127"/>
      <c r="BU111" s="127"/>
      <c r="BV111" s="127"/>
      <c r="BW111" s="127"/>
      <c r="BX111" s="127"/>
      <c r="BY111" s="127"/>
      <c r="BZ111" s="127"/>
      <c r="CA111" s="127"/>
      <c r="CB111" s="127"/>
      <c r="CC111" s="127"/>
      <c r="CD111" s="127"/>
      <c r="CE111" s="127"/>
      <c r="CF111" s="127"/>
      <c r="CG111" s="175"/>
    </row>
  </sheetData>
  <hyperlinks>
    <hyperlink ref="B1" location="Notes!A1" display="Information relating to this table can be found in the 'Notes' tab" xr:uid="{6B0D12D4-0FB6-49C6-BAA9-D23C6747074D}"/>
    <hyperlink ref="A1" location="Contents!A1" display="Contents page" xr:uid="{622F75CC-A640-4C5E-A2EA-B532B289B22D}"/>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31C7F-D3CC-48A2-BECD-0CD583440481}">
  <dimension ref="A1:FW48"/>
  <sheetViews>
    <sheetView zoomScale="70" zoomScaleNormal="70" workbookViewId="0">
      <pane xSplit="2" topLeftCell="BD1" activePane="topRight" state="frozen"/>
      <selection activeCell="B1" sqref="A1:B1"/>
      <selection pane="topRight"/>
    </sheetView>
  </sheetViews>
  <sheetFormatPr defaultColWidth="9" defaultRowHeight="15.5" x14ac:dyDescent="0.35"/>
  <cols>
    <col min="1" max="1" width="23" style="216" bestFit="1" customWidth="1"/>
    <col min="2" max="2" width="75.54296875" style="208" customWidth="1"/>
    <col min="3" max="3" width="25.54296875" style="208" customWidth="1"/>
    <col min="4" max="75" width="12.54296875" style="234" customWidth="1"/>
    <col min="76" max="84" width="12.54296875" style="208" customWidth="1"/>
    <col min="85" max="85" width="10.54296875" style="208" bestFit="1" customWidth="1"/>
    <col min="86" max="16384" width="9" style="208"/>
  </cols>
  <sheetData>
    <row r="1" spans="1:179" s="205" customFormat="1" ht="25.5" customHeight="1" thickBot="1" x14ac:dyDescent="0.3">
      <c r="A1" s="32" t="s">
        <v>46</v>
      </c>
      <c r="B1" s="114" t="s">
        <v>208</v>
      </c>
      <c r="C1" s="32"/>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row>
    <row r="2" spans="1:179" ht="33" customHeight="1" x14ac:dyDescent="0.35">
      <c r="A2" s="36" t="s">
        <v>209</v>
      </c>
      <c r="B2" s="206" t="s">
        <v>555</v>
      </c>
      <c r="C2" s="20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179" s="211" customFormat="1" x14ac:dyDescent="0.35">
      <c r="A3" s="117">
        <v>2024</v>
      </c>
      <c r="B3" s="209" t="s">
        <v>513</v>
      </c>
      <c r="C3" s="210"/>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179" x14ac:dyDescent="0.35">
      <c r="A4" s="49"/>
      <c r="B4" s="212" t="s">
        <v>446</v>
      </c>
      <c r="C4" s="213"/>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5"/>
    </row>
    <row r="5" spans="1:179" ht="27" customHeight="1" x14ac:dyDescent="0.35">
      <c r="B5" s="231" t="s">
        <v>514</v>
      </c>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69" t="s">
        <v>515</v>
      </c>
      <c r="BI5" s="218"/>
      <c r="BJ5" s="218"/>
      <c r="BK5" s="218"/>
      <c r="BL5" s="218"/>
      <c r="BM5" s="218"/>
      <c r="BN5" s="218"/>
      <c r="BO5" s="218"/>
      <c r="BP5" s="218"/>
      <c r="BQ5" s="218"/>
      <c r="BR5" s="218"/>
      <c r="BS5" s="218"/>
      <c r="BT5" s="218"/>
      <c r="BU5" s="218"/>
      <c r="BX5" s="234"/>
      <c r="BY5" s="234"/>
      <c r="BZ5" s="234"/>
      <c r="CA5" s="234"/>
      <c r="CB5" s="234"/>
      <c r="CC5" s="234"/>
      <c r="CD5" s="234"/>
      <c r="CE5" s="234"/>
      <c r="CF5" s="234"/>
      <c r="CG5" s="278"/>
    </row>
    <row r="6" spans="1:179" x14ac:dyDescent="0.35">
      <c r="B6" s="208" t="s">
        <v>556</v>
      </c>
      <c r="AH6" s="218">
        <v>0</v>
      </c>
      <c r="AI6" s="218">
        <v>1723</v>
      </c>
      <c r="AJ6" s="218">
        <v>1694</v>
      </c>
      <c r="AK6" s="218">
        <v>1738</v>
      </c>
      <c r="AL6" s="218">
        <v>1781</v>
      </c>
      <c r="AM6" s="218">
        <v>1651</v>
      </c>
      <c r="AN6" s="218">
        <v>1683</v>
      </c>
      <c r="AO6" s="218">
        <v>1717</v>
      </c>
      <c r="AP6" s="218">
        <v>1722</v>
      </c>
      <c r="AQ6" s="218">
        <v>1727</v>
      </c>
      <c r="AR6" s="218">
        <v>1719</v>
      </c>
      <c r="AS6" s="218">
        <v>1607</v>
      </c>
      <c r="AT6" s="218">
        <v>1675</v>
      </c>
      <c r="AU6" s="218">
        <v>1575</v>
      </c>
      <c r="AV6" s="218">
        <v>1643</v>
      </c>
      <c r="AW6" s="218">
        <v>1736</v>
      </c>
      <c r="AX6" s="218">
        <v>1765</v>
      </c>
      <c r="AY6" s="218">
        <v>1781</v>
      </c>
      <c r="AZ6" s="218">
        <v>1764</v>
      </c>
      <c r="BA6" s="218">
        <v>1705</v>
      </c>
      <c r="BB6" s="218">
        <v>1643</v>
      </c>
      <c r="BC6" s="218">
        <v>1620</v>
      </c>
      <c r="BD6" s="218">
        <v>1671</v>
      </c>
      <c r="BE6" s="218">
        <v>1750</v>
      </c>
      <c r="BF6" s="218">
        <v>1776</v>
      </c>
      <c r="BG6" s="218">
        <v>1979</v>
      </c>
      <c r="BH6" s="279">
        <v>2594</v>
      </c>
      <c r="BI6" s="218">
        <v>2700</v>
      </c>
      <c r="BJ6" s="218">
        <v>2729</v>
      </c>
      <c r="BK6" s="218">
        <v>2732</v>
      </c>
      <c r="BL6" s="218">
        <v>2724</v>
      </c>
      <c r="BM6" s="218">
        <v>2736</v>
      </c>
      <c r="BN6" s="218">
        <v>2718</v>
      </c>
      <c r="BO6" s="218">
        <v>2649</v>
      </c>
      <c r="BP6" s="218">
        <v>2505</v>
      </c>
      <c r="BQ6" s="218">
        <v>2380</v>
      </c>
      <c r="BR6" s="218">
        <v>2228</v>
      </c>
      <c r="BS6" s="218">
        <v>2098</v>
      </c>
      <c r="BT6" s="218">
        <v>1903</v>
      </c>
      <c r="BU6" s="218">
        <v>1792</v>
      </c>
      <c r="BV6" s="218">
        <v>1654</v>
      </c>
      <c r="BW6" s="218">
        <v>1563</v>
      </c>
      <c r="BX6" s="218">
        <v>1480</v>
      </c>
      <c r="BY6" s="218">
        <v>1410</v>
      </c>
      <c r="BZ6" s="218">
        <v>1374</v>
      </c>
      <c r="CA6" s="218">
        <v>1348</v>
      </c>
      <c r="CB6" s="218">
        <v>1427</v>
      </c>
      <c r="CC6" s="218">
        <v>1395</v>
      </c>
      <c r="CD6" s="218">
        <v>1339</v>
      </c>
      <c r="CE6" s="218">
        <v>1276</v>
      </c>
      <c r="CF6" s="218">
        <v>1248</v>
      </c>
      <c r="CG6" s="220">
        <v>1252</v>
      </c>
    </row>
    <row r="7" spans="1:179" x14ac:dyDescent="0.35">
      <c r="B7" s="208" t="s">
        <v>557</v>
      </c>
      <c r="AH7" s="218">
        <v>0</v>
      </c>
      <c r="AI7" s="218">
        <v>207</v>
      </c>
      <c r="AJ7" s="218">
        <v>205</v>
      </c>
      <c r="AK7" s="218">
        <v>221</v>
      </c>
      <c r="AL7" s="218">
        <v>240</v>
      </c>
      <c r="AM7" s="218">
        <v>241</v>
      </c>
      <c r="AN7" s="218">
        <v>273</v>
      </c>
      <c r="AO7" s="218">
        <v>301</v>
      </c>
      <c r="AP7" s="218">
        <v>327</v>
      </c>
      <c r="AQ7" s="218">
        <v>352</v>
      </c>
      <c r="AR7" s="218">
        <v>247</v>
      </c>
      <c r="AS7" s="218">
        <v>290</v>
      </c>
      <c r="AT7" s="218">
        <v>330</v>
      </c>
      <c r="AU7" s="218">
        <v>375</v>
      </c>
      <c r="AV7" s="218">
        <v>425</v>
      </c>
      <c r="AW7" s="218">
        <v>527</v>
      </c>
      <c r="AX7" s="218">
        <v>618</v>
      </c>
      <c r="AY7" s="218">
        <v>739</v>
      </c>
      <c r="AZ7" s="218">
        <v>786</v>
      </c>
      <c r="BA7" s="218">
        <v>849</v>
      </c>
      <c r="BB7" s="218">
        <v>898</v>
      </c>
      <c r="BC7" s="218">
        <v>932</v>
      </c>
      <c r="BD7" s="218">
        <v>994</v>
      </c>
      <c r="BE7" s="218">
        <v>1048</v>
      </c>
      <c r="BF7" s="218">
        <v>1091</v>
      </c>
      <c r="BG7" s="218">
        <v>1121</v>
      </c>
      <c r="BH7" s="279">
        <v>1213</v>
      </c>
      <c r="BI7" s="218">
        <v>1198</v>
      </c>
      <c r="BJ7" s="218">
        <v>1196</v>
      </c>
      <c r="BK7" s="218">
        <v>1196</v>
      </c>
      <c r="BL7" s="218">
        <v>1313</v>
      </c>
      <c r="BM7" s="218">
        <v>1446</v>
      </c>
      <c r="BN7" s="218">
        <v>1548</v>
      </c>
      <c r="BO7" s="218">
        <v>1658</v>
      </c>
      <c r="BP7" s="218">
        <v>1895</v>
      </c>
      <c r="BQ7" s="218">
        <v>2164</v>
      </c>
      <c r="BR7" s="218">
        <v>2373</v>
      </c>
      <c r="BS7" s="218">
        <v>2429</v>
      </c>
      <c r="BT7" s="218">
        <v>2408</v>
      </c>
      <c r="BU7" s="218">
        <v>2332</v>
      </c>
      <c r="BV7" s="218">
        <v>2168</v>
      </c>
      <c r="BW7" s="218">
        <v>1961</v>
      </c>
      <c r="BX7" s="218">
        <v>1875</v>
      </c>
      <c r="BY7" s="218">
        <v>1769</v>
      </c>
      <c r="BZ7" s="218">
        <v>1663</v>
      </c>
      <c r="CA7" s="218">
        <v>1573</v>
      </c>
      <c r="CB7" s="218">
        <v>1441</v>
      </c>
      <c r="CC7" s="218">
        <v>944</v>
      </c>
      <c r="CD7" s="218">
        <v>795</v>
      </c>
      <c r="CE7" s="218">
        <v>810</v>
      </c>
      <c r="CF7" s="218">
        <v>815</v>
      </c>
      <c r="CG7" s="220">
        <v>811</v>
      </c>
    </row>
    <row r="8" spans="1:179" x14ac:dyDescent="0.35">
      <c r="B8" s="208" t="s">
        <v>558</v>
      </c>
      <c r="AH8" s="218">
        <v>0</v>
      </c>
      <c r="AI8" s="218">
        <v>306</v>
      </c>
      <c r="AJ8" s="218">
        <v>316</v>
      </c>
      <c r="AK8" s="218">
        <v>369</v>
      </c>
      <c r="AL8" s="218">
        <v>415</v>
      </c>
      <c r="AM8" s="218">
        <v>449</v>
      </c>
      <c r="AN8" s="218">
        <v>492</v>
      </c>
      <c r="AO8" s="218">
        <v>575</v>
      </c>
      <c r="AP8" s="218">
        <v>602</v>
      </c>
      <c r="AQ8" s="218">
        <v>629</v>
      </c>
      <c r="AR8" s="218">
        <v>694</v>
      </c>
      <c r="AS8" s="218">
        <v>756</v>
      </c>
      <c r="AT8" s="218">
        <v>793</v>
      </c>
      <c r="AU8" s="218">
        <v>871</v>
      </c>
      <c r="AV8" s="218">
        <v>957</v>
      </c>
      <c r="AW8" s="218">
        <v>1013</v>
      </c>
      <c r="AX8" s="218">
        <v>1039</v>
      </c>
      <c r="AY8" s="218">
        <v>1056</v>
      </c>
      <c r="AZ8" s="218">
        <v>1059</v>
      </c>
      <c r="BA8" s="218">
        <v>995</v>
      </c>
      <c r="BB8" s="218">
        <v>949</v>
      </c>
      <c r="BC8" s="218">
        <v>931</v>
      </c>
      <c r="BD8" s="218">
        <v>913</v>
      </c>
      <c r="BE8" s="218">
        <v>886</v>
      </c>
      <c r="BF8" s="218">
        <v>857</v>
      </c>
      <c r="BG8" s="218">
        <v>841</v>
      </c>
      <c r="BH8" s="279">
        <v>808</v>
      </c>
      <c r="BI8" s="218">
        <v>784</v>
      </c>
      <c r="BJ8" s="218">
        <v>776</v>
      </c>
      <c r="BK8" s="218">
        <v>753</v>
      </c>
      <c r="BL8" s="218">
        <v>737</v>
      </c>
      <c r="BM8" s="218">
        <v>706</v>
      </c>
      <c r="BN8" s="218">
        <v>653</v>
      </c>
      <c r="BO8" s="218">
        <v>589</v>
      </c>
      <c r="BP8" s="218">
        <v>534</v>
      </c>
      <c r="BQ8" s="218">
        <v>491</v>
      </c>
      <c r="BR8" s="218">
        <v>462</v>
      </c>
      <c r="BS8" s="218">
        <v>431</v>
      </c>
      <c r="BT8" s="218">
        <v>395</v>
      </c>
      <c r="BU8" s="218">
        <v>379</v>
      </c>
      <c r="BV8" s="218">
        <v>314</v>
      </c>
      <c r="BW8" s="218">
        <v>225</v>
      </c>
      <c r="BX8" s="218">
        <v>154</v>
      </c>
      <c r="BY8" s="218">
        <v>108</v>
      </c>
      <c r="BZ8" s="218">
        <v>77</v>
      </c>
      <c r="CA8" s="218">
        <v>57</v>
      </c>
      <c r="CB8" s="218">
        <v>14</v>
      </c>
      <c r="CC8" s="218">
        <v>0</v>
      </c>
      <c r="CD8" s="218">
        <v>0</v>
      </c>
      <c r="CE8" s="218">
        <v>0</v>
      </c>
      <c r="CF8" s="218">
        <v>0</v>
      </c>
      <c r="CG8" s="220">
        <v>0</v>
      </c>
    </row>
    <row r="9" spans="1:179" s="280" customFormat="1" x14ac:dyDescent="0.35">
      <c r="A9" s="216"/>
      <c r="B9" s="208" t="s">
        <v>559</v>
      </c>
      <c r="C9" s="208"/>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18">
        <v>0</v>
      </c>
      <c r="AI9" s="218">
        <v>551</v>
      </c>
      <c r="AJ9" s="218">
        <v>746</v>
      </c>
      <c r="AK9" s="218">
        <v>1179</v>
      </c>
      <c r="AL9" s="218">
        <v>1611</v>
      </c>
      <c r="AM9" s="218">
        <v>1813</v>
      </c>
      <c r="AN9" s="218">
        <v>1885</v>
      </c>
      <c r="AO9" s="218">
        <v>1892</v>
      </c>
      <c r="AP9" s="218">
        <v>1832</v>
      </c>
      <c r="AQ9" s="218">
        <v>1578</v>
      </c>
      <c r="AR9" s="218">
        <v>1249</v>
      </c>
      <c r="AS9" s="218">
        <v>1031</v>
      </c>
      <c r="AT9" s="218">
        <v>1007</v>
      </c>
      <c r="AU9" s="218">
        <v>1441</v>
      </c>
      <c r="AV9" s="218">
        <v>1753</v>
      </c>
      <c r="AW9" s="218">
        <v>1790</v>
      </c>
      <c r="AX9" s="218">
        <v>1800</v>
      </c>
      <c r="AY9" s="218">
        <v>1659</v>
      </c>
      <c r="AZ9" s="218">
        <v>1437</v>
      </c>
      <c r="BA9" s="218">
        <v>987</v>
      </c>
      <c r="BB9" s="218">
        <v>869</v>
      </c>
      <c r="BC9" s="218">
        <v>913</v>
      </c>
      <c r="BD9" s="218">
        <v>785</v>
      </c>
      <c r="BE9" s="218">
        <v>686</v>
      </c>
      <c r="BF9" s="218">
        <v>665</v>
      </c>
      <c r="BG9" s="218">
        <v>649</v>
      </c>
      <c r="BH9" s="279">
        <v>602</v>
      </c>
      <c r="BI9" s="218">
        <v>647</v>
      </c>
      <c r="BJ9" s="218">
        <v>706</v>
      </c>
      <c r="BK9" s="218">
        <v>622</v>
      </c>
      <c r="BL9" s="218">
        <v>716</v>
      </c>
      <c r="BM9" s="218">
        <v>1103</v>
      </c>
      <c r="BN9" s="218">
        <v>1091</v>
      </c>
      <c r="BO9" s="218">
        <v>1227</v>
      </c>
      <c r="BP9" s="218">
        <v>1260</v>
      </c>
      <c r="BQ9" s="218">
        <v>1059</v>
      </c>
      <c r="BR9" s="218">
        <v>721</v>
      </c>
      <c r="BS9" s="218">
        <v>531</v>
      </c>
      <c r="BT9" s="218">
        <v>432</v>
      </c>
      <c r="BU9" s="218">
        <v>339</v>
      </c>
      <c r="BV9" s="218">
        <v>277</v>
      </c>
      <c r="BW9" s="218">
        <v>138</v>
      </c>
      <c r="BX9" s="218">
        <v>97</v>
      </c>
      <c r="BY9" s="218">
        <v>66</v>
      </c>
      <c r="BZ9" s="218">
        <v>42</v>
      </c>
      <c r="CA9" s="218">
        <v>28</v>
      </c>
      <c r="CB9" s="218">
        <v>15</v>
      </c>
      <c r="CC9" s="218">
        <v>0</v>
      </c>
      <c r="CD9" s="218">
        <v>0</v>
      </c>
      <c r="CE9" s="218">
        <v>0</v>
      </c>
      <c r="CF9" s="218">
        <v>0</v>
      </c>
      <c r="CG9" s="220">
        <v>0</v>
      </c>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row>
    <row r="10" spans="1:179" x14ac:dyDescent="0.35">
      <c r="B10" s="208" t="s">
        <v>560</v>
      </c>
      <c r="AH10" s="218">
        <v>0</v>
      </c>
      <c r="AI10" s="218">
        <v>51</v>
      </c>
      <c r="AJ10" s="218">
        <v>49</v>
      </c>
      <c r="AK10" s="218">
        <v>77</v>
      </c>
      <c r="AL10" s="218">
        <v>110</v>
      </c>
      <c r="AM10" s="218">
        <v>182</v>
      </c>
      <c r="AN10" s="218">
        <v>208</v>
      </c>
      <c r="AO10" s="218">
        <v>224</v>
      </c>
      <c r="AP10" s="218">
        <v>228</v>
      </c>
      <c r="AQ10" s="218">
        <v>231</v>
      </c>
      <c r="AR10" s="218">
        <v>180</v>
      </c>
      <c r="AS10" s="218">
        <v>293</v>
      </c>
      <c r="AT10" s="218">
        <v>319</v>
      </c>
      <c r="AU10" s="218">
        <v>331</v>
      </c>
      <c r="AV10" s="218">
        <v>401</v>
      </c>
      <c r="AW10" s="218">
        <v>446</v>
      </c>
      <c r="AX10" s="218">
        <v>425</v>
      </c>
      <c r="AY10" s="218">
        <v>422</v>
      </c>
      <c r="AZ10" s="218">
        <v>444</v>
      </c>
      <c r="BA10" s="218">
        <v>394</v>
      </c>
      <c r="BB10" s="218">
        <v>345</v>
      </c>
      <c r="BC10" s="218">
        <v>339</v>
      </c>
      <c r="BD10" s="218">
        <v>323</v>
      </c>
      <c r="BE10" s="218">
        <v>301</v>
      </c>
      <c r="BF10" s="218">
        <v>265</v>
      </c>
      <c r="BG10" s="218">
        <v>256</v>
      </c>
      <c r="BH10" s="279">
        <v>166</v>
      </c>
      <c r="BI10" s="218">
        <v>160</v>
      </c>
      <c r="BJ10" s="218">
        <v>162</v>
      </c>
      <c r="BK10" s="218">
        <v>169</v>
      </c>
      <c r="BL10" s="218">
        <v>174</v>
      </c>
      <c r="BM10" s="218">
        <v>174</v>
      </c>
      <c r="BN10" s="218">
        <v>180</v>
      </c>
      <c r="BO10" s="218">
        <v>182</v>
      </c>
      <c r="BP10" s="218">
        <v>189</v>
      </c>
      <c r="BQ10" s="218">
        <v>196</v>
      </c>
      <c r="BR10" s="218">
        <v>199</v>
      </c>
      <c r="BS10" s="218">
        <v>202</v>
      </c>
      <c r="BT10" s="218">
        <v>202</v>
      </c>
      <c r="BU10" s="218">
        <v>204</v>
      </c>
      <c r="BV10" s="218">
        <v>179</v>
      </c>
      <c r="BW10" s="218">
        <v>134</v>
      </c>
      <c r="BX10" s="218">
        <v>118</v>
      </c>
      <c r="BY10" s="218">
        <v>101</v>
      </c>
      <c r="BZ10" s="218">
        <v>88</v>
      </c>
      <c r="CA10" s="218">
        <v>78</v>
      </c>
      <c r="CB10" s="218">
        <v>22</v>
      </c>
      <c r="CC10" s="218">
        <v>0</v>
      </c>
      <c r="CD10" s="218">
        <v>0</v>
      </c>
      <c r="CE10" s="218">
        <v>0</v>
      </c>
      <c r="CF10" s="218">
        <v>0</v>
      </c>
      <c r="CG10" s="220">
        <v>0</v>
      </c>
    </row>
    <row r="11" spans="1:179" ht="26.25" customHeight="1" x14ac:dyDescent="0.35">
      <c r="B11" s="255" t="s">
        <v>521</v>
      </c>
      <c r="AH11" s="218">
        <f t="shared" ref="AH11:BM11" si="0">SUM(AH7:AH10)</f>
        <v>0</v>
      </c>
      <c r="AI11" s="218">
        <f t="shared" si="0"/>
        <v>1115</v>
      </c>
      <c r="AJ11" s="218">
        <f t="shared" si="0"/>
        <v>1316</v>
      </c>
      <c r="AK11" s="218">
        <f t="shared" si="0"/>
        <v>1846</v>
      </c>
      <c r="AL11" s="218">
        <f t="shared" si="0"/>
        <v>2376</v>
      </c>
      <c r="AM11" s="218">
        <f t="shared" si="0"/>
        <v>2685</v>
      </c>
      <c r="AN11" s="218">
        <f t="shared" si="0"/>
        <v>2858</v>
      </c>
      <c r="AO11" s="218">
        <f t="shared" si="0"/>
        <v>2992</v>
      </c>
      <c r="AP11" s="218">
        <f t="shared" si="0"/>
        <v>2989</v>
      </c>
      <c r="AQ11" s="218">
        <f t="shared" si="0"/>
        <v>2790</v>
      </c>
      <c r="AR11" s="218">
        <f t="shared" si="0"/>
        <v>2370</v>
      </c>
      <c r="AS11" s="218">
        <f t="shared" si="0"/>
        <v>2370</v>
      </c>
      <c r="AT11" s="218">
        <f t="shared" si="0"/>
        <v>2449</v>
      </c>
      <c r="AU11" s="218">
        <f t="shared" si="0"/>
        <v>3018</v>
      </c>
      <c r="AV11" s="218">
        <f t="shared" si="0"/>
        <v>3536</v>
      </c>
      <c r="AW11" s="218">
        <f t="shared" si="0"/>
        <v>3776</v>
      </c>
      <c r="AX11" s="218">
        <f t="shared" si="0"/>
        <v>3882</v>
      </c>
      <c r="AY11" s="218">
        <f t="shared" si="0"/>
        <v>3876</v>
      </c>
      <c r="AZ11" s="218">
        <f t="shared" si="0"/>
        <v>3726</v>
      </c>
      <c r="BA11" s="218">
        <f t="shared" si="0"/>
        <v>3225</v>
      </c>
      <c r="BB11" s="218">
        <f t="shared" si="0"/>
        <v>3061</v>
      </c>
      <c r="BC11" s="218">
        <f t="shared" si="0"/>
        <v>3115</v>
      </c>
      <c r="BD11" s="218">
        <f t="shared" si="0"/>
        <v>3015</v>
      </c>
      <c r="BE11" s="218">
        <f t="shared" si="0"/>
        <v>2921</v>
      </c>
      <c r="BF11" s="218">
        <f t="shared" si="0"/>
        <v>2878</v>
      </c>
      <c r="BG11" s="218">
        <f t="shared" si="0"/>
        <v>2867</v>
      </c>
      <c r="BH11" s="279">
        <f t="shared" si="0"/>
        <v>2789</v>
      </c>
      <c r="BI11" s="218">
        <f t="shared" si="0"/>
        <v>2789</v>
      </c>
      <c r="BJ11" s="218">
        <f t="shared" si="0"/>
        <v>2840</v>
      </c>
      <c r="BK11" s="218">
        <f t="shared" si="0"/>
        <v>2740</v>
      </c>
      <c r="BL11" s="218">
        <f t="shared" si="0"/>
        <v>2940</v>
      </c>
      <c r="BM11" s="218">
        <f t="shared" si="0"/>
        <v>3429</v>
      </c>
      <c r="BN11" s="218">
        <f t="shared" ref="BN11:CG11" si="1">SUM(BN7:BN10)</f>
        <v>3472</v>
      </c>
      <c r="BO11" s="218">
        <f t="shared" si="1"/>
        <v>3656</v>
      </c>
      <c r="BP11" s="218">
        <f t="shared" si="1"/>
        <v>3878</v>
      </c>
      <c r="BQ11" s="218">
        <f t="shared" si="1"/>
        <v>3910</v>
      </c>
      <c r="BR11" s="218">
        <f t="shared" si="1"/>
        <v>3755</v>
      </c>
      <c r="BS11" s="218">
        <f t="shared" si="1"/>
        <v>3593</v>
      </c>
      <c r="BT11" s="218">
        <f t="shared" si="1"/>
        <v>3437</v>
      </c>
      <c r="BU11" s="218">
        <f t="shared" si="1"/>
        <v>3254</v>
      </c>
      <c r="BV11" s="218">
        <f t="shared" si="1"/>
        <v>2938</v>
      </c>
      <c r="BW11" s="218">
        <f t="shared" si="1"/>
        <v>2458</v>
      </c>
      <c r="BX11" s="218">
        <f t="shared" si="1"/>
        <v>2244</v>
      </c>
      <c r="BY11" s="218">
        <f t="shared" si="1"/>
        <v>2044</v>
      </c>
      <c r="BZ11" s="218">
        <f t="shared" si="1"/>
        <v>1870</v>
      </c>
      <c r="CA11" s="218">
        <f t="shared" si="1"/>
        <v>1736</v>
      </c>
      <c r="CB11" s="218">
        <f t="shared" si="1"/>
        <v>1492</v>
      </c>
      <c r="CC11" s="218">
        <f t="shared" si="1"/>
        <v>944</v>
      </c>
      <c r="CD11" s="218">
        <f t="shared" si="1"/>
        <v>795</v>
      </c>
      <c r="CE11" s="218">
        <f t="shared" si="1"/>
        <v>810</v>
      </c>
      <c r="CF11" s="218">
        <f t="shared" si="1"/>
        <v>815</v>
      </c>
      <c r="CG11" s="220">
        <f t="shared" si="1"/>
        <v>811</v>
      </c>
    </row>
    <row r="12" spans="1:179" x14ac:dyDescent="0.35">
      <c r="B12" s="208" t="s">
        <v>522</v>
      </c>
      <c r="AH12" s="218">
        <f t="shared" ref="AH12:BM12" si="2">AH11+AH6</f>
        <v>0</v>
      </c>
      <c r="AI12" s="218">
        <f t="shared" si="2"/>
        <v>2838</v>
      </c>
      <c r="AJ12" s="218">
        <f t="shared" si="2"/>
        <v>3010</v>
      </c>
      <c r="AK12" s="218">
        <f t="shared" si="2"/>
        <v>3584</v>
      </c>
      <c r="AL12" s="218">
        <f t="shared" si="2"/>
        <v>4157</v>
      </c>
      <c r="AM12" s="218">
        <f t="shared" si="2"/>
        <v>4336</v>
      </c>
      <c r="AN12" s="218">
        <f t="shared" si="2"/>
        <v>4541</v>
      </c>
      <c r="AO12" s="218">
        <f t="shared" si="2"/>
        <v>4709</v>
      </c>
      <c r="AP12" s="218">
        <f t="shared" si="2"/>
        <v>4711</v>
      </c>
      <c r="AQ12" s="218">
        <f t="shared" si="2"/>
        <v>4517</v>
      </c>
      <c r="AR12" s="218">
        <f t="shared" si="2"/>
        <v>4089</v>
      </c>
      <c r="AS12" s="218">
        <f t="shared" si="2"/>
        <v>3977</v>
      </c>
      <c r="AT12" s="218">
        <f t="shared" si="2"/>
        <v>4124</v>
      </c>
      <c r="AU12" s="218">
        <f t="shared" si="2"/>
        <v>4593</v>
      </c>
      <c r="AV12" s="218">
        <f t="shared" si="2"/>
        <v>5179</v>
      </c>
      <c r="AW12" s="218">
        <f t="shared" si="2"/>
        <v>5512</v>
      </c>
      <c r="AX12" s="218">
        <f t="shared" si="2"/>
        <v>5647</v>
      </c>
      <c r="AY12" s="218">
        <f t="shared" si="2"/>
        <v>5657</v>
      </c>
      <c r="AZ12" s="218">
        <f t="shared" si="2"/>
        <v>5490</v>
      </c>
      <c r="BA12" s="218">
        <f t="shared" si="2"/>
        <v>4930</v>
      </c>
      <c r="BB12" s="218">
        <f t="shared" si="2"/>
        <v>4704</v>
      </c>
      <c r="BC12" s="218">
        <f t="shared" si="2"/>
        <v>4735</v>
      </c>
      <c r="BD12" s="218">
        <f t="shared" si="2"/>
        <v>4686</v>
      </c>
      <c r="BE12" s="218">
        <f t="shared" si="2"/>
        <v>4671</v>
      </c>
      <c r="BF12" s="218">
        <f t="shared" si="2"/>
        <v>4654</v>
      </c>
      <c r="BG12" s="218">
        <f t="shared" si="2"/>
        <v>4846</v>
      </c>
      <c r="BH12" s="279">
        <f t="shared" si="2"/>
        <v>5383</v>
      </c>
      <c r="BI12" s="218">
        <f t="shared" si="2"/>
        <v>5489</v>
      </c>
      <c r="BJ12" s="218">
        <f t="shared" si="2"/>
        <v>5569</v>
      </c>
      <c r="BK12" s="218">
        <f t="shared" si="2"/>
        <v>5472</v>
      </c>
      <c r="BL12" s="218">
        <f t="shared" si="2"/>
        <v>5664</v>
      </c>
      <c r="BM12" s="218">
        <f t="shared" si="2"/>
        <v>6165</v>
      </c>
      <c r="BN12" s="218">
        <f t="shared" ref="BN12:CG12" si="3">BN11+BN6</f>
        <v>6190</v>
      </c>
      <c r="BO12" s="218">
        <f t="shared" si="3"/>
        <v>6305</v>
      </c>
      <c r="BP12" s="218">
        <f t="shared" si="3"/>
        <v>6383</v>
      </c>
      <c r="BQ12" s="218">
        <f t="shared" si="3"/>
        <v>6290</v>
      </c>
      <c r="BR12" s="218">
        <f t="shared" si="3"/>
        <v>5983</v>
      </c>
      <c r="BS12" s="218">
        <f t="shared" si="3"/>
        <v>5691</v>
      </c>
      <c r="BT12" s="218">
        <f t="shared" si="3"/>
        <v>5340</v>
      </c>
      <c r="BU12" s="218">
        <f t="shared" si="3"/>
        <v>5046</v>
      </c>
      <c r="BV12" s="218">
        <f t="shared" si="3"/>
        <v>4592</v>
      </c>
      <c r="BW12" s="218">
        <f t="shared" si="3"/>
        <v>4021</v>
      </c>
      <c r="BX12" s="218">
        <f t="shared" si="3"/>
        <v>3724</v>
      </c>
      <c r="BY12" s="218">
        <f t="shared" si="3"/>
        <v>3454</v>
      </c>
      <c r="BZ12" s="218">
        <f t="shared" si="3"/>
        <v>3244</v>
      </c>
      <c r="CA12" s="218">
        <f t="shared" si="3"/>
        <v>3084</v>
      </c>
      <c r="CB12" s="218">
        <f t="shared" si="3"/>
        <v>2919</v>
      </c>
      <c r="CC12" s="218">
        <f t="shared" si="3"/>
        <v>2339</v>
      </c>
      <c r="CD12" s="218">
        <f t="shared" si="3"/>
        <v>2134</v>
      </c>
      <c r="CE12" s="218">
        <f t="shared" si="3"/>
        <v>2086</v>
      </c>
      <c r="CF12" s="218">
        <f t="shared" si="3"/>
        <v>2063</v>
      </c>
      <c r="CG12" s="220">
        <f t="shared" si="3"/>
        <v>2063</v>
      </c>
    </row>
    <row r="13" spans="1:179" ht="26.25" customHeight="1" x14ac:dyDescent="0.35">
      <c r="B13" s="231" t="s">
        <v>523</v>
      </c>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79"/>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20"/>
    </row>
    <row r="14" spans="1:179" x14ac:dyDescent="0.35">
      <c r="B14" s="208" t="s">
        <v>556</v>
      </c>
      <c r="AH14" s="218"/>
      <c r="AI14" s="218"/>
      <c r="AJ14" s="218"/>
      <c r="AK14" s="218"/>
      <c r="AL14" s="218"/>
      <c r="AM14" s="218"/>
      <c r="AN14" s="218"/>
      <c r="AO14" s="218"/>
      <c r="AP14" s="218"/>
      <c r="AQ14" s="218"/>
      <c r="AR14" s="218"/>
      <c r="AS14" s="218"/>
      <c r="AT14" s="218"/>
      <c r="AU14" s="218"/>
      <c r="AV14" s="218"/>
      <c r="AW14" s="218"/>
      <c r="AX14" s="218"/>
      <c r="AY14" s="218"/>
      <c r="AZ14" s="218"/>
      <c r="BA14" s="218">
        <v>0</v>
      </c>
      <c r="BB14" s="218">
        <v>0</v>
      </c>
      <c r="BC14" s="218">
        <v>0</v>
      </c>
      <c r="BD14" s="218">
        <v>0</v>
      </c>
      <c r="BE14" s="218">
        <v>0</v>
      </c>
      <c r="BF14" s="218">
        <v>0</v>
      </c>
      <c r="BG14" s="218">
        <v>0</v>
      </c>
      <c r="BH14" s="279">
        <v>116</v>
      </c>
      <c r="BI14" s="218">
        <v>122</v>
      </c>
      <c r="BJ14" s="218">
        <v>121</v>
      </c>
      <c r="BK14" s="218">
        <v>120</v>
      </c>
      <c r="BL14" s="218">
        <v>118</v>
      </c>
      <c r="BM14" s="218">
        <v>121</v>
      </c>
      <c r="BN14" s="218">
        <v>119</v>
      </c>
      <c r="BO14" s="218">
        <v>111</v>
      </c>
      <c r="BP14" s="218">
        <v>99</v>
      </c>
      <c r="BQ14" s="218">
        <v>88</v>
      </c>
      <c r="BR14" s="218">
        <v>79</v>
      </c>
      <c r="BS14" s="218">
        <v>71</v>
      </c>
      <c r="BT14" s="218">
        <v>49</v>
      </c>
      <c r="BU14" s="218">
        <v>45</v>
      </c>
      <c r="BV14" s="218"/>
      <c r="BW14" s="218"/>
      <c r="BX14" s="218"/>
      <c r="BY14" s="218"/>
      <c r="BZ14" s="218"/>
      <c r="CA14" s="218"/>
      <c r="CB14" s="218"/>
      <c r="CC14" s="218"/>
      <c r="CD14" s="218"/>
      <c r="CE14" s="218"/>
      <c r="CF14" s="218"/>
      <c r="CG14" s="220"/>
    </row>
    <row r="15" spans="1:179" x14ac:dyDescent="0.35">
      <c r="B15" s="208" t="s">
        <v>557</v>
      </c>
      <c r="AH15" s="218"/>
      <c r="AI15" s="218"/>
      <c r="AJ15" s="218"/>
      <c r="AK15" s="218"/>
      <c r="AL15" s="218"/>
      <c r="AM15" s="218"/>
      <c r="AN15" s="218"/>
      <c r="AO15" s="218"/>
      <c r="AP15" s="218"/>
      <c r="AQ15" s="218"/>
      <c r="AR15" s="218"/>
      <c r="AS15" s="218"/>
      <c r="AT15" s="218"/>
      <c r="AU15" s="218"/>
      <c r="AV15" s="218"/>
      <c r="AW15" s="218"/>
      <c r="AX15" s="218"/>
      <c r="AY15" s="218"/>
      <c r="AZ15" s="218"/>
      <c r="BA15" s="218">
        <v>0</v>
      </c>
      <c r="BB15" s="218">
        <v>0</v>
      </c>
      <c r="BC15" s="218">
        <v>0</v>
      </c>
      <c r="BD15" s="218">
        <v>0</v>
      </c>
      <c r="BE15" s="218">
        <v>0</v>
      </c>
      <c r="BF15" s="218">
        <v>0</v>
      </c>
      <c r="BG15" s="218">
        <v>0</v>
      </c>
      <c r="BH15" s="279">
        <v>70</v>
      </c>
      <c r="BI15" s="218">
        <v>66</v>
      </c>
      <c r="BJ15" s="218">
        <v>61</v>
      </c>
      <c r="BK15" s="218">
        <v>57</v>
      </c>
      <c r="BL15" s="218">
        <v>53</v>
      </c>
      <c r="BM15" s="218">
        <v>58</v>
      </c>
      <c r="BN15" s="218">
        <v>65</v>
      </c>
      <c r="BO15" s="218">
        <v>61</v>
      </c>
      <c r="BP15" s="218">
        <v>60</v>
      </c>
      <c r="BQ15" s="218">
        <v>57</v>
      </c>
      <c r="BR15" s="218">
        <v>55</v>
      </c>
      <c r="BS15" s="218">
        <v>52</v>
      </c>
      <c r="BT15" s="218">
        <v>51</v>
      </c>
      <c r="BU15" s="218">
        <v>50</v>
      </c>
      <c r="BV15" s="218"/>
      <c r="BW15" s="218"/>
      <c r="BX15" s="218"/>
      <c r="BY15" s="218"/>
      <c r="BZ15" s="218"/>
      <c r="CA15" s="218"/>
      <c r="CB15" s="218"/>
      <c r="CC15" s="218"/>
      <c r="CD15" s="218"/>
      <c r="CE15" s="218"/>
      <c r="CF15" s="218"/>
      <c r="CG15" s="220"/>
    </row>
    <row r="16" spans="1:179" x14ac:dyDescent="0.35">
      <c r="B16" s="208" t="s">
        <v>558</v>
      </c>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79">
        <v>28</v>
      </c>
      <c r="BI16" s="218">
        <v>25</v>
      </c>
      <c r="BJ16" s="218">
        <v>23</v>
      </c>
      <c r="BK16" s="218">
        <v>19</v>
      </c>
      <c r="BL16" s="218">
        <v>17</v>
      </c>
      <c r="BM16" s="218">
        <v>17</v>
      </c>
      <c r="BN16" s="218">
        <v>16</v>
      </c>
      <c r="BO16" s="218">
        <v>15</v>
      </c>
      <c r="BP16" s="218">
        <v>11</v>
      </c>
      <c r="BQ16" s="218">
        <v>8</v>
      </c>
      <c r="BR16" s="218">
        <v>8</v>
      </c>
      <c r="BS16" s="218">
        <v>7</v>
      </c>
      <c r="BT16" s="218">
        <v>6</v>
      </c>
      <c r="BU16" s="218">
        <v>6</v>
      </c>
      <c r="BV16" s="208"/>
      <c r="BW16" s="208"/>
      <c r="CG16" s="281"/>
    </row>
    <row r="17" spans="2:85" x14ac:dyDescent="0.35">
      <c r="B17" s="208" t="s">
        <v>559</v>
      </c>
      <c r="AH17" s="218"/>
      <c r="AI17" s="218"/>
      <c r="AJ17" s="218"/>
      <c r="AK17" s="218"/>
      <c r="AL17" s="218"/>
      <c r="AM17" s="218"/>
      <c r="AN17" s="218"/>
      <c r="AO17" s="218"/>
      <c r="AP17" s="218"/>
      <c r="AQ17" s="218"/>
      <c r="AR17" s="218"/>
      <c r="AS17" s="218"/>
      <c r="AT17" s="218"/>
      <c r="AU17" s="218"/>
      <c r="AV17" s="218"/>
      <c r="AW17" s="218"/>
      <c r="AX17" s="218"/>
      <c r="AY17" s="218"/>
      <c r="AZ17" s="218"/>
      <c r="BA17" s="218">
        <v>0</v>
      </c>
      <c r="BB17" s="218">
        <v>0</v>
      </c>
      <c r="BC17" s="218">
        <v>0</v>
      </c>
      <c r="BD17" s="218">
        <v>0</v>
      </c>
      <c r="BE17" s="218">
        <v>0</v>
      </c>
      <c r="BF17" s="218">
        <v>0</v>
      </c>
      <c r="BG17" s="218">
        <v>0</v>
      </c>
      <c r="BH17" s="279">
        <v>12</v>
      </c>
      <c r="BI17" s="218">
        <v>10</v>
      </c>
      <c r="BJ17" s="218">
        <v>10</v>
      </c>
      <c r="BK17" s="218">
        <v>8</v>
      </c>
      <c r="BL17" s="218">
        <v>9</v>
      </c>
      <c r="BM17" s="218">
        <v>29</v>
      </c>
      <c r="BN17" s="218">
        <v>33</v>
      </c>
      <c r="BO17" s="218">
        <v>28</v>
      </c>
      <c r="BP17" s="218">
        <v>24</v>
      </c>
      <c r="BQ17" s="218">
        <v>16</v>
      </c>
      <c r="BR17" s="218">
        <v>9</v>
      </c>
      <c r="BS17" s="218">
        <v>6</v>
      </c>
      <c r="BT17" s="218">
        <v>3</v>
      </c>
      <c r="BU17" s="218">
        <v>2</v>
      </c>
      <c r="BV17" s="218"/>
      <c r="BW17" s="218"/>
      <c r="BX17" s="218"/>
      <c r="BY17" s="218"/>
      <c r="BZ17" s="218"/>
      <c r="CA17" s="218"/>
      <c r="CB17" s="218"/>
      <c r="CC17" s="218"/>
      <c r="CD17" s="218"/>
      <c r="CE17" s="218"/>
      <c r="CF17" s="218"/>
      <c r="CG17" s="220"/>
    </row>
    <row r="18" spans="2:85" x14ac:dyDescent="0.35">
      <c r="B18" s="208" t="s">
        <v>560</v>
      </c>
      <c r="AH18" s="218"/>
      <c r="AI18" s="218"/>
      <c r="AJ18" s="218"/>
      <c r="AK18" s="218"/>
      <c r="AL18" s="218"/>
      <c r="AM18" s="218"/>
      <c r="AN18" s="218"/>
      <c r="AO18" s="218"/>
      <c r="AP18" s="218"/>
      <c r="AQ18" s="218"/>
      <c r="AR18" s="218"/>
      <c r="AS18" s="218"/>
      <c r="AT18" s="218"/>
      <c r="AU18" s="218"/>
      <c r="AV18" s="218"/>
      <c r="AW18" s="218"/>
      <c r="AX18" s="218"/>
      <c r="AY18" s="218"/>
      <c r="AZ18" s="218"/>
      <c r="BA18" s="218">
        <v>0</v>
      </c>
      <c r="BB18" s="218">
        <v>0</v>
      </c>
      <c r="BC18" s="218">
        <v>0</v>
      </c>
      <c r="BD18" s="218">
        <v>0</v>
      </c>
      <c r="BE18" s="218">
        <v>0</v>
      </c>
      <c r="BF18" s="218">
        <v>0</v>
      </c>
      <c r="BG18" s="218">
        <v>0</v>
      </c>
      <c r="BH18" s="279">
        <v>11</v>
      </c>
      <c r="BI18" s="218">
        <v>10</v>
      </c>
      <c r="BJ18" s="218">
        <v>10</v>
      </c>
      <c r="BK18" s="218">
        <v>10</v>
      </c>
      <c r="BL18" s="218">
        <v>10</v>
      </c>
      <c r="BM18" s="218">
        <v>10</v>
      </c>
      <c r="BN18" s="218">
        <v>8</v>
      </c>
      <c r="BO18" s="218">
        <v>8</v>
      </c>
      <c r="BP18" s="218">
        <v>9</v>
      </c>
      <c r="BQ18" s="218">
        <v>9</v>
      </c>
      <c r="BR18" s="218">
        <v>8</v>
      </c>
      <c r="BS18" s="218">
        <v>8</v>
      </c>
      <c r="BT18" s="218">
        <v>8</v>
      </c>
      <c r="BU18" s="218">
        <v>8</v>
      </c>
      <c r="BV18" s="218"/>
      <c r="BW18" s="218"/>
      <c r="BX18" s="218"/>
      <c r="BY18" s="218"/>
      <c r="BZ18" s="218"/>
      <c r="CA18" s="218"/>
      <c r="CB18" s="218"/>
      <c r="CC18" s="218"/>
      <c r="CD18" s="218"/>
      <c r="CE18" s="218"/>
      <c r="CF18" s="218"/>
      <c r="CG18" s="220"/>
    </row>
    <row r="19" spans="2:85" ht="26.25" customHeight="1" x14ac:dyDescent="0.35">
      <c r="B19" s="255" t="s">
        <v>521</v>
      </c>
      <c r="AH19" s="218"/>
      <c r="AI19" s="218"/>
      <c r="AJ19" s="218"/>
      <c r="AK19" s="218"/>
      <c r="AL19" s="218"/>
      <c r="AM19" s="218"/>
      <c r="AN19" s="218"/>
      <c r="AO19" s="218"/>
      <c r="AP19" s="218"/>
      <c r="AQ19" s="218"/>
      <c r="AR19" s="218"/>
      <c r="AS19" s="218"/>
      <c r="AT19" s="218"/>
      <c r="AU19" s="218"/>
      <c r="AV19" s="218"/>
      <c r="AW19" s="218"/>
      <c r="AX19" s="218"/>
      <c r="AY19" s="218"/>
      <c r="AZ19" s="218"/>
      <c r="BA19" s="218">
        <f t="shared" ref="BA19:BU19" si="4">SUM(BA15:BA18)</f>
        <v>0</v>
      </c>
      <c r="BB19" s="218">
        <f t="shared" si="4"/>
        <v>0</v>
      </c>
      <c r="BC19" s="218">
        <f t="shared" si="4"/>
        <v>0</v>
      </c>
      <c r="BD19" s="218">
        <f t="shared" si="4"/>
        <v>0</v>
      </c>
      <c r="BE19" s="218">
        <f t="shared" si="4"/>
        <v>0</v>
      </c>
      <c r="BF19" s="218">
        <f t="shared" si="4"/>
        <v>0</v>
      </c>
      <c r="BG19" s="218">
        <f t="shared" si="4"/>
        <v>0</v>
      </c>
      <c r="BH19" s="279">
        <f t="shared" si="4"/>
        <v>121</v>
      </c>
      <c r="BI19" s="218">
        <f t="shared" si="4"/>
        <v>111</v>
      </c>
      <c r="BJ19" s="218">
        <f t="shared" si="4"/>
        <v>104</v>
      </c>
      <c r="BK19" s="218">
        <f t="shared" si="4"/>
        <v>94</v>
      </c>
      <c r="BL19" s="218">
        <f t="shared" si="4"/>
        <v>89</v>
      </c>
      <c r="BM19" s="218">
        <f t="shared" si="4"/>
        <v>114</v>
      </c>
      <c r="BN19" s="218">
        <f t="shared" si="4"/>
        <v>122</v>
      </c>
      <c r="BO19" s="218">
        <f t="shared" si="4"/>
        <v>112</v>
      </c>
      <c r="BP19" s="218">
        <f t="shared" si="4"/>
        <v>104</v>
      </c>
      <c r="BQ19" s="218">
        <f t="shared" si="4"/>
        <v>90</v>
      </c>
      <c r="BR19" s="218">
        <f t="shared" si="4"/>
        <v>80</v>
      </c>
      <c r="BS19" s="218">
        <f t="shared" si="4"/>
        <v>73</v>
      </c>
      <c r="BT19" s="218">
        <f t="shared" si="4"/>
        <v>68</v>
      </c>
      <c r="BU19" s="218">
        <f t="shared" si="4"/>
        <v>66</v>
      </c>
      <c r="BV19" s="218"/>
      <c r="BW19" s="218"/>
      <c r="BX19" s="218"/>
      <c r="BY19" s="218"/>
      <c r="BZ19" s="218"/>
      <c r="CA19" s="218"/>
      <c r="CB19" s="218"/>
      <c r="CC19" s="218"/>
      <c r="CD19" s="218"/>
      <c r="CE19" s="218"/>
      <c r="CF19" s="218"/>
      <c r="CG19" s="220"/>
    </row>
    <row r="20" spans="2:85" x14ac:dyDescent="0.35">
      <c r="B20" s="208" t="s">
        <v>522</v>
      </c>
      <c r="AH20" s="218"/>
      <c r="AI20" s="218"/>
      <c r="AJ20" s="218"/>
      <c r="AK20" s="218"/>
      <c r="AL20" s="218"/>
      <c r="AM20" s="218"/>
      <c r="AN20" s="218"/>
      <c r="AO20" s="218"/>
      <c r="AP20" s="218"/>
      <c r="AQ20" s="218"/>
      <c r="AR20" s="218"/>
      <c r="AS20" s="218"/>
      <c r="AT20" s="218"/>
      <c r="AU20" s="218"/>
      <c r="AV20" s="218"/>
      <c r="AW20" s="218"/>
      <c r="AX20" s="218"/>
      <c r="AY20" s="218"/>
      <c r="AZ20" s="218"/>
      <c r="BA20" s="218">
        <f t="shared" ref="BA20:BU20" si="5">BA19+BA14</f>
        <v>0</v>
      </c>
      <c r="BB20" s="218">
        <f t="shared" si="5"/>
        <v>0</v>
      </c>
      <c r="BC20" s="218">
        <f t="shared" si="5"/>
        <v>0</v>
      </c>
      <c r="BD20" s="218">
        <f t="shared" si="5"/>
        <v>0</v>
      </c>
      <c r="BE20" s="218">
        <f t="shared" si="5"/>
        <v>0</v>
      </c>
      <c r="BF20" s="218">
        <f t="shared" si="5"/>
        <v>0</v>
      </c>
      <c r="BG20" s="218">
        <f t="shared" si="5"/>
        <v>0</v>
      </c>
      <c r="BH20" s="279">
        <f t="shared" si="5"/>
        <v>237</v>
      </c>
      <c r="BI20" s="218">
        <f t="shared" si="5"/>
        <v>233</v>
      </c>
      <c r="BJ20" s="218">
        <f t="shared" si="5"/>
        <v>225</v>
      </c>
      <c r="BK20" s="218">
        <f t="shared" si="5"/>
        <v>214</v>
      </c>
      <c r="BL20" s="218">
        <f t="shared" si="5"/>
        <v>207</v>
      </c>
      <c r="BM20" s="218">
        <f t="shared" si="5"/>
        <v>235</v>
      </c>
      <c r="BN20" s="218">
        <f t="shared" si="5"/>
        <v>241</v>
      </c>
      <c r="BO20" s="218">
        <f t="shared" si="5"/>
        <v>223</v>
      </c>
      <c r="BP20" s="218">
        <f t="shared" si="5"/>
        <v>203</v>
      </c>
      <c r="BQ20" s="218">
        <f t="shared" si="5"/>
        <v>178</v>
      </c>
      <c r="BR20" s="218">
        <f t="shared" si="5"/>
        <v>159</v>
      </c>
      <c r="BS20" s="218">
        <f t="shared" si="5"/>
        <v>144</v>
      </c>
      <c r="BT20" s="218">
        <f t="shared" si="5"/>
        <v>117</v>
      </c>
      <c r="BU20" s="218">
        <f t="shared" si="5"/>
        <v>111</v>
      </c>
      <c r="BV20" s="218"/>
      <c r="BW20" s="218"/>
      <c r="BX20" s="218"/>
      <c r="BY20" s="218"/>
      <c r="BZ20" s="218"/>
      <c r="CA20" s="218"/>
      <c r="CB20" s="218"/>
      <c r="CC20" s="218"/>
      <c r="CD20" s="218"/>
      <c r="CE20" s="218"/>
      <c r="CF20" s="218"/>
      <c r="CG20" s="220"/>
    </row>
    <row r="21" spans="2:85" ht="26.25" customHeight="1" x14ac:dyDescent="0.35">
      <c r="B21" s="231" t="s">
        <v>531</v>
      </c>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18"/>
      <c r="BQ21" s="218"/>
      <c r="BR21" s="218"/>
      <c r="BS21" s="218"/>
      <c r="BT21" s="218"/>
      <c r="BU21" s="218"/>
      <c r="BV21" s="218"/>
      <c r="BW21" s="218"/>
      <c r="BX21" s="218"/>
      <c r="BY21" s="218"/>
      <c r="BZ21" s="218"/>
      <c r="CA21" s="218"/>
      <c r="CB21" s="218"/>
      <c r="CC21" s="218"/>
      <c r="CD21" s="218"/>
      <c r="CE21" s="218"/>
      <c r="CF21" s="218"/>
      <c r="CG21" s="220"/>
    </row>
    <row r="22" spans="2:85" x14ac:dyDescent="0.35">
      <c r="B22" s="208" t="s">
        <v>561</v>
      </c>
      <c r="AH22" s="218">
        <v>0</v>
      </c>
      <c r="AI22" s="218">
        <v>0</v>
      </c>
      <c r="AJ22" s="218">
        <v>96</v>
      </c>
      <c r="AK22" s="218">
        <v>124</v>
      </c>
      <c r="AL22" s="218">
        <v>165</v>
      </c>
      <c r="AM22" s="218">
        <v>195</v>
      </c>
      <c r="AN22" s="218">
        <v>201</v>
      </c>
      <c r="AO22" s="218">
        <v>200</v>
      </c>
      <c r="AP22" s="218">
        <v>210</v>
      </c>
      <c r="AQ22" s="218">
        <v>217</v>
      </c>
      <c r="AR22" s="218">
        <v>277</v>
      </c>
      <c r="AS22" s="218">
        <v>308</v>
      </c>
      <c r="AT22" s="218">
        <v>327</v>
      </c>
      <c r="AU22" s="218">
        <v>365</v>
      </c>
      <c r="AV22" s="218">
        <v>431</v>
      </c>
      <c r="AW22" s="218">
        <v>512</v>
      </c>
      <c r="AX22" s="218">
        <v>575</v>
      </c>
      <c r="AY22" s="218">
        <v>638</v>
      </c>
      <c r="AZ22" s="218">
        <v>714</v>
      </c>
      <c r="BA22" s="218">
        <v>758</v>
      </c>
      <c r="BB22" s="218">
        <v>782</v>
      </c>
      <c r="BC22" s="218">
        <v>537</v>
      </c>
      <c r="BD22" s="218">
        <v>0</v>
      </c>
      <c r="BE22" s="218">
        <v>0</v>
      </c>
      <c r="BF22" s="218">
        <v>0</v>
      </c>
      <c r="BG22" s="218">
        <v>0</v>
      </c>
      <c r="BH22" s="218">
        <v>0</v>
      </c>
      <c r="BI22" s="218">
        <v>0</v>
      </c>
      <c r="BJ22" s="218">
        <v>0</v>
      </c>
      <c r="BK22" s="218">
        <v>0</v>
      </c>
      <c r="BL22" s="218">
        <v>0</v>
      </c>
      <c r="BM22" s="218">
        <v>0</v>
      </c>
      <c r="BN22" s="218">
        <v>0</v>
      </c>
      <c r="BO22" s="218">
        <v>0</v>
      </c>
      <c r="BP22" s="218">
        <v>0</v>
      </c>
      <c r="BQ22" s="218">
        <v>0</v>
      </c>
      <c r="BR22" s="218">
        <v>0</v>
      </c>
      <c r="BS22" s="218">
        <v>0</v>
      </c>
      <c r="BT22" s="218">
        <v>0</v>
      </c>
      <c r="BU22" s="218">
        <v>0</v>
      </c>
      <c r="BV22" s="218">
        <v>0</v>
      </c>
      <c r="BW22" s="218">
        <v>0</v>
      </c>
      <c r="BX22" s="218">
        <v>0</v>
      </c>
      <c r="BY22" s="218">
        <v>0</v>
      </c>
      <c r="BZ22" s="218">
        <v>0</v>
      </c>
      <c r="CA22" s="218">
        <v>0</v>
      </c>
      <c r="CB22" s="218">
        <v>0</v>
      </c>
      <c r="CC22" s="218">
        <v>0</v>
      </c>
      <c r="CD22" s="218">
        <v>0</v>
      </c>
      <c r="CE22" s="218">
        <v>0</v>
      </c>
      <c r="CF22" s="218">
        <v>0</v>
      </c>
      <c r="CG22" s="220">
        <v>0</v>
      </c>
    </row>
    <row r="23" spans="2:85" x14ac:dyDescent="0.35">
      <c r="B23" s="208" t="s">
        <v>562</v>
      </c>
      <c r="AH23" s="218">
        <v>0</v>
      </c>
      <c r="AI23" s="218">
        <v>0</v>
      </c>
      <c r="AJ23" s="218">
        <v>51</v>
      </c>
      <c r="AK23" s="218">
        <v>60</v>
      </c>
      <c r="AL23" s="218">
        <v>72</v>
      </c>
      <c r="AM23" s="218">
        <v>80</v>
      </c>
      <c r="AN23" s="218">
        <v>82</v>
      </c>
      <c r="AO23" s="218">
        <v>82</v>
      </c>
      <c r="AP23" s="218">
        <v>87</v>
      </c>
      <c r="AQ23" s="218">
        <v>94</v>
      </c>
      <c r="AR23" s="218">
        <v>89</v>
      </c>
      <c r="AS23" s="218">
        <v>117</v>
      </c>
      <c r="AT23" s="218">
        <v>126</v>
      </c>
      <c r="AU23" s="218">
        <v>142</v>
      </c>
      <c r="AV23" s="218">
        <v>178</v>
      </c>
      <c r="AW23" s="218">
        <v>218</v>
      </c>
      <c r="AX23" s="218">
        <v>249</v>
      </c>
      <c r="AY23" s="218">
        <v>283</v>
      </c>
      <c r="AZ23" s="218">
        <v>320</v>
      </c>
      <c r="BA23" s="218">
        <v>357</v>
      </c>
      <c r="BB23" s="218">
        <v>392</v>
      </c>
      <c r="BC23" s="218">
        <v>277</v>
      </c>
      <c r="BD23" s="218">
        <v>0</v>
      </c>
      <c r="BE23" s="218">
        <v>0</v>
      </c>
      <c r="BF23" s="218">
        <v>0</v>
      </c>
      <c r="BG23" s="218">
        <v>0</v>
      </c>
      <c r="BH23" s="218">
        <v>0</v>
      </c>
      <c r="BI23" s="218">
        <v>0</v>
      </c>
      <c r="BJ23" s="218">
        <v>0</v>
      </c>
      <c r="BK23" s="218">
        <v>0</v>
      </c>
      <c r="BL23" s="218">
        <v>0</v>
      </c>
      <c r="BM23" s="218">
        <v>0</v>
      </c>
      <c r="BN23" s="218">
        <v>0</v>
      </c>
      <c r="BO23" s="218">
        <v>0</v>
      </c>
      <c r="BP23" s="218">
        <v>0</v>
      </c>
      <c r="BQ23" s="218">
        <v>0</v>
      </c>
      <c r="BR23" s="218">
        <v>0</v>
      </c>
      <c r="BS23" s="218">
        <v>0</v>
      </c>
      <c r="BT23" s="218">
        <v>0</v>
      </c>
      <c r="BU23" s="218">
        <v>0</v>
      </c>
      <c r="BV23" s="218">
        <v>0</v>
      </c>
      <c r="BW23" s="218">
        <v>0</v>
      </c>
      <c r="BX23" s="218">
        <v>0</v>
      </c>
      <c r="BY23" s="218">
        <v>0</v>
      </c>
      <c r="BZ23" s="218">
        <v>0</v>
      </c>
      <c r="CA23" s="218">
        <v>0</v>
      </c>
      <c r="CB23" s="218">
        <v>0</v>
      </c>
      <c r="CC23" s="218">
        <v>0</v>
      </c>
      <c r="CD23" s="218">
        <v>0</v>
      </c>
      <c r="CE23" s="218">
        <v>0</v>
      </c>
      <c r="CF23" s="218">
        <v>0</v>
      </c>
      <c r="CG23" s="220">
        <v>0</v>
      </c>
    </row>
    <row r="24" spans="2:85" x14ac:dyDescent="0.35">
      <c r="B24" s="208" t="s">
        <v>563</v>
      </c>
      <c r="AH24" s="218">
        <v>0</v>
      </c>
      <c r="AI24" s="218">
        <v>0</v>
      </c>
      <c r="AJ24" s="218">
        <v>45</v>
      </c>
      <c r="AK24" s="218">
        <v>64</v>
      </c>
      <c r="AL24" s="218">
        <v>93</v>
      </c>
      <c r="AM24" s="218">
        <v>115</v>
      </c>
      <c r="AN24" s="218">
        <v>120</v>
      </c>
      <c r="AO24" s="218">
        <v>118</v>
      </c>
      <c r="AP24" s="218">
        <v>123</v>
      </c>
      <c r="AQ24" s="218">
        <v>123</v>
      </c>
      <c r="AR24" s="218">
        <v>188</v>
      </c>
      <c r="AS24" s="218">
        <v>190</v>
      </c>
      <c r="AT24" s="218">
        <v>201</v>
      </c>
      <c r="AU24" s="218">
        <v>223</v>
      </c>
      <c r="AV24" s="218">
        <v>253</v>
      </c>
      <c r="AW24" s="218">
        <v>294</v>
      </c>
      <c r="AX24" s="218">
        <v>326</v>
      </c>
      <c r="AY24" s="218">
        <v>355</v>
      </c>
      <c r="AZ24" s="218">
        <v>394</v>
      </c>
      <c r="BA24" s="218">
        <v>401</v>
      </c>
      <c r="BB24" s="218">
        <v>390</v>
      </c>
      <c r="BC24" s="218">
        <v>260</v>
      </c>
      <c r="BD24" s="218">
        <v>0</v>
      </c>
      <c r="BE24" s="218">
        <v>0</v>
      </c>
      <c r="BF24" s="218">
        <v>0</v>
      </c>
      <c r="BG24" s="218">
        <v>0</v>
      </c>
      <c r="BH24" s="218">
        <v>0</v>
      </c>
      <c r="BI24" s="218">
        <v>0</v>
      </c>
      <c r="BJ24" s="218">
        <v>0</v>
      </c>
      <c r="BK24" s="218">
        <v>0</v>
      </c>
      <c r="BL24" s="218">
        <v>0</v>
      </c>
      <c r="BM24" s="218">
        <v>0</v>
      </c>
      <c r="BN24" s="218">
        <v>0</v>
      </c>
      <c r="BO24" s="218">
        <v>0</v>
      </c>
      <c r="BP24" s="218">
        <v>0</v>
      </c>
      <c r="BQ24" s="218">
        <v>0</v>
      </c>
      <c r="BR24" s="218">
        <v>0</v>
      </c>
      <c r="BS24" s="218">
        <v>0</v>
      </c>
      <c r="BT24" s="218">
        <v>0</v>
      </c>
      <c r="BU24" s="218">
        <v>0</v>
      </c>
      <c r="BV24" s="218">
        <v>0</v>
      </c>
      <c r="BW24" s="218">
        <v>0</v>
      </c>
      <c r="BX24" s="218">
        <v>0</v>
      </c>
      <c r="BY24" s="218">
        <v>0</v>
      </c>
      <c r="BZ24" s="218">
        <v>0</v>
      </c>
      <c r="CA24" s="218">
        <v>0</v>
      </c>
      <c r="CB24" s="218">
        <v>0</v>
      </c>
      <c r="CC24" s="218">
        <v>0</v>
      </c>
      <c r="CD24" s="218">
        <v>0</v>
      </c>
      <c r="CE24" s="218">
        <v>0</v>
      </c>
      <c r="CF24" s="218">
        <v>0</v>
      </c>
      <c r="CG24" s="220">
        <v>0</v>
      </c>
    </row>
    <row r="25" spans="2:85" x14ac:dyDescent="0.35">
      <c r="B25" s="208" t="s">
        <v>564</v>
      </c>
      <c r="AH25" s="218">
        <v>0</v>
      </c>
      <c r="AI25" s="218">
        <v>0</v>
      </c>
      <c r="AJ25" s="218">
        <v>0</v>
      </c>
      <c r="AK25" s="218">
        <v>0</v>
      </c>
      <c r="AL25" s="218">
        <v>0</v>
      </c>
      <c r="AM25" s="218">
        <v>0</v>
      </c>
      <c r="AN25" s="218">
        <v>0</v>
      </c>
      <c r="AO25" s="218">
        <v>0</v>
      </c>
      <c r="AP25" s="218">
        <v>0</v>
      </c>
      <c r="AQ25" s="218">
        <v>0</v>
      </c>
      <c r="AR25" s="218">
        <v>0</v>
      </c>
      <c r="AS25" s="218">
        <v>0</v>
      </c>
      <c r="AT25" s="218">
        <v>0</v>
      </c>
      <c r="AU25" s="218">
        <v>0</v>
      </c>
      <c r="AV25" s="218">
        <v>1</v>
      </c>
      <c r="AW25" s="218">
        <v>3</v>
      </c>
      <c r="AX25" s="218">
        <v>5</v>
      </c>
      <c r="AY25" s="218">
        <v>7</v>
      </c>
      <c r="AZ25" s="218">
        <v>11</v>
      </c>
      <c r="BA25" s="218">
        <v>14</v>
      </c>
      <c r="BB25" s="218">
        <v>16</v>
      </c>
      <c r="BC25" s="218">
        <v>13</v>
      </c>
      <c r="BD25" s="218">
        <v>0</v>
      </c>
      <c r="BE25" s="218">
        <v>0</v>
      </c>
      <c r="BF25" s="218">
        <v>0</v>
      </c>
      <c r="BG25" s="218">
        <v>0</v>
      </c>
      <c r="BH25" s="218">
        <v>0</v>
      </c>
      <c r="BI25" s="218">
        <v>0</v>
      </c>
      <c r="BJ25" s="218">
        <v>0</v>
      </c>
      <c r="BK25" s="218">
        <v>0</v>
      </c>
      <c r="BL25" s="218">
        <v>0</v>
      </c>
      <c r="BM25" s="218">
        <v>0</v>
      </c>
      <c r="BN25" s="218">
        <v>0</v>
      </c>
      <c r="BO25" s="218">
        <v>0</v>
      </c>
      <c r="BP25" s="218">
        <v>0</v>
      </c>
      <c r="BQ25" s="218">
        <v>0</v>
      </c>
      <c r="BR25" s="218">
        <v>0</v>
      </c>
      <c r="BS25" s="218">
        <v>0</v>
      </c>
      <c r="BT25" s="218">
        <v>0</v>
      </c>
      <c r="BU25" s="218">
        <v>0</v>
      </c>
      <c r="BV25" s="218">
        <v>0</v>
      </c>
      <c r="BW25" s="218">
        <v>0</v>
      </c>
      <c r="BX25" s="218">
        <v>0</v>
      </c>
      <c r="BY25" s="218">
        <v>0</v>
      </c>
      <c r="BZ25" s="218">
        <v>0</v>
      </c>
      <c r="CA25" s="218">
        <v>0</v>
      </c>
      <c r="CB25" s="218">
        <v>0</v>
      </c>
      <c r="CC25" s="218">
        <v>0</v>
      </c>
      <c r="CD25" s="218">
        <v>0</v>
      </c>
      <c r="CE25" s="218">
        <v>0</v>
      </c>
      <c r="CF25" s="218">
        <v>0</v>
      </c>
      <c r="CG25" s="220">
        <v>0</v>
      </c>
    </row>
    <row r="26" spans="2:85" x14ac:dyDescent="0.35">
      <c r="B26" s="208" t="s">
        <v>565</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v>0</v>
      </c>
      <c r="AZ26" s="218">
        <v>0</v>
      </c>
      <c r="BA26" s="218">
        <v>0</v>
      </c>
      <c r="BB26" s="218">
        <v>0</v>
      </c>
      <c r="BC26" s="218">
        <v>0</v>
      </c>
      <c r="BD26" s="218">
        <v>0</v>
      </c>
      <c r="BE26" s="218">
        <v>0</v>
      </c>
      <c r="BF26" s="218">
        <v>0</v>
      </c>
      <c r="BG26" s="218">
        <v>0</v>
      </c>
      <c r="BH26" s="218">
        <v>0</v>
      </c>
      <c r="BI26" s="218">
        <v>0</v>
      </c>
      <c r="BJ26" s="218">
        <v>0</v>
      </c>
      <c r="BK26" s="218">
        <v>0</v>
      </c>
      <c r="BL26" s="218">
        <v>65</v>
      </c>
      <c r="BM26" s="218">
        <v>54</v>
      </c>
      <c r="BN26" s="218">
        <v>65</v>
      </c>
      <c r="BO26" s="218">
        <v>59</v>
      </c>
      <c r="BP26" s="218">
        <v>61</v>
      </c>
      <c r="BQ26" s="218">
        <v>31</v>
      </c>
      <c r="BR26" s="218">
        <v>0</v>
      </c>
      <c r="BS26" s="218">
        <v>0</v>
      </c>
      <c r="BT26" s="218">
        <v>0</v>
      </c>
      <c r="BU26" s="218">
        <v>0</v>
      </c>
      <c r="BV26" s="218">
        <v>0</v>
      </c>
      <c r="BW26" s="218">
        <v>0</v>
      </c>
      <c r="BX26" s="218">
        <v>0</v>
      </c>
      <c r="BY26" s="218">
        <v>0</v>
      </c>
      <c r="BZ26" s="218">
        <v>0</v>
      </c>
      <c r="CA26" s="218">
        <v>0</v>
      </c>
      <c r="CB26" s="218">
        <v>0</v>
      </c>
      <c r="CC26" s="218">
        <v>0</v>
      </c>
      <c r="CD26" s="218">
        <v>0</v>
      </c>
      <c r="CE26" s="218">
        <v>0</v>
      </c>
      <c r="CF26" s="218">
        <v>0</v>
      </c>
      <c r="CG26" s="220">
        <v>0</v>
      </c>
    </row>
    <row r="27" spans="2:85" ht="26.25" customHeight="1" x14ac:dyDescent="0.35">
      <c r="B27" s="231" t="s">
        <v>538</v>
      </c>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69" t="s">
        <v>515</v>
      </c>
      <c r="BM27" s="218"/>
      <c r="BN27" s="218"/>
      <c r="BO27" s="218"/>
      <c r="BP27" s="218"/>
      <c r="BQ27" s="218"/>
      <c r="BR27" s="218"/>
      <c r="BS27" s="218"/>
      <c r="BT27" s="218"/>
      <c r="BU27" s="218"/>
      <c r="BV27" s="218"/>
      <c r="BW27" s="218"/>
      <c r="BX27" s="218"/>
      <c r="BY27" s="218"/>
      <c r="BZ27" s="218"/>
      <c r="CA27" s="218"/>
      <c r="CB27" s="218"/>
      <c r="CC27" s="218"/>
      <c r="CD27" s="218"/>
      <c r="CE27" s="218"/>
      <c r="CF27" s="218"/>
      <c r="CG27" s="220"/>
    </row>
    <row r="28" spans="2:85" x14ac:dyDescent="0.35">
      <c r="B28" s="221" t="s">
        <v>539</v>
      </c>
      <c r="AH28" s="218">
        <v>0</v>
      </c>
      <c r="AI28" s="218">
        <v>0</v>
      </c>
      <c r="AJ28" s="218">
        <v>0</v>
      </c>
      <c r="AK28" s="218">
        <v>0</v>
      </c>
      <c r="AL28" s="218">
        <v>0</v>
      </c>
      <c r="AM28" s="218">
        <v>0</v>
      </c>
      <c r="AN28" s="218">
        <v>0</v>
      </c>
      <c r="AO28" s="218">
        <v>0</v>
      </c>
      <c r="AP28" s="218">
        <v>0</v>
      </c>
      <c r="AQ28" s="218">
        <v>0</v>
      </c>
      <c r="AR28" s="218">
        <v>3013</v>
      </c>
      <c r="AS28" s="218">
        <v>2979</v>
      </c>
      <c r="AT28" s="218">
        <v>3735</v>
      </c>
      <c r="AU28" s="218">
        <v>3159</v>
      </c>
      <c r="AV28" s="218">
        <v>2996</v>
      </c>
      <c r="AW28" s="218">
        <v>2838</v>
      </c>
      <c r="AX28" s="218">
        <v>2801</v>
      </c>
      <c r="AY28" s="218">
        <v>2769</v>
      </c>
      <c r="AZ28" s="218">
        <v>2692</v>
      </c>
      <c r="BA28" s="218">
        <v>2623</v>
      </c>
      <c r="BB28" s="218">
        <v>2567</v>
      </c>
      <c r="BC28" s="218">
        <v>2471</v>
      </c>
      <c r="BD28" s="218">
        <v>2387</v>
      </c>
      <c r="BE28" s="218">
        <v>2371</v>
      </c>
      <c r="BF28" s="218">
        <v>2357</v>
      </c>
      <c r="BG28" s="218">
        <v>2335</v>
      </c>
      <c r="BH28" s="218">
        <v>2442</v>
      </c>
      <c r="BI28" s="218">
        <v>2426</v>
      </c>
      <c r="BJ28" s="218">
        <v>2510</v>
      </c>
      <c r="BK28" s="218">
        <v>2535</v>
      </c>
      <c r="BL28" s="279">
        <v>2361</v>
      </c>
      <c r="BM28" s="218">
        <v>2384</v>
      </c>
      <c r="BN28" s="218">
        <v>2390</v>
      </c>
      <c r="BO28" s="218">
        <v>2360</v>
      </c>
      <c r="BP28" s="218">
        <v>2313</v>
      </c>
      <c r="BQ28" s="218">
        <v>0</v>
      </c>
      <c r="BR28" s="218">
        <v>0</v>
      </c>
      <c r="BS28" s="218">
        <v>0</v>
      </c>
      <c r="BT28" s="218">
        <v>0</v>
      </c>
      <c r="BU28" s="218">
        <v>0</v>
      </c>
      <c r="BV28" s="218">
        <v>0</v>
      </c>
      <c r="BW28" s="218">
        <v>0</v>
      </c>
      <c r="BX28" s="218">
        <v>0</v>
      </c>
      <c r="BY28" s="218">
        <v>0</v>
      </c>
      <c r="BZ28" s="218">
        <v>0</v>
      </c>
      <c r="CA28" s="218">
        <v>0</v>
      </c>
      <c r="CB28" s="218">
        <v>0</v>
      </c>
      <c r="CC28" s="218">
        <v>0</v>
      </c>
      <c r="CD28" s="218">
        <v>0</v>
      </c>
      <c r="CE28" s="218">
        <v>0</v>
      </c>
      <c r="CF28" s="218">
        <v>0</v>
      </c>
      <c r="CG28" s="220">
        <v>0</v>
      </c>
    </row>
    <row r="29" spans="2:85" x14ac:dyDescent="0.35">
      <c r="B29" s="221" t="s">
        <v>540</v>
      </c>
      <c r="AH29" s="218">
        <v>0</v>
      </c>
      <c r="AI29" s="218">
        <v>0</v>
      </c>
      <c r="AJ29" s="218">
        <v>0</v>
      </c>
      <c r="AK29" s="218">
        <v>0</v>
      </c>
      <c r="AL29" s="218">
        <v>0</v>
      </c>
      <c r="AM29" s="218">
        <v>0</v>
      </c>
      <c r="AN29" s="218">
        <v>0</v>
      </c>
      <c r="AO29" s="218">
        <v>0</v>
      </c>
      <c r="AP29" s="218">
        <v>0</v>
      </c>
      <c r="AQ29" s="218">
        <v>0</v>
      </c>
      <c r="AR29" s="218">
        <v>301</v>
      </c>
      <c r="AS29" s="218">
        <v>324</v>
      </c>
      <c r="AT29" s="218">
        <v>477</v>
      </c>
      <c r="AU29" s="218">
        <v>486</v>
      </c>
      <c r="AV29" s="218">
        <v>546</v>
      </c>
      <c r="AW29" s="218">
        <v>517</v>
      </c>
      <c r="AX29" s="218">
        <v>618</v>
      </c>
      <c r="AY29" s="218">
        <v>682</v>
      </c>
      <c r="AZ29" s="218">
        <v>718</v>
      </c>
      <c r="BA29" s="218">
        <v>766</v>
      </c>
      <c r="BB29" s="218">
        <v>810</v>
      </c>
      <c r="BC29" s="218">
        <v>828</v>
      </c>
      <c r="BD29" s="218">
        <v>843</v>
      </c>
      <c r="BE29" s="218">
        <v>870</v>
      </c>
      <c r="BF29" s="218">
        <v>898</v>
      </c>
      <c r="BG29" s="218">
        <v>952</v>
      </c>
      <c r="BH29" s="218">
        <v>1023</v>
      </c>
      <c r="BI29" s="218">
        <v>1085</v>
      </c>
      <c r="BJ29" s="218">
        <v>1065</v>
      </c>
      <c r="BK29" s="218">
        <v>1039</v>
      </c>
      <c r="BL29" s="279">
        <v>1147</v>
      </c>
      <c r="BM29" s="218">
        <v>1215</v>
      </c>
      <c r="BN29" s="218">
        <v>1266</v>
      </c>
      <c r="BO29" s="218">
        <v>1286</v>
      </c>
      <c r="BP29" s="218">
        <v>1294</v>
      </c>
      <c r="BQ29" s="218">
        <v>0</v>
      </c>
      <c r="BR29" s="218">
        <v>0</v>
      </c>
      <c r="BS29" s="218">
        <v>0</v>
      </c>
      <c r="BT29" s="218">
        <v>0</v>
      </c>
      <c r="BU29" s="218">
        <v>0</v>
      </c>
      <c r="BV29" s="218">
        <v>0</v>
      </c>
      <c r="BW29" s="218">
        <v>0</v>
      </c>
      <c r="BX29" s="218">
        <v>0</v>
      </c>
      <c r="BY29" s="218">
        <v>0</v>
      </c>
      <c r="BZ29" s="218">
        <v>0</v>
      </c>
      <c r="CA29" s="218">
        <v>0</v>
      </c>
      <c r="CB29" s="218">
        <v>0</v>
      </c>
      <c r="CC29" s="218">
        <v>0</v>
      </c>
      <c r="CD29" s="218">
        <v>0</v>
      </c>
      <c r="CE29" s="218">
        <v>0</v>
      </c>
      <c r="CF29" s="218">
        <v>0</v>
      </c>
      <c r="CG29" s="220">
        <v>0</v>
      </c>
    </row>
    <row r="30" spans="2:85" x14ac:dyDescent="0.35">
      <c r="B30" s="221" t="s">
        <v>541</v>
      </c>
      <c r="AH30" s="218">
        <v>0</v>
      </c>
      <c r="AI30" s="218">
        <v>0</v>
      </c>
      <c r="AJ30" s="218">
        <v>0</v>
      </c>
      <c r="AK30" s="218">
        <v>0</v>
      </c>
      <c r="AL30" s="218">
        <v>0</v>
      </c>
      <c r="AM30" s="218">
        <v>0</v>
      </c>
      <c r="AN30" s="218">
        <v>0</v>
      </c>
      <c r="AO30" s="218">
        <v>0</v>
      </c>
      <c r="AP30" s="218">
        <v>0</v>
      </c>
      <c r="AQ30" s="218">
        <v>0</v>
      </c>
      <c r="AR30" s="218">
        <v>653</v>
      </c>
      <c r="AS30" s="218">
        <v>651</v>
      </c>
      <c r="AT30" s="218">
        <v>753</v>
      </c>
      <c r="AU30" s="218">
        <v>828</v>
      </c>
      <c r="AV30" s="218">
        <v>911</v>
      </c>
      <c r="AW30" s="218">
        <v>820</v>
      </c>
      <c r="AX30" s="218">
        <v>894</v>
      </c>
      <c r="AY30" s="218">
        <v>950</v>
      </c>
      <c r="AZ30" s="218">
        <v>942</v>
      </c>
      <c r="BA30" s="218">
        <v>928</v>
      </c>
      <c r="BB30" s="218">
        <v>915</v>
      </c>
      <c r="BC30" s="218">
        <v>877</v>
      </c>
      <c r="BD30" s="218">
        <v>797</v>
      </c>
      <c r="BE30" s="218">
        <v>766</v>
      </c>
      <c r="BF30" s="218">
        <v>742</v>
      </c>
      <c r="BG30" s="218">
        <v>769</v>
      </c>
      <c r="BH30" s="218">
        <v>811</v>
      </c>
      <c r="BI30" s="218">
        <v>848</v>
      </c>
      <c r="BJ30" s="218">
        <v>835</v>
      </c>
      <c r="BK30" s="218">
        <v>811</v>
      </c>
      <c r="BL30" s="279">
        <v>647</v>
      </c>
      <c r="BM30" s="218">
        <v>625</v>
      </c>
      <c r="BN30" s="218">
        <v>581</v>
      </c>
      <c r="BO30" s="218">
        <v>517</v>
      </c>
      <c r="BP30" s="218">
        <v>468</v>
      </c>
      <c r="BQ30" s="218">
        <v>0</v>
      </c>
      <c r="BR30" s="218">
        <v>0</v>
      </c>
      <c r="BS30" s="218">
        <v>0</v>
      </c>
      <c r="BT30" s="218">
        <v>0</v>
      </c>
      <c r="BU30" s="218">
        <v>0</v>
      </c>
      <c r="BV30" s="218">
        <v>0</v>
      </c>
      <c r="BW30" s="218">
        <v>0</v>
      </c>
      <c r="BX30" s="218">
        <v>0</v>
      </c>
      <c r="BY30" s="218">
        <v>0</v>
      </c>
      <c r="BZ30" s="218">
        <v>0</v>
      </c>
      <c r="CA30" s="218">
        <v>0</v>
      </c>
      <c r="CB30" s="218">
        <v>0</v>
      </c>
      <c r="CC30" s="218">
        <v>0</v>
      </c>
      <c r="CD30" s="218">
        <v>0</v>
      </c>
      <c r="CE30" s="218">
        <v>0</v>
      </c>
      <c r="CF30" s="218">
        <v>0</v>
      </c>
      <c r="CG30" s="220">
        <v>0</v>
      </c>
    </row>
    <row r="31" spans="2:85" x14ac:dyDescent="0.35">
      <c r="B31" s="221" t="s">
        <v>542</v>
      </c>
      <c r="AH31" s="218">
        <v>0</v>
      </c>
      <c r="AI31" s="218">
        <v>0</v>
      </c>
      <c r="AJ31" s="218">
        <v>0</v>
      </c>
      <c r="AK31" s="218">
        <v>0</v>
      </c>
      <c r="AL31" s="218">
        <v>0</v>
      </c>
      <c r="AM31" s="218">
        <v>0</v>
      </c>
      <c r="AN31" s="218">
        <v>0</v>
      </c>
      <c r="AO31" s="218">
        <v>0</v>
      </c>
      <c r="AP31" s="218">
        <v>0</v>
      </c>
      <c r="AQ31" s="218">
        <v>0</v>
      </c>
      <c r="AR31" s="218">
        <v>797</v>
      </c>
      <c r="AS31" s="218">
        <v>822</v>
      </c>
      <c r="AT31" s="218">
        <v>1005</v>
      </c>
      <c r="AU31" s="218">
        <v>1344</v>
      </c>
      <c r="AV31" s="218">
        <v>1720</v>
      </c>
      <c r="AW31" s="218">
        <v>885</v>
      </c>
      <c r="AX31" s="218">
        <v>874</v>
      </c>
      <c r="AY31" s="218">
        <v>815</v>
      </c>
      <c r="AZ31" s="218">
        <v>758</v>
      </c>
      <c r="BA31" s="218">
        <v>625</v>
      </c>
      <c r="BB31" s="218">
        <v>513</v>
      </c>
      <c r="BC31" s="218">
        <v>431</v>
      </c>
      <c r="BD31" s="218">
        <v>361</v>
      </c>
      <c r="BE31" s="218">
        <v>312</v>
      </c>
      <c r="BF31" s="218">
        <v>290</v>
      </c>
      <c r="BG31" s="218">
        <v>297</v>
      </c>
      <c r="BH31" s="218">
        <v>288</v>
      </c>
      <c r="BI31" s="218">
        <v>304</v>
      </c>
      <c r="BJ31" s="218">
        <v>306</v>
      </c>
      <c r="BK31" s="218">
        <v>299</v>
      </c>
      <c r="BL31" s="279">
        <v>368</v>
      </c>
      <c r="BM31" s="218">
        <v>597</v>
      </c>
      <c r="BN31" s="218">
        <v>647</v>
      </c>
      <c r="BO31" s="218">
        <v>691</v>
      </c>
      <c r="BP31" s="218">
        <v>733</v>
      </c>
      <c r="BQ31" s="218">
        <v>0</v>
      </c>
      <c r="BR31" s="218">
        <v>0</v>
      </c>
      <c r="BS31" s="218">
        <v>0</v>
      </c>
      <c r="BT31" s="218">
        <v>0</v>
      </c>
      <c r="BU31" s="218">
        <v>0</v>
      </c>
      <c r="BV31" s="218">
        <v>0</v>
      </c>
      <c r="BW31" s="218">
        <v>0</v>
      </c>
      <c r="BX31" s="218">
        <v>0</v>
      </c>
      <c r="BY31" s="218">
        <v>0</v>
      </c>
      <c r="BZ31" s="218">
        <v>0</v>
      </c>
      <c r="CA31" s="218">
        <v>0</v>
      </c>
      <c r="CB31" s="218">
        <v>0</v>
      </c>
      <c r="CC31" s="218">
        <v>0</v>
      </c>
      <c r="CD31" s="218">
        <v>0</v>
      </c>
      <c r="CE31" s="218">
        <v>0</v>
      </c>
      <c r="CF31" s="218">
        <v>0</v>
      </c>
      <c r="CG31" s="220">
        <v>0</v>
      </c>
    </row>
    <row r="32" spans="2:85" x14ac:dyDescent="0.35">
      <c r="B32" s="221" t="s">
        <v>543</v>
      </c>
      <c r="AH32" s="218">
        <v>0</v>
      </c>
      <c r="AI32" s="218">
        <v>0</v>
      </c>
      <c r="AJ32" s="218">
        <v>0</v>
      </c>
      <c r="AK32" s="218">
        <v>0</v>
      </c>
      <c r="AL32" s="218">
        <v>0</v>
      </c>
      <c r="AM32" s="218">
        <v>0</v>
      </c>
      <c r="AN32" s="218">
        <v>0</v>
      </c>
      <c r="AO32" s="218">
        <v>0</v>
      </c>
      <c r="AP32" s="218">
        <v>0</v>
      </c>
      <c r="AQ32" s="218">
        <v>0</v>
      </c>
      <c r="AR32" s="218">
        <v>380</v>
      </c>
      <c r="AS32" s="218">
        <v>424</v>
      </c>
      <c r="AT32" s="218">
        <v>755</v>
      </c>
      <c r="AU32" s="218">
        <v>550</v>
      </c>
      <c r="AV32" s="218">
        <v>530</v>
      </c>
      <c r="AW32" s="218">
        <v>407</v>
      </c>
      <c r="AX32" s="218">
        <v>427</v>
      </c>
      <c r="AY32" s="218">
        <v>474</v>
      </c>
      <c r="AZ32" s="218">
        <v>508</v>
      </c>
      <c r="BA32" s="218">
        <v>537</v>
      </c>
      <c r="BB32" s="218">
        <v>502</v>
      </c>
      <c r="BC32" s="218">
        <v>444</v>
      </c>
      <c r="BD32" s="218">
        <v>373</v>
      </c>
      <c r="BE32" s="218">
        <v>345</v>
      </c>
      <c r="BF32" s="218">
        <v>338</v>
      </c>
      <c r="BG32" s="218">
        <v>340</v>
      </c>
      <c r="BH32" s="218">
        <v>351</v>
      </c>
      <c r="BI32" s="218">
        <v>366</v>
      </c>
      <c r="BJ32" s="218">
        <v>364</v>
      </c>
      <c r="BK32" s="218">
        <v>385</v>
      </c>
      <c r="BL32" s="279">
        <v>635</v>
      </c>
      <c r="BM32" s="218">
        <v>751</v>
      </c>
      <c r="BN32" s="218">
        <v>921</v>
      </c>
      <c r="BO32" s="218">
        <v>1019</v>
      </c>
      <c r="BP32" s="218">
        <v>1102</v>
      </c>
      <c r="BQ32" s="218">
        <v>0</v>
      </c>
      <c r="BR32" s="218">
        <v>0</v>
      </c>
      <c r="BS32" s="218">
        <v>0</v>
      </c>
      <c r="BT32" s="218">
        <v>0</v>
      </c>
      <c r="BU32" s="218">
        <v>0</v>
      </c>
      <c r="BV32" s="218">
        <v>0</v>
      </c>
      <c r="BW32" s="218">
        <v>0</v>
      </c>
      <c r="BX32" s="218">
        <v>0</v>
      </c>
      <c r="BY32" s="218">
        <v>0</v>
      </c>
      <c r="BZ32" s="218">
        <v>0</v>
      </c>
      <c r="CA32" s="218">
        <v>0</v>
      </c>
      <c r="CB32" s="218">
        <v>0</v>
      </c>
      <c r="CC32" s="218">
        <v>0</v>
      </c>
      <c r="CD32" s="218">
        <v>0</v>
      </c>
      <c r="CE32" s="218">
        <v>0</v>
      </c>
      <c r="CF32" s="218">
        <v>0</v>
      </c>
      <c r="CG32" s="220">
        <v>0</v>
      </c>
    </row>
    <row r="33" spans="1:85" ht="26.25" customHeight="1" x14ac:dyDescent="0.35">
      <c r="B33" s="221" t="s">
        <v>544</v>
      </c>
      <c r="AH33" s="218">
        <f t="shared" ref="AH33:BK33" si="6">AH28</f>
        <v>0</v>
      </c>
      <c r="AI33" s="218">
        <f t="shared" si="6"/>
        <v>0</v>
      </c>
      <c r="AJ33" s="218">
        <f t="shared" si="6"/>
        <v>0</v>
      </c>
      <c r="AK33" s="218">
        <f t="shared" si="6"/>
        <v>0</v>
      </c>
      <c r="AL33" s="218">
        <f t="shared" si="6"/>
        <v>0</v>
      </c>
      <c r="AM33" s="218">
        <f t="shared" si="6"/>
        <v>0</v>
      </c>
      <c r="AN33" s="218">
        <f t="shared" si="6"/>
        <v>0</v>
      </c>
      <c r="AO33" s="218">
        <f t="shared" si="6"/>
        <v>0</v>
      </c>
      <c r="AP33" s="218">
        <f t="shared" si="6"/>
        <v>0</v>
      </c>
      <c r="AQ33" s="218">
        <f t="shared" si="6"/>
        <v>0</v>
      </c>
      <c r="AR33" s="218">
        <f t="shared" si="6"/>
        <v>3013</v>
      </c>
      <c r="AS33" s="218">
        <f t="shared" si="6"/>
        <v>2979</v>
      </c>
      <c r="AT33" s="218">
        <f t="shared" si="6"/>
        <v>3735</v>
      </c>
      <c r="AU33" s="218">
        <f t="shared" si="6"/>
        <v>3159</v>
      </c>
      <c r="AV33" s="218">
        <f t="shared" si="6"/>
        <v>2996</v>
      </c>
      <c r="AW33" s="218">
        <f t="shared" si="6"/>
        <v>2838</v>
      </c>
      <c r="AX33" s="218">
        <f t="shared" si="6"/>
        <v>2801</v>
      </c>
      <c r="AY33" s="218">
        <f t="shared" si="6"/>
        <v>2769</v>
      </c>
      <c r="AZ33" s="218">
        <f t="shared" si="6"/>
        <v>2692</v>
      </c>
      <c r="BA33" s="218">
        <f t="shared" si="6"/>
        <v>2623</v>
      </c>
      <c r="BB33" s="218">
        <f t="shared" si="6"/>
        <v>2567</v>
      </c>
      <c r="BC33" s="218">
        <f t="shared" si="6"/>
        <v>2471</v>
      </c>
      <c r="BD33" s="218">
        <f t="shared" si="6"/>
        <v>2387</v>
      </c>
      <c r="BE33" s="218">
        <f t="shared" si="6"/>
        <v>2371</v>
      </c>
      <c r="BF33" s="218">
        <f t="shared" si="6"/>
        <v>2357</v>
      </c>
      <c r="BG33" s="218">
        <f t="shared" si="6"/>
        <v>2335</v>
      </c>
      <c r="BH33" s="218">
        <f t="shared" si="6"/>
        <v>2442</v>
      </c>
      <c r="BI33" s="218">
        <f t="shared" si="6"/>
        <v>2426</v>
      </c>
      <c r="BJ33" s="218">
        <f t="shared" si="6"/>
        <v>2510</v>
      </c>
      <c r="BK33" s="218">
        <f t="shared" si="6"/>
        <v>2535</v>
      </c>
      <c r="BL33" s="218">
        <v>2592</v>
      </c>
      <c r="BM33" s="218">
        <v>2631</v>
      </c>
      <c r="BN33" s="218">
        <v>2633</v>
      </c>
      <c r="BO33" s="218">
        <v>2620</v>
      </c>
      <c r="BP33" s="218">
        <v>2544</v>
      </c>
      <c r="BQ33" s="218">
        <v>0</v>
      </c>
      <c r="BR33" s="218">
        <v>0</v>
      </c>
      <c r="BS33" s="218">
        <v>0</v>
      </c>
      <c r="BT33" s="218">
        <v>0</v>
      </c>
      <c r="BU33" s="218">
        <v>0</v>
      </c>
      <c r="BV33" s="218">
        <v>0</v>
      </c>
      <c r="BW33" s="218">
        <v>0</v>
      </c>
      <c r="BX33" s="218">
        <v>0</v>
      </c>
      <c r="BY33" s="218">
        <v>0</v>
      </c>
      <c r="BZ33" s="218">
        <v>0</v>
      </c>
      <c r="CA33" s="218">
        <v>0</v>
      </c>
      <c r="CB33" s="218">
        <v>0</v>
      </c>
      <c r="CC33" s="218">
        <v>0</v>
      </c>
      <c r="CD33" s="218">
        <v>0</v>
      </c>
      <c r="CE33" s="218">
        <v>0</v>
      </c>
      <c r="CF33" s="218">
        <v>0</v>
      </c>
      <c r="CG33" s="220">
        <v>0</v>
      </c>
    </row>
    <row r="34" spans="1:85" x14ac:dyDescent="0.35">
      <c r="B34" s="221" t="s">
        <v>521</v>
      </c>
      <c r="AH34" s="218">
        <f t="shared" ref="AH34:BK34" si="7">SUM(AH29:AH32)</f>
        <v>0</v>
      </c>
      <c r="AI34" s="218">
        <f t="shared" si="7"/>
        <v>0</v>
      </c>
      <c r="AJ34" s="218">
        <f t="shared" si="7"/>
        <v>0</v>
      </c>
      <c r="AK34" s="218">
        <f t="shared" si="7"/>
        <v>0</v>
      </c>
      <c r="AL34" s="218">
        <f t="shared" si="7"/>
        <v>0</v>
      </c>
      <c r="AM34" s="218">
        <f t="shared" si="7"/>
        <v>0</v>
      </c>
      <c r="AN34" s="218">
        <f t="shared" si="7"/>
        <v>0</v>
      </c>
      <c r="AO34" s="218">
        <f t="shared" si="7"/>
        <v>0</v>
      </c>
      <c r="AP34" s="218">
        <f t="shared" si="7"/>
        <v>0</v>
      </c>
      <c r="AQ34" s="218">
        <f t="shared" si="7"/>
        <v>0</v>
      </c>
      <c r="AR34" s="218">
        <f t="shared" si="7"/>
        <v>2131</v>
      </c>
      <c r="AS34" s="218">
        <f t="shared" si="7"/>
        <v>2221</v>
      </c>
      <c r="AT34" s="218">
        <f t="shared" si="7"/>
        <v>2990</v>
      </c>
      <c r="AU34" s="218">
        <f t="shared" si="7"/>
        <v>3208</v>
      </c>
      <c r="AV34" s="218">
        <f t="shared" si="7"/>
        <v>3707</v>
      </c>
      <c r="AW34" s="218">
        <f t="shared" si="7"/>
        <v>2629</v>
      </c>
      <c r="AX34" s="218">
        <f t="shared" si="7"/>
        <v>2813</v>
      </c>
      <c r="AY34" s="218">
        <f t="shared" si="7"/>
        <v>2921</v>
      </c>
      <c r="AZ34" s="218">
        <f t="shared" si="7"/>
        <v>2926</v>
      </c>
      <c r="BA34" s="218">
        <f t="shared" si="7"/>
        <v>2856</v>
      </c>
      <c r="BB34" s="218">
        <f t="shared" si="7"/>
        <v>2740</v>
      </c>
      <c r="BC34" s="218">
        <f t="shared" si="7"/>
        <v>2580</v>
      </c>
      <c r="BD34" s="218">
        <f t="shared" si="7"/>
        <v>2374</v>
      </c>
      <c r="BE34" s="218">
        <f t="shared" si="7"/>
        <v>2293</v>
      </c>
      <c r="BF34" s="218">
        <f t="shared" si="7"/>
        <v>2268</v>
      </c>
      <c r="BG34" s="218">
        <f t="shared" si="7"/>
        <v>2358</v>
      </c>
      <c r="BH34" s="218">
        <f t="shared" si="7"/>
        <v>2473</v>
      </c>
      <c r="BI34" s="218">
        <f t="shared" si="7"/>
        <v>2603</v>
      </c>
      <c r="BJ34" s="218">
        <f t="shared" si="7"/>
        <v>2570</v>
      </c>
      <c r="BK34" s="218">
        <f t="shared" si="7"/>
        <v>2534</v>
      </c>
      <c r="BL34" s="218">
        <v>2566</v>
      </c>
      <c r="BM34" s="218">
        <v>2940</v>
      </c>
      <c r="BN34" s="218">
        <v>3172</v>
      </c>
      <c r="BO34" s="218">
        <v>3254</v>
      </c>
      <c r="BP34" s="218">
        <v>3368</v>
      </c>
      <c r="BQ34" s="218">
        <v>0</v>
      </c>
      <c r="BR34" s="218">
        <v>0</v>
      </c>
      <c r="BS34" s="218">
        <v>0</v>
      </c>
      <c r="BT34" s="218">
        <v>0</v>
      </c>
      <c r="BU34" s="218">
        <v>0</v>
      </c>
      <c r="BV34" s="218">
        <v>0</v>
      </c>
      <c r="BW34" s="218">
        <v>0</v>
      </c>
      <c r="BX34" s="218">
        <v>0</v>
      </c>
      <c r="BY34" s="218">
        <v>0</v>
      </c>
      <c r="BZ34" s="218">
        <v>0</v>
      </c>
      <c r="CA34" s="218">
        <v>0</v>
      </c>
      <c r="CB34" s="218">
        <v>0</v>
      </c>
      <c r="CC34" s="218">
        <v>0</v>
      </c>
      <c r="CD34" s="218">
        <v>0</v>
      </c>
      <c r="CE34" s="218">
        <v>0</v>
      </c>
      <c r="CF34" s="218">
        <v>0</v>
      </c>
      <c r="CG34" s="220">
        <v>0</v>
      </c>
    </row>
    <row r="35" spans="1:85" x14ac:dyDescent="0.35">
      <c r="B35" s="221" t="s">
        <v>260</v>
      </c>
      <c r="AH35" s="218">
        <f t="shared" ref="AH35:BK35" si="8">AH34+AH33</f>
        <v>0</v>
      </c>
      <c r="AI35" s="218">
        <f t="shared" si="8"/>
        <v>0</v>
      </c>
      <c r="AJ35" s="218">
        <f t="shared" si="8"/>
        <v>0</v>
      </c>
      <c r="AK35" s="218">
        <f t="shared" si="8"/>
        <v>0</v>
      </c>
      <c r="AL35" s="218">
        <f t="shared" si="8"/>
        <v>0</v>
      </c>
      <c r="AM35" s="218">
        <f t="shared" si="8"/>
        <v>0</v>
      </c>
      <c r="AN35" s="218">
        <f t="shared" si="8"/>
        <v>0</v>
      </c>
      <c r="AO35" s="218">
        <f t="shared" si="8"/>
        <v>0</v>
      </c>
      <c r="AP35" s="218">
        <f t="shared" si="8"/>
        <v>0</v>
      </c>
      <c r="AQ35" s="218">
        <f t="shared" si="8"/>
        <v>0</v>
      </c>
      <c r="AR35" s="218">
        <f t="shared" si="8"/>
        <v>5144</v>
      </c>
      <c r="AS35" s="218">
        <f t="shared" si="8"/>
        <v>5200</v>
      </c>
      <c r="AT35" s="218">
        <f t="shared" si="8"/>
        <v>6725</v>
      </c>
      <c r="AU35" s="218">
        <f t="shared" si="8"/>
        <v>6367</v>
      </c>
      <c r="AV35" s="218">
        <f t="shared" si="8"/>
        <v>6703</v>
      </c>
      <c r="AW35" s="218">
        <f t="shared" si="8"/>
        <v>5467</v>
      </c>
      <c r="AX35" s="218">
        <f t="shared" si="8"/>
        <v>5614</v>
      </c>
      <c r="AY35" s="218">
        <f t="shared" si="8"/>
        <v>5690</v>
      </c>
      <c r="AZ35" s="218">
        <f t="shared" si="8"/>
        <v>5618</v>
      </c>
      <c r="BA35" s="218">
        <f t="shared" si="8"/>
        <v>5479</v>
      </c>
      <c r="BB35" s="218">
        <f t="shared" si="8"/>
        <v>5307</v>
      </c>
      <c r="BC35" s="218">
        <f t="shared" si="8"/>
        <v>5051</v>
      </c>
      <c r="BD35" s="218">
        <f t="shared" si="8"/>
        <v>4761</v>
      </c>
      <c r="BE35" s="218">
        <f t="shared" si="8"/>
        <v>4664</v>
      </c>
      <c r="BF35" s="218">
        <f t="shared" si="8"/>
        <v>4625</v>
      </c>
      <c r="BG35" s="218">
        <f t="shared" si="8"/>
        <v>4693</v>
      </c>
      <c r="BH35" s="218">
        <f t="shared" si="8"/>
        <v>4915</v>
      </c>
      <c r="BI35" s="218">
        <f t="shared" si="8"/>
        <v>5029</v>
      </c>
      <c r="BJ35" s="218">
        <f t="shared" si="8"/>
        <v>5080</v>
      </c>
      <c r="BK35" s="218">
        <f t="shared" si="8"/>
        <v>5069</v>
      </c>
      <c r="BL35" s="218">
        <v>5158</v>
      </c>
      <c r="BM35" s="218">
        <v>5571</v>
      </c>
      <c r="BN35" s="218">
        <v>5805</v>
      </c>
      <c r="BO35" s="218">
        <v>5874</v>
      </c>
      <c r="BP35" s="218">
        <v>5911</v>
      </c>
      <c r="BQ35" s="218">
        <v>0</v>
      </c>
      <c r="BR35" s="218">
        <v>0</v>
      </c>
      <c r="BS35" s="218">
        <v>0</v>
      </c>
      <c r="BT35" s="218">
        <v>0</v>
      </c>
      <c r="BU35" s="218">
        <v>0</v>
      </c>
      <c r="BV35" s="218">
        <v>0</v>
      </c>
      <c r="BW35" s="218">
        <v>0</v>
      </c>
      <c r="BX35" s="218">
        <v>0</v>
      </c>
      <c r="BY35" s="218">
        <v>0</v>
      </c>
      <c r="BZ35" s="218">
        <v>0</v>
      </c>
      <c r="CA35" s="218">
        <v>0</v>
      </c>
      <c r="CB35" s="218">
        <v>0</v>
      </c>
      <c r="CC35" s="218">
        <v>0</v>
      </c>
      <c r="CD35" s="218">
        <v>0</v>
      </c>
      <c r="CE35" s="218">
        <v>0</v>
      </c>
      <c r="CF35" s="218">
        <v>0</v>
      </c>
      <c r="CG35" s="220">
        <v>0</v>
      </c>
    </row>
    <row r="36" spans="1:85" ht="25.5" customHeight="1" x14ac:dyDescent="0.35">
      <c r="B36" s="231" t="s">
        <v>27</v>
      </c>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69" t="s">
        <v>515</v>
      </c>
      <c r="BM36" s="218"/>
      <c r="BN36" s="218"/>
      <c r="BO36" s="218"/>
      <c r="BP36" s="218"/>
      <c r="BQ36" s="218"/>
      <c r="BR36" s="218"/>
      <c r="BS36" s="218"/>
      <c r="BT36" s="218"/>
      <c r="BU36" s="218"/>
      <c r="BV36" s="218"/>
      <c r="BW36" s="218"/>
      <c r="BX36" s="218"/>
      <c r="BY36" s="218"/>
      <c r="BZ36" s="218"/>
      <c r="CA36" s="218"/>
      <c r="CB36" s="218"/>
      <c r="CC36" s="218"/>
      <c r="CD36" s="218"/>
      <c r="CE36" s="218"/>
      <c r="CF36" s="218"/>
      <c r="CG36" s="220"/>
    </row>
    <row r="37" spans="1:85" x14ac:dyDescent="0.35">
      <c r="B37" s="221" t="s">
        <v>539</v>
      </c>
      <c r="AH37" s="218">
        <v>0</v>
      </c>
      <c r="AI37" s="218">
        <v>0</v>
      </c>
      <c r="AJ37" s="218">
        <v>0</v>
      </c>
      <c r="AK37" s="218">
        <v>0</v>
      </c>
      <c r="AL37" s="218">
        <v>0</v>
      </c>
      <c r="AM37" s="218">
        <v>0</v>
      </c>
      <c r="AN37" s="218">
        <v>0</v>
      </c>
      <c r="AO37" s="218">
        <v>0</v>
      </c>
      <c r="AP37" s="218">
        <v>0</v>
      </c>
      <c r="AQ37" s="218">
        <v>0</v>
      </c>
      <c r="AR37" s="218">
        <v>2178</v>
      </c>
      <c r="AS37" s="218">
        <v>2116</v>
      </c>
      <c r="AT37" s="218">
        <v>2076</v>
      </c>
      <c r="AU37" s="218">
        <v>1981</v>
      </c>
      <c r="AV37" s="218">
        <v>1929</v>
      </c>
      <c r="AW37" s="218">
        <v>1955</v>
      </c>
      <c r="AX37" s="218">
        <v>1937</v>
      </c>
      <c r="AY37" s="218">
        <v>1917</v>
      </c>
      <c r="AZ37" s="218">
        <v>1886</v>
      </c>
      <c r="BA37" s="218">
        <v>1844</v>
      </c>
      <c r="BB37" s="218">
        <v>1798</v>
      </c>
      <c r="BC37" s="218">
        <v>1726</v>
      </c>
      <c r="BD37" s="218">
        <v>1664</v>
      </c>
      <c r="BE37" s="218">
        <v>1637</v>
      </c>
      <c r="BF37" s="218">
        <v>1612</v>
      </c>
      <c r="BG37" s="218">
        <v>1546</v>
      </c>
      <c r="BH37" s="218">
        <v>1554</v>
      </c>
      <c r="BI37" s="218">
        <v>1491</v>
      </c>
      <c r="BJ37" s="218">
        <v>1503</v>
      </c>
      <c r="BK37" s="218">
        <v>1509</v>
      </c>
      <c r="BL37" s="279">
        <v>1389</v>
      </c>
      <c r="BM37" s="218">
        <v>1397</v>
      </c>
      <c r="BN37" s="218">
        <v>1401</v>
      </c>
      <c r="BO37" s="218">
        <v>1394</v>
      </c>
      <c r="BP37" s="218">
        <v>1387</v>
      </c>
      <c r="BQ37" s="218">
        <v>1365</v>
      </c>
      <c r="BR37" s="218">
        <v>1345</v>
      </c>
      <c r="BS37" s="218">
        <v>1319</v>
      </c>
      <c r="BT37" s="218">
        <v>1291</v>
      </c>
      <c r="BU37" s="218">
        <v>1263</v>
      </c>
      <c r="BV37" s="218">
        <v>1228</v>
      </c>
      <c r="BW37" s="218">
        <v>1191</v>
      </c>
      <c r="BX37" s="218">
        <v>1152</v>
      </c>
      <c r="BY37" s="218">
        <v>1128</v>
      </c>
      <c r="BZ37" s="218">
        <v>1113</v>
      </c>
      <c r="CA37" s="218">
        <v>1099</v>
      </c>
      <c r="CB37" s="218">
        <v>1113</v>
      </c>
      <c r="CC37" s="218">
        <v>1110</v>
      </c>
      <c r="CD37" s="218">
        <v>1092</v>
      </c>
      <c r="CE37" s="218">
        <v>1067</v>
      </c>
      <c r="CF37" s="218">
        <v>1058</v>
      </c>
      <c r="CG37" s="220">
        <v>1057</v>
      </c>
    </row>
    <row r="38" spans="1:85" x14ac:dyDescent="0.35">
      <c r="B38" s="221" t="s">
        <v>540</v>
      </c>
      <c r="AH38" s="218">
        <v>0</v>
      </c>
      <c r="AI38" s="218">
        <v>0</v>
      </c>
      <c r="AJ38" s="218">
        <v>0</v>
      </c>
      <c r="AK38" s="218">
        <v>0</v>
      </c>
      <c r="AL38" s="218">
        <v>0</v>
      </c>
      <c r="AM38" s="218">
        <v>0</v>
      </c>
      <c r="AN38" s="218">
        <v>0</v>
      </c>
      <c r="AO38" s="218">
        <v>0</v>
      </c>
      <c r="AP38" s="218">
        <v>0</v>
      </c>
      <c r="AQ38" s="218">
        <v>0</v>
      </c>
      <c r="AR38" s="218">
        <v>239</v>
      </c>
      <c r="AS38" s="218">
        <v>267</v>
      </c>
      <c r="AT38" s="218">
        <v>311</v>
      </c>
      <c r="AU38" s="218">
        <v>359</v>
      </c>
      <c r="AV38" s="218">
        <v>416</v>
      </c>
      <c r="AW38" s="218">
        <v>491</v>
      </c>
      <c r="AX38" s="218">
        <v>568</v>
      </c>
      <c r="AY38" s="218">
        <v>626</v>
      </c>
      <c r="AZ38" s="218">
        <v>655</v>
      </c>
      <c r="BA38" s="218">
        <v>693</v>
      </c>
      <c r="BB38" s="218">
        <v>735</v>
      </c>
      <c r="BC38" s="218">
        <v>759</v>
      </c>
      <c r="BD38" s="218">
        <v>771</v>
      </c>
      <c r="BE38" s="218">
        <v>798</v>
      </c>
      <c r="BF38" s="218">
        <v>837</v>
      </c>
      <c r="BG38" s="218">
        <v>899</v>
      </c>
      <c r="BH38" s="218">
        <v>956</v>
      </c>
      <c r="BI38" s="218">
        <v>1007</v>
      </c>
      <c r="BJ38" s="218">
        <v>1014</v>
      </c>
      <c r="BK38" s="218">
        <v>1003</v>
      </c>
      <c r="BL38" s="279">
        <v>1095</v>
      </c>
      <c r="BM38" s="218">
        <v>1161</v>
      </c>
      <c r="BN38" s="218">
        <v>1211</v>
      </c>
      <c r="BO38" s="218">
        <v>1240</v>
      </c>
      <c r="BP38" s="218">
        <v>1257</v>
      </c>
      <c r="BQ38" s="218">
        <v>1274</v>
      </c>
      <c r="BR38" s="218">
        <v>1331</v>
      </c>
      <c r="BS38" s="218">
        <v>1347</v>
      </c>
      <c r="BT38" s="218">
        <v>1325</v>
      </c>
      <c r="BU38" s="218">
        <v>1283</v>
      </c>
      <c r="BV38" s="218">
        <v>1188</v>
      </c>
      <c r="BW38" s="218">
        <v>1049</v>
      </c>
      <c r="BX38" s="218">
        <v>970</v>
      </c>
      <c r="BY38" s="218">
        <v>884</v>
      </c>
      <c r="BZ38" s="218">
        <v>797</v>
      </c>
      <c r="CA38" s="218">
        <v>723</v>
      </c>
      <c r="CB38" s="218">
        <v>593</v>
      </c>
      <c r="CC38" s="218">
        <v>136</v>
      </c>
      <c r="CD38" s="218">
        <v>4</v>
      </c>
      <c r="CE38" s="218">
        <v>4</v>
      </c>
      <c r="CF38" s="218">
        <v>3</v>
      </c>
      <c r="CG38" s="220">
        <v>0</v>
      </c>
    </row>
    <row r="39" spans="1:85" x14ac:dyDescent="0.35">
      <c r="B39" s="221" t="s">
        <v>541</v>
      </c>
      <c r="AH39" s="218">
        <v>0</v>
      </c>
      <c r="AI39" s="218">
        <v>0</v>
      </c>
      <c r="AJ39" s="218">
        <v>0</v>
      </c>
      <c r="AK39" s="218">
        <v>0</v>
      </c>
      <c r="AL39" s="218">
        <v>0</v>
      </c>
      <c r="AM39" s="218">
        <v>0</v>
      </c>
      <c r="AN39" s="218">
        <v>0</v>
      </c>
      <c r="AO39" s="218">
        <v>0</v>
      </c>
      <c r="AP39" s="218">
        <v>0</v>
      </c>
      <c r="AQ39" s="218">
        <v>0</v>
      </c>
      <c r="AR39" s="218">
        <v>551</v>
      </c>
      <c r="AS39" s="218">
        <v>558</v>
      </c>
      <c r="AT39" s="218">
        <v>602</v>
      </c>
      <c r="AU39" s="218">
        <v>692</v>
      </c>
      <c r="AV39" s="218">
        <v>770</v>
      </c>
      <c r="AW39" s="218">
        <v>817</v>
      </c>
      <c r="AX39" s="218">
        <v>858</v>
      </c>
      <c r="AY39" s="218">
        <v>895</v>
      </c>
      <c r="AZ39" s="218">
        <v>911</v>
      </c>
      <c r="BA39" s="218">
        <v>911</v>
      </c>
      <c r="BB39" s="218">
        <v>902</v>
      </c>
      <c r="BC39" s="218">
        <v>875</v>
      </c>
      <c r="BD39" s="218">
        <v>811</v>
      </c>
      <c r="BE39" s="218">
        <v>781</v>
      </c>
      <c r="BF39" s="218">
        <v>763</v>
      </c>
      <c r="BG39" s="218">
        <v>776</v>
      </c>
      <c r="BH39" s="218">
        <v>813</v>
      </c>
      <c r="BI39" s="218">
        <v>845</v>
      </c>
      <c r="BJ39" s="218">
        <v>845</v>
      </c>
      <c r="BK39" s="218">
        <v>851</v>
      </c>
      <c r="BL39" s="279">
        <v>628</v>
      </c>
      <c r="BM39" s="218">
        <v>606</v>
      </c>
      <c r="BN39" s="218">
        <v>566</v>
      </c>
      <c r="BO39" s="218">
        <v>506</v>
      </c>
      <c r="BP39" s="218">
        <v>461</v>
      </c>
      <c r="BQ39" s="218">
        <v>422</v>
      </c>
      <c r="BR39" s="218">
        <v>399</v>
      </c>
      <c r="BS39" s="218">
        <v>373</v>
      </c>
      <c r="BT39" s="218">
        <v>350</v>
      </c>
      <c r="BU39" s="218">
        <v>323</v>
      </c>
      <c r="BV39" s="218">
        <v>279</v>
      </c>
      <c r="BW39" s="218">
        <v>196</v>
      </c>
      <c r="BX39" s="218">
        <v>139</v>
      </c>
      <c r="BY39" s="218">
        <v>99</v>
      </c>
      <c r="BZ39" s="218">
        <v>70</v>
      </c>
      <c r="CA39" s="218">
        <v>52</v>
      </c>
      <c r="CB39" s="218">
        <v>13</v>
      </c>
      <c r="CC39" s="218">
        <v>0</v>
      </c>
      <c r="CD39" s="218">
        <v>0</v>
      </c>
      <c r="CE39" s="218">
        <v>0</v>
      </c>
      <c r="CF39" s="218">
        <v>0</v>
      </c>
      <c r="CG39" s="220">
        <v>0</v>
      </c>
    </row>
    <row r="40" spans="1:85" x14ac:dyDescent="0.35">
      <c r="B40" s="221" t="s">
        <v>542</v>
      </c>
      <c r="AH40" s="218">
        <v>0</v>
      </c>
      <c r="AI40" s="218">
        <v>0</v>
      </c>
      <c r="AJ40" s="218">
        <v>0</v>
      </c>
      <c r="AK40" s="218">
        <v>0</v>
      </c>
      <c r="AL40" s="218">
        <v>0</v>
      </c>
      <c r="AM40" s="218">
        <v>0</v>
      </c>
      <c r="AN40" s="218">
        <v>0</v>
      </c>
      <c r="AO40" s="218">
        <v>0</v>
      </c>
      <c r="AP40" s="218">
        <v>0</v>
      </c>
      <c r="AQ40" s="218">
        <v>0</v>
      </c>
      <c r="AR40" s="218">
        <v>704</v>
      </c>
      <c r="AS40" s="218">
        <v>639</v>
      </c>
      <c r="AT40" s="218">
        <v>626</v>
      </c>
      <c r="AU40" s="218">
        <v>778</v>
      </c>
      <c r="AV40" s="218">
        <v>951</v>
      </c>
      <c r="AW40" s="218">
        <v>979</v>
      </c>
      <c r="AX40" s="218">
        <v>947</v>
      </c>
      <c r="AY40" s="218">
        <v>875</v>
      </c>
      <c r="AZ40" s="218">
        <v>791</v>
      </c>
      <c r="BA40" s="218">
        <v>626</v>
      </c>
      <c r="BB40" s="218">
        <v>514</v>
      </c>
      <c r="BC40" s="218">
        <v>425</v>
      </c>
      <c r="BD40" s="218">
        <v>354</v>
      </c>
      <c r="BE40" s="218">
        <v>308</v>
      </c>
      <c r="BF40" s="218">
        <v>285</v>
      </c>
      <c r="BG40" s="218">
        <v>284</v>
      </c>
      <c r="BH40" s="218">
        <v>290</v>
      </c>
      <c r="BI40" s="218">
        <v>300</v>
      </c>
      <c r="BJ40" s="218">
        <v>314</v>
      </c>
      <c r="BK40" s="218">
        <v>303</v>
      </c>
      <c r="BL40" s="279">
        <v>370</v>
      </c>
      <c r="BM40" s="218">
        <v>580</v>
      </c>
      <c r="BN40" s="218">
        <v>643</v>
      </c>
      <c r="BO40" s="218">
        <v>696</v>
      </c>
      <c r="BP40" s="218">
        <v>744</v>
      </c>
      <c r="BQ40" s="218">
        <v>661</v>
      </c>
      <c r="BR40" s="218">
        <v>481</v>
      </c>
      <c r="BS40" s="218">
        <v>367</v>
      </c>
      <c r="BT40" s="218">
        <v>307</v>
      </c>
      <c r="BU40" s="218">
        <v>273</v>
      </c>
      <c r="BV40" s="218">
        <v>210</v>
      </c>
      <c r="BW40" s="218">
        <v>103</v>
      </c>
      <c r="BX40" s="218">
        <v>72</v>
      </c>
      <c r="BY40" s="218">
        <v>50</v>
      </c>
      <c r="BZ40" s="218">
        <v>31</v>
      </c>
      <c r="CA40" s="218">
        <v>20</v>
      </c>
      <c r="CB40" s="218">
        <v>10</v>
      </c>
      <c r="CC40" s="218">
        <v>0</v>
      </c>
      <c r="CD40" s="218">
        <v>0</v>
      </c>
      <c r="CE40" s="218">
        <v>0</v>
      </c>
      <c r="CF40" s="218">
        <v>0</v>
      </c>
      <c r="CG40" s="220">
        <v>0</v>
      </c>
    </row>
    <row r="41" spans="1:85" x14ac:dyDescent="0.35">
      <c r="B41" s="221" t="s">
        <v>543</v>
      </c>
      <c r="AH41" s="218">
        <v>0</v>
      </c>
      <c r="AI41" s="218">
        <v>0</v>
      </c>
      <c r="AJ41" s="218">
        <v>0</v>
      </c>
      <c r="AK41" s="218">
        <v>0</v>
      </c>
      <c r="AL41" s="218">
        <v>0</v>
      </c>
      <c r="AM41" s="218">
        <v>0</v>
      </c>
      <c r="AN41" s="218">
        <v>0</v>
      </c>
      <c r="AO41" s="218">
        <v>0</v>
      </c>
      <c r="AP41" s="218">
        <v>0</v>
      </c>
      <c r="AQ41" s="218">
        <v>0</v>
      </c>
      <c r="AR41" s="218">
        <v>323</v>
      </c>
      <c r="AS41" s="218">
        <v>306</v>
      </c>
      <c r="AT41" s="218">
        <v>335</v>
      </c>
      <c r="AU41" s="218">
        <v>310</v>
      </c>
      <c r="AV41" s="218">
        <v>313</v>
      </c>
      <c r="AW41" s="218">
        <v>358</v>
      </c>
      <c r="AX41" s="218">
        <v>383</v>
      </c>
      <c r="AY41" s="218">
        <v>444</v>
      </c>
      <c r="AZ41" s="218">
        <v>496</v>
      </c>
      <c r="BA41" s="218">
        <v>514</v>
      </c>
      <c r="BB41" s="218">
        <v>474</v>
      </c>
      <c r="BC41" s="218">
        <v>402</v>
      </c>
      <c r="BD41" s="218">
        <v>347</v>
      </c>
      <c r="BE41" s="218">
        <v>323</v>
      </c>
      <c r="BF41" s="218">
        <v>309</v>
      </c>
      <c r="BG41" s="218">
        <v>307</v>
      </c>
      <c r="BH41" s="218">
        <v>327</v>
      </c>
      <c r="BI41" s="218">
        <v>342</v>
      </c>
      <c r="BJ41" s="218">
        <v>345</v>
      </c>
      <c r="BK41" s="218">
        <v>370</v>
      </c>
      <c r="BL41" s="279">
        <v>684</v>
      </c>
      <c r="BM41" s="218">
        <v>803</v>
      </c>
      <c r="BN41" s="218">
        <v>977</v>
      </c>
      <c r="BO41" s="218">
        <v>1097</v>
      </c>
      <c r="BP41" s="218">
        <v>1204</v>
      </c>
      <c r="BQ41" s="218">
        <v>1303</v>
      </c>
      <c r="BR41" s="218">
        <v>1365</v>
      </c>
      <c r="BS41" s="218">
        <v>1371</v>
      </c>
      <c r="BT41" s="218">
        <v>1321</v>
      </c>
      <c r="BU41" s="218">
        <v>1228</v>
      </c>
      <c r="BV41" s="218">
        <v>1079</v>
      </c>
      <c r="BW41" s="218">
        <v>855</v>
      </c>
      <c r="BX41" s="218">
        <v>674</v>
      </c>
      <c r="BY41" s="218">
        <v>573</v>
      </c>
      <c r="BZ41" s="218">
        <v>499</v>
      </c>
      <c r="CA41" s="218">
        <v>456</v>
      </c>
      <c r="CB41" s="218">
        <v>327</v>
      </c>
      <c r="CC41" s="218">
        <v>258</v>
      </c>
      <c r="CD41" s="218">
        <v>277</v>
      </c>
      <c r="CE41" s="218">
        <v>286</v>
      </c>
      <c r="CF41" s="218">
        <v>297</v>
      </c>
      <c r="CG41" s="220">
        <v>309</v>
      </c>
    </row>
    <row r="42" spans="1:85" ht="26.25" customHeight="1" x14ac:dyDescent="0.35">
      <c r="B42" s="221" t="s">
        <v>544</v>
      </c>
      <c r="AH42" s="218">
        <f t="shared" ref="AH42:BK42" si="9">AH37</f>
        <v>0</v>
      </c>
      <c r="AI42" s="218">
        <f t="shared" si="9"/>
        <v>0</v>
      </c>
      <c r="AJ42" s="218">
        <f t="shared" si="9"/>
        <v>0</v>
      </c>
      <c r="AK42" s="218">
        <f t="shared" si="9"/>
        <v>0</v>
      </c>
      <c r="AL42" s="218">
        <f t="shared" si="9"/>
        <v>0</v>
      </c>
      <c r="AM42" s="218">
        <f t="shared" si="9"/>
        <v>0</v>
      </c>
      <c r="AN42" s="218">
        <f t="shared" si="9"/>
        <v>0</v>
      </c>
      <c r="AO42" s="218">
        <f t="shared" si="9"/>
        <v>0</v>
      </c>
      <c r="AP42" s="218">
        <f t="shared" si="9"/>
        <v>0</v>
      </c>
      <c r="AQ42" s="218">
        <f t="shared" si="9"/>
        <v>0</v>
      </c>
      <c r="AR42" s="218">
        <f t="shared" si="9"/>
        <v>2178</v>
      </c>
      <c r="AS42" s="218">
        <f t="shared" si="9"/>
        <v>2116</v>
      </c>
      <c r="AT42" s="218">
        <f t="shared" si="9"/>
        <v>2076</v>
      </c>
      <c r="AU42" s="218">
        <f t="shared" si="9"/>
        <v>1981</v>
      </c>
      <c r="AV42" s="218">
        <f t="shared" si="9"/>
        <v>1929</v>
      </c>
      <c r="AW42" s="218">
        <f t="shared" si="9"/>
        <v>1955</v>
      </c>
      <c r="AX42" s="218">
        <f t="shared" si="9"/>
        <v>1937</v>
      </c>
      <c r="AY42" s="218">
        <f t="shared" si="9"/>
        <v>1917</v>
      </c>
      <c r="AZ42" s="218">
        <f t="shared" si="9"/>
        <v>1886</v>
      </c>
      <c r="BA42" s="218">
        <f t="shared" si="9"/>
        <v>1844</v>
      </c>
      <c r="BB42" s="218">
        <f t="shared" si="9"/>
        <v>1798</v>
      </c>
      <c r="BC42" s="218">
        <f t="shared" si="9"/>
        <v>1726</v>
      </c>
      <c r="BD42" s="218">
        <f t="shared" si="9"/>
        <v>1664</v>
      </c>
      <c r="BE42" s="218">
        <f t="shared" si="9"/>
        <v>1637</v>
      </c>
      <c r="BF42" s="218">
        <f t="shared" si="9"/>
        <v>1612</v>
      </c>
      <c r="BG42" s="218">
        <f t="shared" si="9"/>
        <v>1546</v>
      </c>
      <c r="BH42" s="218">
        <f t="shared" si="9"/>
        <v>1554</v>
      </c>
      <c r="BI42" s="218">
        <f t="shared" si="9"/>
        <v>1491</v>
      </c>
      <c r="BJ42" s="218">
        <f t="shared" si="9"/>
        <v>1503</v>
      </c>
      <c r="BK42" s="218">
        <f t="shared" si="9"/>
        <v>1509</v>
      </c>
      <c r="BL42" s="218">
        <v>1541</v>
      </c>
      <c r="BM42" s="218">
        <v>1566</v>
      </c>
      <c r="BN42" s="218">
        <v>1574</v>
      </c>
      <c r="BO42" s="218">
        <v>1576</v>
      </c>
      <c r="BP42" s="218">
        <v>1551</v>
      </c>
      <c r="BQ42" s="218">
        <v>1505</v>
      </c>
      <c r="BR42" s="218">
        <v>1464</v>
      </c>
      <c r="BS42" s="218">
        <v>1417</v>
      </c>
      <c r="BT42" s="218">
        <v>1364</v>
      </c>
      <c r="BU42" s="218">
        <v>1308</v>
      </c>
      <c r="BV42" s="218">
        <v>1248</v>
      </c>
      <c r="BW42" s="218">
        <v>1207</v>
      </c>
      <c r="BX42" s="218">
        <v>1165</v>
      </c>
      <c r="BY42" s="218">
        <v>1134</v>
      </c>
      <c r="BZ42" s="218">
        <v>1121</v>
      </c>
      <c r="CA42" s="218">
        <v>1107</v>
      </c>
      <c r="CB42" s="218">
        <v>1120</v>
      </c>
      <c r="CC42" s="218">
        <v>1112</v>
      </c>
      <c r="CD42" s="218">
        <v>1093</v>
      </c>
      <c r="CE42" s="218">
        <v>1069</v>
      </c>
      <c r="CF42" s="218">
        <v>899</v>
      </c>
      <c r="CG42" s="220">
        <v>1051</v>
      </c>
    </row>
    <row r="43" spans="1:85" x14ac:dyDescent="0.35">
      <c r="B43" s="221" t="s">
        <v>521</v>
      </c>
      <c r="AH43" s="218">
        <f t="shared" ref="AH43:BK43" si="10">SUM(AH38:AH41)</f>
        <v>0</v>
      </c>
      <c r="AI43" s="218">
        <f t="shared" si="10"/>
        <v>0</v>
      </c>
      <c r="AJ43" s="218">
        <f t="shared" si="10"/>
        <v>0</v>
      </c>
      <c r="AK43" s="218">
        <f t="shared" si="10"/>
        <v>0</v>
      </c>
      <c r="AL43" s="218">
        <f t="shared" si="10"/>
        <v>0</v>
      </c>
      <c r="AM43" s="218">
        <f t="shared" si="10"/>
        <v>0</v>
      </c>
      <c r="AN43" s="218">
        <f t="shared" si="10"/>
        <v>0</v>
      </c>
      <c r="AO43" s="218">
        <f t="shared" si="10"/>
        <v>0</v>
      </c>
      <c r="AP43" s="218">
        <f t="shared" si="10"/>
        <v>0</v>
      </c>
      <c r="AQ43" s="218">
        <f t="shared" si="10"/>
        <v>0</v>
      </c>
      <c r="AR43" s="218">
        <f t="shared" si="10"/>
        <v>1817</v>
      </c>
      <c r="AS43" s="218">
        <f t="shared" si="10"/>
        <v>1770</v>
      </c>
      <c r="AT43" s="218">
        <f t="shared" si="10"/>
        <v>1874</v>
      </c>
      <c r="AU43" s="218">
        <f t="shared" si="10"/>
        <v>2139</v>
      </c>
      <c r="AV43" s="218">
        <f t="shared" si="10"/>
        <v>2450</v>
      </c>
      <c r="AW43" s="218">
        <f t="shared" si="10"/>
        <v>2645</v>
      </c>
      <c r="AX43" s="218">
        <f t="shared" si="10"/>
        <v>2756</v>
      </c>
      <c r="AY43" s="218">
        <f t="shared" si="10"/>
        <v>2840</v>
      </c>
      <c r="AZ43" s="218">
        <f t="shared" si="10"/>
        <v>2853</v>
      </c>
      <c r="BA43" s="218">
        <f t="shared" si="10"/>
        <v>2744</v>
      </c>
      <c r="BB43" s="218">
        <f t="shared" si="10"/>
        <v>2625</v>
      </c>
      <c r="BC43" s="218">
        <f t="shared" si="10"/>
        <v>2461</v>
      </c>
      <c r="BD43" s="218">
        <f t="shared" si="10"/>
        <v>2283</v>
      </c>
      <c r="BE43" s="218">
        <f t="shared" si="10"/>
        <v>2210</v>
      </c>
      <c r="BF43" s="218">
        <f t="shared" si="10"/>
        <v>2194</v>
      </c>
      <c r="BG43" s="218">
        <f t="shared" si="10"/>
        <v>2266</v>
      </c>
      <c r="BH43" s="218">
        <f t="shared" si="10"/>
        <v>2386</v>
      </c>
      <c r="BI43" s="218">
        <f t="shared" si="10"/>
        <v>2494</v>
      </c>
      <c r="BJ43" s="218">
        <f t="shared" si="10"/>
        <v>2518</v>
      </c>
      <c r="BK43" s="218">
        <f t="shared" si="10"/>
        <v>2527</v>
      </c>
      <c r="BL43" s="218">
        <v>2625</v>
      </c>
      <c r="BM43" s="218">
        <v>2981</v>
      </c>
      <c r="BN43" s="218">
        <v>3224</v>
      </c>
      <c r="BO43" s="218">
        <v>3356</v>
      </c>
      <c r="BP43" s="218">
        <v>3502</v>
      </c>
      <c r="BQ43" s="218">
        <v>3520</v>
      </c>
      <c r="BR43" s="218">
        <v>3457</v>
      </c>
      <c r="BS43" s="218">
        <v>3360</v>
      </c>
      <c r="BT43" s="218">
        <v>3230</v>
      </c>
      <c r="BU43" s="218">
        <v>3063</v>
      </c>
      <c r="BV43" s="218">
        <v>2736</v>
      </c>
      <c r="BW43" s="218">
        <v>2187</v>
      </c>
      <c r="BX43" s="218">
        <v>1843</v>
      </c>
      <c r="BY43" s="218">
        <v>1599</v>
      </c>
      <c r="BZ43" s="218">
        <v>1388</v>
      </c>
      <c r="CA43" s="218">
        <v>1243</v>
      </c>
      <c r="CB43" s="218">
        <v>937</v>
      </c>
      <c r="CC43" s="218">
        <v>392</v>
      </c>
      <c r="CD43" s="218">
        <v>280</v>
      </c>
      <c r="CE43" s="218">
        <v>289</v>
      </c>
      <c r="CF43" s="218">
        <v>458</v>
      </c>
      <c r="CG43" s="220">
        <v>315</v>
      </c>
    </row>
    <row r="44" spans="1:85" x14ac:dyDescent="0.35">
      <c r="B44" s="221" t="s">
        <v>260</v>
      </c>
      <c r="AH44" s="218">
        <f t="shared" ref="AH44:BM44" si="11">AH43+AH42</f>
        <v>0</v>
      </c>
      <c r="AI44" s="218">
        <f t="shared" si="11"/>
        <v>0</v>
      </c>
      <c r="AJ44" s="218">
        <f t="shared" si="11"/>
        <v>0</v>
      </c>
      <c r="AK44" s="218">
        <f t="shared" si="11"/>
        <v>0</v>
      </c>
      <c r="AL44" s="218">
        <f t="shared" si="11"/>
        <v>0</v>
      </c>
      <c r="AM44" s="218">
        <f t="shared" si="11"/>
        <v>0</v>
      </c>
      <c r="AN44" s="218">
        <f t="shared" si="11"/>
        <v>0</v>
      </c>
      <c r="AO44" s="218">
        <f t="shared" si="11"/>
        <v>0</v>
      </c>
      <c r="AP44" s="218">
        <f t="shared" si="11"/>
        <v>0</v>
      </c>
      <c r="AQ44" s="218">
        <f t="shared" si="11"/>
        <v>0</v>
      </c>
      <c r="AR44" s="218">
        <f t="shared" si="11"/>
        <v>3995</v>
      </c>
      <c r="AS44" s="218">
        <f t="shared" si="11"/>
        <v>3886</v>
      </c>
      <c r="AT44" s="218">
        <f t="shared" si="11"/>
        <v>3950</v>
      </c>
      <c r="AU44" s="218">
        <f t="shared" si="11"/>
        <v>4120</v>
      </c>
      <c r="AV44" s="218">
        <f t="shared" si="11"/>
        <v>4379</v>
      </c>
      <c r="AW44" s="218">
        <f t="shared" si="11"/>
        <v>4600</v>
      </c>
      <c r="AX44" s="218">
        <f t="shared" si="11"/>
        <v>4693</v>
      </c>
      <c r="AY44" s="218">
        <f t="shared" si="11"/>
        <v>4757</v>
      </c>
      <c r="AZ44" s="218">
        <f t="shared" si="11"/>
        <v>4739</v>
      </c>
      <c r="BA44" s="218">
        <f t="shared" si="11"/>
        <v>4588</v>
      </c>
      <c r="BB44" s="218">
        <f t="shared" si="11"/>
        <v>4423</v>
      </c>
      <c r="BC44" s="218">
        <f t="shared" si="11"/>
        <v>4187</v>
      </c>
      <c r="BD44" s="218">
        <f t="shared" si="11"/>
        <v>3947</v>
      </c>
      <c r="BE44" s="218">
        <f t="shared" si="11"/>
        <v>3847</v>
      </c>
      <c r="BF44" s="218">
        <f t="shared" si="11"/>
        <v>3806</v>
      </c>
      <c r="BG44" s="218">
        <f t="shared" si="11"/>
        <v>3812</v>
      </c>
      <c r="BH44" s="218">
        <f t="shared" si="11"/>
        <v>3940</v>
      </c>
      <c r="BI44" s="218">
        <f t="shared" si="11"/>
        <v>3985</v>
      </c>
      <c r="BJ44" s="218">
        <f t="shared" si="11"/>
        <v>4021</v>
      </c>
      <c r="BK44" s="218">
        <f t="shared" si="11"/>
        <v>4036</v>
      </c>
      <c r="BL44" s="218">
        <f t="shared" si="11"/>
        <v>4166</v>
      </c>
      <c r="BM44" s="218">
        <f t="shared" si="11"/>
        <v>4547</v>
      </c>
      <c r="BN44" s="218">
        <f t="shared" ref="BN44:CG44" si="12">BN43+BN42</f>
        <v>4798</v>
      </c>
      <c r="BO44" s="218">
        <f t="shared" si="12"/>
        <v>4932</v>
      </c>
      <c r="BP44" s="218">
        <f t="shared" si="12"/>
        <v>5053</v>
      </c>
      <c r="BQ44" s="218">
        <f t="shared" si="12"/>
        <v>5025</v>
      </c>
      <c r="BR44" s="218">
        <f t="shared" si="12"/>
        <v>4921</v>
      </c>
      <c r="BS44" s="218">
        <f t="shared" si="12"/>
        <v>4777</v>
      </c>
      <c r="BT44" s="218">
        <f t="shared" si="12"/>
        <v>4594</v>
      </c>
      <c r="BU44" s="218">
        <f t="shared" si="12"/>
        <v>4371</v>
      </c>
      <c r="BV44" s="218">
        <f t="shared" si="12"/>
        <v>3984</v>
      </c>
      <c r="BW44" s="218">
        <f t="shared" si="12"/>
        <v>3394</v>
      </c>
      <c r="BX44" s="218">
        <f t="shared" si="12"/>
        <v>3008</v>
      </c>
      <c r="BY44" s="218">
        <f t="shared" si="12"/>
        <v>2733</v>
      </c>
      <c r="BZ44" s="218">
        <f t="shared" si="12"/>
        <v>2509</v>
      </c>
      <c r="CA44" s="218">
        <f t="shared" si="12"/>
        <v>2350</v>
      </c>
      <c r="CB44" s="218">
        <f t="shared" si="12"/>
        <v>2057</v>
      </c>
      <c r="CC44" s="218">
        <f t="shared" si="12"/>
        <v>1504</v>
      </c>
      <c r="CD44" s="218">
        <f t="shared" si="12"/>
        <v>1373</v>
      </c>
      <c r="CE44" s="218">
        <f t="shared" si="12"/>
        <v>1358</v>
      </c>
      <c r="CF44" s="218">
        <f t="shared" si="12"/>
        <v>1357</v>
      </c>
      <c r="CG44" s="220">
        <f t="shared" si="12"/>
        <v>1366</v>
      </c>
    </row>
    <row r="45" spans="1:85" ht="27" customHeight="1" x14ac:dyDescent="0.35">
      <c r="B45" s="69" t="s">
        <v>483</v>
      </c>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c r="BN45" s="218"/>
      <c r="BO45" s="218"/>
      <c r="BP45" s="218"/>
      <c r="BQ45" s="218"/>
      <c r="BR45" s="218"/>
      <c r="BS45" s="218"/>
      <c r="BT45" s="218"/>
      <c r="BU45" s="218"/>
      <c r="BV45" s="218"/>
      <c r="BW45" s="218"/>
      <c r="BX45" s="218"/>
      <c r="BY45" s="218"/>
      <c r="BZ45" s="218"/>
      <c r="CA45" s="218"/>
      <c r="CB45" s="218"/>
      <c r="CC45" s="218"/>
      <c r="CD45" s="218"/>
      <c r="CE45" s="218"/>
      <c r="CF45" s="218"/>
      <c r="CG45" s="220"/>
    </row>
    <row r="46" spans="1:85" x14ac:dyDescent="0.35">
      <c r="B46" s="221" t="s">
        <v>508</v>
      </c>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c r="BN46" s="218"/>
      <c r="BO46" s="218"/>
      <c r="BP46" s="218"/>
      <c r="BQ46" s="218">
        <v>2</v>
      </c>
      <c r="BR46" s="218">
        <v>13</v>
      </c>
      <c r="BS46" s="218">
        <v>130</v>
      </c>
      <c r="BT46" s="218">
        <v>373</v>
      </c>
      <c r="BU46" s="218">
        <v>627</v>
      </c>
      <c r="BV46" s="218">
        <v>1282</v>
      </c>
      <c r="BW46" s="218">
        <v>2130</v>
      </c>
      <c r="BX46" s="218">
        <v>4000</v>
      </c>
      <c r="BY46" s="218">
        <v>4094</v>
      </c>
      <c r="BZ46" s="218">
        <v>4268</v>
      </c>
      <c r="CA46" s="218">
        <v>4750</v>
      </c>
      <c r="CB46" s="218">
        <v>5475</v>
      </c>
      <c r="CC46" s="218">
        <v>6367</v>
      </c>
      <c r="CD46" s="218">
        <v>6631</v>
      </c>
      <c r="CE46" s="218">
        <v>6658</v>
      </c>
      <c r="CF46" s="218">
        <v>6692</v>
      </c>
      <c r="CG46" s="220">
        <v>6778</v>
      </c>
    </row>
    <row r="47" spans="1:85" ht="47" thickBot="1" x14ac:dyDescent="0.4">
      <c r="A47" s="262"/>
      <c r="B47" s="227" t="s">
        <v>457</v>
      </c>
      <c r="C47" s="263"/>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64"/>
      <c r="AI47" s="264"/>
      <c r="AJ47" s="264"/>
      <c r="AK47" s="264"/>
      <c r="AL47" s="264"/>
      <c r="AM47" s="264"/>
      <c r="AN47" s="264"/>
      <c r="AO47" s="264"/>
      <c r="AP47" s="264"/>
      <c r="AQ47" s="264"/>
      <c r="AR47" s="264"/>
      <c r="AS47" s="264"/>
      <c r="AT47" s="264"/>
      <c r="AU47" s="264"/>
      <c r="AV47" s="264"/>
      <c r="AW47" s="264"/>
      <c r="AX47" s="264"/>
      <c r="AY47" s="264"/>
      <c r="AZ47" s="264"/>
      <c r="BA47" s="264"/>
      <c r="BB47" s="264"/>
      <c r="BC47" s="264"/>
      <c r="BD47" s="264"/>
      <c r="BE47" s="264"/>
      <c r="BF47" s="264"/>
      <c r="BG47" s="264"/>
      <c r="BH47" s="264"/>
      <c r="BI47" s="264"/>
      <c r="BJ47" s="264"/>
      <c r="BK47" s="264"/>
      <c r="BL47" s="264"/>
      <c r="BM47" s="264"/>
      <c r="BN47" s="264"/>
      <c r="BO47" s="264"/>
      <c r="BP47" s="264"/>
      <c r="BQ47" s="264"/>
      <c r="BR47" s="264"/>
      <c r="BS47" s="264"/>
      <c r="BT47" s="264"/>
      <c r="BU47" s="264"/>
      <c r="BV47" s="264"/>
      <c r="BW47" s="264"/>
      <c r="BX47" s="264"/>
      <c r="BY47" s="264"/>
      <c r="BZ47" s="264"/>
      <c r="CA47" s="264"/>
      <c r="CB47" s="264"/>
      <c r="CC47" s="264"/>
      <c r="CD47" s="264"/>
      <c r="CE47" s="264"/>
      <c r="CF47" s="264"/>
      <c r="CG47" s="265"/>
    </row>
    <row r="48" spans="1:85" x14ac:dyDescent="0.35">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row>
  </sheetData>
  <hyperlinks>
    <hyperlink ref="B1" location="Notes!A1" display="Information relating to this table can be found in the 'Notes' tab" xr:uid="{B2DC95C9-12A6-4CC4-9ED2-48B141ED4B0D}"/>
    <hyperlink ref="A1" location="Contents!A1" display="Contents page" xr:uid="{A533DE2B-83D5-4C70-B82D-EDAA80368F6B}"/>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748A-17E3-4381-9A8D-1786069AD25F}">
  <dimension ref="A1:DO159"/>
  <sheetViews>
    <sheetView zoomScale="70" zoomScaleNormal="70" workbookViewId="0">
      <pane xSplit="2" topLeftCell="BT1" activePane="topRight" state="frozen"/>
      <selection activeCell="B1" sqref="A1:B1"/>
      <selection pane="topRight"/>
    </sheetView>
  </sheetViews>
  <sheetFormatPr defaultColWidth="9" defaultRowHeight="15.5" x14ac:dyDescent="0.35"/>
  <cols>
    <col min="1" max="1" width="23" style="216" bestFit="1" customWidth="1"/>
    <col min="2" max="2" width="75.54296875" style="208" customWidth="1"/>
    <col min="3" max="3" width="25.54296875" style="208" customWidth="1"/>
    <col min="4" max="75" width="12.54296875" style="234" customWidth="1"/>
    <col min="76" max="84" width="12.54296875" style="208" customWidth="1"/>
    <col min="85" max="85" width="10.54296875" style="208" bestFit="1" customWidth="1"/>
    <col min="86" max="16384" width="9" style="208"/>
  </cols>
  <sheetData>
    <row r="1" spans="1:87" s="205" customFormat="1" ht="25.5" customHeight="1" thickBot="1" x14ac:dyDescent="0.3">
      <c r="A1" s="32" t="s">
        <v>46</v>
      </c>
      <c r="B1" s="33" t="s">
        <v>208</v>
      </c>
      <c r="C1" s="32"/>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row>
    <row r="2" spans="1:87" ht="32.25" customHeight="1" x14ac:dyDescent="0.35">
      <c r="A2" s="36" t="s">
        <v>209</v>
      </c>
      <c r="B2" s="206" t="s">
        <v>17</v>
      </c>
      <c r="C2" s="20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7" s="211" customFormat="1" x14ac:dyDescent="0.35">
      <c r="A3" s="117">
        <v>2024</v>
      </c>
      <c r="B3" s="49" t="s">
        <v>351</v>
      </c>
      <c r="C3" s="213"/>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7" s="231" customFormat="1" ht="27" customHeight="1" x14ac:dyDescent="0.35">
      <c r="A4" s="286"/>
      <c r="B4" s="231" t="s">
        <v>260</v>
      </c>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f t="shared" ref="AH4:BM4" si="0">SUM(AH5,AH11,AH19,AH25:AH28,AH35,AH36)</f>
        <v>2258.4971727273328</v>
      </c>
      <c r="AI4" s="287">
        <f t="shared" si="0"/>
        <v>2506.4141479562736</v>
      </c>
      <c r="AJ4" s="287">
        <f t="shared" si="0"/>
        <v>2875.615417878922</v>
      </c>
      <c r="AK4" s="287">
        <f t="shared" si="0"/>
        <v>3371.7869227652932</v>
      </c>
      <c r="AL4" s="287">
        <f t="shared" si="0"/>
        <v>3757.2236238654027</v>
      </c>
      <c r="AM4" s="287">
        <f t="shared" si="0"/>
        <v>4039.7050724768769</v>
      </c>
      <c r="AN4" s="287">
        <f t="shared" si="0"/>
        <v>4595.8001907534635</v>
      </c>
      <c r="AO4" s="287">
        <f t="shared" si="0"/>
        <v>5139.3588383303422</v>
      </c>
      <c r="AP4" s="287">
        <f t="shared" si="0"/>
        <v>5821.8038679940928</v>
      </c>
      <c r="AQ4" s="287">
        <f t="shared" si="0"/>
        <v>6486.3850479196262</v>
      </c>
      <c r="AR4" s="287">
        <f t="shared" si="0"/>
        <v>7224.9610000000002</v>
      </c>
      <c r="AS4" s="287">
        <f t="shared" si="0"/>
        <v>8235.4239999999991</v>
      </c>
      <c r="AT4" s="287">
        <f t="shared" si="0"/>
        <v>9631.2020000000011</v>
      </c>
      <c r="AU4" s="287">
        <f t="shared" si="0"/>
        <v>12011.360994134489</v>
      </c>
      <c r="AV4" s="287">
        <f t="shared" si="0"/>
        <v>14443.461999999998</v>
      </c>
      <c r="AW4" s="287">
        <f t="shared" si="0"/>
        <v>17153.341999999997</v>
      </c>
      <c r="AX4" s="287">
        <f t="shared" si="0"/>
        <v>19141.810058677511</v>
      </c>
      <c r="AY4" s="287">
        <f t="shared" si="0"/>
        <v>20737.395162978515</v>
      </c>
      <c r="AZ4" s="287">
        <f t="shared" si="0"/>
        <v>22082.032319288726</v>
      </c>
      <c r="BA4" s="287">
        <f t="shared" si="0"/>
        <v>22845.809494948775</v>
      </c>
      <c r="BB4" s="287">
        <f t="shared" si="0"/>
        <v>23596.777074595495</v>
      </c>
      <c r="BC4" s="287">
        <f t="shared" si="0"/>
        <v>24071.81043714553</v>
      </c>
      <c r="BD4" s="287">
        <f t="shared" si="0"/>
        <v>25373.061998783323</v>
      </c>
      <c r="BE4" s="287">
        <f t="shared" si="0"/>
        <v>26852.979415936559</v>
      </c>
      <c r="BF4" s="287">
        <f t="shared" si="0"/>
        <v>27962.349545578556</v>
      </c>
      <c r="BG4" s="287">
        <f t="shared" si="0"/>
        <v>28905.047455335218</v>
      </c>
      <c r="BH4" s="287">
        <f t="shared" si="0"/>
        <v>29490.83792745899</v>
      </c>
      <c r="BI4" s="287">
        <f t="shared" si="0"/>
        <v>30355.049273537676</v>
      </c>
      <c r="BJ4" s="287">
        <f t="shared" si="0"/>
        <v>31397.853549579115</v>
      </c>
      <c r="BK4" s="287">
        <f t="shared" si="0"/>
        <v>33305.936076328624</v>
      </c>
      <c r="BL4" s="287">
        <f t="shared" si="0"/>
        <v>35274.162840396391</v>
      </c>
      <c r="BM4" s="287">
        <f t="shared" si="0"/>
        <v>38104.482729313415</v>
      </c>
      <c r="BN4" s="287">
        <f t="shared" ref="BN4:CG4" si="1">SUM(BN5,BN11,BN19,BN25:BN28,BN35,BN36)</f>
        <v>39309.773948856004</v>
      </c>
      <c r="BO4" s="287">
        <f t="shared" si="1"/>
        <v>40887.381941124833</v>
      </c>
      <c r="BP4" s="287">
        <f t="shared" si="1"/>
        <v>42631.130135126237</v>
      </c>
      <c r="BQ4" s="287">
        <f t="shared" si="1"/>
        <v>43506.153464025985</v>
      </c>
      <c r="BR4" s="287">
        <f t="shared" si="1"/>
        <v>46695.026486758856</v>
      </c>
      <c r="BS4" s="287">
        <f t="shared" si="1"/>
        <v>49070.994163039446</v>
      </c>
      <c r="BT4" s="287">
        <f t="shared" si="1"/>
        <v>49980.791829978662</v>
      </c>
      <c r="BU4" s="287">
        <f t="shared" si="1"/>
        <v>52147.218487157479</v>
      </c>
      <c r="BV4" s="287">
        <f t="shared" si="1"/>
        <v>53600.599104599867</v>
      </c>
      <c r="BW4" s="287">
        <f t="shared" si="1"/>
        <v>56008.691992771681</v>
      </c>
      <c r="BX4" s="287">
        <f t="shared" si="1"/>
        <v>57922.263270005264</v>
      </c>
      <c r="BY4" s="287">
        <f t="shared" si="1"/>
        <v>61751.897239899081</v>
      </c>
      <c r="BZ4" s="287">
        <f t="shared" si="1"/>
        <v>69344.495843567871</v>
      </c>
      <c r="CA4" s="287">
        <f t="shared" si="1"/>
        <v>81087.705246312049</v>
      </c>
      <c r="CB4" s="287">
        <f t="shared" si="1"/>
        <v>90381.66066419553</v>
      </c>
      <c r="CC4" s="287">
        <f t="shared" si="1"/>
        <v>96222.350454886764</v>
      </c>
      <c r="CD4" s="287">
        <f t="shared" si="1"/>
        <v>102017.38528016272</v>
      </c>
      <c r="CE4" s="287">
        <f t="shared" si="1"/>
        <v>107960.57825320192</v>
      </c>
      <c r="CF4" s="287">
        <f t="shared" si="1"/>
        <v>113892.41685785679</v>
      </c>
      <c r="CG4" s="288">
        <f t="shared" si="1"/>
        <v>120315.67791250684</v>
      </c>
    </row>
    <row r="5" spans="1:87" ht="23.25" customHeight="1" x14ac:dyDescent="0.35">
      <c r="A5" s="289"/>
      <c r="B5" s="221" t="s">
        <v>566</v>
      </c>
      <c r="AH5" s="218">
        <f t="shared" ref="AH5:BM5" si="2">SUM(AH6:AH10)</f>
        <v>215</v>
      </c>
      <c r="AI5" s="218">
        <f t="shared" si="2"/>
        <v>280</v>
      </c>
      <c r="AJ5" s="218">
        <f t="shared" si="2"/>
        <v>385</v>
      </c>
      <c r="AK5" s="218">
        <f t="shared" si="2"/>
        <v>503</v>
      </c>
      <c r="AL5" s="218">
        <f t="shared" si="2"/>
        <v>639</v>
      </c>
      <c r="AM5" s="218">
        <f t="shared" si="2"/>
        <v>799</v>
      </c>
      <c r="AN5" s="218">
        <f t="shared" si="2"/>
        <v>932</v>
      </c>
      <c r="AO5" s="218">
        <f t="shared" si="2"/>
        <v>1108</v>
      </c>
      <c r="AP5" s="218">
        <f t="shared" si="2"/>
        <v>1293</v>
      </c>
      <c r="AQ5" s="218">
        <f t="shared" si="2"/>
        <v>1493.607</v>
      </c>
      <c r="AR5" s="218">
        <f t="shared" si="2"/>
        <v>1678.8070000000002</v>
      </c>
      <c r="AS5" s="218">
        <f t="shared" si="2"/>
        <v>1928.0260000000001</v>
      </c>
      <c r="AT5" s="218">
        <f t="shared" si="2"/>
        <v>2265.2670000000003</v>
      </c>
      <c r="AU5" s="218">
        <f t="shared" si="2"/>
        <v>2768.0990000000002</v>
      </c>
      <c r="AV5" s="218">
        <f t="shared" si="2"/>
        <v>3594.9789999999998</v>
      </c>
      <c r="AW5" s="218">
        <f t="shared" si="2"/>
        <v>4567.7079999999996</v>
      </c>
      <c r="AX5" s="218">
        <f t="shared" si="2"/>
        <v>5087.24</v>
      </c>
      <c r="AY5" s="218">
        <f t="shared" si="2"/>
        <v>5995.95</v>
      </c>
      <c r="AZ5" s="218">
        <f t="shared" si="2"/>
        <v>6890.7119999999995</v>
      </c>
      <c r="BA5" s="218">
        <f t="shared" si="2"/>
        <v>7474.6569999999992</v>
      </c>
      <c r="BB5" s="218">
        <f t="shared" si="2"/>
        <v>7996.1079999999984</v>
      </c>
      <c r="BC5" s="218">
        <f t="shared" si="2"/>
        <v>8482.7970000000005</v>
      </c>
      <c r="BD5" s="218">
        <f t="shared" si="2"/>
        <v>8998.760000000002</v>
      </c>
      <c r="BE5" s="218">
        <f t="shared" si="2"/>
        <v>9704.5185240909632</v>
      </c>
      <c r="BF5" s="218">
        <f t="shared" si="2"/>
        <v>10302.647677202764</v>
      </c>
      <c r="BG5" s="218">
        <f t="shared" si="2"/>
        <v>11039.131507160631</v>
      </c>
      <c r="BH5" s="218">
        <f t="shared" si="2"/>
        <v>11752.749</v>
      </c>
      <c r="BI5" s="218">
        <f t="shared" si="2"/>
        <v>12542.44267353</v>
      </c>
      <c r="BJ5" s="218">
        <f t="shared" si="2"/>
        <v>13304.85224679</v>
      </c>
      <c r="BK5" s="218">
        <f t="shared" si="2"/>
        <v>14311.464927031753</v>
      </c>
      <c r="BL5" s="218">
        <f t="shared" si="2"/>
        <v>15260.007289010002</v>
      </c>
      <c r="BM5" s="218">
        <f t="shared" si="2"/>
        <v>16564.846266159999</v>
      </c>
      <c r="BN5" s="218">
        <f t="shared" ref="BN5:CG5" si="3">SUM(BN6:BN10)</f>
        <v>17104.362356233181</v>
      </c>
      <c r="BO5" s="218">
        <f t="shared" si="3"/>
        <v>17905.161131910005</v>
      </c>
      <c r="BP5" s="218">
        <f t="shared" si="3"/>
        <v>18905.77449598</v>
      </c>
      <c r="BQ5" s="218">
        <f t="shared" si="3"/>
        <v>19287.893994300885</v>
      </c>
      <c r="BR5" s="218">
        <f t="shared" si="3"/>
        <v>20790.665465899998</v>
      </c>
      <c r="BS5" s="218">
        <f t="shared" si="3"/>
        <v>21734.188377339997</v>
      </c>
      <c r="BT5" s="218">
        <f t="shared" si="3"/>
        <v>22164.107398541197</v>
      </c>
      <c r="BU5" s="218">
        <f t="shared" si="3"/>
        <v>23554.594911210013</v>
      </c>
      <c r="BV5" s="218">
        <f t="shared" si="3"/>
        <v>24436.327602219997</v>
      </c>
      <c r="BW5" s="218">
        <f t="shared" si="3"/>
        <v>25651.493991680007</v>
      </c>
      <c r="BX5" s="218">
        <f t="shared" si="3"/>
        <v>24849.724089243391</v>
      </c>
      <c r="BY5" s="218">
        <f t="shared" si="3"/>
        <v>26169.113980106973</v>
      </c>
      <c r="BZ5" s="218">
        <f t="shared" si="3"/>
        <v>29279.576546020009</v>
      </c>
      <c r="CA5" s="218">
        <f t="shared" si="3"/>
        <v>35247.370277480004</v>
      </c>
      <c r="CB5" s="218">
        <f t="shared" si="3"/>
        <v>41126.396904716348</v>
      </c>
      <c r="CC5" s="218">
        <f t="shared" si="3"/>
        <v>44800.792407662128</v>
      </c>
      <c r="CD5" s="218">
        <f t="shared" si="3"/>
        <v>48420.463423503432</v>
      </c>
      <c r="CE5" s="218">
        <f t="shared" si="3"/>
        <v>52102.449830687387</v>
      </c>
      <c r="CF5" s="218">
        <f t="shared" si="3"/>
        <v>55564.206155693581</v>
      </c>
      <c r="CG5" s="220">
        <f t="shared" si="3"/>
        <v>59438.845250865175</v>
      </c>
    </row>
    <row r="6" spans="1:87" x14ac:dyDescent="0.35">
      <c r="A6" s="289"/>
      <c r="B6" s="290" t="s">
        <v>353</v>
      </c>
      <c r="AH6" s="218">
        <f>'Disability benefits'!AH14</f>
        <v>0</v>
      </c>
      <c r="AI6" s="218">
        <f>'Disability benefits'!AI14</f>
        <v>0</v>
      </c>
      <c r="AJ6" s="218">
        <f>'Disability benefits'!AJ14</f>
        <v>0</v>
      </c>
      <c r="AK6" s="218">
        <f>'Disability benefits'!AK14</f>
        <v>0</v>
      </c>
      <c r="AL6" s="218">
        <f>'Disability benefits'!AL14</f>
        <v>0</v>
      </c>
      <c r="AM6" s="218">
        <f>'Disability benefits'!AM14</f>
        <v>0</v>
      </c>
      <c r="AN6" s="218">
        <f>'Disability benefits'!AN14</f>
        <v>0</v>
      </c>
      <c r="AO6" s="218">
        <f>'Disability benefits'!AO14</f>
        <v>0</v>
      </c>
      <c r="AP6" s="218">
        <f>'Disability benefits'!AP14</f>
        <v>0</v>
      </c>
      <c r="AQ6" s="218">
        <f>'Disability benefits'!AQ14</f>
        <v>0</v>
      </c>
      <c r="AR6" s="218">
        <f>'Disability benefits'!AR14</f>
        <v>0</v>
      </c>
      <c r="AS6" s="218">
        <f>'Disability benefits'!AS14</f>
        <v>0</v>
      </c>
      <c r="AT6" s="218">
        <f>'Disability benefits'!AT14</f>
        <v>0</v>
      </c>
      <c r="AU6" s="218">
        <f>'Disability benefits'!AU14</f>
        <v>0</v>
      </c>
      <c r="AV6" s="218">
        <f>'Disability benefits'!AV14</f>
        <v>0</v>
      </c>
      <c r="AW6" s="218">
        <f>'Disability benefits'!AW14</f>
        <v>0</v>
      </c>
      <c r="AX6" s="218">
        <f>'Disability benefits'!AX14</f>
        <v>0</v>
      </c>
      <c r="AY6" s="218">
        <f>'Disability benefits'!AY14</f>
        <v>0</v>
      </c>
      <c r="AZ6" s="218">
        <f>'Disability benefits'!AZ14</f>
        <v>0</v>
      </c>
      <c r="BA6" s="218">
        <f>'Disability benefits'!BA14</f>
        <v>0</v>
      </c>
      <c r="BB6" s="218">
        <f>'Disability benefits'!BB14</f>
        <v>0</v>
      </c>
      <c r="BC6" s="218">
        <f>'Disability benefits'!BC14</f>
        <v>0</v>
      </c>
      <c r="BD6" s="218">
        <f>'Disability benefits'!BD14</f>
        <v>0</v>
      </c>
      <c r="BE6" s="218">
        <f>'Disability benefits'!BE14</f>
        <v>0</v>
      </c>
      <c r="BF6" s="218">
        <f>'Disability benefits'!BF14</f>
        <v>0</v>
      </c>
      <c r="BG6" s="218">
        <f>'Disability benefits'!BG14</f>
        <v>0</v>
      </c>
      <c r="BH6" s="218">
        <f>'Disability benefits'!BH14</f>
        <v>0</v>
      </c>
      <c r="BI6" s="218">
        <f>'Disability benefits'!BI14</f>
        <v>0</v>
      </c>
      <c r="BJ6" s="218">
        <f>'Disability benefits'!BJ14</f>
        <v>0</v>
      </c>
      <c r="BK6" s="218">
        <f>'Disability benefits'!BK14</f>
        <v>0</v>
      </c>
      <c r="BL6" s="218">
        <f>'Disability benefits'!BL14</f>
        <v>0</v>
      </c>
      <c r="BM6" s="218">
        <f>'Disability benefits'!BM14</f>
        <v>0</v>
      </c>
      <c r="BN6" s="218">
        <f>'Disability benefits'!BN14</f>
        <v>0</v>
      </c>
      <c r="BO6" s="218">
        <f>'Disability benefits'!BO14</f>
        <v>0</v>
      </c>
      <c r="BP6" s="218">
        <f>'Disability benefits'!BP14</f>
        <v>0</v>
      </c>
      <c r="BQ6" s="218">
        <f>'Disability benefits'!BQ14</f>
        <v>4.7691617500000003</v>
      </c>
      <c r="BR6" s="218">
        <f>'Disability benefits'!BR14</f>
        <v>6.040064700000003</v>
      </c>
      <c r="BS6" s="218">
        <f>'Disability benefits'!BS14</f>
        <v>6.9357352999999913</v>
      </c>
      <c r="BT6" s="218">
        <f>'Disability benefits'!BT14</f>
        <v>7.3484010500000174</v>
      </c>
      <c r="BU6" s="218">
        <f>'Disability benefits'!BU14</f>
        <v>8.2211221899999884</v>
      </c>
      <c r="BV6" s="218">
        <f>'Disability benefits'!BV14</f>
        <v>9.1482867099999936</v>
      </c>
      <c r="BW6" s="218">
        <f>'Disability benefits'!BW14</f>
        <v>10.039949220000004</v>
      </c>
      <c r="BX6" s="218">
        <f>'Disability benefits'!BX14</f>
        <v>10.679680190000003</v>
      </c>
      <c r="BY6" s="218">
        <f>'Disability benefits'!BY14</f>
        <v>12.88883869999999</v>
      </c>
      <c r="BZ6" s="218">
        <f>'Disability benefits'!BZ14</f>
        <v>16.58689783000003</v>
      </c>
      <c r="CA6" s="218">
        <f>'Disability benefits'!CA14</f>
        <v>20.355264752545114</v>
      </c>
      <c r="CB6" s="218">
        <f>'Disability benefits'!CB14</f>
        <v>23.988347773191585</v>
      </c>
      <c r="CC6" s="218">
        <f>'Disability benefits'!CC14</f>
        <v>28.745612940379324</v>
      </c>
      <c r="CD6" s="218">
        <f>'Disability benefits'!CD14</f>
        <v>33.218654345054361</v>
      </c>
      <c r="CE6" s="218">
        <f>'Disability benefits'!CE14</f>
        <v>37.831810017369321</v>
      </c>
      <c r="CF6" s="218">
        <f>'Disability benefits'!CF14</f>
        <v>42.368837067089736</v>
      </c>
      <c r="CG6" s="220">
        <f>'Disability benefits'!CG14</f>
        <v>47.188261571534007</v>
      </c>
    </row>
    <row r="7" spans="1:87" x14ac:dyDescent="0.35">
      <c r="A7" s="289"/>
      <c r="B7" s="290" t="s">
        <v>355</v>
      </c>
      <c r="AH7" s="218">
        <f>'Disability benefits'!AH15</f>
        <v>168</v>
      </c>
      <c r="AI7" s="218">
        <f>'Disability benefits'!AI15</f>
        <v>201</v>
      </c>
      <c r="AJ7" s="218">
        <f>'Disability benefits'!AJ15</f>
        <v>260</v>
      </c>
      <c r="AK7" s="218">
        <f>'Disability benefits'!AK15</f>
        <v>330</v>
      </c>
      <c r="AL7" s="218">
        <f>'Disability benefits'!AL15</f>
        <v>403</v>
      </c>
      <c r="AM7" s="218">
        <f>'Disability benefits'!AM15</f>
        <v>495</v>
      </c>
      <c r="AN7" s="218">
        <f>'Disability benefits'!AN15</f>
        <v>576</v>
      </c>
      <c r="AO7" s="218">
        <f>'Disability benefits'!AO15</f>
        <v>686</v>
      </c>
      <c r="AP7" s="218">
        <f>'Disability benefits'!AP15</f>
        <v>779</v>
      </c>
      <c r="AQ7" s="218">
        <f>'Disability benefits'!AQ15</f>
        <v>897.38499999999999</v>
      </c>
      <c r="AR7" s="218">
        <f>'Disability benefits'!AR15</f>
        <v>1003.4670000000001</v>
      </c>
      <c r="AS7" s="218">
        <f>'Disability benefits'!AS15</f>
        <v>1158.527</v>
      </c>
      <c r="AT7" s="218">
        <f>'Disability benefits'!AT15</f>
        <v>1382.009</v>
      </c>
      <c r="AU7" s="218">
        <f>'Disability benefits'!AU15</f>
        <v>1706.221</v>
      </c>
      <c r="AV7" s="218">
        <f>'Disability benefits'!AV15</f>
        <v>1553.4739999999999</v>
      </c>
      <c r="AW7" s="218">
        <f>'Disability benefits'!AW15</f>
        <v>1795.461</v>
      </c>
      <c r="AX7" s="218">
        <f>'Disability benefits'!AX15</f>
        <v>1962.682</v>
      </c>
      <c r="AY7" s="218">
        <f>'Disability benefits'!AY15</f>
        <v>2194.1619999999998</v>
      </c>
      <c r="AZ7" s="218">
        <f>'Disability benefits'!AZ15</f>
        <v>2392.893</v>
      </c>
      <c r="BA7" s="218">
        <f>'Disability benefits'!BA15</f>
        <v>2521.25</v>
      </c>
      <c r="BB7" s="218">
        <f>'Disability benefits'!BB15</f>
        <v>2679.9749999999999</v>
      </c>
      <c r="BC7" s="218">
        <f>'Disability benefits'!BC15</f>
        <v>2822.8040000000001</v>
      </c>
      <c r="BD7" s="218">
        <f>'Disability benefits'!BD15</f>
        <v>2955.1210000000001</v>
      </c>
      <c r="BE7" s="218">
        <f>'Disability benefits'!BE15</f>
        <v>3124.4597597447382</v>
      </c>
      <c r="BF7" s="218">
        <f>'Disability benefits'!BF15</f>
        <v>3250.6787885787207</v>
      </c>
      <c r="BG7" s="218">
        <f>'Disability benefits'!BG15</f>
        <v>3457.0445494205601</v>
      </c>
      <c r="BH7" s="218">
        <f>'Disability benefits'!BH15</f>
        <v>3673.5859999999998</v>
      </c>
      <c r="BI7" s="218">
        <f>'Disability benefits'!BI15</f>
        <v>3924.14037813</v>
      </c>
      <c r="BJ7" s="218">
        <f>'Disability benefits'!BJ15</f>
        <v>4149.40578293</v>
      </c>
      <c r="BK7" s="218">
        <f>'Disability benefits'!BK15</f>
        <v>4444.4350972342991</v>
      </c>
      <c r="BL7" s="218">
        <f>'Disability benefits'!BL15</f>
        <v>4734.8039219600005</v>
      </c>
      <c r="BM7" s="218">
        <f>'Disability benefits'!BM15</f>
        <v>5106.2537628999999</v>
      </c>
      <c r="BN7" s="218">
        <f>'Disability benefits'!BN15</f>
        <v>5227.7472379531791</v>
      </c>
      <c r="BO7" s="218">
        <f>'Disability benefits'!BO15</f>
        <v>5339.4256940699997</v>
      </c>
      <c r="BP7" s="218">
        <f>'Disability benefits'!BP15</f>
        <v>5475.6249157700013</v>
      </c>
      <c r="BQ7" s="218">
        <f>'Disability benefits'!BQ15</f>
        <v>5360.0751764300812</v>
      </c>
      <c r="BR7" s="218">
        <f>'Disability benefits'!BR15</f>
        <v>5421.7736767999995</v>
      </c>
      <c r="BS7" s="218">
        <f>'Disability benefits'!BS15</f>
        <v>5489.5433917499959</v>
      </c>
      <c r="BT7" s="218">
        <f>'Disability benefits'!BT15</f>
        <v>5482.7675999399999</v>
      </c>
      <c r="BU7" s="218">
        <f>'Disability benefits'!BU15</f>
        <v>5529.3185711499982</v>
      </c>
      <c r="BV7" s="218">
        <f>'Disability benefits'!BV15</f>
        <v>5675.5506973500005</v>
      </c>
      <c r="BW7" s="218">
        <f>'Disability benefits'!BW15</f>
        <v>5908.4831024900022</v>
      </c>
      <c r="BX7" s="218">
        <f>'Disability benefits'!BX15</f>
        <v>5337.6142274424847</v>
      </c>
      <c r="BY7" s="218">
        <f>'Disability benefits'!BY15</f>
        <v>5307.254480399999</v>
      </c>
      <c r="BZ7" s="218">
        <f>'Disability benefits'!BZ15</f>
        <v>5668.0533127400004</v>
      </c>
      <c r="CA7" s="218">
        <f>'Disability benefits'!CA15</f>
        <v>6695.9440340099991</v>
      </c>
      <c r="CB7" s="218">
        <f>'Disability benefits'!CB15</f>
        <v>7650.2665613817726</v>
      </c>
      <c r="CC7" s="218">
        <f>'Disability benefits'!CC15</f>
        <v>8100.7505317918294</v>
      </c>
      <c r="CD7" s="218">
        <f>'Disability benefits'!CD15</f>
        <v>8504.4852604575608</v>
      </c>
      <c r="CE7" s="218">
        <f>'Disability benefits'!CE15</f>
        <v>8846.2168449972378</v>
      </c>
      <c r="CF7" s="218">
        <f>'Disability benefits'!CF15</f>
        <v>9148.355395376233</v>
      </c>
      <c r="CG7" s="220">
        <f>'Disability benefits'!CG15</f>
        <v>9502.9803861635028</v>
      </c>
    </row>
    <row r="8" spans="1:87" x14ac:dyDescent="0.35">
      <c r="A8" s="289"/>
      <c r="B8" s="290" t="s">
        <v>366</v>
      </c>
      <c r="AH8" s="218">
        <f>'Disability benefits'!AH5</f>
        <v>0</v>
      </c>
      <c r="AI8" s="218">
        <f>'Disability benefits'!AI5</f>
        <v>0</v>
      </c>
      <c r="AJ8" s="218">
        <f>'Disability benefits'!AJ5</f>
        <v>0</v>
      </c>
      <c r="AK8" s="218">
        <f>'Disability benefits'!AK5</f>
        <v>0</v>
      </c>
      <c r="AL8" s="218">
        <f>'Disability benefits'!AL5</f>
        <v>0</v>
      </c>
      <c r="AM8" s="218">
        <f>'Disability benefits'!AM5</f>
        <v>0</v>
      </c>
      <c r="AN8" s="218">
        <f>'Disability benefits'!AN5</f>
        <v>0</v>
      </c>
      <c r="AO8" s="218">
        <f>'Disability benefits'!AO5</f>
        <v>0</v>
      </c>
      <c r="AP8" s="218">
        <f>'Disability benefits'!AP5</f>
        <v>0</v>
      </c>
      <c r="AQ8" s="218">
        <f>'Disability benefits'!AQ5</f>
        <v>0</v>
      </c>
      <c r="AR8" s="218">
        <f>'Disability benefits'!AR5</f>
        <v>0</v>
      </c>
      <c r="AS8" s="218">
        <f>'Disability benefits'!AS5</f>
        <v>0</v>
      </c>
      <c r="AT8" s="218">
        <f>'Disability benefits'!AT5</f>
        <v>0</v>
      </c>
      <c r="AU8" s="218">
        <f>'Disability benefits'!AU5</f>
        <v>0</v>
      </c>
      <c r="AV8" s="218">
        <f>'Disability benefits'!AV5</f>
        <v>1973.203</v>
      </c>
      <c r="AW8" s="218">
        <f>'Disability benefits'!AW5</f>
        <v>2772.2469999999998</v>
      </c>
      <c r="AX8" s="218">
        <f>'Disability benefits'!AX5</f>
        <v>3124.558</v>
      </c>
      <c r="AY8" s="218">
        <f>'Disability benefits'!AY5</f>
        <v>3801.788</v>
      </c>
      <c r="AZ8" s="218">
        <f>'Disability benefits'!AZ5</f>
        <v>4497.8189999999995</v>
      </c>
      <c r="BA8" s="218">
        <f>'Disability benefits'!BA5</f>
        <v>4953.4069999999992</v>
      </c>
      <c r="BB8" s="218">
        <f>'Disability benefits'!BB5</f>
        <v>5316.1329999999989</v>
      </c>
      <c r="BC8" s="218">
        <f>'Disability benefits'!BC5</f>
        <v>5659.9930000000004</v>
      </c>
      <c r="BD8" s="218">
        <f>'Disability benefits'!BD5</f>
        <v>6043.639000000001</v>
      </c>
      <c r="BE8" s="218">
        <f>'Disability benefits'!BE5</f>
        <v>6580.0587643462241</v>
      </c>
      <c r="BF8" s="218">
        <f>'Disability benefits'!BF5</f>
        <v>7051.9688886240428</v>
      </c>
      <c r="BG8" s="218">
        <f>'Disability benefits'!BG5</f>
        <v>7582.0869577400717</v>
      </c>
      <c r="BH8" s="218">
        <f>'Disability benefits'!BH5</f>
        <v>8079.1630000000005</v>
      </c>
      <c r="BI8" s="218">
        <f>'Disability benefits'!BI5</f>
        <v>8618.3022954000007</v>
      </c>
      <c r="BJ8" s="218">
        <f>'Disability benefits'!BJ5</f>
        <v>9155.4464638600002</v>
      </c>
      <c r="BK8" s="218">
        <f>'Disability benefits'!BK5</f>
        <v>9867.029829797455</v>
      </c>
      <c r="BL8" s="218">
        <f>'Disability benefits'!BL5</f>
        <v>10525.20336705</v>
      </c>
      <c r="BM8" s="218">
        <f>'Disability benefits'!BM5</f>
        <v>11458.592503259999</v>
      </c>
      <c r="BN8" s="218">
        <f>'Disability benefits'!BN5</f>
        <v>11876.615118280002</v>
      </c>
      <c r="BO8" s="218">
        <f>'Disability benefits'!BO5</f>
        <v>12565.735437840003</v>
      </c>
      <c r="BP8" s="218">
        <f>'Disability benefits'!BP5</f>
        <v>13430.14958021</v>
      </c>
      <c r="BQ8" s="218">
        <f>'Disability benefits'!BQ5</f>
        <v>13762.514588680802</v>
      </c>
      <c r="BR8" s="218">
        <f>'Disability benefits'!BR5</f>
        <v>13798.261242919998</v>
      </c>
      <c r="BS8" s="218">
        <f>'Disability benefits'!BS5</f>
        <v>13233.124968690001</v>
      </c>
      <c r="BT8" s="218">
        <f>'Disability benefits'!BT5</f>
        <v>11513.612393931196</v>
      </c>
      <c r="BU8" s="218">
        <f>'Disability benefits'!BU5</f>
        <v>9379.593293240021</v>
      </c>
      <c r="BV8" s="218">
        <f>'Disability benefits'!BV5</f>
        <v>8126.2184717899945</v>
      </c>
      <c r="BW8" s="218">
        <f>'Disability benefits'!BW5</f>
        <v>7233.1409551300003</v>
      </c>
      <c r="BX8" s="218">
        <f>'Disability benefits'!BX5</f>
        <v>5812.845966250904</v>
      </c>
      <c r="BY8" s="218">
        <f>'Disability benefits'!BY5</f>
        <v>5695.7220571133694</v>
      </c>
      <c r="BZ8" s="218">
        <f>'Disability benefits'!BZ5</f>
        <v>5974.7598692600004</v>
      </c>
      <c r="CA8" s="218">
        <f>'Disability benefits'!CA5</f>
        <v>6862.2812016099997</v>
      </c>
      <c r="CB8" s="218">
        <f>'Disability benefits'!CB5</f>
        <v>7576.4574866392113</v>
      </c>
      <c r="CC8" s="218">
        <f>'Disability benefits'!CC5</f>
        <v>7950.1171823306395</v>
      </c>
      <c r="CD8" s="218">
        <f>'Disability benefits'!CD5</f>
        <v>8362.3236666700068</v>
      </c>
      <c r="CE8" s="218">
        <f>'Disability benefits'!CE5</f>
        <v>8746.7087173771361</v>
      </c>
      <c r="CF8" s="218">
        <f>'Disability benefits'!CF5</f>
        <v>8937.2144037308954</v>
      </c>
      <c r="CG8" s="220">
        <f>'Disability benefits'!CG5</f>
        <v>8946.6126971105477</v>
      </c>
    </row>
    <row r="9" spans="1:87" x14ac:dyDescent="0.35">
      <c r="A9" s="289"/>
      <c r="B9" s="290" t="s">
        <v>390</v>
      </c>
      <c r="AH9" s="218">
        <f>'Disability benefits'!AH21</f>
        <v>47</v>
      </c>
      <c r="AI9" s="218">
        <f>'Disability benefits'!AI21</f>
        <v>79</v>
      </c>
      <c r="AJ9" s="218">
        <f>'Disability benefits'!AJ21</f>
        <v>125.00000000000001</v>
      </c>
      <c r="AK9" s="218">
        <f>'Disability benefits'!AK21</f>
        <v>173</v>
      </c>
      <c r="AL9" s="218">
        <f>'Disability benefits'!AL21</f>
        <v>236</v>
      </c>
      <c r="AM9" s="218">
        <f>'Disability benefits'!AM21</f>
        <v>304</v>
      </c>
      <c r="AN9" s="218">
        <f>'Disability benefits'!AN21</f>
        <v>356</v>
      </c>
      <c r="AO9" s="218">
        <f>'Disability benefits'!AO21</f>
        <v>422</v>
      </c>
      <c r="AP9" s="218">
        <f>'Disability benefits'!AP21</f>
        <v>514</v>
      </c>
      <c r="AQ9" s="218">
        <f>'Disability benefits'!AQ21</f>
        <v>596.22199999999998</v>
      </c>
      <c r="AR9" s="218">
        <f>'Disability benefits'!AR21</f>
        <v>675.34</v>
      </c>
      <c r="AS9" s="218">
        <f>'Disability benefits'!AS21</f>
        <v>769.49900000000002</v>
      </c>
      <c r="AT9" s="218">
        <f>'Disability benefits'!AT21</f>
        <v>883.25800000000027</v>
      </c>
      <c r="AU9" s="218">
        <f>'Disability benefits'!AU21</f>
        <v>1061.8779999999999</v>
      </c>
      <c r="AV9" s="218">
        <f>'Disability benefits'!AV21</f>
        <v>68.302000000000007</v>
      </c>
      <c r="AW9" s="218">
        <f>'Disability benefits'!AW21</f>
        <v>0</v>
      </c>
      <c r="AX9" s="218">
        <f>'Disability benefits'!AX21</f>
        <v>0</v>
      </c>
      <c r="AY9" s="218">
        <f>'Disability benefits'!AY21</f>
        <v>0</v>
      </c>
      <c r="AZ9" s="218">
        <f>'Disability benefits'!AZ21</f>
        <v>0</v>
      </c>
      <c r="BA9" s="218">
        <f>'Disability benefits'!BA21</f>
        <v>0</v>
      </c>
      <c r="BB9" s="218">
        <f>'Disability benefits'!BB21</f>
        <v>0</v>
      </c>
      <c r="BC9" s="218">
        <f>'Disability benefits'!BC21</f>
        <v>0</v>
      </c>
      <c r="BD9" s="218">
        <f>'Disability benefits'!BD21</f>
        <v>0</v>
      </c>
      <c r="BE9" s="218">
        <f>'Disability benefits'!BE21</f>
        <v>0</v>
      </c>
      <c r="BF9" s="218">
        <f>'Disability benefits'!BF21</f>
        <v>0</v>
      </c>
      <c r="BG9" s="218">
        <f>'Disability benefits'!BG21</f>
        <v>0</v>
      </c>
      <c r="BH9" s="218">
        <f>'Disability benefits'!BH21</f>
        <v>0</v>
      </c>
      <c r="BI9" s="218">
        <f>'Disability benefits'!BI21</f>
        <v>0</v>
      </c>
      <c r="BJ9" s="218">
        <f>'Disability benefits'!BJ21</f>
        <v>0</v>
      </c>
      <c r="BK9" s="218">
        <f>'Disability benefits'!BK21</f>
        <v>0</v>
      </c>
      <c r="BL9" s="218">
        <f>'Disability benefits'!BL21</f>
        <v>0</v>
      </c>
      <c r="BM9" s="218">
        <f>'Disability benefits'!BM21</f>
        <v>0</v>
      </c>
      <c r="BN9" s="218">
        <f>'Disability benefits'!BN21</f>
        <v>0</v>
      </c>
      <c r="BO9" s="218">
        <f>'Disability benefits'!BO21</f>
        <v>0</v>
      </c>
      <c r="BP9" s="218">
        <f>'Disability benefits'!BP21</f>
        <v>0</v>
      </c>
      <c r="BQ9" s="218">
        <f>'Disability benefits'!BQ21</f>
        <v>0</v>
      </c>
      <c r="BR9" s="218">
        <f>'Disability benefits'!BR21</f>
        <v>0</v>
      </c>
      <c r="BS9" s="218">
        <f>'Disability benefits'!BS21</f>
        <v>0</v>
      </c>
      <c r="BT9" s="218">
        <f>'Disability benefits'!BT21</f>
        <v>0</v>
      </c>
      <c r="BU9" s="218">
        <f>'Disability benefits'!BU21</f>
        <v>0</v>
      </c>
      <c r="BV9" s="218">
        <f>'Disability benefits'!BV21</f>
        <v>0</v>
      </c>
      <c r="BW9" s="218">
        <f>'Disability benefits'!BW21</f>
        <v>0</v>
      </c>
      <c r="BX9" s="218">
        <f>'Disability benefits'!BX21</f>
        <v>0</v>
      </c>
      <c r="BY9" s="218">
        <f>'Disability benefits'!BY21</f>
        <v>0</v>
      </c>
      <c r="BZ9" s="218">
        <f>'Disability benefits'!BZ21</f>
        <v>0</v>
      </c>
      <c r="CA9" s="218">
        <f>'Disability benefits'!CA21</f>
        <v>0</v>
      </c>
      <c r="CB9" s="218">
        <f>'Disability benefits'!CB21</f>
        <v>0</v>
      </c>
      <c r="CC9" s="218">
        <f>'Disability benefits'!CC21</f>
        <v>0</v>
      </c>
      <c r="CD9" s="218">
        <f>'Disability benefits'!CD21</f>
        <v>0</v>
      </c>
      <c r="CE9" s="218">
        <f>'Disability benefits'!CE21</f>
        <v>0</v>
      </c>
      <c r="CF9" s="218">
        <f>'Disability benefits'!CF21</f>
        <v>0</v>
      </c>
      <c r="CG9" s="220">
        <f>'Disability benefits'!CG21</f>
        <v>0</v>
      </c>
    </row>
    <row r="10" spans="1:87" x14ac:dyDescent="0.35">
      <c r="A10" s="289"/>
      <c r="B10" s="290" t="s">
        <v>397</v>
      </c>
      <c r="AH10" s="218">
        <f>'Disability benefits'!AH10</f>
        <v>0</v>
      </c>
      <c r="AI10" s="218">
        <f>'Disability benefits'!AI10</f>
        <v>0</v>
      </c>
      <c r="AJ10" s="218">
        <f>'Disability benefits'!AJ10</f>
        <v>0</v>
      </c>
      <c r="AK10" s="218">
        <f>'Disability benefits'!AK10</f>
        <v>0</v>
      </c>
      <c r="AL10" s="218">
        <f>'Disability benefits'!AL10</f>
        <v>0</v>
      </c>
      <c r="AM10" s="218">
        <f>'Disability benefits'!AM10</f>
        <v>0</v>
      </c>
      <c r="AN10" s="218">
        <f>'Disability benefits'!AN10</f>
        <v>0</v>
      </c>
      <c r="AO10" s="218">
        <f>'Disability benefits'!AO10</f>
        <v>0</v>
      </c>
      <c r="AP10" s="218">
        <f>'Disability benefits'!AP10</f>
        <v>0</v>
      </c>
      <c r="AQ10" s="218">
        <f>'Disability benefits'!AQ10</f>
        <v>0</v>
      </c>
      <c r="AR10" s="218">
        <f>'Disability benefits'!AR10</f>
        <v>0</v>
      </c>
      <c r="AS10" s="218">
        <f>'Disability benefits'!AS10</f>
        <v>0</v>
      </c>
      <c r="AT10" s="218">
        <f>'Disability benefits'!AT10</f>
        <v>0</v>
      </c>
      <c r="AU10" s="218">
        <f>'Disability benefits'!AU10</f>
        <v>0</v>
      </c>
      <c r="AV10" s="218">
        <f>'Disability benefits'!AV10</f>
        <v>0</v>
      </c>
      <c r="AW10" s="218">
        <f>'Disability benefits'!AW10</f>
        <v>0</v>
      </c>
      <c r="AX10" s="218">
        <f>'Disability benefits'!AX10</f>
        <v>0</v>
      </c>
      <c r="AY10" s="218">
        <f>'Disability benefits'!AY10</f>
        <v>0</v>
      </c>
      <c r="AZ10" s="218">
        <f>'Disability benefits'!AZ10</f>
        <v>0</v>
      </c>
      <c r="BA10" s="218">
        <f>'Disability benefits'!BA10</f>
        <v>0</v>
      </c>
      <c r="BB10" s="218">
        <f>'Disability benefits'!BB10</f>
        <v>0</v>
      </c>
      <c r="BC10" s="218">
        <f>'Disability benefits'!BC10</f>
        <v>0</v>
      </c>
      <c r="BD10" s="218">
        <f>'Disability benefits'!BD10</f>
        <v>0</v>
      </c>
      <c r="BE10" s="218">
        <f>'Disability benefits'!BE10</f>
        <v>0</v>
      </c>
      <c r="BF10" s="218">
        <f>'Disability benefits'!BF10</f>
        <v>0</v>
      </c>
      <c r="BG10" s="218">
        <f>'Disability benefits'!BG10</f>
        <v>0</v>
      </c>
      <c r="BH10" s="218">
        <f>'Disability benefits'!BH10</f>
        <v>0</v>
      </c>
      <c r="BI10" s="218">
        <f>'Disability benefits'!BI10</f>
        <v>0</v>
      </c>
      <c r="BJ10" s="218">
        <f>'Disability benefits'!BJ10</f>
        <v>0</v>
      </c>
      <c r="BK10" s="218">
        <f>'Disability benefits'!BK10</f>
        <v>0</v>
      </c>
      <c r="BL10" s="218">
        <f>'Disability benefits'!BL10</f>
        <v>0</v>
      </c>
      <c r="BM10" s="218">
        <f>'Disability benefits'!BM10</f>
        <v>0</v>
      </c>
      <c r="BN10" s="218">
        <f>'Disability benefits'!BN10</f>
        <v>0</v>
      </c>
      <c r="BO10" s="218">
        <f>'Disability benefits'!BO10</f>
        <v>0</v>
      </c>
      <c r="BP10" s="218">
        <f>'Disability benefits'!BP10</f>
        <v>0</v>
      </c>
      <c r="BQ10" s="218">
        <f>'Disability benefits'!BQ10</f>
        <v>160.53506744000006</v>
      </c>
      <c r="BR10" s="218">
        <f>'Disability benefits'!BR10</f>
        <v>1564.5904814800003</v>
      </c>
      <c r="BS10" s="218">
        <f>'Disability benefits'!BS10</f>
        <v>3004.5842815999995</v>
      </c>
      <c r="BT10" s="218">
        <f>'Disability benefits'!BT10</f>
        <v>5160.3790036200016</v>
      </c>
      <c r="BU10" s="218">
        <f>'Disability benefits'!BU10</f>
        <v>8637.4619246299953</v>
      </c>
      <c r="BV10" s="218">
        <f>'Disability benefits'!BV10</f>
        <v>10625.410146370003</v>
      </c>
      <c r="BW10" s="218">
        <f>'Disability benefits'!BW10</f>
        <v>12499.829984840006</v>
      </c>
      <c r="BX10" s="218">
        <f>'Disability benefits'!BX10</f>
        <v>13688.584215360004</v>
      </c>
      <c r="BY10" s="218">
        <f>'Disability benefits'!BY10</f>
        <v>15153.248603893602</v>
      </c>
      <c r="BZ10" s="218">
        <f>'Disability benefits'!BZ10</f>
        <v>17620.176466190009</v>
      </c>
      <c r="CA10" s="218">
        <f>'Disability benefits'!CA10</f>
        <v>21668.789777107457</v>
      </c>
      <c r="CB10" s="218">
        <f>'Disability benefits'!CB10</f>
        <v>25875.684508922172</v>
      </c>
      <c r="CC10" s="218">
        <f>'Disability benefits'!CC10</f>
        <v>28721.179080599282</v>
      </c>
      <c r="CD10" s="218">
        <f>'Disability benefits'!CD10</f>
        <v>31520.435842030813</v>
      </c>
      <c r="CE10" s="218">
        <f>'Disability benefits'!CE10</f>
        <v>34471.692458295642</v>
      </c>
      <c r="CF10" s="218">
        <f>'Disability benefits'!CF10</f>
        <v>37436.267519519366</v>
      </c>
      <c r="CG10" s="220">
        <f>'Disability benefits'!CG10</f>
        <v>40942.06390601959</v>
      </c>
      <c r="CI10" s="234"/>
    </row>
    <row r="11" spans="1:87" ht="24" customHeight="1" x14ac:dyDescent="0.35">
      <c r="A11" s="289"/>
      <c r="B11" s="221" t="s">
        <v>567</v>
      </c>
      <c r="AH11" s="218">
        <f t="shared" ref="AH11:BM11" si="4">SUM(AH12:AH18)</f>
        <v>1735</v>
      </c>
      <c r="AI11" s="218">
        <f t="shared" si="4"/>
        <v>1881</v>
      </c>
      <c r="AJ11" s="218">
        <f t="shared" si="4"/>
        <v>2084</v>
      </c>
      <c r="AK11" s="218">
        <f t="shared" si="4"/>
        <v>2378</v>
      </c>
      <c r="AL11" s="218">
        <f t="shared" si="4"/>
        <v>2560</v>
      </c>
      <c r="AM11" s="218">
        <f t="shared" si="4"/>
        <v>2624</v>
      </c>
      <c r="AN11" s="218">
        <f t="shared" si="4"/>
        <v>3010</v>
      </c>
      <c r="AO11" s="218">
        <f t="shared" si="4"/>
        <v>3323</v>
      </c>
      <c r="AP11" s="218">
        <f t="shared" si="4"/>
        <v>3676.8379999999997</v>
      </c>
      <c r="AQ11" s="218">
        <f t="shared" si="4"/>
        <v>4043.5760000000005</v>
      </c>
      <c r="AR11" s="218">
        <f t="shared" si="4"/>
        <v>4639.5420000000004</v>
      </c>
      <c r="AS11" s="218">
        <f t="shared" si="4"/>
        <v>5288.3220000000001</v>
      </c>
      <c r="AT11" s="218">
        <f t="shared" si="4"/>
        <v>6158.0410000000011</v>
      </c>
      <c r="AU11" s="218">
        <f t="shared" si="4"/>
        <v>7754.1389999999992</v>
      </c>
      <c r="AV11" s="218">
        <f t="shared" si="4"/>
        <v>9112.7169999999987</v>
      </c>
      <c r="AW11" s="218">
        <f t="shared" si="4"/>
        <v>10494.066999999999</v>
      </c>
      <c r="AX11" s="218">
        <f t="shared" si="4"/>
        <v>11580.523999999998</v>
      </c>
      <c r="AY11" s="218">
        <f t="shared" si="4"/>
        <v>11948.351999999999</v>
      </c>
      <c r="AZ11" s="218">
        <f t="shared" si="4"/>
        <v>12074.404999999999</v>
      </c>
      <c r="BA11" s="218">
        <f t="shared" si="4"/>
        <v>12090.098000000002</v>
      </c>
      <c r="BB11" s="218">
        <f t="shared" si="4"/>
        <v>12082.812</v>
      </c>
      <c r="BC11" s="218">
        <f t="shared" si="4"/>
        <v>11847.279</v>
      </c>
      <c r="BD11" s="218">
        <f t="shared" si="4"/>
        <v>12180.391000000001</v>
      </c>
      <c r="BE11" s="218">
        <f t="shared" si="4"/>
        <v>12557.704338892207</v>
      </c>
      <c r="BF11" s="218">
        <f t="shared" si="4"/>
        <v>12488.598948891868</v>
      </c>
      <c r="BG11" s="218">
        <f t="shared" si="4"/>
        <v>12665.169673067492</v>
      </c>
      <c r="BH11" s="218">
        <f t="shared" si="4"/>
        <v>12297.070067599381</v>
      </c>
      <c r="BI11" s="218">
        <f t="shared" si="4"/>
        <v>12082.332327895077</v>
      </c>
      <c r="BJ11" s="218">
        <f t="shared" si="4"/>
        <v>12043.921697260022</v>
      </c>
      <c r="BK11" s="218">
        <f t="shared" si="4"/>
        <v>12612.190449657459</v>
      </c>
      <c r="BL11" s="218">
        <f t="shared" si="4"/>
        <v>12629.213878372164</v>
      </c>
      <c r="BM11" s="218">
        <f t="shared" si="4"/>
        <v>13267.210975195316</v>
      </c>
      <c r="BN11" s="218">
        <f t="shared" ref="BN11:CG11" si="5">SUM(BN12:BN18)</f>
        <v>13311.0615577796</v>
      </c>
      <c r="BO11" s="218">
        <f t="shared" si="5"/>
        <v>13412.354468304709</v>
      </c>
      <c r="BP11" s="218">
        <f t="shared" si="5"/>
        <v>13431.776763784655</v>
      </c>
      <c r="BQ11" s="218">
        <f t="shared" si="5"/>
        <v>13474.88355688931</v>
      </c>
      <c r="BR11" s="218">
        <f t="shared" si="5"/>
        <v>14275.504887299452</v>
      </c>
      <c r="BS11" s="218">
        <f t="shared" si="5"/>
        <v>15053.235121704973</v>
      </c>
      <c r="BT11" s="218">
        <f t="shared" si="5"/>
        <v>15396.415250669119</v>
      </c>
      <c r="BU11" s="218">
        <f t="shared" si="5"/>
        <v>15924.124502899393</v>
      </c>
      <c r="BV11" s="218">
        <f t="shared" si="5"/>
        <v>16323.329076766588</v>
      </c>
      <c r="BW11" s="218">
        <f t="shared" si="5"/>
        <v>17119.304408273638</v>
      </c>
      <c r="BX11" s="218">
        <f t="shared" si="5"/>
        <v>19232.002470451687</v>
      </c>
      <c r="BY11" s="218">
        <f t="shared" si="5"/>
        <v>20692.065232045432</v>
      </c>
      <c r="BZ11" s="218">
        <f t="shared" si="5"/>
        <v>22034.536575325474</v>
      </c>
      <c r="CA11" s="218">
        <f t="shared" si="5"/>
        <v>25560.996559433566</v>
      </c>
      <c r="CB11" s="218">
        <f t="shared" si="5"/>
        <v>29360.917146410262</v>
      </c>
      <c r="CC11" s="218">
        <f t="shared" si="5"/>
        <v>30823.606614093431</v>
      </c>
      <c r="CD11" s="218">
        <f t="shared" si="5"/>
        <v>31820.976594768756</v>
      </c>
      <c r="CE11" s="218">
        <f t="shared" si="5"/>
        <v>32933.083442872856</v>
      </c>
      <c r="CF11" s="218">
        <f t="shared" si="5"/>
        <v>34269.412736213519</v>
      </c>
      <c r="CG11" s="220">
        <f t="shared" si="5"/>
        <v>35527.412641750503</v>
      </c>
    </row>
    <row r="12" spans="1:87" x14ac:dyDescent="0.35">
      <c r="A12" s="289"/>
      <c r="B12" s="290" t="s">
        <v>568</v>
      </c>
      <c r="AH12" s="218">
        <f>'Incapacity benefits'!AH8</f>
        <v>0</v>
      </c>
      <c r="AI12" s="218">
        <f>'Incapacity benefits'!AI8</f>
        <v>0</v>
      </c>
      <c r="AJ12" s="218">
        <f>'Incapacity benefits'!AJ8</f>
        <v>0</v>
      </c>
      <c r="AK12" s="218">
        <f>'Incapacity benefits'!AK8</f>
        <v>0</v>
      </c>
      <c r="AL12" s="218">
        <f>'Incapacity benefits'!AL8</f>
        <v>0</v>
      </c>
      <c r="AM12" s="218">
        <f>'Incapacity benefits'!AM8</f>
        <v>0</v>
      </c>
      <c r="AN12" s="218">
        <f>'Incapacity benefits'!AN8</f>
        <v>0</v>
      </c>
      <c r="AO12" s="218">
        <f>'Incapacity benefits'!AO8</f>
        <v>0</v>
      </c>
      <c r="AP12" s="218">
        <f>'Incapacity benefits'!AP8</f>
        <v>0</v>
      </c>
      <c r="AQ12" s="218">
        <f>'Incapacity benefits'!AQ8</f>
        <v>0</v>
      </c>
      <c r="AR12" s="218">
        <f>'Incapacity benefits'!AR8</f>
        <v>0</v>
      </c>
      <c r="AS12" s="218">
        <f>'Incapacity benefits'!AS8</f>
        <v>0</v>
      </c>
      <c r="AT12" s="218">
        <f>'Incapacity benefits'!AT8</f>
        <v>0</v>
      </c>
      <c r="AU12" s="218">
        <f>'Incapacity benefits'!AU8</f>
        <v>0</v>
      </c>
      <c r="AV12" s="218">
        <f>'Incapacity benefits'!AV8</f>
        <v>0</v>
      </c>
      <c r="AW12" s="218">
        <f>'Incapacity benefits'!AW8</f>
        <v>0</v>
      </c>
      <c r="AX12" s="218">
        <f>'Incapacity benefits'!AX8</f>
        <v>0</v>
      </c>
      <c r="AY12" s="218">
        <f>'Incapacity benefits'!AY8</f>
        <v>0</v>
      </c>
      <c r="AZ12" s="218">
        <f>'Incapacity benefits'!AZ8</f>
        <v>0</v>
      </c>
      <c r="BA12" s="218">
        <f>'Incapacity benefits'!BA8</f>
        <v>0</v>
      </c>
      <c r="BB12" s="218">
        <f>'Incapacity benefits'!BB8</f>
        <v>0</v>
      </c>
      <c r="BC12" s="218">
        <f>'Incapacity benefits'!BC8</f>
        <v>0</v>
      </c>
      <c r="BD12" s="218">
        <f>'Incapacity benefits'!BD8</f>
        <v>0</v>
      </c>
      <c r="BE12" s="218">
        <f>'Incapacity benefits'!BE8</f>
        <v>0</v>
      </c>
      <c r="BF12" s="218">
        <f>'Incapacity benefits'!BF8</f>
        <v>0</v>
      </c>
      <c r="BG12" s="218">
        <f>'Incapacity benefits'!BG8</f>
        <v>0</v>
      </c>
      <c r="BH12" s="218">
        <f>'Incapacity benefits'!BH8</f>
        <v>0</v>
      </c>
      <c r="BI12" s="218">
        <f>'Incapacity benefits'!BI8</f>
        <v>0</v>
      </c>
      <c r="BJ12" s="218">
        <f>'Incapacity benefits'!BJ8</f>
        <v>0</v>
      </c>
      <c r="BK12" s="218">
        <f>'Incapacity benefits'!BK8</f>
        <v>0</v>
      </c>
      <c r="BL12" s="218">
        <f>'Incapacity benefits'!BL8</f>
        <v>127.18792894999999</v>
      </c>
      <c r="BM12" s="218">
        <f>'Incapacity benefits'!BM8</f>
        <v>1267.3993002300001</v>
      </c>
      <c r="BN12" s="218">
        <f>'Incapacity benefits'!BN8</f>
        <v>2231.7483618999995</v>
      </c>
      <c r="BO12" s="218">
        <f>'Incapacity benefits'!BO8</f>
        <v>3554.1022156099998</v>
      </c>
      <c r="BP12" s="218">
        <f>'Incapacity benefits'!BP8</f>
        <v>6779.6544881600003</v>
      </c>
      <c r="BQ12" s="218">
        <f>'Incapacity benefits'!BQ8</f>
        <v>10436.707839979998</v>
      </c>
      <c r="BR12" s="218">
        <f>'Incapacity benefits'!BR8</f>
        <v>12827.382151169997</v>
      </c>
      <c r="BS12" s="218">
        <f>'Incapacity benefits'!BS8</f>
        <v>14271.548569180002</v>
      </c>
      <c r="BT12" s="218">
        <f>'Incapacity benefits'!BT8</f>
        <v>14830.444816650004</v>
      </c>
      <c r="BU12" s="218">
        <f>'Incapacity benefits'!BU8</f>
        <v>15352.892355200001</v>
      </c>
      <c r="BV12" s="218">
        <f>'Incapacity benefits'!BV8</f>
        <v>15097.869323739997</v>
      </c>
      <c r="BW12" s="218">
        <f>'Incapacity benefits'!BW8</f>
        <v>13850.988828140005</v>
      </c>
      <c r="BX12" s="218">
        <f>'Incapacity benefits'!BX8</f>
        <v>13427.61508335</v>
      </c>
      <c r="BY12" s="218">
        <f>'Incapacity benefits'!BY8</f>
        <v>12688.531819610005</v>
      </c>
      <c r="BZ12" s="218">
        <f>'Incapacity benefits'!BZ8</f>
        <v>12088.053886384507</v>
      </c>
      <c r="CA12" s="218">
        <f>'Incapacity benefits'!CA8</f>
        <v>12357.095583570001</v>
      </c>
      <c r="CB12" s="218">
        <f>'Incapacity benefits'!CB8</f>
        <v>12269.703289091565</v>
      </c>
      <c r="CC12" s="218">
        <f>'Incapacity benefits'!CC8</f>
        <v>7072.3646453981892</v>
      </c>
      <c r="CD12" s="218">
        <f>'Incapacity benefits'!CD8</f>
        <v>5273.8755846584891</v>
      </c>
      <c r="CE12" s="218">
        <f>'Incapacity benefits'!CE8</f>
        <v>5385.5561759860111</v>
      </c>
      <c r="CF12" s="218">
        <f>'Incapacity benefits'!CF8</f>
        <v>5516.1524816969213</v>
      </c>
      <c r="CG12" s="220">
        <f>'Incapacity benefits'!CG8</f>
        <v>5154.4259513166753</v>
      </c>
    </row>
    <row r="13" spans="1:87" x14ac:dyDescent="0.35">
      <c r="A13" s="289"/>
      <c r="B13" s="290" t="s">
        <v>380</v>
      </c>
      <c r="AH13" s="218">
        <f>'Incapacity benefits'!AH17</f>
        <v>0</v>
      </c>
      <c r="AI13" s="218">
        <f>'Incapacity benefits'!AI17</f>
        <v>0</v>
      </c>
      <c r="AJ13" s="218">
        <f>'Incapacity benefits'!AJ17</f>
        <v>0</v>
      </c>
      <c r="AK13" s="218">
        <f>'Incapacity benefits'!AK17</f>
        <v>0</v>
      </c>
      <c r="AL13" s="218">
        <f>'Incapacity benefits'!AL17</f>
        <v>0</v>
      </c>
      <c r="AM13" s="218">
        <f>'Incapacity benefits'!AM17</f>
        <v>0</v>
      </c>
      <c r="AN13" s="218">
        <f>'Incapacity benefits'!AN17</f>
        <v>0</v>
      </c>
      <c r="AO13" s="218">
        <f>'Incapacity benefits'!AO17</f>
        <v>0</v>
      </c>
      <c r="AP13" s="218">
        <f>'Incapacity benefits'!AP17</f>
        <v>0</v>
      </c>
      <c r="AQ13" s="218">
        <f>'Incapacity benefits'!AQ17</f>
        <v>0</v>
      </c>
      <c r="AR13" s="218">
        <f>'Incapacity benefits'!AR17</f>
        <v>0</v>
      </c>
      <c r="AS13" s="218">
        <f>'Incapacity benefits'!AS17</f>
        <v>0</v>
      </c>
      <c r="AT13" s="218">
        <f>'Incapacity benefits'!AT17</f>
        <v>0</v>
      </c>
      <c r="AU13" s="218">
        <f>'Incapacity benefits'!AU17</f>
        <v>0</v>
      </c>
      <c r="AV13" s="218">
        <f>'Incapacity benefits'!AV17</f>
        <v>0</v>
      </c>
      <c r="AW13" s="218">
        <f>'Incapacity benefits'!AW17</f>
        <v>0</v>
      </c>
      <c r="AX13" s="218">
        <f>'Incapacity benefits'!AX17</f>
        <v>0</v>
      </c>
      <c r="AY13" s="218">
        <f>'Incapacity benefits'!AY17</f>
        <v>7622.94</v>
      </c>
      <c r="AZ13" s="218">
        <f>'Incapacity benefits'!AZ17</f>
        <v>7661.6239999999998</v>
      </c>
      <c r="BA13" s="218">
        <f>'Incapacity benefits'!BA17</f>
        <v>7412.2720000000008</v>
      </c>
      <c r="BB13" s="218">
        <f>'Incapacity benefits'!BB17</f>
        <v>7250.5899999999992</v>
      </c>
      <c r="BC13" s="218">
        <f>'Incapacity benefits'!BC17</f>
        <v>6790.04</v>
      </c>
      <c r="BD13" s="218">
        <f>'Incapacity benefits'!BD17</f>
        <v>6766.183</v>
      </c>
      <c r="BE13" s="218">
        <f>'Incapacity benefits'!BE17</f>
        <v>6749.0433528570848</v>
      </c>
      <c r="BF13" s="218">
        <f>'Incapacity benefits'!BF17</f>
        <v>6757.9545089520052</v>
      </c>
      <c r="BG13" s="218">
        <f>'Incapacity benefits'!BG17</f>
        <v>6724.1235550023994</v>
      </c>
      <c r="BH13" s="218">
        <f>'Incapacity benefits'!BH17</f>
        <v>6662.027000000001</v>
      </c>
      <c r="BI13" s="218">
        <f>'Incapacity benefits'!BI17</f>
        <v>6649.9306075200002</v>
      </c>
      <c r="BJ13" s="218">
        <f>'Incapacity benefits'!BJ17</f>
        <v>6566.1693209299992</v>
      </c>
      <c r="BK13" s="218">
        <f>'Incapacity benefits'!BK17</f>
        <v>6657.0001817393668</v>
      </c>
      <c r="BL13" s="218">
        <f>'Incapacity benefits'!BL17</f>
        <v>6515.843602259999</v>
      </c>
      <c r="BM13" s="218">
        <f>'Incapacity benefits'!BM17</f>
        <v>6108.3423565899984</v>
      </c>
      <c r="BN13" s="218">
        <f>'Incapacity benefits'!BN17</f>
        <v>5556.0370140352552</v>
      </c>
      <c r="BO13" s="218">
        <f>'Incapacity benefits'!BO17</f>
        <v>4935.2797263499997</v>
      </c>
      <c r="BP13" s="218">
        <f>'Incapacity benefits'!BP17</f>
        <v>3275.8454461099991</v>
      </c>
      <c r="BQ13" s="218">
        <f>'Incapacity benefits'!BQ17</f>
        <v>1186.7982191800002</v>
      </c>
      <c r="BR13" s="218">
        <f>'Incapacity benefits'!BR17</f>
        <v>244.52811802000031</v>
      </c>
      <c r="BS13" s="218">
        <f>'Incapacity benefits'!BS17</f>
        <v>62.986505620193512</v>
      </c>
      <c r="BT13" s="218">
        <f>'Incapacity benefits'!BT17</f>
        <v>15.069286518175856</v>
      </c>
      <c r="BU13" s="218">
        <f>'Incapacity benefits'!BU17</f>
        <v>9.0194682002369593</v>
      </c>
      <c r="BV13" s="218">
        <f>'Incapacity benefits'!BV17</f>
        <v>0</v>
      </c>
      <c r="BW13" s="218">
        <f>'Incapacity benefits'!BW17</f>
        <v>4.8390506620165654</v>
      </c>
      <c r="BX13" s="218">
        <f>'Incapacity benefits'!BX17</f>
        <v>4.6422015553198532</v>
      </c>
      <c r="BY13" s="218">
        <f>'Incapacity benefits'!BY17</f>
        <v>0</v>
      </c>
      <c r="BZ13" s="218">
        <f>'Incapacity benefits'!BZ17</f>
        <v>11.835909654516129</v>
      </c>
      <c r="CA13" s="218">
        <f>'Incapacity benefits'!CA17</f>
        <v>-0.90839022999999974</v>
      </c>
      <c r="CB13" s="218">
        <f>'Incapacity benefits'!CB17</f>
        <v>0.22390195730847154</v>
      </c>
      <c r="CC13" s="218">
        <f>'Incapacity benefits'!CC17</f>
        <v>2.0799065579816203</v>
      </c>
      <c r="CD13" s="218">
        <f>'Incapacity benefits'!CD17</f>
        <v>2.031141184337824</v>
      </c>
      <c r="CE13" s="218">
        <f>'Incapacity benefits'!CE17</f>
        <v>2.0752498099698209</v>
      </c>
      <c r="CF13" s="218">
        <f>'Incapacity benefits'!CF17</f>
        <v>2.1125972192272662</v>
      </c>
      <c r="CG13" s="220">
        <f>'Incapacity benefits'!CG17</f>
        <v>2.0571395101877643</v>
      </c>
    </row>
    <row r="14" spans="1:87" x14ac:dyDescent="0.35">
      <c r="A14" s="289"/>
      <c r="B14" s="290" t="s">
        <v>569</v>
      </c>
      <c r="AH14" s="218">
        <f>'Incapacity benefits'!AH46</f>
        <v>130</v>
      </c>
      <c r="AI14" s="218">
        <f>'Incapacity benefits'!AI46</f>
        <v>146</v>
      </c>
      <c r="AJ14" s="218">
        <f>'Incapacity benefits'!AJ46</f>
        <v>172</v>
      </c>
      <c r="AK14" s="218">
        <f>'Incapacity benefits'!AK46</f>
        <v>198</v>
      </c>
      <c r="AL14" s="218">
        <f>'Incapacity benefits'!AL46</f>
        <v>259</v>
      </c>
      <c r="AM14" s="218">
        <f>'Incapacity benefits'!AM46</f>
        <v>305</v>
      </c>
      <c r="AN14" s="218">
        <f>'Incapacity benefits'!AN46</f>
        <v>353</v>
      </c>
      <c r="AO14" s="218">
        <f>'Incapacity benefits'!AO46</f>
        <v>432</v>
      </c>
      <c r="AP14" s="218">
        <f>'Incapacity benefits'!AP46</f>
        <v>539</v>
      </c>
      <c r="AQ14" s="218">
        <f>'Incapacity benefits'!AQ46</f>
        <v>587</v>
      </c>
      <c r="AR14" s="218">
        <f>'Incapacity benefits'!AR46</f>
        <v>772</v>
      </c>
      <c r="AS14" s="218">
        <f>'Incapacity benefits'!AS46</f>
        <v>902</v>
      </c>
      <c r="AT14" s="218">
        <f>'Incapacity benefits'!AT46</f>
        <v>1081.992</v>
      </c>
      <c r="AU14" s="218">
        <f>'Incapacity benefits'!AU46</f>
        <v>1399</v>
      </c>
      <c r="AV14" s="218">
        <f>'Incapacity benefits'!AV46</f>
        <v>1899</v>
      </c>
      <c r="AW14" s="218">
        <f>'Incapacity benefits'!AW46</f>
        <v>2358</v>
      </c>
      <c r="AX14" s="218">
        <f>'Incapacity benefits'!AX46</f>
        <v>2758</v>
      </c>
      <c r="AY14" s="218">
        <f>'Incapacity benefits'!AY46</f>
        <v>3222</v>
      </c>
      <c r="AZ14" s="218">
        <f>'Incapacity benefits'!AZ46</f>
        <v>3507</v>
      </c>
      <c r="BA14" s="218">
        <f>'Incapacity benefits'!BA46</f>
        <v>3679</v>
      </c>
      <c r="BB14" s="218">
        <f>'Incapacity benefits'!BB46</f>
        <v>3848</v>
      </c>
      <c r="BC14" s="218">
        <f>'Incapacity benefits'!BC46</f>
        <v>4051</v>
      </c>
      <c r="BD14" s="218">
        <f>'Incapacity benefits'!BD46</f>
        <v>4400</v>
      </c>
      <c r="BE14" s="218">
        <f>'Incapacity benefits'!BE46</f>
        <v>4769</v>
      </c>
      <c r="BF14" s="218">
        <f>'Incapacity benefits'!BF46</f>
        <v>4773</v>
      </c>
      <c r="BG14" s="218">
        <f>'Incapacity benefits'!BG46</f>
        <v>5005</v>
      </c>
      <c r="BH14" s="218">
        <f>'Incapacity benefits'!BH46</f>
        <v>4716.6390675993789</v>
      </c>
      <c r="BI14" s="218">
        <f>'Incapacity benefits'!BI46</f>
        <v>4532.1900443650775</v>
      </c>
      <c r="BJ14" s="218">
        <f>'Incapacity benefits'!BJ46</f>
        <v>4574.2510630700235</v>
      </c>
      <c r="BK14" s="218">
        <f>'Incapacity benefits'!BK46</f>
        <v>5056.8584049752199</v>
      </c>
      <c r="BL14" s="218">
        <f>'Incapacity benefits'!BL46</f>
        <v>5098.7516794821649</v>
      </c>
      <c r="BM14" s="218">
        <f>'Incapacity benefits'!BM46</f>
        <v>4984.9200626353177</v>
      </c>
      <c r="BN14" s="218">
        <f>'Incapacity benefits'!BN46</f>
        <v>4635.0118573493246</v>
      </c>
      <c r="BO14" s="218">
        <f>'Incapacity benefits'!BO46</f>
        <v>4042.2862376047092</v>
      </c>
      <c r="BP14" s="218">
        <f>'Incapacity benefits'!BP46</f>
        <v>2489.4119175746559</v>
      </c>
      <c r="BQ14" s="218">
        <f>'Incapacity benefits'!BQ46</f>
        <v>991.64976374931302</v>
      </c>
      <c r="BR14" s="218">
        <f>'Incapacity benefits'!BR46</f>
        <v>459.84335153560301</v>
      </c>
      <c r="BS14" s="218">
        <f>'Incapacity benefits'!BS46</f>
        <v>233.19424866448765</v>
      </c>
      <c r="BT14" s="218">
        <f>'Incapacity benefits'!BT46</f>
        <v>99.729245369872473</v>
      </c>
      <c r="BU14" s="218">
        <f>'Incapacity benefits'!BU46</f>
        <v>28.960770188816397</v>
      </c>
      <c r="BV14" s="218">
        <f>'Incapacity benefits'!BV46</f>
        <v>3.1480217970206676</v>
      </c>
      <c r="BW14" s="218">
        <f>'Incapacity benefits'!BW46</f>
        <v>1.4391787459022238</v>
      </c>
      <c r="BX14" s="218">
        <f>'Incapacity benefits'!BX46</f>
        <v>1.1305357850676372</v>
      </c>
      <c r="BY14" s="218">
        <f>'Incapacity benefits'!BY46</f>
        <v>0.8463298461661708</v>
      </c>
      <c r="BZ14" s="218">
        <f>'Incapacity benefits'!BZ46</f>
        <v>0.93882609294886055</v>
      </c>
      <c r="CA14" s="218">
        <f>'Incapacity benefits'!CA46</f>
        <v>0.64315477229319229</v>
      </c>
      <c r="CB14" s="218">
        <f>'Incapacity benefits'!CB46</f>
        <v>0.20696460798368854</v>
      </c>
      <c r="CC14" s="218">
        <f>'Incapacity benefits'!CC46</f>
        <v>3.2886317892635518E-5</v>
      </c>
      <c r="CD14" s="218">
        <f>'Incapacity benefits'!CD46</f>
        <v>-8.5640471309121437E-5</v>
      </c>
      <c r="CE14" s="218">
        <f>'Incapacity benefits'!CE46</f>
        <v>-1.3314379788666828E-3</v>
      </c>
      <c r="CF14" s="218">
        <f>'Incapacity benefits'!CF46</f>
        <v>-1.6279291068871042E-3</v>
      </c>
      <c r="CG14" s="220">
        <f>'Incapacity benefits'!CG46</f>
        <v>-1.6870911322717087E-3</v>
      </c>
    </row>
    <row r="15" spans="1:87" x14ac:dyDescent="0.35">
      <c r="A15" s="289"/>
      <c r="B15" s="290" t="s">
        <v>383</v>
      </c>
      <c r="AH15" s="218">
        <f>'Incapacity benefits'!AH27</f>
        <v>840</v>
      </c>
      <c r="AI15" s="218">
        <f>'Incapacity benefits'!AI27</f>
        <v>995</v>
      </c>
      <c r="AJ15" s="218">
        <f>'Incapacity benefits'!AJ27</f>
        <v>1150</v>
      </c>
      <c r="AK15" s="218">
        <f>'Incapacity benefits'!AK27</f>
        <v>1370</v>
      </c>
      <c r="AL15" s="218">
        <f>'Incapacity benefits'!AL27</f>
        <v>1593</v>
      </c>
      <c r="AM15" s="218">
        <f>'Incapacity benefits'!AM27</f>
        <v>1872</v>
      </c>
      <c r="AN15" s="218">
        <f>'Incapacity benefits'!AN27</f>
        <v>2142</v>
      </c>
      <c r="AO15" s="218">
        <f>'Incapacity benefits'!AO27</f>
        <v>2349</v>
      </c>
      <c r="AP15" s="218">
        <f>'Incapacity benefits'!AP27</f>
        <v>2673.8379999999997</v>
      </c>
      <c r="AQ15" s="218">
        <f>'Incapacity benefits'!AQ27</f>
        <v>2968.4050000000002</v>
      </c>
      <c r="AR15" s="218">
        <f>'Incapacity benefits'!AR27</f>
        <v>3359.3579999999997</v>
      </c>
      <c r="AS15" s="218">
        <f>'Incapacity benefits'!AS27</f>
        <v>3836.6360000000004</v>
      </c>
      <c r="AT15" s="218">
        <f>'Incapacity benefits'!AT27</f>
        <v>4431.0190000000002</v>
      </c>
      <c r="AU15" s="218">
        <f>'Incapacity benefits'!AU27</f>
        <v>5485.4179999999997</v>
      </c>
      <c r="AV15" s="218">
        <f>'Incapacity benefits'!AV27</f>
        <v>6209.601999999999</v>
      </c>
      <c r="AW15" s="218">
        <f>'Incapacity benefits'!AW27</f>
        <v>7067.8279999999995</v>
      </c>
      <c r="AX15" s="218">
        <f>'Incapacity benefits'!AX27</f>
        <v>7705.1339999999991</v>
      </c>
      <c r="AY15" s="218">
        <f>'Incapacity benefits'!AY27</f>
        <v>271</v>
      </c>
      <c r="AZ15" s="218">
        <f>'Incapacity benefits'!AZ27</f>
        <v>0</v>
      </c>
      <c r="BA15" s="218">
        <f>'Incapacity benefits'!BA27</f>
        <v>0</v>
      </c>
      <c r="BB15" s="218">
        <f>'Incapacity benefits'!BB27</f>
        <v>0</v>
      </c>
      <c r="BC15" s="218">
        <f>'Incapacity benefits'!BC27</f>
        <v>0</v>
      </c>
      <c r="BD15" s="218">
        <f>'Incapacity benefits'!BD27</f>
        <v>0</v>
      </c>
      <c r="BE15" s="218">
        <f>'Incapacity benefits'!BE27</f>
        <v>0</v>
      </c>
      <c r="BF15" s="218">
        <f>'Incapacity benefits'!BF27</f>
        <v>0</v>
      </c>
      <c r="BG15" s="218">
        <f>'Incapacity benefits'!BG27</f>
        <v>0</v>
      </c>
      <c r="BH15" s="218">
        <f>'Incapacity benefits'!BH27</f>
        <v>0</v>
      </c>
      <c r="BI15" s="218">
        <f>'Incapacity benefits'!BI27</f>
        <v>0</v>
      </c>
      <c r="BJ15" s="218">
        <f>'Incapacity benefits'!BJ27</f>
        <v>0</v>
      </c>
      <c r="BK15" s="218">
        <f>'Incapacity benefits'!BK27</f>
        <v>0</v>
      </c>
      <c r="BL15" s="218">
        <f>'Incapacity benefits'!BL27</f>
        <v>0</v>
      </c>
      <c r="BM15" s="218">
        <f>'Incapacity benefits'!BM27</f>
        <v>0</v>
      </c>
      <c r="BN15" s="218">
        <f>'Incapacity benefits'!BN27</f>
        <v>0</v>
      </c>
      <c r="BO15" s="218">
        <f>'Incapacity benefits'!BO27</f>
        <v>0</v>
      </c>
      <c r="BP15" s="218">
        <f>'Incapacity benefits'!BP27</f>
        <v>0</v>
      </c>
      <c r="BQ15" s="218">
        <f>'Incapacity benefits'!BQ27</f>
        <v>0</v>
      </c>
      <c r="BR15" s="218">
        <f>'Incapacity benefits'!BR27</f>
        <v>0</v>
      </c>
      <c r="BS15" s="218">
        <f>'Incapacity benefits'!BS27</f>
        <v>0</v>
      </c>
      <c r="BT15" s="218">
        <f>'Incapacity benefits'!BT27</f>
        <v>0</v>
      </c>
      <c r="BU15" s="218">
        <f>'Incapacity benefits'!BU27</f>
        <v>0</v>
      </c>
      <c r="BV15" s="218">
        <f>'Incapacity benefits'!BV27</f>
        <v>0</v>
      </c>
      <c r="BW15" s="218">
        <f>'Incapacity benefits'!BW27</f>
        <v>0</v>
      </c>
      <c r="BX15" s="218">
        <f>'Incapacity benefits'!BX27</f>
        <v>0</v>
      </c>
      <c r="BY15" s="218">
        <f>'Incapacity benefits'!BY27</f>
        <v>0</v>
      </c>
      <c r="BZ15" s="218">
        <f>'Incapacity benefits'!BZ27</f>
        <v>0</v>
      </c>
      <c r="CA15" s="218">
        <f>'Incapacity benefits'!CA27</f>
        <v>0</v>
      </c>
      <c r="CB15" s="218">
        <f>'Incapacity benefits'!CB27</f>
        <v>0</v>
      </c>
      <c r="CC15" s="218">
        <f>'Incapacity benefits'!CC27</f>
        <v>0</v>
      </c>
      <c r="CD15" s="218">
        <f>'Incapacity benefits'!CD27</f>
        <v>0</v>
      </c>
      <c r="CE15" s="218">
        <f>'Incapacity benefits'!CE27</f>
        <v>0</v>
      </c>
      <c r="CF15" s="218">
        <f>'Incapacity benefits'!CF27</f>
        <v>0</v>
      </c>
      <c r="CG15" s="220">
        <f>'Incapacity benefits'!CG27</f>
        <v>0</v>
      </c>
    </row>
    <row r="16" spans="1:87" x14ac:dyDescent="0.35">
      <c r="A16" s="289"/>
      <c r="B16" s="290" t="s">
        <v>401</v>
      </c>
      <c r="AH16" s="218">
        <f>'Incapacity benefits'!AH38</f>
        <v>69</v>
      </c>
      <c r="AI16" s="218">
        <f>'Incapacity benefits'!AI38</f>
        <v>85</v>
      </c>
      <c r="AJ16" s="218">
        <f>'Incapacity benefits'!AJ38</f>
        <v>108</v>
      </c>
      <c r="AK16" s="218">
        <f>'Incapacity benefits'!AK38</f>
        <v>130</v>
      </c>
      <c r="AL16" s="218">
        <f>'Incapacity benefits'!AL38</f>
        <v>154</v>
      </c>
      <c r="AM16" s="218">
        <f>'Incapacity benefits'!AM38</f>
        <v>182</v>
      </c>
      <c r="AN16" s="218">
        <f>'Incapacity benefits'!AN38</f>
        <v>236</v>
      </c>
      <c r="AO16" s="218">
        <f>'Incapacity benefits'!AO38</f>
        <v>266</v>
      </c>
      <c r="AP16" s="218">
        <f>'Incapacity benefits'!AP38</f>
        <v>285</v>
      </c>
      <c r="AQ16" s="218">
        <f>'Incapacity benefits'!AQ38</f>
        <v>295.17</v>
      </c>
      <c r="AR16" s="218">
        <f>'Incapacity benefits'!AR38</f>
        <v>316.22399999999999</v>
      </c>
      <c r="AS16" s="218">
        <f>'Incapacity benefits'!AS38</f>
        <v>345.99400000000003</v>
      </c>
      <c r="AT16" s="218">
        <f>'Incapacity benefits'!AT38</f>
        <v>428.738</v>
      </c>
      <c r="AU16" s="218">
        <f>'Incapacity benefits'!AU38</f>
        <v>596.20899999999983</v>
      </c>
      <c r="AV16" s="218">
        <f>'Incapacity benefits'!AV38</f>
        <v>640.11500000000001</v>
      </c>
      <c r="AW16" s="218">
        <f>'Incapacity benefits'!AW38</f>
        <v>703.23900000000003</v>
      </c>
      <c r="AX16" s="218">
        <f>'Incapacity benefits'!AX38</f>
        <v>775.55</v>
      </c>
      <c r="AY16" s="218">
        <f>'Incapacity benefits'!AY38</f>
        <v>820.41200000000003</v>
      </c>
      <c r="AZ16" s="218">
        <f>'Incapacity benefits'!AZ38</f>
        <v>905.78099999999995</v>
      </c>
      <c r="BA16" s="218">
        <f>'Incapacity benefits'!BA38</f>
        <v>998.82600000000002</v>
      </c>
      <c r="BB16" s="218">
        <f>'Incapacity benefits'!BB38</f>
        <v>984.22199999999998</v>
      </c>
      <c r="BC16" s="218">
        <f>'Incapacity benefits'!BC38</f>
        <v>1006.239</v>
      </c>
      <c r="BD16" s="218">
        <f>'Incapacity benefits'!BD38</f>
        <v>1014.208</v>
      </c>
      <c r="BE16" s="218">
        <f>'Incapacity benefits'!BE38</f>
        <v>1039.6609860351221</v>
      </c>
      <c r="BF16" s="218">
        <f>'Incapacity benefits'!BF38</f>
        <v>957.64443993986208</v>
      </c>
      <c r="BG16" s="218">
        <f>'Incapacity benefits'!BG38</f>
        <v>936.04611806509195</v>
      </c>
      <c r="BH16" s="218">
        <f>'Incapacity benefits'!BH38</f>
        <v>918.404</v>
      </c>
      <c r="BI16" s="218">
        <f>'Incapacity benefits'!BI38</f>
        <v>900.21167600999991</v>
      </c>
      <c r="BJ16" s="218">
        <f>'Incapacity benefits'!BJ38</f>
        <v>903.50131326000019</v>
      </c>
      <c r="BK16" s="218">
        <f>'Incapacity benefits'!BK38</f>
        <v>898.33186294287157</v>
      </c>
      <c r="BL16" s="218">
        <f>'Incapacity benefits'!BL38</f>
        <v>887.43066767999994</v>
      </c>
      <c r="BM16" s="218">
        <f>'Incapacity benefits'!BM38</f>
        <v>906.54925574000004</v>
      </c>
      <c r="BN16" s="218">
        <f>'Incapacity benefits'!BN38</f>
        <v>888.26432449502204</v>
      </c>
      <c r="BO16" s="218">
        <f>'Incapacity benefits'!BO38</f>
        <v>880.68628874000012</v>
      </c>
      <c r="BP16" s="218">
        <f>'Incapacity benefits'!BP38</f>
        <v>886.86491193999996</v>
      </c>
      <c r="BQ16" s="218">
        <f>'Incapacity benefits'!BQ38</f>
        <v>859.72773397999993</v>
      </c>
      <c r="BR16" s="218">
        <f>'Incapacity benefits'!BR38</f>
        <v>735.16706013999999</v>
      </c>
      <c r="BS16" s="218">
        <f>'Incapacity benefits'!BS38</f>
        <v>469.59270565999998</v>
      </c>
      <c r="BT16" s="218">
        <f>'Incapacity benefits'!BT38</f>
        <v>234.28937809000001</v>
      </c>
      <c r="BU16" s="218">
        <f>'Incapacity benefits'!BU38</f>
        <v>119.58597664999999</v>
      </c>
      <c r="BV16" s="218">
        <f>'Incapacity benefits'!BV38</f>
        <v>97.159200739999974</v>
      </c>
      <c r="BW16" s="218">
        <f>'Incapacity benefits'!BW38</f>
        <v>89.01216091000002</v>
      </c>
      <c r="BX16" s="218">
        <f>'Incapacity benefits'!BX38</f>
        <v>72.050411350000033</v>
      </c>
      <c r="BY16" s="218">
        <f>'Incapacity benefits'!BY38</f>
        <v>62.393181790000014</v>
      </c>
      <c r="BZ16" s="218">
        <f>'Incapacity benefits'!BZ38</f>
        <v>58.390374389999991</v>
      </c>
      <c r="CA16" s="218">
        <f>'Incapacity benefits'!CA38</f>
        <v>56.45326820999999</v>
      </c>
      <c r="CB16" s="218">
        <f>'Incapacity benefits'!CB38</f>
        <v>53.638740095482532</v>
      </c>
      <c r="CC16" s="218">
        <f>'Incapacity benefits'!CC38</f>
        <v>47.511442572427285</v>
      </c>
      <c r="CD16" s="218">
        <f>'Incapacity benefits'!CD38</f>
        <v>41.231051155379028</v>
      </c>
      <c r="CE16" s="218">
        <f>'Incapacity benefits'!CE38</f>
        <v>34.456158314489983</v>
      </c>
      <c r="CF16" s="218">
        <f>'Incapacity benefits'!CF38</f>
        <v>27.150953401472986</v>
      </c>
      <c r="CG16" s="220">
        <f>'Incapacity benefits'!CG38</f>
        <v>19.654963155637414</v>
      </c>
    </row>
    <row r="17" spans="1:85" x14ac:dyDescent="0.35">
      <c r="A17" s="289"/>
      <c r="B17" s="290" t="s">
        <v>402</v>
      </c>
      <c r="AH17" s="218">
        <f>'Incapacity benefits'!AH34</f>
        <v>696</v>
      </c>
      <c r="AI17" s="218">
        <f>'Incapacity benefits'!AI34</f>
        <v>655</v>
      </c>
      <c r="AJ17" s="218">
        <f>'Incapacity benefits'!AJ34</f>
        <v>654</v>
      </c>
      <c r="AK17" s="218">
        <f>'Incapacity benefits'!AK34</f>
        <v>680</v>
      </c>
      <c r="AL17" s="218">
        <f>'Incapacity benefits'!AL34</f>
        <v>554</v>
      </c>
      <c r="AM17" s="218">
        <f>'Incapacity benefits'!AM34</f>
        <v>265</v>
      </c>
      <c r="AN17" s="218">
        <f>'Incapacity benefits'!AN34</f>
        <v>279</v>
      </c>
      <c r="AO17" s="218">
        <f>'Incapacity benefits'!AO34</f>
        <v>276</v>
      </c>
      <c r="AP17" s="218">
        <f>'Incapacity benefits'!AP34</f>
        <v>179</v>
      </c>
      <c r="AQ17" s="218">
        <f>'Incapacity benefits'!AQ34</f>
        <v>193.001</v>
      </c>
      <c r="AR17" s="218">
        <f>'Incapacity benefits'!AR34</f>
        <v>191.96</v>
      </c>
      <c r="AS17" s="218">
        <f>'Incapacity benefits'!AS34</f>
        <v>203.69200000000001</v>
      </c>
      <c r="AT17" s="218">
        <f>'Incapacity benefits'!AT34</f>
        <v>216.292</v>
      </c>
      <c r="AU17" s="218">
        <f>'Incapacity benefits'!AU34</f>
        <v>273.512</v>
      </c>
      <c r="AV17" s="218">
        <f>'Incapacity benefits'!AV34</f>
        <v>364</v>
      </c>
      <c r="AW17" s="218">
        <f>'Incapacity benefits'!AW34</f>
        <v>365</v>
      </c>
      <c r="AX17" s="218">
        <f>'Incapacity benefits'!AX34</f>
        <v>341.84</v>
      </c>
      <c r="AY17" s="218">
        <f>'Incapacity benefits'!AY34</f>
        <v>12</v>
      </c>
      <c r="AZ17" s="218">
        <f>'Incapacity benefits'!AZ34</f>
        <v>0</v>
      </c>
      <c r="BA17" s="218">
        <f>'Incapacity benefits'!BA34</f>
        <v>0</v>
      </c>
      <c r="BB17" s="218">
        <f>'Incapacity benefits'!BB34</f>
        <v>0</v>
      </c>
      <c r="BC17" s="218">
        <f>'Incapacity benefits'!BC34</f>
        <v>0</v>
      </c>
      <c r="BD17" s="218">
        <f>'Incapacity benefits'!BD34</f>
        <v>0</v>
      </c>
      <c r="BE17" s="218">
        <f>'Incapacity benefits'!BE34</f>
        <v>0</v>
      </c>
      <c r="BF17" s="218">
        <f>'Incapacity benefits'!BF34</f>
        <v>0</v>
      </c>
      <c r="BG17" s="218">
        <f>'Incapacity benefits'!BG34</f>
        <v>0</v>
      </c>
      <c r="BH17" s="218">
        <f>'Incapacity benefits'!BH34</f>
        <v>0</v>
      </c>
      <c r="BI17" s="218">
        <f>'Incapacity benefits'!BI34</f>
        <v>0</v>
      </c>
      <c r="BJ17" s="218">
        <f>'Incapacity benefits'!BJ34</f>
        <v>0</v>
      </c>
      <c r="BK17" s="218">
        <f>'Incapacity benefits'!BK34</f>
        <v>0</v>
      </c>
      <c r="BL17" s="218">
        <f>'Incapacity benefits'!BL34</f>
        <v>0</v>
      </c>
      <c r="BM17" s="218">
        <f>'Incapacity benefits'!BM34</f>
        <v>0</v>
      </c>
      <c r="BN17" s="218">
        <f>'Incapacity benefits'!BN34</f>
        <v>0</v>
      </c>
      <c r="BO17" s="218">
        <f>'Incapacity benefits'!BO34</f>
        <v>0</v>
      </c>
      <c r="BP17" s="218">
        <f>'Incapacity benefits'!BP34</f>
        <v>0</v>
      </c>
      <c r="BQ17" s="218">
        <f>'Incapacity benefits'!BQ34</f>
        <v>0</v>
      </c>
      <c r="BR17" s="218">
        <f>'Incapacity benefits'!BR34</f>
        <v>0</v>
      </c>
      <c r="BS17" s="218">
        <f>'Incapacity benefits'!BS34</f>
        <v>0</v>
      </c>
      <c r="BT17" s="218">
        <f>'Incapacity benefits'!BT34</f>
        <v>0</v>
      </c>
      <c r="BU17" s="218">
        <f>'Incapacity benefits'!BU34</f>
        <v>0</v>
      </c>
      <c r="BV17" s="218">
        <f>'Incapacity benefits'!BV34</f>
        <v>0</v>
      </c>
      <c r="BW17" s="218">
        <f>'Incapacity benefits'!BW34</f>
        <v>0</v>
      </c>
      <c r="BX17" s="218">
        <f>'Incapacity benefits'!BX34</f>
        <v>0</v>
      </c>
      <c r="BY17" s="218">
        <f>'Incapacity benefits'!BY34</f>
        <v>0</v>
      </c>
      <c r="BZ17" s="218">
        <f>'Incapacity benefits'!BZ34</f>
        <v>0</v>
      </c>
      <c r="CA17" s="218">
        <f>'Incapacity benefits'!CA34</f>
        <v>0</v>
      </c>
      <c r="CB17" s="218">
        <f>'Incapacity benefits'!CB34</f>
        <v>0</v>
      </c>
      <c r="CC17" s="218">
        <f>'Incapacity benefits'!CC34</f>
        <v>0</v>
      </c>
      <c r="CD17" s="218">
        <f>'Incapacity benefits'!CD34</f>
        <v>0</v>
      </c>
      <c r="CE17" s="218">
        <f>'Incapacity benefits'!CE34</f>
        <v>0</v>
      </c>
      <c r="CF17" s="218">
        <f>'Incapacity benefits'!CF34</f>
        <v>0</v>
      </c>
      <c r="CG17" s="220">
        <f>'Incapacity benefits'!CG34</f>
        <v>0</v>
      </c>
    </row>
    <row r="18" spans="1:85" x14ac:dyDescent="0.35">
      <c r="A18" s="289"/>
      <c r="B18" s="291" t="s">
        <v>570</v>
      </c>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c r="BR18" s="218">
        <v>8.5842064338530673</v>
      </c>
      <c r="BS18" s="218">
        <v>15.913092580289941</v>
      </c>
      <c r="BT18" s="218">
        <v>216.88252404106768</v>
      </c>
      <c r="BU18" s="218">
        <v>413.66593266033817</v>
      </c>
      <c r="BV18" s="218">
        <v>1125.1525304895706</v>
      </c>
      <c r="BW18" s="218">
        <v>3173.0251898157117</v>
      </c>
      <c r="BX18" s="218">
        <v>5726.5642384113016</v>
      </c>
      <c r="BY18" s="218">
        <v>7940.29390079926</v>
      </c>
      <c r="BZ18" s="218">
        <v>9875.3175788035041</v>
      </c>
      <c r="CA18" s="218">
        <v>13147.712943111273</v>
      </c>
      <c r="CB18" s="218">
        <v>17037.144250657922</v>
      </c>
      <c r="CC18" s="218">
        <v>23701.650586678516</v>
      </c>
      <c r="CD18" s="218">
        <v>26503.838903411022</v>
      </c>
      <c r="CE18" s="218">
        <v>27510.997190200364</v>
      </c>
      <c r="CF18" s="218">
        <v>28723.998331825005</v>
      </c>
      <c r="CG18" s="220">
        <v>30351.276274859134</v>
      </c>
    </row>
    <row r="19" spans="1:85" ht="25.5" customHeight="1" x14ac:dyDescent="0.35">
      <c r="A19" s="289"/>
      <c r="B19" s="221" t="s">
        <v>571</v>
      </c>
      <c r="AH19" s="218">
        <f t="shared" ref="AH19:BM19" si="6">SUM(AH20:AH24)</f>
        <v>253</v>
      </c>
      <c r="AI19" s="218">
        <f t="shared" si="6"/>
        <v>285</v>
      </c>
      <c r="AJ19" s="218">
        <f t="shared" si="6"/>
        <v>329</v>
      </c>
      <c r="AK19" s="218">
        <f t="shared" si="6"/>
        <v>367</v>
      </c>
      <c r="AL19" s="218">
        <f t="shared" si="6"/>
        <v>399</v>
      </c>
      <c r="AM19" s="218">
        <f t="shared" si="6"/>
        <v>428</v>
      </c>
      <c r="AN19" s="218">
        <f t="shared" si="6"/>
        <v>441</v>
      </c>
      <c r="AO19" s="218">
        <f t="shared" si="6"/>
        <v>470</v>
      </c>
      <c r="AP19" s="218">
        <f t="shared" si="6"/>
        <v>505</v>
      </c>
      <c r="AQ19" s="218">
        <f t="shared" si="6"/>
        <v>514.10200000000009</v>
      </c>
      <c r="AR19" s="218">
        <f t="shared" si="6"/>
        <v>513.58300000000008</v>
      </c>
      <c r="AS19" s="218">
        <f t="shared" si="6"/>
        <v>533.13800000000003</v>
      </c>
      <c r="AT19" s="218">
        <f t="shared" si="6"/>
        <v>584.37099999999998</v>
      </c>
      <c r="AU19" s="218">
        <f t="shared" si="6"/>
        <v>654.65499413448993</v>
      </c>
      <c r="AV19" s="218">
        <f t="shared" si="6"/>
        <v>667.50399999999991</v>
      </c>
      <c r="AW19" s="218">
        <f t="shared" si="6"/>
        <v>686.28399999999988</v>
      </c>
      <c r="AX19" s="218">
        <f t="shared" si="6"/>
        <v>710.02199999999993</v>
      </c>
      <c r="AY19" s="218">
        <f t="shared" si="6"/>
        <v>734.97559504132221</v>
      </c>
      <c r="AZ19" s="218">
        <f t="shared" si="6"/>
        <v>748.39700000000005</v>
      </c>
      <c r="BA19" s="218">
        <f t="shared" si="6"/>
        <v>751.94600000000003</v>
      </c>
      <c r="BB19" s="218">
        <f t="shared" si="6"/>
        <v>769.20972503840244</v>
      </c>
      <c r="BC19" s="218">
        <f t="shared" si="6"/>
        <v>763.73799999999994</v>
      </c>
      <c r="BD19" s="218">
        <f t="shared" si="6"/>
        <v>770.87267336961202</v>
      </c>
      <c r="BE19" s="218">
        <f t="shared" si="6"/>
        <v>792.85709700000007</v>
      </c>
      <c r="BF19" s="218">
        <f t="shared" si="6"/>
        <v>802.21727761258762</v>
      </c>
      <c r="BG19" s="218">
        <f t="shared" si="6"/>
        <v>802.82745841250244</v>
      </c>
      <c r="BH19" s="218">
        <f t="shared" si="6"/>
        <v>815.19508900000005</v>
      </c>
      <c r="BI19" s="218">
        <f t="shared" si="6"/>
        <v>812.2834377490002</v>
      </c>
      <c r="BJ19" s="218">
        <f t="shared" si="6"/>
        <v>816.40638853999985</v>
      </c>
      <c r="BK19" s="218">
        <f t="shared" si="6"/>
        <v>822.24543098380013</v>
      </c>
      <c r="BL19" s="218">
        <f t="shared" si="6"/>
        <v>853.28739183000016</v>
      </c>
      <c r="BM19" s="218">
        <f t="shared" si="6"/>
        <v>886.07535800000016</v>
      </c>
      <c r="BN19" s="218">
        <f t="shared" ref="BN19:CG19" si="7">SUM(BN20:BN24)</f>
        <v>935.91351682000004</v>
      </c>
      <c r="BO19" s="218">
        <f t="shared" si="7"/>
        <v>934.84436764999998</v>
      </c>
      <c r="BP19" s="218">
        <f t="shared" si="7"/>
        <v>956.67538677023606</v>
      </c>
      <c r="BQ19" s="218">
        <f t="shared" si="7"/>
        <v>955.36992824000004</v>
      </c>
      <c r="BR19" s="218">
        <f t="shared" si="7"/>
        <v>990.27274720504909</v>
      </c>
      <c r="BS19" s="218">
        <f t="shared" si="7"/>
        <v>981.8956384411166</v>
      </c>
      <c r="BT19" s="218">
        <f t="shared" si="7"/>
        <v>944.54616344999977</v>
      </c>
      <c r="BU19" s="218">
        <f t="shared" si="7"/>
        <v>930.13222866000035</v>
      </c>
      <c r="BV19" s="218">
        <f t="shared" si="7"/>
        <v>923.82389724765915</v>
      </c>
      <c r="BW19" s="218">
        <f t="shared" si="7"/>
        <v>916.44847311872832</v>
      </c>
      <c r="BX19" s="218">
        <f t="shared" si="7"/>
        <v>799.38623526999947</v>
      </c>
      <c r="BY19" s="218">
        <f t="shared" si="7"/>
        <v>783.30235273000028</v>
      </c>
      <c r="BZ19" s="218">
        <f t="shared" si="7"/>
        <v>773.27378092999948</v>
      </c>
      <c r="CA19" s="218">
        <f t="shared" si="7"/>
        <v>807.3960622899998</v>
      </c>
      <c r="CB19" s="218">
        <f t="shared" si="7"/>
        <v>834.66643798637813</v>
      </c>
      <c r="CC19" s="218">
        <f t="shared" si="7"/>
        <v>820.30729193781974</v>
      </c>
      <c r="CD19" s="218">
        <f t="shared" si="7"/>
        <v>809.41241636919563</v>
      </c>
      <c r="CE19" s="218">
        <f t="shared" si="7"/>
        <v>795.88990920419144</v>
      </c>
      <c r="CF19" s="218">
        <f t="shared" si="7"/>
        <v>774.87394206431247</v>
      </c>
      <c r="CG19" s="220">
        <f t="shared" si="7"/>
        <v>754.52630628520114</v>
      </c>
    </row>
    <row r="20" spans="1:85" x14ac:dyDescent="0.35">
      <c r="A20" s="289"/>
      <c r="B20" s="201" t="s">
        <v>572</v>
      </c>
      <c r="AH20" s="218">
        <f>'Industrial injuries benefits'!AH10</f>
        <v>32</v>
      </c>
      <c r="AI20" s="218">
        <f>'Industrial injuries benefits'!AI10</f>
        <v>36</v>
      </c>
      <c r="AJ20" s="218">
        <f>'Industrial injuries benefits'!AJ10</f>
        <v>42</v>
      </c>
      <c r="AK20" s="218">
        <f>'Industrial injuries benefits'!AK10</f>
        <v>47</v>
      </c>
      <c r="AL20" s="218">
        <f>'Industrial injuries benefits'!AL10</f>
        <v>51</v>
      </c>
      <c r="AM20" s="218">
        <f>'Industrial injuries benefits'!AM10</f>
        <v>54</v>
      </c>
      <c r="AN20" s="218">
        <f>'Industrial injuries benefits'!AN10</f>
        <v>55</v>
      </c>
      <c r="AO20" s="218">
        <f>'Industrial injuries benefits'!AO10</f>
        <v>58</v>
      </c>
      <c r="AP20" s="218">
        <f>'Industrial injuries benefits'!AP10</f>
        <v>61</v>
      </c>
      <c r="AQ20" s="218">
        <f>'Industrial injuries benefits'!AQ10</f>
        <v>56.491999999999997</v>
      </c>
      <c r="AR20" s="218">
        <f>'Industrial injuries benefits'!AR10</f>
        <v>58.61</v>
      </c>
      <c r="AS20" s="218">
        <f>'Industrial injuries benefits'!AS10</f>
        <v>59.338999999999999</v>
      </c>
      <c r="AT20" s="218">
        <f>'Industrial injuries benefits'!AT10</f>
        <v>60.216000000000001</v>
      </c>
      <c r="AU20" s="218">
        <f>'Industrial injuries benefits'!AU10</f>
        <v>64.003</v>
      </c>
      <c r="AV20" s="218">
        <f>'Industrial injuries benefits'!AV10</f>
        <v>62.688000000000002</v>
      </c>
      <c r="AW20" s="218">
        <f>'Industrial injuries benefits'!AW10</f>
        <v>66.622</v>
      </c>
      <c r="AX20" s="218">
        <f>'Industrial injuries benefits'!AX10</f>
        <v>58.168999999999997</v>
      </c>
      <c r="AY20" s="218">
        <f>'Industrial injuries benefits'!AY10</f>
        <v>57.765999999999998</v>
      </c>
      <c r="AZ20" s="218">
        <f>'Industrial injuries benefits'!AZ10</f>
        <v>55.347000000000001</v>
      </c>
      <c r="BA20" s="218">
        <f>'Industrial injuries benefits'!BA10</f>
        <v>54.619</v>
      </c>
      <c r="BB20" s="218">
        <f>'Industrial injuries benefits'!BB10</f>
        <v>49.393000000000001</v>
      </c>
      <c r="BC20" s="218">
        <f>'Industrial injuries benefits'!BC10</f>
        <v>51.527999999999999</v>
      </c>
      <c r="BD20" s="218">
        <f>'Industrial injuries benefits'!BD10</f>
        <v>49</v>
      </c>
      <c r="BE20" s="218">
        <f>'Industrial injuries benefits'!BE10</f>
        <v>49</v>
      </c>
      <c r="BF20" s="218">
        <f>'Industrial injuries benefits'!BF10</f>
        <v>48.056406750000008</v>
      </c>
      <c r="BG20" s="218">
        <f>'Industrial injuries benefits'!BG10</f>
        <v>45.566810758911991</v>
      </c>
      <c r="BH20" s="218">
        <f>'Industrial injuries benefits'!BH10</f>
        <v>43.427999999999997</v>
      </c>
      <c r="BI20" s="218">
        <f>'Industrial injuries benefits'!BI10</f>
        <v>40.824999999999996</v>
      </c>
      <c r="BJ20" s="218">
        <f>'Industrial injuries benefits'!BJ10</f>
        <v>39.280999999999992</v>
      </c>
      <c r="BK20" s="218">
        <f>'Industrial injuries benefits'!BK10</f>
        <v>37.953660409999991</v>
      </c>
      <c r="BL20" s="218">
        <f>'Industrial injuries benefits'!BL10</f>
        <v>36.609209720000003</v>
      </c>
      <c r="BM20" s="218">
        <f>'Industrial injuries benefits'!BM10</f>
        <v>35.892877070000004</v>
      </c>
      <c r="BN20" s="218">
        <f>'Industrial injuries benefits'!BN10</f>
        <v>34.066781949999992</v>
      </c>
      <c r="BO20" s="218">
        <f>'Industrial injuries benefits'!BO10</f>
        <v>32.863790210000005</v>
      </c>
      <c r="BP20" s="218">
        <f>'Industrial injuries benefits'!BP10</f>
        <v>31.777945706246079</v>
      </c>
      <c r="BQ20" s="218">
        <f>'Industrial injuries benefits'!BQ10</f>
        <v>30.124750710000001</v>
      </c>
      <c r="BR20" s="218">
        <f>'Industrial injuries benefits'!BR10</f>
        <v>28.755832375049046</v>
      </c>
      <c r="BS20" s="218">
        <f>'Industrial injuries benefits'!BS10</f>
        <v>27.025887466107488</v>
      </c>
      <c r="BT20" s="218">
        <f>'Industrial injuries benefits'!BT10</f>
        <v>25.498268546333197</v>
      </c>
      <c r="BU20" s="218">
        <f>'Industrial injuries benefits'!BU10</f>
        <v>23.831493541905591</v>
      </c>
      <c r="BV20" s="218">
        <f>'Industrial injuries benefits'!BV10</f>
        <v>22.347574829076994</v>
      </c>
      <c r="BW20" s="218">
        <f>'Industrial injuries benefits'!BW10</f>
        <v>20.948693349502165</v>
      </c>
      <c r="BX20" s="218">
        <f>'Industrial injuries benefits'!BX10</f>
        <v>16.782358873282199</v>
      </c>
      <c r="BY20" s="218">
        <f>'Industrial injuries benefits'!BY10</f>
        <v>15.57720245318416</v>
      </c>
      <c r="BZ20" s="218">
        <f>'Industrial injuries benefits'!BZ10</f>
        <v>14.451151224792415</v>
      </c>
      <c r="CA20" s="218">
        <f>'Industrial injuries benefits'!CA10</f>
        <v>14.308196586284881</v>
      </c>
      <c r="CB20" s="218">
        <f>'Industrial injuries benefits'!CB10</f>
        <v>14.057525869323355</v>
      </c>
      <c r="CC20" s="218">
        <f>'Industrial injuries benefits'!CC10</f>
        <v>13.302119403371426</v>
      </c>
      <c r="CD20" s="218">
        <f>'Industrial injuries benefits'!CD10</f>
        <v>12.604909244569908</v>
      </c>
      <c r="CE20" s="218">
        <f>'Industrial injuries benefits'!CE10</f>
        <v>11.771128859852128</v>
      </c>
      <c r="CF20" s="218">
        <f>'Industrial injuries benefits'!CF10</f>
        <v>10.925185228684725</v>
      </c>
      <c r="CG20" s="220">
        <f>'Industrial injuries benefits'!CG10</f>
        <v>10.153206119215112</v>
      </c>
    </row>
    <row r="21" spans="1:85" x14ac:dyDescent="0.35">
      <c r="A21" s="289"/>
      <c r="B21" s="201" t="s">
        <v>573</v>
      </c>
      <c r="AH21" s="218">
        <f>'Industrial injuries benefits'!AH6</f>
        <v>216</v>
      </c>
      <c r="AI21" s="218">
        <f>'Industrial injuries benefits'!AI6</f>
        <v>244</v>
      </c>
      <c r="AJ21" s="218">
        <f>'Industrial injuries benefits'!AJ6</f>
        <v>282</v>
      </c>
      <c r="AK21" s="218">
        <f>'Industrial injuries benefits'!AK6</f>
        <v>315</v>
      </c>
      <c r="AL21" s="218">
        <f>'Industrial injuries benefits'!AL6</f>
        <v>343</v>
      </c>
      <c r="AM21" s="218">
        <f>'Industrial injuries benefits'!AM6</f>
        <v>369</v>
      </c>
      <c r="AN21" s="218">
        <f>'Industrial injuries benefits'!AN6</f>
        <v>381</v>
      </c>
      <c r="AO21" s="218">
        <f>'Industrial injuries benefits'!AO6</f>
        <v>407</v>
      </c>
      <c r="AP21" s="218">
        <f>'Industrial injuries benefits'!AP6</f>
        <v>440</v>
      </c>
      <c r="AQ21" s="218">
        <f>'Industrial injuries benefits'!AQ6</f>
        <v>453.38600000000002</v>
      </c>
      <c r="AR21" s="218">
        <f>'Industrial injuries benefits'!AR6</f>
        <v>451.27800000000002</v>
      </c>
      <c r="AS21" s="218">
        <f>'Industrial injuries benefits'!AS6</f>
        <v>469.52100000000002</v>
      </c>
      <c r="AT21" s="218">
        <f>'Industrial injuries benefits'!AT6</f>
        <v>520.06299999999999</v>
      </c>
      <c r="AU21" s="218">
        <f>'Industrial injuries benefits'!AU6</f>
        <v>586.55099413448988</v>
      </c>
      <c r="AV21" s="218">
        <f>'Industrial injuries benefits'!AV6</f>
        <v>600.92999999999995</v>
      </c>
      <c r="AW21" s="218">
        <f>'Industrial injuries benefits'!AW6</f>
        <v>616.15499999999997</v>
      </c>
      <c r="AX21" s="218">
        <f>'Industrial injuries benefits'!AX6</f>
        <v>645.43899999999996</v>
      </c>
      <c r="AY21" s="218">
        <f>'Industrial injuries benefits'!AY6</f>
        <v>669.97299999999996</v>
      </c>
      <c r="AZ21" s="218">
        <f>'Industrial injuries benefits'!AZ6</f>
        <v>684.82</v>
      </c>
      <c r="BA21" s="218">
        <f>'Industrial injuries benefits'!BA6</f>
        <v>689.89800000000002</v>
      </c>
      <c r="BB21" s="218">
        <f>'Industrial injuries benefits'!BB6</f>
        <v>709.66099999999994</v>
      </c>
      <c r="BC21" s="218">
        <f>'Industrial injuries benefits'!BC6</f>
        <v>699.61199999999997</v>
      </c>
      <c r="BD21" s="218">
        <f>'Industrial injuries benefits'!BD6</f>
        <v>708</v>
      </c>
      <c r="BE21" s="218">
        <f>'Industrial injuries benefits'!BE6</f>
        <v>727.45800000000008</v>
      </c>
      <c r="BF21" s="218">
        <f>'Industrial injuries benefits'!BF6</f>
        <v>732.7211213525876</v>
      </c>
      <c r="BG21" s="218">
        <f>'Industrial injuries benefits'!BG6</f>
        <v>736.5558877814442</v>
      </c>
      <c r="BH21" s="218">
        <f>'Industrial injuries benefits'!BH6</f>
        <v>749.94100000000003</v>
      </c>
      <c r="BI21" s="218">
        <f>'Industrial injuries benefits'!BI6</f>
        <v>745.66237929900012</v>
      </c>
      <c r="BJ21" s="218">
        <f>'Industrial injuries benefits'!BJ6</f>
        <v>750.09489891999988</v>
      </c>
      <c r="BK21" s="218">
        <f>'Industrial injuries benefits'!BK6</f>
        <v>755.76206665380005</v>
      </c>
      <c r="BL21" s="218">
        <f>'Industrial injuries benefits'!BL6</f>
        <v>778.67019714000014</v>
      </c>
      <c r="BM21" s="218">
        <f>'Industrial injuries benefits'!BM6</f>
        <v>807.08740407000005</v>
      </c>
      <c r="BN21" s="218">
        <f>'Industrial injuries benefits'!BN6</f>
        <v>853.62603838000007</v>
      </c>
      <c r="BO21" s="218">
        <f>'Industrial injuries benefits'!BO6</f>
        <v>854.15397472999996</v>
      </c>
      <c r="BP21" s="218">
        <f>'Industrial injuries benefits'!BP6</f>
        <v>873.08095759619198</v>
      </c>
      <c r="BQ21" s="218">
        <f>'Industrial injuries benefits'!BQ6</f>
        <v>870.57572770000002</v>
      </c>
      <c r="BR21" s="218">
        <f>'Industrial injuries benefits'!BR6</f>
        <v>879.197</v>
      </c>
      <c r="BS21" s="218">
        <f>'Industrial injuries benefits'!BS6</f>
        <v>865.05799890795549</v>
      </c>
      <c r="BT21" s="218">
        <f>'Industrial injuries benefits'!BT6</f>
        <v>835.61493410366666</v>
      </c>
      <c r="BU21" s="218">
        <f>'Industrial injuries benefits'!BU6</f>
        <v>816.60546981378729</v>
      </c>
      <c r="BV21" s="218">
        <f>'Industrial injuries benefits'!BV6</f>
        <v>815.68788701622077</v>
      </c>
      <c r="BW21" s="218">
        <f>'Industrial injuries benefits'!BW6</f>
        <v>809.83314456049766</v>
      </c>
      <c r="BX21" s="218">
        <f>'Industrial injuries benefits'!BX6</f>
        <v>706.71967707671729</v>
      </c>
      <c r="BY21" s="218">
        <f>'Industrial injuries benefits'!BY6</f>
        <v>689.27001213681615</v>
      </c>
      <c r="BZ21" s="218">
        <f>'Industrial injuries benefits'!BZ6</f>
        <v>680.9491650152072</v>
      </c>
      <c r="CA21" s="218">
        <f>'Industrial injuries benefits'!CA6</f>
        <v>721.43486639371486</v>
      </c>
      <c r="CB21" s="218">
        <f>'Industrial injuries benefits'!CB6</f>
        <v>738.79435123317421</v>
      </c>
      <c r="CC21" s="218">
        <f>'Industrial injuries benefits'!CC6</f>
        <v>726.371536039646</v>
      </c>
      <c r="CD21" s="218">
        <f>'Industrial injuries benefits'!CD6</f>
        <v>716.66561305076129</v>
      </c>
      <c r="CE21" s="218">
        <f>'Industrial injuries benefits'!CE6</f>
        <v>704.82527967753492</v>
      </c>
      <c r="CF21" s="218">
        <f>'Industrial injuries benefits'!CF6</f>
        <v>685.67173354321801</v>
      </c>
      <c r="CG21" s="220">
        <f>'Industrial injuries benefits'!CG6</f>
        <v>666.18590007184957</v>
      </c>
    </row>
    <row r="22" spans="1:85" x14ac:dyDescent="0.35">
      <c r="A22" s="289"/>
      <c r="B22" s="292" t="s">
        <v>574</v>
      </c>
      <c r="AH22" s="218">
        <f>'Industrial injuries benefits'!AH15</f>
        <v>0</v>
      </c>
      <c r="AI22" s="218">
        <f>'Industrial injuries benefits'!AI15</f>
        <v>0</v>
      </c>
      <c r="AJ22" s="218">
        <f>'Industrial injuries benefits'!AJ15</f>
        <v>0</v>
      </c>
      <c r="AK22" s="218">
        <f>'Industrial injuries benefits'!AK15</f>
        <v>0</v>
      </c>
      <c r="AL22" s="218">
        <f>'Industrial injuries benefits'!AL15</f>
        <v>0</v>
      </c>
      <c r="AM22" s="218">
        <f>'Industrial injuries benefits'!AM15</f>
        <v>0</v>
      </c>
      <c r="AN22" s="218">
        <f>'Industrial injuries benefits'!AN15</f>
        <v>0</v>
      </c>
      <c r="AO22" s="218">
        <f>'Industrial injuries benefits'!AO15</f>
        <v>0</v>
      </c>
      <c r="AP22" s="218">
        <f>'Industrial injuries benefits'!AP15</f>
        <v>0</v>
      </c>
      <c r="AQ22" s="218">
        <f>'Industrial injuries benefits'!AQ15</f>
        <v>0</v>
      </c>
      <c r="AR22" s="218">
        <f>'Industrial injuries benefits'!AR15</f>
        <v>0</v>
      </c>
      <c r="AS22" s="218">
        <f>'Industrial injuries benefits'!AS15</f>
        <v>0</v>
      </c>
      <c r="AT22" s="218">
        <f>'Industrial injuries benefits'!AT15</f>
        <v>0</v>
      </c>
      <c r="AU22" s="218">
        <f>'Industrial injuries benefits'!AU15</f>
        <v>0</v>
      </c>
      <c r="AV22" s="218">
        <f>'Industrial injuries benefits'!AV15</f>
        <v>0</v>
      </c>
      <c r="AW22" s="218">
        <f>'Industrial injuries benefits'!AW15</f>
        <v>0</v>
      </c>
      <c r="AX22" s="218">
        <f>'Industrial injuries benefits'!AX15</f>
        <v>0</v>
      </c>
      <c r="AY22" s="218">
        <f>'Industrial injuries benefits'!AY15</f>
        <v>0</v>
      </c>
      <c r="AZ22" s="218">
        <f>'Industrial injuries benefits'!AZ15</f>
        <v>0</v>
      </c>
      <c r="BA22" s="218">
        <f>'Industrial injuries benefits'!BA15</f>
        <v>0</v>
      </c>
      <c r="BB22" s="218">
        <f>'Industrial injuries benefits'!BB15</f>
        <v>0</v>
      </c>
      <c r="BC22" s="218">
        <f>'Industrial injuries benefits'!BC15</f>
        <v>0</v>
      </c>
      <c r="BD22" s="218">
        <f>'Industrial injuries benefits'!BD15</f>
        <v>0</v>
      </c>
      <c r="BE22" s="218">
        <f>'Industrial injuries benefits'!BE15</f>
        <v>0</v>
      </c>
      <c r="BF22" s="218">
        <f>'Industrial injuries benefits'!BF15</f>
        <v>0</v>
      </c>
      <c r="BG22" s="218">
        <f>'Industrial injuries benefits'!BG15</f>
        <v>0</v>
      </c>
      <c r="BH22" s="218">
        <f>'Industrial injuries benefits'!BH15</f>
        <v>0</v>
      </c>
      <c r="BI22" s="218">
        <f>'Industrial injuries benefits'!BI15</f>
        <v>0</v>
      </c>
      <c r="BJ22" s="218">
        <f>'Industrial injuries benefits'!BJ15</f>
        <v>0</v>
      </c>
      <c r="BK22" s="218">
        <f>'Industrial injuries benefits'!BK15</f>
        <v>0</v>
      </c>
      <c r="BL22" s="218">
        <f>'Industrial injuries benefits'!BL15</f>
        <v>5.5109329999999996</v>
      </c>
      <c r="BM22" s="218">
        <f>'Industrial injuries benefits'!BM15</f>
        <v>7.0408049999999998</v>
      </c>
      <c r="BN22" s="218">
        <f>'Industrial injuries benefits'!BN15</f>
        <v>9.2482140000000008</v>
      </c>
      <c r="BO22" s="218">
        <f>'Industrial injuries benefits'!BO15</f>
        <v>9.5133209999999995</v>
      </c>
      <c r="BP22" s="218">
        <f>'Industrial injuries benefits'!BP15</f>
        <v>9.4075343484310903</v>
      </c>
      <c r="BQ22" s="218">
        <f>'Industrial injuries benefits'!BQ15</f>
        <v>9.2168086836232543</v>
      </c>
      <c r="BR22" s="218">
        <f>'Industrial injuries benefits'!BR15</f>
        <v>37.532187830000005</v>
      </c>
      <c r="BS22" s="218">
        <f>'Industrial injuries benefits'!BS15</f>
        <v>43.794516459999997</v>
      </c>
      <c r="BT22" s="218">
        <f>'Industrial injuries benefits'!BT15</f>
        <v>41.280517799999998</v>
      </c>
      <c r="BU22" s="218">
        <f>'Industrial injuries benefits'!BU15</f>
        <v>48.629247100000001</v>
      </c>
      <c r="BV22" s="218">
        <f>'Industrial injuries benefits'!BV15</f>
        <v>41.032349681177138</v>
      </c>
      <c r="BW22" s="218">
        <f>'Industrial injuries benefits'!BW15</f>
        <v>43.885255000000001</v>
      </c>
      <c r="BX22" s="218">
        <f>'Industrial injuries benefits'!BX15</f>
        <v>41.886665799999996</v>
      </c>
      <c r="BY22" s="218">
        <f>'Industrial injuries benefits'!BY15</f>
        <v>41.936323200000004</v>
      </c>
      <c r="BZ22" s="218">
        <f>'Industrial injuries benefits'!BZ15</f>
        <v>42.326642399999997</v>
      </c>
      <c r="CA22" s="218">
        <f>'Industrial injuries benefits'!CA15</f>
        <v>42.899118999999999</v>
      </c>
      <c r="CB22" s="218">
        <f>'Industrial injuries benefits'!CB15</f>
        <v>46.66154855111364</v>
      </c>
      <c r="CC22" s="218">
        <f>'Industrial injuries benefits'!CC15</f>
        <v>44.898231326238118</v>
      </c>
      <c r="CD22" s="218">
        <f>'Industrial injuries benefits'!CD15</f>
        <v>44.778992380825599</v>
      </c>
      <c r="CE22" s="218">
        <f>'Industrial injuries benefits'!CE15</f>
        <v>44.57353608105533</v>
      </c>
      <c r="CF22" s="218">
        <f>'Industrial injuries benefits'!CF15</f>
        <v>44.327406904468113</v>
      </c>
      <c r="CG22" s="220">
        <f>'Industrial injuries benefits'!CG15</f>
        <v>44.30657569143613</v>
      </c>
    </row>
    <row r="23" spans="1:85" x14ac:dyDescent="0.35">
      <c r="A23" s="289"/>
      <c r="B23" s="293" t="s">
        <v>575</v>
      </c>
      <c r="AH23" s="218">
        <f>'Industrial injuries benefits'!AH13</f>
        <v>5</v>
      </c>
      <c r="AI23" s="218">
        <f>'Industrial injuries benefits'!AI13</f>
        <v>5</v>
      </c>
      <c r="AJ23" s="218">
        <f>'Industrial injuries benefits'!AJ13</f>
        <v>5</v>
      </c>
      <c r="AK23" s="218">
        <f>'Industrial injuries benefits'!AK13</f>
        <v>5</v>
      </c>
      <c r="AL23" s="218">
        <f>'Industrial injuries benefits'!AL13</f>
        <v>5</v>
      </c>
      <c r="AM23" s="218">
        <f>'Industrial injuries benefits'!AM13</f>
        <v>5</v>
      </c>
      <c r="AN23" s="218">
        <f>'Industrial injuries benefits'!AN13</f>
        <v>5</v>
      </c>
      <c r="AO23" s="218">
        <f>'Industrial injuries benefits'!AO13</f>
        <v>5</v>
      </c>
      <c r="AP23" s="218">
        <f>'Industrial injuries benefits'!AP13</f>
        <v>4</v>
      </c>
      <c r="AQ23" s="218">
        <f>'Industrial injuries benefits'!AQ13</f>
        <v>4.2240000000000002</v>
      </c>
      <c r="AR23" s="218">
        <f>'Industrial injuries benefits'!AR13</f>
        <v>3.6949999999999998</v>
      </c>
      <c r="AS23" s="218">
        <f>'Industrial injuries benefits'!AS13</f>
        <v>4.2779999999999996</v>
      </c>
      <c r="AT23" s="218">
        <f>'Industrial injuries benefits'!AT13</f>
        <v>4.0919999999999996</v>
      </c>
      <c r="AU23" s="218">
        <f>'Industrial injuries benefits'!AU13</f>
        <v>4.101</v>
      </c>
      <c r="AV23" s="218">
        <f>'Industrial injuries benefits'!AV13</f>
        <v>3.8860000000000001</v>
      </c>
      <c r="AW23" s="218">
        <f>'Industrial injuries benefits'!AW13</f>
        <v>3.5070000000000001</v>
      </c>
      <c r="AX23" s="218">
        <f>'Industrial injuries benefits'!AX13</f>
        <v>2.9569999999999999</v>
      </c>
      <c r="AY23" s="218">
        <f>'Industrial injuries benefits'!AY13</f>
        <v>3.1080000000000001</v>
      </c>
      <c r="AZ23" s="218">
        <f>'Industrial injuries benefits'!AZ13</f>
        <v>2.7719999999999998</v>
      </c>
      <c r="BA23" s="218">
        <f>'Industrial injuries benefits'!BA13</f>
        <v>2.4620000000000002</v>
      </c>
      <c r="BB23" s="218">
        <f>'Industrial injuries benefits'!BB13</f>
        <v>1.859</v>
      </c>
      <c r="BC23" s="218">
        <f>'Industrial injuries benefits'!BC13</f>
        <v>2.0350000000000001</v>
      </c>
      <c r="BD23" s="218">
        <f>'Industrial injuries benefits'!BD13</f>
        <v>2</v>
      </c>
      <c r="BE23" s="218">
        <f>'Industrial injuries benefits'!BE13</f>
        <v>2</v>
      </c>
      <c r="BF23" s="218">
        <f>'Industrial injuries benefits'!BF13</f>
        <v>1.73005451</v>
      </c>
      <c r="BG23" s="218">
        <f>'Industrial injuries benefits'!BG13</f>
        <v>1.3642590700000001</v>
      </c>
      <c r="BH23" s="218">
        <f>'Industrial injuries benefits'!BH13</f>
        <v>1.1830000000000001</v>
      </c>
      <c r="BI23" s="218">
        <f>'Industrial injuries benefits'!BI13</f>
        <v>1.1019624799999999</v>
      </c>
      <c r="BJ23" s="218">
        <f>'Industrial injuries benefits'!BJ13</f>
        <v>1.0844996200000001</v>
      </c>
      <c r="BK23" s="218">
        <f>'Industrial injuries benefits'!BK13</f>
        <v>1.0897039199999998</v>
      </c>
      <c r="BL23" s="218">
        <f>'Industrial injuries benefits'!BL13</f>
        <v>0.94398397000000001</v>
      </c>
      <c r="BM23" s="218">
        <f>'Industrial injuries benefits'!BM13</f>
        <v>0.84670285999999995</v>
      </c>
      <c r="BN23" s="218">
        <f>'Industrial injuries benefits'!BN13</f>
        <v>0.75357149000000001</v>
      </c>
      <c r="BO23" s="218">
        <f>'Industrial injuries benefits'!BO13</f>
        <v>0.62038171000000009</v>
      </c>
      <c r="BP23" s="218">
        <f>'Industrial injuries benefits'!BP13</f>
        <v>0.38903970756204248</v>
      </c>
      <c r="BQ23" s="218">
        <f>'Industrial injuries benefits'!BQ13</f>
        <v>-6.0504900000000004E-3</v>
      </c>
      <c r="BR23" s="218">
        <f>'Industrial injuries benefits'!BR13</f>
        <v>-2E-3</v>
      </c>
      <c r="BS23" s="218">
        <f>'Industrial injuries benefits'!BS13</f>
        <v>-3.6445392946300642E-2</v>
      </c>
      <c r="BT23" s="218">
        <f>'Industrial injuries benefits'!BT13</f>
        <v>0</v>
      </c>
      <c r="BU23" s="218">
        <f>'Industrial injuries benefits'!BU13</f>
        <v>-2.2412595692622359E-2</v>
      </c>
      <c r="BV23" s="218">
        <f>'Industrial injuries benefits'!BV13</f>
        <v>-3.6816445297728866E-2</v>
      </c>
      <c r="BW23" s="218">
        <f>'Industrial injuries benefits'!BW13</f>
        <v>3.1020872850033782E-4</v>
      </c>
      <c r="BX23" s="218">
        <f>'Industrial injuries benefits'!BX13</f>
        <v>-6.22888E-3</v>
      </c>
      <c r="BY23" s="218">
        <f>'Industrial injuries benefits'!BY13</f>
        <v>2.8360339999999998E-2</v>
      </c>
      <c r="BZ23" s="218">
        <f>'Industrial injuries benefits'!BZ13</f>
        <v>-4.1647100000000012E-3</v>
      </c>
      <c r="CA23" s="218">
        <f>'Industrial injuries benefits'!CA13</f>
        <v>-8.5686900000000003E-3</v>
      </c>
      <c r="CB23" s="218">
        <f>'Industrial injuries benefits'!CB13</f>
        <v>2.89967E-3</v>
      </c>
      <c r="CC23" s="218">
        <f>'Industrial injuries benefits'!CC13</f>
        <v>0</v>
      </c>
      <c r="CD23" s="218">
        <f>'Industrial injuries benefits'!CD13</f>
        <v>0</v>
      </c>
      <c r="CE23" s="218">
        <f>'Industrial injuries benefits'!CE13</f>
        <v>0</v>
      </c>
      <c r="CF23" s="218">
        <f>'Industrial injuries benefits'!CF13</f>
        <v>0</v>
      </c>
      <c r="CG23" s="220">
        <f>'Industrial injuries benefits'!CG13</f>
        <v>0</v>
      </c>
    </row>
    <row r="24" spans="1:85" x14ac:dyDescent="0.35">
      <c r="A24" s="289"/>
      <c r="B24" s="260" t="s">
        <v>576</v>
      </c>
      <c r="AH24" s="218">
        <f>'Industrial injuries benefits'!AH18</f>
        <v>0</v>
      </c>
      <c r="AI24" s="218">
        <f>'Industrial injuries benefits'!AI18</f>
        <v>0</v>
      </c>
      <c r="AJ24" s="218">
        <f>'Industrial injuries benefits'!AJ18</f>
        <v>0</v>
      </c>
      <c r="AK24" s="218">
        <f>'Industrial injuries benefits'!AK18</f>
        <v>0</v>
      </c>
      <c r="AL24" s="218">
        <f>'Industrial injuries benefits'!AL18</f>
        <v>0</v>
      </c>
      <c r="AM24" s="218">
        <f>'Industrial injuries benefits'!AM18</f>
        <v>0</v>
      </c>
      <c r="AN24" s="218">
        <f>'Industrial injuries benefits'!AN18</f>
        <v>0</v>
      </c>
      <c r="AO24" s="218">
        <f>'Industrial injuries benefits'!AO18</f>
        <v>0</v>
      </c>
      <c r="AP24" s="218">
        <f>'Industrial injuries benefits'!AP18</f>
        <v>0</v>
      </c>
      <c r="AQ24" s="218">
        <f>'Industrial injuries benefits'!AQ18</f>
        <v>0</v>
      </c>
      <c r="AR24" s="218">
        <f>'Industrial injuries benefits'!AR18</f>
        <v>0</v>
      </c>
      <c r="AS24" s="218">
        <f>'Industrial injuries benefits'!AS18</f>
        <v>0</v>
      </c>
      <c r="AT24" s="218">
        <f>'Industrial injuries benefits'!AT18</f>
        <v>0</v>
      </c>
      <c r="AU24" s="218">
        <f>'Industrial injuries benefits'!AU18</f>
        <v>0</v>
      </c>
      <c r="AV24" s="218">
        <f>'Industrial injuries benefits'!AV18</f>
        <v>0</v>
      </c>
      <c r="AW24" s="218">
        <f>'Industrial injuries benefits'!AW18</f>
        <v>0</v>
      </c>
      <c r="AX24" s="218">
        <f>'Industrial injuries benefits'!AX18</f>
        <v>3.4569999999999999</v>
      </c>
      <c r="AY24" s="218">
        <f>'Industrial injuries benefits'!AY18</f>
        <v>4.1285950413223143</v>
      </c>
      <c r="AZ24" s="218">
        <f>'Industrial injuries benefits'!AZ18</f>
        <v>5.4580000000000002</v>
      </c>
      <c r="BA24" s="218">
        <f>'Industrial injuries benefits'!BA18</f>
        <v>4.9669999999999996</v>
      </c>
      <c r="BB24" s="218">
        <f>'Industrial injuries benefits'!BB18</f>
        <v>8.2967250384024585</v>
      </c>
      <c r="BC24" s="218">
        <f>'Industrial injuries benefits'!BC18</f>
        <v>10.563000000000001</v>
      </c>
      <c r="BD24" s="218">
        <f>'Industrial injuries benefits'!BD18</f>
        <v>11.87267336961207</v>
      </c>
      <c r="BE24" s="218">
        <f>'Industrial injuries benefits'!BE18</f>
        <v>14.399096999999999</v>
      </c>
      <c r="BF24" s="218">
        <f>'Industrial injuries benefits'!BF18</f>
        <v>19.709695</v>
      </c>
      <c r="BG24" s="218">
        <f>'Industrial injuries benefits'!BG18</f>
        <v>19.340500802146213</v>
      </c>
      <c r="BH24" s="218">
        <f>'Industrial injuries benefits'!BH18</f>
        <v>20.643089</v>
      </c>
      <c r="BI24" s="218">
        <f>'Industrial injuries benefits'!BI18</f>
        <v>24.694095969999999</v>
      </c>
      <c r="BJ24" s="218">
        <f>'Industrial injuries benefits'!BJ18</f>
        <v>25.945989999999998</v>
      </c>
      <c r="BK24" s="218">
        <f>'Industrial injuries benefits'!BK18</f>
        <v>27.44</v>
      </c>
      <c r="BL24" s="218">
        <f>'Industrial injuries benefits'!BL18</f>
        <v>31.553068</v>
      </c>
      <c r="BM24" s="218">
        <f>'Industrial injuries benefits'!BM18</f>
        <v>35.207568999999999</v>
      </c>
      <c r="BN24" s="218">
        <f>'Industrial injuries benefits'!BN18</f>
        <v>38.218910999999999</v>
      </c>
      <c r="BO24" s="218">
        <f>'Industrial injuries benefits'!BO18</f>
        <v>37.692900000000002</v>
      </c>
      <c r="BP24" s="218">
        <f>'Industrial injuries benefits'!BP18</f>
        <v>42.019909411804896</v>
      </c>
      <c r="BQ24" s="218">
        <f>'Industrial injuries benefits'!BQ18</f>
        <v>45.458691636376749</v>
      </c>
      <c r="BR24" s="218">
        <f>'Industrial injuries benefits'!BR18</f>
        <v>44.789727000000006</v>
      </c>
      <c r="BS24" s="218">
        <f>'Industrial injuries benefits'!BS18</f>
        <v>46.053681000000005</v>
      </c>
      <c r="BT24" s="218">
        <f>'Industrial injuries benefits'!BT18</f>
        <v>42.152442999999998</v>
      </c>
      <c r="BU24" s="218">
        <f>'Industrial injuries benefits'!BU18</f>
        <v>41.088430800000005</v>
      </c>
      <c r="BV24" s="218">
        <f>'Industrial injuries benefits'!BV18</f>
        <v>44.79290216648203</v>
      </c>
      <c r="BW24" s="218">
        <f>'Industrial injuries benefits'!BW18</f>
        <v>41.78107</v>
      </c>
      <c r="BX24" s="218">
        <f>'Industrial injuries benefits'!BX18</f>
        <v>34.003762399999999</v>
      </c>
      <c r="BY24" s="218">
        <f>'Industrial injuries benefits'!BY18</f>
        <v>36.4904546</v>
      </c>
      <c r="BZ24" s="218">
        <f>'Industrial injuries benefits'!BZ18</f>
        <v>35.550986999999999</v>
      </c>
      <c r="CA24" s="218">
        <f>'Industrial injuries benefits'!CA18</f>
        <v>28.762449</v>
      </c>
      <c r="CB24" s="218">
        <f>'Industrial injuries benefits'!CB18</f>
        <v>35.150112662766865</v>
      </c>
      <c r="CC24" s="218">
        <f>'Industrial injuries benefits'!CC18</f>
        <v>35.735405168564206</v>
      </c>
      <c r="CD24" s="218">
        <f>'Industrial injuries benefits'!CD18</f>
        <v>35.3629016930389</v>
      </c>
      <c r="CE24" s="218">
        <f>'Industrial injuries benefits'!CE18</f>
        <v>34.719964585749018</v>
      </c>
      <c r="CF24" s="218">
        <f>'Industrial injuries benefits'!CF18</f>
        <v>33.949616387941582</v>
      </c>
      <c r="CG24" s="220">
        <f>'Industrial injuries benefits'!CG18</f>
        <v>33.880624402700263</v>
      </c>
    </row>
    <row r="25" spans="1:85" ht="24.75" customHeight="1" x14ac:dyDescent="0.35">
      <c r="A25" s="289"/>
      <c r="B25" s="221" t="s">
        <v>577</v>
      </c>
      <c r="AH25" s="218">
        <f>'Carers Allowance'!AH4</f>
        <v>4</v>
      </c>
      <c r="AI25" s="218">
        <f>'Carers Allowance'!AI4</f>
        <v>4</v>
      </c>
      <c r="AJ25" s="218">
        <f>'Carers Allowance'!AJ4</f>
        <v>5</v>
      </c>
      <c r="AK25" s="218">
        <f>'Carers Allowance'!AK4</f>
        <v>6</v>
      </c>
      <c r="AL25" s="218">
        <f>'Carers Allowance'!AL4</f>
        <v>8</v>
      </c>
      <c r="AM25" s="218">
        <f>'Carers Allowance'!AM4</f>
        <v>10</v>
      </c>
      <c r="AN25" s="218">
        <f>'Carers Allowance'!AN4</f>
        <v>11</v>
      </c>
      <c r="AO25" s="218">
        <f>'Carers Allowance'!AO4</f>
        <v>13</v>
      </c>
      <c r="AP25" s="218">
        <f>'Carers Allowance'!AP4</f>
        <v>104</v>
      </c>
      <c r="AQ25" s="218">
        <f>'Carers Allowance'!AQ4</f>
        <v>183.72300000000001</v>
      </c>
      <c r="AR25" s="218">
        <f>'Carers Allowance'!AR4</f>
        <v>173.41800000000001</v>
      </c>
      <c r="AS25" s="218">
        <f>'Carers Allowance'!AS4</f>
        <v>183.63200000000001</v>
      </c>
      <c r="AT25" s="218">
        <f>'Carers Allowance'!AT4</f>
        <v>208.02</v>
      </c>
      <c r="AU25" s="218">
        <f>'Carers Allowance'!AU4</f>
        <v>284.64699999999999</v>
      </c>
      <c r="AV25" s="218">
        <f>'Carers Allowance'!AV4</f>
        <v>345.29700000000008</v>
      </c>
      <c r="AW25" s="218">
        <f>'Carers Allowance'!AW4</f>
        <v>441.74999999999994</v>
      </c>
      <c r="AX25" s="218">
        <f>'Carers Allowance'!AX4</f>
        <v>526.322</v>
      </c>
      <c r="AY25" s="218">
        <f>'Carers Allowance'!AY4</f>
        <v>617.35</v>
      </c>
      <c r="AZ25" s="218">
        <f>'Carers Allowance'!AZ4</f>
        <v>736.40099999999995</v>
      </c>
      <c r="BA25" s="218">
        <f>'Carers Allowance'!BA4</f>
        <v>745.90700000000004</v>
      </c>
      <c r="BB25" s="218">
        <f>'Carers Allowance'!BB4</f>
        <v>782.37199999999996</v>
      </c>
      <c r="BC25" s="218">
        <f>'Carers Allowance'!BC4</f>
        <v>834.52800000000002</v>
      </c>
      <c r="BD25" s="218">
        <f>'Carers Allowance'!BD4</f>
        <v>867.01099999999997</v>
      </c>
      <c r="BE25" s="218">
        <f>'Carers Allowance'!BE4</f>
        <v>931.78101869</v>
      </c>
      <c r="BF25" s="218">
        <f>'Carers Allowance'!BF4</f>
        <v>993.10799999999995</v>
      </c>
      <c r="BG25" s="218">
        <f>'Carers Allowance'!BG4</f>
        <v>1053.6691153298639</v>
      </c>
      <c r="BH25" s="218">
        <f>'Carers Allowance'!BH4</f>
        <v>1096.0409999999999</v>
      </c>
      <c r="BI25" s="218">
        <f>'Carers Allowance'!BI4</f>
        <v>1149.1385723000005</v>
      </c>
      <c r="BJ25" s="218">
        <f>'Carers Allowance'!BJ4</f>
        <v>1181.2635561100005</v>
      </c>
      <c r="BK25" s="218">
        <f>'Carers Allowance'!BK4</f>
        <v>1279.8853888127105</v>
      </c>
      <c r="BL25" s="218">
        <f>'Carers Allowance'!BL4</f>
        <v>1362.9964772500002</v>
      </c>
      <c r="BM25" s="218">
        <f>'Carers Allowance'!BM4</f>
        <v>1494.8980367000006</v>
      </c>
      <c r="BN25" s="218">
        <f>'Carers Allowance'!BN4</f>
        <v>1572.0826307400002</v>
      </c>
      <c r="BO25" s="218">
        <f>'Carers Allowance'!BO4</f>
        <v>1732.9771967700003</v>
      </c>
      <c r="BP25" s="218">
        <f>'Carers Allowance'!BP4</f>
        <v>1927.2231981999998</v>
      </c>
      <c r="BQ25" s="218">
        <f>'Carers Allowance'!BQ4</f>
        <v>2088.2668163797011</v>
      </c>
      <c r="BR25" s="218">
        <f>'Carers Allowance'!BR4</f>
        <v>2319.2115774999988</v>
      </c>
      <c r="BS25" s="218">
        <f>'Carers Allowance'!BS4</f>
        <v>2545.4439678199992</v>
      </c>
      <c r="BT25" s="218">
        <f>'Carers Allowance'!BT4</f>
        <v>2666.973573598962</v>
      </c>
      <c r="BU25" s="218">
        <f>'Carers Allowance'!BU4</f>
        <v>2830.0153530399994</v>
      </c>
      <c r="BV25" s="218">
        <f>'Carers Allowance'!BV4</f>
        <v>2885.0112320200001</v>
      </c>
      <c r="BW25" s="218">
        <f>'Carers Allowance'!BW4</f>
        <v>2940.7993121</v>
      </c>
      <c r="BX25" s="218">
        <f>'Carers Allowance'!BX4</f>
        <v>3038.5844548800001</v>
      </c>
      <c r="BY25" s="218">
        <f>'Carers Allowance'!BY4</f>
        <v>3074.7655140199986</v>
      </c>
      <c r="BZ25" s="218">
        <f>'Carers Allowance'!BZ4</f>
        <v>3249.8153584199999</v>
      </c>
      <c r="CA25" s="218">
        <f>'Carers Allowance'!CA4</f>
        <v>3737.8355521700009</v>
      </c>
      <c r="CB25" s="218">
        <f>'Carers Allowance'!CB4</f>
        <v>4191.3856546459738</v>
      </c>
      <c r="CC25" s="218">
        <f>'Carers Allowance'!CC4</f>
        <v>4447.8421203554426</v>
      </c>
      <c r="CD25" s="218">
        <f>'Carers Allowance'!CD4</f>
        <v>4740.2208392535076</v>
      </c>
      <c r="CE25" s="218">
        <f>'Carers Allowance'!CE4</f>
        <v>5046.6315427341069</v>
      </c>
      <c r="CF25" s="218">
        <f>'Carers Allowance'!CF4</f>
        <v>5324.8708157730225</v>
      </c>
      <c r="CG25" s="220">
        <f>'Carers Allowance'!CG4</f>
        <v>5641.5331594016507</v>
      </c>
    </row>
    <row r="26" spans="1:85" x14ac:dyDescent="0.35">
      <c r="A26" s="289"/>
      <c r="B26" s="221" t="s">
        <v>578</v>
      </c>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v>1726.1596577333332</v>
      </c>
      <c r="CA26" s="218">
        <v>1990.7319545300002</v>
      </c>
      <c r="CB26" s="218">
        <v>3.5851943532161838</v>
      </c>
      <c r="CC26" s="218"/>
      <c r="CD26" s="218"/>
      <c r="CE26" s="218"/>
      <c r="CF26" s="218"/>
      <c r="CG26" s="220"/>
    </row>
    <row r="27" spans="1:85" ht="24.75" customHeight="1" x14ac:dyDescent="0.35">
      <c r="A27" s="289"/>
      <c r="B27" s="221" t="s">
        <v>579</v>
      </c>
      <c r="AH27" s="218">
        <f>'Income Support'!AH8</f>
        <v>0</v>
      </c>
      <c r="AI27" s="218">
        <f>'Income Support'!AI8</f>
        <v>0</v>
      </c>
      <c r="AJ27" s="218">
        <f>'Income Support'!AJ8</f>
        <v>0</v>
      </c>
      <c r="AK27" s="218">
        <f>'Income Support'!AK8</f>
        <v>0</v>
      </c>
      <c r="AL27" s="218">
        <f>'Income Support'!AL8</f>
        <v>0</v>
      </c>
      <c r="AM27" s="218">
        <f>'Income Support'!AM8</f>
        <v>0</v>
      </c>
      <c r="AN27" s="218">
        <f>'Income Support'!AN8</f>
        <v>0</v>
      </c>
      <c r="AO27" s="218">
        <f>'Income Support'!AO8</f>
        <v>0</v>
      </c>
      <c r="AP27" s="218">
        <f>'Income Support'!AP8</f>
        <v>0</v>
      </c>
      <c r="AQ27" s="218">
        <f>'Income Support'!AQ8</f>
        <v>0</v>
      </c>
      <c r="AR27" s="218">
        <f>'Income Support'!AR8</f>
        <v>0</v>
      </c>
      <c r="AS27" s="218">
        <f>'Income Support'!AS8</f>
        <v>0</v>
      </c>
      <c r="AT27" s="218">
        <f>'Income Support'!AT8</f>
        <v>0</v>
      </c>
      <c r="AU27" s="218">
        <f>'Income Support'!AU8</f>
        <v>0</v>
      </c>
      <c r="AV27" s="218">
        <f>'Income Support'!AV8</f>
        <v>0</v>
      </c>
      <c r="AW27" s="218">
        <f>'Income Support'!AW8</f>
        <v>0</v>
      </c>
      <c r="AX27" s="218">
        <f>'Income Support'!AX8</f>
        <v>0</v>
      </c>
      <c r="AY27" s="218">
        <f>'Income Support'!AY8</f>
        <v>0</v>
      </c>
      <c r="AZ27" s="218">
        <f>'Income Support'!AZ8</f>
        <v>0</v>
      </c>
      <c r="BA27" s="218">
        <f>'Income Support'!BA8</f>
        <v>0</v>
      </c>
      <c r="BB27" s="218">
        <f>'Income Support'!BB8</f>
        <v>0</v>
      </c>
      <c r="BC27" s="218">
        <f>'Income Support'!BC8</f>
        <v>0</v>
      </c>
      <c r="BD27" s="218">
        <f>'Income Support'!BD8</f>
        <v>252.8506024179687</v>
      </c>
      <c r="BE27" s="218">
        <f>'Income Support'!BE8</f>
        <v>334.41491264418875</v>
      </c>
      <c r="BF27" s="218">
        <f>'Income Support'!BF8</f>
        <v>376.31615316717199</v>
      </c>
      <c r="BG27" s="218">
        <f>'Income Support'!BG8</f>
        <v>377.57849637345873</v>
      </c>
      <c r="BH27" s="218">
        <f>'Income Support'!BH8</f>
        <v>328.26976673374355</v>
      </c>
      <c r="BI27" s="218">
        <f>'Income Support'!BI8</f>
        <v>296.30574154435226</v>
      </c>
      <c r="BJ27" s="218">
        <f>'Income Support'!BJ8</f>
        <v>290.48548701729464</v>
      </c>
      <c r="BK27" s="218">
        <f>'Income Support'!BK8</f>
        <v>283.72187865289749</v>
      </c>
      <c r="BL27" s="218">
        <f>'Income Support'!BL8</f>
        <v>276.94990169243857</v>
      </c>
      <c r="BM27" s="218">
        <f>'Income Support'!BM8</f>
        <v>304.28514955817326</v>
      </c>
      <c r="BN27" s="218">
        <f>'Income Support'!BN8</f>
        <v>388.24454173128282</v>
      </c>
      <c r="BO27" s="218">
        <f>'Income Support'!BO8</f>
        <v>430.68552026831782</v>
      </c>
      <c r="BP27" s="218">
        <f>'Income Support'!BP8</f>
        <v>508.21788711256067</v>
      </c>
      <c r="BQ27" s="218">
        <f>'Income Support'!BQ8</f>
        <v>557.83154347728623</v>
      </c>
      <c r="BR27" s="218">
        <f>'Income Support'!BR8</f>
        <v>585.49981248498932</v>
      </c>
      <c r="BS27" s="218">
        <f>'Income Support'!BS8</f>
        <v>622.12849203767587</v>
      </c>
      <c r="BT27" s="218">
        <f>'Income Support'!BT8</f>
        <v>626.32200668966493</v>
      </c>
      <c r="BU27" s="218">
        <f>'Income Support'!BU8</f>
        <v>674.62025960591507</v>
      </c>
      <c r="BV27" s="218">
        <f>'Income Support'!BV8</f>
        <v>669.69538822580728</v>
      </c>
      <c r="BW27" s="218">
        <f>'Income Support'!BW8</f>
        <v>637.83416075420985</v>
      </c>
      <c r="BX27" s="218">
        <f>'Income Support'!BX8</f>
        <v>501.04574150282599</v>
      </c>
      <c r="BY27" s="218">
        <f>'Income Support'!BY8</f>
        <v>400.94470541494746</v>
      </c>
      <c r="BZ27" s="218">
        <f>'Income Support'!BZ8</f>
        <v>503.8554365944745</v>
      </c>
      <c r="CA27" s="218">
        <f>'Income Support'!CA8</f>
        <v>406.32318210321711</v>
      </c>
      <c r="CB27" s="218">
        <f>'Income Support'!CB8</f>
        <v>141.46675078631858</v>
      </c>
      <c r="CC27" s="218">
        <f>'Income Support'!CC8</f>
        <v>3.3217089773464818E-2</v>
      </c>
      <c r="CD27" s="218">
        <f>'Income Support'!CD8</f>
        <v>-8.6501846543117128E-2</v>
      </c>
      <c r="CE27" s="218">
        <f>'Income Support'!CE8</f>
        <v>-1.3448296345064257</v>
      </c>
      <c r="CF27" s="218">
        <f>'Income Support'!CF8</f>
        <v>-1.6443028819719208</v>
      </c>
      <c r="CG27" s="220">
        <f>'Income Support'!CG8</f>
        <v>-1.7040599613383685</v>
      </c>
    </row>
    <row r="28" spans="1:85" ht="24.75" customHeight="1" x14ac:dyDescent="0.35">
      <c r="A28" s="289"/>
      <c r="B28" s="221" t="s">
        <v>580</v>
      </c>
      <c r="AH28" s="218">
        <f t="shared" ref="AH28:BM28" si="8">SUM(AH30:AH32,AH34)</f>
        <v>51.497172727332845</v>
      </c>
      <c r="AI28" s="218">
        <f t="shared" si="8"/>
        <v>56.414147956273574</v>
      </c>
      <c r="AJ28" s="218">
        <f t="shared" si="8"/>
        <v>72.615417878922116</v>
      </c>
      <c r="AK28" s="218">
        <f t="shared" si="8"/>
        <v>117.78692276529311</v>
      </c>
      <c r="AL28" s="218">
        <f t="shared" si="8"/>
        <v>151.22362386540289</v>
      </c>
      <c r="AM28" s="218">
        <f t="shared" si="8"/>
        <v>178.70507247687672</v>
      </c>
      <c r="AN28" s="218">
        <f t="shared" si="8"/>
        <v>201.80019075346371</v>
      </c>
      <c r="AO28" s="218">
        <f t="shared" si="8"/>
        <v>225.35883833034222</v>
      </c>
      <c r="AP28" s="218">
        <f t="shared" si="8"/>
        <v>242.96586799409306</v>
      </c>
      <c r="AQ28" s="218">
        <f t="shared" si="8"/>
        <v>251.3770479196252</v>
      </c>
      <c r="AR28" s="218">
        <f t="shared" si="8"/>
        <v>219.61099999999999</v>
      </c>
      <c r="AS28" s="218">
        <f t="shared" si="8"/>
        <v>302.30599999999998</v>
      </c>
      <c r="AT28" s="218">
        <f t="shared" si="8"/>
        <v>415.50300000000004</v>
      </c>
      <c r="AU28" s="218">
        <f t="shared" si="8"/>
        <v>549.82100000000003</v>
      </c>
      <c r="AV28" s="218">
        <f t="shared" si="8"/>
        <v>722.96500000000003</v>
      </c>
      <c r="AW28" s="218">
        <f t="shared" si="8"/>
        <v>963.53300000000002</v>
      </c>
      <c r="AX28" s="218">
        <f t="shared" si="8"/>
        <v>1237.7020586775143</v>
      </c>
      <c r="AY28" s="218">
        <f t="shared" si="8"/>
        <v>1440.7675679371928</v>
      </c>
      <c r="AZ28" s="218">
        <f t="shared" si="8"/>
        <v>1632.1173192887268</v>
      </c>
      <c r="BA28" s="218">
        <f t="shared" si="8"/>
        <v>1783.2014949487759</v>
      </c>
      <c r="BB28" s="218">
        <f t="shared" si="8"/>
        <v>1966.2753495570933</v>
      </c>
      <c r="BC28" s="218">
        <f t="shared" si="8"/>
        <v>2143.4684371455282</v>
      </c>
      <c r="BD28" s="218">
        <f t="shared" si="8"/>
        <v>2303.1767229957381</v>
      </c>
      <c r="BE28" s="218">
        <f t="shared" si="8"/>
        <v>2531.7035246192022</v>
      </c>
      <c r="BF28" s="218">
        <f t="shared" si="8"/>
        <v>2999.4614887041653</v>
      </c>
      <c r="BG28" s="218">
        <f t="shared" si="8"/>
        <v>2966.6712049912694</v>
      </c>
      <c r="BH28" s="218">
        <f t="shared" si="8"/>
        <v>3201.5130041258617</v>
      </c>
      <c r="BI28" s="218">
        <f t="shared" si="8"/>
        <v>3472.5465205192463</v>
      </c>
      <c r="BJ28" s="218">
        <f t="shared" si="8"/>
        <v>3760.9241738617989</v>
      </c>
      <c r="BK28" s="218">
        <f t="shared" si="8"/>
        <v>3996.4280011900032</v>
      </c>
      <c r="BL28" s="218">
        <f t="shared" si="8"/>
        <v>4891.7079022417884</v>
      </c>
      <c r="BM28" s="218">
        <f t="shared" si="8"/>
        <v>5587.16694369992</v>
      </c>
      <c r="BN28" s="218">
        <f t="shared" ref="BN28:CG28" si="9">SUM(BN30:BN32,BN34)</f>
        <v>5998.1093455519394</v>
      </c>
      <c r="BO28" s="218">
        <f t="shared" si="9"/>
        <v>6471.3592562218046</v>
      </c>
      <c r="BP28" s="218">
        <f t="shared" si="9"/>
        <v>6901.4624032787806</v>
      </c>
      <c r="BQ28" s="218">
        <f t="shared" si="9"/>
        <v>7141.9076247388075</v>
      </c>
      <c r="BR28" s="218">
        <f t="shared" si="9"/>
        <v>7733.6700263693729</v>
      </c>
      <c r="BS28" s="218">
        <f t="shared" si="9"/>
        <v>8132.5337356956888</v>
      </c>
      <c r="BT28" s="218">
        <f t="shared" si="9"/>
        <v>8108.0490092891159</v>
      </c>
      <c r="BU28" s="218">
        <f t="shared" si="9"/>
        <v>7918.391130132075</v>
      </c>
      <c r="BV28" s="218">
        <f t="shared" si="9"/>
        <v>7516.1284248974798</v>
      </c>
      <c r="BW28" s="218">
        <f t="shared" si="9"/>
        <v>6860.5919873947169</v>
      </c>
      <c r="BX28" s="218">
        <f t="shared" si="9"/>
        <v>6632.3136667107028</v>
      </c>
      <c r="BY28" s="218">
        <f t="shared" si="9"/>
        <v>6246.9974535818019</v>
      </c>
      <c r="BZ28" s="218">
        <f t="shared" si="9"/>
        <v>6096.1118194482306</v>
      </c>
      <c r="CA28" s="218">
        <f t="shared" si="9"/>
        <v>6152.1960838859723</v>
      </c>
      <c r="CB28" s="218">
        <f t="shared" si="9"/>
        <v>5221.4521656928346</v>
      </c>
      <c r="CC28" s="218">
        <f t="shared" si="9"/>
        <v>2391.0435286092975</v>
      </c>
      <c r="CD28" s="218">
        <f t="shared" si="9"/>
        <v>1708.4698047752313</v>
      </c>
      <c r="CE28" s="218">
        <f t="shared" si="9"/>
        <v>1784.3651736027168</v>
      </c>
      <c r="CF28" s="218">
        <f t="shared" si="9"/>
        <v>1831.4480056244292</v>
      </c>
      <c r="CG28" s="220">
        <f t="shared" si="9"/>
        <v>1897.974070249631</v>
      </c>
    </row>
    <row r="29" spans="1:85" x14ac:dyDescent="0.35">
      <c r="A29" s="289"/>
      <c r="B29" s="260" t="s">
        <v>581</v>
      </c>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18"/>
      <c r="BD29" s="218"/>
      <c r="BE29" s="218"/>
      <c r="BF29" s="218"/>
      <c r="BG29" s="218"/>
      <c r="BH29" s="218"/>
      <c r="BI29" s="218"/>
      <c r="BJ29" s="218"/>
      <c r="BK29" s="218"/>
      <c r="BL29" s="218"/>
      <c r="BM29" s="218"/>
      <c r="BN29" s="218"/>
      <c r="BO29" s="218"/>
      <c r="BP29" s="218"/>
      <c r="BQ29" s="218"/>
      <c r="BR29" s="218"/>
      <c r="BS29" s="218"/>
      <c r="BT29" s="218"/>
      <c r="BU29" s="218"/>
      <c r="BV29" s="218"/>
      <c r="BW29" s="218"/>
      <c r="BX29" s="218"/>
      <c r="BY29" s="218"/>
      <c r="BZ29" s="218"/>
      <c r="CA29" s="218"/>
      <c r="CB29" s="218"/>
      <c r="CC29" s="218"/>
      <c r="CD29" s="218"/>
      <c r="CE29" s="218"/>
      <c r="CF29" s="218"/>
      <c r="CG29" s="220"/>
    </row>
    <row r="30" spans="1:85" x14ac:dyDescent="0.35">
      <c r="A30" s="289"/>
      <c r="B30" s="290" t="s">
        <v>582</v>
      </c>
      <c r="AH30" s="218" t="str">
        <f>'Housing benefits'!AH23</f>
        <v>-</v>
      </c>
      <c r="AI30" s="218" t="str">
        <f>'Housing benefits'!AI23</f>
        <v>-</v>
      </c>
      <c r="AJ30" s="218" t="str">
        <f>'Housing benefits'!AJ23</f>
        <v>-</v>
      </c>
      <c r="AK30" s="218" t="str">
        <f>'Housing benefits'!AK23</f>
        <v>-</v>
      </c>
      <c r="AL30" s="218" t="str">
        <f>'Housing benefits'!AL23</f>
        <v>-</v>
      </c>
      <c r="AM30" s="218" t="str">
        <f>'Housing benefits'!AM23</f>
        <v>-</v>
      </c>
      <c r="AN30" s="218" t="str">
        <f>'Housing benefits'!AN23</f>
        <v>-</v>
      </c>
      <c r="AO30" s="218" t="str">
        <f>'Housing benefits'!AO23</f>
        <v>-</v>
      </c>
      <c r="AP30" s="218" t="str">
        <f>'Housing benefits'!AP23</f>
        <v>-</v>
      </c>
      <c r="AQ30" s="218" t="str">
        <f>'Housing benefits'!AQ23</f>
        <v>-</v>
      </c>
      <c r="AR30" s="218" t="str">
        <f>'Housing benefits'!AR23</f>
        <v>-</v>
      </c>
      <c r="AS30" s="218" t="str">
        <f>'Housing benefits'!AS23</f>
        <v>-</v>
      </c>
      <c r="AT30" s="218" t="str">
        <f>'Housing benefits'!AT23</f>
        <v>-</v>
      </c>
      <c r="AU30" s="218" t="str">
        <f>'Housing benefits'!AU23</f>
        <v>-</v>
      </c>
      <c r="AV30" s="218" t="str">
        <f>'Housing benefits'!AV23</f>
        <v>-</v>
      </c>
      <c r="AW30" s="218" t="str">
        <f>'Housing benefits'!AW23</f>
        <v>-</v>
      </c>
      <c r="AX30" s="218" t="str">
        <f>'Housing benefits'!AX23</f>
        <v>-</v>
      </c>
      <c r="AY30" s="218" t="str">
        <f>'Housing benefits'!AY23</f>
        <v>-</v>
      </c>
      <c r="AZ30" s="218" t="str">
        <f>'Housing benefits'!AZ23</f>
        <v>-</v>
      </c>
      <c r="BA30" s="218" t="str">
        <f>'Housing benefits'!BA23</f>
        <v>-</v>
      </c>
      <c r="BB30" s="218" t="str">
        <f>'Housing benefits'!BB23</f>
        <v>-</v>
      </c>
      <c r="BC30" s="218" t="str">
        <f>'Housing benefits'!BC23</f>
        <v>-</v>
      </c>
      <c r="BD30" s="218" t="str">
        <f>'Housing benefits'!BD23</f>
        <v>-</v>
      </c>
      <c r="BE30" s="218" t="str">
        <f>'Housing benefits'!BE23</f>
        <v>-</v>
      </c>
      <c r="BF30" s="218" t="str">
        <f>'Housing benefits'!BF23</f>
        <v>-</v>
      </c>
      <c r="BG30" s="218" t="str">
        <f>'Housing benefits'!BG23</f>
        <v>-</v>
      </c>
      <c r="BH30" s="218" t="str">
        <f>'Housing benefits'!BH23</f>
        <v>-</v>
      </c>
      <c r="BI30" s="218" t="str">
        <f>'Housing benefits'!BI23</f>
        <v>-</v>
      </c>
      <c r="BJ30" s="218" t="str">
        <f>'Housing benefits'!BJ23</f>
        <v>-</v>
      </c>
      <c r="BK30" s="218" t="str">
        <f>'Housing benefits'!BK23</f>
        <v>-</v>
      </c>
      <c r="BL30" s="218">
        <f>'Housing benefits'!BL23</f>
        <v>315.32689004851829</v>
      </c>
      <c r="BM30" s="218">
        <f>'Housing benefits'!BM23</f>
        <v>391.93425198433891</v>
      </c>
      <c r="BN30" s="218">
        <f>'Housing benefits'!BN23</f>
        <v>465.09166515156534</v>
      </c>
      <c r="BO30" s="218">
        <f>'Housing benefits'!BO23</f>
        <v>540.50149467791391</v>
      </c>
      <c r="BP30" s="218">
        <f>'Housing benefits'!BP23</f>
        <v>626.09691811330299</v>
      </c>
      <c r="BQ30" s="218">
        <f>'Housing benefits'!BQ23</f>
        <v>695.36424794605682</v>
      </c>
      <c r="BR30" s="218">
        <f>'Housing benefits'!BR23</f>
        <v>781.28564014637732</v>
      </c>
      <c r="BS30" s="218">
        <f>'Housing benefits'!BS23</f>
        <v>885.7633665276046</v>
      </c>
      <c r="BT30" s="218">
        <f>'Housing benefits'!BT23</f>
        <v>935.86524437191224</v>
      </c>
      <c r="BU30" s="218">
        <f>'Housing benefits'!BU23</f>
        <v>953.07062235629201</v>
      </c>
      <c r="BV30" s="218">
        <f>'Housing benefits'!BV23</f>
        <v>940.40185978316003</v>
      </c>
      <c r="BW30" s="218">
        <f>'Housing benefits'!BW23</f>
        <v>846.18591161976656</v>
      </c>
      <c r="BX30" s="218">
        <f>'Housing benefits'!BX23</f>
        <v>779.67067405148509</v>
      </c>
      <c r="BY30" s="218">
        <f>'Housing benefits'!BY23</f>
        <v>710.79495320214107</v>
      </c>
      <c r="BZ30" s="218">
        <f>'Housing benefits'!BZ23</f>
        <v>683.30971387269585</v>
      </c>
      <c r="CA30" s="218">
        <f>'Housing benefits'!CA23</f>
        <v>667.30374809463569</v>
      </c>
      <c r="CB30" s="218">
        <f>'Housing benefits'!CB23</f>
        <v>184.06511305340678</v>
      </c>
      <c r="CC30" s="218">
        <f>'Housing benefits'!CC23</f>
        <v>0.7000000000007276</v>
      </c>
      <c r="CD30" s="218">
        <f>'Housing benefits'!CD23</f>
        <v>1.8999999999996362</v>
      </c>
      <c r="CE30" s="218">
        <f>'Housing benefits'!CE23</f>
        <v>2.7999999999992724</v>
      </c>
      <c r="CF30" s="218">
        <f>'Housing benefits'!CF23</f>
        <v>3.5</v>
      </c>
      <c r="CG30" s="220">
        <f>'Housing benefits'!CG23</f>
        <v>4.1999999999970896</v>
      </c>
    </row>
    <row r="31" spans="1:85" x14ac:dyDescent="0.35">
      <c r="A31" s="289"/>
      <c r="B31" s="290" t="s">
        <v>583</v>
      </c>
      <c r="AH31" s="218" t="str">
        <f>'Housing benefits'!AH26</f>
        <v>-</v>
      </c>
      <c r="AI31" s="218" t="str">
        <f>'Housing benefits'!AI26</f>
        <v>-</v>
      </c>
      <c r="AJ31" s="218" t="str">
        <f>'Housing benefits'!AJ26</f>
        <v>-</v>
      </c>
      <c r="AK31" s="218" t="str">
        <f>'Housing benefits'!AK26</f>
        <v>-</v>
      </c>
      <c r="AL31" s="218" t="str">
        <f>'Housing benefits'!AL26</f>
        <v>-</v>
      </c>
      <c r="AM31" s="218" t="str">
        <f>'Housing benefits'!AM26</f>
        <v>-</v>
      </c>
      <c r="AN31" s="218" t="str">
        <f>'Housing benefits'!AN26</f>
        <v>-</v>
      </c>
      <c r="AO31" s="218" t="str">
        <f>'Housing benefits'!AO26</f>
        <v>-</v>
      </c>
      <c r="AP31" s="218" t="str">
        <f>'Housing benefits'!AP26</f>
        <v>-</v>
      </c>
      <c r="AQ31" s="218" t="str">
        <f>'Housing benefits'!AQ26</f>
        <v>-</v>
      </c>
      <c r="AR31" s="218" t="str">
        <f>'Housing benefits'!AR26</f>
        <v>-</v>
      </c>
      <c r="AS31" s="218" t="str">
        <f>'Housing benefits'!AS26</f>
        <v>-</v>
      </c>
      <c r="AT31" s="218" t="str">
        <f>'Housing benefits'!AT26</f>
        <v>-</v>
      </c>
      <c r="AU31" s="218" t="str">
        <f>'Housing benefits'!AU26</f>
        <v>-</v>
      </c>
      <c r="AV31" s="218" t="str">
        <f>'Housing benefits'!AV26</f>
        <v>-</v>
      </c>
      <c r="AW31" s="218" t="str">
        <f>'Housing benefits'!AW26</f>
        <v>-</v>
      </c>
      <c r="AX31" s="218" t="str">
        <f>'Housing benefits'!AX26</f>
        <v>-</v>
      </c>
      <c r="AY31" s="218" t="str">
        <f>'Housing benefits'!AY26</f>
        <v>-</v>
      </c>
      <c r="AZ31" s="218" t="str">
        <f>'Housing benefits'!AZ26</f>
        <v>-</v>
      </c>
      <c r="BA31" s="218" t="str">
        <f>'Housing benefits'!BA26</f>
        <v>-</v>
      </c>
      <c r="BB31" s="218" t="str">
        <f>'Housing benefits'!BB26</f>
        <v>-</v>
      </c>
      <c r="BC31" s="218" t="str">
        <f>'Housing benefits'!BC26</f>
        <v>-</v>
      </c>
      <c r="BD31" s="218" t="str">
        <f>'Housing benefits'!BD26</f>
        <v>-</v>
      </c>
      <c r="BE31" s="218" t="str">
        <f>'Housing benefits'!BE26</f>
        <v>-</v>
      </c>
      <c r="BF31" s="218" t="str">
        <f>'Housing benefits'!BF26</f>
        <v>-</v>
      </c>
      <c r="BG31" s="218" t="str">
        <f>'Housing benefits'!BG26</f>
        <v>-</v>
      </c>
      <c r="BH31" s="218" t="str">
        <f>'Housing benefits'!BH26</f>
        <v>-</v>
      </c>
      <c r="BI31" s="218" t="str">
        <f>'Housing benefits'!BI26</f>
        <v>-</v>
      </c>
      <c r="BJ31" s="218" t="str">
        <f>'Housing benefits'!BJ26</f>
        <v>-</v>
      </c>
      <c r="BK31" s="218" t="str">
        <f>'Housing benefits'!BK26</f>
        <v>-</v>
      </c>
      <c r="BL31" s="218">
        <f>'Housing benefits'!BL26</f>
        <v>99.45993897531325</v>
      </c>
      <c r="BM31" s="218">
        <f>'Housing benefits'!BM26</f>
        <v>126.1038655767793</v>
      </c>
      <c r="BN31" s="218">
        <f>'Housing benefits'!BN26</f>
        <v>152.98604032937789</v>
      </c>
      <c r="BO31" s="218">
        <f>'Housing benefits'!BO26</f>
        <v>179.42766398503792</v>
      </c>
      <c r="BP31" s="218">
        <f>'Housing benefits'!BP26</f>
        <v>220.87045793975454</v>
      </c>
      <c r="BQ31" s="218">
        <f>'Housing benefits'!BQ26</f>
        <v>252.27197576665208</v>
      </c>
      <c r="BR31" s="218">
        <f>'Housing benefits'!BR26</f>
        <v>274.23709589580255</v>
      </c>
      <c r="BS31" s="218">
        <f>'Housing benefits'!BS26</f>
        <v>300.25519274908095</v>
      </c>
      <c r="BT31" s="218">
        <f>'Housing benefits'!BT26</f>
        <v>302.12204374352308</v>
      </c>
      <c r="BU31" s="218">
        <f>'Housing benefits'!BU26</f>
        <v>285.93220021424474</v>
      </c>
      <c r="BV31" s="218">
        <f>'Housing benefits'!BV26</f>
        <v>307.00938115698864</v>
      </c>
      <c r="BW31" s="218">
        <f>'Housing benefits'!BW26</f>
        <v>345.25748577713114</v>
      </c>
      <c r="BX31" s="218">
        <f>'Housing benefits'!BX26</f>
        <v>420.80895447009993</v>
      </c>
      <c r="BY31" s="218">
        <f>'Housing benefits'!BY26</f>
        <v>500.69367743036167</v>
      </c>
      <c r="BZ31" s="218">
        <f>'Housing benefits'!BZ26</f>
        <v>662.28603794986986</v>
      </c>
      <c r="CA31" s="218">
        <f>'Housing benefits'!CA26</f>
        <v>872.48418288623975</v>
      </c>
      <c r="CB31" s="218">
        <f>'Housing benefits'!CB26</f>
        <v>864.13489865829069</v>
      </c>
      <c r="CC31" s="218">
        <f>'Housing benefits'!CC26</f>
        <v>1333.3325932292546</v>
      </c>
      <c r="CD31" s="218">
        <f>'Housing benefits'!CD26</f>
        <v>1577.1116635075923</v>
      </c>
      <c r="CE31" s="218">
        <f>'Housing benefits'!CE26</f>
        <v>1662.9701918860915</v>
      </c>
      <c r="CF31" s="218">
        <f>'Housing benefits'!CF26</f>
        <v>1756.7445575827701</v>
      </c>
      <c r="CG31" s="220">
        <f>'Housing benefits'!CG26</f>
        <v>1878.6898271678201</v>
      </c>
    </row>
    <row r="32" spans="1:85" x14ac:dyDescent="0.35">
      <c r="A32" s="289"/>
      <c r="B32" s="290" t="s">
        <v>584</v>
      </c>
      <c r="AH32" s="218" t="str">
        <f>'Housing benefits'!AH21</f>
        <v>-</v>
      </c>
      <c r="AI32" s="218" t="str">
        <f>'Housing benefits'!AI21</f>
        <v>-</v>
      </c>
      <c r="AJ32" s="218" t="str">
        <f>'Housing benefits'!AJ21</f>
        <v>-</v>
      </c>
      <c r="AK32" s="218" t="str">
        <f>'Housing benefits'!AK21</f>
        <v>-</v>
      </c>
      <c r="AL32" s="218" t="str">
        <f>'Housing benefits'!AL21</f>
        <v>-</v>
      </c>
      <c r="AM32" s="218" t="str">
        <f>'Housing benefits'!AM21</f>
        <v>-</v>
      </c>
      <c r="AN32" s="218" t="str">
        <f>'Housing benefits'!AN21</f>
        <v>-</v>
      </c>
      <c r="AO32" s="218" t="str">
        <f>'Housing benefits'!AO21</f>
        <v>-</v>
      </c>
      <c r="AP32" s="218" t="str">
        <f>'Housing benefits'!AP21</f>
        <v>-</v>
      </c>
      <c r="AQ32" s="218" t="str">
        <f>'Housing benefits'!AQ21</f>
        <v>-</v>
      </c>
      <c r="AR32" s="218" t="str">
        <f>'Housing benefits'!AR21</f>
        <v>-</v>
      </c>
      <c r="AS32" s="218" t="str">
        <f>'Housing benefits'!AS21</f>
        <v>-</v>
      </c>
      <c r="AT32" s="218" t="str">
        <f>'Housing benefits'!AT21</f>
        <v>-</v>
      </c>
      <c r="AU32" s="218" t="str">
        <f>'Housing benefits'!AU21</f>
        <v>-</v>
      </c>
      <c r="AV32" s="218" t="str">
        <f>'Housing benefits'!AV21</f>
        <v>-</v>
      </c>
      <c r="AW32" s="218" t="str">
        <f>'Housing benefits'!AW21</f>
        <v>-</v>
      </c>
      <c r="AX32" s="218" t="str">
        <f>'Housing benefits'!AX21</f>
        <v>-</v>
      </c>
      <c r="AY32" s="218" t="str">
        <f>'Housing benefits'!AY21</f>
        <v>-</v>
      </c>
      <c r="AZ32" s="218" t="str">
        <f>'Housing benefits'!AZ21</f>
        <v>-</v>
      </c>
      <c r="BA32" s="218" t="str">
        <f>'Housing benefits'!BA21</f>
        <v>-</v>
      </c>
      <c r="BB32" s="218" t="str">
        <f>'Housing benefits'!BB21</f>
        <v>-</v>
      </c>
      <c r="BC32" s="218" t="str">
        <f>'Housing benefits'!BC21</f>
        <v>-</v>
      </c>
      <c r="BD32" s="218" t="str">
        <f>'Housing benefits'!BD21</f>
        <v>-</v>
      </c>
      <c r="BE32" s="218" t="str">
        <f>'Housing benefits'!BE21</f>
        <v>-</v>
      </c>
      <c r="BF32" s="218" t="str">
        <f>'Housing benefits'!BF21</f>
        <v>-</v>
      </c>
      <c r="BG32" s="218" t="str">
        <f>'Housing benefits'!BG21</f>
        <v>-</v>
      </c>
      <c r="BH32" s="218" t="str">
        <f>'Housing benefits'!BH21</f>
        <v>-</v>
      </c>
      <c r="BI32" s="218" t="str">
        <f>'Housing benefits'!BI21</f>
        <v>-</v>
      </c>
      <c r="BJ32" s="218" t="str">
        <f>'Housing benefits'!BJ21</f>
        <v>-</v>
      </c>
      <c r="BK32" s="218" t="str">
        <f>'Housing benefits'!BK21</f>
        <v>-</v>
      </c>
      <c r="BL32" s="218">
        <f>'Housing benefits'!BL21</f>
        <v>4476.9210732179572</v>
      </c>
      <c r="BM32" s="218">
        <f>'Housing benefits'!BM21</f>
        <v>5069.1288261388017</v>
      </c>
      <c r="BN32" s="218">
        <f>'Housing benefits'!BN21</f>
        <v>5380.0316400709962</v>
      </c>
      <c r="BO32" s="218">
        <f>'Housing benefits'!BO21</f>
        <v>5751.430097558853</v>
      </c>
      <c r="BP32" s="218">
        <f>'Housing benefits'!BP21</f>
        <v>6054.4950272257229</v>
      </c>
      <c r="BQ32" s="218">
        <f>'Housing benefits'!BQ21</f>
        <v>6194.2714010260988</v>
      </c>
      <c r="BR32" s="218">
        <f>'Housing benefits'!BR21</f>
        <v>6678.1472903271933</v>
      </c>
      <c r="BS32" s="218">
        <f>'Housing benefits'!BS21</f>
        <v>6946.5151764190032</v>
      </c>
      <c r="BT32" s="218">
        <f>'Housing benefits'!BT21</f>
        <v>6870.0617211736808</v>
      </c>
      <c r="BU32" s="218">
        <f>'Housing benefits'!BU21</f>
        <v>6679.3883075615377</v>
      </c>
      <c r="BV32" s="218">
        <f>'Housing benefits'!BV21</f>
        <v>6268.7171839573311</v>
      </c>
      <c r="BW32" s="218">
        <f>'Housing benefits'!BW21</f>
        <v>5669.1485899978188</v>
      </c>
      <c r="BX32" s="218">
        <f>'Housing benefits'!BX21</f>
        <v>5431.8340381891176</v>
      </c>
      <c r="BY32" s="218">
        <f>'Housing benefits'!BY21</f>
        <v>5035.5088229492994</v>
      </c>
      <c r="BZ32" s="218">
        <f>'Housing benefits'!BZ21</f>
        <v>4750.5160676256646</v>
      </c>
      <c r="CA32" s="218">
        <f>'Housing benefits'!CA21</f>
        <v>4612.4081529050964</v>
      </c>
      <c r="CB32" s="218">
        <f>'Housing benefits'!CB21</f>
        <v>4173.2521539811369</v>
      </c>
      <c r="CC32" s="218">
        <f>'Housing benefits'!CC21</f>
        <v>1057.0109353800422</v>
      </c>
      <c r="CD32" s="218">
        <f>'Housing benefits'!CD21</f>
        <v>129.45814126763938</v>
      </c>
      <c r="CE32" s="218">
        <f>'Housing benefits'!CE21</f>
        <v>118.59498171662604</v>
      </c>
      <c r="CF32" s="218">
        <f>'Housing benefits'!CF21</f>
        <v>71.203448041659044</v>
      </c>
      <c r="CG32" s="220">
        <f>'Housing benefits'!CG21</f>
        <v>15.084243081813829</v>
      </c>
    </row>
    <row r="33" spans="1:119" x14ac:dyDescent="0.35">
      <c r="A33" s="289"/>
      <c r="B33" s="260" t="s">
        <v>585</v>
      </c>
      <c r="AH33" s="218"/>
      <c r="AI33" s="218"/>
      <c r="AJ33" s="218"/>
      <c r="AK33" s="218"/>
      <c r="AL33" s="218"/>
      <c r="AM33" s="218"/>
      <c r="AN33" s="218"/>
      <c r="AO33" s="218"/>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20"/>
    </row>
    <row r="34" spans="1:119" s="296" customFormat="1" x14ac:dyDescent="0.25">
      <c r="A34" s="294"/>
      <c r="B34" s="295" t="s">
        <v>586</v>
      </c>
      <c r="D34" s="297"/>
      <c r="E34" s="297"/>
      <c r="F34" s="297"/>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8">
        <f>'Housing benefits'!AH34</f>
        <v>51.497172727332845</v>
      </c>
      <c r="AI34" s="298">
        <f>'Housing benefits'!AI34</f>
        <v>56.414147956273574</v>
      </c>
      <c r="AJ34" s="298">
        <f>'Housing benefits'!AJ34</f>
        <v>72.615417878922116</v>
      </c>
      <c r="AK34" s="298">
        <f>'Housing benefits'!AK34</f>
        <v>117.78692276529311</v>
      </c>
      <c r="AL34" s="298">
        <f>'Housing benefits'!AL34</f>
        <v>151.22362386540289</v>
      </c>
      <c r="AM34" s="298">
        <f>'Housing benefits'!AM34</f>
        <v>178.70507247687672</v>
      </c>
      <c r="AN34" s="298">
        <f>'Housing benefits'!AN34</f>
        <v>201.80019075346371</v>
      </c>
      <c r="AO34" s="298">
        <f>'Housing benefits'!AO34</f>
        <v>225.35883833034222</v>
      </c>
      <c r="AP34" s="298">
        <f>'Housing benefits'!AP34</f>
        <v>242.96586799409306</v>
      </c>
      <c r="AQ34" s="298">
        <f>'Housing benefits'!AQ34</f>
        <v>251.3770479196252</v>
      </c>
      <c r="AR34" s="298">
        <f>'Housing benefits'!AR34</f>
        <v>219.61099999999999</v>
      </c>
      <c r="AS34" s="298">
        <f>'Housing benefits'!AS34</f>
        <v>302.30599999999998</v>
      </c>
      <c r="AT34" s="298">
        <f>'Housing benefits'!AT34</f>
        <v>415.50300000000004</v>
      </c>
      <c r="AU34" s="298">
        <f>'Housing benefits'!AU34</f>
        <v>549.82100000000003</v>
      </c>
      <c r="AV34" s="298">
        <f>'Housing benefits'!AV34</f>
        <v>722.96500000000003</v>
      </c>
      <c r="AW34" s="298">
        <f>'Housing benefits'!AW34</f>
        <v>963.53300000000002</v>
      </c>
      <c r="AX34" s="298">
        <f>'Housing benefits'!AX34</f>
        <v>1237.7020586775143</v>
      </c>
      <c r="AY34" s="298">
        <f>'Housing benefits'!AY34</f>
        <v>1440.7675679371928</v>
      </c>
      <c r="AZ34" s="298">
        <f>'Housing benefits'!AZ34</f>
        <v>1632.1173192887268</v>
      </c>
      <c r="BA34" s="298">
        <f>'Housing benefits'!BA34</f>
        <v>1783.2014949487759</v>
      </c>
      <c r="BB34" s="298">
        <f>'Housing benefits'!BB34</f>
        <v>1966.2753495570933</v>
      </c>
      <c r="BC34" s="298">
        <f>'Housing benefits'!BC34</f>
        <v>2143.4684371455282</v>
      </c>
      <c r="BD34" s="298">
        <f>'Housing benefits'!BD34</f>
        <v>2303.1767229957381</v>
      </c>
      <c r="BE34" s="298">
        <f>'Housing benefits'!BE34</f>
        <v>2531.7035246192022</v>
      </c>
      <c r="BF34" s="298">
        <f>'Housing benefits'!BF34</f>
        <v>2999.4614887041653</v>
      </c>
      <c r="BG34" s="298">
        <f>'Housing benefits'!BG34</f>
        <v>2966.6712049912694</v>
      </c>
      <c r="BH34" s="298">
        <f>'Housing benefits'!BH34</f>
        <v>3201.5130041258617</v>
      </c>
      <c r="BI34" s="298">
        <f>'Housing benefits'!BI34</f>
        <v>3472.5465205192463</v>
      </c>
      <c r="BJ34" s="298">
        <f>'Housing benefits'!BJ34</f>
        <v>3760.9241738617989</v>
      </c>
      <c r="BK34" s="298">
        <f>'Housing benefits'!BK34</f>
        <v>3996.4280011900032</v>
      </c>
      <c r="BL34" s="298">
        <v>0</v>
      </c>
      <c r="BM34" s="298">
        <v>0</v>
      </c>
      <c r="BN34" s="298">
        <v>0</v>
      </c>
      <c r="BO34" s="298">
        <v>0</v>
      </c>
      <c r="BP34" s="298">
        <v>0</v>
      </c>
      <c r="BQ34" s="298">
        <v>0</v>
      </c>
      <c r="BR34" s="298">
        <v>0</v>
      </c>
      <c r="BS34" s="298">
        <v>0</v>
      </c>
      <c r="BT34" s="298">
        <v>0</v>
      </c>
      <c r="BU34" s="298">
        <v>0</v>
      </c>
      <c r="BV34" s="298">
        <v>0</v>
      </c>
      <c r="BW34" s="298">
        <v>0</v>
      </c>
      <c r="BX34" s="298">
        <v>0</v>
      </c>
      <c r="BY34" s="298">
        <v>0</v>
      </c>
      <c r="BZ34" s="298">
        <v>0</v>
      </c>
      <c r="CA34" s="298">
        <v>0</v>
      </c>
      <c r="CB34" s="298">
        <v>0</v>
      </c>
      <c r="CC34" s="298">
        <v>0</v>
      </c>
      <c r="CD34" s="298">
        <v>0</v>
      </c>
      <c r="CE34" s="298">
        <v>0</v>
      </c>
      <c r="CF34" s="298">
        <v>0</v>
      </c>
      <c r="CG34" s="299">
        <v>0</v>
      </c>
    </row>
    <row r="35" spans="1:119" ht="24" customHeight="1" x14ac:dyDescent="0.35">
      <c r="A35" s="289"/>
      <c r="B35" s="255" t="s">
        <v>587</v>
      </c>
      <c r="D35" s="208"/>
      <c r="E35" s="208"/>
      <c r="F35" s="208"/>
      <c r="G35" s="208"/>
      <c r="H35" s="208"/>
      <c r="I35" s="208"/>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c r="BJ35" s="208"/>
      <c r="BK35" s="208"/>
      <c r="BL35" s="208"/>
      <c r="BM35" s="208"/>
      <c r="BN35" s="208"/>
      <c r="BO35" s="208"/>
      <c r="BP35" s="208"/>
      <c r="BQ35" s="208"/>
      <c r="BR35" s="234">
        <v>0</v>
      </c>
      <c r="BS35" s="234">
        <v>0</v>
      </c>
      <c r="BT35" s="234">
        <v>52.864111773063229</v>
      </c>
      <c r="BU35" s="234">
        <v>236.72004378389357</v>
      </c>
      <c r="BV35" s="234">
        <v>603.77638636341965</v>
      </c>
      <c r="BW35" s="234">
        <v>1646.8048417036982</v>
      </c>
      <c r="BX35" s="234">
        <v>2478.0660140770829</v>
      </c>
      <c r="BY35" s="234">
        <v>3886.459786054922</v>
      </c>
      <c r="BZ35" s="234">
        <v>5006.6567447534571</v>
      </c>
      <c r="CA35" s="234">
        <v>6236.2398690407745</v>
      </c>
      <c r="CB35" s="234">
        <v>8224.2648415852709</v>
      </c>
      <c r="CC35" s="234">
        <v>11483.734886310203</v>
      </c>
      <c r="CD35" s="234">
        <v>12964.754158554269</v>
      </c>
      <c r="CE35" s="234">
        <v>13660.66926022575</v>
      </c>
      <c r="CF35" s="234">
        <v>14344.835414495867</v>
      </c>
      <c r="CG35" s="278">
        <v>15105.728621072418</v>
      </c>
    </row>
    <row r="36" spans="1:119" s="296" customFormat="1" ht="24" customHeight="1" thickBot="1" x14ac:dyDescent="0.4">
      <c r="A36" s="294"/>
      <c r="B36" s="255" t="s">
        <v>588</v>
      </c>
      <c r="C36" s="208"/>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v>0.20197000000000001</v>
      </c>
      <c r="BS36" s="218">
        <v>1.5688299999999999</v>
      </c>
      <c r="BT36" s="218">
        <v>21.514315967534472</v>
      </c>
      <c r="BU36" s="218">
        <v>78.62005782619562</v>
      </c>
      <c r="BV36" s="218">
        <v>242.50709685891789</v>
      </c>
      <c r="BW36" s="218">
        <v>235.41481774669265</v>
      </c>
      <c r="BX36" s="218">
        <v>391.14059786957131</v>
      </c>
      <c r="BY36" s="218">
        <v>498.24821594499332</v>
      </c>
      <c r="BZ36" s="218">
        <v>674.50992434289537</v>
      </c>
      <c r="CA36" s="218">
        <v>948.61570537850673</v>
      </c>
      <c r="CB36" s="218">
        <v>1277.525568018913</v>
      </c>
      <c r="CC36" s="218">
        <v>1454.9903888286594</v>
      </c>
      <c r="CD36" s="218">
        <v>1553.1745447848816</v>
      </c>
      <c r="CE36" s="218">
        <v>1638.8339235094181</v>
      </c>
      <c r="CF36" s="218">
        <v>1784.4140908740189</v>
      </c>
      <c r="CG36" s="220">
        <v>1951.3619228435973</v>
      </c>
    </row>
    <row r="37" spans="1:119" ht="39.75" customHeight="1" x14ac:dyDescent="0.35">
      <c r="A37" s="294"/>
      <c r="B37" s="206" t="s">
        <v>17</v>
      </c>
      <c r="C37" s="207"/>
      <c r="D37" s="40" t="s">
        <v>274</v>
      </c>
      <c r="E37" s="40" t="s">
        <v>275</v>
      </c>
      <c r="F37" s="40" t="s">
        <v>276</v>
      </c>
      <c r="G37" s="40" t="s">
        <v>277</v>
      </c>
      <c r="H37" s="40" t="s">
        <v>278</v>
      </c>
      <c r="I37" s="40" t="s">
        <v>279</v>
      </c>
      <c r="J37" s="40" t="s">
        <v>280</v>
      </c>
      <c r="K37" s="40" t="s">
        <v>281</v>
      </c>
      <c r="L37" s="40" t="s">
        <v>282</v>
      </c>
      <c r="M37" s="40" t="s">
        <v>283</v>
      </c>
      <c r="N37" s="40" t="s">
        <v>284</v>
      </c>
      <c r="O37" s="40" t="s">
        <v>285</v>
      </c>
      <c r="P37" s="40" t="s">
        <v>286</v>
      </c>
      <c r="Q37" s="40" t="s">
        <v>287</v>
      </c>
      <c r="R37" s="40" t="s">
        <v>288</v>
      </c>
      <c r="S37" s="40" t="s">
        <v>289</v>
      </c>
      <c r="T37" s="40" t="s">
        <v>290</v>
      </c>
      <c r="U37" s="40" t="s">
        <v>291</v>
      </c>
      <c r="V37" s="40" t="s">
        <v>292</v>
      </c>
      <c r="W37" s="40" t="s">
        <v>293</v>
      </c>
      <c r="X37" s="40" t="s">
        <v>294</v>
      </c>
      <c r="Y37" s="40" t="s">
        <v>295</v>
      </c>
      <c r="Z37" s="40" t="s">
        <v>296</v>
      </c>
      <c r="AA37" s="40" t="s">
        <v>297</v>
      </c>
      <c r="AB37" s="40" t="s">
        <v>298</v>
      </c>
      <c r="AC37" s="40" t="s">
        <v>299</v>
      </c>
      <c r="AD37" s="40" t="s">
        <v>300</v>
      </c>
      <c r="AE37" s="40" t="s">
        <v>301</v>
      </c>
      <c r="AF37" s="40" t="s">
        <v>302</v>
      </c>
      <c r="AG37" s="40" t="s">
        <v>303</v>
      </c>
      <c r="AH37" s="40" t="s">
        <v>304</v>
      </c>
      <c r="AI37" s="40" t="s">
        <v>305</v>
      </c>
      <c r="AJ37" s="40" t="s">
        <v>306</v>
      </c>
      <c r="AK37" s="40" t="s">
        <v>307</v>
      </c>
      <c r="AL37" s="40" t="s">
        <v>308</v>
      </c>
      <c r="AM37" s="40" t="s">
        <v>309</v>
      </c>
      <c r="AN37" s="40" t="s">
        <v>310</v>
      </c>
      <c r="AO37" s="40" t="s">
        <v>311</v>
      </c>
      <c r="AP37" s="40" t="s">
        <v>312</v>
      </c>
      <c r="AQ37" s="40" t="s">
        <v>313</v>
      </c>
      <c r="AR37" s="40" t="s">
        <v>314</v>
      </c>
      <c r="AS37" s="40" t="s">
        <v>315</v>
      </c>
      <c r="AT37" s="40" t="s">
        <v>316</v>
      </c>
      <c r="AU37" s="40" t="s">
        <v>317</v>
      </c>
      <c r="AV37" s="40" t="s">
        <v>318</v>
      </c>
      <c r="AW37" s="40" t="s">
        <v>319</v>
      </c>
      <c r="AX37" s="40" t="s">
        <v>320</v>
      </c>
      <c r="AY37" s="40" t="s">
        <v>211</v>
      </c>
      <c r="AZ37" s="40" t="s">
        <v>212</v>
      </c>
      <c r="BA37" s="40" t="s">
        <v>213</v>
      </c>
      <c r="BB37" s="40" t="s">
        <v>214</v>
      </c>
      <c r="BC37" s="40" t="s">
        <v>215</v>
      </c>
      <c r="BD37" s="40" t="s">
        <v>216</v>
      </c>
      <c r="BE37" s="40" t="s">
        <v>217</v>
      </c>
      <c r="BF37" s="40" t="s">
        <v>218</v>
      </c>
      <c r="BG37" s="40" t="s">
        <v>219</v>
      </c>
      <c r="BH37" s="40" t="s">
        <v>220</v>
      </c>
      <c r="BI37" s="40" t="s">
        <v>221</v>
      </c>
      <c r="BJ37" s="40" t="s">
        <v>222</v>
      </c>
      <c r="BK37" s="40" t="s">
        <v>223</v>
      </c>
      <c r="BL37" s="40" t="s">
        <v>224</v>
      </c>
      <c r="BM37" s="40" t="s">
        <v>225</v>
      </c>
      <c r="BN37" s="40" t="s">
        <v>226</v>
      </c>
      <c r="BO37" s="40" t="s">
        <v>227</v>
      </c>
      <c r="BP37" s="40" t="s">
        <v>228</v>
      </c>
      <c r="BQ37" s="40" t="s">
        <v>229</v>
      </c>
      <c r="BR37" s="40" t="s">
        <v>230</v>
      </c>
      <c r="BS37" s="40" t="s">
        <v>231</v>
      </c>
      <c r="BT37" s="40" t="s">
        <v>232</v>
      </c>
      <c r="BU37" s="40" t="s">
        <v>233</v>
      </c>
      <c r="BV37" s="40" t="s">
        <v>234</v>
      </c>
      <c r="BW37" s="40" t="s">
        <v>235</v>
      </c>
      <c r="BX37" s="40" t="s">
        <v>236</v>
      </c>
      <c r="BY37" s="40" t="s">
        <v>237</v>
      </c>
      <c r="BZ37" s="40" t="s">
        <v>238</v>
      </c>
      <c r="CA37" s="40" t="s">
        <v>239</v>
      </c>
      <c r="CB37" s="40" t="s">
        <v>240</v>
      </c>
      <c r="CC37" s="40" t="s">
        <v>241</v>
      </c>
      <c r="CD37" s="40" t="s">
        <v>242</v>
      </c>
      <c r="CE37" s="40" t="s">
        <v>243</v>
      </c>
      <c r="CF37" s="40" t="s">
        <v>244</v>
      </c>
      <c r="CG37" s="41" t="s">
        <v>245</v>
      </c>
    </row>
    <row r="38" spans="1:119" s="211" customFormat="1" x14ac:dyDescent="0.35">
      <c r="A38" s="294"/>
      <c r="B38" s="49" t="s">
        <v>438</v>
      </c>
      <c r="C38" s="213"/>
      <c r="D38" s="284" t="s">
        <v>247</v>
      </c>
      <c r="E38" s="284" t="s">
        <v>247</v>
      </c>
      <c r="F38" s="284" t="s">
        <v>247</v>
      </c>
      <c r="G38" s="284" t="s">
        <v>247</v>
      </c>
      <c r="H38" s="284" t="s">
        <v>247</v>
      </c>
      <c r="I38" s="284" t="s">
        <v>247</v>
      </c>
      <c r="J38" s="284" t="s">
        <v>247</v>
      </c>
      <c r="K38" s="284" t="s">
        <v>247</v>
      </c>
      <c r="L38" s="284" t="s">
        <v>247</v>
      </c>
      <c r="M38" s="284" t="s">
        <v>247</v>
      </c>
      <c r="N38" s="284" t="s">
        <v>247</v>
      </c>
      <c r="O38" s="284" t="s">
        <v>247</v>
      </c>
      <c r="P38" s="284" t="s">
        <v>247</v>
      </c>
      <c r="Q38" s="284" t="s">
        <v>247</v>
      </c>
      <c r="R38" s="284" t="s">
        <v>247</v>
      </c>
      <c r="S38" s="284" t="s">
        <v>247</v>
      </c>
      <c r="T38" s="284" t="s">
        <v>247</v>
      </c>
      <c r="U38" s="284" t="s">
        <v>247</v>
      </c>
      <c r="V38" s="284" t="s">
        <v>247</v>
      </c>
      <c r="W38" s="284" t="s">
        <v>247</v>
      </c>
      <c r="X38" s="284" t="s">
        <v>247</v>
      </c>
      <c r="Y38" s="284" t="s">
        <v>247</v>
      </c>
      <c r="Z38" s="284" t="s">
        <v>247</v>
      </c>
      <c r="AA38" s="284" t="s">
        <v>247</v>
      </c>
      <c r="AB38" s="284" t="s">
        <v>247</v>
      </c>
      <c r="AC38" s="284" t="s">
        <v>247</v>
      </c>
      <c r="AD38" s="284" t="s">
        <v>247</v>
      </c>
      <c r="AE38" s="284" t="s">
        <v>247</v>
      </c>
      <c r="AF38" s="284" t="s">
        <v>247</v>
      </c>
      <c r="AG38" s="284" t="s">
        <v>247</v>
      </c>
      <c r="AH38" s="284" t="s">
        <v>247</v>
      </c>
      <c r="AI38" s="284" t="s">
        <v>247</v>
      </c>
      <c r="AJ38" s="284" t="s">
        <v>247</v>
      </c>
      <c r="AK38" s="284" t="s">
        <v>247</v>
      </c>
      <c r="AL38" s="284" t="s">
        <v>247</v>
      </c>
      <c r="AM38" s="284" t="s">
        <v>247</v>
      </c>
      <c r="AN38" s="284" t="s">
        <v>247</v>
      </c>
      <c r="AO38" s="284" t="s">
        <v>247</v>
      </c>
      <c r="AP38" s="284" t="s">
        <v>247</v>
      </c>
      <c r="AQ38" s="284" t="s">
        <v>247</v>
      </c>
      <c r="AR38" s="284" t="s">
        <v>247</v>
      </c>
      <c r="AS38" s="284" t="s">
        <v>247</v>
      </c>
      <c r="AT38" s="284" t="s">
        <v>247</v>
      </c>
      <c r="AU38" s="284" t="s">
        <v>247</v>
      </c>
      <c r="AV38" s="284" t="s">
        <v>247</v>
      </c>
      <c r="AW38" s="284" t="s">
        <v>247</v>
      </c>
      <c r="AX38" s="284" t="s">
        <v>247</v>
      </c>
      <c r="AY38" s="284" t="s">
        <v>247</v>
      </c>
      <c r="AZ38" s="284" t="s">
        <v>247</v>
      </c>
      <c r="BA38" s="284" t="s">
        <v>247</v>
      </c>
      <c r="BB38" s="284" t="s">
        <v>247</v>
      </c>
      <c r="BC38" s="284" t="s">
        <v>247</v>
      </c>
      <c r="BD38" s="284" t="s">
        <v>247</v>
      </c>
      <c r="BE38" s="284" t="s">
        <v>247</v>
      </c>
      <c r="BF38" s="284" t="s">
        <v>247</v>
      </c>
      <c r="BG38" s="284" t="s">
        <v>247</v>
      </c>
      <c r="BH38" s="284" t="s">
        <v>247</v>
      </c>
      <c r="BI38" s="284" t="s">
        <v>247</v>
      </c>
      <c r="BJ38" s="284" t="s">
        <v>247</v>
      </c>
      <c r="BK38" s="284" t="s">
        <v>247</v>
      </c>
      <c r="BL38" s="284" t="s">
        <v>247</v>
      </c>
      <c r="BM38" s="284" t="s">
        <v>247</v>
      </c>
      <c r="BN38" s="284" t="s">
        <v>247</v>
      </c>
      <c r="BO38" s="284" t="s">
        <v>247</v>
      </c>
      <c r="BP38" s="284" t="s">
        <v>247</v>
      </c>
      <c r="BQ38" s="284" t="s">
        <v>247</v>
      </c>
      <c r="BR38" s="284" t="s">
        <v>247</v>
      </c>
      <c r="BS38" s="284" t="s">
        <v>247</v>
      </c>
      <c r="BT38" s="284" t="s">
        <v>247</v>
      </c>
      <c r="BU38" s="284" t="s">
        <v>247</v>
      </c>
      <c r="BV38" s="284" t="s">
        <v>247</v>
      </c>
      <c r="BW38" s="284" t="s">
        <v>247</v>
      </c>
      <c r="BX38" s="284" t="s">
        <v>247</v>
      </c>
      <c r="BY38" s="284" t="s">
        <v>247</v>
      </c>
      <c r="BZ38" s="284" t="s">
        <v>247</v>
      </c>
      <c r="CA38" s="284" t="s">
        <v>247</v>
      </c>
      <c r="CB38" s="284" t="s">
        <v>248</v>
      </c>
      <c r="CC38" s="284" t="s">
        <v>248</v>
      </c>
      <c r="CD38" s="284" t="s">
        <v>248</v>
      </c>
      <c r="CE38" s="284" t="s">
        <v>248</v>
      </c>
      <c r="CF38" s="284" t="s">
        <v>248</v>
      </c>
      <c r="CG38" s="285" t="s">
        <v>248</v>
      </c>
    </row>
    <row r="39" spans="1:119" ht="26.25" customHeight="1" x14ac:dyDescent="0.35">
      <c r="A39" s="286"/>
      <c r="B39" s="231" t="s">
        <v>260</v>
      </c>
      <c r="C39" s="300"/>
      <c r="D39" s="287"/>
      <c r="E39" s="287"/>
      <c r="F39" s="287"/>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c r="AE39" s="287"/>
      <c r="AF39" s="287"/>
      <c r="AG39" s="287"/>
      <c r="AH39" s="287">
        <v>13677.108913507665</v>
      </c>
      <c r="AI39" s="287">
        <v>12986.937384102146</v>
      </c>
      <c r="AJ39" s="287">
        <v>12511.74792793338</v>
      </c>
      <c r="AK39" s="287">
        <v>13272.232892859784</v>
      </c>
      <c r="AL39" s="287">
        <v>13773.853972137445</v>
      </c>
      <c r="AM39" s="287">
        <v>14136.553460933268</v>
      </c>
      <c r="AN39" s="287">
        <v>15194.80656259522</v>
      </c>
      <c r="AO39" s="287">
        <v>16114.799458606907</v>
      </c>
      <c r="AP39" s="287">
        <v>17543.910225169395</v>
      </c>
      <c r="AQ39" s="287">
        <v>18470.789419108118</v>
      </c>
      <c r="AR39" s="287">
        <v>19262.147221280633</v>
      </c>
      <c r="AS39" s="287">
        <v>20316.26971452728</v>
      </c>
      <c r="AT39" s="287">
        <v>21918.998756648729</v>
      </c>
      <c r="AU39" s="287">
        <v>25780.907842387689</v>
      </c>
      <c r="AV39" s="287">
        <v>30168.908950126406</v>
      </c>
      <c r="AW39" s="287">
        <v>34835.976864605967</v>
      </c>
      <c r="AX39" s="287">
        <v>38241.359710441044</v>
      </c>
      <c r="AY39" s="287">
        <v>40156.919699096419</v>
      </c>
      <c r="AZ39" s="287">
        <v>41357.470316825747</v>
      </c>
      <c r="BA39" s="287">
        <v>42792.020577933545</v>
      </c>
      <c r="BB39" s="287">
        <v>43596.728655710533</v>
      </c>
      <c r="BC39" s="287">
        <v>43894.986540703394</v>
      </c>
      <c r="BD39" s="287">
        <v>45816.687117920665</v>
      </c>
      <c r="BE39" s="287">
        <v>47658.47588143075</v>
      </c>
      <c r="BF39" s="287">
        <v>48539.331477018975</v>
      </c>
      <c r="BG39" s="287">
        <v>49065.733615082041</v>
      </c>
      <c r="BH39" s="287">
        <v>48604.930261313872</v>
      </c>
      <c r="BI39" s="287">
        <v>48699.345623582332</v>
      </c>
      <c r="BJ39" s="287">
        <v>49052.772201807864</v>
      </c>
      <c r="BK39" s="287">
        <v>50802.017432144807</v>
      </c>
      <c r="BL39" s="287">
        <v>51926.260661249449</v>
      </c>
      <c r="BM39" s="287">
        <v>55347.701782040123</v>
      </c>
      <c r="BN39" s="287">
        <v>56037.621567384587</v>
      </c>
      <c r="BO39" s="287">
        <v>57273.94728538693</v>
      </c>
      <c r="BP39" s="287">
        <v>58634.186382036904</v>
      </c>
      <c r="BQ39" s="287">
        <v>58715.101035018874</v>
      </c>
      <c r="BR39" s="287">
        <v>62258.007827686204</v>
      </c>
      <c r="BS39" s="287">
        <v>64959.541337925162</v>
      </c>
      <c r="BT39" s="287">
        <v>64702.614573313134</v>
      </c>
      <c r="BU39" s="287">
        <v>66461.593461912082</v>
      </c>
      <c r="BV39" s="287">
        <v>66904.870263138728</v>
      </c>
      <c r="BW39" s="287">
        <v>68292.484444087255</v>
      </c>
      <c r="BX39" s="287">
        <v>67029.207551972853</v>
      </c>
      <c r="BY39" s="287">
        <v>71880.960692426597</v>
      </c>
      <c r="BZ39" s="287">
        <v>75348.206079136042</v>
      </c>
      <c r="CA39" s="287">
        <v>83013.267475388537</v>
      </c>
      <c r="CB39" s="287">
        <v>90381.66066419553</v>
      </c>
      <c r="CC39" s="287">
        <v>93980.017483044401</v>
      </c>
      <c r="CD39" s="287">
        <v>97714.177518547804</v>
      </c>
      <c r="CE39" s="287">
        <v>101421.20362886357</v>
      </c>
      <c r="CF39" s="287">
        <v>104925.89273809576</v>
      </c>
      <c r="CG39" s="301">
        <v>108699.47443345403</v>
      </c>
      <c r="CJ39" s="234"/>
    </row>
    <row r="40" spans="1:119" ht="24.75" customHeight="1" x14ac:dyDescent="0.35">
      <c r="A40" s="289"/>
      <c r="B40" s="221" t="s">
        <v>566</v>
      </c>
      <c r="AH40" s="218">
        <v>1302.0066847607086</v>
      </c>
      <c r="AI40" s="218">
        <v>1450.814690985394</v>
      </c>
      <c r="AJ40" s="218">
        <v>1675.1276691260152</v>
      </c>
      <c r="AK40" s="218">
        <v>1979.9392126574114</v>
      </c>
      <c r="AL40" s="218">
        <v>2342.5522591441922</v>
      </c>
      <c r="AM40" s="218">
        <v>2796.0224849682595</v>
      </c>
      <c r="AN40" s="218">
        <v>3081.4132748484462</v>
      </c>
      <c r="AO40" s="218">
        <v>3474.2072623862923</v>
      </c>
      <c r="AP40" s="218">
        <v>3896.4342385103246</v>
      </c>
      <c r="AQ40" s="218">
        <v>4253.2319879397428</v>
      </c>
      <c r="AR40" s="218">
        <v>4475.7926845717893</v>
      </c>
      <c r="AS40" s="218">
        <v>4756.3181000299655</v>
      </c>
      <c r="AT40" s="218">
        <v>5155.3673733016294</v>
      </c>
      <c r="AU40" s="218">
        <v>5941.3837659574774</v>
      </c>
      <c r="AV40" s="218">
        <v>7509.0441702007793</v>
      </c>
      <c r="AW40" s="218">
        <v>9276.3596861926744</v>
      </c>
      <c r="AX40" s="218">
        <v>10163.248625756392</v>
      </c>
      <c r="AY40" s="218">
        <v>11610.854727774502</v>
      </c>
      <c r="AZ40" s="218">
        <v>12905.624486060638</v>
      </c>
      <c r="BA40" s="218">
        <v>14000.627827511005</v>
      </c>
      <c r="BB40" s="218">
        <v>14773.37984232883</v>
      </c>
      <c r="BC40" s="218">
        <v>15468.394498817483</v>
      </c>
      <c r="BD40" s="218">
        <v>16249.255662916441</v>
      </c>
      <c r="BE40" s="218">
        <v>17223.510093885659</v>
      </c>
      <c r="BF40" s="218">
        <v>17884.177789836634</v>
      </c>
      <c r="BG40" s="218">
        <v>18738.702529693568</v>
      </c>
      <c r="BH40" s="218">
        <v>19370.136139531052</v>
      </c>
      <c r="BI40" s="218">
        <v>20122.146573311093</v>
      </c>
      <c r="BJ40" s="218">
        <v>20786.130663675573</v>
      </c>
      <c r="BK40" s="218">
        <v>21829.480757916001</v>
      </c>
      <c r="BL40" s="218">
        <v>22463.89573487594</v>
      </c>
      <c r="BM40" s="218">
        <v>24060.848108547052</v>
      </c>
      <c r="BN40" s="218">
        <v>24382.938098729708</v>
      </c>
      <c r="BO40" s="218">
        <v>25081.069173908585</v>
      </c>
      <c r="BP40" s="218">
        <v>26002.70511197811</v>
      </c>
      <c r="BQ40" s="218">
        <v>26030.585433495857</v>
      </c>
      <c r="BR40" s="218">
        <v>27719.984561650301</v>
      </c>
      <c r="BS40" s="218">
        <v>28771.434783921257</v>
      </c>
      <c r="BT40" s="218">
        <v>28692.536589809792</v>
      </c>
      <c r="BU40" s="218">
        <v>30020.314727513214</v>
      </c>
      <c r="BV40" s="218">
        <v>30501.698772873999</v>
      </c>
      <c r="BW40" s="218">
        <v>31277.364138774876</v>
      </c>
      <c r="BX40" s="218">
        <v>28756.771913809291</v>
      </c>
      <c r="BY40" s="218">
        <v>30461.591261754969</v>
      </c>
      <c r="BZ40" s="218">
        <v>31814.544769006196</v>
      </c>
      <c r="CA40" s="218">
        <v>36084.377622482847</v>
      </c>
      <c r="CB40" s="218">
        <v>41126.396904716348</v>
      </c>
      <c r="CC40" s="218">
        <v>43756.769958559045</v>
      </c>
      <c r="CD40" s="218">
        <v>46378.033954714374</v>
      </c>
      <c r="CE40" s="218">
        <v>48946.506765158701</v>
      </c>
      <c r="CF40" s="218">
        <v>51189.746394143338</v>
      </c>
      <c r="CG40" s="220">
        <v>53700.160708888216</v>
      </c>
      <c r="CJ40" s="234"/>
      <c r="CK40" s="234"/>
      <c r="CL40" s="234"/>
      <c r="CM40" s="234"/>
      <c r="CN40" s="234"/>
      <c r="CO40" s="234"/>
      <c r="CP40" s="234"/>
      <c r="CQ40" s="234"/>
      <c r="CR40" s="234"/>
      <c r="CS40" s="234"/>
      <c r="CT40" s="234"/>
      <c r="CU40" s="234"/>
      <c r="CV40" s="234"/>
      <c r="CW40" s="234"/>
      <c r="CX40" s="234"/>
      <c r="CY40" s="234"/>
      <c r="CZ40" s="234"/>
      <c r="DA40" s="234"/>
      <c r="DB40" s="234"/>
      <c r="DC40" s="234"/>
      <c r="DD40" s="234"/>
      <c r="DE40" s="234"/>
      <c r="DF40" s="234"/>
      <c r="DG40" s="234"/>
      <c r="DH40" s="234"/>
      <c r="DI40" s="234"/>
      <c r="DJ40" s="234"/>
      <c r="DK40" s="234"/>
      <c r="DL40" s="234"/>
      <c r="DM40" s="234"/>
      <c r="DN40" s="234"/>
      <c r="DO40" s="234"/>
    </row>
    <row r="41" spans="1:119" x14ac:dyDescent="0.35">
      <c r="A41" s="289"/>
      <c r="B41" s="290" t="s">
        <v>353</v>
      </c>
      <c r="AH41" s="218">
        <v>0</v>
      </c>
      <c r="AI41" s="218">
        <v>0</v>
      </c>
      <c r="AJ41" s="218">
        <v>0</v>
      </c>
      <c r="AK41" s="218">
        <v>0</v>
      </c>
      <c r="AL41" s="218">
        <v>0</v>
      </c>
      <c r="AM41" s="218">
        <v>0</v>
      </c>
      <c r="AN41" s="218">
        <v>0</v>
      </c>
      <c r="AO41" s="218">
        <v>0</v>
      </c>
      <c r="AP41" s="218">
        <v>0</v>
      </c>
      <c r="AQ41" s="218">
        <v>0</v>
      </c>
      <c r="AR41" s="218">
        <v>0</v>
      </c>
      <c r="AS41" s="218">
        <v>0</v>
      </c>
      <c r="AT41" s="218">
        <v>0</v>
      </c>
      <c r="AU41" s="218">
        <v>0</v>
      </c>
      <c r="AV41" s="218">
        <v>0</v>
      </c>
      <c r="AW41" s="218">
        <v>0</v>
      </c>
      <c r="AX41" s="218">
        <v>0</v>
      </c>
      <c r="AY41" s="218">
        <v>0</v>
      </c>
      <c r="AZ41" s="218">
        <v>0</v>
      </c>
      <c r="BA41" s="218">
        <v>0</v>
      </c>
      <c r="BB41" s="218">
        <v>0</v>
      </c>
      <c r="BC41" s="218">
        <v>0</v>
      </c>
      <c r="BD41" s="218">
        <v>0</v>
      </c>
      <c r="BE41" s="218">
        <v>0</v>
      </c>
      <c r="BF41" s="218">
        <v>0</v>
      </c>
      <c r="BG41" s="218">
        <v>0</v>
      </c>
      <c r="BH41" s="218">
        <v>0</v>
      </c>
      <c r="BI41" s="218">
        <v>0</v>
      </c>
      <c r="BJ41" s="218">
        <v>0</v>
      </c>
      <c r="BK41" s="218">
        <v>0</v>
      </c>
      <c r="BL41" s="218">
        <v>0</v>
      </c>
      <c r="BM41" s="218">
        <v>0</v>
      </c>
      <c r="BN41" s="218">
        <v>0</v>
      </c>
      <c r="BO41" s="218">
        <v>0</v>
      </c>
      <c r="BP41" s="218">
        <v>0</v>
      </c>
      <c r="BQ41" s="218">
        <v>6.4363725980771802</v>
      </c>
      <c r="BR41" s="218">
        <v>8.053157341691719</v>
      </c>
      <c r="BS41" s="218">
        <v>9.1814358281048882</v>
      </c>
      <c r="BT41" s="218">
        <v>9.5128697137426617</v>
      </c>
      <c r="BU41" s="218">
        <v>10.477814476855464</v>
      </c>
      <c r="BV41" s="218">
        <v>11.418994296465241</v>
      </c>
      <c r="BW41" s="218">
        <v>12.241904810324167</v>
      </c>
      <c r="BX41" s="218">
        <v>12.35881437690475</v>
      </c>
      <c r="BY41" s="218">
        <v>15.002973987447323</v>
      </c>
      <c r="BZ41" s="218">
        <v>18.022958862197033</v>
      </c>
      <c r="CA41" s="218">
        <v>20.838634319500958</v>
      </c>
      <c r="CB41" s="218">
        <v>23.988347773191585</v>
      </c>
      <c r="CC41" s="218">
        <v>28.075734940233698</v>
      </c>
      <c r="CD41" s="218">
        <v>31.817454237685631</v>
      </c>
      <c r="CE41" s="218">
        <v>35.540266359274497</v>
      </c>
      <c r="CF41" s="218">
        <v>39.033222546217637</v>
      </c>
      <c r="CG41" s="220">
        <v>42.632342860455317</v>
      </c>
      <c r="CY41" s="234"/>
    </row>
    <row r="42" spans="1:119" x14ac:dyDescent="0.35">
      <c r="A42" s="289"/>
      <c r="B42" s="290" t="s">
        <v>355</v>
      </c>
      <c r="AH42" s="218">
        <v>1017.3819676269723</v>
      </c>
      <c r="AI42" s="218">
        <v>1041.4776888859435</v>
      </c>
      <c r="AJ42" s="218">
        <v>1131.2550492799064</v>
      </c>
      <c r="AK42" s="218">
        <v>1298.9660838507868</v>
      </c>
      <c r="AL42" s="218">
        <v>1477.3842886308441</v>
      </c>
      <c r="AM42" s="218">
        <v>1732.2041677838404</v>
      </c>
      <c r="AN42" s="218">
        <v>1904.3927535544046</v>
      </c>
      <c r="AO42" s="218">
        <v>2150.9983592030653</v>
      </c>
      <c r="AP42" s="218">
        <v>2347.5036904868853</v>
      </c>
      <c r="AQ42" s="218">
        <v>2555.4155728362994</v>
      </c>
      <c r="AR42" s="218">
        <v>2675.2987435775522</v>
      </c>
      <c r="AS42" s="218">
        <v>2858.0127754882019</v>
      </c>
      <c r="AT42" s="218">
        <v>3145.2204566654664</v>
      </c>
      <c r="AU42" s="218">
        <v>3662.1933502146176</v>
      </c>
      <c r="AV42" s="218">
        <v>3244.8325520840276</v>
      </c>
      <c r="AW42" s="218">
        <v>3646.3237226484675</v>
      </c>
      <c r="AX42" s="218">
        <v>3921.0308810468559</v>
      </c>
      <c r="AY42" s="218">
        <v>4248.8840352576581</v>
      </c>
      <c r="AZ42" s="218">
        <v>4481.6527658278419</v>
      </c>
      <c r="BA42" s="218">
        <v>4722.5020372322269</v>
      </c>
      <c r="BB42" s="218">
        <v>4951.4449583403839</v>
      </c>
      <c r="BC42" s="218">
        <v>5147.3878090964554</v>
      </c>
      <c r="BD42" s="218">
        <v>5336.1259377795704</v>
      </c>
      <c r="BE42" s="218">
        <v>5545.2688432004315</v>
      </c>
      <c r="BF42" s="218">
        <v>5642.7938928002677</v>
      </c>
      <c r="BG42" s="218">
        <v>5868.2632235579349</v>
      </c>
      <c r="BH42" s="218">
        <v>6054.5716530043574</v>
      </c>
      <c r="BI42" s="218">
        <v>6295.594081496155</v>
      </c>
      <c r="BJ42" s="218">
        <v>6482.6041793439072</v>
      </c>
      <c r="BK42" s="218">
        <v>6779.1599902278404</v>
      </c>
      <c r="BL42" s="218">
        <v>6969.9928455860791</v>
      </c>
      <c r="BM42" s="218">
        <v>7416.9596396329771</v>
      </c>
      <c r="BN42" s="218">
        <v>7452.3583308187854</v>
      </c>
      <c r="BO42" s="218">
        <v>7479.3242124612461</v>
      </c>
      <c r="BP42" s="218">
        <v>7531.0884523055265</v>
      </c>
      <c r="BQ42" s="218">
        <v>7233.8584425676654</v>
      </c>
      <c r="BR42" s="218">
        <v>7228.7961568214323</v>
      </c>
      <c r="BS42" s="218">
        <v>7266.9858633373597</v>
      </c>
      <c r="BT42" s="218">
        <v>7097.7146584777975</v>
      </c>
      <c r="BU42" s="218">
        <v>7047.1126487345518</v>
      </c>
      <c r="BV42" s="218">
        <v>7084.2861725678276</v>
      </c>
      <c r="BW42" s="218">
        <v>7204.3280428156768</v>
      </c>
      <c r="BX42" s="218">
        <v>6176.8313543935355</v>
      </c>
      <c r="BY42" s="218">
        <v>6177.7948167048207</v>
      </c>
      <c r="BZ42" s="218">
        <v>6158.7822347038864</v>
      </c>
      <c r="CA42" s="218">
        <v>6854.9503455184404</v>
      </c>
      <c r="CB42" s="218">
        <v>7650.2665613817726</v>
      </c>
      <c r="CC42" s="218">
        <v>7911.9733929230097</v>
      </c>
      <c r="CD42" s="218">
        <v>8145.7565312234383</v>
      </c>
      <c r="CE42" s="218">
        <v>8310.3849062140289</v>
      </c>
      <c r="CF42" s="218">
        <v>8428.1235171541466</v>
      </c>
      <c r="CG42" s="220">
        <v>8585.4893680486621</v>
      </c>
      <c r="CX42" s="234"/>
    </row>
    <row r="43" spans="1:119" x14ac:dyDescent="0.35">
      <c r="A43" s="289"/>
      <c r="B43" s="290" t="s">
        <v>366</v>
      </c>
      <c r="AH43" s="218">
        <v>0</v>
      </c>
      <c r="AI43" s="218">
        <v>0</v>
      </c>
      <c r="AJ43" s="218">
        <v>0</v>
      </c>
      <c r="AK43" s="218">
        <v>0</v>
      </c>
      <c r="AL43" s="218">
        <v>0</v>
      </c>
      <c r="AM43" s="218">
        <v>0</v>
      </c>
      <c r="AN43" s="218">
        <v>0</v>
      </c>
      <c r="AO43" s="218">
        <v>0</v>
      </c>
      <c r="AP43" s="218">
        <v>0</v>
      </c>
      <c r="AQ43" s="218">
        <v>0</v>
      </c>
      <c r="AR43" s="218">
        <v>0</v>
      </c>
      <c r="AS43" s="218">
        <v>0</v>
      </c>
      <c r="AT43" s="218">
        <v>0</v>
      </c>
      <c r="AU43" s="218">
        <v>0</v>
      </c>
      <c r="AV43" s="218">
        <v>4121.545211744683</v>
      </c>
      <c r="AW43" s="218">
        <v>5630.0359635442073</v>
      </c>
      <c r="AX43" s="218">
        <v>6242.2177447095364</v>
      </c>
      <c r="AY43" s="218">
        <v>7361.9706925168439</v>
      </c>
      <c r="AZ43" s="218">
        <v>8423.9717202327956</v>
      </c>
      <c r="BA43" s="218">
        <v>9278.1257902787784</v>
      </c>
      <c r="BB43" s="218">
        <v>9821.934883988446</v>
      </c>
      <c r="BC43" s="218">
        <v>10321.006689721027</v>
      </c>
      <c r="BD43" s="218">
        <v>10913.129725136869</v>
      </c>
      <c r="BE43" s="218">
        <v>11678.241250685225</v>
      </c>
      <c r="BF43" s="218">
        <v>12241.383897036369</v>
      </c>
      <c r="BG43" s="218">
        <v>12870.439306135633</v>
      </c>
      <c r="BH43" s="218">
        <v>13315.564486526693</v>
      </c>
      <c r="BI43" s="218">
        <v>13826.552491814939</v>
      </c>
      <c r="BJ43" s="218">
        <v>14303.526484331667</v>
      </c>
      <c r="BK43" s="218">
        <v>15050.320767688163</v>
      </c>
      <c r="BL43" s="218">
        <v>15493.90288928986</v>
      </c>
      <c r="BM43" s="218">
        <v>16643.888468914076</v>
      </c>
      <c r="BN43" s="218">
        <v>16930.579767910924</v>
      </c>
      <c r="BO43" s="218">
        <v>17601.744961447333</v>
      </c>
      <c r="BP43" s="218">
        <v>18471.616659672585</v>
      </c>
      <c r="BQ43" s="218">
        <v>18573.635456843658</v>
      </c>
      <c r="BR43" s="218">
        <v>18397.082539695548</v>
      </c>
      <c r="BS43" s="218">
        <v>17517.838044557426</v>
      </c>
      <c r="BT43" s="218">
        <v>14904.94243478994</v>
      </c>
      <c r="BU43" s="218">
        <v>11954.2850870736</v>
      </c>
      <c r="BV43" s="218">
        <v>10143.237233674381</v>
      </c>
      <c r="BW43" s="218">
        <v>8819.5090544849045</v>
      </c>
      <c r="BX43" s="218">
        <v>6726.7823586798286</v>
      </c>
      <c r="BY43" s="218">
        <v>6629.9820993649255</v>
      </c>
      <c r="BZ43" s="218">
        <v>6492.0428424185038</v>
      </c>
      <c r="CA43" s="218">
        <v>7025.2374654108289</v>
      </c>
      <c r="CB43" s="218">
        <v>7576.4574866392113</v>
      </c>
      <c r="CC43" s="218">
        <v>7764.8503518731095</v>
      </c>
      <c r="CD43" s="218">
        <v>8009.5914729490241</v>
      </c>
      <c r="CE43" s="218">
        <v>8216.9041724371527</v>
      </c>
      <c r="CF43" s="218">
        <v>8233.6052370684465</v>
      </c>
      <c r="CG43" s="220">
        <v>8082.8377066767325</v>
      </c>
    </row>
    <row r="44" spans="1:119" x14ac:dyDescent="0.35">
      <c r="A44" s="289"/>
      <c r="B44" s="290" t="s">
        <v>390</v>
      </c>
      <c r="AH44" s="218">
        <v>284.62471713373628</v>
      </c>
      <c r="AI44" s="218">
        <v>409.33700209945044</v>
      </c>
      <c r="AJ44" s="218">
        <v>543.87261984610893</v>
      </c>
      <c r="AK44" s="218">
        <v>680.97312880662457</v>
      </c>
      <c r="AL44" s="218">
        <v>865.16797051334788</v>
      </c>
      <c r="AM44" s="218">
        <v>1063.8183171844191</v>
      </c>
      <c r="AN44" s="218">
        <v>1177.0205212940418</v>
      </c>
      <c r="AO44" s="218">
        <v>1323.2089031832268</v>
      </c>
      <c r="AP44" s="218">
        <v>1548.9305480234391</v>
      </c>
      <c r="AQ44" s="218">
        <v>1697.8164151034439</v>
      </c>
      <c r="AR44" s="218">
        <v>1800.4939409942369</v>
      </c>
      <c r="AS44" s="218">
        <v>1898.3053245417639</v>
      </c>
      <c r="AT44" s="218">
        <v>2010.1469166361633</v>
      </c>
      <c r="AU44" s="218">
        <v>2279.1904157428594</v>
      </c>
      <c r="AV44" s="218">
        <v>142.66640637206885</v>
      </c>
      <c r="AW44" s="218">
        <v>0</v>
      </c>
      <c r="AX44" s="218">
        <v>0</v>
      </c>
      <c r="AY44" s="218">
        <v>0</v>
      </c>
      <c r="AZ44" s="218">
        <v>0</v>
      </c>
      <c r="BA44" s="218">
        <v>0</v>
      </c>
      <c r="BB44" s="218">
        <v>0</v>
      </c>
      <c r="BC44" s="218">
        <v>0</v>
      </c>
      <c r="BD44" s="218">
        <v>0</v>
      </c>
      <c r="BE44" s="218">
        <v>0</v>
      </c>
      <c r="BF44" s="218">
        <v>0</v>
      </c>
      <c r="BG44" s="218">
        <v>0</v>
      </c>
      <c r="BH44" s="218">
        <v>0</v>
      </c>
      <c r="BI44" s="218">
        <v>0</v>
      </c>
      <c r="BJ44" s="218">
        <v>0</v>
      </c>
      <c r="BK44" s="218">
        <v>0</v>
      </c>
      <c r="BL44" s="218">
        <v>0</v>
      </c>
      <c r="BM44" s="218">
        <v>0</v>
      </c>
      <c r="BN44" s="218">
        <v>0</v>
      </c>
      <c r="BO44" s="218">
        <v>0</v>
      </c>
      <c r="BP44" s="218">
        <v>0</v>
      </c>
      <c r="BQ44" s="218">
        <v>0</v>
      </c>
      <c r="BR44" s="218">
        <v>0</v>
      </c>
      <c r="BS44" s="218">
        <v>0</v>
      </c>
      <c r="BT44" s="218">
        <v>0</v>
      </c>
      <c r="BU44" s="218">
        <v>0</v>
      </c>
      <c r="BV44" s="218">
        <v>0</v>
      </c>
      <c r="BW44" s="218">
        <v>0</v>
      </c>
      <c r="BX44" s="218">
        <v>0</v>
      </c>
      <c r="BY44" s="218">
        <v>0</v>
      </c>
      <c r="BZ44" s="218">
        <v>0</v>
      </c>
      <c r="CA44" s="218">
        <v>0</v>
      </c>
      <c r="CB44" s="218">
        <v>0</v>
      </c>
      <c r="CC44" s="218">
        <v>0</v>
      </c>
      <c r="CD44" s="218">
        <v>0</v>
      </c>
      <c r="CE44" s="218">
        <v>0</v>
      </c>
      <c r="CF44" s="218">
        <v>0</v>
      </c>
      <c r="CG44" s="220">
        <v>0</v>
      </c>
      <c r="DE44" s="234"/>
    </row>
    <row r="45" spans="1:119" x14ac:dyDescent="0.35">
      <c r="A45" s="289"/>
      <c r="B45" s="290" t="s">
        <v>397</v>
      </c>
      <c r="AH45" s="218">
        <v>0</v>
      </c>
      <c r="AI45" s="218">
        <v>0</v>
      </c>
      <c r="AJ45" s="218">
        <v>0</v>
      </c>
      <c r="AK45" s="218">
        <v>0</v>
      </c>
      <c r="AL45" s="218">
        <v>0</v>
      </c>
      <c r="AM45" s="218">
        <v>0</v>
      </c>
      <c r="AN45" s="218">
        <v>0</v>
      </c>
      <c r="AO45" s="218">
        <v>0</v>
      </c>
      <c r="AP45" s="218">
        <v>0</v>
      </c>
      <c r="AQ45" s="218">
        <v>0</v>
      </c>
      <c r="AR45" s="218">
        <v>0</v>
      </c>
      <c r="AS45" s="218">
        <v>0</v>
      </c>
      <c r="AT45" s="218">
        <v>0</v>
      </c>
      <c r="AU45" s="218">
        <v>0</v>
      </c>
      <c r="AV45" s="218">
        <v>0</v>
      </c>
      <c r="AW45" s="218">
        <v>0</v>
      </c>
      <c r="AX45" s="218">
        <v>0</v>
      </c>
      <c r="AY45" s="218">
        <v>0</v>
      </c>
      <c r="AZ45" s="218">
        <v>0</v>
      </c>
      <c r="BA45" s="218">
        <v>0</v>
      </c>
      <c r="BB45" s="218">
        <v>0</v>
      </c>
      <c r="BC45" s="218">
        <v>0</v>
      </c>
      <c r="BD45" s="218">
        <v>0</v>
      </c>
      <c r="BE45" s="218">
        <v>0</v>
      </c>
      <c r="BF45" s="218">
        <v>0</v>
      </c>
      <c r="BG45" s="218">
        <v>0</v>
      </c>
      <c r="BH45" s="218">
        <v>0</v>
      </c>
      <c r="BI45" s="218">
        <v>0</v>
      </c>
      <c r="BJ45" s="218">
        <v>0</v>
      </c>
      <c r="BK45" s="218">
        <v>0</v>
      </c>
      <c r="BL45" s="218">
        <v>0</v>
      </c>
      <c r="BM45" s="218">
        <v>0</v>
      </c>
      <c r="BN45" s="218">
        <v>0</v>
      </c>
      <c r="BO45" s="218">
        <v>0</v>
      </c>
      <c r="BP45" s="218">
        <v>0</v>
      </c>
      <c r="BQ45" s="218">
        <v>216.65516148645796</v>
      </c>
      <c r="BR45" s="218">
        <v>2086.0527077916299</v>
      </c>
      <c r="BS45" s="218">
        <v>3977.4294401983675</v>
      </c>
      <c r="BT45" s="218">
        <v>6680.3666268283123</v>
      </c>
      <c r="BU45" s="218">
        <v>11008.439177228207</v>
      </c>
      <c r="BV45" s="218">
        <v>13262.756372335323</v>
      </c>
      <c r="BW45" s="218">
        <v>15241.285136663973</v>
      </c>
      <c r="BX45" s="218">
        <v>15840.799386359024</v>
      </c>
      <c r="BY45" s="218">
        <v>17638.811371697775</v>
      </c>
      <c r="BZ45" s="218">
        <v>19145.69673302161</v>
      </c>
      <c r="CA45" s="218">
        <v>22183.351177234075</v>
      </c>
      <c r="CB45" s="218">
        <v>25875.684508922172</v>
      </c>
      <c r="CC45" s="218">
        <v>28051.870478822697</v>
      </c>
      <c r="CD45" s="218">
        <v>30190.868496304229</v>
      </c>
      <c r="CE45" s="218">
        <v>32383.677420148244</v>
      </c>
      <c r="CF45" s="218">
        <v>34488.98441737453</v>
      </c>
      <c r="CG45" s="220">
        <v>36989.201291302365</v>
      </c>
    </row>
    <row r="46" spans="1:119" ht="24.65" customHeight="1" x14ac:dyDescent="0.35">
      <c r="A46" s="289"/>
      <c r="B46" s="221" t="s">
        <v>567</v>
      </c>
      <c r="AH46" s="218">
        <v>10506.891153766648</v>
      </c>
      <c r="AI46" s="218">
        <v>9746.3658347983073</v>
      </c>
      <c r="AJ46" s="218">
        <v>9067.4443180743274</v>
      </c>
      <c r="AK46" s="218">
        <v>9360.4283254459733</v>
      </c>
      <c r="AL46" s="218">
        <v>9384.8729004837733</v>
      </c>
      <c r="AM46" s="218">
        <v>9182.4317904339332</v>
      </c>
      <c r="AN46" s="218">
        <v>9951.7746322895109</v>
      </c>
      <c r="AO46" s="218">
        <v>10419.486221037589</v>
      </c>
      <c r="AP46" s="218">
        <v>11080.090852788728</v>
      </c>
      <c r="AQ46" s="218">
        <v>11514.586359641751</v>
      </c>
      <c r="AR46" s="218">
        <v>12369.276601398236</v>
      </c>
      <c r="AS46" s="218">
        <v>13045.955628910953</v>
      </c>
      <c r="AT46" s="218">
        <v>14014.667434282026</v>
      </c>
      <c r="AU46" s="218">
        <v>16643.304872252669</v>
      </c>
      <c r="AV46" s="218">
        <v>19034.26820116043</v>
      </c>
      <c r="AW46" s="218">
        <v>21311.944647732496</v>
      </c>
      <c r="AX46" s="218">
        <v>23135.481052307125</v>
      </c>
      <c r="AY46" s="218">
        <v>23137.380950193699</v>
      </c>
      <c r="AZ46" s="218">
        <v>22614.170614388324</v>
      </c>
      <c r="BA46" s="218">
        <v>22645.716384863572</v>
      </c>
      <c r="BB46" s="218">
        <v>22323.856961342808</v>
      </c>
      <c r="BC46" s="218">
        <v>21603.533045710734</v>
      </c>
      <c r="BD46" s="218">
        <v>21994.395609315776</v>
      </c>
      <c r="BE46" s="218">
        <v>22287.323879079479</v>
      </c>
      <c r="BF46" s="218">
        <v>21678.73064728441</v>
      </c>
      <c r="BG46" s="218">
        <v>21498.869438937527</v>
      </c>
      <c r="BH46" s="218">
        <v>20267.251629959283</v>
      </c>
      <c r="BI46" s="218">
        <v>19383.980328046764</v>
      </c>
      <c r="BJ46" s="218">
        <v>18816.182657174872</v>
      </c>
      <c r="BK46" s="218">
        <v>19237.553258153515</v>
      </c>
      <c r="BL46" s="218">
        <v>18591.16698990815</v>
      </c>
      <c r="BM46" s="218">
        <v>19270.951445553219</v>
      </c>
      <c r="BN46" s="218">
        <v>18975.439319633173</v>
      </c>
      <c r="BO46" s="218">
        <v>18787.666177715531</v>
      </c>
      <c r="BP46" s="218">
        <v>18473.854662387777</v>
      </c>
      <c r="BQ46" s="218">
        <v>18185.453929685467</v>
      </c>
      <c r="BR46" s="218">
        <v>19033.386677051909</v>
      </c>
      <c r="BS46" s="218">
        <v>19927.276099378974</v>
      </c>
      <c r="BT46" s="218">
        <v>19931.423358867374</v>
      </c>
      <c r="BU46" s="218">
        <v>20295.285532999518</v>
      </c>
      <c r="BV46" s="218">
        <v>20374.962824806684</v>
      </c>
      <c r="BW46" s="218">
        <v>20873.899896582214</v>
      </c>
      <c r="BX46" s="218">
        <v>22255.792720370395</v>
      </c>
      <c r="BY46" s="218">
        <v>24086.151099318282</v>
      </c>
      <c r="BZ46" s="218">
        <v>23942.243469203677</v>
      </c>
      <c r="CA46" s="218">
        <v>26167.984873665559</v>
      </c>
      <c r="CB46" s="218">
        <v>29360.917146410262</v>
      </c>
      <c r="CC46" s="218">
        <v>30105.303755192836</v>
      </c>
      <c r="CD46" s="218">
        <v>30478.732102923284</v>
      </c>
      <c r="CE46" s="218">
        <v>30938.26483730325</v>
      </c>
      <c r="CF46" s="218">
        <v>31571.449830985144</v>
      </c>
      <c r="CG46" s="220">
        <v>32097.322220525795</v>
      </c>
    </row>
    <row r="47" spans="1:119" x14ac:dyDescent="0.35">
      <c r="A47" s="289"/>
      <c r="B47" s="290" t="s">
        <v>568</v>
      </c>
      <c r="AH47" s="218">
        <v>0</v>
      </c>
      <c r="AI47" s="218">
        <v>0</v>
      </c>
      <c r="AJ47" s="218">
        <v>0</v>
      </c>
      <c r="AK47" s="218">
        <v>0</v>
      </c>
      <c r="AL47" s="218">
        <v>0</v>
      </c>
      <c r="AM47" s="218">
        <v>0</v>
      </c>
      <c r="AN47" s="218">
        <v>0</v>
      </c>
      <c r="AO47" s="218">
        <v>0</v>
      </c>
      <c r="AP47" s="218">
        <v>0</v>
      </c>
      <c r="AQ47" s="218">
        <v>0</v>
      </c>
      <c r="AR47" s="218">
        <v>0</v>
      </c>
      <c r="AS47" s="218">
        <v>0</v>
      </c>
      <c r="AT47" s="218">
        <v>0</v>
      </c>
      <c r="AU47" s="218">
        <v>0</v>
      </c>
      <c r="AV47" s="218">
        <v>0</v>
      </c>
      <c r="AW47" s="218">
        <v>0</v>
      </c>
      <c r="AX47" s="218">
        <v>0</v>
      </c>
      <c r="AY47" s="218">
        <v>0</v>
      </c>
      <c r="AZ47" s="218">
        <v>0</v>
      </c>
      <c r="BA47" s="218">
        <v>0</v>
      </c>
      <c r="BB47" s="218">
        <v>0</v>
      </c>
      <c r="BC47" s="218">
        <v>0</v>
      </c>
      <c r="BD47" s="218">
        <v>0</v>
      </c>
      <c r="BE47" s="218">
        <v>0</v>
      </c>
      <c r="BF47" s="218">
        <v>0</v>
      </c>
      <c r="BG47" s="218">
        <v>0</v>
      </c>
      <c r="BH47" s="218">
        <v>0</v>
      </c>
      <c r="BI47" s="218">
        <v>0</v>
      </c>
      <c r="BJ47" s="218">
        <v>0</v>
      </c>
      <c r="BK47" s="218">
        <v>0</v>
      </c>
      <c r="BL47" s="218">
        <v>187.23034141178098</v>
      </c>
      <c r="BM47" s="218">
        <v>1840.928769620391</v>
      </c>
      <c r="BN47" s="218">
        <v>3181.4446529378274</v>
      </c>
      <c r="BO47" s="218">
        <v>4978.4909984413653</v>
      </c>
      <c r="BP47" s="218">
        <v>9324.6302315839202</v>
      </c>
      <c r="BQ47" s="218">
        <v>14085.188105726238</v>
      </c>
      <c r="BR47" s="218">
        <v>17102.619239389922</v>
      </c>
      <c r="BS47" s="218">
        <v>18892.489647868839</v>
      </c>
      <c r="BT47" s="218">
        <v>19198.746554210094</v>
      </c>
      <c r="BU47" s="218">
        <v>19567.250560585377</v>
      </c>
      <c r="BV47" s="218">
        <v>18845.330187138909</v>
      </c>
      <c r="BW47" s="218">
        <v>16888.779320235779</v>
      </c>
      <c r="BX47" s="218">
        <v>15538.79885795054</v>
      </c>
      <c r="BY47" s="218">
        <v>14769.811094657171</v>
      </c>
      <c r="BZ47" s="218">
        <v>13134.613847098648</v>
      </c>
      <c r="CA47" s="218">
        <v>12650.535340491628</v>
      </c>
      <c r="CB47" s="218">
        <v>12269.703289091565</v>
      </c>
      <c r="CC47" s="218">
        <v>6907.5526619214006</v>
      </c>
      <c r="CD47" s="218">
        <v>5051.4175958816804</v>
      </c>
      <c r="CE47" s="218">
        <v>5059.3429418127571</v>
      </c>
      <c r="CF47" s="218">
        <v>5081.876735866148</v>
      </c>
      <c r="CG47" s="220">
        <v>4656.7779165215288</v>
      </c>
    </row>
    <row r="48" spans="1:119" x14ac:dyDescent="0.35">
      <c r="A48" s="289"/>
      <c r="B48" s="290" t="s">
        <v>380</v>
      </c>
      <c r="AH48" s="218">
        <v>0</v>
      </c>
      <c r="AI48" s="218">
        <v>0</v>
      </c>
      <c r="AJ48" s="218">
        <v>0</v>
      </c>
      <c r="AK48" s="218">
        <v>0</v>
      </c>
      <c r="AL48" s="218">
        <v>0</v>
      </c>
      <c r="AM48" s="218">
        <v>0</v>
      </c>
      <c r="AN48" s="218">
        <v>0</v>
      </c>
      <c r="AO48" s="218">
        <v>0</v>
      </c>
      <c r="AP48" s="218">
        <v>0</v>
      </c>
      <c r="AQ48" s="218">
        <v>0</v>
      </c>
      <c r="AR48" s="218">
        <v>0</v>
      </c>
      <c r="AS48" s="218">
        <v>0</v>
      </c>
      <c r="AT48" s="218">
        <v>0</v>
      </c>
      <c r="AU48" s="218">
        <v>0</v>
      </c>
      <c r="AV48" s="218">
        <v>0</v>
      </c>
      <c r="AW48" s="218">
        <v>0</v>
      </c>
      <c r="AX48" s="218">
        <v>0</v>
      </c>
      <c r="AY48" s="218">
        <v>14761.438794276364</v>
      </c>
      <c r="AZ48" s="218">
        <v>14349.466687533866</v>
      </c>
      <c r="BA48" s="218">
        <v>13883.775754296241</v>
      </c>
      <c r="BB48" s="218">
        <v>13395.982164196757</v>
      </c>
      <c r="BC48" s="218">
        <v>12381.649281805359</v>
      </c>
      <c r="BD48" s="218">
        <v>12217.843061608368</v>
      </c>
      <c r="BE48" s="218">
        <v>11978.153890215228</v>
      </c>
      <c r="BF48" s="218">
        <v>11731.00970939348</v>
      </c>
      <c r="BG48" s="218">
        <v>11414.063777423402</v>
      </c>
      <c r="BH48" s="218">
        <v>10979.930734097328</v>
      </c>
      <c r="BI48" s="218">
        <v>10668.64580288369</v>
      </c>
      <c r="BJ48" s="218">
        <v>10258.306588680685</v>
      </c>
      <c r="BK48" s="218">
        <v>10154.016944711366</v>
      </c>
      <c r="BL48" s="218">
        <v>9591.8192261507738</v>
      </c>
      <c r="BM48" s="218">
        <v>8872.5180587496507</v>
      </c>
      <c r="BN48" s="218">
        <v>7920.3482577123787</v>
      </c>
      <c r="BO48" s="218">
        <v>6913.207387370142</v>
      </c>
      <c r="BP48" s="218">
        <v>4505.5463422419953</v>
      </c>
      <c r="BQ48" s="218">
        <v>1601.6809531312181</v>
      </c>
      <c r="BR48" s="218">
        <v>326.02687333511898</v>
      </c>
      <c r="BS48" s="218">
        <v>83.380713705780451</v>
      </c>
      <c r="BT48" s="218">
        <v>19.507938985783223</v>
      </c>
      <c r="BU48" s="218">
        <v>11.495305908107472</v>
      </c>
      <c r="BV48" s="218">
        <v>0</v>
      </c>
      <c r="BW48" s="218">
        <v>5.900348326337741</v>
      </c>
      <c r="BX48" s="218">
        <v>5.3720810269297568</v>
      </c>
      <c r="BY48" s="218">
        <v>0</v>
      </c>
      <c r="BZ48" s="218">
        <v>12.860639462926294</v>
      </c>
      <c r="CA48" s="218">
        <v>-0.9299614646383072</v>
      </c>
      <c r="CB48" s="218">
        <v>0.22390195730847154</v>
      </c>
      <c r="CC48" s="218">
        <v>2.0314371220214174</v>
      </c>
      <c r="CD48" s="218">
        <v>1.9454653705010443</v>
      </c>
      <c r="CE48" s="218">
        <v>1.9495480383967592</v>
      </c>
      <c r="CF48" s="218">
        <v>1.9462766296380338</v>
      </c>
      <c r="CG48" s="220">
        <v>1.8585273962077618</v>
      </c>
    </row>
    <row r="49" spans="1:85" x14ac:dyDescent="0.35">
      <c r="A49" s="289"/>
      <c r="B49" s="290" t="s">
        <v>569</v>
      </c>
      <c r="AH49" s="218">
        <v>787.25985590182381</v>
      </c>
      <c r="AI49" s="218">
        <v>756.49623172809834</v>
      </c>
      <c r="AJ49" s="218">
        <v>748.36872490824578</v>
      </c>
      <c r="AK49" s="218">
        <v>779.37965031047213</v>
      </c>
      <c r="AL49" s="218">
        <v>949.48518797863187</v>
      </c>
      <c r="AM49" s="218">
        <v>1067.3177195435785</v>
      </c>
      <c r="AN49" s="218">
        <v>1167.101809035946</v>
      </c>
      <c r="AO49" s="218">
        <v>1354.5645643960995</v>
      </c>
      <c r="AP49" s="218">
        <v>1624.267636935085</v>
      </c>
      <c r="AQ49" s="218">
        <v>1671.5556213385644</v>
      </c>
      <c r="AR49" s="218">
        <v>2058.1948684330127</v>
      </c>
      <c r="AS49" s="218">
        <v>2225.1769043711179</v>
      </c>
      <c r="AT49" s="218">
        <v>2462.4321349198021</v>
      </c>
      <c r="AU49" s="218">
        <v>3002.7812909056038</v>
      </c>
      <c r="AV49" s="218">
        <v>3966.5530394506559</v>
      </c>
      <c r="AW49" s="218">
        <v>4788.7597324615163</v>
      </c>
      <c r="AX49" s="218">
        <v>5509.9110145847508</v>
      </c>
      <c r="AY49" s="218">
        <v>6239.2404761362995</v>
      </c>
      <c r="AZ49" s="218">
        <v>6568.2653799222289</v>
      </c>
      <c r="BA49" s="218">
        <v>6891.0599880921618</v>
      </c>
      <c r="BB49" s="218">
        <v>7109.4544537519187</v>
      </c>
      <c r="BC49" s="218">
        <v>7387.0052666248666</v>
      </c>
      <c r="BD49" s="218">
        <v>7945.1752148998667</v>
      </c>
      <c r="BE49" s="218">
        <v>8463.9871039284535</v>
      </c>
      <c r="BF49" s="218">
        <v>8285.3634585382988</v>
      </c>
      <c r="BG49" s="218">
        <v>8495.8863023128579</v>
      </c>
      <c r="BH49" s="218">
        <v>7773.6656215861303</v>
      </c>
      <c r="BI49" s="218">
        <v>7271.1029856474042</v>
      </c>
      <c r="BJ49" s="218">
        <v>7146.3386831950838</v>
      </c>
      <c r="BK49" s="218">
        <v>7713.2979614412779</v>
      </c>
      <c r="BL49" s="218">
        <v>7505.7517297779495</v>
      </c>
      <c r="BM49" s="218">
        <v>7240.7194448488899</v>
      </c>
      <c r="BN49" s="218">
        <v>6607.3908428069362</v>
      </c>
      <c r="BO49" s="218">
        <v>5662.3260745426933</v>
      </c>
      <c r="BP49" s="218">
        <v>3423.8980269600597</v>
      </c>
      <c r="BQ49" s="218">
        <v>1338.3122026183714</v>
      </c>
      <c r="BR49" s="218">
        <v>613.1045024148608</v>
      </c>
      <c r="BS49" s="218">
        <v>308.69950149281647</v>
      </c>
      <c r="BT49" s="218">
        <v>129.10445570379807</v>
      </c>
      <c r="BU49" s="218">
        <v>36.910481334819451</v>
      </c>
      <c r="BV49" s="218">
        <v>3.9293961902214245</v>
      </c>
      <c r="BW49" s="218">
        <v>1.7548185579744124</v>
      </c>
      <c r="BX49" s="218">
        <v>1.3082865465561484</v>
      </c>
      <c r="BY49" s="218">
        <v>0.98515195685018264</v>
      </c>
      <c r="BZ49" s="218">
        <v>1.0201078119243741</v>
      </c>
      <c r="CA49" s="218">
        <v>0.65842755049324364</v>
      </c>
      <c r="CB49" s="218">
        <v>0.20696460798368854</v>
      </c>
      <c r="CC49" s="218">
        <v>3.2119946310726179E-5</v>
      </c>
      <c r="CD49" s="218">
        <v>-8.2028060151614234E-5</v>
      </c>
      <c r="CE49" s="218">
        <v>-1.250790284367854E-3</v>
      </c>
      <c r="CF49" s="218">
        <v>-1.4997654766396062E-3</v>
      </c>
      <c r="CG49" s="220">
        <v>-1.5242063426898799E-3</v>
      </c>
    </row>
    <row r="50" spans="1:85" x14ac:dyDescent="0.35">
      <c r="A50" s="289"/>
      <c r="B50" s="290" t="s">
        <v>383</v>
      </c>
      <c r="AH50" s="218">
        <v>5086.9098381348613</v>
      </c>
      <c r="AI50" s="218">
        <v>5155.5736340373824</v>
      </c>
      <c r="AJ50" s="218">
        <v>5003.6281025842018</v>
      </c>
      <c r="AK50" s="218">
        <v>5392.6773784108427</v>
      </c>
      <c r="AL50" s="218">
        <v>5839.8838009650981</v>
      </c>
      <c r="AM50" s="218">
        <v>6550.8812163461598</v>
      </c>
      <c r="AN50" s="218">
        <v>7081.9605522804422</v>
      </c>
      <c r="AO50" s="218">
        <v>7365.4448189037903</v>
      </c>
      <c r="AP50" s="218">
        <v>8057.5668456534941</v>
      </c>
      <c r="AQ50" s="218">
        <v>8452.9030053824554</v>
      </c>
      <c r="AR50" s="218">
        <v>8956.2349699862552</v>
      </c>
      <c r="AS50" s="218">
        <v>9464.738157071828</v>
      </c>
      <c r="AT50" s="218">
        <v>10084.255314309356</v>
      </c>
      <c r="AU50" s="218">
        <v>11773.774512649632</v>
      </c>
      <c r="AV50" s="218">
        <v>12970.361077871969</v>
      </c>
      <c r="AW50" s="218">
        <v>14353.744750790505</v>
      </c>
      <c r="AX50" s="218">
        <v>15393.256959917135</v>
      </c>
      <c r="AY50" s="218">
        <v>524.77783023989366</v>
      </c>
      <c r="AZ50" s="218">
        <v>0</v>
      </c>
      <c r="BA50" s="218">
        <v>0</v>
      </c>
      <c r="BB50" s="218">
        <v>0</v>
      </c>
      <c r="BC50" s="218">
        <v>0</v>
      </c>
      <c r="BD50" s="218">
        <v>0</v>
      </c>
      <c r="BE50" s="218">
        <v>0</v>
      </c>
      <c r="BF50" s="218">
        <v>0</v>
      </c>
      <c r="BG50" s="218">
        <v>0</v>
      </c>
      <c r="BH50" s="218">
        <v>0</v>
      </c>
      <c r="BI50" s="218">
        <v>0</v>
      </c>
      <c r="BJ50" s="218">
        <v>0</v>
      </c>
      <c r="BK50" s="218">
        <v>0</v>
      </c>
      <c r="BL50" s="218">
        <v>0</v>
      </c>
      <c r="BM50" s="218">
        <v>0</v>
      </c>
      <c r="BN50" s="218">
        <v>0</v>
      </c>
      <c r="BO50" s="218">
        <v>0</v>
      </c>
      <c r="BP50" s="218">
        <v>0</v>
      </c>
      <c r="BQ50" s="218">
        <v>0</v>
      </c>
      <c r="BR50" s="218">
        <v>0</v>
      </c>
      <c r="BS50" s="218">
        <v>0</v>
      </c>
      <c r="BT50" s="218">
        <v>0</v>
      </c>
      <c r="BU50" s="218">
        <v>0</v>
      </c>
      <c r="BV50" s="218">
        <v>0</v>
      </c>
      <c r="BW50" s="218">
        <v>0</v>
      </c>
      <c r="BX50" s="218">
        <v>0</v>
      </c>
      <c r="BY50" s="218">
        <v>0</v>
      </c>
      <c r="BZ50" s="218">
        <v>0</v>
      </c>
      <c r="CA50" s="218">
        <v>0</v>
      </c>
      <c r="CB50" s="218">
        <v>0</v>
      </c>
      <c r="CC50" s="218">
        <v>0</v>
      </c>
      <c r="CD50" s="218">
        <v>0</v>
      </c>
      <c r="CE50" s="218">
        <v>0</v>
      </c>
      <c r="CF50" s="218">
        <v>0</v>
      </c>
      <c r="CG50" s="220">
        <v>0</v>
      </c>
    </row>
    <row r="51" spans="1:85" x14ac:dyDescent="0.35">
      <c r="A51" s="289"/>
      <c r="B51" s="290" t="s">
        <v>401</v>
      </c>
      <c r="AH51" s="218">
        <v>417.85330813250647</v>
      </c>
      <c r="AI51" s="218">
        <v>440.42588833485178</v>
      </c>
      <c r="AJ51" s="218">
        <v>469.90594354703808</v>
      </c>
      <c r="AK51" s="218">
        <v>511.71391182000696</v>
      </c>
      <c r="AL51" s="218">
        <v>564.55876041972704</v>
      </c>
      <c r="AM51" s="218">
        <v>636.89122936698777</v>
      </c>
      <c r="AN51" s="218">
        <v>780.27203097020742</v>
      </c>
      <c r="AO51" s="218">
        <v>834.06058826241303</v>
      </c>
      <c r="AP51" s="218">
        <v>858.84281359276292</v>
      </c>
      <c r="AQ51" s="218">
        <v>840.53334369762194</v>
      </c>
      <c r="AR51" s="218">
        <v>843.07074362093397</v>
      </c>
      <c r="AS51" s="218">
        <v>853.54529695230667</v>
      </c>
      <c r="AT51" s="218">
        <v>975.73570660526718</v>
      </c>
      <c r="AU51" s="218">
        <v>1279.6892284985979</v>
      </c>
      <c r="AV51" s="218">
        <v>1337.0458656387345</v>
      </c>
      <c r="AW51" s="218">
        <v>1428.1775256558544</v>
      </c>
      <c r="AX51" s="218">
        <v>1549.3877764181304</v>
      </c>
      <c r="AY51" s="218">
        <v>1588.6864548441758</v>
      </c>
      <c r="AZ51" s="218">
        <v>1696.4385469322317</v>
      </c>
      <c r="BA51" s="218">
        <v>1870.8806424751679</v>
      </c>
      <c r="BB51" s="218">
        <v>1818.4203433941323</v>
      </c>
      <c r="BC51" s="218">
        <v>1834.8784972805083</v>
      </c>
      <c r="BD51" s="218">
        <v>1831.3773328075372</v>
      </c>
      <c r="BE51" s="218">
        <v>1845.1828849357964</v>
      </c>
      <c r="BF51" s="218">
        <v>1662.3574793526311</v>
      </c>
      <c r="BG51" s="218">
        <v>1588.9193592012666</v>
      </c>
      <c r="BH51" s="218">
        <v>1513.6552742758206</v>
      </c>
      <c r="BI51" s="218">
        <v>1444.2315395156691</v>
      </c>
      <c r="BJ51" s="218">
        <v>1411.537385299102</v>
      </c>
      <c r="BK51" s="218">
        <v>1370.2383520008707</v>
      </c>
      <c r="BL51" s="218">
        <v>1306.3656925676448</v>
      </c>
      <c r="BM51" s="218">
        <v>1316.7851723342901</v>
      </c>
      <c r="BN51" s="218">
        <v>1266.2555661760334</v>
      </c>
      <c r="BO51" s="218">
        <v>1233.6417173613288</v>
      </c>
      <c r="BP51" s="218">
        <v>1219.7800616018017</v>
      </c>
      <c r="BQ51" s="218">
        <v>1160.2726682096404</v>
      </c>
      <c r="BR51" s="218">
        <v>980.19082605793199</v>
      </c>
      <c r="BS51" s="218">
        <v>621.64069213590699</v>
      </c>
      <c r="BT51" s="218">
        <v>303.29922304444165</v>
      </c>
      <c r="BU51" s="218">
        <v>152.41224353731096</v>
      </c>
      <c r="BV51" s="218">
        <v>121.27520641503615</v>
      </c>
      <c r="BW51" s="218">
        <v>108.53425420228146</v>
      </c>
      <c r="BX51" s="218">
        <v>83.37868211522553</v>
      </c>
      <c r="BY51" s="218">
        <v>72.6274341061808</v>
      </c>
      <c r="BZ51" s="218">
        <v>63.445698307484605</v>
      </c>
      <c r="CA51" s="218">
        <v>57.793844819522981</v>
      </c>
      <c r="CB51" s="218">
        <v>53.638740095482532</v>
      </c>
      <c r="CC51" s="218">
        <v>46.404252052591694</v>
      </c>
      <c r="CD51" s="218">
        <v>39.491879161663277</v>
      </c>
      <c r="CE51" s="218">
        <v>32.369084208555599</v>
      </c>
      <c r="CF51" s="218">
        <v>25.013412683089143</v>
      </c>
      <c r="CG51" s="220">
        <v>17.757321423899008</v>
      </c>
    </row>
    <row r="52" spans="1:85" x14ac:dyDescent="0.35">
      <c r="A52" s="289"/>
      <c r="B52" s="290" t="s">
        <v>402</v>
      </c>
      <c r="AH52" s="218">
        <v>4214.8681515974567</v>
      </c>
      <c r="AI52" s="218">
        <v>3393.8700806979755</v>
      </c>
      <c r="AJ52" s="218">
        <v>2845.5415470348416</v>
      </c>
      <c r="AK52" s="218">
        <v>2676.6573849046517</v>
      </c>
      <c r="AL52" s="218">
        <v>2030.9451511203167</v>
      </c>
      <c r="AM52" s="218">
        <v>927.34162517720745</v>
      </c>
      <c r="AN52" s="218">
        <v>922.44024000291472</v>
      </c>
      <c r="AO52" s="218">
        <v>865.41624947528578</v>
      </c>
      <c r="AP52" s="218">
        <v>539.41355660738441</v>
      </c>
      <c r="AQ52" s="218">
        <v>549.59438922310778</v>
      </c>
      <c r="AR52" s="218">
        <v>511.77601935803261</v>
      </c>
      <c r="AS52" s="218">
        <v>502.49527051570044</v>
      </c>
      <c r="AT52" s="218">
        <v>492.24427844759839</v>
      </c>
      <c r="AU52" s="218">
        <v>587.05984019883738</v>
      </c>
      <c r="AV52" s="218">
        <v>760.3082181990726</v>
      </c>
      <c r="AW52" s="218">
        <v>741.26263882461978</v>
      </c>
      <c r="AX52" s="218">
        <v>682.92530138711061</v>
      </c>
      <c r="AY52" s="218">
        <v>23.23739469696946</v>
      </c>
      <c r="AZ52" s="218">
        <v>0</v>
      </c>
      <c r="BA52" s="218">
        <v>0</v>
      </c>
      <c r="BB52" s="218">
        <v>0</v>
      </c>
      <c r="BC52" s="218">
        <v>0</v>
      </c>
      <c r="BD52" s="218">
        <v>0</v>
      </c>
      <c r="BE52" s="218">
        <v>0</v>
      </c>
      <c r="BF52" s="218">
        <v>0</v>
      </c>
      <c r="BG52" s="218">
        <v>0</v>
      </c>
      <c r="BH52" s="218">
        <v>0</v>
      </c>
      <c r="BI52" s="218">
        <v>0</v>
      </c>
      <c r="BJ52" s="218">
        <v>0</v>
      </c>
      <c r="BK52" s="218">
        <v>0</v>
      </c>
      <c r="BL52" s="218">
        <v>0</v>
      </c>
      <c r="BM52" s="218">
        <v>0</v>
      </c>
      <c r="BN52" s="218">
        <v>0</v>
      </c>
      <c r="BO52" s="218">
        <v>0</v>
      </c>
      <c r="BP52" s="218">
        <v>0</v>
      </c>
      <c r="BQ52" s="218">
        <v>0</v>
      </c>
      <c r="BR52" s="218">
        <v>0</v>
      </c>
      <c r="BS52" s="218">
        <v>0</v>
      </c>
      <c r="BT52" s="218">
        <v>0</v>
      </c>
      <c r="BU52" s="218">
        <v>0</v>
      </c>
      <c r="BV52" s="218">
        <v>0</v>
      </c>
      <c r="BW52" s="218">
        <v>0</v>
      </c>
      <c r="BX52" s="218">
        <v>0</v>
      </c>
      <c r="BY52" s="218">
        <v>0</v>
      </c>
      <c r="BZ52" s="218">
        <v>0</v>
      </c>
      <c r="CA52" s="218">
        <v>0</v>
      </c>
      <c r="CB52" s="218">
        <v>0</v>
      </c>
      <c r="CC52" s="218">
        <v>0</v>
      </c>
      <c r="CD52" s="218">
        <v>0</v>
      </c>
      <c r="CE52" s="218">
        <v>0</v>
      </c>
      <c r="CF52" s="218">
        <v>0</v>
      </c>
      <c r="CG52" s="220">
        <v>0</v>
      </c>
    </row>
    <row r="53" spans="1:85" x14ac:dyDescent="0.35">
      <c r="A53" s="289"/>
      <c r="B53" s="291" t="s">
        <v>570</v>
      </c>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P53" s="218"/>
      <c r="BQ53" s="218"/>
      <c r="BR53" s="218">
        <v>11.445235854076378</v>
      </c>
      <c r="BS53" s="218">
        <v>21.0655441756297</v>
      </c>
      <c r="BT53" s="218">
        <v>280.76518692326033</v>
      </c>
      <c r="BU53" s="218">
        <v>527.21694163390305</v>
      </c>
      <c r="BV53" s="218">
        <v>1404.4280350625183</v>
      </c>
      <c r="BW53" s="218">
        <v>3868.9311552598365</v>
      </c>
      <c r="BX53" s="218">
        <v>6626.9348127311459</v>
      </c>
      <c r="BY53" s="218">
        <v>9242.7274185980787</v>
      </c>
      <c r="BZ53" s="218">
        <v>10730.303176522697</v>
      </c>
      <c r="CA53" s="218">
        <v>13459.927222268552</v>
      </c>
      <c r="CB53" s="218">
        <v>17037.144250657922</v>
      </c>
      <c r="CC53" s="218">
        <v>23149.315371976878</v>
      </c>
      <c r="CD53" s="218">
        <v>25385.877244537503</v>
      </c>
      <c r="CE53" s="218">
        <v>25844.604514033825</v>
      </c>
      <c r="CF53" s="218">
        <v>26462.614905571747</v>
      </c>
      <c r="CG53" s="220">
        <v>27420.929979390501</v>
      </c>
    </row>
    <row r="54" spans="1:85" ht="24.75" customHeight="1" x14ac:dyDescent="0.35">
      <c r="A54" s="289"/>
      <c r="B54" s="221" t="s">
        <v>571</v>
      </c>
      <c r="AH54" s="218">
        <v>1532.128796485857</v>
      </c>
      <c r="AI54" s="218">
        <v>1476.7220961815617</v>
      </c>
      <c r="AJ54" s="218">
        <v>1431.4727354349586</v>
      </c>
      <c r="AK54" s="218">
        <v>1444.6077356764811</v>
      </c>
      <c r="AL54" s="218">
        <v>1462.7204247238383</v>
      </c>
      <c r="AM54" s="218">
        <v>1497.744209720169</v>
      </c>
      <c r="AN54" s="218">
        <v>1458.0507019400911</v>
      </c>
      <c r="AO54" s="218">
        <v>1473.7160770050157</v>
      </c>
      <c r="AP54" s="218">
        <v>1521.8091960152467</v>
      </c>
      <c r="AQ54" s="218">
        <v>1463.9694855901173</v>
      </c>
      <c r="AR54" s="218">
        <v>1369.2407967803526</v>
      </c>
      <c r="AS54" s="218">
        <v>1315.2176989385912</v>
      </c>
      <c r="AT54" s="218">
        <v>1329.9302851732912</v>
      </c>
      <c r="AU54" s="218">
        <v>1405.1363605324975</v>
      </c>
      <c r="AV54" s="218">
        <v>1394.2548815405321</v>
      </c>
      <c r="AW54" s="218">
        <v>1393.7443529400418</v>
      </c>
      <c r="AX54" s="218">
        <v>1418.4764461194684</v>
      </c>
      <c r="AY54" s="218">
        <v>1423.2431662179329</v>
      </c>
      <c r="AZ54" s="218">
        <v>1401.673825360039</v>
      </c>
      <c r="BA54" s="218">
        <v>1408.4547414530984</v>
      </c>
      <c r="BB54" s="218">
        <v>1421.1698299229624</v>
      </c>
      <c r="BC54" s="218">
        <v>1392.6775187167468</v>
      </c>
      <c r="BD54" s="218">
        <v>1391.9814677954187</v>
      </c>
      <c r="BE54" s="218">
        <v>1407.1571072061547</v>
      </c>
      <c r="BF54" s="218">
        <v>1392.5543091848749</v>
      </c>
      <c r="BG54" s="218">
        <v>1362.7833780314536</v>
      </c>
      <c r="BH54" s="218">
        <v>1343.5528874314539</v>
      </c>
      <c r="BI54" s="218">
        <v>1303.1661231311191</v>
      </c>
      <c r="BJ54" s="218">
        <v>1275.4692462628573</v>
      </c>
      <c r="BK54" s="218">
        <v>1254.18263647088</v>
      </c>
      <c r="BL54" s="218">
        <v>1256.1041838923588</v>
      </c>
      <c r="BM54" s="218">
        <v>1287.0463304641773</v>
      </c>
      <c r="BN54" s="218">
        <v>1334.1813550898196</v>
      </c>
      <c r="BO54" s="218">
        <v>1309.5049008010417</v>
      </c>
      <c r="BP54" s="218">
        <v>1315.7962915173644</v>
      </c>
      <c r="BQ54" s="218">
        <v>1289.3496068047803</v>
      </c>
      <c r="BR54" s="218">
        <v>1320.3206655106796</v>
      </c>
      <c r="BS54" s="218">
        <v>1299.8206252541388</v>
      </c>
      <c r="BT54" s="218">
        <v>1222.7618675650954</v>
      </c>
      <c r="BU54" s="218">
        <v>1185.4528743895974</v>
      </c>
      <c r="BV54" s="218">
        <v>1153.1273721535251</v>
      </c>
      <c r="BW54" s="218">
        <v>1117.443397934476</v>
      </c>
      <c r="BX54" s="218">
        <v>925.0713430918413</v>
      </c>
      <c r="BY54" s="218">
        <v>911.78616598828955</v>
      </c>
      <c r="BZ54" s="218">
        <v>840.22230592813116</v>
      </c>
      <c r="CA54" s="218">
        <v>826.56902268798103</v>
      </c>
      <c r="CB54" s="218">
        <v>834.66643798637813</v>
      </c>
      <c r="CC54" s="218">
        <v>801.19112943441792</v>
      </c>
      <c r="CD54" s="218">
        <v>775.27049258922307</v>
      </c>
      <c r="CE54" s="218">
        <v>747.68136530578488</v>
      </c>
      <c r="CF54" s="218">
        <v>713.86965325406345</v>
      </c>
      <c r="CG54" s="220">
        <v>681.6785174003586</v>
      </c>
    </row>
    <row r="55" spans="1:85" x14ac:dyDescent="0.35">
      <c r="A55" s="289"/>
      <c r="B55" s="302" t="s">
        <v>589</v>
      </c>
      <c r="AH55" s="218">
        <v>193.78704145275663</v>
      </c>
      <c r="AI55" s="218">
        <v>186.5333174124078</v>
      </c>
      <c r="AJ55" s="218">
        <v>182.74120026829257</v>
      </c>
      <c r="AK55" s="218">
        <v>185.00426042723328</v>
      </c>
      <c r="AL55" s="218">
        <v>186.96426481432519</v>
      </c>
      <c r="AM55" s="218">
        <v>188.96772739460079</v>
      </c>
      <c r="AN55" s="218">
        <v>181.84305806509073</v>
      </c>
      <c r="AO55" s="218">
        <v>181.86283503466149</v>
      </c>
      <c r="AP55" s="218">
        <v>183.82249694441595</v>
      </c>
      <c r="AQ55" s="218">
        <v>160.86800708800371</v>
      </c>
      <c r="AR55" s="218">
        <v>156.25751455810735</v>
      </c>
      <c r="AS55" s="218">
        <v>146.38555690518601</v>
      </c>
      <c r="AT55" s="218">
        <v>137.04150625543517</v>
      </c>
      <c r="AU55" s="218">
        <v>137.37456108779941</v>
      </c>
      <c r="AV55" s="218">
        <v>130.94011423753699</v>
      </c>
      <c r="AW55" s="218">
        <v>135.299724722668</v>
      </c>
      <c r="AX55" s="218">
        <v>116.20957716003639</v>
      </c>
      <c r="AY55" s="218">
        <v>111.86094517209482</v>
      </c>
      <c r="AZ55" s="218">
        <v>103.65947647064603</v>
      </c>
      <c r="BA55" s="218">
        <v>102.30573674629133</v>
      </c>
      <c r="BB55" s="218">
        <v>91.257090393494948</v>
      </c>
      <c r="BC55" s="218">
        <v>93.961394070265641</v>
      </c>
      <c r="BD55" s="218">
        <v>88.480360347748515</v>
      </c>
      <c r="BE55" s="218">
        <v>86.964849673410413</v>
      </c>
      <c r="BF55" s="218">
        <v>83.42023809660661</v>
      </c>
      <c r="BG55" s="218">
        <v>77.348739933411096</v>
      </c>
      <c r="BH55" s="218">
        <v>71.575277602504272</v>
      </c>
      <c r="BI55" s="218">
        <v>65.49654283763391</v>
      </c>
      <c r="BJ55" s="218">
        <v>61.368588200356243</v>
      </c>
      <c r="BK55" s="218">
        <v>57.891257382580797</v>
      </c>
      <c r="BL55" s="218">
        <v>53.891551590447463</v>
      </c>
      <c r="BM55" s="218">
        <v>52.135289967905088</v>
      </c>
      <c r="BN55" s="218">
        <v>48.56353123313405</v>
      </c>
      <c r="BO55" s="218">
        <v>46.034715326010769</v>
      </c>
      <c r="BP55" s="218">
        <v>43.706887091013883</v>
      </c>
      <c r="BQ55" s="218">
        <v>40.655807070026526</v>
      </c>
      <c r="BR55" s="218">
        <v>38.339861261350812</v>
      </c>
      <c r="BS55" s="218">
        <v>35.776516942284466</v>
      </c>
      <c r="BT55" s="218">
        <v>33.008773603516048</v>
      </c>
      <c r="BU55" s="218">
        <v>30.373221838522053</v>
      </c>
      <c r="BV55" s="218">
        <v>27.894494084243732</v>
      </c>
      <c r="BW55" s="218">
        <v>25.543148104216836</v>
      </c>
      <c r="BX55" s="218">
        <v>19.420998984192895</v>
      </c>
      <c r="BY55" s="218">
        <v>18.13230568261536</v>
      </c>
      <c r="BZ55" s="218">
        <v>15.702303511193779</v>
      </c>
      <c r="CA55" s="218">
        <v>14.647968476845373</v>
      </c>
      <c r="CB55" s="218">
        <v>14.057525869323355</v>
      </c>
      <c r="CC55" s="218">
        <v>12.99213133103112</v>
      </c>
      <c r="CD55" s="218">
        <v>12.073220031533078</v>
      </c>
      <c r="CE55" s="218">
        <v>11.058129516838227</v>
      </c>
      <c r="CF55" s="218">
        <v>10.065067061308239</v>
      </c>
      <c r="CG55" s="220">
        <v>9.1729372939724563</v>
      </c>
    </row>
    <row r="56" spans="1:85" x14ac:dyDescent="0.35">
      <c r="A56" s="289"/>
      <c r="B56" s="302" t="s">
        <v>590</v>
      </c>
      <c r="AH56" s="218">
        <v>1308.0625298061072</v>
      </c>
      <c r="AI56" s="218">
        <v>1264.2813735729862</v>
      </c>
      <c r="AJ56" s="218">
        <v>1226.9766303728215</v>
      </c>
      <c r="AK56" s="218">
        <v>1239.9221709484784</v>
      </c>
      <c r="AL56" s="218">
        <v>1257.4263300257558</v>
      </c>
      <c r="AM56" s="218">
        <v>1291.279470529772</v>
      </c>
      <c r="AN56" s="218">
        <v>1259.6764567781738</v>
      </c>
      <c r="AO56" s="218">
        <v>1276.1754113639179</v>
      </c>
      <c r="AP56" s="218">
        <v>1325.9327648449673</v>
      </c>
      <c r="AQ56" s="218">
        <v>1291.0731123274386</v>
      </c>
      <c r="AR56" s="218">
        <v>1203.1322070423746</v>
      </c>
      <c r="AS56" s="218">
        <v>1158.2785868261992</v>
      </c>
      <c r="AT56" s="218">
        <v>1183.5760739291945</v>
      </c>
      <c r="AU56" s="218">
        <v>1258.9595077549168</v>
      </c>
      <c r="AV56" s="218">
        <v>1255.1978504460676</v>
      </c>
      <c r="AW56" s="218">
        <v>1251.3224143150235</v>
      </c>
      <c r="AX56" s="218">
        <v>1289.4530294933165</v>
      </c>
      <c r="AY56" s="218">
        <v>1297.3689197760598</v>
      </c>
      <c r="AZ56" s="218">
        <v>1282.6003699681612</v>
      </c>
      <c r="BA56" s="218">
        <v>1292.2338960763268</v>
      </c>
      <c r="BB56" s="218">
        <v>1311.1493131767256</v>
      </c>
      <c r="BC56" s="218">
        <v>1275.7436506032968</v>
      </c>
      <c r="BD56" s="218">
        <v>1278.4509209429784</v>
      </c>
      <c r="BE56" s="218">
        <v>1291.0872574228529</v>
      </c>
      <c r="BF56" s="218">
        <v>1271.9172017921508</v>
      </c>
      <c r="BG56" s="218">
        <v>1250.2887268512004</v>
      </c>
      <c r="BH56" s="218">
        <v>1236.0052330408873</v>
      </c>
      <c r="BI56" s="218">
        <v>1196.2843347989956</v>
      </c>
      <c r="BJ56" s="218">
        <v>1171.8710053972486</v>
      </c>
      <c r="BK56" s="218">
        <v>1152.774616414036</v>
      </c>
      <c r="BL56" s="218">
        <v>1146.2619767557826</v>
      </c>
      <c r="BM56" s="218">
        <v>1172.314377545473</v>
      </c>
      <c r="BN56" s="218">
        <v>1216.8773333838076</v>
      </c>
      <c r="BO56" s="218">
        <v>1196.4759639717813</v>
      </c>
      <c r="BP56" s="218">
        <v>1200.8218274307962</v>
      </c>
      <c r="BQ56" s="218">
        <v>1174.9129201414441</v>
      </c>
      <c r="BR56" s="218">
        <v>1172.2244921222996</v>
      </c>
      <c r="BS56" s="218">
        <v>1145.1524836252374</v>
      </c>
      <c r="BT56" s="218">
        <v>1081.7449870929161</v>
      </c>
      <c r="BU56" s="218">
        <v>1040.7630997021188</v>
      </c>
      <c r="BV56" s="218">
        <v>1018.150788753976</v>
      </c>
      <c r="BW56" s="218">
        <v>987.44526000252995</v>
      </c>
      <c r="BX56" s="218">
        <v>817.83509900189381</v>
      </c>
      <c r="BY56" s="218">
        <v>802.32985322534614</v>
      </c>
      <c r="BZ56" s="218">
        <v>739.90440612224324</v>
      </c>
      <c r="CA56" s="218">
        <v>738.56653543339041</v>
      </c>
      <c r="CB56" s="218">
        <v>738.79435123317421</v>
      </c>
      <c r="CC56" s="218">
        <v>709.44442048520818</v>
      </c>
      <c r="CD56" s="218">
        <v>686.43585348484714</v>
      </c>
      <c r="CE56" s="218">
        <v>662.13269111334989</v>
      </c>
      <c r="CF56" s="218">
        <v>631.69015771340014</v>
      </c>
      <c r="CG56" s="220">
        <v>601.86717532728221</v>
      </c>
    </row>
    <row r="57" spans="1:85" x14ac:dyDescent="0.35">
      <c r="A57" s="289"/>
      <c r="B57" s="303" t="s">
        <v>389</v>
      </c>
      <c r="AH57" s="218">
        <v>0</v>
      </c>
      <c r="AI57" s="218">
        <v>0</v>
      </c>
      <c r="AJ57" s="218">
        <v>0</v>
      </c>
      <c r="AK57" s="218">
        <v>0</v>
      </c>
      <c r="AL57" s="218">
        <v>0</v>
      </c>
      <c r="AM57" s="218">
        <v>0</v>
      </c>
      <c r="AN57" s="218">
        <v>0</v>
      </c>
      <c r="AO57" s="218">
        <v>0</v>
      </c>
      <c r="AP57" s="218">
        <v>0</v>
      </c>
      <c r="AQ57" s="218">
        <v>0</v>
      </c>
      <c r="AR57" s="218">
        <v>0</v>
      </c>
      <c r="AS57" s="218">
        <v>0</v>
      </c>
      <c r="AT57" s="218">
        <v>0</v>
      </c>
      <c r="AU57" s="218">
        <v>0</v>
      </c>
      <c r="AV57" s="218">
        <v>0</v>
      </c>
      <c r="AW57" s="218">
        <v>0</v>
      </c>
      <c r="AX57" s="218">
        <v>0</v>
      </c>
      <c r="AY57" s="218">
        <v>0</v>
      </c>
      <c r="AZ57" s="218">
        <v>0</v>
      </c>
      <c r="BA57" s="218">
        <v>0</v>
      </c>
      <c r="BB57" s="218">
        <v>0</v>
      </c>
      <c r="BC57" s="218">
        <v>0</v>
      </c>
      <c r="BD57" s="218">
        <v>0</v>
      </c>
      <c r="BE57" s="218">
        <v>0</v>
      </c>
      <c r="BF57" s="218">
        <v>0</v>
      </c>
      <c r="BG57" s="218">
        <v>0</v>
      </c>
      <c r="BH57" s="218">
        <v>0</v>
      </c>
      <c r="BI57" s="218">
        <v>0</v>
      </c>
      <c r="BJ57" s="218">
        <v>0</v>
      </c>
      <c r="BK57" s="218">
        <v>0</v>
      </c>
      <c r="BL57" s="218">
        <v>8.1125141010282196</v>
      </c>
      <c r="BM57" s="218">
        <v>10.22694306635241</v>
      </c>
      <c r="BN57" s="218">
        <v>13.183691083557356</v>
      </c>
      <c r="BO57" s="218">
        <v>13.326004737782801</v>
      </c>
      <c r="BP57" s="218">
        <v>12.93897489071783</v>
      </c>
      <c r="BQ57" s="218">
        <v>12.438834739247943</v>
      </c>
      <c r="BR57" s="218">
        <v>50.041287467155271</v>
      </c>
      <c r="BS57" s="218">
        <v>57.974609051238403</v>
      </c>
      <c r="BT57" s="218">
        <v>53.439678220506742</v>
      </c>
      <c r="BU57" s="218">
        <v>61.97794139135187</v>
      </c>
      <c r="BV57" s="218">
        <v>51.217040068033619</v>
      </c>
      <c r="BW57" s="218">
        <v>53.510142582852872</v>
      </c>
      <c r="BX57" s="218">
        <v>48.472381033878541</v>
      </c>
      <c r="BY57" s="218">
        <v>48.815070212554076</v>
      </c>
      <c r="BZ57" s="218">
        <v>45.99119995605129</v>
      </c>
      <c r="CA57" s="218">
        <v>43.91782982621141</v>
      </c>
      <c r="CB57" s="218">
        <v>46.66154855111364</v>
      </c>
      <c r="CC57" s="218">
        <v>43.851938193672922</v>
      </c>
      <c r="CD57" s="218">
        <v>42.890164245882865</v>
      </c>
      <c r="CE57" s="218">
        <v>41.873633436204145</v>
      </c>
      <c r="CF57" s="218">
        <v>40.837598064328844</v>
      </c>
      <c r="CG57" s="220">
        <v>40.028877160193623</v>
      </c>
    </row>
    <row r="58" spans="1:85" x14ac:dyDescent="0.35">
      <c r="A58" s="289"/>
      <c r="B58" s="304" t="s">
        <v>591</v>
      </c>
      <c r="AH58" s="218">
        <v>30.279225226993223</v>
      </c>
      <c r="AI58" s="218">
        <v>25.907405196167751</v>
      </c>
      <c r="AJ58" s="218">
        <v>21.754904793844354</v>
      </c>
      <c r="AK58" s="218">
        <v>19.681304300769497</v>
      </c>
      <c r="AL58" s="218">
        <v>18.32982988375737</v>
      </c>
      <c r="AM58" s="218">
        <v>17.497011795796368</v>
      </c>
      <c r="AN58" s="218">
        <v>16.531187096826429</v>
      </c>
      <c r="AO58" s="218">
        <v>15.677830606436336</v>
      </c>
      <c r="AP58" s="218">
        <v>12.05393422586334</v>
      </c>
      <c r="AQ58" s="218">
        <v>12.028366174674781</v>
      </c>
      <c r="AR58" s="218">
        <v>9.8510751798704437</v>
      </c>
      <c r="AS58" s="218">
        <v>10.553555207205811</v>
      </c>
      <c r="AT58" s="218">
        <v>9.3127049886614977</v>
      </c>
      <c r="AU58" s="218">
        <v>8.8022916897811871</v>
      </c>
      <c r="AV58" s="218">
        <v>8.1169168569274621</v>
      </c>
      <c r="AW58" s="218">
        <v>7.1222139023505253</v>
      </c>
      <c r="AX58" s="218">
        <v>5.9074716715471753</v>
      </c>
      <c r="AY58" s="218">
        <v>6.0184852265150903</v>
      </c>
      <c r="AZ58" s="218">
        <v>5.1916828152678693</v>
      </c>
      <c r="BA58" s="218">
        <v>4.6115220686824969</v>
      </c>
      <c r="BB58" s="218">
        <v>3.4346350908328529</v>
      </c>
      <c r="BC58" s="218">
        <v>3.7108258991808452</v>
      </c>
      <c r="BD58" s="218">
        <v>3.6114432794999392</v>
      </c>
      <c r="BE58" s="218">
        <v>3.5495857009555269</v>
      </c>
      <c r="BF58" s="218">
        <v>3.0031700017668936</v>
      </c>
      <c r="BG58" s="218">
        <v>2.315802186936879</v>
      </c>
      <c r="BH58" s="218">
        <v>1.9497456342397199</v>
      </c>
      <c r="BI58" s="218">
        <v>1.7679052731606932</v>
      </c>
      <c r="BJ58" s="218">
        <v>1.6943104957415251</v>
      </c>
      <c r="BK58" s="218">
        <v>1.6621408692086477</v>
      </c>
      <c r="BL58" s="218">
        <v>1.38961647107116</v>
      </c>
      <c r="BM58" s="218">
        <v>1.229856805200223</v>
      </c>
      <c r="BN58" s="218">
        <v>1.0742456579763435</v>
      </c>
      <c r="BO58" s="218">
        <v>0.86901404953052641</v>
      </c>
      <c r="BP58" s="218">
        <v>0.53507909949613586</v>
      </c>
      <c r="BQ58" s="218">
        <v>-8.1656295345696756E-3</v>
      </c>
      <c r="BR58" s="218">
        <v>-2.6665798270974531E-3</v>
      </c>
      <c r="BS58" s="218">
        <v>-4.824593530357571E-2</v>
      </c>
      <c r="BT58" s="218">
        <v>0</v>
      </c>
      <c r="BU58" s="218">
        <v>-2.8564837522755189E-2</v>
      </c>
      <c r="BV58" s="218">
        <v>-4.5954700830631356E-2</v>
      </c>
      <c r="BW58" s="218">
        <v>3.7824351920704509E-4</v>
      </c>
      <c r="BX58" s="218">
        <v>-7.2082281797255241E-3</v>
      </c>
      <c r="BY58" s="218">
        <v>3.3012240528323321E-2</v>
      </c>
      <c r="BZ58" s="218">
        <v>-4.525282410989595E-3</v>
      </c>
      <c r="CA58" s="218">
        <v>-8.7721677746706046E-3</v>
      </c>
      <c r="CB58" s="218">
        <v>2.89967E-3</v>
      </c>
      <c r="CC58" s="218">
        <v>0</v>
      </c>
      <c r="CD58" s="218">
        <v>0</v>
      </c>
      <c r="CE58" s="218">
        <v>0</v>
      </c>
      <c r="CF58" s="218">
        <v>0</v>
      </c>
      <c r="CG58" s="220">
        <v>0</v>
      </c>
    </row>
    <row r="59" spans="1:85" x14ac:dyDescent="0.35">
      <c r="A59" s="289"/>
      <c r="B59" s="290" t="s">
        <v>398</v>
      </c>
      <c r="AH59" s="218">
        <v>0</v>
      </c>
      <c r="AI59" s="218">
        <v>0</v>
      </c>
      <c r="AJ59" s="218">
        <v>0</v>
      </c>
      <c r="AK59" s="218">
        <v>0</v>
      </c>
      <c r="AL59" s="218">
        <v>0</v>
      </c>
      <c r="AM59" s="218">
        <v>0</v>
      </c>
      <c r="AN59" s="218">
        <v>0</v>
      </c>
      <c r="AO59" s="218">
        <v>0</v>
      </c>
      <c r="AP59" s="218">
        <v>0</v>
      </c>
      <c r="AQ59" s="218">
        <v>0</v>
      </c>
      <c r="AR59" s="218">
        <v>0</v>
      </c>
      <c r="AS59" s="218">
        <v>0</v>
      </c>
      <c r="AT59" s="218">
        <v>0</v>
      </c>
      <c r="AU59" s="218">
        <v>0</v>
      </c>
      <c r="AV59" s="218">
        <v>0</v>
      </c>
      <c r="AW59" s="218">
        <v>0</v>
      </c>
      <c r="AX59" s="218">
        <v>6.9063677945683413</v>
      </c>
      <c r="AY59" s="218">
        <v>7.9948160432631292</v>
      </c>
      <c r="AZ59" s="218">
        <v>10.222296105963936</v>
      </c>
      <c r="BA59" s="218">
        <v>9.303586561797708</v>
      </c>
      <c r="BB59" s="218">
        <v>15.328791261908894</v>
      </c>
      <c r="BC59" s="218">
        <v>19.261648144003573</v>
      </c>
      <c r="BD59" s="218">
        <v>21.438743225191704</v>
      </c>
      <c r="BE59" s="218">
        <v>25.55541440893581</v>
      </c>
      <c r="BF59" s="218">
        <v>34.213699294350519</v>
      </c>
      <c r="BG59" s="218">
        <v>32.830109059905062</v>
      </c>
      <c r="BH59" s="218">
        <v>34.022631153822473</v>
      </c>
      <c r="BI59" s="218">
        <v>39.617340221328796</v>
      </c>
      <c r="BJ59" s="218">
        <v>40.53534216951099</v>
      </c>
      <c r="BK59" s="218">
        <v>41.854621805054443</v>
      </c>
      <c r="BL59" s="218">
        <v>46.448524974029318</v>
      </c>
      <c r="BM59" s="218">
        <v>51.139863079246489</v>
      </c>
      <c r="BN59" s="218">
        <v>54.482553731344467</v>
      </c>
      <c r="BO59" s="218">
        <v>52.799202715936254</v>
      </c>
      <c r="BP59" s="218">
        <v>57.793523005340312</v>
      </c>
      <c r="BQ59" s="218">
        <v>61.350210483596108</v>
      </c>
      <c r="BR59" s="218">
        <v>59.717691239701068</v>
      </c>
      <c r="BS59" s="218">
        <v>60.965261570682188</v>
      </c>
      <c r="BT59" s="218">
        <v>54.568428648156441</v>
      </c>
      <c r="BU59" s="218">
        <v>52.367176295127493</v>
      </c>
      <c r="BV59" s="218">
        <v>55.911003948102568</v>
      </c>
      <c r="BW59" s="218">
        <v>50.944469001357213</v>
      </c>
      <c r="BX59" s="218">
        <v>39.350072300055743</v>
      </c>
      <c r="BY59" s="218">
        <v>42.475924627245739</v>
      </c>
      <c r="BZ59" s="218">
        <v>38.628921621053976</v>
      </c>
      <c r="CA59" s="218">
        <v>29.445461119308405</v>
      </c>
      <c r="CB59" s="218">
        <v>35.150112662766865</v>
      </c>
      <c r="CC59" s="218">
        <v>34.90263942450575</v>
      </c>
      <c r="CD59" s="218">
        <v>33.871254826960076</v>
      </c>
      <c r="CE59" s="218">
        <v>32.616911239392572</v>
      </c>
      <c r="CF59" s="218">
        <v>31.276830415026186</v>
      </c>
      <c r="CG59" s="220">
        <v>30.60952761891015</v>
      </c>
    </row>
    <row r="60" spans="1:85" ht="24.75" customHeight="1" x14ac:dyDescent="0.35">
      <c r="A60" s="289"/>
      <c r="B60" s="221" t="s">
        <v>577</v>
      </c>
      <c r="AH60" s="218">
        <v>24.223380181594578</v>
      </c>
      <c r="AI60" s="218">
        <v>20.725924156934202</v>
      </c>
      <c r="AJ60" s="218">
        <v>21.754904793844354</v>
      </c>
      <c r="AK60" s="218">
        <v>23.617565160923398</v>
      </c>
      <c r="AL60" s="218">
        <v>29.327727814011794</v>
      </c>
      <c r="AM60" s="218">
        <v>34.994023591592736</v>
      </c>
      <c r="AN60" s="218">
        <v>36.368611613018146</v>
      </c>
      <c r="AO60" s="218">
        <v>40.762359576734475</v>
      </c>
      <c r="AP60" s="218">
        <v>313.40228987244683</v>
      </c>
      <c r="AQ60" s="218">
        <v>523.1741284824277</v>
      </c>
      <c r="AR60" s="218">
        <v>462.34201773823344</v>
      </c>
      <c r="AS60" s="218">
        <v>453.00852029210324</v>
      </c>
      <c r="AT60" s="218">
        <v>473.41859524471283</v>
      </c>
      <c r="AU60" s="218">
        <v>610.95974704246419</v>
      </c>
      <c r="AV60" s="218">
        <v>721.24216159199239</v>
      </c>
      <c r="AW60" s="218">
        <v>897.13087863226235</v>
      </c>
      <c r="AX60" s="218">
        <v>1051.4820105214922</v>
      </c>
      <c r="AY60" s="218">
        <v>1195.4671346811747</v>
      </c>
      <c r="AZ60" s="218">
        <v>1379.2064995837209</v>
      </c>
      <c r="BA60" s="218">
        <v>1397.1432135193968</v>
      </c>
      <c r="BB60" s="218">
        <v>1445.4880716971923</v>
      </c>
      <c r="BC60" s="218">
        <v>1521.7632019614705</v>
      </c>
      <c r="BD60" s="218">
        <v>1565.5805246012608</v>
      </c>
      <c r="BE60" s="218">
        <v>1653.7182901818992</v>
      </c>
      <c r="BF60" s="218">
        <v>1723.9180250538557</v>
      </c>
      <c r="BG60" s="218">
        <v>1788.5820188014181</v>
      </c>
      <c r="BH60" s="218">
        <v>1806.4253209617384</v>
      </c>
      <c r="BI60" s="218">
        <v>1843.591028218603</v>
      </c>
      <c r="BJ60" s="218">
        <v>1845.48450220216</v>
      </c>
      <c r="BK60" s="218">
        <v>1952.2273652540473</v>
      </c>
      <c r="BL60" s="218">
        <v>2006.4348707092643</v>
      </c>
      <c r="BM60" s="218">
        <v>2171.3763002004603</v>
      </c>
      <c r="BN60" s="218">
        <v>2241.065330181842</v>
      </c>
      <c r="BO60" s="218">
        <v>2427.5079475008342</v>
      </c>
      <c r="BP60" s="218">
        <v>2650.6724978875445</v>
      </c>
      <c r="BQ60" s="218">
        <v>2818.2863192719724</v>
      </c>
      <c r="BR60" s="218">
        <v>3092.181403666179</v>
      </c>
      <c r="BS60" s="218">
        <v>3369.6254879530993</v>
      </c>
      <c r="BT60" s="218">
        <v>3452.5295997068015</v>
      </c>
      <c r="BU60" s="218">
        <v>3606.8525866060354</v>
      </c>
      <c r="BV60" s="218">
        <v>3601.103446797697</v>
      </c>
      <c r="BW60" s="218">
        <v>3585.7736385040175</v>
      </c>
      <c r="BX60" s="218">
        <v>3516.3320041712054</v>
      </c>
      <c r="BY60" s="218">
        <v>3579.1143095259754</v>
      </c>
      <c r="BZ60" s="218">
        <v>3531.177988484641</v>
      </c>
      <c r="CA60" s="218">
        <v>3826.5966650402556</v>
      </c>
      <c r="CB60" s="218">
        <v>4191.3856546459738</v>
      </c>
      <c r="CC60" s="218">
        <v>4344.1911183494349</v>
      </c>
      <c r="CD60" s="218">
        <v>4540.2730063304571</v>
      </c>
      <c r="CE60" s="218">
        <v>4740.9476089972832</v>
      </c>
      <c r="CF60" s="218">
        <v>4905.6542961707628</v>
      </c>
      <c r="CG60" s="220">
        <v>5096.8560379288465</v>
      </c>
    </row>
    <row r="61" spans="1:85" ht="24.75" customHeight="1" x14ac:dyDescent="0.35">
      <c r="A61" s="289"/>
      <c r="B61" s="221" t="s">
        <v>578</v>
      </c>
      <c r="AH61" s="218"/>
      <c r="AI61" s="218"/>
      <c r="AJ61" s="218"/>
      <c r="AK61" s="218"/>
      <c r="AL61" s="218"/>
      <c r="AM61" s="218"/>
      <c r="AN61" s="218"/>
      <c r="AO61" s="218"/>
      <c r="AP61" s="218"/>
      <c r="AQ61" s="218"/>
      <c r="AR61" s="218"/>
      <c r="AS61" s="218"/>
      <c r="AT61" s="218"/>
      <c r="AU61" s="218"/>
      <c r="AV61" s="218"/>
      <c r="AW61" s="218"/>
      <c r="AX61" s="218"/>
      <c r="AY61" s="218"/>
      <c r="AZ61" s="218"/>
      <c r="BA61" s="218"/>
      <c r="BB61" s="218"/>
      <c r="BC61" s="218"/>
      <c r="BD61" s="218"/>
      <c r="BE61" s="218"/>
      <c r="BF61" s="218"/>
      <c r="BG61" s="218"/>
      <c r="BH61" s="218"/>
      <c r="BI61" s="218"/>
      <c r="BJ61" s="218"/>
      <c r="BK61" s="218"/>
      <c r="BL61" s="218"/>
      <c r="BM61" s="218"/>
      <c r="BN61" s="218"/>
      <c r="BO61" s="218"/>
      <c r="BP61" s="218"/>
      <c r="BQ61" s="218"/>
      <c r="BR61" s="218"/>
      <c r="BS61" s="218"/>
      <c r="BT61" s="218"/>
      <c r="BU61" s="218"/>
      <c r="BV61" s="218"/>
      <c r="BW61" s="218"/>
      <c r="BX61" s="218"/>
      <c r="BY61" s="218"/>
      <c r="BZ61" s="218">
        <v>1875.6071701752271</v>
      </c>
      <c r="CA61" s="218">
        <v>2038.0051909375989</v>
      </c>
      <c r="CB61" s="218">
        <v>3.5851943532161838</v>
      </c>
      <c r="CC61" s="218"/>
      <c r="CD61" s="218"/>
      <c r="CE61" s="218"/>
      <c r="CF61" s="218"/>
      <c r="CG61" s="220"/>
    </row>
    <row r="62" spans="1:85" ht="24.75" customHeight="1" x14ac:dyDescent="0.35">
      <c r="A62" s="289"/>
      <c r="B62" s="221" t="s">
        <v>592</v>
      </c>
      <c r="AH62" s="218">
        <v>0</v>
      </c>
      <c r="AI62" s="218">
        <v>0</v>
      </c>
      <c r="AJ62" s="218">
        <v>0</v>
      </c>
      <c r="AK62" s="218">
        <v>0</v>
      </c>
      <c r="AL62" s="218">
        <v>0</v>
      </c>
      <c r="AM62" s="218">
        <v>0</v>
      </c>
      <c r="AN62" s="218">
        <v>0</v>
      </c>
      <c r="AO62" s="218">
        <v>0</v>
      </c>
      <c r="AP62" s="218">
        <v>0</v>
      </c>
      <c r="AQ62" s="218">
        <v>0</v>
      </c>
      <c r="AR62" s="218">
        <v>0</v>
      </c>
      <c r="AS62" s="218">
        <v>0</v>
      </c>
      <c r="AT62" s="218">
        <v>0</v>
      </c>
      <c r="AU62" s="218">
        <v>0</v>
      </c>
      <c r="AV62" s="218">
        <v>0</v>
      </c>
      <c r="AW62" s="218">
        <v>0</v>
      </c>
      <c r="AX62" s="218">
        <v>0</v>
      </c>
      <c r="AY62" s="218">
        <v>0</v>
      </c>
      <c r="AZ62" s="218">
        <v>0</v>
      </c>
      <c r="BA62" s="218">
        <v>0</v>
      </c>
      <c r="BB62" s="218">
        <v>0</v>
      </c>
      <c r="BC62" s="218">
        <v>0</v>
      </c>
      <c r="BD62" s="218">
        <v>456.57780440994208</v>
      </c>
      <c r="BE62" s="218">
        <v>593.51719605405196</v>
      </c>
      <c r="BF62" s="218">
        <v>653.24033193148716</v>
      </c>
      <c r="BG62" s="218">
        <v>640.93186321421638</v>
      </c>
      <c r="BH62" s="218">
        <v>541.03342733897523</v>
      </c>
      <c r="BI62" s="218">
        <v>475.37052526874595</v>
      </c>
      <c r="BJ62" s="218">
        <v>453.8246030127616</v>
      </c>
      <c r="BK62" s="218">
        <v>432.76501198384017</v>
      </c>
      <c r="BL62" s="218">
        <v>407.69139867211004</v>
      </c>
      <c r="BM62" s="218">
        <v>441.98169108048955</v>
      </c>
      <c r="BN62" s="218">
        <v>553.45779228968161</v>
      </c>
      <c r="BO62" s="218">
        <v>603.29271803085942</v>
      </c>
      <c r="BP62" s="218">
        <v>698.99489460378652</v>
      </c>
      <c r="BQ62" s="218">
        <v>752.8391463720651</v>
      </c>
      <c r="BR62" s="218">
        <v>780.64099437090692</v>
      </c>
      <c r="BS62" s="218">
        <v>823.56557443586269</v>
      </c>
      <c r="BT62" s="218">
        <v>810.80490952363414</v>
      </c>
      <c r="BU62" s="218">
        <v>859.80304867343887</v>
      </c>
      <c r="BV62" s="218">
        <v>835.92131083521474</v>
      </c>
      <c r="BW62" s="218">
        <v>777.72356310045518</v>
      </c>
      <c r="BX62" s="218">
        <v>579.82366544742251</v>
      </c>
      <c r="BY62" s="218">
        <v>466.71101452648259</v>
      </c>
      <c r="BZ62" s="218">
        <v>547.4782505630543</v>
      </c>
      <c r="CA62" s="218">
        <v>415.97200087148173</v>
      </c>
      <c r="CB62" s="218">
        <v>141.46675078631858</v>
      </c>
      <c r="CC62" s="218">
        <v>3.2443009995995559E-2</v>
      </c>
      <c r="CD62" s="218">
        <v>-8.2853101611886804E-2</v>
      </c>
      <c r="CE62" s="218">
        <v>-1.2633707823194356</v>
      </c>
      <c r="CF62" s="218">
        <v>-1.5148501768827431</v>
      </c>
      <c r="CG62" s="220">
        <v>-1.5395368701265315</v>
      </c>
    </row>
    <row r="63" spans="1:85" s="296" customFormat="1" ht="24.75" customHeight="1" x14ac:dyDescent="0.35">
      <c r="A63" s="289"/>
      <c r="B63" s="221" t="s">
        <v>427</v>
      </c>
      <c r="C63" s="208"/>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4"/>
      <c r="AF63" s="234"/>
      <c r="AG63" s="234"/>
      <c r="AH63" s="218">
        <v>311.85889831285681</v>
      </c>
      <c r="AI63" s="218">
        <v>292.30883797994767</v>
      </c>
      <c r="AJ63" s="218">
        <v>315.94830050423474</v>
      </c>
      <c r="AK63" s="218">
        <v>463.6400539189936</v>
      </c>
      <c r="AL63" s="218">
        <v>554.38065997162926</v>
      </c>
      <c r="AM63" s="218">
        <v>625.36095221931134</v>
      </c>
      <c r="AN63" s="218">
        <v>667.19934190415427</v>
      </c>
      <c r="AO63" s="218">
        <v>706.62753860127555</v>
      </c>
      <c r="AP63" s="218">
        <v>732.17364798264816</v>
      </c>
      <c r="AQ63" s="218">
        <v>715.82745745407692</v>
      </c>
      <c r="AR63" s="218">
        <v>585.49512079202384</v>
      </c>
      <c r="AS63" s="218">
        <v>745.76976635567087</v>
      </c>
      <c r="AT63" s="218">
        <v>945.61506864707201</v>
      </c>
      <c r="AU63" s="218">
        <v>1180.1230966025805</v>
      </c>
      <c r="AV63" s="218">
        <v>1510.0995356326719</v>
      </c>
      <c r="AW63" s="218">
        <v>1956.7972991084998</v>
      </c>
      <c r="AX63" s="218">
        <v>2472.6715757365691</v>
      </c>
      <c r="AY63" s="218">
        <v>2789.9737202291089</v>
      </c>
      <c r="AZ63" s="218">
        <v>3056.794891433025</v>
      </c>
      <c r="BA63" s="218">
        <v>3340.0784105864741</v>
      </c>
      <c r="BB63" s="218">
        <v>3632.8339504187338</v>
      </c>
      <c r="BC63" s="218">
        <v>3908.6182754969609</v>
      </c>
      <c r="BD63" s="218">
        <v>4158.8960488818257</v>
      </c>
      <c r="BE63" s="218">
        <v>4493.2493150235141</v>
      </c>
      <c r="BF63" s="218">
        <v>5206.7103737277139</v>
      </c>
      <c r="BG63" s="218">
        <v>5035.8643864038577</v>
      </c>
      <c r="BH63" s="218">
        <v>5276.5308560913682</v>
      </c>
      <c r="BI63" s="218">
        <v>5571.0910456060119</v>
      </c>
      <c r="BJ63" s="218">
        <v>5875.6805294796413</v>
      </c>
      <c r="BK63" s="218">
        <v>6095.8084023665178</v>
      </c>
      <c r="BL63" s="218">
        <v>7200.9674831916273</v>
      </c>
      <c r="BM63" s="218">
        <v>8115.4979061947161</v>
      </c>
      <c r="BN63" s="218">
        <v>8550.5396714603648</v>
      </c>
      <c r="BO63" s="218">
        <v>9064.9063674300851</v>
      </c>
      <c r="BP63" s="218">
        <v>9492.1629236623121</v>
      </c>
      <c r="BQ63" s="218">
        <v>9638.5865993887364</v>
      </c>
      <c r="BR63" s="218">
        <v>10311.224240872398</v>
      </c>
      <c r="BS63" s="218">
        <v>10765.741970312531</v>
      </c>
      <c r="BT63" s="218">
        <v>10496.271683212968</v>
      </c>
      <c r="BU63" s="218">
        <v>10091.983952947654</v>
      </c>
      <c r="BV63" s="218">
        <v>9381.7159798443463</v>
      </c>
      <c r="BW63" s="218">
        <v>8365.252872480045</v>
      </c>
      <c r="BX63" s="218">
        <v>7675.0925156950861</v>
      </c>
      <c r="BY63" s="218">
        <v>7271.6823041425378</v>
      </c>
      <c r="BZ63" s="218">
        <v>6623.9012060803389</v>
      </c>
      <c r="CA63" s="218">
        <v>6298.2901972786058</v>
      </c>
      <c r="CB63" s="218">
        <v>5221.4521656928346</v>
      </c>
      <c r="CC63" s="218">
        <v>2335.3234623672588</v>
      </c>
      <c r="CD63" s="218">
        <v>1636.4046317245447</v>
      </c>
      <c r="CE63" s="218">
        <v>1676.2828297915892</v>
      </c>
      <c r="CF63" s="218">
        <v>1687.2617360766087</v>
      </c>
      <c r="CG63" s="220">
        <v>1714.7290154030093</v>
      </c>
    </row>
    <row r="64" spans="1:85" x14ac:dyDescent="0.35">
      <c r="A64" s="289"/>
      <c r="B64" s="260" t="s">
        <v>581</v>
      </c>
      <c r="AH64" s="218">
        <v>0</v>
      </c>
      <c r="AI64" s="218">
        <v>0</v>
      </c>
      <c r="AJ64" s="218">
        <v>0</v>
      </c>
      <c r="AK64" s="218">
        <v>0</v>
      </c>
      <c r="AL64" s="218">
        <v>0</v>
      </c>
      <c r="AM64" s="218">
        <v>0</v>
      </c>
      <c r="AN64" s="218">
        <v>0</v>
      </c>
      <c r="AO64" s="218">
        <v>0</v>
      </c>
      <c r="AP64" s="218">
        <v>0</v>
      </c>
      <c r="AQ64" s="218">
        <v>0</v>
      </c>
      <c r="AR64" s="218">
        <v>0</v>
      </c>
      <c r="AS64" s="218">
        <v>0</v>
      </c>
      <c r="AT64" s="218">
        <v>0</v>
      </c>
      <c r="AU64" s="218">
        <v>0</v>
      </c>
      <c r="AV64" s="218">
        <v>0</v>
      </c>
      <c r="AW64" s="218">
        <v>0</v>
      </c>
      <c r="AX64" s="218">
        <v>0</v>
      </c>
      <c r="AY64" s="218">
        <v>0</v>
      </c>
      <c r="AZ64" s="218">
        <v>0</v>
      </c>
      <c r="BA64" s="218">
        <v>0</v>
      </c>
      <c r="BB64" s="218">
        <v>0</v>
      </c>
      <c r="BC64" s="218">
        <v>0</v>
      </c>
      <c r="BD64" s="218">
        <v>0</v>
      </c>
      <c r="BE64" s="218">
        <v>0</v>
      </c>
      <c r="BF64" s="218">
        <v>0</v>
      </c>
      <c r="BG64" s="218">
        <v>0</v>
      </c>
      <c r="BH64" s="218">
        <v>0</v>
      </c>
      <c r="BI64" s="218">
        <v>0</v>
      </c>
      <c r="BJ64" s="218">
        <v>0</v>
      </c>
      <c r="BK64" s="218">
        <v>0</v>
      </c>
      <c r="BL64" s="218">
        <v>0</v>
      </c>
      <c r="BM64" s="218">
        <v>0</v>
      </c>
      <c r="BN64" s="218">
        <v>0</v>
      </c>
      <c r="BO64" s="218">
        <v>0</v>
      </c>
      <c r="BP64" s="218">
        <v>0</v>
      </c>
      <c r="BQ64" s="218">
        <v>0</v>
      </c>
      <c r="BR64" s="218">
        <v>0</v>
      </c>
      <c r="BS64" s="218">
        <v>0</v>
      </c>
      <c r="BT64" s="218">
        <v>0</v>
      </c>
      <c r="BU64" s="218">
        <v>0</v>
      </c>
      <c r="BV64" s="218">
        <v>0</v>
      </c>
      <c r="BW64" s="218">
        <v>0</v>
      </c>
      <c r="BX64" s="218">
        <v>0</v>
      </c>
      <c r="BY64" s="218">
        <v>0</v>
      </c>
      <c r="BZ64" s="218">
        <v>0</v>
      </c>
      <c r="CA64" s="218">
        <v>0</v>
      </c>
      <c r="CB64" s="218">
        <v>0</v>
      </c>
      <c r="CC64" s="218">
        <v>0</v>
      </c>
      <c r="CD64" s="218">
        <v>0</v>
      </c>
      <c r="CE64" s="218">
        <v>0</v>
      </c>
      <c r="CF64" s="218">
        <v>0</v>
      </c>
      <c r="CG64" s="220">
        <v>0</v>
      </c>
    </row>
    <row r="65" spans="1:85" x14ac:dyDescent="0.35">
      <c r="A65" s="289"/>
      <c r="B65" s="290" t="s">
        <v>582</v>
      </c>
      <c r="AH65" s="218">
        <v>0</v>
      </c>
      <c r="AI65" s="218">
        <v>0</v>
      </c>
      <c r="AJ65" s="218">
        <v>0</v>
      </c>
      <c r="AK65" s="218">
        <v>0</v>
      </c>
      <c r="AL65" s="218">
        <v>0</v>
      </c>
      <c r="AM65" s="218">
        <v>0</v>
      </c>
      <c r="AN65" s="218">
        <v>0</v>
      </c>
      <c r="AO65" s="218">
        <v>0</v>
      </c>
      <c r="AP65" s="218">
        <v>0</v>
      </c>
      <c r="AQ65" s="218">
        <v>0</v>
      </c>
      <c r="AR65" s="218">
        <v>0</v>
      </c>
      <c r="AS65" s="218">
        <v>0</v>
      </c>
      <c r="AT65" s="218">
        <v>0</v>
      </c>
      <c r="AU65" s="218">
        <v>0</v>
      </c>
      <c r="AV65" s="218">
        <v>0</v>
      </c>
      <c r="AW65" s="218">
        <v>0</v>
      </c>
      <c r="AX65" s="218">
        <v>0</v>
      </c>
      <c r="AY65" s="218">
        <v>0</v>
      </c>
      <c r="AZ65" s="218">
        <v>0</v>
      </c>
      <c r="BA65" s="218">
        <v>0</v>
      </c>
      <c r="BB65" s="218">
        <v>0</v>
      </c>
      <c r="BC65" s="218">
        <v>0</v>
      </c>
      <c r="BD65" s="218">
        <v>0</v>
      </c>
      <c r="BE65" s="218">
        <v>0</v>
      </c>
      <c r="BF65" s="218">
        <v>0</v>
      </c>
      <c r="BG65" s="218">
        <v>0</v>
      </c>
      <c r="BH65" s="218">
        <v>0</v>
      </c>
      <c r="BI65" s="218">
        <v>0</v>
      </c>
      <c r="BJ65" s="218">
        <v>0</v>
      </c>
      <c r="BK65" s="218">
        <v>0</v>
      </c>
      <c r="BL65" s="218">
        <v>464.18525537363274</v>
      </c>
      <c r="BM65" s="218">
        <v>569.29417599226986</v>
      </c>
      <c r="BN65" s="218">
        <v>663.00637494931834</v>
      </c>
      <c r="BO65" s="218">
        <v>757.1199877368341</v>
      </c>
      <c r="BP65" s="218">
        <v>861.12386121395036</v>
      </c>
      <c r="BQ65" s="218">
        <v>938.45074371036924</v>
      </c>
      <c r="BR65" s="218">
        <v>1041.6802636076247</v>
      </c>
      <c r="BS65" s="218">
        <v>1172.5619789237576</v>
      </c>
      <c r="BT65" s="218">
        <v>1211.5239871577121</v>
      </c>
      <c r="BU65" s="218">
        <v>1214.6878411000016</v>
      </c>
      <c r="BV65" s="218">
        <v>1173.8201713235569</v>
      </c>
      <c r="BW65" s="218">
        <v>1031.7708939454731</v>
      </c>
      <c r="BX65" s="218">
        <v>902.25596312716073</v>
      </c>
      <c r="BY65" s="218">
        <v>827.38549542873614</v>
      </c>
      <c r="BZ65" s="218">
        <v>742.4693266629472</v>
      </c>
      <c r="CA65" s="218">
        <v>683.14998383097929</v>
      </c>
      <c r="CB65" s="218">
        <v>184.06511305340678</v>
      </c>
      <c r="CC65" s="218">
        <v>0.68368743776470953</v>
      </c>
      <c r="CD65" s="218">
        <v>1.8198558684419279</v>
      </c>
      <c r="CE65" s="218">
        <v>2.6303987506877018</v>
      </c>
      <c r="CF65" s="218">
        <v>3.2244519408317509</v>
      </c>
      <c r="CG65" s="220">
        <v>3.7944996075422801</v>
      </c>
    </row>
    <row r="66" spans="1:85" x14ac:dyDescent="0.35">
      <c r="A66" s="289"/>
      <c r="B66" s="290" t="s">
        <v>583</v>
      </c>
      <c r="AH66" s="218">
        <v>0</v>
      </c>
      <c r="AI66" s="218">
        <v>0</v>
      </c>
      <c r="AJ66" s="218">
        <v>0</v>
      </c>
      <c r="AK66" s="218">
        <v>0</v>
      </c>
      <c r="AL66" s="218">
        <v>0</v>
      </c>
      <c r="AM66" s="218">
        <v>0</v>
      </c>
      <c r="AN66" s="218">
        <v>0</v>
      </c>
      <c r="AO66" s="218">
        <v>0</v>
      </c>
      <c r="AP66" s="218">
        <v>0</v>
      </c>
      <c r="AQ66" s="218">
        <v>0</v>
      </c>
      <c r="AR66" s="218">
        <v>0</v>
      </c>
      <c r="AS66" s="218">
        <v>0</v>
      </c>
      <c r="AT66" s="218">
        <v>0</v>
      </c>
      <c r="AU66" s="218">
        <v>0</v>
      </c>
      <c r="AV66" s="218">
        <v>0</v>
      </c>
      <c r="AW66" s="218">
        <v>0</v>
      </c>
      <c r="AX66" s="218">
        <v>0</v>
      </c>
      <c r="AY66" s="218">
        <v>0</v>
      </c>
      <c r="AZ66" s="218">
        <v>0</v>
      </c>
      <c r="BA66" s="218">
        <v>0</v>
      </c>
      <c r="BB66" s="218">
        <v>0</v>
      </c>
      <c r="BC66" s="218">
        <v>0</v>
      </c>
      <c r="BD66" s="218">
        <v>0</v>
      </c>
      <c r="BE66" s="218">
        <v>0</v>
      </c>
      <c r="BF66" s="218">
        <v>0</v>
      </c>
      <c r="BG66" s="218">
        <v>0</v>
      </c>
      <c r="BH66" s="218">
        <v>0</v>
      </c>
      <c r="BI66" s="218">
        <v>0</v>
      </c>
      <c r="BJ66" s="218">
        <v>0</v>
      </c>
      <c r="BK66" s="218">
        <v>0</v>
      </c>
      <c r="BL66" s="218">
        <v>146.41262331163074</v>
      </c>
      <c r="BM66" s="218">
        <v>183.16897765250982</v>
      </c>
      <c r="BN66" s="218">
        <v>218.08758921443268</v>
      </c>
      <c r="BO66" s="218">
        <v>251.33745622101009</v>
      </c>
      <c r="BP66" s="218">
        <v>303.78175657263893</v>
      </c>
      <c r="BQ66" s="218">
        <v>340.46159832747753</v>
      </c>
      <c r="BR66" s="218">
        <v>365.63755387876841</v>
      </c>
      <c r="BS66" s="218">
        <v>397.47390363656962</v>
      </c>
      <c r="BT66" s="218">
        <v>391.11197391462315</v>
      </c>
      <c r="BU66" s="218">
        <v>364.42038903741837</v>
      </c>
      <c r="BV66" s="218">
        <v>383.21256028856789</v>
      </c>
      <c r="BW66" s="218">
        <v>420.97914873074302</v>
      </c>
      <c r="BX66" s="218">
        <v>486.9714882759356</v>
      </c>
      <c r="BY66" s="218">
        <v>582.82164848312232</v>
      </c>
      <c r="BZ66" s="218">
        <v>719.62546217588567</v>
      </c>
      <c r="CA66" s="218">
        <v>893.20276880415634</v>
      </c>
      <c r="CB66" s="218">
        <v>864.13489865829069</v>
      </c>
      <c r="CC66" s="218">
        <v>1302.261063360196</v>
      </c>
      <c r="CD66" s="218">
        <v>1510.5873242226592</v>
      </c>
      <c r="CE66" s="218">
        <v>1562.2409697032854</v>
      </c>
      <c r="CF66" s="218">
        <v>1618.439542355251</v>
      </c>
      <c r="CG66" s="220">
        <v>1697.3066218778351</v>
      </c>
    </row>
    <row r="67" spans="1:85" x14ac:dyDescent="0.35">
      <c r="A67" s="289"/>
      <c r="B67" s="290" t="s">
        <v>584</v>
      </c>
      <c r="AH67" s="218">
        <v>0</v>
      </c>
      <c r="AI67" s="218">
        <v>0</v>
      </c>
      <c r="AJ67" s="218">
        <v>0</v>
      </c>
      <c r="AK67" s="218">
        <v>0</v>
      </c>
      <c r="AL67" s="218">
        <v>0</v>
      </c>
      <c r="AM67" s="218">
        <v>0</v>
      </c>
      <c r="AN67" s="218">
        <v>0</v>
      </c>
      <c r="AO67" s="218">
        <v>0</v>
      </c>
      <c r="AP67" s="218">
        <v>0</v>
      </c>
      <c r="AQ67" s="218">
        <v>0</v>
      </c>
      <c r="AR67" s="218">
        <v>0</v>
      </c>
      <c r="AS67" s="218">
        <v>0</v>
      </c>
      <c r="AT67" s="218">
        <v>0</v>
      </c>
      <c r="AU67" s="218">
        <v>0</v>
      </c>
      <c r="AV67" s="218">
        <v>0</v>
      </c>
      <c r="AW67" s="218">
        <v>0</v>
      </c>
      <c r="AX67" s="218">
        <v>0</v>
      </c>
      <c r="AY67" s="218">
        <v>0</v>
      </c>
      <c r="AZ67" s="218">
        <v>0</v>
      </c>
      <c r="BA67" s="218">
        <v>0</v>
      </c>
      <c r="BB67" s="218">
        <v>0</v>
      </c>
      <c r="BC67" s="218">
        <v>0</v>
      </c>
      <c r="BD67" s="218">
        <v>0</v>
      </c>
      <c r="BE67" s="218">
        <v>0</v>
      </c>
      <c r="BF67" s="218">
        <v>0</v>
      </c>
      <c r="BG67" s="218">
        <v>0</v>
      </c>
      <c r="BH67" s="218">
        <v>0</v>
      </c>
      <c r="BI67" s="218">
        <v>0</v>
      </c>
      <c r="BJ67" s="218">
        <v>0</v>
      </c>
      <c r="BK67" s="218">
        <v>0</v>
      </c>
      <c r="BL67" s="218">
        <v>6590.3696045063643</v>
      </c>
      <c r="BM67" s="218">
        <v>7363.0347525499365</v>
      </c>
      <c r="BN67" s="218">
        <v>7669.4457072966143</v>
      </c>
      <c r="BO67" s="218">
        <v>8056.4489234722423</v>
      </c>
      <c r="BP67" s="218">
        <v>8327.2573058757225</v>
      </c>
      <c r="BQ67" s="218">
        <v>8359.6742573508909</v>
      </c>
      <c r="BR67" s="218">
        <v>8903.9064233860063</v>
      </c>
      <c r="BS67" s="218">
        <v>9195.7060877522035</v>
      </c>
      <c r="BT67" s="218">
        <v>8893.6357221406324</v>
      </c>
      <c r="BU67" s="218">
        <v>8512.8757228102331</v>
      </c>
      <c r="BV67" s="218">
        <v>7824.6832482322216</v>
      </c>
      <c r="BW67" s="218">
        <v>6912.5028298038278</v>
      </c>
      <c r="BX67" s="218">
        <v>6285.8650642919893</v>
      </c>
      <c r="BY67" s="218">
        <v>5861.4751602306796</v>
      </c>
      <c r="BZ67" s="218">
        <v>5161.8064172415061</v>
      </c>
      <c r="CA67" s="218">
        <v>4721.9374446434695</v>
      </c>
      <c r="CB67" s="218">
        <v>4173.2521539811369</v>
      </c>
      <c r="CC67" s="218">
        <v>1032.3787115692983</v>
      </c>
      <c r="CD67" s="218">
        <v>123.99745163344355</v>
      </c>
      <c r="CE67" s="218">
        <v>111.41146133761607</v>
      </c>
      <c r="CF67" s="218">
        <v>65.59774178052578</v>
      </c>
      <c r="CG67" s="220">
        <v>13.627893917632045</v>
      </c>
    </row>
    <row r="68" spans="1:85" x14ac:dyDescent="0.35">
      <c r="A68" s="289"/>
      <c r="B68" s="260" t="s">
        <v>585</v>
      </c>
      <c r="AH68" s="218">
        <v>0</v>
      </c>
      <c r="AI68" s="218">
        <v>0</v>
      </c>
      <c r="AJ68" s="218">
        <v>0</v>
      </c>
      <c r="AK68" s="218">
        <v>0</v>
      </c>
      <c r="AL68" s="218">
        <v>0</v>
      </c>
      <c r="AM68" s="218">
        <v>0</v>
      </c>
      <c r="AN68" s="218">
        <v>0</v>
      </c>
      <c r="AO68" s="218">
        <v>0</v>
      </c>
      <c r="AP68" s="218">
        <v>0</v>
      </c>
      <c r="AQ68" s="218">
        <v>0</v>
      </c>
      <c r="AR68" s="218">
        <v>0</v>
      </c>
      <c r="AS68" s="218">
        <v>0</v>
      </c>
      <c r="AT68" s="218">
        <v>0</v>
      </c>
      <c r="AU68" s="218">
        <v>0</v>
      </c>
      <c r="AV68" s="218">
        <v>0</v>
      </c>
      <c r="AW68" s="218">
        <v>0</v>
      </c>
      <c r="AX68" s="218">
        <v>0</v>
      </c>
      <c r="AY68" s="218">
        <v>0</v>
      </c>
      <c r="AZ68" s="218">
        <v>0</v>
      </c>
      <c r="BA68" s="218">
        <v>0</v>
      </c>
      <c r="BB68" s="218">
        <v>0</v>
      </c>
      <c r="BC68" s="218">
        <v>0</v>
      </c>
      <c r="BD68" s="218">
        <v>0</v>
      </c>
      <c r="BE68" s="218">
        <v>0</v>
      </c>
      <c r="BF68" s="218">
        <v>0</v>
      </c>
      <c r="BG68" s="218">
        <v>0</v>
      </c>
      <c r="BH68" s="218">
        <v>0</v>
      </c>
      <c r="BI68" s="218">
        <v>0</v>
      </c>
      <c r="BJ68" s="218">
        <v>0</v>
      </c>
      <c r="BK68" s="218">
        <v>0</v>
      </c>
      <c r="BL68" s="218">
        <v>0</v>
      </c>
      <c r="BM68" s="218">
        <v>0</v>
      </c>
      <c r="BN68" s="218">
        <v>0</v>
      </c>
      <c r="BO68" s="218">
        <v>0</v>
      </c>
      <c r="BP68" s="218">
        <v>0</v>
      </c>
      <c r="BQ68" s="218">
        <v>0</v>
      </c>
      <c r="BR68" s="218">
        <v>0</v>
      </c>
      <c r="BS68" s="218">
        <v>0</v>
      </c>
      <c r="BT68" s="218">
        <v>0</v>
      </c>
      <c r="BU68" s="218">
        <v>0</v>
      </c>
      <c r="BV68" s="218">
        <v>0</v>
      </c>
      <c r="BW68" s="218">
        <v>0</v>
      </c>
      <c r="BX68" s="218">
        <v>0</v>
      </c>
      <c r="BY68" s="218">
        <v>0</v>
      </c>
      <c r="BZ68" s="218">
        <v>0</v>
      </c>
      <c r="CA68" s="218">
        <v>0</v>
      </c>
      <c r="CB68" s="218">
        <v>0</v>
      </c>
      <c r="CC68" s="218">
        <v>0</v>
      </c>
      <c r="CD68" s="218">
        <v>0</v>
      </c>
      <c r="CE68" s="218">
        <v>0</v>
      </c>
      <c r="CF68" s="218">
        <v>0</v>
      </c>
      <c r="CG68" s="220">
        <v>0</v>
      </c>
    </row>
    <row r="69" spans="1:85" x14ac:dyDescent="0.35">
      <c r="A69" s="294"/>
      <c r="B69" s="295" t="s">
        <v>586</v>
      </c>
      <c r="C69" s="296"/>
      <c r="D69" s="297"/>
      <c r="E69" s="297"/>
      <c r="F69" s="297"/>
      <c r="G69" s="297"/>
      <c r="H69" s="297"/>
      <c r="I69" s="297"/>
      <c r="J69" s="297"/>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298">
        <v>311.85889831285681</v>
      </c>
      <c r="AI69" s="298">
        <v>292.30883797994767</v>
      </c>
      <c r="AJ69" s="298">
        <v>315.94830050423474</v>
      </c>
      <c r="AK69" s="298">
        <v>463.6400539189936</v>
      </c>
      <c r="AL69" s="298">
        <v>554.38065997162926</v>
      </c>
      <c r="AM69" s="298">
        <v>625.36095221931134</v>
      </c>
      <c r="AN69" s="298">
        <v>667.19934190415427</v>
      </c>
      <c r="AO69" s="298">
        <v>706.62753860127555</v>
      </c>
      <c r="AP69" s="298">
        <v>732.17364798264816</v>
      </c>
      <c r="AQ69" s="298">
        <v>715.82745745407692</v>
      </c>
      <c r="AR69" s="298">
        <v>585.49512079202384</v>
      </c>
      <c r="AS69" s="298">
        <v>745.76976635567087</v>
      </c>
      <c r="AT69" s="298">
        <v>945.61506864707201</v>
      </c>
      <c r="AU69" s="298">
        <v>1180.1230966025805</v>
      </c>
      <c r="AV69" s="298">
        <v>1510.0995356326719</v>
      </c>
      <c r="AW69" s="298">
        <v>1956.7972991084998</v>
      </c>
      <c r="AX69" s="298">
        <v>2472.6715757365691</v>
      </c>
      <c r="AY69" s="298">
        <v>2789.9737202291089</v>
      </c>
      <c r="AZ69" s="298">
        <v>3056.794891433025</v>
      </c>
      <c r="BA69" s="298">
        <v>3340.0784105864741</v>
      </c>
      <c r="BB69" s="298">
        <v>3632.8339504187338</v>
      </c>
      <c r="BC69" s="298">
        <v>3908.6182754969609</v>
      </c>
      <c r="BD69" s="298">
        <v>4158.8960488818257</v>
      </c>
      <c r="BE69" s="298">
        <v>4493.2493150235141</v>
      </c>
      <c r="BF69" s="298">
        <v>5206.7103737277139</v>
      </c>
      <c r="BG69" s="298">
        <v>5035.8643864038577</v>
      </c>
      <c r="BH69" s="298">
        <v>5276.5308560913682</v>
      </c>
      <c r="BI69" s="298">
        <v>5571.0910456060119</v>
      </c>
      <c r="BJ69" s="298">
        <v>5875.6805294796413</v>
      </c>
      <c r="BK69" s="298">
        <v>6095.8084023665178</v>
      </c>
      <c r="BL69" s="298">
        <v>0</v>
      </c>
      <c r="BM69" s="298">
        <v>0</v>
      </c>
      <c r="BN69" s="298">
        <v>0</v>
      </c>
      <c r="BO69" s="298">
        <v>0</v>
      </c>
      <c r="BP69" s="298">
        <v>0</v>
      </c>
      <c r="BQ69" s="298">
        <v>0</v>
      </c>
      <c r="BR69" s="298">
        <v>0</v>
      </c>
      <c r="BS69" s="298">
        <v>0</v>
      </c>
      <c r="BT69" s="298">
        <v>0</v>
      </c>
      <c r="BU69" s="298">
        <v>0</v>
      </c>
      <c r="BV69" s="298">
        <v>0</v>
      </c>
      <c r="BW69" s="298">
        <v>0</v>
      </c>
      <c r="BX69" s="298">
        <v>0</v>
      </c>
      <c r="BY69" s="298">
        <v>0</v>
      </c>
      <c r="BZ69" s="298">
        <v>0</v>
      </c>
      <c r="CA69" s="298">
        <v>0</v>
      </c>
      <c r="CB69" s="298">
        <v>0</v>
      </c>
      <c r="CC69" s="298">
        <v>0</v>
      </c>
      <c r="CD69" s="298">
        <v>0</v>
      </c>
      <c r="CE69" s="298">
        <v>0</v>
      </c>
      <c r="CF69" s="298">
        <v>0</v>
      </c>
      <c r="CG69" s="299">
        <v>0</v>
      </c>
    </row>
    <row r="70" spans="1:85" ht="24" customHeight="1" x14ac:dyDescent="0.35">
      <c r="A70" s="289"/>
      <c r="B70" s="255" t="s">
        <v>587</v>
      </c>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18">
        <v>0</v>
      </c>
      <c r="BS70" s="218">
        <v>0</v>
      </c>
      <c r="BT70" s="218">
        <v>68.435215281272491</v>
      </c>
      <c r="BU70" s="218">
        <v>301.69953011253602</v>
      </c>
      <c r="BV70" s="218">
        <v>753.64047179324666</v>
      </c>
      <c r="BW70" s="218">
        <v>2007.9810835256019</v>
      </c>
      <c r="BX70" s="218">
        <v>2867.6849247200998</v>
      </c>
      <c r="BY70" s="218">
        <v>4523.9494752496303</v>
      </c>
      <c r="BZ70" s="218">
        <v>5440.1232510535519</v>
      </c>
      <c r="CA70" s="218">
        <v>6384.3297416892792</v>
      </c>
      <c r="CB70" s="218">
        <v>8224.2648415852709</v>
      </c>
      <c r="CC70" s="218">
        <v>11216.121829117814</v>
      </c>
      <c r="CD70" s="218">
        <v>12417.88628334547</v>
      </c>
      <c r="CE70" s="218">
        <v>12833.216912737515</v>
      </c>
      <c r="CF70" s="218">
        <v>13215.494969480924</v>
      </c>
      <c r="CG70" s="220">
        <v>13647.305077223618</v>
      </c>
    </row>
    <row r="71" spans="1:85" ht="23.25" customHeight="1" x14ac:dyDescent="0.35">
      <c r="A71" s="294"/>
      <c r="B71" s="255" t="s">
        <v>588</v>
      </c>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v>0.26928456383943628</v>
      </c>
      <c r="BS71" s="218">
        <v>2.0767966693027931</v>
      </c>
      <c r="BT71" s="218">
        <v>27.851349346188492</v>
      </c>
      <c r="BU71" s="218">
        <v>100.20120867009366</v>
      </c>
      <c r="BV71" s="218">
        <v>302.70008403402227</v>
      </c>
      <c r="BW71" s="218">
        <v>287.04585318558242</v>
      </c>
      <c r="BX71" s="218">
        <v>452.63846466750579</v>
      </c>
      <c r="BY71" s="218">
        <v>579.97506192041783</v>
      </c>
      <c r="BZ71" s="218">
        <v>732.90766864123225</v>
      </c>
      <c r="CA71" s="218">
        <v>971.14216073492696</v>
      </c>
      <c r="CB71" s="218">
        <v>1277.525568018913</v>
      </c>
      <c r="CC71" s="218">
        <v>1421.0837870135865</v>
      </c>
      <c r="CD71" s="218">
        <v>1487.6599000220674</v>
      </c>
      <c r="CE71" s="218">
        <v>1539.5666803517565</v>
      </c>
      <c r="CF71" s="218">
        <v>1643.9307081617872</v>
      </c>
      <c r="CG71" s="220">
        <v>1762.9623929543118</v>
      </c>
    </row>
    <row r="72" spans="1:85" ht="52.5" customHeight="1" x14ac:dyDescent="0.35">
      <c r="A72" s="289"/>
      <c r="B72" s="305" t="s">
        <v>593</v>
      </c>
      <c r="AH72" s="306">
        <v>1.1741113822806085E-2</v>
      </c>
      <c r="AI72" s="306">
        <v>1.0776011848886779E-2</v>
      </c>
      <c r="AJ72" s="306">
        <v>1.0749240865582585E-2</v>
      </c>
      <c r="AK72" s="306">
        <v>1.1304820015909867E-2</v>
      </c>
      <c r="AL72" s="306">
        <v>1.1474225372089707E-2</v>
      </c>
      <c r="AM72" s="306">
        <v>1.1282138491314009E-2</v>
      </c>
      <c r="AN72" s="306">
        <v>1.1906865893619766E-2</v>
      </c>
      <c r="AO72" s="306">
        <v>1.2129024644179566E-2</v>
      </c>
      <c r="AP72" s="306">
        <v>1.2790029214610591E-2</v>
      </c>
      <c r="AQ72" s="306">
        <v>1.2680807191072011E-2</v>
      </c>
      <c r="AR72" s="306">
        <v>1.2668036049304788E-2</v>
      </c>
      <c r="AS72" s="306">
        <v>1.3081258468229346E-2</v>
      </c>
      <c r="AT72" s="306">
        <v>1.4178753662019523E-2</v>
      </c>
      <c r="AU72" s="306">
        <v>1.6814086107671437E-2</v>
      </c>
      <c r="AV72" s="306">
        <v>1.9549709193334656E-2</v>
      </c>
      <c r="AW72" s="306">
        <v>2.1973434617749536E-2</v>
      </c>
      <c r="AX72" s="306">
        <v>2.3318589101329439E-2</v>
      </c>
      <c r="AY72" s="306">
        <v>2.4027700400409836E-2</v>
      </c>
      <c r="AZ72" s="306">
        <v>2.3924195362176302E-2</v>
      </c>
      <c r="BA72" s="306">
        <v>2.3682193523622552E-2</v>
      </c>
      <c r="BB72" s="306">
        <v>2.3362104732556961E-2</v>
      </c>
      <c r="BC72" s="306">
        <v>2.275179669641304E-2</v>
      </c>
      <c r="BD72" s="306">
        <v>2.2762478827064905E-2</v>
      </c>
      <c r="BE72" s="306">
        <v>2.3302535239274915E-2</v>
      </c>
      <c r="BF72" s="306">
        <v>2.3131115391552687E-2</v>
      </c>
      <c r="BG72" s="306">
        <v>2.2713344356943662E-2</v>
      </c>
      <c r="BH72" s="306">
        <v>2.1972783972810096E-2</v>
      </c>
      <c r="BI72" s="306">
        <v>2.1400652469293357E-2</v>
      </c>
      <c r="BJ72" s="306">
        <v>2.1125496415538066E-2</v>
      </c>
      <c r="BK72" s="306">
        <v>2.1270562558046869E-2</v>
      </c>
      <c r="BL72" s="306">
        <v>2.2283405427612365E-2</v>
      </c>
      <c r="BM72" s="306">
        <v>2.4472558140736886E-2</v>
      </c>
      <c r="BN72" s="306">
        <v>2.4148678295401897E-2</v>
      </c>
      <c r="BO72" s="306">
        <v>2.4436009558160311E-2</v>
      </c>
      <c r="BP72" s="306">
        <v>2.4708842804298886E-2</v>
      </c>
      <c r="BQ72" s="306">
        <v>2.4118444987247297E-2</v>
      </c>
      <c r="BR72" s="306">
        <v>2.4898675850169114E-2</v>
      </c>
      <c r="BS72" s="306">
        <v>2.5397750718409735E-2</v>
      </c>
      <c r="BT72" s="306">
        <v>2.4821535012300649E-2</v>
      </c>
      <c r="BU72" s="306">
        <v>2.4846100091603134E-2</v>
      </c>
      <c r="BV72" s="306">
        <v>2.4659077845722327E-2</v>
      </c>
      <c r="BW72" s="306">
        <v>2.4983759504743359E-2</v>
      </c>
      <c r="BX72" s="306">
        <v>2.77485212561106E-2</v>
      </c>
      <c r="BY72" s="306">
        <v>2.620066301123097E-2</v>
      </c>
      <c r="BZ72" s="306">
        <v>2.6797112500219444E-2</v>
      </c>
      <c r="CA72" s="306">
        <v>2.9494739699941746E-2</v>
      </c>
      <c r="CB72" s="306">
        <v>3.2110846347270232E-2</v>
      </c>
      <c r="CC72" s="306">
        <v>3.2617557951322575E-2</v>
      </c>
      <c r="CD72" s="306">
        <v>3.334559673875586E-2</v>
      </c>
      <c r="CE72" s="306">
        <v>3.4085620325352992E-2</v>
      </c>
      <c r="CF72" s="306">
        <v>3.4733368381459621E-2</v>
      </c>
      <c r="CG72" s="307">
        <v>3.5415285904376717E-2</v>
      </c>
    </row>
    <row r="73" spans="1:85" s="205" customFormat="1" ht="52.5" customHeight="1" thickBot="1" x14ac:dyDescent="0.4">
      <c r="A73" s="289"/>
      <c r="B73" s="308" t="s">
        <v>594</v>
      </c>
      <c r="C73" s="309"/>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108">
        <v>2.8348506605170552E-2</v>
      </c>
      <c r="AI73" s="108">
        <v>2.6321520514542427E-2</v>
      </c>
      <c r="AJ73" s="108">
        <v>2.5109939817840588E-2</v>
      </c>
      <c r="AK73" s="108">
        <v>2.6358353380330775E-2</v>
      </c>
      <c r="AL73" s="108">
        <v>2.656764995202553E-2</v>
      </c>
      <c r="AM73" s="108">
        <v>2.6375202055828606E-2</v>
      </c>
      <c r="AN73" s="108">
        <v>2.8040269620216374E-2</v>
      </c>
      <c r="AO73" s="108">
        <v>3.0005773260763681E-2</v>
      </c>
      <c r="AP73" s="108">
        <v>3.2524589060118847E-2</v>
      </c>
      <c r="AQ73" s="108">
        <v>3.4113373415235071E-2</v>
      </c>
      <c r="AR73" s="108">
        <v>3.6646095711496032E-2</v>
      </c>
      <c r="AS73" s="108">
        <v>3.7646964169798035E-2</v>
      </c>
      <c r="AT73" s="108">
        <v>4.0519672517375434E-2</v>
      </c>
      <c r="AU73" s="108">
        <v>4.5601738038529252E-2</v>
      </c>
      <c r="AV73" s="108">
        <v>5.0991562283761449E-2</v>
      </c>
      <c r="AW73" s="108">
        <v>5.7940692450599553E-2</v>
      </c>
      <c r="AX73" s="108">
        <v>6.205263296348678E-2</v>
      </c>
      <c r="AY73" s="108">
        <v>6.4235275490509128E-2</v>
      </c>
      <c r="AZ73" s="108">
        <v>6.7234102088050071E-2</v>
      </c>
      <c r="BA73" s="108">
        <v>6.6341652471349599E-2</v>
      </c>
      <c r="BB73" s="108">
        <v>6.6457251940043691E-2</v>
      </c>
      <c r="BC73" s="108">
        <v>6.5465719258706201E-2</v>
      </c>
      <c r="BD73" s="108">
        <v>6.4932099504772259E-2</v>
      </c>
      <c r="BE73" s="108">
        <v>6.4136320335374378E-2</v>
      </c>
      <c r="BF73" s="108">
        <v>6.1589586035533404E-2</v>
      </c>
      <c r="BG73" s="108">
        <v>5.8360315969632127E-2</v>
      </c>
      <c r="BH73" s="108">
        <v>5.5027303752645376E-2</v>
      </c>
      <c r="BI73" s="108">
        <v>5.3585196482037689E-2</v>
      </c>
      <c r="BJ73" s="108">
        <v>5.2855936766475452E-2</v>
      </c>
      <c r="BK73" s="108">
        <v>5.2759455132086804E-2</v>
      </c>
      <c r="BL73" s="108">
        <v>5.1243474150880042E-2</v>
      </c>
      <c r="BM73" s="108">
        <v>5.2696152844169689E-2</v>
      </c>
      <c r="BN73" s="108">
        <v>5.2821518340306371E-2</v>
      </c>
      <c r="BO73" s="108">
        <v>5.484653916315755E-2</v>
      </c>
      <c r="BP73" s="108">
        <v>5.6097282893777536E-2</v>
      </c>
      <c r="BQ73" s="108">
        <v>5.6755645362644658E-2</v>
      </c>
      <c r="BR73" s="108">
        <v>5.9242010340873036E-2</v>
      </c>
      <c r="BS73" s="108">
        <v>6.1651934531217895E-2</v>
      </c>
      <c r="BT73" s="108">
        <v>6.1459752775333193E-2</v>
      </c>
      <c r="BU73" s="108">
        <v>6.206007412755124E-2</v>
      </c>
      <c r="BV73" s="108">
        <v>6.2499095294430256E-2</v>
      </c>
      <c r="BW73" s="108">
        <v>6.3023809167384023E-2</v>
      </c>
      <c r="BX73" s="108">
        <v>5.2324059789108729E-2</v>
      </c>
      <c r="BY73" s="108">
        <v>5.9162870848689576E-2</v>
      </c>
      <c r="BZ73" s="108">
        <v>5.9897725989183755E-2</v>
      </c>
      <c r="CA73" s="108">
        <v>6.6319375183560805E-2</v>
      </c>
      <c r="CB73" s="108">
        <v>7.0822080580867419E-2</v>
      </c>
      <c r="CC73" s="108">
        <v>7.20736339322674E-2</v>
      </c>
      <c r="CD73" s="108">
        <v>7.3979587135371366E-2</v>
      </c>
      <c r="CE73" s="108">
        <v>7.6127908309873302E-2</v>
      </c>
      <c r="CF73" s="108">
        <v>7.7919153898049029E-2</v>
      </c>
      <c r="CG73" s="109">
        <v>7.9652995943594207E-2</v>
      </c>
    </row>
    <row r="74" spans="1:85" ht="32.25" customHeight="1" x14ac:dyDescent="0.35">
      <c r="A74" s="289"/>
      <c r="B74" s="206" t="s">
        <v>595</v>
      </c>
      <c r="C74" s="207"/>
      <c r="D74" s="40" t="s">
        <v>274</v>
      </c>
      <c r="E74" s="40" t="s">
        <v>275</v>
      </c>
      <c r="F74" s="40" t="s">
        <v>276</v>
      </c>
      <c r="G74" s="40" t="s">
        <v>277</v>
      </c>
      <c r="H74" s="40" t="s">
        <v>278</v>
      </c>
      <c r="I74" s="40" t="s">
        <v>279</v>
      </c>
      <c r="J74" s="40" t="s">
        <v>280</v>
      </c>
      <c r="K74" s="40" t="s">
        <v>281</v>
      </c>
      <c r="L74" s="40" t="s">
        <v>282</v>
      </c>
      <c r="M74" s="40" t="s">
        <v>283</v>
      </c>
      <c r="N74" s="40" t="s">
        <v>284</v>
      </c>
      <c r="O74" s="40" t="s">
        <v>285</v>
      </c>
      <c r="P74" s="40" t="s">
        <v>286</v>
      </c>
      <c r="Q74" s="40" t="s">
        <v>287</v>
      </c>
      <c r="R74" s="40" t="s">
        <v>288</v>
      </c>
      <c r="S74" s="40" t="s">
        <v>289</v>
      </c>
      <c r="T74" s="40" t="s">
        <v>290</v>
      </c>
      <c r="U74" s="40" t="s">
        <v>291</v>
      </c>
      <c r="V74" s="40" t="s">
        <v>292</v>
      </c>
      <c r="W74" s="40" t="s">
        <v>293</v>
      </c>
      <c r="X74" s="40" t="s">
        <v>294</v>
      </c>
      <c r="Y74" s="40" t="s">
        <v>295</v>
      </c>
      <c r="Z74" s="40" t="s">
        <v>296</v>
      </c>
      <c r="AA74" s="40" t="s">
        <v>297</v>
      </c>
      <c r="AB74" s="40" t="s">
        <v>298</v>
      </c>
      <c r="AC74" s="40" t="s">
        <v>299</v>
      </c>
      <c r="AD74" s="40" t="s">
        <v>300</v>
      </c>
      <c r="AE74" s="40" t="s">
        <v>301</v>
      </c>
      <c r="AF74" s="40" t="s">
        <v>302</v>
      </c>
      <c r="AG74" s="40" t="s">
        <v>303</v>
      </c>
      <c r="AH74" s="40" t="s">
        <v>304</v>
      </c>
      <c r="AI74" s="40" t="s">
        <v>305</v>
      </c>
      <c r="AJ74" s="40" t="s">
        <v>306</v>
      </c>
      <c r="AK74" s="40" t="s">
        <v>307</v>
      </c>
      <c r="AL74" s="40" t="s">
        <v>308</v>
      </c>
      <c r="AM74" s="40" t="s">
        <v>309</v>
      </c>
      <c r="AN74" s="40" t="s">
        <v>310</v>
      </c>
      <c r="AO74" s="40" t="s">
        <v>311</v>
      </c>
      <c r="AP74" s="40" t="s">
        <v>312</v>
      </c>
      <c r="AQ74" s="40" t="s">
        <v>313</v>
      </c>
      <c r="AR74" s="40" t="s">
        <v>314</v>
      </c>
      <c r="AS74" s="40" t="s">
        <v>315</v>
      </c>
      <c r="AT74" s="40" t="s">
        <v>316</v>
      </c>
      <c r="AU74" s="40" t="s">
        <v>317</v>
      </c>
      <c r="AV74" s="40" t="s">
        <v>318</v>
      </c>
      <c r="AW74" s="40" t="s">
        <v>319</v>
      </c>
      <c r="AX74" s="40" t="s">
        <v>320</v>
      </c>
      <c r="AY74" s="40" t="s">
        <v>211</v>
      </c>
      <c r="AZ74" s="40" t="s">
        <v>212</v>
      </c>
      <c r="BA74" s="40" t="s">
        <v>213</v>
      </c>
      <c r="BB74" s="40" t="s">
        <v>214</v>
      </c>
      <c r="BC74" s="40" t="s">
        <v>215</v>
      </c>
      <c r="BD74" s="40" t="s">
        <v>216</v>
      </c>
      <c r="BE74" s="40" t="s">
        <v>217</v>
      </c>
      <c r="BF74" s="40" t="s">
        <v>218</v>
      </c>
      <c r="BG74" s="40" t="s">
        <v>219</v>
      </c>
      <c r="BH74" s="40" t="s">
        <v>220</v>
      </c>
      <c r="BI74" s="40" t="s">
        <v>221</v>
      </c>
      <c r="BJ74" s="40" t="s">
        <v>222</v>
      </c>
      <c r="BK74" s="40" t="s">
        <v>223</v>
      </c>
      <c r="BL74" s="40" t="s">
        <v>224</v>
      </c>
      <c r="BM74" s="40" t="s">
        <v>225</v>
      </c>
      <c r="BN74" s="40" t="s">
        <v>226</v>
      </c>
      <c r="BO74" s="40" t="s">
        <v>227</v>
      </c>
      <c r="BP74" s="40" t="s">
        <v>228</v>
      </c>
      <c r="BQ74" s="40" t="s">
        <v>229</v>
      </c>
      <c r="BR74" s="40" t="s">
        <v>230</v>
      </c>
      <c r="BS74" s="40" t="s">
        <v>231</v>
      </c>
      <c r="BT74" s="40" t="s">
        <v>232</v>
      </c>
      <c r="BU74" s="40" t="s">
        <v>233</v>
      </c>
      <c r="BV74" s="40" t="s">
        <v>234</v>
      </c>
      <c r="BW74" s="40" t="s">
        <v>235</v>
      </c>
      <c r="BX74" s="40" t="s">
        <v>236</v>
      </c>
      <c r="BY74" s="40" t="s">
        <v>237</v>
      </c>
      <c r="BZ74" s="40" t="s">
        <v>238</v>
      </c>
      <c r="CA74" s="40" t="s">
        <v>239</v>
      </c>
      <c r="CB74" s="40" t="s">
        <v>240</v>
      </c>
      <c r="CC74" s="40" t="s">
        <v>241</v>
      </c>
      <c r="CD74" s="40" t="s">
        <v>242</v>
      </c>
      <c r="CE74" s="40" t="s">
        <v>243</v>
      </c>
      <c r="CF74" s="40" t="s">
        <v>244</v>
      </c>
      <c r="CG74" s="41" t="s">
        <v>245</v>
      </c>
    </row>
    <row r="75" spans="1:85" s="211" customFormat="1" x14ac:dyDescent="0.35">
      <c r="A75" s="289"/>
      <c r="B75" s="49" t="s">
        <v>596</v>
      </c>
      <c r="C75" s="213"/>
      <c r="D75" s="284" t="s">
        <v>247</v>
      </c>
      <c r="E75" s="284" t="s">
        <v>247</v>
      </c>
      <c r="F75" s="284" t="s">
        <v>247</v>
      </c>
      <c r="G75" s="284" t="s">
        <v>247</v>
      </c>
      <c r="H75" s="284" t="s">
        <v>247</v>
      </c>
      <c r="I75" s="284" t="s">
        <v>247</v>
      </c>
      <c r="J75" s="284" t="s">
        <v>247</v>
      </c>
      <c r="K75" s="284" t="s">
        <v>247</v>
      </c>
      <c r="L75" s="284" t="s">
        <v>247</v>
      </c>
      <c r="M75" s="284" t="s">
        <v>247</v>
      </c>
      <c r="N75" s="284" t="s">
        <v>247</v>
      </c>
      <c r="O75" s="284" t="s">
        <v>247</v>
      </c>
      <c r="P75" s="284" t="s">
        <v>247</v>
      </c>
      <c r="Q75" s="284" t="s">
        <v>247</v>
      </c>
      <c r="R75" s="284" t="s">
        <v>247</v>
      </c>
      <c r="S75" s="284" t="s">
        <v>247</v>
      </c>
      <c r="T75" s="284" t="s">
        <v>247</v>
      </c>
      <c r="U75" s="284" t="s">
        <v>247</v>
      </c>
      <c r="V75" s="284" t="s">
        <v>247</v>
      </c>
      <c r="W75" s="284" t="s">
        <v>247</v>
      </c>
      <c r="X75" s="284" t="s">
        <v>247</v>
      </c>
      <c r="Y75" s="284" t="s">
        <v>247</v>
      </c>
      <c r="Z75" s="284" t="s">
        <v>247</v>
      </c>
      <c r="AA75" s="284" t="s">
        <v>247</v>
      </c>
      <c r="AB75" s="284" t="s">
        <v>247</v>
      </c>
      <c r="AC75" s="284" t="s">
        <v>247</v>
      </c>
      <c r="AD75" s="284" t="s">
        <v>247</v>
      </c>
      <c r="AE75" s="284" t="s">
        <v>247</v>
      </c>
      <c r="AF75" s="284" t="s">
        <v>247</v>
      </c>
      <c r="AG75" s="284" t="s">
        <v>247</v>
      </c>
      <c r="AH75" s="284" t="s">
        <v>247</v>
      </c>
      <c r="AI75" s="284" t="s">
        <v>247</v>
      </c>
      <c r="AJ75" s="284" t="s">
        <v>247</v>
      </c>
      <c r="AK75" s="284" t="s">
        <v>247</v>
      </c>
      <c r="AL75" s="284" t="s">
        <v>247</v>
      </c>
      <c r="AM75" s="284" t="s">
        <v>247</v>
      </c>
      <c r="AN75" s="284" t="s">
        <v>247</v>
      </c>
      <c r="AO75" s="284" t="s">
        <v>247</v>
      </c>
      <c r="AP75" s="284" t="s">
        <v>247</v>
      </c>
      <c r="AQ75" s="284" t="s">
        <v>247</v>
      </c>
      <c r="AR75" s="284" t="s">
        <v>247</v>
      </c>
      <c r="AS75" s="284" t="s">
        <v>247</v>
      </c>
      <c r="AT75" s="284" t="s">
        <v>247</v>
      </c>
      <c r="AU75" s="284" t="s">
        <v>247</v>
      </c>
      <c r="AV75" s="284" t="s">
        <v>247</v>
      </c>
      <c r="AW75" s="284" t="s">
        <v>247</v>
      </c>
      <c r="AX75" s="284" t="s">
        <v>247</v>
      </c>
      <c r="AY75" s="284" t="s">
        <v>247</v>
      </c>
      <c r="AZ75" s="284" t="s">
        <v>247</v>
      </c>
      <c r="BA75" s="284" t="s">
        <v>247</v>
      </c>
      <c r="BB75" s="284" t="s">
        <v>247</v>
      </c>
      <c r="BC75" s="284" t="s">
        <v>247</v>
      </c>
      <c r="BD75" s="284" t="s">
        <v>247</v>
      </c>
      <c r="BE75" s="284" t="s">
        <v>247</v>
      </c>
      <c r="BF75" s="284" t="s">
        <v>247</v>
      </c>
      <c r="BG75" s="284" t="s">
        <v>247</v>
      </c>
      <c r="BH75" s="284" t="s">
        <v>247</v>
      </c>
      <c r="BI75" s="284" t="s">
        <v>247</v>
      </c>
      <c r="BJ75" s="284" t="s">
        <v>247</v>
      </c>
      <c r="BK75" s="284" t="s">
        <v>247</v>
      </c>
      <c r="BL75" s="284" t="s">
        <v>247</v>
      </c>
      <c r="BM75" s="284" t="s">
        <v>247</v>
      </c>
      <c r="BN75" s="284" t="s">
        <v>247</v>
      </c>
      <c r="BO75" s="284" t="s">
        <v>247</v>
      </c>
      <c r="BP75" s="284" t="s">
        <v>247</v>
      </c>
      <c r="BQ75" s="284" t="s">
        <v>247</v>
      </c>
      <c r="BR75" s="284" t="s">
        <v>247</v>
      </c>
      <c r="BS75" s="284" t="s">
        <v>247</v>
      </c>
      <c r="BT75" s="284" t="s">
        <v>247</v>
      </c>
      <c r="BU75" s="284" t="s">
        <v>247</v>
      </c>
      <c r="BV75" s="284" t="s">
        <v>247</v>
      </c>
      <c r="BW75" s="284" t="s">
        <v>247</v>
      </c>
      <c r="BX75" s="284" t="s">
        <v>247</v>
      </c>
      <c r="BY75" s="284" t="s">
        <v>247</v>
      </c>
      <c r="BZ75" s="284" t="s">
        <v>247</v>
      </c>
      <c r="CA75" s="284" t="s">
        <v>247</v>
      </c>
      <c r="CB75" s="284" t="s">
        <v>248</v>
      </c>
      <c r="CC75" s="284" t="s">
        <v>248</v>
      </c>
      <c r="CD75" s="284" t="s">
        <v>248</v>
      </c>
      <c r="CE75" s="284" t="s">
        <v>248</v>
      </c>
      <c r="CF75" s="284" t="s">
        <v>248</v>
      </c>
      <c r="CG75" s="285" t="s">
        <v>248</v>
      </c>
    </row>
    <row r="76" spans="1:85" ht="23.25" customHeight="1" x14ac:dyDescent="0.35">
      <c r="A76" s="289"/>
      <c r="B76" s="221" t="s">
        <v>26</v>
      </c>
      <c r="AH76" s="218">
        <f t="shared" ref="AH76:BM76" si="10">SUM(AH77+AH78+AH81+AH84+AH85)</f>
        <v>75</v>
      </c>
      <c r="AI76" s="218">
        <f t="shared" si="10"/>
        <v>105</v>
      </c>
      <c r="AJ76" s="218">
        <f t="shared" si="10"/>
        <v>147</v>
      </c>
      <c r="AK76" s="218">
        <f t="shared" si="10"/>
        <v>177</v>
      </c>
      <c r="AL76" s="218">
        <f t="shared" si="10"/>
        <v>214</v>
      </c>
      <c r="AM76" s="218">
        <f t="shared" si="10"/>
        <v>263</v>
      </c>
      <c r="AN76" s="218">
        <f t="shared" si="10"/>
        <v>314</v>
      </c>
      <c r="AO76" s="218">
        <f t="shared" si="10"/>
        <v>367</v>
      </c>
      <c r="AP76" s="218">
        <f t="shared" si="10"/>
        <v>422</v>
      </c>
      <c r="AQ76" s="218">
        <f t="shared" si="10"/>
        <v>474</v>
      </c>
      <c r="AR76" s="218">
        <f t="shared" si="10"/>
        <v>520</v>
      </c>
      <c r="AS76" s="218">
        <f t="shared" si="10"/>
        <v>565</v>
      </c>
      <c r="AT76" s="218">
        <f t="shared" si="10"/>
        <v>607</v>
      </c>
      <c r="AU76" s="218">
        <f t="shared" si="10"/>
        <v>654</v>
      </c>
      <c r="AV76" s="218">
        <f t="shared" si="10"/>
        <v>1045</v>
      </c>
      <c r="AW76" s="218">
        <f t="shared" si="10"/>
        <v>1286</v>
      </c>
      <c r="AX76" s="218">
        <f t="shared" si="10"/>
        <v>1466</v>
      </c>
      <c r="AY76" s="218">
        <f t="shared" si="10"/>
        <v>2937</v>
      </c>
      <c r="AZ76" s="218">
        <f t="shared" si="10"/>
        <v>3144</v>
      </c>
      <c r="BA76" s="218">
        <f t="shared" si="10"/>
        <v>3369</v>
      </c>
      <c r="BB76" s="218">
        <f t="shared" si="10"/>
        <v>3496</v>
      </c>
      <c r="BC76" s="218">
        <f t="shared" si="10"/>
        <v>3599</v>
      </c>
      <c r="BD76" s="218">
        <f t="shared" si="10"/>
        <v>3719</v>
      </c>
      <c r="BE76" s="218">
        <f t="shared" si="10"/>
        <v>3863</v>
      </c>
      <c r="BF76" s="218">
        <f t="shared" si="10"/>
        <v>4000</v>
      </c>
      <c r="BG76" s="218">
        <f t="shared" si="10"/>
        <v>4154</v>
      </c>
      <c r="BH76" s="218">
        <f t="shared" si="10"/>
        <v>4290</v>
      </c>
      <c r="BI76" s="218">
        <f t="shared" si="10"/>
        <v>4406</v>
      </c>
      <c r="BJ76" s="218">
        <f t="shared" si="10"/>
        <v>4518</v>
      </c>
      <c r="BK76" s="218">
        <f t="shared" si="10"/>
        <v>4641</v>
      </c>
      <c r="BL76" s="218">
        <f t="shared" si="10"/>
        <v>4771</v>
      </c>
      <c r="BM76" s="218">
        <f t="shared" si="10"/>
        <v>4909</v>
      </c>
      <c r="BN76" s="218">
        <f t="shared" ref="BN76:CG76" si="11">SUM(BN77+BN78+BN81+BN84+BN85)</f>
        <v>4987</v>
      </c>
      <c r="BO76" s="218">
        <f t="shared" si="11"/>
        <v>5009</v>
      </c>
      <c r="BP76" s="218">
        <f t="shared" si="11"/>
        <v>5017</v>
      </c>
      <c r="BQ76" s="218">
        <f t="shared" si="11"/>
        <v>4962</v>
      </c>
      <c r="BR76" s="218">
        <f t="shared" si="11"/>
        <v>5032</v>
      </c>
      <c r="BS76" s="218">
        <f t="shared" si="11"/>
        <v>5213</v>
      </c>
      <c r="BT76" s="218">
        <f t="shared" si="11"/>
        <v>5279</v>
      </c>
      <c r="BU76" s="218">
        <f t="shared" si="11"/>
        <v>5263</v>
      </c>
      <c r="BV76" s="218">
        <f t="shared" si="11"/>
        <v>5279</v>
      </c>
      <c r="BW76" s="218">
        <f t="shared" si="11"/>
        <v>5055</v>
      </c>
      <c r="BX76" s="218">
        <f t="shared" si="11"/>
        <v>4971</v>
      </c>
      <c r="BY76" s="218">
        <f t="shared" si="11"/>
        <v>5132</v>
      </c>
      <c r="BZ76" s="218">
        <f t="shared" si="11"/>
        <v>5493</v>
      </c>
      <c r="CA76" s="218">
        <f t="shared" si="11"/>
        <v>5958</v>
      </c>
      <c r="CB76" s="218">
        <f t="shared" si="11"/>
        <v>6479</v>
      </c>
      <c r="CC76" s="218">
        <f t="shared" si="11"/>
        <v>6917</v>
      </c>
      <c r="CD76" s="218">
        <f t="shared" si="11"/>
        <v>7290</v>
      </c>
      <c r="CE76" s="218">
        <f t="shared" si="11"/>
        <v>7623</v>
      </c>
      <c r="CF76" s="218">
        <f t="shared" si="11"/>
        <v>7949</v>
      </c>
      <c r="CG76" s="220">
        <f t="shared" si="11"/>
        <v>8282</v>
      </c>
    </row>
    <row r="77" spans="1:85" x14ac:dyDescent="0.35">
      <c r="A77" s="289"/>
      <c r="B77" s="290" t="s">
        <v>353</v>
      </c>
      <c r="AH77" s="218">
        <v>0</v>
      </c>
      <c r="AI77" s="218">
        <v>0</v>
      </c>
      <c r="AJ77" s="218">
        <v>0</v>
      </c>
      <c r="AK77" s="218">
        <v>0</v>
      </c>
      <c r="AL77" s="218">
        <v>0</v>
      </c>
      <c r="AM77" s="218">
        <v>0</v>
      </c>
      <c r="AN77" s="218">
        <v>0</v>
      </c>
      <c r="AO77" s="218">
        <v>0</v>
      </c>
      <c r="AP77" s="218">
        <v>0</v>
      </c>
      <c r="AQ77" s="218">
        <v>0</v>
      </c>
      <c r="AR77" s="218">
        <v>0</v>
      </c>
      <c r="AS77" s="218">
        <v>0</v>
      </c>
      <c r="AT77" s="218">
        <v>0</v>
      </c>
      <c r="AU77" s="218">
        <v>0</v>
      </c>
      <c r="AV77" s="218">
        <v>0</v>
      </c>
      <c r="AW77" s="218">
        <v>0</v>
      </c>
      <c r="AX77" s="218">
        <v>0</v>
      </c>
      <c r="AY77" s="218">
        <v>0</v>
      </c>
      <c r="AZ77" s="218">
        <v>0</v>
      </c>
      <c r="BA77" s="218">
        <v>0</v>
      </c>
      <c r="BB77" s="218">
        <v>0</v>
      </c>
      <c r="BC77" s="218">
        <v>0</v>
      </c>
      <c r="BD77" s="218">
        <v>0</v>
      </c>
      <c r="BE77" s="218">
        <v>0</v>
      </c>
      <c r="BF77" s="218">
        <v>0</v>
      </c>
      <c r="BG77" s="218">
        <v>0</v>
      </c>
      <c r="BH77" s="218">
        <v>0</v>
      </c>
      <c r="BI77" s="218">
        <v>0</v>
      </c>
      <c r="BJ77" s="218">
        <v>0</v>
      </c>
      <c r="BK77" s="218">
        <v>0</v>
      </c>
      <c r="BL77" s="218">
        <v>0</v>
      </c>
      <c r="BM77" s="218">
        <v>0</v>
      </c>
      <c r="BN77" s="218">
        <v>0</v>
      </c>
      <c r="BO77" s="218">
        <v>0</v>
      </c>
      <c r="BP77" s="218">
        <v>0</v>
      </c>
      <c r="BQ77" s="218">
        <v>1</v>
      </c>
      <c r="BR77" s="218">
        <v>1</v>
      </c>
      <c r="BS77" s="218">
        <v>1</v>
      </c>
      <c r="BT77" s="218">
        <v>1</v>
      </c>
      <c r="BU77" s="218">
        <v>1</v>
      </c>
      <c r="BV77" s="218">
        <v>1</v>
      </c>
      <c r="BW77" s="218">
        <v>1</v>
      </c>
      <c r="BX77" s="218">
        <v>1</v>
      </c>
      <c r="BY77" s="218">
        <v>1</v>
      </c>
      <c r="BZ77" s="218">
        <v>1</v>
      </c>
      <c r="CA77" s="218">
        <v>2</v>
      </c>
      <c r="CB77" s="218">
        <v>2</v>
      </c>
      <c r="CC77" s="218">
        <v>2</v>
      </c>
      <c r="CD77" s="218">
        <v>2</v>
      </c>
      <c r="CE77" s="218">
        <v>3</v>
      </c>
      <c r="CF77" s="218">
        <v>3</v>
      </c>
      <c r="CG77" s="220">
        <v>3</v>
      </c>
    </row>
    <row r="78" spans="1:85" x14ac:dyDescent="0.35">
      <c r="A78" s="289"/>
      <c r="B78" s="290" t="s">
        <v>355</v>
      </c>
      <c r="AH78" s="218">
        <v>0</v>
      </c>
      <c r="AI78" s="218">
        <v>0</v>
      </c>
      <c r="AJ78" s="218">
        <v>0</v>
      </c>
      <c r="AK78" s="218">
        <v>0</v>
      </c>
      <c r="AL78" s="218">
        <v>0</v>
      </c>
      <c r="AM78" s="218">
        <v>0</v>
      </c>
      <c r="AN78" s="218">
        <v>0</v>
      </c>
      <c r="AO78" s="218">
        <v>0</v>
      </c>
      <c r="AP78" s="218">
        <v>0</v>
      </c>
      <c r="AQ78" s="218">
        <v>0</v>
      </c>
      <c r="AR78" s="218">
        <v>0</v>
      </c>
      <c r="AS78" s="218">
        <v>0</v>
      </c>
      <c r="AT78" s="218">
        <v>0</v>
      </c>
      <c r="AU78" s="218">
        <v>0</v>
      </c>
      <c r="AV78" s="218">
        <v>0</v>
      </c>
      <c r="AW78" s="218">
        <v>0</v>
      </c>
      <c r="AX78" s="218">
        <v>0</v>
      </c>
      <c r="AY78" s="218">
        <v>1268</v>
      </c>
      <c r="AZ78" s="218">
        <v>1298</v>
      </c>
      <c r="BA78" s="218">
        <v>1365</v>
      </c>
      <c r="BB78" s="218">
        <v>1404</v>
      </c>
      <c r="BC78" s="218">
        <v>1434</v>
      </c>
      <c r="BD78" s="218">
        <v>1464</v>
      </c>
      <c r="BE78" s="218">
        <v>1495</v>
      </c>
      <c r="BF78" s="218">
        <v>1510</v>
      </c>
      <c r="BG78" s="218">
        <v>1547</v>
      </c>
      <c r="BH78" s="218">
        <v>1589</v>
      </c>
      <c r="BI78" s="218">
        <v>1629</v>
      </c>
      <c r="BJ78" s="218">
        <v>1666</v>
      </c>
      <c r="BK78" s="218">
        <v>1700</v>
      </c>
      <c r="BL78" s="218">
        <v>1737</v>
      </c>
      <c r="BM78" s="218">
        <v>1776</v>
      </c>
      <c r="BN78" s="218">
        <v>1782</v>
      </c>
      <c r="BO78" s="218">
        <v>1756</v>
      </c>
      <c r="BP78" s="218">
        <v>1710</v>
      </c>
      <c r="BQ78" s="218">
        <v>1641</v>
      </c>
      <c r="BR78" s="218">
        <v>1617</v>
      </c>
      <c r="BS78" s="218">
        <v>1603</v>
      </c>
      <c r="BT78" s="218">
        <v>1594</v>
      </c>
      <c r="BU78" s="218">
        <v>1578</v>
      </c>
      <c r="BV78" s="218">
        <v>1570</v>
      </c>
      <c r="BW78" s="218">
        <v>1587</v>
      </c>
      <c r="BX78" s="218">
        <v>1382</v>
      </c>
      <c r="BY78" s="218">
        <v>1373</v>
      </c>
      <c r="BZ78" s="218">
        <v>1420</v>
      </c>
      <c r="CA78" s="218">
        <v>1533</v>
      </c>
      <c r="CB78" s="218">
        <v>1649</v>
      </c>
      <c r="CC78" s="218">
        <v>1711</v>
      </c>
      <c r="CD78" s="218">
        <v>1751</v>
      </c>
      <c r="CE78" s="218">
        <v>1779</v>
      </c>
      <c r="CF78" s="218">
        <v>1807</v>
      </c>
      <c r="CG78" s="220">
        <v>1841</v>
      </c>
    </row>
    <row r="79" spans="1:85" x14ac:dyDescent="0.35">
      <c r="A79" s="289"/>
      <c r="B79" s="310" t="s">
        <v>447</v>
      </c>
      <c r="AH79" s="218">
        <v>264</v>
      </c>
      <c r="AI79" s="218">
        <v>278</v>
      </c>
      <c r="AJ79" s="218">
        <v>314</v>
      </c>
      <c r="AK79" s="218">
        <v>350</v>
      </c>
      <c r="AL79" s="218">
        <v>388</v>
      </c>
      <c r="AM79" s="218">
        <v>441</v>
      </c>
      <c r="AN79" s="218">
        <v>507</v>
      </c>
      <c r="AO79" s="218">
        <v>562</v>
      </c>
      <c r="AP79" s="218">
        <v>611</v>
      </c>
      <c r="AQ79" s="218">
        <v>677</v>
      </c>
      <c r="AR79" s="218">
        <v>737</v>
      </c>
      <c r="AS79" s="218">
        <v>798</v>
      </c>
      <c r="AT79" s="218">
        <v>875</v>
      </c>
      <c r="AU79" s="218">
        <v>988</v>
      </c>
      <c r="AV79" s="218">
        <v>890</v>
      </c>
      <c r="AW79" s="218">
        <v>962</v>
      </c>
      <c r="AX79" s="218">
        <v>1046</v>
      </c>
      <c r="AY79" s="218">
        <v>1115</v>
      </c>
      <c r="AZ79" s="218">
        <v>1152</v>
      </c>
      <c r="BA79" s="218">
        <v>1207</v>
      </c>
      <c r="BB79" s="218">
        <v>1238</v>
      </c>
      <c r="BC79" s="218">
        <v>1256</v>
      </c>
      <c r="BD79" s="218">
        <v>1276</v>
      </c>
      <c r="BE79" s="218">
        <v>1296</v>
      </c>
      <c r="BF79" s="218">
        <v>1304</v>
      </c>
      <c r="BG79" s="218">
        <v>1343</v>
      </c>
      <c r="BH79" s="218">
        <v>1400</v>
      </c>
      <c r="BI79" s="218">
        <v>1445</v>
      </c>
      <c r="BJ79" s="218">
        <v>1489</v>
      </c>
      <c r="BK79" s="218">
        <v>1528</v>
      </c>
      <c r="BL79" s="218">
        <v>1568</v>
      </c>
      <c r="BM79" s="218">
        <v>1607</v>
      </c>
      <c r="BN79" s="218">
        <v>1619</v>
      </c>
      <c r="BO79" s="218">
        <v>1597</v>
      </c>
      <c r="BP79" s="218">
        <v>1553</v>
      </c>
      <c r="BQ79" s="218">
        <v>1490</v>
      </c>
      <c r="BR79" s="218">
        <v>1462</v>
      </c>
      <c r="BS79" s="218">
        <v>1459</v>
      </c>
      <c r="BT79" s="218">
        <v>1445</v>
      </c>
      <c r="BU79" s="218">
        <v>1435</v>
      </c>
      <c r="BV79" s="218">
        <v>1430</v>
      </c>
      <c r="BW79" s="218">
        <v>1435</v>
      </c>
      <c r="BX79" s="218">
        <v>1290</v>
      </c>
      <c r="BY79" s="218">
        <v>1277</v>
      </c>
      <c r="BZ79" s="218">
        <v>1303</v>
      </c>
      <c r="CA79" s="218">
        <v>1415</v>
      </c>
      <c r="CB79" s="218">
        <v>1521</v>
      </c>
      <c r="CC79" s="218">
        <v>1575</v>
      </c>
      <c r="CD79" s="218">
        <v>1609</v>
      </c>
      <c r="CE79" s="218">
        <v>1632</v>
      </c>
      <c r="CF79" s="218">
        <v>1656</v>
      </c>
      <c r="CG79" s="220">
        <v>1685</v>
      </c>
    </row>
    <row r="80" spans="1:85" x14ac:dyDescent="0.35">
      <c r="A80" s="289"/>
      <c r="B80" s="310" t="s">
        <v>448</v>
      </c>
      <c r="AH80" s="218">
        <v>0</v>
      </c>
      <c r="AI80" s="218">
        <v>0</v>
      </c>
      <c r="AJ80" s="218">
        <v>0</v>
      </c>
      <c r="AK80" s="218">
        <v>0</v>
      </c>
      <c r="AL80" s="218">
        <v>0</v>
      </c>
      <c r="AM80" s="218">
        <v>0</v>
      </c>
      <c r="AN80" s="218">
        <v>0</v>
      </c>
      <c r="AO80" s="218">
        <v>0</v>
      </c>
      <c r="AP80" s="218">
        <v>0</v>
      </c>
      <c r="AQ80" s="218">
        <v>0</v>
      </c>
      <c r="AR80" s="218">
        <v>0</v>
      </c>
      <c r="AS80" s="218">
        <v>0</v>
      </c>
      <c r="AT80" s="218">
        <v>0</v>
      </c>
      <c r="AU80" s="218">
        <v>0</v>
      </c>
      <c r="AV80" s="218">
        <v>0</v>
      </c>
      <c r="AW80" s="218">
        <v>0</v>
      </c>
      <c r="AX80" s="218">
        <v>0</v>
      </c>
      <c r="AY80" s="218">
        <v>153</v>
      </c>
      <c r="AZ80" s="218">
        <v>146</v>
      </c>
      <c r="BA80" s="218">
        <v>158</v>
      </c>
      <c r="BB80" s="218">
        <v>166</v>
      </c>
      <c r="BC80" s="218">
        <v>178</v>
      </c>
      <c r="BD80" s="218">
        <v>188</v>
      </c>
      <c r="BE80" s="218">
        <v>199</v>
      </c>
      <c r="BF80" s="218">
        <v>206</v>
      </c>
      <c r="BG80" s="218">
        <v>204</v>
      </c>
      <c r="BH80" s="218">
        <v>189</v>
      </c>
      <c r="BI80" s="218">
        <v>184</v>
      </c>
      <c r="BJ80" s="218">
        <v>177</v>
      </c>
      <c r="BK80" s="218">
        <v>172</v>
      </c>
      <c r="BL80" s="218">
        <v>169</v>
      </c>
      <c r="BM80" s="218">
        <v>169</v>
      </c>
      <c r="BN80" s="218">
        <v>163</v>
      </c>
      <c r="BO80" s="218">
        <v>160</v>
      </c>
      <c r="BP80" s="218">
        <v>158</v>
      </c>
      <c r="BQ80" s="218">
        <v>151</v>
      </c>
      <c r="BR80" s="218">
        <v>155</v>
      </c>
      <c r="BS80" s="218">
        <v>144</v>
      </c>
      <c r="BT80" s="218">
        <v>149</v>
      </c>
      <c r="BU80" s="218">
        <v>144</v>
      </c>
      <c r="BV80" s="218">
        <v>140</v>
      </c>
      <c r="BW80" s="218">
        <v>152</v>
      </c>
      <c r="BX80" s="218">
        <v>92</v>
      </c>
      <c r="BY80" s="218">
        <v>96</v>
      </c>
      <c r="BZ80" s="218">
        <v>117</v>
      </c>
      <c r="CA80" s="218">
        <v>118</v>
      </c>
      <c r="CB80" s="218">
        <v>128</v>
      </c>
      <c r="CC80" s="218">
        <v>136</v>
      </c>
      <c r="CD80" s="218">
        <v>142</v>
      </c>
      <c r="CE80" s="218">
        <v>147</v>
      </c>
      <c r="CF80" s="218">
        <v>151</v>
      </c>
      <c r="CG80" s="220">
        <v>156</v>
      </c>
    </row>
    <row r="81" spans="1:85" x14ac:dyDescent="0.35">
      <c r="A81" s="289"/>
      <c r="B81" s="290" t="s">
        <v>366</v>
      </c>
      <c r="AH81" s="218">
        <v>0</v>
      </c>
      <c r="AI81" s="218">
        <v>0</v>
      </c>
      <c r="AJ81" s="218">
        <v>0</v>
      </c>
      <c r="AK81" s="218">
        <v>0</v>
      </c>
      <c r="AL81" s="218">
        <v>0</v>
      </c>
      <c r="AM81" s="218">
        <v>0</v>
      </c>
      <c r="AN81" s="218">
        <v>0</v>
      </c>
      <c r="AO81" s="218">
        <v>0</v>
      </c>
      <c r="AP81" s="218">
        <v>0</v>
      </c>
      <c r="AQ81" s="218">
        <v>0</v>
      </c>
      <c r="AR81" s="218">
        <v>0</v>
      </c>
      <c r="AS81" s="218">
        <v>0</v>
      </c>
      <c r="AT81" s="218">
        <v>0</v>
      </c>
      <c r="AU81" s="218">
        <v>0</v>
      </c>
      <c r="AV81" s="218">
        <v>1045</v>
      </c>
      <c r="AW81" s="218">
        <v>1286</v>
      </c>
      <c r="AX81" s="218">
        <v>1466</v>
      </c>
      <c r="AY81" s="218">
        <v>1669</v>
      </c>
      <c r="AZ81" s="218">
        <v>1846</v>
      </c>
      <c r="BA81" s="218">
        <v>2004</v>
      </c>
      <c r="BB81" s="218">
        <v>2092</v>
      </c>
      <c r="BC81" s="218">
        <v>2165</v>
      </c>
      <c r="BD81" s="218">
        <v>2255</v>
      </c>
      <c r="BE81" s="218">
        <v>2368</v>
      </c>
      <c r="BF81" s="218">
        <v>2490</v>
      </c>
      <c r="BG81" s="218">
        <v>2607</v>
      </c>
      <c r="BH81" s="218">
        <v>2701</v>
      </c>
      <c r="BI81" s="218">
        <v>2777</v>
      </c>
      <c r="BJ81" s="218">
        <v>2852</v>
      </c>
      <c r="BK81" s="218">
        <v>2941</v>
      </c>
      <c r="BL81" s="218">
        <v>3034</v>
      </c>
      <c r="BM81" s="218">
        <v>3133</v>
      </c>
      <c r="BN81" s="218">
        <v>3205</v>
      </c>
      <c r="BO81" s="218">
        <v>3253</v>
      </c>
      <c r="BP81" s="218">
        <v>3307</v>
      </c>
      <c r="BQ81" s="218">
        <v>3307</v>
      </c>
      <c r="BR81" s="218">
        <v>3214</v>
      </c>
      <c r="BS81" s="218">
        <v>3015</v>
      </c>
      <c r="BT81" s="218">
        <v>2628</v>
      </c>
      <c r="BU81" s="218">
        <v>2126</v>
      </c>
      <c r="BV81" s="218">
        <v>1789</v>
      </c>
      <c r="BW81" s="218">
        <v>1387</v>
      </c>
      <c r="BX81" s="218">
        <v>1232</v>
      </c>
      <c r="BY81" s="218">
        <v>1206</v>
      </c>
      <c r="BZ81" s="218">
        <v>1214</v>
      </c>
      <c r="CA81" s="218">
        <v>1237</v>
      </c>
      <c r="CB81" s="218">
        <v>1270</v>
      </c>
      <c r="CC81" s="218">
        <v>1300</v>
      </c>
      <c r="CD81" s="218">
        <v>1332</v>
      </c>
      <c r="CE81" s="218">
        <v>1358</v>
      </c>
      <c r="CF81" s="218">
        <v>1358</v>
      </c>
      <c r="CG81" s="220">
        <v>1327</v>
      </c>
    </row>
    <row r="82" spans="1:85" x14ac:dyDescent="0.35">
      <c r="A82" s="289"/>
      <c r="B82" s="310" t="s">
        <v>447</v>
      </c>
      <c r="AH82" s="218">
        <v>0</v>
      </c>
      <c r="AI82" s="218">
        <v>0</v>
      </c>
      <c r="AJ82" s="218">
        <v>0</v>
      </c>
      <c r="AK82" s="218">
        <v>0</v>
      </c>
      <c r="AL82" s="218">
        <v>0</v>
      </c>
      <c r="AM82" s="218">
        <v>0</v>
      </c>
      <c r="AN82" s="218">
        <v>0</v>
      </c>
      <c r="AO82" s="218">
        <v>0</v>
      </c>
      <c r="AP82" s="218">
        <v>0</v>
      </c>
      <c r="AQ82" s="218">
        <v>0</v>
      </c>
      <c r="AR82" s="218">
        <v>0</v>
      </c>
      <c r="AS82" s="218">
        <v>0</v>
      </c>
      <c r="AT82" s="218">
        <v>0</v>
      </c>
      <c r="AU82" s="218">
        <v>0</v>
      </c>
      <c r="AV82" s="218">
        <v>983</v>
      </c>
      <c r="AW82" s="218">
        <v>1281</v>
      </c>
      <c r="AX82" s="218">
        <v>1455</v>
      </c>
      <c r="AY82" s="218">
        <v>1655</v>
      </c>
      <c r="AZ82" s="218">
        <v>1835</v>
      </c>
      <c r="BA82" s="218">
        <v>1995</v>
      </c>
      <c r="BB82" s="218">
        <v>2080</v>
      </c>
      <c r="BC82" s="218">
        <v>2150</v>
      </c>
      <c r="BD82" s="218">
        <v>2239</v>
      </c>
      <c r="BE82" s="218">
        <v>2350</v>
      </c>
      <c r="BF82" s="218">
        <v>2471</v>
      </c>
      <c r="BG82" s="218">
        <v>2588</v>
      </c>
      <c r="BH82" s="218">
        <v>2682</v>
      </c>
      <c r="BI82" s="218">
        <v>2757</v>
      </c>
      <c r="BJ82" s="218">
        <v>2830</v>
      </c>
      <c r="BK82" s="218">
        <v>2918</v>
      </c>
      <c r="BL82" s="218">
        <v>3009</v>
      </c>
      <c r="BM82" s="218">
        <v>3106</v>
      </c>
      <c r="BN82" s="218">
        <v>3177</v>
      </c>
      <c r="BO82" s="218">
        <v>3224</v>
      </c>
      <c r="BP82" s="218">
        <v>3278</v>
      </c>
      <c r="BQ82" s="218">
        <v>3277</v>
      </c>
      <c r="BR82" s="218">
        <v>3185</v>
      </c>
      <c r="BS82" s="218">
        <v>2989</v>
      </c>
      <c r="BT82" s="218">
        <v>2604</v>
      </c>
      <c r="BU82" s="218">
        <v>2105</v>
      </c>
      <c r="BV82" s="218">
        <v>1771</v>
      </c>
      <c r="BW82" s="218">
        <v>1373</v>
      </c>
      <c r="BX82" s="218">
        <v>1219</v>
      </c>
      <c r="BY82" s="218">
        <v>1195</v>
      </c>
      <c r="BZ82" s="218">
        <v>1203</v>
      </c>
      <c r="CA82" s="218">
        <v>1227</v>
      </c>
      <c r="CB82" s="218">
        <v>1262</v>
      </c>
      <c r="CC82" s="218">
        <v>1292</v>
      </c>
      <c r="CD82" s="218">
        <v>1324</v>
      </c>
      <c r="CE82" s="218">
        <v>1351</v>
      </c>
      <c r="CF82" s="218">
        <v>1352</v>
      </c>
      <c r="CG82" s="220">
        <v>1321</v>
      </c>
    </row>
    <row r="83" spans="1:85" x14ac:dyDescent="0.35">
      <c r="A83" s="289"/>
      <c r="B83" s="310" t="s">
        <v>448</v>
      </c>
      <c r="AH83" s="218">
        <v>0</v>
      </c>
      <c r="AI83" s="218">
        <v>0</v>
      </c>
      <c r="AJ83" s="218">
        <v>0</v>
      </c>
      <c r="AK83" s="218">
        <v>0</v>
      </c>
      <c r="AL83" s="218">
        <v>0</v>
      </c>
      <c r="AM83" s="218">
        <v>0</v>
      </c>
      <c r="AN83" s="218">
        <v>0</v>
      </c>
      <c r="AO83" s="218">
        <v>0</v>
      </c>
      <c r="AP83" s="218">
        <v>0</v>
      </c>
      <c r="AQ83" s="218">
        <v>0</v>
      </c>
      <c r="AR83" s="218">
        <v>0</v>
      </c>
      <c r="AS83" s="218">
        <v>0</v>
      </c>
      <c r="AT83" s="218">
        <v>0</v>
      </c>
      <c r="AU83" s="218">
        <v>0</v>
      </c>
      <c r="AV83" s="218">
        <v>62</v>
      </c>
      <c r="AW83" s="218">
        <v>5</v>
      </c>
      <c r="AX83" s="218">
        <v>11</v>
      </c>
      <c r="AY83" s="218">
        <v>14</v>
      </c>
      <c r="AZ83" s="218">
        <v>11</v>
      </c>
      <c r="BA83" s="218">
        <v>9</v>
      </c>
      <c r="BB83" s="218">
        <v>12</v>
      </c>
      <c r="BC83" s="218">
        <v>15</v>
      </c>
      <c r="BD83" s="218">
        <v>16</v>
      </c>
      <c r="BE83" s="218">
        <v>18</v>
      </c>
      <c r="BF83" s="218">
        <v>19</v>
      </c>
      <c r="BG83" s="218">
        <v>19</v>
      </c>
      <c r="BH83" s="218">
        <v>19</v>
      </c>
      <c r="BI83" s="218">
        <v>20</v>
      </c>
      <c r="BJ83" s="218">
        <v>22</v>
      </c>
      <c r="BK83" s="218">
        <v>23</v>
      </c>
      <c r="BL83" s="218">
        <v>24</v>
      </c>
      <c r="BM83" s="218">
        <v>27</v>
      </c>
      <c r="BN83" s="218">
        <v>28</v>
      </c>
      <c r="BO83" s="218">
        <v>29</v>
      </c>
      <c r="BP83" s="218">
        <v>29</v>
      </c>
      <c r="BQ83" s="218">
        <v>30</v>
      </c>
      <c r="BR83" s="218">
        <v>30</v>
      </c>
      <c r="BS83" s="218">
        <v>26</v>
      </c>
      <c r="BT83" s="218">
        <v>24</v>
      </c>
      <c r="BU83" s="218">
        <v>20</v>
      </c>
      <c r="BV83" s="218">
        <v>17</v>
      </c>
      <c r="BW83" s="218">
        <v>15</v>
      </c>
      <c r="BX83" s="218">
        <v>13</v>
      </c>
      <c r="BY83" s="218">
        <v>12</v>
      </c>
      <c r="BZ83" s="218">
        <v>11</v>
      </c>
      <c r="CA83" s="218">
        <v>9</v>
      </c>
      <c r="CB83" s="218">
        <v>9</v>
      </c>
      <c r="CC83" s="218">
        <v>8</v>
      </c>
      <c r="CD83" s="218">
        <v>8</v>
      </c>
      <c r="CE83" s="218">
        <v>7</v>
      </c>
      <c r="CF83" s="218">
        <v>7</v>
      </c>
      <c r="CG83" s="220">
        <v>6</v>
      </c>
    </row>
    <row r="84" spans="1:85" x14ac:dyDescent="0.35">
      <c r="A84" s="289"/>
      <c r="B84" s="290" t="s">
        <v>390</v>
      </c>
      <c r="AH84" s="218">
        <v>75</v>
      </c>
      <c r="AI84" s="218">
        <v>105</v>
      </c>
      <c r="AJ84" s="218">
        <v>147</v>
      </c>
      <c r="AK84" s="218">
        <v>177</v>
      </c>
      <c r="AL84" s="218">
        <v>214</v>
      </c>
      <c r="AM84" s="218">
        <v>263</v>
      </c>
      <c r="AN84" s="218">
        <v>314</v>
      </c>
      <c r="AO84" s="218">
        <v>367</v>
      </c>
      <c r="AP84" s="218">
        <v>422</v>
      </c>
      <c r="AQ84" s="218">
        <v>474</v>
      </c>
      <c r="AR84" s="218">
        <v>520</v>
      </c>
      <c r="AS84" s="218">
        <v>565</v>
      </c>
      <c r="AT84" s="218">
        <v>607</v>
      </c>
      <c r="AU84" s="218">
        <v>654</v>
      </c>
      <c r="AV84" s="218">
        <v>0</v>
      </c>
      <c r="AW84" s="218">
        <v>0</v>
      </c>
      <c r="AX84" s="218">
        <v>0</v>
      </c>
      <c r="AY84" s="218">
        <v>0</v>
      </c>
      <c r="AZ84" s="218">
        <v>0</v>
      </c>
      <c r="BA84" s="218">
        <v>0</v>
      </c>
      <c r="BB84" s="218">
        <v>0</v>
      </c>
      <c r="BC84" s="218">
        <v>0</v>
      </c>
      <c r="BD84" s="218">
        <v>0</v>
      </c>
      <c r="BE84" s="218">
        <v>0</v>
      </c>
      <c r="BF84" s="218">
        <v>0</v>
      </c>
      <c r="BG84" s="218">
        <v>0</v>
      </c>
      <c r="BH84" s="218">
        <v>0</v>
      </c>
      <c r="BI84" s="218">
        <v>0</v>
      </c>
      <c r="BJ84" s="218">
        <v>0</v>
      </c>
      <c r="BK84" s="218">
        <v>0</v>
      </c>
      <c r="BL84" s="218">
        <v>0</v>
      </c>
      <c r="BM84" s="218">
        <v>0</v>
      </c>
      <c r="BN84" s="218">
        <v>0</v>
      </c>
      <c r="BO84" s="218">
        <v>0</v>
      </c>
      <c r="BP84" s="218">
        <v>0</v>
      </c>
      <c r="BQ84" s="218">
        <v>0</v>
      </c>
      <c r="BR84" s="218">
        <v>0</v>
      </c>
      <c r="BS84" s="218">
        <v>0</v>
      </c>
      <c r="BT84" s="218">
        <v>0</v>
      </c>
      <c r="BU84" s="218">
        <v>0</v>
      </c>
      <c r="BV84" s="218">
        <v>0</v>
      </c>
      <c r="BW84" s="218">
        <v>0</v>
      </c>
      <c r="BX84" s="218">
        <v>0</v>
      </c>
      <c r="BY84" s="218">
        <v>0</v>
      </c>
      <c r="BZ84" s="218">
        <v>0</v>
      </c>
      <c r="CA84" s="218">
        <v>0</v>
      </c>
      <c r="CB84" s="218">
        <v>0</v>
      </c>
      <c r="CC84" s="218">
        <v>0</v>
      </c>
      <c r="CD84" s="218">
        <v>0</v>
      </c>
      <c r="CE84" s="218">
        <v>0</v>
      </c>
      <c r="CF84" s="218">
        <v>0</v>
      </c>
      <c r="CG84" s="220">
        <v>0</v>
      </c>
    </row>
    <row r="85" spans="1:85" x14ac:dyDescent="0.35">
      <c r="A85" s="289"/>
      <c r="B85" s="290" t="s">
        <v>397</v>
      </c>
      <c r="AH85" s="218">
        <v>0</v>
      </c>
      <c r="AI85" s="218">
        <v>0</v>
      </c>
      <c r="AJ85" s="218">
        <v>0</v>
      </c>
      <c r="AK85" s="218">
        <v>0</v>
      </c>
      <c r="AL85" s="218">
        <v>0</v>
      </c>
      <c r="AM85" s="218">
        <v>0</v>
      </c>
      <c r="AN85" s="218">
        <v>0</v>
      </c>
      <c r="AO85" s="218">
        <v>0</v>
      </c>
      <c r="AP85" s="218">
        <v>0</v>
      </c>
      <c r="AQ85" s="218">
        <v>0</v>
      </c>
      <c r="AR85" s="218">
        <v>0</v>
      </c>
      <c r="AS85" s="218">
        <v>0</v>
      </c>
      <c r="AT85" s="218">
        <v>0</v>
      </c>
      <c r="AU85" s="218">
        <v>0</v>
      </c>
      <c r="AV85" s="218">
        <v>0</v>
      </c>
      <c r="AW85" s="218">
        <v>0</v>
      </c>
      <c r="AX85" s="218">
        <v>0</v>
      </c>
      <c r="AY85" s="218">
        <v>0</v>
      </c>
      <c r="AZ85" s="218">
        <v>0</v>
      </c>
      <c r="BA85" s="218">
        <v>0</v>
      </c>
      <c r="BB85" s="218">
        <v>0</v>
      </c>
      <c r="BC85" s="218">
        <v>0</v>
      </c>
      <c r="BD85" s="218">
        <v>0</v>
      </c>
      <c r="BE85" s="218">
        <v>0</v>
      </c>
      <c r="BF85" s="218">
        <v>0</v>
      </c>
      <c r="BG85" s="218">
        <v>0</v>
      </c>
      <c r="BH85" s="218">
        <v>0</v>
      </c>
      <c r="BI85" s="218">
        <v>0</v>
      </c>
      <c r="BJ85" s="218">
        <v>0</v>
      </c>
      <c r="BK85" s="218">
        <v>0</v>
      </c>
      <c r="BL85" s="218">
        <v>0</v>
      </c>
      <c r="BM85" s="218">
        <v>0</v>
      </c>
      <c r="BN85" s="218">
        <v>0</v>
      </c>
      <c r="BO85" s="218">
        <v>0</v>
      </c>
      <c r="BP85" s="218">
        <v>0</v>
      </c>
      <c r="BQ85" s="218">
        <v>13</v>
      </c>
      <c r="BR85" s="218">
        <v>200</v>
      </c>
      <c r="BS85" s="218">
        <v>594</v>
      </c>
      <c r="BT85" s="218">
        <v>1056</v>
      </c>
      <c r="BU85" s="218">
        <v>1558</v>
      </c>
      <c r="BV85" s="218">
        <v>1919</v>
      </c>
      <c r="BW85" s="218">
        <v>2080</v>
      </c>
      <c r="BX85" s="218">
        <v>2356</v>
      </c>
      <c r="BY85" s="218">
        <v>2552</v>
      </c>
      <c r="BZ85" s="218">
        <v>2858</v>
      </c>
      <c r="CA85" s="218">
        <v>3186</v>
      </c>
      <c r="CB85" s="218">
        <v>3558</v>
      </c>
      <c r="CC85" s="218">
        <v>3904</v>
      </c>
      <c r="CD85" s="218">
        <v>4205</v>
      </c>
      <c r="CE85" s="218">
        <v>4483</v>
      </c>
      <c r="CF85" s="218">
        <v>4781</v>
      </c>
      <c r="CG85" s="220">
        <v>5111</v>
      </c>
    </row>
    <row r="86" spans="1:85" x14ac:dyDescent="0.35">
      <c r="A86" s="289"/>
      <c r="B86" s="310" t="s">
        <v>447</v>
      </c>
      <c r="AH86" s="218">
        <v>0</v>
      </c>
      <c r="AI86" s="218">
        <v>0</v>
      </c>
      <c r="AJ86" s="218">
        <v>0</v>
      </c>
      <c r="AK86" s="218">
        <v>0</v>
      </c>
      <c r="AL86" s="218">
        <v>0</v>
      </c>
      <c r="AM86" s="218">
        <v>0</v>
      </c>
      <c r="AN86" s="218">
        <v>0</v>
      </c>
      <c r="AO86" s="218">
        <v>0</v>
      </c>
      <c r="AP86" s="218">
        <v>0</v>
      </c>
      <c r="AQ86" s="218">
        <v>0</v>
      </c>
      <c r="AR86" s="218">
        <v>0</v>
      </c>
      <c r="AS86" s="218">
        <v>0</v>
      </c>
      <c r="AT86" s="218">
        <v>0</v>
      </c>
      <c r="AU86" s="218">
        <v>0</v>
      </c>
      <c r="AV86" s="218">
        <v>0</v>
      </c>
      <c r="AW86" s="218">
        <v>0</v>
      </c>
      <c r="AX86" s="218">
        <v>0</v>
      </c>
      <c r="AY86" s="218">
        <v>0</v>
      </c>
      <c r="AZ86" s="218">
        <v>0</v>
      </c>
      <c r="BA86" s="218">
        <v>0</v>
      </c>
      <c r="BB86" s="218">
        <v>0</v>
      </c>
      <c r="BC86" s="218">
        <v>0</v>
      </c>
      <c r="BD86" s="218">
        <v>0</v>
      </c>
      <c r="BE86" s="218">
        <v>0</v>
      </c>
      <c r="BF86" s="218">
        <v>0</v>
      </c>
      <c r="BG86" s="218">
        <v>0</v>
      </c>
      <c r="BH86" s="218">
        <v>0</v>
      </c>
      <c r="BI86" s="218">
        <v>0</v>
      </c>
      <c r="BJ86" s="218">
        <v>0</v>
      </c>
      <c r="BK86" s="218">
        <v>0</v>
      </c>
      <c r="BL86" s="218">
        <v>0</v>
      </c>
      <c r="BM86" s="218">
        <v>0</v>
      </c>
      <c r="BN86" s="218">
        <v>0</v>
      </c>
      <c r="BO86" s="218">
        <v>0</v>
      </c>
      <c r="BP86" s="218">
        <v>0</v>
      </c>
      <c r="BQ86" s="218">
        <v>13</v>
      </c>
      <c r="BR86" s="218">
        <v>198</v>
      </c>
      <c r="BS86" s="218">
        <v>588</v>
      </c>
      <c r="BT86" s="218">
        <v>1045</v>
      </c>
      <c r="BU86" s="218">
        <v>1541</v>
      </c>
      <c r="BV86" s="218">
        <v>1898</v>
      </c>
      <c r="BW86" s="218">
        <v>2057</v>
      </c>
      <c r="BX86" s="218">
        <v>2330</v>
      </c>
      <c r="BY86" s="218">
        <v>2524</v>
      </c>
      <c r="BZ86" s="218">
        <v>2826</v>
      </c>
      <c r="CA86" s="218">
        <v>3151</v>
      </c>
      <c r="CB86" s="218">
        <v>3519</v>
      </c>
      <c r="CC86" s="218">
        <v>3861</v>
      </c>
      <c r="CD86" s="218">
        <v>4159</v>
      </c>
      <c r="CE86" s="218">
        <v>4434</v>
      </c>
      <c r="CF86" s="218">
        <v>4728</v>
      </c>
      <c r="CG86" s="220">
        <v>5055</v>
      </c>
    </row>
    <row r="87" spans="1:85" x14ac:dyDescent="0.35">
      <c r="A87" s="289"/>
      <c r="B87" s="310" t="s">
        <v>448</v>
      </c>
      <c r="AH87" s="218">
        <v>0</v>
      </c>
      <c r="AI87" s="218">
        <v>0</v>
      </c>
      <c r="AJ87" s="218">
        <v>0</v>
      </c>
      <c r="AK87" s="218">
        <v>0</v>
      </c>
      <c r="AL87" s="218">
        <v>0</v>
      </c>
      <c r="AM87" s="218">
        <v>0</v>
      </c>
      <c r="AN87" s="218">
        <v>0</v>
      </c>
      <c r="AO87" s="218">
        <v>0</v>
      </c>
      <c r="AP87" s="218">
        <v>0</v>
      </c>
      <c r="AQ87" s="218">
        <v>0</v>
      </c>
      <c r="AR87" s="218">
        <v>0</v>
      </c>
      <c r="AS87" s="218">
        <v>0</v>
      </c>
      <c r="AT87" s="218">
        <v>0</v>
      </c>
      <c r="AU87" s="218">
        <v>0</v>
      </c>
      <c r="AV87" s="218">
        <v>0</v>
      </c>
      <c r="AW87" s="218">
        <v>0</v>
      </c>
      <c r="AX87" s="218">
        <v>0</v>
      </c>
      <c r="AY87" s="218">
        <v>0</v>
      </c>
      <c r="AZ87" s="218">
        <v>0</v>
      </c>
      <c r="BA87" s="218">
        <v>0</v>
      </c>
      <c r="BB87" s="218">
        <v>0</v>
      </c>
      <c r="BC87" s="218">
        <v>0</v>
      </c>
      <c r="BD87" s="218">
        <v>0</v>
      </c>
      <c r="BE87" s="218">
        <v>0</v>
      </c>
      <c r="BF87" s="218">
        <v>0</v>
      </c>
      <c r="BG87" s="218">
        <v>0</v>
      </c>
      <c r="BH87" s="218">
        <v>0</v>
      </c>
      <c r="BI87" s="218">
        <v>0</v>
      </c>
      <c r="BJ87" s="218">
        <v>0</v>
      </c>
      <c r="BK87" s="218">
        <v>0</v>
      </c>
      <c r="BL87" s="218">
        <v>0</v>
      </c>
      <c r="BM87" s="218">
        <v>0</v>
      </c>
      <c r="BN87" s="218">
        <v>0</v>
      </c>
      <c r="BO87" s="218">
        <v>0</v>
      </c>
      <c r="BP87" s="218">
        <v>0</v>
      </c>
      <c r="BQ87" s="218">
        <v>0</v>
      </c>
      <c r="BR87" s="218">
        <v>2</v>
      </c>
      <c r="BS87" s="218">
        <v>6</v>
      </c>
      <c r="BT87" s="218">
        <v>12</v>
      </c>
      <c r="BU87" s="218">
        <v>17</v>
      </c>
      <c r="BV87" s="218">
        <v>21</v>
      </c>
      <c r="BW87" s="218">
        <v>23</v>
      </c>
      <c r="BX87" s="218">
        <v>26</v>
      </c>
      <c r="BY87" s="218">
        <v>28</v>
      </c>
      <c r="BZ87" s="218">
        <v>31</v>
      </c>
      <c r="CA87" s="218">
        <v>35</v>
      </c>
      <c r="CB87" s="218">
        <v>39</v>
      </c>
      <c r="CC87" s="218">
        <v>43</v>
      </c>
      <c r="CD87" s="218">
        <v>46</v>
      </c>
      <c r="CE87" s="218">
        <v>49</v>
      </c>
      <c r="CF87" s="218">
        <v>52</v>
      </c>
      <c r="CG87" s="220">
        <v>56</v>
      </c>
    </row>
    <row r="88" spans="1:85" ht="24" customHeight="1" x14ac:dyDescent="0.35">
      <c r="A88" s="289"/>
      <c r="B88" s="221" t="s">
        <v>597</v>
      </c>
      <c r="AH88" s="218">
        <f t="shared" ref="AH88:BM88" si="12">SUM(AH89:AH94)</f>
        <v>1254</v>
      </c>
      <c r="AI88" s="218">
        <f t="shared" si="12"/>
        <v>1272</v>
      </c>
      <c r="AJ88" s="218">
        <f t="shared" si="12"/>
        <v>1270</v>
      </c>
      <c r="AK88" s="218">
        <f t="shared" si="12"/>
        <v>1340</v>
      </c>
      <c r="AL88" s="218">
        <f t="shared" si="12"/>
        <v>1387</v>
      </c>
      <c r="AM88" s="218">
        <f t="shared" si="12"/>
        <v>1332</v>
      </c>
      <c r="AN88" s="218">
        <f t="shared" si="12"/>
        <v>1339</v>
      </c>
      <c r="AO88" s="218">
        <f t="shared" si="12"/>
        <v>1408</v>
      </c>
      <c r="AP88" s="218">
        <f t="shared" si="12"/>
        <v>1446</v>
      </c>
      <c r="AQ88" s="218">
        <f t="shared" si="12"/>
        <v>1531</v>
      </c>
      <c r="AR88" s="218">
        <f t="shared" si="12"/>
        <v>1909</v>
      </c>
      <c r="AS88" s="218">
        <f t="shared" si="12"/>
        <v>2089</v>
      </c>
      <c r="AT88" s="218">
        <f t="shared" si="12"/>
        <v>2289</v>
      </c>
      <c r="AU88" s="218">
        <f t="shared" si="12"/>
        <v>2547</v>
      </c>
      <c r="AV88" s="218">
        <f t="shared" si="12"/>
        <v>2834</v>
      </c>
      <c r="AW88" s="218">
        <f t="shared" si="12"/>
        <v>3121</v>
      </c>
      <c r="AX88" s="218">
        <f t="shared" si="12"/>
        <v>3383</v>
      </c>
      <c r="AY88" s="218">
        <f t="shared" si="12"/>
        <v>3587</v>
      </c>
      <c r="AZ88" s="218">
        <f t="shared" si="12"/>
        <v>3605</v>
      </c>
      <c r="BA88" s="218">
        <f t="shared" si="12"/>
        <v>3662</v>
      </c>
      <c r="BB88" s="218">
        <f t="shared" si="12"/>
        <v>3647</v>
      </c>
      <c r="BC88" s="218">
        <f t="shared" si="12"/>
        <v>3663</v>
      </c>
      <c r="BD88" s="218">
        <f t="shared" si="12"/>
        <v>8383</v>
      </c>
      <c r="BE88" s="218">
        <f t="shared" si="12"/>
        <v>8897</v>
      </c>
      <c r="BF88" s="218">
        <f t="shared" si="12"/>
        <v>8943</v>
      </c>
      <c r="BG88" s="218">
        <f t="shared" si="12"/>
        <v>8991</v>
      </c>
      <c r="BH88" s="218">
        <f t="shared" si="12"/>
        <v>8665</v>
      </c>
      <c r="BI88" s="218">
        <f t="shared" si="12"/>
        <v>8435</v>
      </c>
      <c r="BJ88" s="218">
        <f t="shared" si="12"/>
        <v>8434</v>
      </c>
      <c r="BK88" s="218">
        <f t="shared" si="12"/>
        <v>8868</v>
      </c>
      <c r="BL88" s="218">
        <f t="shared" si="12"/>
        <v>8945</v>
      </c>
      <c r="BM88" s="218">
        <f t="shared" si="12"/>
        <v>8746</v>
      </c>
      <c r="BN88" s="218">
        <f t="shared" ref="BN88:CG88" si="13">SUM(BN89:BN94)</f>
        <v>7271</v>
      </c>
      <c r="BO88" s="218">
        <f t="shared" si="13"/>
        <v>6650</v>
      </c>
      <c r="BP88" s="218">
        <f t="shared" si="13"/>
        <v>5030</v>
      </c>
      <c r="BQ88" s="218">
        <f t="shared" si="13"/>
        <v>3468</v>
      </c>
      <c r="BR88" s="218">
        <f t="shared" si="13"/>
        <v>2991</v>
      </c>
      <c r="BS88" s="218">
        <f t="shared" si="13"/>
        <v>2776</v>
      </c>
      <c r="BT88" s="218">
        <f t="shared" si="13"/>
        <v>2591</v>
      </c>
      <c r="BU88" s="218">
        <f t="shared" si="13"/>
        <v>2428</v>
      </c>
      <c r="BV88" s="218">
        <f t="shared" si="13"/>
        <v>2230</v>
      </c>
      <c r="BW88" s="218">
        <f t="shared" si="13"/>
        <v>2006</v>
      </c>
      <c r="BX88" s="218">
        <f t="shared" si="13"/>
        <v>1914</v>
      </c>
      <c r="BY88" s="218">
        <f t="shared" si="13"/>
        <v>1804</v>
      </c>
      <c r="BZ88" s="218">
        <f t="shared" si="13"/>
        <v>1695</v>
      </c>
      <c r="CA88" s="218">
        <f t="shared" si="13"/>
        <v>1601</v>
      </c>
      <c r="CB88" s="218">
        <f t="shared" si="13"/>
        <v>1465</v>
      </c>
      <c r="CC88" s="218">
        <f t="shared" si="13"/>
        <v>964</v>
      </c>
      <c r="CD88" s="218">
        <f t="shared" si="13"/>
        <v>810</v>
      </c>
      <c r="CE88" s="218">
        <f t="shared" si="13"/>
        <v>822</v>
      </c>
      <c r="CF88" s="218">
        <f t="shared" si="13"/>
        <v>823</v>
      </c>
      <c r="CG88" s="220">
        <f t="shared" si="13"/>
        <v>815</v>
      </c>
    </row>
    <row r="89" spans="1:85" ht="12.75" customHeight="1" x14ac:dyDescent="0.35">
      <c r="A89" s="289"/>
      <c r="B89" s="290" t="s">
        <v>568</v>
      </c>
      <c r="AH89" s="218">
        <v>0</v>
      </c>
      <c r="AI89" s="218">
        <v>0</v>
      </c>
      <c r="AJ89" s="218">
        <v>0</v>
      </c>
      <c r="AK89" s="218">
        <v>0</v>
      </c>
      <c r="AL89" s="218">
        <v>0</v>
      </c>
      <c r="AM89" s="218">
        <v>0</v>
      </c>
      <c r="AN89" s="218">
        <v>0</v>
      </c>
      <c r="AO89" s="218">
        <v>0</v>
      </c>
      <c r="AP89" s="218">
        <v>0</v>
      </c>
      <c r="AQ89" s="218">
        <v>0</v>
      </c>
      <c r="AR89" s="218">
        <v>0</v>
      </c>
      <c r="AS89" s="218">
        <v>0</v>
      </c>
      <c r="AT89" s="218">
        <v>0</v>
      </c>
      <c r="AU89" s="218">
        <v>0</v>
      </c>
      <c r="AV89" s="218">
        <v>0</v>
      </c>
      <c r="AW89" s="218">
        <v>0</v>
      </c>
      <c r="AX89" s="218">
        <v>0</v>
      </c>
      <c r="AY89" s="218">
        <v>0</v>
      </c>
      <c r="AZ89" s="218">
        <v>0</v>
      </c>
      <c r="BA89" s="218">
        <v>0</v>
      </c>
      <c r="BB89" s="218">
        <v>0</v>
      </c>
      <c r="BC89" s="218">
        <v>0</v>
      </c>
      <c r="BD89" s="218">
        <v>0</v>
      </c>
      <c r="BE89" s="218">
        <v>0</v>
      </c>
      <c r="BF89" s="218">
        <v>0</v>
      </c>
      <c r="BG89" s="218">
        <v>0</v>
      </c>
      <c r="BH89" s="218">
        <v>0</v>
      </c>
      <c r="BI89" s="218">
        <v>0</v>
      </c>
      <c r="BJ89" s="218">
        <v>0</v>
      </c>
      <c r="BK89" s="218">
        <v>0</v>
      </c>
      <c r="BL89" s="218">
        <v>136</v>
      </c>
      <c r="BM89" s="218">
        <v>391</v>
      </c>
      <c r="BN89" s="218">
        <v>579</v>
      </c>
      <c r="BO89" s="218">
        <v>811</v>
      </c>
      <c r="BP89" s="218">
        <v>1365</v>
      </c>
      <c r="BQ89" s="218">
        <v>1912</v>
      </c>
      <c r="BR89" s="218">
        <v>2235</v>
      </c>
      <c r="BS89" s="218">
        <v>2356</v>
      </c>
      <c r="BT89" s="218">
        <v>2381</v>
      </c>
      <c r="BU89" s="218">
        <v>2326</v>
      </c>
      <c r="BV89" s="218">
        <v>2168</v>
      </c>
      <c r="BW89" s="218">
        <v>1961</v>
      </c>
      <c r="BX89" s="218">
        <v>1875</v>
      </c>
      <c r="BY89" s="218">
        <v>1769</v>
      </c>
      <c r="BZ89" s="218">
        <v>1663</v>
      </c>
      <c r="CA89" s="218">
        <v>1573</v>
      </c>
      <c r="CB89" s="218">
        <v>1441</v>
      </c>
      <c r="CC89" s="218">
        <v>944</v>
      </c>
      <c r="CD89" s="218">
        <v>795</v>
      </c>
      <c r="CE89" s="218">
        <v>810</v>
      </c>
      <c r="CF89" s="218">
        <v>815</v>
      </c>
      <c r="CG89" s="220">
        <v>811</v>
      </c>
    </row>
    <row r="90" spans="1:85" x14ac:dyDescent="0.35">
      <c r="A90" s="289"/>
      <c r="B90" s="290" t="s">
        <v>380</v>
      </c>
      <c r="AH90" s="218">
        <v>0</v>
      </c>
      <c r="AI90" s="218">
        <v>0</v>
      </c>
      <c r="AJ90" s="218">
        <v>0</v>
      </c>
      <c r="AK90" s="218">
        <v>0</v>
      </c>
      <c r="AL90" s="218">
        <v>0</v>
      </c>
      <c r="AM90" s="218">
        <v>0</v>
      </c>
      <c r="AN90" s="218">
        <v>0</v>
      </c>
      <c r="AO90" s="218">
        <v>0</v>
      </c>
      <c r="AP90" s="218">
        <v>0</v>
      </c>
      <c r="AQ90" s="218">
        <v>0</v>
      </c>
      <c r="AR90" s="218">
        <v>0</v>
      </c>
      <c r="AS90" s="218">
        <v>0</v>
      </c>
      <c r="AT90" s="218">
        <v>0</v>
      </c>
      <c r="AU90" s="218">
        <v>0</v>
      </c>
      <c r="AV90" s="218">
        <v>0</v>
      </c>
      <c r="AW90" s="218">
        <v>0</v>
      </c>
      <c r="AX90" s="218">
        <v>0</v>
      </c>
      <c r="AY90" s="218">
        <v>2490</v>
      </c>
      <c r="AZ90" s="218">
        <v>2455</v>
      </c>
      <c r="BA90" s="218">
        <v>2437</v>
      </c>
      <c r="BB90" s="218">
        <v>2371</v>
      </c>
      <c r="BC90" s="218">
        <v>2354</v>
      </c>
      <c r="BD90" s="218">
        <v>2391</v>
      </c>
      <c r="BE90" s="218">
        <v>2430</v>
      </c>
      <c r="BF90" s="218">
        <v>2483</v>
      </c>
      <c r="BG90" s="218">
        <v>2504</v>
      </c>
      <c r="BH90" s="218">
        <v>2510</v>
      </c>
      <c r="BI90" s="218">
        <v>2475</v>
      </c>
      <c r="BJ90" s="218">
        <v>2443</v>
      </c>
      <c r="BK90" s="218">
        <v>2415</v>
      </c>
      <c r="BL90" s="218">
        <v>2332</v>
      </c>
      <c r="BM90" s="218">
        <v>2031</v>
      </c>
      <c r="BN90" s="218">
        <v>1827</v>
      </c>
      <c r="BO90" s="218">
        <v>1577</v>
      </c>
      <c r="BP90" s="218">
        <v>965</v>
      </c>
      <c r="BQ90" s="218">
        <v>366</v>
      </c>
      <c r="BR90" s="218">
        <v>133</v>
      </c>
      <c r="BS90" s="218">
        <v>74</v>
      </c>
      <c r="BT90" s="218">
        <v>52</v>
      </c>
      <c r="BU90" s="218">
        <v>40</v>
      </c>
      <c r="BV90" s="218">
        <v>32</v>
      </c>
      <c r="BW90" s="218">
        <v>26</v>
      </c>
      <c r="BX90" s="218">
        <v>23</v>
      </c>
      <c r="BY90" s="218">
        <v>21</v>
      </c>
      <c r="BZ90" s="218">
        <v>19</v>
      </c>
      <c r="CA90" s="218">
        <v>17</v>
      </c>
      <c r="CB90" s="218">
        <v>15</v>
      </c>
      <c r="CC90" s="218">
        <v>12</v>
      </c>
      <c r="CD90" s="218">
        <v>9</v>
      </c>
      <c r="CE90" s="218">
        <v>7</v>
      </c>
      <c r="CF90" s="218">
        <v>4</v>
      </c>
      <c r="CG90" s="220">
        <v>1</v>
      </c>
    </row>
    <row r="91" spans="1:85" x14ac:dyDescent="0.35">
      <c r="A91" s="289"/>
      <c r="B91" s="290" t="s">
        <v>569</v>
      </c>
      <c r="AH91" s="218">
        <v>0</v>
      </c>
      <c r="AI91" s="218">
        <v>0</v>
      </c>
      <c r="AJ91" s="218">
        <v>0</v>
      </c>
      <c r="AK91" s="218">
        <v>0</v>
      </c>
      <c r="AL91" s="218">
        <v>0</v>
      </c>
      <c r="AM91" s="218">
        <v>0</v>
      </c>
      <c r="AN91" s="218">
        <v>0</v>
      </c>
      <c r="AO91" s="218">
        <v>0</v>
      </c>
      <c r="AP91" s="218">
        <v>0</v>
      </c>
      <c r="AQ91" s="218">
        <v>0</v>
      </c>
      <c r="AR91" s="218">
        <v>247</v>
      </c>
      <c r="AS91" s="218">
        <v>290</v>
      </c>
      <c r="AT91" s="218">
        <v>330</v>
      </c>
      <c r="AU91" s="218">
        <v>375</v>
      </c>
      <c r="AV91" s="218">
        <v>425</v>
      </c>
      <c r="AW91" s="218">
        <v>527</v>
      </c>
      <c r="AX91" s="218">
        <v>618</v>
      </c>
      <c r="AY91" s="218">
        <v>739</v>
      </c>
      <c r="AZ91" s="218">
        <v>786</v>
      </c>
      <c r="BA91" s="218">
        <v>849</v>
      </c>
      <c r="BB91" s="218">
        <v>898</v>
      </c>
      <c r="BC91" s="218">
        <v>932</v>
      </c>
      <c r="BD91" s="218">
        <v>5616</v>
      </c>
      <c r="BE91" s="218">
        <v>6100</v>
      </c>
      <c r="BF91" s="218">
        <v>6129</v>
      </c>
      <c r="BG91" s="218">
        <v>6172</v>
      </c>
      <c r="BH91" s="218">
        <v>5854</v>
      </c>
      <c r="BI91" s="218">
        <v>5672</v>
      </c>
      <c r="BJ91" s="218">
        <v>5716</v>
      </c>
      <c r="BK91" s="218">
        <v>6190</v>
      </c>
      <c r="BL91" s="218">
        <v>6226</v>
      </c>
      <c r="BM91" s="218">
        <v>6084</v>
      </c>
      <c r="BN91" s="218">
        <v>4635</v>
      </c>
      <c r="BO91" s="218">
        <v>4042</v>
      </c>
      <c r="BP91" s="218">
        <v>2489</v>
      </c>
      <c r="BQ91" s="218">
        <v>992</v>
      </c>
      <c r="BR91" s="218">
        <v>460</v>
      </c>
      <c r="BS91" s="218">
        <v>233</v>
      </c>
      <c r="BT91" s="218">
        <v>100</v>
      </c>
      <c r="BU91" s="218">
        <v>29</v>
      </c>
      <c r="BV91" s="218">
        <v>3</v>
      </c>
      <c r="BW91" s="218">
        <v>1</v>
      </c>
      <c r="BX91" s="218">
        <v>1</v>
      </c>
      <c r="BY91" s="218">
        <v>1</v>
      </c>
      <c r="BZ91" s="218">
        <v>1</v>
      </c>
      <c r="CA91" s="218">
        <v>1</v>
      </c>
      <c r="CB91" s="218">
        <v>0</v>
      </c>
      <c r="CC91" s="218">
        <v>0</v>
      </c>
      <c r="CD91" s="218">
        <v>0</v>
      </c>
      <c r="CE91" s="218">
        <v>0</v>
      </c>
      <c r="CF91" s="218">
        <v>0</v>
      </c>
      <c r="CG91" s="220">
        <v>0</v>
      </c>
    </row>
    <row r="92" spans="1:85" x14ac:dyDescent="0.35">
      <c r="A92" s="289"/>
      <c r="B92" s="290" t="s">
        <v>383</v>
      </c>
      <c r="AH92" s="218">
        <v>586</v>
      </c>
      <c r="AI92" s="218">
        <v>613</v>
      </c>
      <c r="AJ92" s="218">
        <v>643</v>
      </c>
      <c r="AK92" s="218">
        <v>710</v>
      </c>
      <c r="AL92" s="218">
        <v>754</v>
      </c>
      <c r="AM92" s="218">
        <v>796</v>
      </c>
      <c r="AN92" s="218">
        <v>861</v>
      </c>
      <c r="AO92" s="218">
        <v>921</v>
      </c>
      <c r="AP92" s="218">
        <v>974</v>
      </c>
      <c r="AQ92" s="218">
        <v>1067</v>
      </c>
      <c r="AR92" s="218">
        <v>1178</v>
      </c>
      <c r="AS92" s="218">
        <v>1300</v>
      </c>
      <c r="AT92" s="218">
        <v>1441</v>
      </c>
      <c r="AU92" s="218">
        <v>1623</v>
      </c>
      <c r="AV92" s="218">
        <v>1826</v>
      </c>
      <c r="AW92" s="218">
        <v>1990</v>
      </c>
      <c r="AX92" s="218">
        <v>2142</v>
      </c>
      <c r="AY92" s="218">
        <v>0</v>
      </c>
      <c r="AZ92" s="218">
        <v>0</v>
      </c>
      <c r="BA92" s="218">
        <v>0</v>
      </c>
      <c r="BB92" s="218">
        <v>0</v>
      </c>
      <c r="BC92" s="218">
        <v>0</v>
      </c>
      <c r="BD92" s="218">
        <v>0</v>
      </c>
      <c r="BE92" s="218">
        <v>0</v>
      </c>
      <c r="BF92" s="218">
        <v>0</v>
      </c>
      <c r="BG92" s="218">
        <v>0</v>
      </c>
      <c r="BH92" s="218">
        <v>0</v>
      </c>
      <c r="BI92" s="218">
        <v>0</v>
      </c>
      <c r="BJ92" s="218">
        <v>0</v>
      </c>
      <c r="BK92" s="218">
        <v>0</v>
      </c>
      <c r="BL92" s="218">
        <v>0</v>
      </c>
      <c r="BM92" s="218">
        <v>0</v>
      </c>
      <c r="BN92" s="218">
        <v>0</v>
      </c>
      <c r="BO92" s="218">
        <v>0</v>
      </c>
      <c r="BP92" s="218">
        <v>0</v>
      </c>
      <c r="BQ92" s="218">
        <v>0</v>
      </c>
      <c r="BR92" s="218">
        <v>0</v>
      </c>
      <c r="BS92" s="218">
        <v>0</v>
      </c>
      <c r="BT92" s="218">
        <v>0</v>
      </c>
      <c r="BU92" s="218">
        <v>0</v>
      </c>
      <c r="BV92" s="218">
        <v>0</v>
      </c>
      <c r="BW92" s="218">
        <v>0</v>
      </c>
      <c r="BX92" s="218">
        <v>0</v>
      </c>
      <c r="BY92" s="218">
        <v>0</v>
      </c>
      <c r="BZ92" s="218">
        <v>0</v>
      </c>
      <c r="CA92" s="218">
        <v>0</v>
      </c>
      <c r="CB92" s="218">
        <v>0</v>
      </c>
      <c r="CC92" s="218">
        <v>0</v>
      </c>
      <c r="CD92" s="218">
        <v>0</v>
      </c>
      <c r="CE92" s="218">
        <v>0</v>
      </c>
      <c r="CF92" s="218">
        <v>0</v>
      </c>
      <c r="CG92" s="220">
        <v>0</v>
      </c>
    </row>
    <row r="93" spans="1:85" x14ac:dyDescent="0.35">
      <c r="A93" s="289"/>
      <c r="B93" s="290" t="s">
        <v>401</v>
      </c>
      <c r="AH93" s="218">
        <v>116</v>
      </c>
      <c r="AI93" s="218">
        <v>153</v>
      </c>
      <c r="AJ93" s="218">
        <v>178</v>
      </c>
      <c r="AK93" s="218">
        <v>186</v>
      </c>
      <c r="AL93" s="218">
        <v>196</v>
      </c>
      <c r="AM93" s="218">
        <v>209</v>
      </c>
      <c r="AN93" s="218">
        <v>236</v>
      </c>
      <c r="AO93" s="218">
        <v>254</v>
      </c>
      <c r="AP93" s="218">
        <v>257</v>
      </c>
      <c r="AQ93" s="218">
        <v>258</v>
      </c>
      <c r="AR93" s="218">
        <v>267</v>
      </c>
      <c r="AS93" s="218">
        <v>277</v>
      </c>
      <c r="AT93" s="218">
        <v>286</v>
      </c>
      <c r="AU93" s="218">
        <v>296</v>
      </c>
      <c r="AV93" s="218">
        <v>307</v>
      </c>
      <c r="AW93" s="218">
        <v>321</v>
      </c>
      <c r="AX93" s="218">
        <v>337</v>
      </c>
      <c r="AY93" s="218">
        <v>358</v>
      </c>
      <c r="AZ93" s="218">
        <v>364</v>
      </c>
      <c r="BA93" s="218">
        <v>376</v>
      </c>
      <c r="BB93" s="218">
        <v>378</v>
      </c>
      <c r="BC93" s="218">
        <v>377</v>
      </c>
      <c r="BD93" s="218">
        <v>376</v>
      </c>
      <c r="BE93" s="218">
        <v>367</v>
      </c>
      <c r="BF93" s="218">
        <v>331</v>
      </c>
      <c r="BG93" s="218">
        <v>315</v>
      </c>
      <c r="BH93" s="218">
        <v>301</v>
      </c>
      <c r="BI93" s="218">
        <v>288</v>
      </c>
      <c r="BJ93" s="218">
        <v>275</v>
      </c>
      <c r="BK93" s="218">
        <v>263</v>
      </c>
      <c r="BL93" s="218">
        <v>251</v>
      </c>
      <c r="BM93" s="218">
        <v>240</v>
      </c>
      <c r="BN93" s="218">
        <v>230</v>
      </c>
      <c r="BO93" s="218">
        <v>220</v>
      </c>
      <c r="BP93" s="218">
        <v>211</v>
      </c>
      <c r="BQ93" s="218">
        <v>198</v>
      </c>
      <c r="BR93" s="218">
        <v>163</v>
      </c>
      <c r="BS93" s="218">
        <v>113</v>
      </c>
      <c r="BT93" s="218">
        <v>58</v>
      </c>
      <c r="BU93" s="218">
        <v>33</v>
      </c>
      <c r="BV93" s="218">
        <v>27</v>
      </c>
      <c r="BW93" s="218">
        <v>18</v>
      </c>
      <c r="BX93" s="218">
        <v>15</v>
      </c>
      <c r="BY93" s="218">
        <v>13</v>
      </c>
      <c r="BZ93" s="218">
        <v>12</v>
      </c>
      <c r="CA93" s="218">
        <v>10</v>
      </c>
      <c r="CB93" s="218">
        <v>9</v>
      </c>
      <c r="CC93" s="218">
        <v>8</v>
      </c>
      <c r="CD93" s="218">
        <v>6</v>
      </c>
      <c r="CE93" s="218">
        <v>5</v>
      </c>
      <c r="CF93" s="218">
        <v>4</v>
      </c>
      <c r="CG93" s="220">
        <v>3</v>
      </c>
    </row>
    <row r="94" spans="1:85" x14ac:dyDescent="0.35">
      <c r="A94" s="289"/>
      <c r="B94" s="290" t="s">
        <v>402</v>
      </c>
      <c r="AH94" s="218">
        <v>552</v>
      </c>
      <c r="AI94" s="218">
        <v>506</v>
      </c>
      <c r="AJ94" s="218">
        <v>449</v>
      </c>
      <c r="AK94" s="218">
        <v>444</v>
      </c>
      <c r="AL94" s="218">
        <v>437</v>
      </c>
      <c r="AM94" s="218">
        <v>327</v>
      </c>
      <c r="AN94" s="218">
        <v>242</v>
      </c>
      <c r="AO94" s="218">
        <v>233</v>
      </c>
      <c r="AP94" s="218">
        <v>215</v>
      </c>
      <c r="AQ94" s="218">
        <v>206</v>
      </c>
      <c r="AR94" s="218">
        <v>217</v>
      </c>
      <c r="AS94" s="218">
        <v>222</v>
      </c>
      <c r="AT94" s="218">
        <v>232</v>
      </c>
      <c r="AU94" s="218">
        <v>253</v>
      </c>
      <c r="AV94" s="218">
        <v>276</v>
      </c>
      <c r="AW94" s="218">
        <v>283</v>
      </c>
      <c r="AX94" s="218">
        <v>286</v>
      </c>
      <c r="AY94" s="218">
        <v>0</v>
      </c>
      <c r="AZ94" s="218">
        <v>0</v>
      </c>
      <c r="BA94" s="218">
        <v>0</v>
      </c>
      <c r="BB94" s="218">
        <v>0</v>
      </c>
      <c r="BC94" s="218">
        <v>0</v>
      </c>
      <c r="BD94" s="218">
        <v>0</v>
      </c>
      <c r="BE94" s="218">
        <v>0</v>
      </c>
      <c r="BF94" s="218">
        <v>0</v>
      </c>
      <c r="BG94" s="218">
        <v>0</v>
      </c>
      <c r="BH94" s="218">
        <v>0</v>
      </c>
      <c r="BI94" s="218">
        <v>0</v>
      </c>
      <c r="BJ94" s="218">
        <v>0</v>
      </c>
      <c r="BK94" s="218">
        <v>0</v>
      </c>
      <c r="BL94" s="218">
        <v>0</v>
      </c>
      <c r="BM94" s="218">
        <v>0</v>
      </c>
      <c r="BN94" s="218">
        <v>0</v>
      </c>
      <c r="BO94" s="218">
        <v>0</v>
      </c>
      <c r="BP94" s="218">
        <v>0</v>
      </c>
      <c r="BQ94" s="218">
        <v>0</v>
      </c>
      <c r="BR94" s="218">
        <v>0</v>
      </c>
      <c r="BS94" s="218">
        <v>0</v>
      </c>
      <c r="BT94" s="218">
        <v>0</v>
      </c>
      <c r="BU94" s="218">
        <v>0</v>
      </c>
      <c r="BV94" s="218">
        <v>0</v>
      </c>
      <c r="BW94" s="218">
        <v>0</v>
      </c>
      <c r="BX94" s="218">
        <v>0</v>
      </c>
      <c r="BY94" s="218">
        <v>0</v>
      </c>
      <c r="BZ94" s="218">
        <v>0</v>
      </c>
      <c r="CA94" s="218">
        <v>0</v>
      </c>
      <c r="CB94" s="218">
        <v>0</v>
      </c>
      <c r="CC94" s="218">
        <v>0</v>
      </c>
      <c r="CD94" s="218">
        <v>0</v>
      </c>
      <c r="CE94" s="218">
        <v>0</v>
      </c>
      <c r="CF94" s="218">
        <v>0</v>
      </c>
      <c r="CG94" s="220">
        <v>0</v>
      </c>
    </row>
    <row r="95" spans="1:85" ht="25.5" customHeight="1" x14ac:dyDescent="0.35">
      <c r="A95" s="289"/>
      <c r="B95" s="221" t="s">
        <v>439</v>
      </c>
      <c r="AH95" s="218">
        <f t="shared" ref="AH95:BM95" si="14">SUM(AH96:AH98)</f>
        <v>0</v>
      </c>
      <c r="AI95" s="218">
        <f t="shared" si="14"/>
        <v>0</v>
      </c>
      <c r="AJ95" s="218">
        <f t="shared" si="14"/>
        <v>0</v>
      </c>
      <c r="AK95" s="218">
        <f t="shared" si="14"/>
        <v>0</v>
      </c>
      <c r="AL95" s="218">
        <f t="shared" si="14"/>
        <v>0</v>
      </c>
      <c r="AM95" s="218">
        <f t="shared" si="14"/>
        <v>0</v>
      </c>
      <c r="AN95" s="218">
        <f t="shared" si="14"/>
        <v>0</v>
      </c>
      <c r="AO95" s="218">
        <f t="shared" si="14"/>
        <v>0</v>
      </c>
      <c r="AP95" s="218">
        <f t="shared" si="14"/>
        <v>0</v>
      </c>
      <c r="AQ95" s="218">
        <f t="shared" si="14"/>
        <v>0</v>
      </c>
      <c r="AR95" s="218">
        <f t="shared" si="14"/>
        <v>0</v>
      </c>
      <c r="AS95" s="218">
        <f t="shared" si="14"/>
        <v>0</v>
      </c>
      <c r="AT95" s="218">
        <f t="shared" si="14"/>
        <v>0</v>
      </c>
      <c r="AU95" s="218">
        <f t="shared" si="14"/>
        <v>229</v>
      </c>
      <c r="AV95" s="218">
        <f t="shared" si="14"/>
        <v>236</v>
      </c>
      <c r="AW95" s="218">
        <f t="shared" si="14"/>
        <v>248</v>
      </c>
      <c r="AX95" s="218">
        <f t="shared" si="14"/>
        <v>256</v>
      </c>
      <c r="AY95" s="218">
        <f t="shared" si="14"/>
        <v>268</v>
      </c>
      <c r="AZ95" s="218">
        <f t="shared" si="14"/>
        <v>275</v>
      </c>
      <c r="BA95" s="218">
        <f t="shared" si="14"/>
        <v>359</v>
      </c>
      <c r="BB95" s="218">
        <f t="shared" si="14"/>
        <v>369</v>
      </c>
      <c r="BC95" s="218">
        <f t="shared" si="14"/>
        <v>374</v>
      </c>
      <c r="BD95" s="218">
        <f t="shared" si="14"/>
        <v>373</v>
      </c>
      <c r="BE95" s="218">
        <f t="shared" si="14"/>
        <v>368</v>
      </c>
      <c r="BF95" s="218">
        <f t="shared" si="14"/>
        <v>354</v>
      </c>
      <c r="BG95" s="218">
        <f t="shared" si="14"/>
        <v>353</v>
      </c>
      <c r="BH95" s="218">
        <f t="shared" si="14"/>
        <v>352</v>
      </c>
      <c r="BI95" s="218">
        <f t="shared" si="14"/>
        <v>349</v>
      </c>
      <c r="BJ95" s="218">
        <f t="shared" si="14"/>
        <v>345</v>
      </c>
      <c r="BK95" s="218">
        <f t="shared" si="14"/>
        <v>341</v>
      </c>
      <c r="BL95" s="218">
        <f t="shared" si="14"/>
        <v>335</v>
      </c>
      <c r="BM95" s="218">
        <f t="shared" si="14"/>
        <v>333</v>
      </c>
      <c r="BN95" s="218">
        <f t="shared" ref="BN95:CG95" si="15">SUM(BN96:BN98)</f>
        <v>334</v>
      </c>
      <c r="BO95" s="218">
        <f t="shared" si="15"/>
        <v>331</v>
      </c>
      <c r="BP95" s="218">
        <f t="shared" si="15"/>
        <v>324</v>
      </c>
      <c r="BQ95" s="218">
        <f t="shared" si="15"/>
        <v>326</v>
      </c>
      <c r="BR95" s="218">
        <f t="shared" si="15"/>
        <v>319</v>
      </c>
      <c r="BS95" s="218">
        <f t="shared" si="15"/>
        <v>313</v>
      </c>
      <c r="BT95" s="218">
        <f t="shared" si="15"/>
        <v>305</v>
      </c>
      <c r="BU95" s="218">
        <f t="shared" si="15"/>
        <v>296</v>
      </c>
      <c r="BV95" s="218">
        <f t="shared" si="15"/>
        <v>288</v>
      </c>
      <c r="BW95" s="218">
        <f t="shared" si="15"/>
        <v>279</v>
      </c>
      <c r="BX95" s="218">
        <f t="shared" si="15"/>
        <v>240</v>
      </c>
      <c r="BY95" s="218">
        <f t="shared" si="15"/>
        <v>230</v>
      </c>
      <c r="BZ95" s="218">
        <f t="shared" si="15"/>
        <v>223</v>
      </c>
      <c r="CA95" s="218">
        <f t="shared" si="15"/>
        <v>215</v>
      </c>
      <c r="CB95" s="218">
        <f t="shared" si="15"/>
        <v>207</v>
      </c>
      <c r="CC95" s="218">
        <f t="shared" si="15"/>
        <v>199</v>
      </c>
      <c r="CD95" s="218">
        <f t="shared" si="15"/>
        <v>191</v>
      </c>
      <c r="CE95" s="218">
        <f t="shared" si="15"/>
        <v>183</v>
      </c>
      <c r="CF95" s="218">
        <f t="shared" si="15"/>
        <v>175</v>
      </c>
      <c r="CG95" s="220">
        <f t="shared" si="15"/>
        <v>167</v>
      </c>
    </row>
    <row r="96" spans="1:85" x14ac:dyDescent="0.35">
      <c r="A96" s="289"/>
      <c r="B96" s="201" t="s">
        <v>572</v>
      </c>
      <c r="AH96" s="218">
        <v>0</v>
      </c>
      <c r="AI96" s="218">
        <v>0</v>
      </c>
      <c r="AJ96" s="218">
        <v>0</v>
      </c>
      <c r="AK96" s="218">
        <v>0</v>
      </c>
      <c r="AL96" s="218">
        <v>0</v>
      </c>
      <c r="AM96" s="218">
        <v>0</v>
      </c>
      <c r="AN96" s="218">
        <v>0</v>
      </c>
      <c r="AO96" s="218">
        <v>0</v>
      </c>
      <c r="AP96" s="218">
        <v>0</v>
      </c>
      <c r="AQ96" s="218">
        <v>0</v>
      </c>
      <c r="AR96" s="218">
        <v>0</v>
      </c>
      <c r="AS96" s="218">
        <v>0</v>
      </c>
      <c r="AT96" s="218">
        <v>0</v>
      </c>
      <c r="AU96" s="218">
        <v>25</v>
      </c>
      <c r="AV96" s="218">
        <v>24</v>
      </c>
      <c r="AW96" s="218">
        <v>22</v>
      </c>
      <c r="AX96" s="218">
        <v>21</v>
      </c>
      <c r="AY96" s="218">
        <v>19</v>
      </c>
      <c r="AZ96" s="218">
        <v>17</v>
      </c>
      <c r="BA96" s="218">
        <v>16</v>
      </c>
      <c r="BB96" s="218">
        <v>16</v>
      </c>
      <c r="BC96" s="218">
        <v>16</v>
      </c>
      <c r="BD96" s="218">
        <v>15</v>
      </c>
      <c r="BE96" s="218">
        <v>13</v>
      </c>
      <c r="BF96" s="218">
        <v>12</v>
      </c>
      <c r="BG96" s="218">
        <v>11</v>
      </c>
      <c r="BH96" s="218">
        <v>11</v>
      </c>
      <c r="BI96" s="218">
        <v>10</v>
      </c>
      <c r="BJ96" s="218">
        <v>9</v>
      </c>
      <c r="BK96" s="218">
        <v>9</v>
      </c>
      <c r="BL96" s="218">
        <v>8</v>
      </c>
      <c r="BM96" s="218">
        <v>8</v>
      </c>
      <c r="BN96" s="218">
        <v>7</v>
      </c>
      <c r="BO96" s="218">
        <v>7</v>
      </c>
      <c r="BP96" s="218">
        <v>6</v>
      </c>
      <c r="BQ96" s="218">
        <v>6</v>
      </c>
      <c r="BR96" s="218">
        <v>5</v>
      </c>
      <c r="BS96" s="218">
        <v>5</v>
      </c>
      <c r="BT96" s="218">
        <v>4</v>
      </c>
      <c r="BU96" s="218">
        <v>4</v>
      </c>
      <c r="BV96" s="218">
        <v>4</v>
      </c>
      <c r="BW96" s="218">
        <v>3</v>
      </c>
      <c r="BX96" s="218">
        <v>3</v>
      </c>
      <c r="BY96" s="218">
        <v>2</v>
      </c>
      <c r="BZ96" s="218">
        <v>2</v>
      </c>
      <c r="CA96" s="218">
        <v>2</v>
      </c>
      <c r="CB96" s="218">
        <v>2</v>
      </c>
      <c r="CC96" s="218">
        <v>2</v>
      </c>
      <c r="CD96" s="218">
        <v>1</v>
      </c>
      <c r="CE96" s="218">
        <v>1</v>
      </c>
      <c r="CF96" s="218">
        <v>1</v>
      </c>
      <c r="CG96" s="220">
        <v>1</v>
      </c>
    </row>
    <row r="97" spans="1:85" x14ac:dyDescent="0.35">
      <c r="A97" s="289"/>
      <c r="B97" s="201" t="s">
        <v>573</v>
      </c>
      <c r="AH97" s="218">
        <v>0</v>
      </c>
      <c r="AI97" s="218">
        <v>0</v>
      </c>
      <c r="AJ97" s="218">
        <v>0</v>
      </c>
      <c r="AK97" s="218">
        <v>0</v>
      </c>
      <c r="AL97" s="218">
        <v>0</v>
      </c>
      <c r="AM97" s="218">
        <v>0</v>
      </c>
      <c r="AN97" s="218">
        <v>0</v>
      </c>
      <c r="AO97" s="218">
        <v>0</v>
      </c>
      <c r="AP97" s="218">
        <v>0</v>
      </c>
      <c r="AQ97" s="218">
        <v>0</v>
      </c>
      <c r="AR97" s="218">
        <v>0</v>
      </c>
      <c r="AS97" s="218">
        <v>0</v>
      </c>
      <c r="AT97" s="218">
        <v>0</v>
      </c>
      <c r="AU97" s="218">
        <v>204</v>
      </c>
      <c r="AV97" s="218">
        <v>212</v>
      </c>
      <c r="AW97" s="218">
        <v>226</v>
      </c>
      <c r="AX97" s="218">
        <v>235</v>
      </c>
      <c r="AY97" s="218">
        <v>249</v>
      </c>
      <c r="AZ97" s="218">
        <v>258</v>
      </c>
      <c r="BA97" s="218">
        <v>343</v>
      </c>
      <c r="BB97" s="218">
        <v>353</v>
      </c>
      <c r="BC97" s="218">
        <v>358</v>
      </c>
      <c r="BD97" s="218">
        <v>358</v>
      </c>
      <c r="BE97" s="218">
        <v>355</v>
      </c>
      <c r="BF97" s="218">
        <v>342</v>
      </c>
      <c r="BG97" s="218">
        <v>342</v>
      </c>
      <c r="BH97" s="218">
        <v>341</v>
      </c>
      <c r="BI97" s="218">
        <v>339</v>
      </c>
      <c r="BJ97" s="218">
        <v>336</v>
      </c>
      <c r="BK97" s="218">
        <v>332</v>
      </c>
      <c r="BL97" s="218">
        <v>327</v>
      </c>
      <c r="BM97" s="218">
        <v>325</v>
      </c>
      <c r="BN97" s="218">
        <v>327</v>
      </c>
      <c r="BO97" s="218">
        <v>324</v>
      </c>
      <c r="BP97" s="218">
        <v>318</v>
      </c>
      <c r="BQ97" s="218">
        <v>320</v>
      </c>
      <c r="BR97" s="218">
        <v>314</v>
      </c>
      <c r="BS97" s="218">
        <v>308</v>
      </c>
      <c r="BT97" s="218">
        <v>301</v>
      </c>
      <c r="BU97" s="218">
        <v>292</v>
      </c>
      <c r="BV97" s="218">
        <v>284</v>
      </c>
      <c r="BW97" s="218">
        <v>276</v>
      </c>
      <c r="BX97" s="218">
        <v>237</v>
      </c>
      <c r="BY97" s="218">
        <v>228</v>
      </c>
      <c r="BZ97" s="218">
        <v>221</v>
      </c>
      <c r="CA97" s="218">
        <v>213</v>
      </c>
      <c r="CB97" s="218">
        <v>205</v>
      </c>
      <c r="CC97" s="218">
        <v>197</v>
      </c>
      <c r="CD97" s="218">
        <v>190</v>
      </c>
      <c r="CE97" s="218">
        <v>182</v>
      </c>
      <c r="CF97" s="218">
        <v>174</v>
      </c>
      <c r="CG97" s="220">
        <v>166</v>
      </c>
    </row>
    <row r="98" spans="1:85" x14ac:dyDescent="0.35">
      <c r="A98" s="289"/>
      <c r="B98" s="293" t="s">
        <v>575</v>
      </c>
      <c r="AH98" s="218">
        <v>0</v>
      </c>
      <c r="AI98" s="218">
        <v>0</v>
      </c>
      <c r="AJ98" s="218">
        <v>0</v>
      </c>
      <c r="AK98" s="218">
        <v>0</v>
      </c>
      <c r="AL98" s="218">
        <v>0</v>
      </c>
      <c r="AM98" s="218">
        <v>0</v>
      </c>
      <c r="AN98" s="218">
        <v>0</v>
      </c>
      <c r="AO98" s="218">
        <v>0</v>
      </c>
      <c r="AP98" s="218">
        <v>0</v>
      </c>
      <c r="AQ98" s="218">
        <v>0</v>
      </c>
      <c r="AR98" s="218">
        <v>0</v>
      </c>
      <c r="AS98" s="218">
        <v>0</v>
      </c>
      <c r="AT98" s="218">
        <v>0</v>
      </c>
      <c r="AU98" s="218">
        <v>0</v>
      </c>
      <c r="AV98" s="218">
        <v>0</v>
      </c>
      <c r="AW98" s="218">
        <v>0</v>
      </c>
      <c r="AX98" s="218">
        <v>0</v>
      </c>
      <c r="AY98" s="218">
        <v>0</v>
      </c>
      <c r="AZ98" s="218">
        <v>0</v>
      </c>
      <c r="BA98" s="218">
        <v>0</v>
      </c>
      <c r="BB98" s="218">
        <v>0</v>
      </c>
      <c r="BC98" s="218">
        <v>0</v>
      </c>
      <c r="BD98" s="218">
        <v>0</v>
      </c>
      <c r="BE98" s="218">
        <v>0</v>
      </c>
      <c r="BF98" s="218">
        <v>0</v>
      </c>
      <c r="BG98" s="218">
        <v>0</v>
      </c>
      <c r="BH98" s="218">
        <v>0</v>
      </c>
      <c r="BI98" s="218">
        <v>0</v>
      </c>
      <c r="BJ98" s="218">
        <v>0</v>
      </c>
      <c r="BK98" s="218">
        <v>0</v>
      </c>
      <c r="BL98" s="218">
        <v>0</v>
      </c>
      <c r="BM98" s="218">
        <v>0</v>
      </c>
      <c r="BN98" s="218">
        <v>0</v>
      </c>
      <c r="BO98" s="218">
        <v>0</v>
      </c>
      <c r="BP98" s="218">
        <v>0</v>
      </c>
      <c r="BQ98" s="218">
        <v>0</v>
      </c>
      <c r="BR98" s="218">
        <v>0</v>
      </c>
      <c r="BS98" s="218">
        <v>0</v>
      </c>
      <c r="BT98" s="218">
        <v>0</v>
      </c>
      <c r="BU98" s="218">
        <v>0</v>
      </c>
      <c r="BV98" s="218">
        <v>0</v>
      </c>
      <c r="BW98" s="218">
        <v>0</v>
      </c>
      <c r="BX98" s="218">
        <v>0</v>
      </c>
      <c r="BY98" s="218">
        <v>0</v>
      </c>
      <c r="BZ98" s="218">
        <v>0</v>
      </c>
      <c r="CA98" s="218">
        <v>0</v>
      </c>
      <c r="CB98" s="218">
        <v>0</v>
      </c>
      <c r="CC98" s="218">
        <v>0</v>
      </c>
      <c r="CD98" s="218">
        <v>0</v>
      </c>
      <c r="CE98" s="218">
        <v>0</v>
      </c>
      <c r="CF98" s="218">
        <v>0</v>
      </c>
      <c r="CG98" s="220">
        <v>0</v>
      </c>
    </row>
    <row r="99" spans="1:85" ht="24.75" customHeight="1" x14ac:dyDescent="0.35">
      <c r="A99" s="289"/>
      <c r="B99" s="221" t="s">
        <v>358</v>
      </c>
      <c r="AH99" s="218">
        <v>0</v>
      </c>
      <c r="AI99" s="218">
        <v>0</v>
      </c>
      <c r="AJ99" s="218">
        <v>0</v>
      </c>
      <c r="AK99" s="218">
        <v>0</v>
      </c>
      <c r="AL99" s="218">
        <v>0</v>
      </c>
      <c r="AM99" s="218">
        <v>0</v>
      </c>
      <c r="AN99" s="218">
        <v>0</v>
      </c>
      <c r="AO99" s="218">
        <v>0</v>
      </c>
      <c r="AP99" s="218">
        <v>0</v>
      </c>
      <c r="AQ99" s="218">
        <v>0</v>
      </c>
      <c r="AR99" s="218">
        <v>0</v>
      </c>
      <c r="AS99" s="218">
        <v>0</v>
      </c>
      <c r="AT99" s="218">
        <v>0</v>
      </c>
      <c r="AU99" s="218">
        <v>0</v>
      </c>
      <c r="AV99" s="218">
        <v>0</v>
      </c>
      <c r="AW99" s="218">
        <v>0</v>
      </c>
      <c r="AX99" s="218">
        <v>0</v>
      </c>
      <c r="AY99" s="218">
        <v>0</v>
      </c>
      <c r="AZ99" s="218">
        <v>0</v>
      </c>
      <c r="BA99" s="218">
        <v>0</v>
      </c>
      <c r="BB99" s="218">
        <v>0</v>
      </c>
      <c r="BC99" s="218">
        <v>448</v>
      </c>
      <c r="BD99" s="218">
        <v>459</v>
      </c>
      <c r="BE99" s="218">
        <v>493</v>
      </c>
      <c r="BF99" s="218">
        <v>541</v>
      </c>
      <c r="BG99" s="218">
        <v>632</v>
      </c>
      <c r="BH99" s="218">
        <v>702</v>
      </c>
      <c r="BI99" s="218">
        <v>754</v>
      </c>
      <c r="BJ99" s="218">
        <v>803</v>
      </c>
      <c r="BK99" s="218">
        <v>852</v>
      </c>
      <c r="BL99" s="218">
        <v>907</v>
      </c>
      <c r="BM99" s="218">
        <v>961</v>
      </c>
      <c r="BN99" s="218">
        <v>1004</v>
      </c>
      <c r="BO99" s="218">
        <v>1032</v>
      </c>
      <c r="BP99" s="218">
        <v>1056</v>
      </c>
      <c r="BQ99" s="218">
        <v>1071</v>
      </c>
      <c r="BR99" s="218">
        <v>1108</v>
      </c>
      <c r="BS99" s="218">
        <v>1170</v>
      </c>
      <c r="BT99" s="218">
        <v>1210</v>
      </c>
      <c r="BU99" s="218">
        <v>1245</v>
      </c>
      <c r="BV99" s="218">
        <v>1219</v>
      </c>
      <c r="BW99" s="218">
        <v>1179</v>
      </c>
      <c r="BX99" s="218">
        <v>1181</v>
      </c>
      <c r="BY99" s="218">
        <v>1187</v>
      </c>
      <c r="BZ99" s="218">
        <v>1229</v>
      </c>
      <c r="CA99" s="218">
        <v>1257</v>
      </c>
      <c r="CB99" s="218">
        <v>1306</v>
      </c>
      <c r="CC99" s="218">
        <v>1355</v>
      </c>
      <c r="CD99" s="218">
        <v>1394</v>
      </c>
      <c r="CE99" s="218">
        <v>1428</v>
      </c>
      <c r="CF99" s="218">
        <v>1466</v>
      </c>
      <c r="CG99" s="220">
        <v>1512</v>
      </c>
    </row>
    <row r="100" spans="1:85" x14ac:dyDescent="0.35">
      <c r="A100" s="289"/>
      <c r="B100" s="260" t="s">
        <v>447</v>
      </c>
      <c r="AH100" s="218">
        <v>6</v>
      </c>
      <c r="AI100" s="218">
        <v>6</v>
      </c>
      <c r="AJ100" s="218">
        <v>7</v>
      </c>
      <c r="AK100" s="218">
        <v>7</v>
      </c>
      <c r="AL100" s="218">
        <v>8</v>
      </c>
      <c r="AM100" s="218">
        <v>9</v>
      </c>
      <c r="AN100" s="218">
        <v>10</v>
      </c>
      <c r="AO100" s="218">
        <v>10</v>
      </c>
      <c r="AP100" s="218">
        <v>33</v>
      </c>
      <c r="AQ100" s="218">
        <v>76</v>
      </c>
      <c r="AR100" s="218">
        <v>104</v>
      </c>
      <c r="AS100" s="218">
        <v>118</v>
      </c>
      <c r="AT100" s="218">
        <v>130</v>
      </c>
      <c r="AU100" s="218">
        <v>152</v>
      </c>
      <c r="AV100" s="218">
        <v>182</v>
      </c>
      <c r="AW100" s="218">
        <v>220</v>
      </c>
      <c r="AX100" s="218">
        <v>263</v>
      </c>
      <c r="AY100" s="218">
        <v>326</v>
      </c>
      <c r="AZ100" s="218">
        <v>343</v>
      </c>
      <c r="BA100" s="218">
        <v>367</v>
      </c>
      <c r="BB100" s="218">
        <v>373</v>
      </c>
      <c r="BC100" s="218">
        <v>378</v>
      </c>
      <c r="BD100" s="218">
        <v>384</v>
      </c>
      <c r="BE100" s="218">
        <v>386</v>
      </c>
      <c r="BF100" s="218">
        <v>395</v>
      </c>
      <c r="BG100" s="218">
        <v>406</v>
      </c>
      <c r="BH100" s="218">
        <v>429</v>
      </c>
      <c r="BI100" s="218">
        <v>446</v>
      </c>
      <c r="BJ100" s="218">
        <v>458</v>
      </c>
      <c r="BK100" s="218">
        <v>471</v>
      </c>
      <c r="BL100" s="218">
        <v>492</v>
      </c>
      <c r="BM100" s="218">
        <v>521</v>
      </c>
      <c r="BN100" s="218">
        <v>553</v>
      </c>
      <c r="BO100" s="218">
        <v>584</v>
      </c>
      <c r="BP100" s="218">
        <v>618</v>
      </c>
      <c r="BQ100" s="218">
        <v>653</v>
      </c>
      <c r="BR100" s="218">
        <v>699</v>
      </c>
      <c r="BS100" s="218">
        <v>760</v>
      </c>
      <c r="BT100" s="218">
        <v>798</v>
      </c>
      <c r="BU100" s="218">
        <v>826</v>
      </c>
      <c r="BV100" s="218">
        <v>815</v>
      </c>
      <c r="BW100" s="218">
        <v>808</v>
      </c>
      <c r="BX100" s="218">
        <v>850</v>
      </c>
      <c r="BY100" s="218">
        <v>847</v>
      </c>
      <c r="BZ100" s="218">
        <v>871</v>
      </c>
      <c r="CA100" s="218">
        <v>902</v>
      </c>
      <c r="CB100" s="218">
        <v>937</v>
      </c>
      <c r="CC100" s="218">
        <v>975</v>
      </c>
      <c r="CD100" s="218">
        <v>1015</v>
      </c>
      <c r="CE100" s="218">
        <v>1059</v>
      </c>
      <c r="CF100" s="218">
        <v>1097</v>
      </c>
      <c r="CG100" s="220">
        <v>1138</v>
      </c>
    </row>
    <row r="101" spans="1:85" x14ac:dyDescent="0.35">
      <c r="A101" s="289"/>
      <c r="B101" s="260" t="s">
        <v>448</v>
      </c>
      <c r="AH101" s="218">
        <v>0</v>
      </c>
      <c r="AI101" s="218">
        <v>0</v>
      </c>
      <c r="AJ101" s="218">
        <v>0</v>
      </c>
      <c r="AK101" s="218">
        <v>0</v>
      </c>
      <c r="AL101" s="218">
        <v>0</v>
      </c>
      <c r="AM101" s="218">
        <v>0</v>
      </c>
      <c r="AN101" s="218">
        <v>0</v>
      </c>
      <c r="AO101" s="218">
        <v>0</v>
      </c>
      <c r="AP101" s="218">
        <v>0</v>
      </c>
      <c r="AQ101" s="218">
        <v>0</v>
      </c>
      <c r="AR101" s="218">
        <v>0</v>
      </c>
      <c r="AS101" s="218">
        <v>0</v>
      </c>
      <c r="AT101" s="218">
        <v>0</v>
      </c>
      <c r="AU101" s="218">
        <v>0</v>
      </c>
      <c r="AV101" s="218">
        <v>0</v>
      </c>
      <c r="AW101" s="218">
        <v>0</v>
      </c>
      <c r="AX101" s="218">
        <v>0</v>
      </c>
      <c r="AY101" s="218">
        <v>0</v>
      </c>
      <c r="AZ101" s="218">
        <v>0</v>
      </c>
      <c r="BA101" s="218">
        <v>0</v>
      </c>
      <c r="BB101" s="218">
        <v>0</v>
      </c>
      <c r="BC101" s="218">
        <v>0</v>
      </c>
      <c r="BD101" s="218">
        <v>0</v>
      </c>
      <c r="BE101" s="218">
        <v>0</v>
      </c>
      <c r="BF101" s="218">
        <v>0</v>
      </c>
      <c r="BG101" s="218">
        <v>226</v>
      </c>
      <c r="BH101" s="218">
        <v>273</v>
      </c>
      <c r="BI101" s="218">
        <v>308</v>
      </c>
      <c r="BJ101" s="218">
        <v>345</v>
      </c>
      <c r="BK101" s="218">
        <v>381</v>
      </c>
      <c r="BL101" s="218">
        <v>414</v>
      </c>
      <c r="BM101" s="218">
        <v>439</v>
      </c>
      <c r="BN101" s="218">
        <v>451</v>
      </c>
      <c r="BO101" s="218">
        <v>448</v>
      </c>
      <c r="BP101" s="218">
        <v>438</v>
      </c>
      <c r="BQ101" s="218">
        <v>418</v>
      </c>
      <c r="BR101" s="218">
        <v>409</v>
      </c>
      <c r="BS101" s="218">
        <v>411</v>
      </c>
      <c r="BT101" s="218">
        <v>412</v>
      </c>
      <c r="BU101" s="218">
        <v>419</v>
      </c>
      <c r="BV101" s="218">
        <v>404</v>
      </c>
      <c r="BW101" s="218">
        <v>371</v>
      </c>
      <c r="BX101" s="218">
        <v>331</v>
      </c>
      <c r="BY101" s="218">
        <v>340</v>
      </c>
      <c r="BZ101" s="218">
        <v>358</v>
      </c>
      <c r="CA101" s="218">
        <v>355</v>
      </c>
      <c r="CB101" s="218">
        <v>369</v>
      </c>
      <c r="CC101" s="218">
        <v>380</v>
      </c>
      <c r="CD101" s="218">
        <v>379</v>
      </c>
      <c r="CE101" s="218">
        <v>369</v>
      </c>
      <c r="CF101" s="218">
        <v>369</v>
      </c>
      <c r="CG101" s="220">
        <v>374</v>
      </c>
    </row>
    <row r="102" spans="1:85" ht="24.75" customHeight="1" x14ac:dyDescent="0.35">
      <c r="A102" s="289"/>
      <c r="B102" s="221" t="s">
        <v>598</v>
      </c>
      <c r="AH102" s="218">
        <v>0</v>
      </c>
      <c r="AI102" s="218">
        <v>0</v>
      </c>
      <c r="AJ102" s="218">
        <v>0</v>
      </c>
      <c r="AK102" s="218">
        <v>0</v>
      </c>
      <c r="AL102" s="218">
        <v>0</v>
      </c>
      <c r="AM102" s="218">
        <v>0</v>
      </c>
      <c r="AN102" s="218">
        <v>0</v>
      </c>
      <c r="AO102" s="218">
        <v>0</v>
      </c>
      <c r="AP102" s="218">
        <v>0</v>
      </c>
      <c r="AQ102" s="218">
        <v>0</v>
      </c>
      <c r="AR102" s="218">
        <v>0</v>
      </c>
      <c r="AS102" s="218">
        <v>0</v>
      </c>
      <c r="AT102" s="218">
        <v>0</v>
      </c>
      <c r="AU102" s="218">
        <v>0</v>
      </c>
      <c r="AV102" s="218">
        <v>0</v>
      </c>
      <c r="AW102" s="218">
        <v>0</v>
      </c>
      <c r="AX102" s="218">
        <v>0</v>
      </c>
      <c r="AY102" s="218">
        <v>0</v>
      </c>
      <c r="AZ102" s="218">
        <v>0</v>
      </c>
      <c r="BA102" s="218">
        <v>0</v>
      </c>
      <c r="BB102" s="218">
        <v>0</v>
      </c>
      <c r="BC102" s="218">
        <v>0</v>
      </c>
      <c r="BD102" s="218">
        <v>92</v>
      </c>
      <c r="BE102" s="218">
        <v>97</v>
      </c>
      <c r="BF102" s="218">
        <v>106</v>
      </c>
      <c r="BG102" s="218">
        <v>100</v>
      </c>
      <c r="BH102" s="218">
        <v>80</v>
      </c>
      <c r="BI102" s="218">
        <v>81</v>
      </c>
      <c r="BJ102" s="218">
        <v>83</v>
      </c>
      <c r="BK102" s="218">
        <v>85</v>
      </c>
      <c r="BL102" s="218">
        <v>89</v>
      </c>
      <c r="BM102" s="218">
        <v>97</v>
      </c>
      <c r="BN102" s="218">
        <v>109</v>
      </c>
      <c r="BO102" s="218">
        <v>121</v>
      </c>
      <c r="BP102" s="218">
        <v>136</v>
      </c>
      <c r="BQ102" s="218">
        <v>150</v>
      </c>
      <c r="BR102" s="218">
        <v>160</v>
      </c>
      <c r="BS102" s="218">
        <v>169</v>
      </c>
      <c r="BT102" s="218">
        <v>173</v>
      </c>
      <c r="BU102" s="218">
        <v>180</v>
      </c>
      <c r="BV102" s="218">
        <v>165</v>
      </c>
      <c r="BW102" s="218">
        <v>128</v>
      </c>
      <c r="BX102" s="218">
        <v>115</v>
      </c>
      <c r="BY102" s="218">
        <v>99</v>
      </c>
      <c r="BZ102" s="218">
        <v>87</v>
      </c>
      <c r="CA102" s="218">
        <v>77</v>
      </c>
      <c r="CB102" s="218">
        <v>21</v>
      </c>
      <c r="CC102" s="218">
        <v>0</v>
      </c>
      <c r="CD102" s="218">
        <v>0</v>
      </c>
      <c r="CE102" s="218">
        <v>0</v>
      </c>
      <c r="CF102" s="218">
        <v>0</v>
      </c>
      <c r="CG102" s="220">
        <v>0</v>
      </c>
    </row>
    <row r="103" spans="1:85" ht="24.75" customHeight="1" x14ac:dyDescent="0.35">
      <c r="A103" s="289"/>
      <c r="B103" s="221" t="s">
        <v>599</v>
      </c>
      <c r="AH103" s="218">
        <f t="shared" ref="AH103:BM103" si="16">SUM(AH105:AH107,AH109)</f>
        <v>0</v>
      </c>
      <c r="AI103" s="218">
        <f t="shared" si="16"/>
        <v>0</v>
      </c>
      <c r="AJ103" s="218">
        <f t="shared" si="16"/>
        <v>0</v>
      </c>
      <c r="AK103" s="218">
        <f t="shared" si="16"/>
        <v>0</v>
      </c>
      <c r="AL103" s="218">
        <f t="shared" si="16"/>
        <v>0</v>
      </c>
      <c r="AM103" s="218">
        <f t="shared" si="16"/>
        <v>0</v>
      </c>
      <c r="AN103" s="218">
        <f t="shared" si="16"/>
        <v>0</v>
      </c>
      <c r="AO103" s="218">
        <f t="shared" si="16"/>
        <v>0</v>
      </c>
      <c r="AP103" s="218">
        <f t="shared" si="16"/>
        <v>0</v>
      </c>
      <c r="AQ103" s="218">
        <f t="shared" si="16"/>
        <v>0</v>
      </c>
      <c r="AR103" s="218">
        <f t="shared" si="16"/>
        <v>239</v>
      </c>
      <c r="AS103" s="218">
        <f t="shared" si="16"/>
        <v>267</v>
      </c>
      <c r="AT103" s="218">
        <f t="shared" si="16"/>
        <v>311</v>
      </c>
      <c r="AU103" s="218">
        <f t="shared" si="16"/>
        <v>359</v>
      </c>
      <c r="AV103" s="218">
        <f t="shared" si="16"/>
        <v>416</v>
      </c>
      <c r="AW103" s="218">
        <f t="shared" si="16"/>
        <v>491</v>
      </c>
      <c r="AX103" s="218">
        <f t="shared" si="16"/>
        <v>568</v>
      </c>
      <c r="AY103" s="218">
        <f t="shared" si="16"/>
        <v>626</v>
      </c>
      <c r="AZ103" s="218">
        <f t="shared" si="16"/>
        <v>655</v>
      </c>
      <c r="BA103" s="218">
        <f t="shared" si="16"/>
        <v>693</v>
      </c>
      <c r="BB103" s="218">
        <f t="shared" si="16"/>
        <v>735</v>
      </c>
      <c r="BC103" s="218">
        <f t="shared" si="16"/>
        <v>759</v>
      </c>
      <c r="BD103" s="218">
        <f t="shared" si="16"/>
        <v>771</v>
      </c>
      <c r="BE103" s="218">
        <f t="shared" si="16"/>
        <v>798</v>
      </c>
      <c r="BF103" s="218">
        <f t="shared" si="16"/>
        <v>837</v>
      </c>
      <c r="BG103" s="218">
        <f t="shared" si="16"/>
        <v>899</v>
      </c>
      <c r="BH103" s="218">
        <f t="shared" si="16"/>
        <v>956</v>
      </c>
      <c r="BI103" s="218">
        <f t="shared" si="16"/>
        <v>1007</v>
      </c>
      <c r="BJ103" s="218">
        <f t="shared" si="16"/>
        <v>2142</v>
      </c>
      <c r="BK103" s="218">
        <f t="shared" si="16"/>
        <v>2151</v>
      </c>
      <c r="BL103" s="218">
        <f t="shared" si="16"/>
        <v>2249</v>
      </c>
      <c r="BM103" s="218">
        <f t="shared" si="16"/>
        <v>2371</v>
      </c>
      <c r="BN103" s="218">
        <f t="shared" ref="BN103:CG103" si="17">SUM(BN105:BN107,BN109)</f>
        <v>2487</v>
      </c>
      <c r="BO103" s="218">
        <f t="shared" si="17"/>
        <v>2564</v>
      </c>
      <c r="BP103" s="218">
        <f t="shared" si="17"/>
        <v>2613</v>
      </c>
      <c r="BQ103" s="218">
        <f t="shared" si="17"/>
        <v>2676</v>
      </c>
      <c r="BR103" s="218">
        <f t="shared" si="17"/>
        <v>2835</v>
      </c>
      <c r="BS103" s="218">
        <f t="shared" si="17"/>
        <v>2925</v>
      </c>
      <c r="BT103" s="218">
        <f t="shared" si="17"/>
        <v>2914</v>
      </c>
      <c r="BU103" s="218">
        <f t="shared" si="17"/>
        <v>2850</v>
      </c>
      <c r="BV103" s="218">
        <f t="shared" si="17"/>
        <v>1424</v>
      </c>
      <c r="BW103" s="218">
        <f t="shared" si="17"/>
        <v>1256</v>
      </c>
      <c r="BX103" s="218">
        <f t="shared" si="17"/>
        <v>1154</v>
      </c>
      <c r="BY103" s="218">
        <f t="shared" si="17"/>
        <v>1057</v>
      </c>
      <c r="BZ103" s="218">
        <f t="shared" si="17"/>
        <v>967</v>
      </c>
      <c r="CA103" s="218">
        <f t="shared" si="17"/>
        <v>894</v>
      </c>
      <c r="CB103" s="218">
        <f t="shared" si="17"/>
        <v>676</v>
      </c>
      <c r="CC103" s="218">
        <f t="shared" si="17"/>
        <v>222</v>
      </c>
      <c r="CD103" s="218">
        <f t="shared" si="17"/>
        <v>102</v>
      </c>
      <c r="CE103" s="218">
        <f t="shared" si="17"/>
        <v>104</v>
      </c>
      <c r="CF103" s="218">
        <f t="shared" si="17"/>
        <v>105</v>
      </c>
      <c r="CG103" s="220">
        <f t="shared" si="17"/>
        <v>105</v>
      </c>
    </row>
    <row r="104" spans="1:85" x14ac:dyDescent="0.35">
      <c r="A104" s="289"/>
      <c r="B104" s="260" t="s">
        <v>581</v>
      </c>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T104" s="218"/>
      <c r="BU104" s="218"/>
      <c r="BV104" s="218"/>
      <c r="BW104" s="218"/>
      <c r="BX104" s="218"/>
      <c r="BY104" s="218"/>
      <c r="BZ104" s="218"/>
      <c r="CA104" s="218"/>
      <c r="CB104" s="218"/>
      <c r="CC104" s="218"/>
      <c r="CD104" s="218"/>
      <c r="CE104" s="218"/>
      <c r="CF104" s="218"/>
      <c r="CG104" s="220"/>
    </row>
    <row r="105" spans="1:85" x14ac:dyDescent="0.35">
      <c r="A105" s="289"/>
      <c r="B105" s="290" t="s">
        <v>582</v>
      </c>
      <c r="AH105" s="218">
        <v>0</v>
      </c>
      <c r="AI105" s="218">
        <v>0</v>
      </c>
      <c r="AJ105" s="218">
        <v>0</v>
      </c>
      <c r="AK105" s="218">
        <v>0</v>
      </c>
      <c r="AL105" s="218">
        <v>0</v>
      </c>
      <c r="AM105" s="218">
        <v>0</v>
      </c>
      <c r="AN105" s="218">
        <v>0</v>
      </c>
      <c r="AO105" s="218">
        <v>0</v>
      </c>
      <c r="AP105" s="218">
        <v>0</v>
      </c>
      <c r="AQ105" s="218">
        <v>0</v>
      </c>
      <c r="AR105" s="218">
        <v>0</v>
      </c>
      <c r="AS105" s="218">
        <v>0</v>
      </c>
      <c r="AT105" s="218">
        <v>0</v>
      </c>
      <c r="AU105" s="218">
        <v>0</v>
      </c>
      <c r="AV105" s="218">
        <v>0</v>
      </c>
      <c r="AW105" s="218">
        <v>0</v>
      </c>
      <c r="AX105" s="218">
        <v>0</v>
      </c>
      <c r="AY105" s="218">
        <v>0</v>
      </c>
      <c r="AZ105" s="218">
        <v>0</v>
      </c>
      <c r="BA105" s="218">
        <v>0</v>
      </c>
      <c r="BB105" s="218">
        <v>0</v>
      </c>
      <c r="BC105" s="218">
        <v>0</v>
      </c>
      <c r="BD105" s="218">
        <v>0</v>
      </c>
      <c r="BE105" s="218">
        <v>0</v>
      </c>
      <c r="BF105" s="218">
        <v>0</v>
      </c>
      <c r="BG105" s="218">
        <v>0</v>
      </c>
      <c r="BH105" s="218">
        <v>0</v>
      </c>
      <c r="BI105" s="218">
        <v>0</v>
      </c>
      <c r="BJ105" s="218">
        <v>67</v>
      </c>
      <c r="BK105" s="218">
        <v>70</v>
      </c>
      <c r="BL105" s="218">
        <v>77</v>
      </c>
      <c r="BM105" s="218">
        <v>88</v>
      </c>
      <c r="BN105" s="218">
        <v>103</v>
      </c>
      <c r="BO105" s="218">
        <v>115</v>
      </c>
      <c r="BP105" s="218">
        <v>130</v>
      </c>
      <c r="BQ105" s="218">
        <v>144</v>
      </c>
      <c r="BR105" s="218">
        <v>158</v>
      </c>
      <c r="BS105" s="218">
        <v>174</v>
      </c>
      <c r="BT105" s="218">
        <v>183</v>
      </c>
      <c r="BU105" s="218">
        <v>186</v>
      </c>
      <c r="BV105" s="218">
        <v>181</v>
      </c>
      <c r="BW105" s="218">
        <v>156</v>
      </c>
      <c r="BX105" s="218">
        <v>134</v>
      </c>
      <c r="BY105" s="218">
        <v>119</v>
      </c>
      <c r="BZ105" s="218">
        <v>107</v>
      </c>
      <c r="CA105" s="218">
        <v>97</v>
      </c>
      <c r="CB105" s="218">
        <v>25</v>
      </c>
      <c r="CC105" s="218">
        <v>0</v>
      </c>
      <c r="CD105" s="218">
        <v>0</v>
      </c>
      <c r="CE105" s="218">
        <v>0</v>
      </c>
      <c r="CF105" s="218">
        <v>0</v>
      </c>
      <c r="CG105" s="220">
        <v>0</v>
      </c>
    </row>
    <row r="106" spans="1:85" x14ac:dyDescent="0.35">
      <c r="A106" s="289"/>
      <c r="B106" s="290" t="s">
        <v>583</v>
      </c>
      <c r="AH106" s="218">
        <v>0</v>
      </c>
      <c r="AI106" s="218">
        <v>0</v>
      </c>
      <c r="AJ106" s="218">
        <v>0</v>
      </c>
      <c r="AK106" s="218">
        <v>0</v>
      </c>
      <c r="AL106" s="218">
        <v>0</v>
      </c>
      <c r="AM106" s="218">
        <v>0</v>
      </c>
      <c r="AN106" s="218">
        <v>0</v>
      </c>
      <c r="AO106" s="218">
        <v>0</v>
      </c>
      <c r="AP106" s="218">
        <v>0</v>
      </c>
      <c r="AQ106" s="218">
        <v>0</v>
      </c>
      <c r="AR106" s="218">
        <v>0</v>
      </c>
      <c r="AS106" s="218">
        <v>0</v>
      </c>
      <c r="AT106" s="218">
        <v>0</v>
      </c>
      <c r="AU106" s="218">
        <v>0</v>
      </c>
      <c r="AV106" s="218">
        <v>0</v>
      </c>
      <c r="AW106" s="218">
        <v>0</v>
      </c>
      <c r="AX106" s="218">
        <v>0</v>
      </c>
      <c r="AY106" s="218">
        <v>0</v>
      </c>
      <c r="AZ106" s="218">
        <v>0</v>
      </c>
      <c r="BA106" s="218">
        <v>0</v>
      </c>
      <c r="BB106" s="218">
        <v>0</v>
      </c>
      <c r="BC106" s="218">
        <v>0</v>
      </c>
      <c r="BD106" s="218">
        <v>0</v>
      </c>
      <c r="BE106" s="218">
        <v>0</v>
      </c>
      <c r="BF106" s="218">
        <v>0</v>
      </c>
      <c r="BG106" s="218">
        <v>0</v>
      </c>
      <c r="BH106" s="218">
        <v>0</v>
      </c>
      <c r="BI106" s="218">
        <v>0</v>
      </c>
      <c r="BJ106" s="218">
        <v>18</v>
      </c>
      <c r="BK106" s="218">
        <v>20</v>
      </c>
      <c r="BL106" s="218">
        <v>26</v>
      </c>
      <c r="BM106" s="218">
        <v>30</v>
      </c>
      <c r="BN106" s="218">
        <v>37</v>
      </c>
      <c r="BO106" s="218">
        <v>42</v>
      </c>
      <c r="BP106" s="218">
        <v>49</v>
      </c>
      <c r="BQ106" s="218">
        <v>56</v>
      </c>
      <c r="BR106" s="218">
        <v>59</v>
      </c>
      <c r="BS106" s="218">
        <v>62</v>
      </c>
      <c r="BT106" s="218">
        <v>61</v>
      </c>
      <c r="BU106" s="218">
        <v>57</v>
      </c>
      <c r="BV106" s="218">
        <v>55</v>
      </c>
      <c r="BW106" s="218">
        <v>51</v>
      </c>
      <c r="BX106" s="218">
        <v>50</v>
      </c>
      <c r="BY106" s="218">
        <v>54</v>
      </c>
      <c r="BZ106" s="218">
        <v>63</v>
      </c>
      <c r="CA106" s="218">
        <v>74</v>
      </c>
      <c r="CB106" s="218">
        <v>58</v>
      </c>
      <c r="CC106" s="218">
        <v>86</v>
      </c>
      <c r="CD106" s="218">
        <v>98</v>
      </c>
      <c r="CE106" s="218">
        <v>100</v>
      </c>
      <c r="CF106" s="218">
        <v>102</v>
      </c>
      <c r="CG106" s="220">
        <v>105</v>
      </c>
    </row>
    <row r="107" spans="1:85" x14ac:dyDescent="0.35">
      <c r="A107" s="289"/>
      <c r="B107" s="290" t="s">
        <v>584</v>
      </c>
      <c r="AH107" s="218">
        <v>0</v>
      </c>
      <c r="AI107" s="218">
        <v>0</v>
      </c>
      <c r="AJ107" s="218">
        <v>0</v>
      </c>
      <c r="AK107" s="218">
        <v>0</v>
      </c>
      <c r="AL107" s="218">
        <v>0</v>
      </c>
      <c r="AM107" s="218">
        <v>0</v>
      </c>
      <c r="AN107" s="218">
        <v>0</v>
      </c>
      <c r="AO107" s="218">
        <v>0</v>
      </c>
      <c r="AP107" s="218">
        <v>0</v>
      </c>
      <c r="AQ107" s="218">
        <v>0</v>
      </c>
      <c r="AR107" s="218">
        <v>0</v>
      </c>
      <c r="AS107" s="218">
        <v>0</v>
      </c>
      <c r="AT107" s="218">
        <v>0</v>
      </c>
      <c r="AU107" s="218">
        <v>0</v>
      </c>
      <c r="AV107" s="218">
        <v>0</v>
      </c>
      <c r="AW107" s="218">
        <v>0</v>
      </c>
      <c r="AX107" s="218">
        <v>0</v>
      </c>
      <c r="AY107" s="218">
        <v>0</v>
      </c>
      <c r="AZ107" s="218">
        <v>0</v>
      </c>
      <c r="BA107" s="218">
        <v>0</v>
      </c>
      <c r="BB107" s="218">
        <v>0</v>
      </c>
      <c r="BC107" s="218">
        <v>0</v>
      </c>
      <c r="BD107" s="218">
        <v>0</v>
      </c>
      <c r="BE107" s="218">
        <v>0</v>
      </c>
      <c r="BF107" s="218">
        <v>0</v>
      </c>
      <c r="BG107" s="218">
        <v>0</v>
      </c>
      <c r="BH107" s="218">
        <v>0</v>
      </c>
      <c r="BI107" s="218">
        <v>0</v>
      </c>
      <c r="BJ107" s="218">
        <v>1043</v>
      </c>
      <c r="BK107" s="218">
        <v>1058</v>
      </c>
      <c r="BL107" s="218">
        <v>1095</v>
      </c>
      <c r="BM107" s="218">
        <v>1161</v>
      </c>
      <c r="BN107" s="218">
        <v>1211</v>
      </c>
      <c r="BO107" s="218">
        <v>1240</v>
      </c>
      <c r="BP107" s="218">
        <v>1257</v>
      </c>
      <c r="BQ107" s="218">
        <v>1274</v>
      </c>
      <c r="BR107" s="218">
        <v>1331</v>
      </c>
      <c r="BS107" s="218">
        <v>1347</v>
      </c>
      <c r="BT107" s="218">
        <v>1325</v>
      </c>
      <c r="BU107" s="218">
        <v>1283</v>
      </c>
      <c r="BV107" s="218">
        <v>1188</v>
      </c>
      <c r="BW107" s="218">
        <v>1049</v>
      </c>
      <c r="BX107" s="218">
        <v>970</v>
      </c>
      <c r="BY107" s="218">
        <v>884</v>
      </c>
      <c r="BZ107" s="218">
        <v>797</v>
      </c>
      <c r="CA107" s="218">
        <v>723</v>
      </c>
      <c r="CB107" s="218">
        <v>593</v>
      </c>
      <c r="CC107" s="218">
        <v>136</v>
      </c>
      <c r="CD107" s="218">
        <v>4</v>
      </c>
      <c r="CE107" s="218">
        <v>4</v>
      </c>
      <c r="CF107" s="218">
        <v>3</v>
      </c>
      <c r="CG107" s="220">
        <v>0</v>
      </c>
    </row>
    <row r="108" spans="1:85" x14ac:dyDescent="0.35">
      <c r="A108" s="289"/>
      <c r="B108" s="260" t="s">
        <v>585</v>
      </c>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T108" s="218"/>
      <c r="BU108" s="218"/>
      <c r="BV108" s="218"/>
      <c r="BW108" s="218"/>
      <c r="BX108" s="218"/>
      <c r="BY108" s="218"/>
      <c r="BZ108" s="218"/>
      <c r="CA108" s="218"/>
      <c r="CB108" s="218"/>
      <c r="CC108" s="218"/>
      <c r="CD108" s="218"/>
      <c r="CE108" s="218"/>
      <c r="CF108" s="218"/>
      <c r="CG108" s="220"/>
    </row>
    <row r="109" spans="1:85" s="296" customFormat="1" x14ac:dyDescent="0.35">
      <c r="A109" s="294"/>
      <c r="B109" s="295" t="s">
        <v>586</v>
      </c>
      <c r="D109" s="297"/>
      <c r="E109" s="297"/>
      <c r="F109" s="297"/>
      <c r="G109" s="297"/>
      <c r="H109" s="297"/>
      <c r="I109" s="297"/>
      <c r="J109" s="297"/>
      <c r="K109" s="297"/>
      <c r="L109" s="297"/>
      <c r="M109" s="297"/>
      <c r="N109" s="297"/>
      <c r="O109" s="297"/>
      <c r="P109" s="297"/>
      <c r="Q109" s="297"/>
      <c r="R109" s="297"/>
      <c r="S109" s="297"/>
      <c r="T109" s="297"/>
      <c r="U109" s="297"/>
      <c r="V109" s="297"/>
      <c r="W109" s="297"/>
      <c r="X109" s="297"/>
      <c r="Y109" s="297"/>
      <c r="Z109" s="297"/>
      <c r="AA109" s="297"/>
      <c r="AB109" s="297"/>
      <c r="AC109" s="297"/>
      <c r="AD109" s="297"/>
      <c r="AE109" s="297"/>
      <c r="AF109" s="297"/>
      <c r="AG109" s="297"/>
      <c r="AH109" s="298">
        <v>0</v>
      </c>
      <c r="AI109" s="298">
        <v>0</v>
      </c>
      <c r="AJ109" s="298">
        <v>0</v>
      </c>
      <c r="AK109" s="298">
        <v>0</v>
      </c>
      <c r="AL109" s="298">
        <v>0</v>
      </c>
      <c r="AM109" s="298">
        <v>0</v>
      </c>
      <c r="AN109" s="298">
        <v>0</v>
      </c>
      <c r="AO109" s="298">
        <v>0</v>
      </c>
      <c r="AP109" s="298">
        <v>0</v>
      </c>
      <c r="AQ109" s="298">
        <v>0</v>
      </c>
      <c r="AR109" s="298">
        <v>239</v>
      </c>
      <c r="AS109" s="298">
        <v>267</v>
      </c>
      <c r="AT109" s="298">
        <v>311</v>
      </c>
      <c r="AU109" s="298">
        <v>359</v>
      </c>
      <c r="AV109" s="298">
        <v>416</v>
      </c>
      <c r="AW109" s="298">
        <v>491</v>
      </c>
      <c r="AX109" s="298">
        <v>568</v>
      </c>
      <c r="AY109" s="298">
        <v>626</v>
      </c>
      <c r="AZ109" s="298">
        <v>655</v>
      </c>
      <c r="BA109" s="298">
        <v>693</v>
      </c>
      <c r="BB109" s="298">
        <v>735</v>
      </c>
      <c r="BC109" s="298">
        <v>759</v>
      </c>
      <c r="BD109" s="298">
        <v>771</v>
      </c>
      <c r="BE109" s="298">
        <v>798</v>
      </c>
      <c r="BF109" s="298">
        <v>837</v>
      </c>
      <c r="BG109" s="298">
        <v>899</v>
      </c>
      <c r="BH109" s="298">
        <v>956</v>
      </c>
      <c r="BI109" s="298">
        <v>1007</v>
      </c>
      <c r="BJ109" s="298">
        <v>1014</v>
      </c>
      <c r="BK109" s="298">
        <v>1003</v>
      </c>
      <c r="BL109" s="298">
        <v>1051</v>
      </c>
      <c r="BM109" s="298">
        <v>1092</v>
      </c>
      <c r="BN109" s="298">
        <v>1136</v>
      </c>
      <c r="BO109" s="298">
        <v>1167</v>
      </c>
      <c r="BP109" s="298">
        <v>1177</v>
      </c>
      <c r="BQ109" s="298">
        <v>1202</v>
      </c>
      <c r="BR109" s="298">
        <v>1287</v>
      </c>
      <c r="BS109" s="298">
        <v>1342</v>
      </c>
      <c r="BT109" s="298">
        <v>1345</v>
      </c>
      <c r="BU109" s="298">
        <v>1324</v>
      </c>
      <c r="BV109" s="298">
        <v>0</v>
      </c>
      <c r="BW109" s="298">
        <v>0</v>
      </c>
      <c r="BX109" s="298">
        <v>0</v>
      </c>
      <c r="BY109" s="298">
        <v>0</v>
      </c>
      <c r="BZ109" s="298">
        <v>0</v>
      </c>
      <c r="CA109" s="298">
        <v>0</v>
      </c>
      <c r="CB109" s="298">
        <v>0</v>
      </c>
      <c r="CC109" s="298">
        <v>0</v>
      </c>
      <c r="CD109" s="298">
        <v>0</v>
      </c>
      <c r="CE109" s="298">
        <v>0</v>
      </c>
      <c r="CF109" s="298">
        <v>0</v>
      </c>
      <c r="CG109" s="220">
        <v>0</v>
      </c>
    </row>
    <row r="110" spans="1:85" s="296" customFormat="1" ht="18.649999999999999" customHeight="1" x14ac:dyDescent="0.35">
      <c r="A110" s="294"/>
      <c r="B110" s="255" t="s">
        <v>600</v>
      </c>
      <c r="C110" s="208"/>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234"/>
      <c r="AE110" s="234"/>
      <c r="AF110" s="234"/>
      <c r="AG110" s="234"/>
      <c r="AH110" s="218">
        <v>0</v>
      </c>
      <c r="AI110" s="218">
        <v>0</v>
      </c>
      <c r="AJ110" s="218">
        <v>0</v>
      </c>
      <c r="AK110" s="218">
        <v>0</v>
      </c>
      <c r="AL110" s="218">
        <v>0</v>
      </c>
      <c r="AM110" s="218">
        <v>0</v>
      </c>
      <c r="AN110" s="218">
        <v>0</v>
      </c>
      <c r="AO110" s="218">
        <v>0</v>
      </c>
      <c r="AP110" s="218">
        <v>0</v>
      </c>
      <c r="AQ110" s="218">
        <v>0</v>
      </c>
      <c r="AR110" s="218">
        <v>0</v>
      </c>
      <c r="AS110" s="218">
        <v>0</v>
      </c>
      <c r="AT110" s="218">
        <v>0</v>
      </c>
      <c r="AU110" s="218">
        <v>0</v>
      </c>
      <c r="AV110" s="218">
        <v>0</v>
      </c>
      <c r="AW110" s="218">
        <v>0</v>
      </c>
      <c r="AX110" s="218">
        <v>0</v>
      </c>
      <c r="AY110" s="218">
        <v>0</v>
      </c>
      <c r="AZ110" s="218">
        <v>0</v>
      </c>
      <c r="BA110" s="218">
        <v>0</v>
      </c>
      <c r="BB110" s="218">
        <v>0</v>
      </c>
      <c r="BC110" s="218">
        <v>0</v>
      </c>
      <c r="BD110" s="218">
        <v>0</v>
      </c>
      <c r="BE110" s="218">
        <v>0</v>
      </c>
      <c r="BF110" s="218">
        <v>0</v>
      </c>
      <c r="BG110" s="218">
        <v>0</v>
      </c>
      <c r="BH110" s="218">
        <v>0</v>
      </c>
      <c r="BI110" s="218">
        <v>0</v>
      </c>
      <c r="BJ110" s="218">
        <v>0</v>
      </c>
      <c r="BK110" s="218">
        <v>0</v>
      </c>
      <c r="BL110" s="218">
        <v>0</v>
      </c>
      <c r="BM110" s="218">
        <v>0</v>
      </c>
      <c r="BN110" s="218">
        <v>0</v>
      </c>
      <c r="BO110" s="218">
        <v>0</v>
      </c>
      <c r="BP110" s="218">
        <v>0</v>
      </c>
      <c r="BQ110" s="218">
        <v>0</v>
      </c>
      <c r="BR110" s="218">
        <v>0</v>
      </c>
      <c r="BS110" s="218">
        <v>0</v>
      </c>
      <c r="BT110" s="218">
        <v>0</v>
      </c>
      <c r="BU110" s="218">
        <v>0</v>
      </c>
      <c r="BV110" s="218">
        <v>0</v>
      </c>
      <c r="BW110" s="218">
        <v>588</v>
      </c>
      <c r="BX110" s="218">
        <v>831</v>
      </c>
      <c r="BY110" s="218">
        <v>1181</v>
      </c>
      <c r="BZ110" s="218">
        <v>1496</v>
      </c>
      <c r="CA110" s="218">
        <v>1817</v>
      </c>
      <c r="CB110" s="218">
        <v>2175</v>
      </c>
      <c r="CC110" s="218">
        <v>3044</v>
      </c>
      <c r="CD110" s="218">
        <v>3378</v>
      </c>
      <c r="CE110" s="218">
        <v>3461</v>
      </c>
      <c r="CF110" s="218">
        <v>3525</v>
      </c>
      <c r="CG110" s="220">
        <v>3587</v>
      </c>
    </row>
    <row r="111" spans="1:85" s="296" customFormat="1" ht="21" customHeight="1" x14ac:dyDescent="0.35">
      <c r="A111" s="294"/>
      <c r="B111" s="255" t="s">
        <v>601</v>
      </c>
      <c r="C111" s="208"/>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c r="AA111" s="234"/>
      <c r="AB111" s="234"/>
      <c r="AC111" s="234"/>
      <c r="AD111" s="234"/>
      <c r="AE111" s="234"/>
      <c r="AF111" s="234"/>
      <c r="AG111" s="234"/>
      <c r="AH111" s="218">
        <v>0</v>
      </c>
      <c r="AI111" s="218">
        <v>0</v>
      </c>
      <c r="AJ111" s="218">
        <v>0</v>
      </c>
      <c r="AK111" s="218">
        <v>0</v>
      </c>
      <c r="AL111" s="218">
        <v>0</v>
      </c>
      <c r="AM111" s="218">
        <v>0</v>
      </c>
      <c r="AN111" s="218">
        <v>0</v>
      </c>
      <c r="AO111" s="218">
        <v>0</v>
      </c>
      <c r="AP111" s="218">
        <v>0</v>
      </c>
      <c r="AQ111" s="218">
        <v>0</v>
      </c>
      <c r="AR111" s="218">
        <v>0</v>
      </c>
      <c r="AS111" s="218">
        <v>0</v>
      </c>
      <c r="AT111" s="218">
        <v>0</v>
      </c>
      <c r="AU111" s="218">
        <v>0</v>
      </c>
      <c r="AV111" s="218">
        <v>0</v>
      </c>
      <c r="AW111" s="218">
        <v>0</v>
      </c>
      <c r="AX111" s="218">
        <v>0</v>
      </c>
      <c r="AY111" s="218">
        <v>0</v>
      </c>
      <c r="AZ111" s="218">
        <v>0</v>
      </c>
      <c r="BA111" s="218">
        <v>0</v>
      </c>
      <c r="BB111" s="218">
        <v>0</v>
      </c>
      <c r="BC111" s="218">
        <v>0</v>
      </c>
      <c r="BD111" s="218">
        <v>0</v>
      </c>
      <c r="BE111" s="218">
        <v>0</v>
      </c>
      <c r="BF111" s="218">
        <v>0</v>
      </c>
      <c r="BG111" s="218">
        <v>0</v>
      </c>
      <c r="BH111" s="218">
        <v>0</v>
      </c>
      <c r="BI111" s="218">
        <v>0</v>
      </c>
      <c r="BJ111" s="218">
        <v>0</v>
      </c>
      <c r="BK111" s="218">
        <v>0</v>
      </c>
      <c r="BL111" s="218">
        <v>0</v>
      </c>
      <c r="BM111" s="218">
        <v>0</v>
      </c>
      <c r="BN111" s="218">
        <v>0</v>
      </c>
      <c r="BO111" s="218">
        <v>0</v>
      </c>
      <c r="BP111" s="218">
        <v>0</v>
      </c>
      <c r="BQ111" s="218">
        <v>0</v>
      </c>
      <c r="BR111" s="218">
        <v>0</v>
      </c>
      <c r="BS111" s="218">
        <v>0</v>
      </c>
      <c r="BT111" s="218">
        <v>0</v>
      </c>
      <c r="BU111" s="218">
        <v>0</v>
      </c>
      <c r="BV111" s="218">
        <v>0</v>
      </c>
      <c r="BW111" s="218">
        <v>385</v>
      </c>
      <c r="BX111" s="218">
        <v>544</v>
      </c>
      <c r="BY111" s="218">
        <v>779</v>
      </c>
      <c r="BZ111" s="218">
        <v>987</v>
      </c>
      <c r="CA111" s="218">
        <v>1186</v>
      </c>
      <c r="CB111" s="218">
        <v>1423</v>
      </c>
      <c r="CC111" s="218">
        <v>2023</v>
      </c>
      <c r="CD111" s="218">
        <v>2262</v>
      </c>
      <c r="CE111" s="218">
        <v>2341</v>
      </c>
      <c r="CF111" s="218">
        <v>2400</v>
      </c>
      <c r="CG111" s="220">
        <v>2458</v>
      </c>
    </row>
    <row r="112" spans="1:85" s="296" customFormat="1" ht="20.149999999999999" customHeight="1" x14ac:dyDescent="0.35">
      <c r="A112" s="311"/>
      <c r="B112" s="255" t="s">
        <v>602</v>
      </c>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E112" s="234"/>
      <c r="AF112" s="234"/>
      <c r="AG112" s="234"/>
      <c r="AH112" s="218">
        <v>0</v>
      </c>
      <c r="AI112" s="218">
        <v>0</v>
      </c>
      <c r="AJ112" s="218">
        <v>0</v>
      </c>
      <c r="AK112" s="218">
        <v>0</v>
      </c>
      <c r="AL112" s="218">
        <v>0</v>
      </c>
      <c r="AM112" s="218">
        <v>0</v>
      </c>
      <c r="AN112" s="218">
        <v>0</v>
      </c>
      <c r="AO112" s="218">
        <v>0</v>
      </c>
      <c r="AP112" s="218">
        <v>0</v>
      </c>
      <c r="AQ112" s="218">
        <v>0</v>
      </c>
      <c r="AR112" s="218">
        <v>0</v>
      </c>
      <c r="AS112" s="218">
        <v>0</v>
      </c>
      <c r="AT112" s="218">
        <v>0</v>
      </c>
      <c r="AU112" s="218">
        <v>0</v>
      </c>
      <c r="AV112" s="218">
        <v>0</v>
      </c>
      <c r="AW112" s="218">
        <v>0</v>
      </c>
      <c r="AX112" s="218">
        <v>0</v>
      </c>
      <c r="AY112" s="218">
        <v>0</v>
      </c>
      <c r="AZ112" s="218">
        <v>0</v>
      </c>
      <c r="BA112" s="218">
        <v>0</v>
      </c>
      <c r="BB112" s="218">
        <v>0</v>
      </c>
      <c r="BC112" s="218">
        <v>0</v>
      </c>
      <c r="BD112" s="218">
        <v>0</v>
      </c>
      <c r="BE112" s="218">
        <v>0</v>
      </c>
      <c r="BF112" s="218">
        <v>0</v>
      </c>
      <c r="BG112" s="218">
        <v>0</v>
      </c>
      <c r="BH112" s="218">
        <v>0</v>
      </c>
      <c r="BI112" s="218">
        <v>0</v>
      </c>
      <c r="BJ112" s="218">
        <v>0</v>
      </c>
      <c r="BK112" s="218">
        <v>0</v>
      </c>
      <c r="BL112" s="218">
        <v>0</v>
      </c>
      <c r="BM112" s="218">
        <v>0</v>
      </c>
      <c r="BN112" s="218">
        <v>0</v>
      </c>
      <c r="BO112" s="218">
        <v>0</v>
      </c>
      <c r="BP112" s="218">
        <v>0</v>
      </c>
      <c r="BQ112" s="218">
        <v>0</v>
      </c>
      <c r="BR112" s="218">
        <v>0</v>
      </c>
      <c r="BS112" s="218">
        <v>0</v>
      </c>
      <c r="BT112" s="218">
        <v>0</v>
      </c>
      <c r="BU112" s="218">
        <v>0</v>
      </c>
      <c r="BV112" s="218">
        <v>0</v>
      </c>
      <c r="BW112" s="218">
        <v>166</v>
      </c>
      <c r="BX112" s="218">
        <v>287</v>
      </c>
      <c r="BY112" s="218">
        <v>373</v>
      </c>
      <c r="BZ112" s="218">
        <v>483</v>
      </c>
      <c r="CA112" s="218">
        <v>609</v>
      </c>
      <c r="CB112" s="218">
        <v>783</v>
      </c>
      <c r="CC112" s="218">
        <v>931</v>
      </c>
      <c r="CD112" s="218">
        <v>968</v>
      </c>
      <c r="CE112" s="218">
        <v>984</v>
      </c>
      <c r="CF112" s="218">
        <v>1014</v>
      </c>
      <c r="CG112" s="220">
        <v>1040</v>
      </c>
    </row>
    <row r="113" spans="1:85" ht="82" customHeight="1" thickBot="1" x14ac:dyDescent="0.4">
      <c r="A113" s="262"/>
      <c r="B113" s="227" t="s">
        <v>457</v>
      </c>
      <c r="C113" s="263"/>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63"/>
      <c r="BY113" s="263"/>
      <c r="BZ113" s="263"/>
      <c r="CA113" s="263"/>
      <c r="CB113" s="263"/>
      <c r="CC113" s="263"/>
      <c r="CD113" s="263"/>
      <c r="CE113" s="263"/>
      <c r="CF113" s="263"/>
      <c r="CG113" s="312"/>
    </row>
    <row r="159" spans="75:75" x14ac:dyDescent="0.35">
      <c r="BW159" s="313"/>
    </row>
  </sheetData>
  <hyperlinks>
    <hyperlink ref="A1" location="Contents!A1" display="Contents page" xr:uid="{EF47B884-876B-45E7-B3B6-37CC1E2C0798}"/>
    <hyperlink ref="B1" location="Notes!A1" display="Information relating to this table can be found in the 'Notes' tab" xr:uid="{B77EED12-38AA-441E-9BB4-F161F0187325}"/>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5950D-5773-4429-8F85-FEA9E69FFBB0}">
  <dimension ref="A1:CH220"/>
  <sheetViews>
    <sheetView zoomScale="85" zoomScaleNormal="85" workbookViewId="0">
      <pane xSplit="2" topLeftCell="BP1" activePane="topRight" state="frozen"/>
      <selection activeCell="B1" sqref="A1:B1"/>
      <selection pane="topRight"/>
    </sheetView>
  </sheetViews>
  <sheetFormatPr defaultColWidth="8.54296875" defaultRowHeight="14.5" x14ac:dyDescent="0.35"/>
  <cols>
    <col min="1" max="1" width="18.453125" style="316" customWidth="1"/>
    <col min="2" max="2" width="77.54296875" style="316" customWidth="1"/>
    <col min="3" max="3" width="14.453125" style="316" customWidth="1"/>
    <col min="4" max="57" width="8.54296875" style="316" customWidth="1"/>
    <col min="58" max="84" width="10.54296875" style="316" customWidth="1"/>
    <col min="85" max="85" width="10.54296875" style="316" bestFit="1" customWidth="1"/>
    <col min="86" max="16384" width="8.54296875" style="316"/>
  </cols>
  <sheetData>
    <row r="1" spans="1:86" ht="23.25" customHeight="1" thickBot="1" x14ac:dyDescent="0.4">
      <c r="A1" s="32" t="s">
        <v>46</v>
      </c>
      <c r="B1" s="33" t="s">
        <v>208</v>
      </c>
      <c r="C1" s="314"/>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c r="BF1" s="315"/>
      <c r="BG1" s="315"/>
      <c r="BH1" s="315"/>
      <c r="BI1" s="315"/>
      <c r="BJ1" s="315"/>
      <c r="BK1" s="315"/>
      <c r="BL1" s="315"/>
      <c r="BM1" s="315"/>
      <c r="BN1" s="315"/>
      <c r="BO1" s="315"/>
      <c r="BP1" s="315"/>
      <c r="BQ1" s="315"/>
      <c r="BR1" s="315"/>
      <c r="BS1" s="315"/>
      <c r="BT1" s="315"/>
      <c r="BU1" s="315"/>
      <c r="BV1" s="315"/>
      <c r="BW1" s="315"/>
      <c r="BX1" s="315"/>
      <c r="BY1" s="315"/>
      <c r="BZ1" s="315"/>
      <c r="CA1" s="315"/>
      <c r="CB1" s="315"/>
      <c r="CC1" s="315"/>
      <c r="CD1" s="315"/>
      <c r="CE1" s="315"/>
      <c r="CF1" s="315"/>
    </row>
    <row r="2" spans="1:86" ht="38.25" customHeight="1" x14ac:dyDescent="0.35">
      <c r="A2" s="317" t="s">
        <v>209</v>
      </c>
      <c r="B2" s="318" t="s">
        <v>603</v>
      </c>
      <c r="C2" s="319"/>
      <c r="D2" s="320" t="s">
        <v>274</v>
      </c>
      <c r="E2" s="320" t="s">
        <v>275</v>
      </c>
      <c r="F2" s="320" t="s">
        <v>276</v>
      </c>
      <c r="G2" s="320" t="s">
        <v>277</v>
      </c>
      <c r="H2" s="320" t="s">
        <v>278</v>
      </c>
      <c r="I2" s="320" t="s">
        <v>279</v>
      </c>
      <c r="J2" s="320" t="s">
        <v>280</v>
      </c>
      <c r="K2" s="320" t="s">
        <v>281</v>
      </c>
      <c r="L2" s="320" t="s">
        <v>282</v>
      </c>
      <c r="M2" s="320" t="s">
        <v>283</v>
      </c>
      <c r="N2" s="320" t="s">
        <v>284</v>
      </c>
      <c r="O2" s="320" t="s">
        <v>285</v>
      </c>
      <c r="P2" s="320" t="s">
        <v>286</v>
      </c>
      <c r="Q2" s="320" t="s">
        <v>287</v>
      </c>
      <c r="R2" s="320" t="s">
        <v>288</v>
      </c>
      <c r="S2" s="320" t="s">
        <v>289</v>
      </c>
      <c r="T2" s="320" t="s">
        <v>290</v>
      </c>
      <c r="U2" s="320" t="s">
        <v>291</v>
      </c>
      <c r="V2" s="320" t="s">
        <v>292</v>
      </c>
      <c r="W2" s="320" t="s">
        <v>293</v>
      </c>
      <c r="X2" s="320" t="s">
        <v>294</v>
      </c>
      <c r="Y2" s="320" t="s">
        <v>295</v>
      </c>
      <c r="Z2" s="320" t="s">
        <v>296</v>
      </c>
      <c r="AA2" s="320" t="s">
        <v>297</v>
      </c>
      <c r="AB2" s="320" t="s">
        <v>298</v>
      </c>
      <c r="AC2" s="320" t="s">
        <v>299</v>
      </c>
      <c r="AD2" s="320" t="s">
        <v>300</v>
      </c>
      <c r="AE2" s="320" t="s">
        <v>301</v>
      </c>
      <c r="AF2" s="320" t="s">
        <v>302</v>
      </c>
      <c r="AG2" s="320" t="s">
        <v>303</v>
      </c>
      <c r="AH2" s="320" t="s">
        <v>304</v>
      </c>
      <c r="AI2" s="320" t="s">
        <v>305</v>
      </c>
      <c r="AJ2" s="320" t="s">
        <v>306</v>
      </c>
      <c r="AK2" s="320" t="s">
        <v>307</v>
      </c>
      <c r="AL2" s="320" t="s">
        <v>308</v>
      </c>
      <c r="AM2" s="320" t="s">
        <v>309</v>
      </c>
      <c r="AN2" s="320" t="s">
        <v>310</v>
      </c>
      <c r="AO2" s="320" t="s">
        <v>311</v>
      </c>
      <c r="AP2" s="320" t="s">
        <v>312</v>
      </c>
      <c r="AQ2" s="320" t="s">
        <v>313</v>
      </c>
      <c r="AR2" s="320" t="s">
        <v>314</v>
      </c>
      <c r="AS2" s="320" t="s">
        <v>315</v>
      </c>
      <c r="AT2" s="320" t="s">
        <v>316</v>
      </c>
      <c r="AU2" s="320" t="s">
        <v>317</v>
      </c>
      <c r="AV2" s="320" t="s">
        <v>318</v>
      </c>
      <c r="AW2" s="320" t="s">
        <v>319</v>
      </c>
      <c r="AX2" s="320" t="s">
        <v>320</v>
      </c>
      <c r="AY2" s="320" t="s">
        <v>211</v>
      </c>
      <c r="AZ2" s="320" t="s">
        <v>212</v>
      </c>
      <c r="BA2" s="320" t="s">
        <v>213</v>
      </c>
      <c r="BB2" s="320" t="s">
        <v>214</v>
      </c>
      <c r="BC2" s="320" t="s">
        <v>215</v>
      </c>
      <c r="BD2" s="320" t="s">
        <v>216</v>
      </c>
      <c r="BE2" s="320" t="s">
        <v>217</v>
      </c>
      <c r="BF2" s="320" t="s">
        <v>218</v>
      </c>
      <c r="BG2" s="320" t="s">
        <v>219</v>
      </c>
      <c r="BH2" s="320" t="s">
        <v>220</v>
      </c>
      <c r="BI2" s="320" t="s">
        <v>221</v>
      </c>
      <c r="BJ2" s="320" t="s">
        <v>222</v>
      </c>
      <c r="BK2" s="320" t="s">
        <v>223</v>
      </c>
      <c r="BL2" s="320" t="s">
        <v>224</v>
      </c>
      <c r="BM2" s="320" t="s">
        <v>225</v>
      </c>
      <c r="BN2" s="320" t="s">
        <v>226</v>
      </c>
      <c r="BO2" s="320" t="s">
        <v>227</v>
      </c>
      <c r="BP2" s="320" t="s">
        <v>228</v>
      </c>
      <c r="BQ2" s="320" t="s">
        <v>229</v>
      </c>
      <c r="BR2" s="320" t="s">
        <v>230</v>
      </c>
      <c r="BS2" s="320" t="s">
        <v>231</v>
      </c>
      <c r="BT2" s="320" t="s">
        <v>232</v>
      </c>
      <c r="BU2" s="320" t="s">
        <v>233</v>
      </c>
      <c r="BV2" s="320" t="s">
        <v>234</v>
      </c>
      <c r="BW2" s="320" t="s">
        <v>235</v>
      </c>
      <c r="BX2" s="320" t="s">
        <v>236</v>
      </c>
      <c r="BY2" s="320" t="s">
        <v>237</v>
      </c>
      <c r="BZ2" s="320" t="s">
        <v>238</v>
      </c>
      <c r="CA2" s="320" t="s">
        <v>239</v>
      </c>
      <c r="CB2" s="320" t="s">
        <v>240</v>
      </c>
      <c r="CC2" s="320" t="s">
        <v>241</v>
      </c>
      <c r="CD2" s="320" t="s">
        <v>242</v>
      </c>
      <c r="CE2" s="320" t="s">
        <v>243</v>
      </c>
      <c r="CF2" s="320" t="s">
        <v>244</v>
      </c>
      <c r="CG2" s="321" t="s">
        <v>245</v>
      </c>
    </row>
    <row r="3" spans="1:86" ht="24.75" customHeight="1" x14ac:dyDescent="0.35">
      <c r="A3" s="322">
        <v>2024</v>
      </c>
      <c r="B3" s="323" t="s">
        <v>351</v>
      </c>
      <c r="C3" s="324"/>
      <c r="D3" s="325" t="s">
        <v>247</v>
      </c>
      <c r="E3" s="325" t="s">
        <v>247</v>
      </c>
      <c r="F3" s="325" t="s">
        <v>247</v>
      </c>
      <c r="G3" s="325" t="s">
        <v>247</v>
      </c>
      <c r="H3" s="325" t="s">
        <v>247</v>
      </c>
      <c r="I3" s="325" t="s">
        <v>247</v>
      </c>
      <c r="J3" s="325" t="s">
        <v>247</v>
      </c>
      <c r="K3" s="325" t="s">
        <v>247</v>
      </c>
      <c r="L3" s="325" t="s">
        <v>247</v>
      </c>
      <c r="M3" s="325" t="s">
        <v>247</v>
      </c>
      <c r="N3" s="325" t="s">
        <v>247</v>
      </c>
      <c r="O3" s="325" t="s">
        <v>247</v>
      </c>
      <c r="P3" s="325" t="s">
        <v>247</v>
      </c>
      <c r="Q3" s="325" t="s">
        <v>247</v>
      </c>
      <c r="R3" s="325" t="s">
        <v>247</v>
      </c>
      <c r="S3" s="325" t="s">
        <v>247</v>
      </c>
      <c r="T3" s="325" t="s">
        <v>247</v>
      </c>
      <c r="U3" s="325" t="s">
        <v>247</v>
      </c>
      <c r="V3" s="325" t="s">
        <v>247</v>
      </c>
      <c r="W3" s="325" t="s">
        <v>247</v>
      </c>
      <c r="X3" s="325" t="s">
        <v>247</v>
      </c>
      <c r="Y3" s="325" t="s">
        <v>247</v>
      </c>
      <c r="Z3" s="325" t="s">
        <v>247</v>
      </c>
      <c r="AA3" s="325" t="s">
        <v>247</v>
      </c>
      <c r="AB3" s="325" t="s">
        <v>247</v>
      </c>
      <c r="AC3" s="325" t="s">
        <v>247</v>
      </c>
      <c r="AD3" s="325" t="s">
        <v>247</v>
      </c>
      <c r="AE3" s="325" t="s">
        <v>247</v>
      </c>
      <c r="AF3" s="325" t="s">
        <v>247</v>
      </c>
      <c r="AG3" s="325" t="s">
        <v>247</v>
      </c>
      <c r="AH3" s="325" t="s">
        <v>247</v>
      </c>
      <c r="AI3" s="325" t="s">
        <v>247</v>
      </c>
      <c r="AJ3" s="325" t="s">
        <v>247</v>
      </c>
      <c r="AK3" s="325" t="s">
        <v>247</v>
      </c>
      <c r="AL3" s="325" t="s">
        <v>247</v>
      </c>
      <c r="AM3" s="325" t="s">
        <v>247</v>
      </c>
      <c r="AN3" s="325" t="s">
        <v>247</v>
      </c>
      <c r="AO3" s="325" t="s">
        <v>247</v>
      </c>
      <c r="AP3" s="325" t="s">
        <v>247</v>
      </c>
      <c r="AQ3" s="325" t="s">
        <v>247</v>
      </c>
      <c r="AR3" s="325" t="s">
        <v>247</v>
      </c>
      <c r="AS3" s="325" t="s">
        <v>247</v>
      </c>
      <c r="AT3" s="325" t="s">
        <v>247</v>
      </c>
      <c r="AU3" s="325" t="s">
        <v>247</v>
      </c>
      <c r="AV3" s="325" t="s">
        <v>247</v>
      </c>
      <c r="AW3" s="325" t="s">
        <v>247</v>
      </c>
      <c r="AX3" s="325" t="s">
        <v>247</v>
      </c>
      <c r="AY3" s="325" t="s">
        <v>247</v>
      </c>
      <c r="AZ3" s="325" t="s">
        <v>247</v>
      </c>
      <c r="BA3" s="325" t="s">
        <v>247</v>
      </c>
      <c r="BB3" s="325" t="s">
        <v>247</v>
      </c>
      <c r="BC3" s="325" t="s">
        <v>247</v>
      </c>
      <c r="BD3" s="325" t="s">
        <v>247</v>
      </c>
      <c r="BE3" s="325" t="s">
        <v>247</v>
      </c>
      <c r="BF3" s="325" t="s">
        <v>247</v>
      </c>
      <c r="BG3" s="325" t="s">
        <v>247</v>
      </c>
      <c r="BH3" s="325" t="s">
        <v>247</v>
      </c>
      <c r="BI3" s="325" t="s">
        <v>247</v>
      </c>
      <c r="BJ3" s="325" t="s">
        <v>247</v>
      </c>
      <c r="BK3" s="325" t="s">
        <v>247</v>
      </c>
      <c r="BL3" s="325" t="s">
        <v>247</v>
      </c>
      <c r="BM3" s="325" t="s">
        <v>247</v>
      </c>
      <c r="BN3" s="325" t="s">
        <v>247</v>
      </c>
      <c r="BO3" s="325" t="s">
        <v>247</v>
      </c>
      <c r="BP3" s="325" t="s">
        <v>247</v>
      </c>
      <c r="BQ3" s="325" t="s">
        <v>247</v>
      </c>
      <c r="BR3" s="325" t="s">
        <v>247</v>
      </c>
      <c r="BS3" s="325" t="s">
        <v>247</v>
      </c>
      <c r="BT3" s="325" t="s">
        <v>247</v>
      </c>
      <c r="BU3" s="325" t="s">
        <v>247</v>
      </c>
      <c r="BV3" s="325" t="s">
        <v>247</v>
      </c>
      <c r="BW3" s="325" t="s">
        <v>247</v>
      </c>
      <c r="BX3" s="325" t="s">
        <v>247</v>
      </c>
      <c r="BY3" s="325" t="s">
        <v>247</v>
      </c>
      <c r="BZ3" s="325" t="s">
        <v>247</v>
      </c>
      <c r="CA3" s="325" t="s">
        <v>247</v>
      </c>
      <c r="CB3" s="325" t="s">
        <v>248</v>
      </c>
      <c r="CC3" s="325" t="s">
        <v>248</v>
      </c>
      <c r="CD3" s="325" t="s">
        <v>248</v>
      </c>
      <c r="CE3" s="325" t="s">
        <v>248</v>
      </c>
      <c r="CF3" s="325" t="s">
        <v>248</v>
      </c>
      <c r="CG3" s="326" t="s">
        <v>248</v>
      </c>
    </row>
    <row r="4" spans="1:86" ht="15.5" x14ac:dyDescent="0.35">
      <c r="A4" s="327"/>
      <c r="B4" s="328" t="s">
        <v>260</v>
      </c>
      <c r="C4" s="328"/>
      <c r="D4" s="329">
        <f t="shared" ref="D4:AI4" si="0">D5+D11+D38</f>
        <v>0</v>
      </c>
      <c r="E4" s="329">
        <f t="shared" si="0"/>
        <v>0</v>
      </c>
      <c r="F4" s="329">
        <f t="shared" si="0"/>
        <v>0</v>
      </c>
      <c r="G4" s="329">
        <f t="shared" si="0"/>
        <v>0</v>
      </c>
      <c r="H4" s="329">
        <f t="shared" si="0"/>
        <v>0</v>
      </c>
      <c r="I4" s="329">
        <f t="shared" si="0"/>
        <v>0</v>
      </c>
      <c r="J4" s="329">
        <f t="shared" si="0"/>
        <v>0</v>
      </c>
      <c r="K4" s="329">
        <f t="shared" si="0"/>
        <v>0</v>
      </c>
      <c r="L4" s="329">
        <f t="shared" si="0"/>
        <v>0</v>
      </c>
      <c r="M4" s="329">
        <f t="shared" si="0"/>
        <v>0</v>
      </c>
      <c r="N4" s="329">
        <f t="shared" si="0"/>
        <v>0</v>
      </c>
      <c r="O4" s="329">
        <f t="shared" si="0"/>
        <v>0</v>
      </c>
      <c r="P4" s="329">
        <f t="shared" si="0"/>
        <v>0</v>
      </c>
      <c r="Q4" s="329">
        <f t="shared" si="0"/>
        <v>0</v>
      </c>
      <c r="R4" s="329">
        <f t="shared" si="0"/>
        <v>0</v>
      </c>
      <c r="S4" s="329">
        <f t="shared" si="0"/>
        <v>0</v>
      </c>
      <c r="T4" s="329">
        <f t="shared" si="0"/>
        <v>0</v>
      </c>
      <c r="U4" s="329">
        <f t="shared" si="0"/>
        <v>0</v>
      </c>
      <c r="V4" s="329">
        <f t="shared" si="0"/>
        <v>0</v>
      </c>
      <c r="W4" s="329">
        <f t="shared" si="0"/>
        <v>0</v>
      </c>
      <c r="X4" s="329">
        <f t="shared" si="0"/>
        <v>0</v>
      </c>
      <c r="Y4" s="329">
        <f t="shared" si="0"/>
        <v>0</v>
      </c>
      <c r="Z4" s="329">
        <f t="shared" si="0"/>
        <v>2.8</v>
      </c>
      <c r="AA4" s="329">
        <f t="shared" si="0"/>
        <v>2.9</v>
      </c>
      <c r="AB4" s="329">
        <f t="shared" si="0"/>
        <v>2.9</v>
      </c>
      <c r="AC4" s="329">
        <f t="shared" si="0"/>
        <v>21.1796875</v>
      </c>
      <c r="AD4" s="329">
        <f t="shared" si="0"/>
        <v>34.697376111683454</v>
      </c>
      <c r="AE4" s="329">
        <f t="shared" si="0"/>
        <v>53.276852855594228</v>
      </c>
      <c r="AF4" s="329">
        <f t="shared" si="0"/>
        <v>78.24653715214852</v>
      </c>
      <c r="AG4" s="329">
        <f t="shared" si="0"/>
        <v>113.13976524070817</v>
      </c>
      <c r="AH4" s="329">
        <f t="shared" si="0"/>
        <v>2182.2923209753112</v>
      </c>
      <c r="AI4" s="329">
        <f t="shared" si="0"/>
        <v>2416.0310983633794</v>
      </c>
      <c r="AJ4" s="329">
        <f t="shared" ref="AJ4:BO4" si="1">AJ5+AJ11+AJ38</f>
        <v>2765.1117460309706</v>
      </c>
      <c r="AK4" s="329">
        <f t="shared" si="1"/>
        <v>3235.0385185577948</v>
      </c>
      <c r="AL4" s="329">
        <f t="shared" si="1"/>
        <v>3595.3365700561326</v>
      </c>
      <c r="AM4" s="329">
        <f t="shared" si="1"/>
        <v>3848.7087938398263</v>
      </c>
      <c r="AN4" s="329">
        <f t="shared" si="1"/>
        <v>4381.857262980001</v>
      </c>
      <c r="AO4" s="329">
        <f t="shared" si="1"/>
        <v>4893.3119353833081</v>
      </c>
      <c r="AP4" s="329">
        <f t="shared" si="1"/>
        <v>5546.9994903749021</v>
      </c>
      <c r="AQ4" s="329">
        <f t="shared" si="1"/>
        <v>6177.9529095408025</v>
      </c>
      <c r="AR4" s="329">
        <f t="shared" si="1"/>
        <v>6891.3108807435829</v>
      </c>
      <c r="AS4" s="329">
        <f t="shared" si="1"/>
        <v>7861.7036906168159</v>
      </c>
      <c r="AT4" s="329">
        <f t="shared" si="1"/>
        <v>9194.9958352564736</v>
      </c>
      <c r="AU4" s="329">
        <f t="shared" si="1"/>
        <v>11493.685358844352</v>
      </c>
      <c r="AV4" s="329">
        <f t="shared" si="1"/>
        <v>14443.462</v>
      </c>
      <c r="AW4" s="329">
        <f t="shared" si="1"/>
        <v>17153.341999999997</v>
      </c>
      <c r="AX4" s="329">
        <f t="shared" si="1"/>
        <v>19141.810058677514</v>
      </c>
      <c r="AY4" s="329">
        <f t="shared" si="1"/>
        <v>20737.395162978515</v>
      </c>
      <c r="AZ4" s="329">
        <f t="shared" si="1"/>
        <v>22082.032319288726</v>
      </c>
      <c r="BA4" s="329">
        <f t="shared" si="1"/>
        <v>22845.809494948775</v>
      </c>
      <c r="BB4" s="329">
        <f t="shared" si="1"/>
        <v>23596.777074595491</v>
      </c>
      <c r="BC4" s="329">
        <f t="shared" si="1"/>
        <v>24071.810437145527</v>
      </c>
      <c r="BD4" s="329">
        <f t="shared" si="1"/>
        <v>25373.061998783316</v>
      </c>
      <c r="BE4" s="329">
        <f t="shared" si="1"/>
        <v>26852.979415936563</v>
      </c>
      <c r="BF4" s="330">
        <f t="shared" si="1"/>
        <v>27962.349545578552</v>
      </c>
      <c r="BG4" s="330">
        <f t="shared" si="1"/>
        <v>28905.047455335221</v>
      </c>
      <c r="BH4" s="330">
        <f t="shared" si="1"/>
        <v>29490.837927458979</v>
      </c>
      <c r="BI4" s="330">
        <f t="shared" si="1"/>
        <v>30355.049273537676</v>
      </c>
      <c r="BJ4" s="330">
        <f t="shared" si="1"/>
        <v>31397.853549579115</v>
      </c>
      <c r="BK4" s="330">
        <f t="shared" si="1"/>
        <v>33305.936076328624</v>
      </c>
      <c r="BL4" s="330">
        <f t="shared" si="1"/>
        <v>35274.162840396391</v>
      </c>
      <c r="BM4" s="330">
        <f t="shared" si="1"/>
        <v>38104.4827293134</v>
      </c>
      <c r="BN4" s="330">
        <f t="shared" si="1"/>
        <v>39309.773948856004</v>
      </c>
      <c r="BO4" s="330">
        <f t="shared" si="1"/>
        <v>40887.381941124833</v>
      </c>
      <c r="BP4" s="330">
        <f t="shared" ref="BP4:CG4" si="2">BP5+BP11+BP38</f>
        <v>42631.130135126237</v>
      </c>
      <c r="BQ4" s="330">
        <f t="shared" si="2"/>
        <v>43506.153464025992</v>
      </c>
      <c r="BR4" s="330">
        <f t="shared" si="2"/>
        <v>46695.026486758856</v>
      </c>
      <c r="BS4" s="330">
        <f t="shared" si="2"/>
        <v>49070.994163039446</v>
      </c>
      <c r="BT4" s="330">
        <f t="shared" si="2"/>
        <v>49980.791829978662</v>
      </c>
      <c r="BU4" s="330">
        <f t="shared" si="2"/>
        <v>52147.218487157486</v>
      </c>
      <c r="BV4" s="330">
        <f t="shared" si="2"/>
        <v>53600.599104599867</v>
      </c>
      <c r="BW4" s="330">
        <f t="shared" si="2"/>
        <v>56008.691992771688</v>
      </c>
      <c r="BX4" s="330">
        <f t="shared" si="2"/>
        <v>57922.263270005271</v>
      </c>
      <c r="BY4" s="330">
        <f t="shared" si="2"/>
        <v>61751.897239899074</v>
      </c>
      <c r="BZ4" s="330">
        <f t="shared" si="2"/>
        <v>68974.749005410282</v>
      </c>
      <c r="CA4" s="330">
        <f t="shared" si="2"/>
        <v>80717.383843014046</v>
      </c>
      <c r="CB4" s="330">
        <f t="shared" si="2"/>
        <v>90380.543951867949</v>
      </c>
      <c r="CC4" s="330">
        <f t="shared" si="2"/>
        <v>96222.350454886764</v>
      </c>
      <c r="CD4" s="330">
        <f t="shared" si="2"/>
        <v>102017.38528016271</v>
      </c>
      <c r="CE4" s="330">
        <f t="shared" si="2"/>
        <v>107960.57825320191</v>
      </c>
      <c r="CF4" s="330">
        <f t="shared" si="2"/>
        <v>113892.41685785679</v>
      </c>
      <c r="CG4" s="331">
        <f t="shared" si="2"/>
        <v>120315.67791250681</v>
      </c>
    </row>
    <row r="5" spans="1:86" s="334" customFormat="1" ht="27" customHeight="1" x14ac:dyDescent="0.35">
      <c r="A5" s="327"/>
      <c r="B5" s="332" t="s">
        <v>604</v>
      </c>
      <c r="C5" s="328"/>
      <c r="D5" s="330">
        <f t="shared" ref="D5:AI5" si="3">D6+D9+D10</f>
        <v>0</v>
      </c>
      <c r="E5" s="330">
        <f t="shared" si="3"/>
        <v>0</v>
      </c>
      <c r="F5" s="330">
        <f t="shared" si="3"/>
        <v>0</v>
      </c>
      <c r="G5" s="330">
        <f t="shared" si="3"/>
        <v>0</v>
      </c>
      <c r="H5" s="330">
        <f t="shared" si="3"/>
        <v>0</v>
      </c>
      <c r="I5" s="330">
        <f t="shared" si="3"/>
        <v>0</v>
      </c>
      <c r="J5" s="330">
        <f t="shared" si="3"/>
        <v>0</v>
      </c>
      <c r="K5" s="330">
        <f t="shared" si="3"/>
        <v>0</v>
      </c>
      <c r="L5" s="330">
        <f t="shared" si="3"/>
        <v>0</v>
      </c>
      <c r="M5" s="330">
        <f t="shared" si="3"/>
        <v>0</v>
      </c>
      <c r="N5" s="330">
        <f t="shared" si="3"/>
        <v>0</v>
      </c>
      <c r="O5" s="330">
        <f t="shared" si="3"/>
        <v>0</v>
      </c>
      <c r="P5" s="330">
        <f t="shared" si="3"/>
        <v>0</v>
      </c>
      <c r="Q5" s="330">
        <f t="shared" si="3"/>
        <v>0</v>
      </c>
      <c r="R5" s="330">
        <f t="shared" si="3"/>
        <v>0</v>
      </c>
      <c r="S5" s="330">
        <f t="shared" si="3"/>
        <v>0</v>
      </c>
      <c r="T5" s="330">
        <f t="shared" si="3"/>
        <v>0</v>
      </c>
      <c r="U5" s="330">
        <f t="shared" si="3"/>
        <v>0</v>
      </c>
      <c r="V5" s="330">
        <f t="shared" si="3"/>
        <v>0</v>
      </c>
      <c r="W5" s="330">
        <f t="shared" si="3"/>
        <v>0</v>
      </c>
      <c r="X5" s="330">
        <f t="shared" si="3"/>
        <v>0</v>
      </c>
      <c r="Y5" s="330">
        <f t="shared" si="3"/>
        <v>0</v>
      </c>
      <c r="Z5" s="330">
        <f t="shared" si="3"/>
        <v>0</v>
      </c>
      <c r="AA5" s="330">
        <f t="shared" si="3"/>
        <v>0</v>
      </c>
      <c r="AB5" s="330">
        <f t="shared" si="3"/>
        <v>0</v>
      </c>
      <c r="AC5" s="330">
        <f t="shared" si="3"/>
        <v>0</v>
      </c>
      <c r="AD5" s="330">
        <f t="shared" si="3"/>
        <v>0</v>
      </c>
      <c r="AE5" s="330">
        <f t="shared" si="3"/>
        <v>0</v>
      </c>
      <c r="AF5" s="330">
        <f t="shared" si="3"/>
        <v>0.81776216467309248</v>
      </c>
      <c r="AG5" s="330">
        <f t="shared" si="3"/>
        <v>4.0289296143389386</v>
      </c>
      <c r="AH5" s="330">
        <f t="shared" si="3"/>
        <v>16.612638373818932</v>
      </c>
      <c r="AI5" s="330">
        <f t="shared" si="3"/>
        <v>20.057640112408315</v>
      </c>
      <c r="AJ5" s="330">
        <f t="shared" ref="AJ5:BO5" si="4">AJ6+AJ9+AJ10</f>
        <v>23.111896940145577</v>
      </c>
      <c r="AK5" s="330">
        <f t="shared" si="4"/>
        <v>27.625136862834736</v>
      </c>
      <c r="AL5" s="330">
        <f t="shared" si="4"/>
        <v>31.285156144790651</v>
      </c>
      <c r="AM5" s="330">
        <f t="shared" si="4"/>
        <v>37.862872359510092</v>
      </c>
      <c r="AN5" s="330">
        <f t="shared" si="4"/>
        <v>39.940526384566411</v>
      </c>
      <c r="AO5" s="330">
        <f t="shared" si="4"/>
        <v>45.576091851705272</v>
      </c>
      <c r="AP5" s="330">
        <f t="shared" si="4"/>
        <v>53.150909145996252</v>
      </c>
      <c r="AQ5" s="330">
        <f t="shared" si="4"/>
        <v>59.905415790215727</v>
      </c>
      <c r="AR5" s="330">
        <f t="shared" si="4"/>
        <v>81.578661155486955</v>
      </c>
      <c r="AS5" s="330">
        <f t="shared" si="4"/>
        <v>112.24451334896285</v>
      </c>
      <c r="AT5" s="330">
        <f t="shared" si="4"/>
        <v>131.93258459594716</v>
      </c>
      <c r="AU5" s="330">
        <f t="shared" si="4"/>
        <v>206.88296841980588</v>
      </c>
      <c r="AV5" s="330">
        <f t="shared" si="4"/>
        <v>488.80420145644041</v>
      </c>
      <c r="AW5" s="330">
        <f t="shared" si="4"/>
        <v>651.47730470369845</v>
      </c>
      <c r="AX5" s="330">
        <f t="shared" si="4"/>
        <v>666.24645224968742</v>
      </c>
      <c r="AY5" s="330">
        <f t="shared" si="4"/>
        <v>786.94660512525456</v>
      </c>
      <c r="AZ5" s="330">
        <f t="shared" si="4"/>
        <v>827.09724191823398</v>
      </c>
      <c r="BA5" s="330">
        <f t="shared" si="4"/>
        <v>899.35575918926861</v>
      </c>
      <c r="BB5" s="330">
        <f t="shared" si="4"/>
        <v>959.39693270578869</v>
      </c>
      <c r="BC5" s="330">
        <f t="shared" si="4"/>
        <v>1071.0475056882215</v>
      </c>
      <c r="BD5" s="330">
        <f t="shared" si="4"/>
        <v>1252.4779854829374</v>
      </c>
      <c r="BE5" s="330">
        <f t="shared" si="4"/>
        <v>1436.131445522512</v>
      </c>
      <c r="BF5" s="330">
        <f t="shared" si="4"/>
        <v>1630.26</v>
      </c>
      <c r="BG5" s="330">
        <f t="shared" si="4"/>
        <v>1716.1702182356571</v>
      </c>
      <c r="BH5" s="330">
        <f t="shared" si="4"/>
        <v>1698.7396362552472</v>
      </c>
      <c r="BI5" s="330">
        <f t="shared" si="4"/>
        <v>1597.3933633022866</v>
      </c>
      <c r="BJ5" s="330">
        <f t="shared" si="4"/>
        <v>1537.3927840879535</v>
      </c>
      <c r="BK5" s="330">
        <f t="shared" si="4"/>
        <v>1516.0196346780351</v>
      </c>
      <c r="BL5" s="330">
        <f t="shared" si="4"/>
        <v>1523.0244152355638</v>
      </c>
      <c r="BM5" s="330">
        <f t="shared" si="4"/>
        <v>1494.5179394644804</v>
      </c>
      <c r="BN5" s="330">
        <f t="shared" si="4"/>
        <v>1220.2044423261623</v>
      </c>
      <c r="BO5" s="330">
        <f t="shared" si="4"/>
        <v>1314.7165739259212</v>
      </c>
      <c r="BP5" s="330">
        <f t="shared" ref="BP5:CG5" si="5">BP6+BP9+BP10</f>
        <v>1390.6353122046253</v>
      </c>
      <c r="BQ5" s="330">
        <f t="shared" si="5"/>
        <v>1463.3914453663692</v>
      </c>
      <c r="BR5" s="330">
        <f t="shared" si="5"/>
        <v>1717.304349681425</v>
      </c>
      <c r="BS5" s="330">
        <f t="shared" si="5"/>
        <v>1834.7090892979174</v>
      </c>
      <c r="BT5" s="330">
        <f t="shared" si="5"/>
        <v>1896.9720008984343</v>
      </c>
      <c r="BU5" s="330">
        <f t="shared" si="5"/>
        <v>1965.0820231168198</v>
      </c>
      <c r="BV5" s="330">
        <f t="shared" si="5"/>
        <v>2114.1233711450695</v>
      </c>
      <c r="BW5" s="330">
        <f t="shared" si="5"/>
        <v>2299.1628969686603</v>
      </c>
      <c r="BX5" s="330">
        <f t="shared" si="5"/>
        <v>2246.64792346575</v>
      </c>
      <c r="BY5" s="330">
        <f t="shared" si="5"/>
        <v>2444.3266288497234</v>
      </c>
      <c r="BZ5" s="330">
        <f t="shared" si="5"/>
        <v>2968.3240256588206</v>
      </c>
      <c r="CA5" s="330">
        <f t="shared" si="5"/>
        <v>3795.1564340363984</v>
      </c>
      <c r="CB5" s="330">
        <f t="shared" si="5"/>
        <v>4438.5809171469245</v>
      </c>
      <c r="CC5" s="330">
        <f t="shared" si="5"/>
        <v>5029.7371828757377</v>
      </c>
      <c r="CD5" s="330">
        <f t="shared" si="5"/>
        <v>5619.9444533936976</v>
      </c>
      <c r="CE5" s="330">
        <f t="shared" si="5"/>
        <v>6181.7403774536851</v>
      </c>
      <c r="CF5" s="330">
        <f t="shared" si="5"/>
        <v>6690.7503055926545</v>
      </c>
      <c r="CG5" s="339">
        <f t="shared" si="5"/>
        <v>7185.2334073716538</v>
      </c>
    </row>
    <row r="6" spans="1:86" ht="27" customHeight="1" x14ac:dyDescent="0.35">
      <c r="A6" s="335"/>
      <c r="B6" s="336" t="s">
        <v>566</v>
      </c>
      <c r="C6" s="337"/>
      <c r="D6" s="338">
        <f t="shared" ref="D6:AI6" si="6">SUM(D7:D8)</f>
        <v>0</v>
      </c>
      <c r="E6" s="338">
        <f t="shared" si="6"/>
        <v>0</v>
      </c>
      <c r="F6" s="338">
        <f t="shared" si="6"/>
        <v>0</v>
      </c>
      <c r="G6" s="338">
        <f t="shared" si="6"/>
        <v>0</v>
      </c>
      <c r="H6" s="338">
        <f t="shared" si="6"/>
        <v>0</v>
      </c>
      <c r="I6" s="338">
        <f t="shared" si="6"/>
        <v>0</v>
      </c>
      <c r="J6" s="338">
        <f t="shared" si="6"/>
        <v>0</v>
      </c>
      <c r="K6" s="338">
        <f t="shared" si="6"/>
        <v>0</v>
      </c>
      <c r="L6" s="338">
        <f t="shared" si="6"/>
        <v>0</v>
      </c>
      <c r="M6" s="338">
        <f t="shared" si="6"/>
        <v>0</v>
      </c>
      <c r="N6" s="338">
        <f t="shared" si="6"/>
        <v>0</v>
      </c>
      <c r="O6" s="338">
        <f t="shared" si="6"/>
        <v>0</v>
      </c>
      <c r="P6" s="338">
        <f t="shared" si="6"/>
        <v>0</v>
      </c>
      <c r="Q6" s="338">
        <f t="shared" si="6"/>
        <v>0</v>
      </c>
      <c r="R6" s="338">
        <f t="shared" si="6"/>
        <v>0</v>
      </c>
      <c r="S6" s="338">
        <f t="shared" si="6"/>
        <v>0</v>
      </c>
      <c r="T6" s="338">
        <f t="shared" si="6"/>
        <v>0</v>
      </c>
      <c r="U6" s="338">
        <f t="shared" si="6"/>
        <v>0</v>
      </c>
      <c r="V6" s="338">
        <f t="shared" si="6"/>
        <v>0</v>
      </c>
      <c r="W6" s="338">
        <f t="shared" si="6"/>
        <v>0</v>
      </c>
      <c r="X6" s="338">
        <f t="shared" si="6"/>
        <v>0</v>
      </c>
      <c r="Y6" s="338">
        <f t="shared" si="6"/>
        <v>0</v>
      </c>
      <c r="Z6" s="338">
        <f t="shared" si="6"/>
        <v>0</v>
      </c>
      <c r="AA6" s="338">
        <f t="shared" si="6"/>
        <v>0</v>
      </c>
      <c r="AB6" s="338">
        <f t="shared" si="6"/>
        <v>0</v>
      </c>
      <c r="AC6" s="338">
        <f t="shared" si="6"/>
        <v>0</v>
      </c>
      <c r="AD6" s="338">
        <f t="shared" si="6"/>
        <v>0</v>
      </c>
      <c r="AE6" s="338">
        <f t="shared" si="6"/>
        <v>0</v>
      </c>
      <c r="AF6" s="338">
        <f t="shared" si="6"/>
        <v>0.81776216467309248</v>
      </c>
      <c r="AG6" s="338">
        <f t="shared" si="6"/>
        <v>4.0289296143389386</v>
      </c>
      <c r="AH6" s="338">
        <f t="shared" si="6"/>
        <v>9.1014969282685811</v>
      </c>
      <c r="AI6" s="338">
        <f t="shared" si="6"/>
        <v>11.640236243555856</v>
      </c>
      <c r="AJ6" s="338">
        <f t="shared" ref="AJ6:BO6" si="7">SUM(AJ7:AJ8)</f>
        <v>13.630234353478913</v>
      </c>
      <c r="AK6" s="338">
        <f t="shared" si="7"/>
        <v>15.590189419879557</v>
      </c>
      <c r="AL6" s="338">
        <f t="shared" si="7"/>
        <v>17.539349755901764</v>
      </c>
      <c r="AM6" s="338">
        <f t="shared" si="7"/>
        <v>18.772171160752329</v>
      </c>
      <c r="AN6" s="338">
        <f t="shared" si="7"/>
        <v>18.932891833284359</v>
      </c>
      <c r="AO6" s="338">
        <f t="shared" si="7"/>
        <v>19.456935976129234</v>
      </c>
      <c r="AP6" s="338">
        <f t="shared" si="7"/>
        <v>20.544119957107366</v>
      </c>
      <c r="AQ6" s="338">
        <f t="shared" si="7"/>
        <v>21.373524682261195</v>
      </c>
      <c r="AR6" s="338">
        <f t="shared" si="7"/>
        <v>22.393906028598739</v>
      </c>
      <c r="AS6" s="338">
        <f t="shared" si="7"/>
        <v>23.906947632296195</v>
      </c>
      <c r="AT6" s="338">
        <f t="shared" si="7"/>
        <v>26.429268414933048</v>
      </c>
      <c r="AU6" s="338">
        <f t="shared" si="7"/>
        <v>30.590785383135724</v>
      </c>
      <c r="AV6" s="338">
        <f t="shared" si="7"/>
        <v>233.44177379818109</v>
      </c>
      <c r="AW6" s="338">
        <f t="shared" si="7"/>
        <v>325.20902588180275</v>
      </c>
      <c r="AX6" s="338">
        <f t="shared" si="7"/>
        <v>365.13545224968743</v>
      </c>
      <c r="AY6" s="338">
        <f t="shared" si="7"/>
        <v>437.39160512525461</v>
      </c>
      <c r="AZ6" s="338">
        <f t="shared" si="7"/>
        <v>443.26224191823394</v>
      </c>
      <c r="BA6" s="338">
        <f t="shared" si="7"/>
        <v>488.61175918926864</v>
      </c>
      <c r="BB6" s="338">
        <f t="shared" si="7"/>
        <v>528.58293270578872</v>
      </c>
      <c r="BC6" s="338">
        <f t="shared" si="7"/>
        <v>566.36950568822147</v>
      </c>
      <c r="BD6" s="338">
        <f t="shared" si="7"/>
        <v>607.03198548293733</v>
      </c>
      <c r="BE6" s="338">
        <f t="shared" si="7"/>
        <v>673.62344552251193</v>
      </c>
      <c r="BF6" s="338">
        <f t="shared" si="7"/>
        <v>762.23</v>
      </c>
      <c r="BG6" s="338">
        <f t="shared" si="7"/>
        <v>793.54721823565706</v>
      </c>
      <c r="BH6" s="338">
        <f t="shared" si="7"/>
        <v>842.13</v>
      </c>
      <c r="BI6" s="338">
        <f t="shared" si="7"/>
        <v>923.7647969778385</v>
      </c>
      <c r="BJ6" s="338">
        <f t="shared" si="7"/>
        <v>972.69087379439623</v>
      </c>
      <c r="BK6" s="338">
        <f t="shared" si="7"/>
        <v>1039.8247158707195</v>
      </c>
      <c r="BL6" s="338">
        <f t="shared" si="7"/>
        <v>1105.9393085337213</v>
      </c>
      <c r="BM6" s="338">
        <f t="shared" si="7"/>
        <v>1192.1009182195146</v>
      </c>
      <c r="BN6" s="338">
        <f t="shared" si="7"/>
        <v>1220.2044423261623</v>
      </c>
      <c r="BO6" s="338">
        <f t="shared" si="7"/>
        <v>1314.7165739259212</v>
      </c>
      <c r="BP6" s="338">
        <f t="shared" ref="BP6:CG6" si="8">SUM(BP7:BP8)</f>
        <v>1390.6353122046253</v>
      </c>
      <c r="BQ6" s="338">
        <f t="shared" si="8"/>
        <v>1463.3914453663692</v>
      </c>
      <c r="BR6" s="338">
        <f t="shared" si="8"/>
        <v>1717.304349681425</v>
      </c>
      <c r="BS6" s="338">
        <f t="shared" si="8"/>
        <v>1834.7090892979174</v>
      </c>
      <c r="BT6" s="338">
        <f t="shared" si="8"/>
        <v>1896.9720008984343</v>
      </c>
      <c r="BU6" s="338">
        <f t="shared" si="8"/>
        <v>1965.0820231168198</v>
      </c>
      <c r="BV6" s="338">
        <f t="shared" si="8"/>
        <v>2114.1233711450695</v>
      </c>
      <c r="BW6" s="338">
        <f t="shared" si="8"/>
        <v>2299.1628969686603</v>
      </c>
      <c r="BX6" s="338">
        <f t="shared" si="8"/>
        <v>2246.64792346575</v>
      </c>
      <c r="BY6" s="338">
        <f t="shared" si="8"/>
        <v>2444.3266288497234</v>
      </c>
      <c r="BZ6" s="338">
        <f t="shared" si="8"/>
        <v>2863.8717606603223</v>
      </c>
      <c r="CA6" s="338">
        <f t="shared" si="8"/>
        <v>3675.8932004323401</v>
      </c>
      <c r="CB6" s="338">
        <f t="shared" si="8"/>
        <v>4438.5327937800257</v>
      </c>
      <c r="CC6" s="338">
        <f t="shared" si="8"/>
        <v>5029.7371828757377</v>
      </c>
      <c r="CD6" s="338">
        <f t="shared" si="8"/>
        <v>5619.9444533936976</v>
      </c>
      <c r="CE6" s="338">
        <f t="shared" si="8"/>
        <v>6181.7403774536851</v>
      </c>
      <c r="CF6" s="338">
        <f t="shared" si="8"/>
        <v>6690.7503055926545</v>
      </c>
      <c r="CG6" s="333">
        <f t="shared" si="8"/>
        <v>7185.2334073716538</v>
      </c>
    </row>
    <row r="7" spans="1:86" ht="15.5" x14ac:dyDescent="0.35">
      <c r="A7" s="335"/>
      <c r="B7" s="291" t="s">
        <v>366</v>
      </c>
      <c r="C7" s="337"/>
      <c r="D7" s="338">
        <f>'Disability benefits'!D$6</f>
        <v>0</v>
      </c>
      <c r="E7" s="338">
        <f>'Disability benefits'!E$6</f>
        <v>0</v>
      </c>
      <c r="F7" s="338">
        <f>'Disability benefits'!F$6</f>
        <v>0</v>
      </c>
      <c r="G7" s="338">
        <f>'Disability benefits'!G$6</f>
        <v>0</v>
      </c>
      <c r="H7" s="338">
        <f>'Disability benefits'!H$6</f>
        <v>0</v>
      </c>
      <c r="I7" s="338">
        <f>'Disability benefits'!I$6</f>
        <v>0</v>
      </c>
      <c r="J7" s="338">
        <f>'Disability benefits'!J$6</f>
        <v>0</v>
      </c>
      <c r="K7" s="338">
        <f>'Disability benefits'!K$6</f>
        <v>0</v>
      </c>
      <c r="L7" s="338">
        <f>'Disability benefits'!L$6</f>
        <v>0</v>
      </c>
      <c r="M7" s="338">
        <f>'Disability benefits'!M$6</f>
        <v>0</v>
      </c>
      <c r="N7" s="338">
        <f>'Disability benefits'!N$6</f>
        <v>0</v>
      </c>
      <c r="O7" s="338">
        <f>'Disability benefits'!O$6</f>
        <v>0</v>
      </c>
      <c r="P7" s="338">
        <f>'Disability benefits'!P$6</f>
        <v>0</v>
      </c>
      <c r="Q7" s="338">
        <f>'Disability benefits'!Q$6</f>
        <v>0</v>
      </c>
      <c r="R7" s="338">
        <f>'Disability benefits'!R$6</f>
        <v>0</v>
      </c>
      <c r="S7" s="338">
        <f>'Disability benefits'!S$6</f>
        <v>0</v>
      </c>
      <c r="T7" s="338">
        <f>'Disability benefits'!T$6</f>
        <v>0</v>
      </c>
      <c r="U7" s="338">
        <f>'Disability benefits'!U$6</f>
        <v>0</v>
      </c>
      <c r="V7" s="338">
        <f>'Disability benefits'!V$6</f>
        <v>0</v>
      </c>
      <c r="W7" s="338">
        <f>'Disability benefits'!W$6</f>
        <v>0</v>
      </c>
      <c r="X7" s="338">
        <f>'Disability benefits'!X$6</f>
        <v>0</v>
      </c>
      <c r="Y7" s="338">
        <f>'Disability benefits'!Y$6</f>
        <v>0</v>
      </c>
      <c r="Z7" s="338">
        <f>'Disability benefits'!Z$6</f>
        <v>0</v>
      </c>
      <c r="AA7" s="338">
        <f>'Disability benefits'!AA$6</f>
        <v>0</v>
      </c>
      <c r="AB7" s="338">
        <f>'Disability benefits'!AB$6</f>
        <v>0</v>
      </c>
      <c r="AC7" s="338">
        <f>'Disability benefits'!AC$6</f>
        <v>0</v>
      </c>
      <c r="AD7" s="338">
        <f>'Disability benefits'!AD$6</f>
        <v>0</v>
      </c>
      <c r="AE7" s="338">
        <f>'Disability benefits'!AE$6</f>
        <v>0</v>
      </c>
      <c r="AF7" s="338">
        <f>'Disability benefits'!AF$6</f>
        <v>0</v>
      </c>
      <c r="AG7" s="338">
        <f>'Disability benefits'!AG$6</f>
        <v>0</v>
      </c>
      <c r="AH7" s="338">
        <f>'Disability benefits'!AH$6</f>
        <v>0</v>
      </c>
      <c r="AI7" s="338">
        <f>'Disability benefits'!AI$6</f>
        <v>0</v>
      </c>
      <c r="AJ7" s="338">
        <f>'Disability benefits'!AJ$6</f>
        <v>0</v>
      </c>
      <c r="AK7" s="338">
        <f>'Disability benefits'!AK$6</f>
        <v>0</v>
      </c>
      <c r="AL7" s="338">
        <f>'Disability benefits'!AL$6</f>
        <v>0</v>
      </c>
      <c r="AM7" s="338">
        <f>'Disability benefits'!AM$6</f>
        <v>0</v>
      </c>
      <c r="AN7" s="338">
        <f>'Disability benefits'!AN$6</f>
        <v>0</v>
      </c>
      <c r="AO7" s="338">
        <f>'Disability benefits'!AO$6</f>
        <v>0</v>
      </c>
      <c r="AP7" s="338">
        <f>'Disability benefits'!AP$6</f>
        <v>0</v>
      </c>
      <c r="AQ7" s="338">
        <f>'Disability benefits'!AQ$6</f>
        <v>0</v>
      </c>
      <c r="AR7" s="338">
        <f>'Disability benefits'!AR$6</f>
        <v>0</v>
      </c>
      <c r="AS7" s="338">
        <f>'Disability benefits'!AS$6</f>
        <v>0</v>
      </c>
      <c r="AT7" s="338">
        <f>'Disability benefits'!AT$6</f>
        <v>0</v>
      </c>
      <c r="AU7" s="338">
        <f>'Disability benefits'!AU$6</f>
        <v>0</v>
      </c>
      <c r="AV7" s="338">
        <f>'Disability benefits'!AV$6</f>
        <v>231.47411666314397</v>
      </c>
      <c r="AW7" s="338">
        <f>'Disability benefits'!AW$6</f>
        <v>325.20902588180275</v>
      </c>
      <c r="AX7" s="338">
        <f>'Disability benefits'!AX$6</f>
        <v>365.13545224968743</v>
      </c>
      <c r="AY7" s="338">
        <f>'Disability benefits'!AY$6</f>
        <v>437.39160512525461</v>
      </c>
      <c r="AZ7" s="338">
        <f>'Disability benefits'!AZ$6</f>
        <v>443.26224191823394</v>
      </c>
      <c r="BA7" s="338">
        <f>'Disability benefits'!BA$6</f>
        <v>488.61175918926864</v>
      </c>
      <c r="BB7" s="338">
        <f>'Disability benefits'!BB$6</f>
        <v>528.58293270578872</v>
      </c>
      <c r="BC7" s="338">
        <f>'Disability benefits'!BC$6</f>
        <v>566.36950568822147</v>
      </c>
      <c r="BD7" s="338">
        <f>'Disability benefits'!BD$6</f>
        <v>607.03198548293733</v>
      </c>
      <c r="BE7" s="338">
        <f>'Disability benefits'!BE$6</f>
        <v>673.62344552251193</v>
      </c>
      <c r="BF7" s="338">
        <f>'Disability benefits'!BF$6</f>
        <v>762.23</v>
      </c>
      <c r="BG7" s="338">
        <f>'Disability benefits'!BG$6</f>
        <v>793.54721823565706</v>
      </c>
      <c r="BH7" s="338">
        <f>'Disability benefits'!BH$6</f>
        <v>842.13</v>
      </c>
      <c r="BI7" s="338">
        <f>'Disability benefits'!BI$6</f>
        <v>923.7647969778385</v>
      </c>
      <c r="BJ7" s="338">
        <f>'Disability benefits'!BJ$6</f>
        <v>972.69087379439623</v>
      </c>
      <c r="BK7" s="338">
        <f>'Disability benefits'!BK$6</f>
        <v>1039.8247158707195</v>
      </c>
      <c r="BL7" s="338">
        <f>'Disability benefits'!BL$6</f>
        <v>1105.9393085337213</v>
      </c>
      <c r="BM7" s="338">
        <f>'Disability benefits'!BM$6</f>
        <v>1192.1009182195146</v>
      </c>
      <c r="BN7" s="338">
        <f>'Disability benefits'!BN$6</f>
        <v>1220.2044423261623</v>
      </c>
      <c r="BO7" s="338">
        <f>'Disability benefits'!BO$6</f>
        <v>1314.7165739259212</v>
      </c>
      <c r="BP7" s="338">
        <f>'Disability benefits'!BP$6</f>
        <v>1390.6353122046253</v>
      </c>
      <c r="BQ7" s="338">
        <f>'Disability benefits'!BQ$6</f>
        <v>1463.3914453663692</v>
      </c>
      <c r="BR7" s="338">
        <f>'Disability benefits'!BR$6</f>
        <v>1717.304349681425</v>
      </c>
      <c r="BS7" s="338">
        <f>'Disability benefits'!BS$6</f>
        <v>1834.7090892979174</v>
      </c>
      <c r="BT7" s="338">
        <f>'Disability benefits'!BT$6</f>
        <v>1896.9720008984343</v>
      </c>
      <c r="BU7" s="338">
        <f>'Disability benefits'!BU$6</f>
        <v>1965.0820231168198</v>
      </c>
      <c r="BV7" s="338">
        <f>'Disability benefits'!BV$6</f>
        <v>2114.1233711450695</v>
      </c>
      <c r="BW7" s="338">
        <f>'Disability benefits'!BW$6</f>
        <v>2299.1628969686603</v>
      </c>
      <c r="BX7" s="338">
        <f>'Disability benefits'!BX$6</f>
        <v>2246.64792346575</v>
      </c>
      <c r="BY7" s="338">
        <f>'Disability benefits'!BY$6</f>
        <v>2444.3266288497234</v>
      </c>
      <c r="BZ7" s="338">
        <f>'Disability benefits'!BZ$6</f>
        <v>2863.8717606603223</v>
      </c>
      <c r="CA7" s="338">
        <f>'Disability benefits'!CA$6</f>
        <v>3675.8932004323401</v>
      </c>
      <c r="CB7" s="338">
        <f>'Disability benefits'!CB$6</f>
        <v>4438.5327937800257</v>
      </c>
      <c r="CC7" s="338">
        <f>'Disability benefits'!CC$6</f>
        <v>5029.7371828757377</v>
      </c>
      <c r="CD7" s="338">
        <f>'Disability benefits'!CD$6</f>
        <v>5619.9444533936976</v>
      </c>
      <c r="CE7" s="338">
        <f>'Disability benefits'!CE$6</f>
        <v>6181.7403774536851</v>
      </c>
      <c r="CF7" s="338">
        <f>'Disability benefits'!CF$6</f>
        <v>6690.7503055926545</v>
      </c>
      <c r="CG7" s="333">
        <f>'Disability benefits'!CG$6</f>
        <v>7185.2334073716538</v>
      </c>
    </row>
    <row r="8" spans="1:86" ht="15.5" x14ac:dyDescent="0.35">
      <c r="A8" s="335"/>
      <c r="B8" s="291" t="s">
        <v>390</v>
      </c>
      <c r="C8" s="337"/>
      <c r="D8" s="338">
        <f>'Disability benefits'!D$22</f>
        <v>0</v>
      </c>
      <c r="E8" s="338">
        <f>'Disability benefits'!E$22</f>
        <v>0</v>
      </c>
      <c r="F8" s="338">
        <f>'Disability benefits'!F$22</f>
        <v>0</v>
      </c>
      <c r="G8" s="338">
        <f>'Disability benefits'!G$22</f>
        <v>0</v>
      </c>
      <c r="H8" s="338">
        <f>'Disability benefits'!H$22</f>
        <v>0</v>
      </c>
      <c r="I8" s="338">
        <f>'Disability benefits'!I$22</f>
        <v>0</v>
      </c>
      <c r="J8" s="338">
        <f>'Disability benefits'!J$22</f>
        <v>0</v>
      </c>
      <c r="K8" s="338">
        <f>'Disability benefits'!K$22</f>
        <v>0</v>
      </c>
      <c r="L8" s="338">
        <f>'Disability benefits'!L$22</f>
        <v>0</v>
      </c>
      <c r="M8" s="338">
        <f>'Disability benefits'!M$22</f>
        <v>0</v>
      </c>
      <c r="N8" s="338">
        <f>'Disability benefits'!N$22</f>
        <v>0</v>
      </c>
      <c r="O8" s="338">
        <f>'Disability benefits'!O$22</f>
        <v>0</v>
      </c>
      <c r="P8" s="338">
        <f>'Disability benefits'!P$22</f>
        <v>0</v>
      </c>
      <c r="Q8" s="338">
        <f>'Disability benefits'!Q$22</f>
        <v>0</v>
      </c>
      <c r="R8" s="338">
        <f>'Disability benefits'!R$22</f>
        <v>0</v>
      </c>
      <c r="S8" s="338">
        <f>'Disability benefits'!S$22</f>
        <v>0</v>
      </c>
      <c r="T8" s="338">
        <f>'Disability benefits'!T$22</f>
        <v>0</v>
      </c>
      <c r="U8" s="338">
        <f>'Disability benefits'!U$22</f>
        <v>0</v>
      </c>
      <c r="V8" s="338">
        <f>'Disability benefits'!V$22</f>
        <v>0</v>
      </c>
      <c r="W8" s="338">
        <f>'Disability benefits'!W$22</f>
        <v>0</v>
      </c>
      <c r="X8" s="338">
        <f>'Disability benefits'!X$22</f>
        <v>0</v>
      </c>
      <c r="Y8" s="338">
        <f>'Disability benefits'!Y$22</f>
        <v>0</v>
      </c>
      <c r="Z8" s="338">
        <f>'Disability benefits'!Z$22</f>
        <v>0</v>
      </c>
      <c r="AA8" s="338">
        <f>'Disability benefits'!AA$22</f>
        <v>0</v>
      </c>
      <c r="AB8" s="338">
        <f>'Disability benefits'!AB$22</f>
        <v>0</v>
      </c>
      <c r="AC8" s="338">
        <f>'Disability benefits'!AC$22</f>
        <v>0</v>
      </c>
      <c r="AD8" s="338">
        <f>'Disability benefits'!AD$22</f>
        <v>0</v>
      </c>
      <c r="AE8" s="338">
        <f>'Disability benefits'!AE$22</f>
        <v>0</v>
      </c>
      <c r="AF8" s="338">
        <f>'Disability benefits'!AF$22</f>
        <v>0.81776216467309248</v>
      </c>
      <c r="AG8" s="338">
        <f>'Disability benefits'!AG$22</f>
        <v>4.0289296143389386</v>
      </c>
      <c r="AH8" s="338">
        <f>'Disability benefits'!AH$22</f>
        <v>9.1014969282685811</v>
      </c>
      <c r="AI8" s="338">
        <f>'Disability benefits'!AI$22</f>
        <v>11.640236243555856</v>
      </c>
      <c r="AJ8" s="338">
        <f>'Disability benefits'!AJ$22</f>
        <v>13.630234353478913</v>
      </c>
      <c r="AK8" s="338">
        <f>'Disability benefits'!AK$22</f>
        <v>15.590189419879557</v>
      </c>
      <c r="AL8" s="338">
        <f>'Disability benefits'!AL$22</f>
        <v>17.539349755901764</v>
      </c>
      <c r="AM8" s="338">
        <f>'Disability benefits'!AM$22</f>
        <v>18.772171160752329</v>
      </c>
      <c r="AN8" s="338">
        <f>'Disability benefits'!AN$22</f>
        <v>18.932891833284359</v>
      </c>
      <c r="AO8" s="338">
        <f>'Disability benefits'!AO$22</f>
        <v>19.456935976129234</v>
      </c>
      <c r="AP8" s="338">
        <f>'Disability benefits'!AP$22</f>
        <v>20.544119957107366</v>
      </c>
      <c r="AQ8" s="338">
        <f>'Disability benefits'!AQ$22</f>
        <v>21.373524682261195</v>
      </c>
      <c r="AR8" s="338">
        <f>'Disability benefits'!AR$22</f>
        <v>22.393906028598739</v>
      </c>
      <c r="AS8" s="338">
        <f>'Disability benefits'!AS$22</f>
        <v>23.906947632296195</v>
      </c>
      <c r="AT8" s="338">
        <f>'Disability benefits'!AT$22</f>
        <v>26.429268414933048</v>
      </c>
      <c r="AU8" s="338">
        <f>'Disability benefits'!AU$22</f>
        <v>30.590785383135724</v>
      </c>
      <c r="AV8" s="338">
        <f>'Disability benefits'!AV$22</f>
        <v>1.9676571350371104</v>
      </c>
      <c r="AW8" s="338">
        <f>'Disability benefits'!AW$22</f>
        <v>0</v>
      </c>
      <c r="AX8" s="338">
        <f>'Disability benefits'!AX$22</f>
        <v>0</v>
      </c>
      <c r="AY8" s="338">
        <f>'Disability benefits'!AY$22</f>
        <v>0</v>
      </c>
      <c r="AZ8" s="338">
        <f>'Disability benefits'!AZ$22</f>
        <v>0</v>
      </c>
      <c r="BA8" s="338">
        <f>'Disability benefits'!BA$22</f>
        <v>0</v>
      </c>
      <c r="BB8" s="338">
        <f>'Disability benefits'!BB$22</f>
        <v>0</v>
      </c>
      <c r="BC8" s="338">
        <f>'Disability benefits'!BC$22</f>
        <v>0</v>
      </c>
      <c r="BD8" s="338">
        <f>'Disability benefits'!BD$22</f>
        <v>0</v>
      </c>
      <c r="BE8" s="338">
        <f>'Disability benefits'!BE$22</f>
        <v>0</v>
      </c>
      <c r="BF8" s="338">
        <f>'Disability benefits'!BF$22</f>
        <v>0</v>
      </c>
      <c r="BG8" s="338">
        <f>'Disability benefits'!BG$22</f>
        <v>0</v>
      </c>
      <c r="BH8" s="338">
        <f>'Disability benefits'!BH$22</f>
        <v>0</v>
      </c>
      <c r="BI8" s="338">
        <f>'Disability benefits'!BI$22</f>
        <v>0</v>
      </c>
      <c r="BJ8" s="338">
        <f>'Disability benefits'!BJ$22</f>
        <v>0</v>
      </c>
      <c r="BK8" s="338">
        <f>'Disability benefits'!BK$22</f>
        <v>0</v>
      </c>
      <c r="BL8" s="338">
        <f>'Disability benefits'!BL$22</f>
        <v>0</v>
      </c>
      <c r="BM8" s="338">
        <f>'Disability benefits'!BM$22</f>
        <v>0</v>
      </c>
      <c r="BN8" s="338">
        <f>'Disability benefits'!BN$22</f>
        <v>0</v>
      </c>
      <c r="BO8" s="338">
        <f>'Disability benefits'!BO$22</f>
        <v>0</v>
      </c>
      <c r="BP8" s="338">
        <f>'Disability benefits'!BP$22</f>
        <v>0</v>
      </c>
      <c r="BQ8" s="338">
        <f>'Disability benefits'!BQ$22</f>
        <v>0</v>
      </c>
      <c r="BR8" s="338">
        <f>'Disability benefits'!BR$22</f>
        <v>0</v>
      </c>
      <c r="BS8" s="338">
        <f>'Disability benefits'!BS$22</f>
        <v>0</v>
      </c>
      <c r="BT8" s="338">
        <f>'Disability benefits'!BT$22</f>
        <v>0</v>
      </c>
      <c r="BU8" s="338">
        <f>'Disability benefits'!BU$22</f>
        <v>0</v>
      </c>
      <c r="BV8" s="338">
        <f>'Disability benefits'!BV$22</f>
        <v>0</v>
      </c>
      <c r="BW8" s="338">
        <f>'Disability benefits'!BW$22</f>
        <v>0</v>
      </c>
      <c r="BX8" s="338">
        <f>'Disability benefits'!BX$22</f>
        <v>0</v>
      </c>
      <c r="BY8" s="338">
        <f>'Disability benefits'!BY$22</f>
        <v>0</v>
      </c>
      <c r="BZ8" s="338">
        <f>'Disability benefits'!BZ$22</f>
        <v>0</v>
      </c>
      <c r="CA8" s="338">
        <f>'Disability benefits'!CA$22</f>
        <v>0</v>
      </c>
      <c r="CB8" s="338">
        <f>'Disability benefits'!CB$22</f>
        <v>0</v>
      </c>
      <c r="CC8" s="338">
        <f>'Disability benefits'!CC$22</f>
        <v>0</v>
      </c>
      <c r="CD8" s="338">
        <f>'Disability benefits'!CD$22</f>
        <v>0</v>
      </c>
      <c r="CE8" s="338">
        <f>'Disability benefits'!CE$22</f>
        <v>0</v>
      </c>
      <c r="CF8" s="338">
        <f>'Disability benefits'!CF$22</f>
        <v>0</v>
      </c>
      <c r="CG8" s="333">
        <f>'Disability benefits'!CG$22</f>
        <v>0</v>
      </c>
    </row>
    <row r="9" spans="1:86" ht="20.149999999999999" customHeight="1" x14ac:dyDescent="0.35">
      <c r="A9" s="335"/>
      <c r="B9" s="336" t="s">
        <v>578</v>
      </c>
      <c r="C9" s="337"/>
      <c r="D9" s="338"/>
      <c r="E9" s="338"/>
      <c r="F9" s="338"/>
      <c r="G9" s="338"/>
      <c r="H9" s="338"/>
      <c r="I9" s="338"/>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8"/>
      <c r="AL9" s="338"/>
      <c r="AM9" s="338"/>
      <c r="AN9" s="338"/>
      <c r="AO9" s="338"/>
      <c r="AP9" s="338"/>
      <c r="AQ9" s="338"/>
      <c r="AR9" s="338"/>
      <c r="AS9" s="338"/>
      <c r="AT9" s="338"/>
      <c r="AU9" s="338"/>
      <c r="AV9" s="338"/>
      <c r="AW9" s="338"/>
      <c r="AX9" s="338"/>
      <c r="AY9" s="338"/>
      <c r="AZ9" s="338"/>
      <c r="BA9" s="338"/>
      <c r="BB9" s="338"/>
      <c r="BC9" s="338"/>
      <c r="BD9" s="338"/>
      <c r="BE9" s="338"/>
      <c r="BF9" s="338"/>
      <c r="BG9" s="338"/>
      <c r="BH9" s="338"/>
      <c r="BI9" s="338"/>
      <c r="BJ9" s="338"/>
      <c r="BK9" s="338"/>
      <c r="BL9" s="338"/>
      <c r="BM9" s="338"/>
      <c r="BN9" s="338"/>
      <c r="BO9" s="338"/>
      <c r="BP9" s="338"/>
      <c r="BQ9" s="338"/>
      <c r="BR9" s="338"/>
      <c r="BS9" s="338"/>
      <c r="BT9" s="338"/>
      <c r="BU9" s="338"/>
      <c r="BV9" s="338"/>
      <c r="BW9" s="338"/>
      <c r="BX9" s="338"/>
      <c r="BY9" s="338"/>
      <c r="BZ9" s="338">
        <v>104.45226499849821</v>
      </c>
      <c r="CA9" s="338">
        <v>119.26323360405834</v>
      </c>
      <c r="CB9" s="338">
        <v>4.8123366898575652E-2</v>
      </c>
      <c r="CC9" s="338"/>
      <c r="CD9" s="338"/>
      <c r="CE9" s="338"/>
      <c r="CF9" s="338"/>
      <c r="CG9" s="333"/>
    </row>
    <row r="10" spans="1:86" ht="20.149999999999999" customHeight="1" x14ac:dyDescent="0.35">
      <c r="A10" s="335"/>
      <c r="B10" s="336" t="s">
        <v>605</v>
      </c>
      <c r="C10" s="337"/>
      <c r="D10" s="338">
        <f>'Income Support'!D$32+'Income Support'!D$34</f>
        <v>0</v>
      </c>
      <c r="E10" s="338">
        <f>'Income Support'!E$32+'Income Support'!E$34</f>
        <v>0</v>
      </c>
      <c r="F10" s="338">
        <f>'Income Support'!F$32+'Income Support'!F$34</f>
        <v>0</v>
      </c>
      <c r="G10" s="338">
        <f>'Income Support'!G$32+'Income Support'!G$34</f>
        <v>0</v>
      </c>
      <c r="H10" s="338">
        <f>'Income Support'!H$32+'Income Support'!H$34</f>
        <v>0</v>
      </c>
      <c r="I10" s="338">
        <f>'Income Support'!I$32+'Income Support'!I$34</f>
        <v>0</v>
      </c>
      <c r="J10" s="338">
        <f>'Income Support'!J$32+'Income Support'!J$34</f>
        <v>0</v>
      </c>
      <c r="K10" s="338">
        <f>'Income Support'!K$32+'Income Support'!K$34</f>
        <v>0</v>
      </c>
      <c r="L10" s="338">
        <f>'Income Support'!L$32+'Income Support'!L$34</f>
        <v>0</v>
      </c>
      <c r="M10" s="338">
        <f>'Income Support'!M$32+'Income Support'!M$34</f>
        <v>0</v>
      </c>
      <c r="N10" s="338">
        <f>'Income Support'!N$32+'Income Support'!N$34</f>
        <v>0</v>
      </c>
      <c r="O10" s="338">
        <f>'Income Support'!O$32+'Income Support'!O$34</f>
        <v>0</v>
      </c>
      <c r="P10" s="338">
        <f>'Income Support'!P$32+'Income Support'!P$34</f>
        <v>0</v>
      </c>
      <c r="Q10" s="338">
        <f>'Income Support'!Q$32+'Income Support'!Q$34</f>
        <v>0</v>
      </c>
      <c r="R10" s="338">
        <f>'Income Support'!R$32+'Income Support'!R$34</f>
        <v>0</v>
      </c>
      <c r="S10" s="338">
        <f>'Income Support'!S$32+'Income Support'!S$34</f>
        <v>0</v>
      </c>
      <c r="T10" s="338">
        <f>'Income Support'!T$32+'Income Support'!T$34</f>
        <v>0</v>
      </c>
      <c r="U10" s="338">
        <f>'Income Support'!U$32+'Income Support'!U$34</f>
        <v>0</v>
      </c>
      <c r="V10" s="338">
        <f>'Income Support'!V$32+'Income Support'!V$34</f>
        <v>0</v>
      </c>
      <c r="W10" s="338">
        <f>'Income Support'!W$32+'Income Support'!W$34</f>
        <v>0</v>
      </c>
      <c r="X10" s="338">
        <f>'Income Support'!X$32+'Income Support'!X$34</f>
        <v>0</v>
      </c>
      <c r="Y10" s="338">
        <f>'Income Support'!Y$32+'Income Support'!Y$34</f>
        <v>0</v>
      </c>
      <c r="Z10" s="338">
        <f>'Income Support'!Z$32+'Income Support'!Z$34</f>
        <v>0</v>
      </c>
      <c r="AA10" s="338">
        <f>'Income Support'!AA$32+'Income Support'!AA$34</f>
        <v>0</v>
      </c>
      <c r="AB10" s="338">
        <f>'Income Support'!AB$32+'Income Support'!AB$34</f>
        <v>0</v>
      </c>
      <c r="AC10" s="338">
        <f>'Income Support'!AC$32+'Income Support'!AC$34</f>
        <v>0</v>
      </c>
      <c r="AD10" s="338">
        <f>'Income Support'!AD$32+'Income Support'!AD$34</f>
        <v>0</v>
      </c>
      <c r="AE10" s="338">
        <f>'Income Support'!AE$32+'Income Support'!AE$34</f>
        <v>0</v>
      </c>
      <c r="AF10" s="338">
        <f>'Income Support'!AF$32+'Income Support'!AF$34</f>
        <v>0</v>
      </c>
      <c r="AG10" s="338">
        <f>'Income Support'!AG$32+'Income Support'!AG$34</f>
        <v>0</v>
      </c>
      <c r="AH10" s="338">
        <f>'Income Support'!AH$32+'Income Support'!AH$34</f>
        <v>7.5111414455503507</v>
      </c>
      <c r="AI10" s="338">
        <f>'Income Support'!AI$32+'Income Support'!AI$34</f>
        <v>8.4174038688524586</v>
      </c>
      <c r="AJ10" s="338">
        <f>'Income Support'!AJ$32+'Income Support'!AJ$34</f>
        <v>9.4816625866666655</v>
      </c>
      <c r="AK10" s="338">
        <f>'Income Support'!AK$32+'Income Support'!AK$34</f>
        <v>12.034947442955179</v>
      </c>
      <c r="AL10" s="338">
        <f>'Income Support'!AL$32+'Income Support'!AL$34</f>
        <v>13.745806388888887</v>
      </c>
      <c r="AM10" s="338">
        <f>'Income Support'!AM$32+'Income Support'!AM$34</f>
        <v>19.090701198757763</v>
      </c>
      <c r="AN10" s="338">
        <f>'Income Support'!AN$32+'Income Support'!AN$34</f>
        <v>21.007634551282052</v>
      </c>
      <c r="AO10" s="338">
        <f>'Income Support'!AO$32+'Income Support'!AO$34</f>
        <v>26.119155875576038</v>
      </c>
      <c r="AP10" s="338">
        <f>'Income Support'!AP$32+'Income Support'!AP$34</f>
        <v>32.606789188888889</v>
      </c>
      <c r="AQ10" s="338">
        <f>'Income Support'!AQ$32+'Income Support'!AQ$34</f>
        <v>38.531891107954536</v>
      </c>
      <c r="AR10" s="338">
        <f>'Income Support'!AR$32+'Income Support'!AR$34</f>
        <v>59.18475512688822</v>
      </c>
      <c r="AS10" s="338">
        <f>'Income Support'!AS$32+'Income Support'!AS$34</f>
        <v>88.33756571666666</v>
      </c>
      <c r="AT10" s="338">
        <f>'Income Support'!AT$32+'Income Support'!AT$34</f>
        <v>105.5033161810141</v>
      </c>
      <c r="AU10" s="338">
        <f>'Income Support'!AU$32+'Income Support'!AU$34</f>
        <v>176.29218303667017</v>
      </c>
      <c r="AV10" s="338">
        <f>'Income Support'!AV$32+'Income Support'!AV$34</f>
        <v>255.36242765825932</v>
      </c>
      <c r="AW10" s="338">
        <f>'Income Support'!AW$32+'Income Support'!AW$34</f>
        <v>326.26827882189571</v>
      </c>
      <c r="AX10" s="338">
        <f>'Income Support'!AX$32+'Income Support'!AX$34</f>
        <v>301.11099999999999</v>
      </c>
      <c r="AY10" s="338">
        <f>'Income Support'!AY$32+'Income Support'!AY$34</f>
        <v>349.55500000000001</v>
      </c>
      <c r="AZ10" s="338">
        <f>'Income Support'!AZ$32+'Income Support'!AZ$34</f>
        <v>383.83500000000004</v>
      </c>
      <c r="BA10" s="338">
        <f>'Income Support'!BA$32+'Income Support'!BA$34</f>
        <v>410.74400000000003</v>
      </c>
      <c r="BB10" s="338">
        <f>'Income Support'!BB$32+'Income Support'!BB$34</f>
        <v>430.81400000000002</v>
      </c>
      <c r="BC10" s="338">
        <f>'Income Support'!BC$32+'Income Support'!BC$34</f>
        <v>504.67800000000005</v>
      </c>
      <c r="BD10" s="338">
        <f>'Income Support'!BD$32+'Income Support'!BD$34</f>
        <v>645.44600000000003</v>
      </c>
      <c r="BE10" s="338">
        <f>'Income Support'!BE$32+'Income Support'!BE$34</f>
        <v>762.50800000000004</v>
      </c>
      <c r="BF10" s="338">
        <f>'Income Support'!BF$32+'Income Support'!BF$34</f>
        <v>868.03</v>
      </c>
      <c r="BG10" s="338">
        <f>'Income Support'!BG$32+'Income Support'!BG$34</f>
        <v>922.62299999999993</v>
      </c>
      <c r="BH10" s="338">
        <f>'Income Support'!BH$32+'Income Support'!BH$34</f>
        <v>856.60963625524721</v>
      </c>
      <c r="BI10" s="338">
        <f>'Income Support'!BI$32+'Income Support'!BI$34</f>
        <v>673.628566324448</v>
      </c>
      <c r="BJ10" s="338">
        <f>'Income Support'!BJ$32+'Income Support'!BJ$34</f>
        <v>564.70191029355726</v>
      </c>
      <c r="BK10" s="338">
        <f>'Income Support'!BK$32+'Income Support'!BK$34</f>
        <v>476.19491880731556</v>
      </c>
      <c r="BL10" s="338">
        <f>'Income Support'!BL$32+'Income Support'!BL$34</f>
        <v>417.08510670184251</v>
      </c>
      <c r="BM10" s="338">
        <f>'Income Support'!BM$32+'Income Support'!BM$34</f>
        <v>302.41702124496578</v>
      </c>
      <c r="BN10" s="338">
        <f>'Income Support'!BN$32+'Income Support'!BN$34</f>
        <v>0</v>
      </c>
      <c r="BO10" s="338">
        <f>'Income Support'!BO$32+'Income Support'!BO$34</f>
        <v>0</v>
      </c>
      <c r="BP10" s="338">
        <f>'Income Support'!BP$32+'Income Support'!BP$34</f>
        <v>0</v>
      </c>
      <c r="BQ10" s="338">
        <f>'Income Support'!BQ$32+'Income Support'!BQ$34</f>
        <v>0</v>
      </c>
      <c r="BR10" s="338">
        <f>'Income Support'!BR$32+'Income Support'!BR$34</f>
        <v>0</v>
      </c>
      <c r="BS10" s="338">
        <f>'Income Support'!BS$32+'Income Support'!BS$34</f>
        <v>0</v>
      </c>
      <c r="BT10" s="338">
        <f>'Income Support'!BT$32+'Income Support'!BT$34</f>
        <v>0</v>
      </c>
      <c r="BU10" s="338">
        <f>'Income Support'!BU$32+'Income Support'!BU$34</f>
        <v>0</v>
      </c>
      <c r="BV10" s="338">
        <f>'Income Support'!BV$32+'Income Support'!BV$34</f>
        <v>0</v>
      </c>
      <c r="BW10" s="338">
        <f>'Income Support'!BW$32+'Income Support'!BW$34</f>
        <v>0</v>
      </c>
      <c r="BX10" s="338">
        <f>'Income Support'!BX$32+'Income Support'!BX$34</f>
        <v>0</v>
      </c>
      <c r="BY10" s="338">
        <f>'Income Support'!BY$32+'Income Support'!BY$34</f>
        <v>0</v>
      </c>
      <c r="BZ10" s="338">
        <f>'Income Support'!BZ$32+'Income Support'!BZ$34</f>
        <v>0</v>
      </c>
      <c r="CA10" s="338">
        <f>'Income Support'!CA$32+'Income Support'!CA$34</f>
        <v>0</v>
      </c>
      <c r="CB10" s="338">
        <f>'Income Support'!CB$32+'Income Support'!CB$34</f>
        <v>0</v>
      </c>
      <c r="CC10" s="338">
        <f>'Income Support'!CC$32+'Income Support'!CC$34</f>
        <v>0</v>
      </c>
      <c r="CD10" s="338">
        <f>'Income Support'!CD$32+'Income Support'!CD$34</f>
        <v>0</v>
      </c>
      <c r="CE10" s="338">
        <f>'Income Support'!CE$32+'Income Support'!CE$34</f>
        <v>0</v>
      </c>
      <c r="CF10" s="338">
        <f>'Income Support'!CF$32+'Income Support'!CF$34</f>
        <v>0</v>
      </c>
      <c r="CG10" s="333">
        <f>'Income Support'!CG$32+'Income Support'!CG$34</f>
        <v>0</v>
      </c>
    </row>
    <row r="11" spans="1:86" s="334" customFormat="1" ht="27" customHeight="1" x14ac:dyDescent="0.35">
      <c r="A11" s="327"/>
      <c r="B11" s="332" t="s">
        <v>606</v>
      </c>
      <c r="C11" s="328"/>
      <c r="D11" s="330">
        <f t="shared" ref="D11:AI11" si="9">D12+D17+D25+D29+D33+D34</f>
        <v>0</v>
      </c>
      <c r="E11" s="330">
        <f t="shared" si="9"/>
        <v>0</v>
      </c>
      <c r="F11" s="330">
        <f t="shared" si="9"/>
        <v>0</v>
      </c>
      <c r="G11" s="330">
        <f t="shared" si="9"/>
        <v>0</v>
      </c>
      <c r="H11" s="330">
        <f t="shared" si="9"/>
        <v>0</v>
      </c>
      <c r="I11" s="330">
        <f t="shared" si="9"/>
        <v>0</v>
      </c>
      <c r="J11" s="330">
        <f t="shared" si="9"/>
        <v>0</v>
      </c>
      <c r="K11" s="330">
        <f t="shared" si="9"/>
        <v>0</v>
      </c>
      <c r="L11" s="330">
        <f t="shared" si="9"/>
        <v>0</v>
      </c>
      <c r="M11" s="330">
        <f t="shared" si="9"/>
        <v>0</v>
      </c>
      <c r="N11" s="330">
        <f t="shared" si="9"/>
        <v>0</v>
      </c>
      <c r="O11" s="330">
        <f t="shared" si="9"/>
        <v>0</v>
      </c>
      <c r="P11" s="330">
        <f t="shared" si="9"/>
        <v>0</v>
      </c>
      <c r="Q11" s="330">
        <f t="shared" si="9"/>
        <v>0</v>
      </c>
      <c r="R11" s="330">
        <f t="shared" si="9"/>
        <v>0</v>
      </c>
      <c r="S11" s="330">
        <f t="shared" si="9"/>
        <v>0</v>
      </c>
      <c r="T11" s="330">
        <f t="shared" si="9"/>
        <v>0</v>
      </c>
      <c r="U11" s="330">
        <f t="shared" si="9"/>
        <v>0</v>
      </c>
      <c r="V11" s="330">
        <f t="shared" si="9"/>
        <v>0</v>
      </c>
      <c r="W11" s="330">
        <f t="shared" si="9"/>
        <v>0</v>
      </c>
      <c r="X11" s="330">
        <f t="shared" si="9"/>
        <v>0</v>
      </c>
      <c r="Y11" s="330">
        <f t="shared" si="9"/>
        <v>0</v>
      </c>
      <c r="Z11" s="330">
        <f t="shared" si="9"/>
        <v>2.8</v>
      </c>
      <c r="AA11" s="330">
        <f t="shared" si="9"/>
        <v>2.9</v>
      </c>
      <c r="AB11" s="330">
        <f t="shared" si="9"/>
        <v>2.9</v>
      </c>
      <c r="AC11" s="330">
        <f t="shared" si="9"/>
        <v>3</v>
      </c>
      <c r="AD11" s="330">
        <f t="shared" si="9"/>
        <v>3.5</v>
      </c>
      <c r="AE11" s="330">
        <f t="shared" si="9"/>
        <v>4</v>
      </c>
      <c r="AF11" s="330">
        <f t="shared" si="9"/>
        <v>11.382237835326908</v>
      </c>
      <c r="AG11" s="330">
        <f t="shared" si="9"/>
        <v>20.271070385661062</v>
      </c>
      <c r="AH11" s="330">
        <f t="shared" si="9"/>
        <v>1907.5655501008087</v>
      </c>
      <c r="AI11" s="330">
        <f t="shared" si="9"/>
        <v>2090.1860636252832</v>
      </c>
      <c r="AJ11" s="330">
        <f t="shared" ref="AJ11:BO11" si="10">AJ12+AJ17+AJ25+AJ29+AJ33+AJ34</f>
        <v>2353.1524233728369</v>
      </c>
      <c r="AK11" s="330">
        <f t="shared" si="10"/>
        <v>2724.7490274931288</v>
      </c>
      <c r="AL11" s="330">
        <f t="shared" si="10"/>
        <v>2970.1138217398002</v>
      </c>
      <c r="AM11" s="330">
        <f t="shared" si="10"/>
        <v>3100.3660830854983</v>
      </c>
      <c r="AN11" s="330">
        <f t="shared" si="10"/>
        <v>3512.5236055528721</v>
      </c>
      <c r="AO11" s="330">
        <f t="shared" si="10"/>
        <v>3854.2051939062121</v>
      </c>
      <c r="AP11" s="330">
        <f t="shared" si="10"/>
        <v>4282.5791427154691</v>
      </c>
      <c r="AQ11" s="330">
        <f t="shared" si="10"/>
        <v>4702.9994444501281</v>
      </c>
      <c r="AR11" s="330">
        <f t="shared" si="10"/>
        <v>5177.9247785314465</v>
      </c>
      <c r="AS11" s="330">
        <f t="shared" si="10"/>
        <v>5834.7748738421797</v>
      </c>
      <c r="AT11" s="330">
        <f t="shared" si="10"/>
        <v>6758.7072108647471</v>
      </c>
      <c r="AU11" s="330">
        <f t="shared" si="10"/>
        <v>8408.8260570158745</v>
      </c>
      <c r="AV11" s="330">
        <f t="shared" si="10"/>
        <v>10435.752519609774</v>
      </c>
      <c r="AW11" s="330">
        <f t="shared" si="10"/>
        <v>12413.03955326842</v>
      </c>
      <c r="AX11" s="330">
        <f t="shared" si="10"/>
        <v>14021.518216131644</v>
      </c>
      <c r="AY11" s="330">
        <f t="shared" si="10"/>
        <v>16263.624312238007</v>
      </c>
      <c r="AZ11" s="330">
        <f t="shared" si="10"/>
        <v>17218.838820669982</v>
      </c>
      <c r="BA11" s="330">
        <f t="shared" si="10"/>
        <v>17588.119869044309</v>
      </c>
      <c r="BB11" s="330">
        <f t="shared" si="10"/>
        <v>17948.879129565379</v>
      </c>
      <c r="BC11" s="330">
        <f t="shared" si="10"/>
        <v>18012.022984590836</v>
      </c>
      <c r="BD11" s="330">
        <f t="shared" si="10"/>
        <v>18783.765904320702</v>
      </c>
      <c r="BE11" s="330">
        <f t="shared" si="10"/>
        <v>19693.91448975461</v>
      </c>
      <c r="BF11" s="330">
        <f t="shared" si="10"/>
        <v>20346.098214441739</v>
      </c>
      <c r="BG11" s="330">
        <f t="shared" si="10"/>
        <v>20797.08573416125</v>
      </c>
      <c r="BH11" s="330">
        <f t="shared" si="10"/>
        <v>20996.209202203732</v>
      </c>
      <c r="BI11" s="330">
        <f t="shared" si="10"/>
        <v>21489.558483506094</v>
      </c>
      <c r="BJ11" s="330">
        <f t="shared" si="10"/>
        <v>22110.320160700099</v>
      </c>
      <c r="BK11" s="330">
        <f t="shared" si="10"/>
        <v>23342.139617444518</v>
      </c>
      <c r="BL11" s="330">
        <f t="shared" si="10"/>
        <v>24673.025119671551</v>
      </c>
      <c r="BM11" s="330">
        <f t="shared" si="10"/>
        <v>26753.232516775483</v>
      </c>
      <c r="BN11" s="330">
        <f t="shared" si="10"/>
        <v>27913.533543072917</v>
      </c>
      <c r="BO11" s="330">
        <f t="shared" si="10"/>
        <v>29129.13838372293</v>
      </c>
      <c r="BP11" s="330">
        <f t="shared" ref="BP11:CG11" si="11">BP12+BP17+BP25+BP29+BP33+BP34</f>
        <v>30372.840058842939</v>
      </c>
      <c r="BQ11" s="330">
        <f t="shared" si="11"/>
        <v>31125.23685543946</v>
      </c>
      <c r="BR11" s="330">
        <f t="shared" si="11"/>
        <v>33612.206777934349</v>
      </c>
      <c r="BS11" s="330">
        <f t="shared" si="11"/>
        <v>36050.328047248273</v>
      </c>
      <c r="BT11" s="330">
        <f t="shared" si="11"/>
        <v>36944.235573724101</v>
      </c>
      <c r="BU11" s="330">
        <f t="shared" si="11"/>
        <v>39165.823683573035</v>
      </c>
      <c r="BV11" s="330">
        <f t="shared" si="11"/>
        <v>40449.913743953861</v>
      </c>
      <c r="BW11" s="330">
        <f t="shared" si="11"/>
        <v>42090.315109082105</v>
      </c>
      <c r="BX11" s="330">
        <f t="shared" si="11"/>
        <v>45167.419231929423</v>
      </c>
      <c r="BY11" s="330">
        <f t="shared" si="11"/>
        <v>48735.071920985894</v>
      </c>
      <c r="BZ11" s="330">
        <f t="shared" si="11"/>
        <v>54744.223820584339</v>
      </c>
      <c r="CA11" s="330">
        <f t="shared" si="11"/>
        <v>63850.366602942413</v>
      </c>
      <c r="CB11" s="330">
        <f t="shared" si="11"/>
        <v>71238.274772092394</v>
      </c>
      <c r="CC11" s="330">
        <f t="shared" si="11"/>
        <v>75680.560074753972</v>
      </c>
      <c r="CD11" s="330">
        <f t="shared" si="11"/>
        <v>80255.372624285912</v>
      </c>
      <c r="CE11" s="330">
        <f t="shared" si="11"/>
        <v>85180.789403601026</v>
      </c>
      <c r="CF11" s="330">
        <f t="shared" si="11"/>
        <v>89920.354033206138</v>
      </c>
      <c r="CG11" s="339">
        <f t="shared" si="11"/>
        <v>94811.377682956576</v>
      </c>
    </row>
    <row r="12" spans="1:86" ht="27" customHeight="1" x14ac:dyDescent="0.35">
      <c r="A12" s="335"/>
      <c r="B12" s="336" t="s">
        <v>566</v>
      </c>
      <c r="C12" s="337"/>
      <c r="D12" s="338">
        <f t="shared" ref="D12:AI12" si="12">SUM(D13:D16)</f>
        <v>0</v>
      </c>
      <c r="E12" s="338">
        <f t="shared" si="12"/>
        <v>0</v>
      </c>
      <c r="F12" s="338">
        <f t="shared" si="12"/>
        <v>0</v>
      </c>
      <c r="G12" s="338">
        <f t="shared" si="12"/>
        <v>0</v>
      </c>
      <c r="H12" s="338">
        <f t="shared" si="12"/>
        <v>0</v>
      </c>
      <c r="I12" s="338">
        <f t="shared" si="12"/>
        <v>0</v>
      </c>
      <c r="J12" s="338">
        <f t="shared" si="12"/>
        <v>0</v>
      </c>
      <c r="K12" s="338">
        <f t="shared" si="12"/>
        <v>0</v>
      </c>
      <c r="L12" s="338">
        <f t="shared" si="12"/>
        <v>0</v>
      </c>
      <c r="M12" s="338">
        <f t="shared" si="12"/>
        <v>0</v>
      </c>
      <c r="N12" s="338">
        <f t="shared" si="12"/>
        <v>0</v>
      </c>
      <c r="O12" s="338">
        <f t="shared" si="12"/>
        <v>0</v>
      </c>
      <c r="P12" s="338">
        <f t="shared" si="12"/>
        <v>0</v>
      </c>
      <c r="Q12" s="338">
        <f t="shared" si="12"/>
        <v>0</v>
      </c>
      <c r="R12" s="338">
        <f t="shared" si="12"/>
        <v>0</v>
      </c>
      <c r="S12" s="338">
        <f t="shared" si="12"/>
        <v>0</v>
      </c>
      <c r="T12" s="338">
        <f t="shared" si="12"/>
        <v>0</v>
      </c>
      <c r="U12" s="338">
        <f t="shared" si="12"/>
        <v>0</v>
      </c>
      <c r="V12" s="338">
        <f t="shared" si="12"/>
        <v>0</v>
      </c>
      <c r="W12" s="338">
        <f t="shared" si="12"/>
        <v>0</v>
      </c>
      <c r="X12" s="338">
        <f t="shared" si="12"/>
        <v>0</v>
      </c>
      <c r="Y12" s="338">
        <f t="shared" si="12"/>
        <v>0</v>
      </c>
      <c r="Z12" s="338">
        <f t="shared" si="12"/>
        <v>0</v>
      </c>
      <c r="AA12" s="338">
        <f t="shared" si="12"/>
        <v>0</v>
      </c>
      <c r="AB12" s="338">
        <f t="shared" si="12"/>
        <v>0</v>
      </c>
      <c r="AC12" s="338">
        <f t="shared" si="12"/>
        <v>0</v>
      </c>
      <c r="AD12" s="338">
        <f t="shared" si="12"/>
        <v>0</v>
      </c>
      <c r="AE12" s="338">
        <f t="shared" si="12"/>
        <v>0</v>
      </c>
      <c r="AF12" s="338">
        <f t="shared" si="12"/>
        <v>7.3822378353269071</v>
      </c>
      <c r="AG12" s="338">
        <f t="shared" si="12"/>
        <v>15.771070385661062</v>
      </c>
      <c r="AH12" s="338">
        <f t="shared" si="12"/>
        <v>37.898503071731419</v>
      </c>
      <c r="AI12" s="338">
        <f t="shared" si="12"/>
        <v>64.855703618254054</v>
      </c>
      <c r="AJ12" s="338">
        <f t="shared" ref="AJ12:BO12" si="13">SUM(AJ13:AJ16)</f>
        <v>96.569209265311542</v>
      </c>
      <c r="AK12" s="338">
        <f t="shared" si="13"/>
        <v>127.84580671123882</v>
      </c>
      <c r="AL12" s="338">
        <f t="shared" si="13"/>
        <v>169.68592537968243</v>
      </c>
      <c r="AM12" s="338">
        <f t="shared" si="13"/>
        <v>214.43796792257592</v>
      </c>
      <c r="AN12" s="338">
        <f t="shared" si="13"/>
        <v>245.28870869995595</v>
      </c>
      <c r="AO12" s="338">
        <f t="shared" si="13"/>
        <v>282.49343254041281</v>
      </c>
      <c r="AP12" s="338">
        <f t="shared" si="13"/>
        <v>335.26923366467042</v>
      </c>
      <c r="AQ12" s="338">
        <f t="shared" si="13"/>
        <v>380.55923785764566</v>
      </c>
      <c r="AR12" s="338">
        <f t="shared" si="13"/>
        <v>421.4691414374301</v>
      </c>
      <c r="AS12" s="338">
        <f t="shared" si="13"/>
        <v>470.12556674757064</v>
      </c>
      <c r="AT12" s="338">
        <f t="shared" si="13"/>
        <v>529.02542592395196</v>
      </c>
      <c r="AU12" s="338">
        <f t="shared" si="13"/>
        <v>628.73314831467371</v>
      </c>
      <c r="AV12" s="338">
        <f t="shared" si="13"/>
        <v>1276.6617635274988</v>
      </c>
      <c r="AW12" s="338">
        <f t="shared" si="13"/>
        <v>1736.8250803346616</v>
      </c>
      <c r="AX12" s="338">
        <f t="shared" si="13"/>
        <v>1938.6567415590337</v>
      </c>
      <c r="AY12" s="338">
        <f t="shared" si="13"/>
        <v>2356.4150170875105</v>
      </c>
      <c r="AZ12" s="338">
        <f t="shared" si="13"/>
        <v>2842.0259956222508</v>
      </c>
      <c r="BA12" s="338">
        <f t="shared" si="13"/>
        <v>3091.4517961447359</v>
      </c>
      <c r="BB12" s="338">
        <f t="shared" si="13"/>
        <v>3258.3114352948169</v>
      </c>
      <c r="BC12" s="338">
        <f t="shared" si="13"/>
        <v>3408.5922572418208</v>
      </c>
      <c r="BD12" s="338">
        <f t="shared" si="13"/>
        <v>3589.6378004004227</v>
      </c>
      <c r="BE12" s="338">
        <f t="shared" si="13"/>
        <v>3861.7406212620726</v>
      </c>
      <c r="BF12" s="338">
        <f t="shared" si="13"/>
        <v>4105.2438886240434</v>
      </c>
      <c r="BG12" s="338">
        <f t="shared" si="13"/>
        <v>4388.6272675576192</v>
      </c>
      <c r="BH12" s="338">
        <f t="shared" si="13"/>
        <v>4628.2520000000004</v>
      </c>
      <c r="BI12" s="338">
        <f t="shared" si="13"/>
        <v>4869.6964021188787</v>
      </c>
      <c r="BJ12" s="338">
        <f t="shared" si="13"/>
        <v>5122.9964421995737</v>
      </c>
      <c r="BK12" s="338">
        <f t="shared" si="13"/>
        <v>5468.0760196496631</v>
      </c>
      <c r="BL12" s="338">
        <f t="shared" si="13"/>
        <v>5799.6705914329377</v>
      </c>
      <c r="BM12" s="338">
        <f t="shared" si="13"/>
        <v>6277.2924692415208</v>
      </c>
      <c r="BN12" s="338">
        <f t="shared" si="13"/>
        <v>6456.118999717567</v>
      </c>
      <c r="BO12" s="338">
        <f t="shared" si="13"/>
        <v>6899.7753096582774</v>
      </c>
      <c r="BP12" s="338">
        <f t="shared" ref="BP12:CG12" si="14">SUM(BP13:BP16)</f>
        <v>7419.4275888724915</v>
      </c>
      <c r="BQ12" s="338">
        <f t="shared" si="14"/>
        <v>7678.7651969580693</v>
      </c>
      <c r="BR12" s="338">
        <f t="shared" si="14"/>
        <v>8513.2145888803261</v>
      </c>
      <c r="BS12" s="338">
        <f t="shared" si="14"/>
        <v>9518.4310971655104</v>
      </c>
      <c r="BT12" s="338">
        <f t="shared" si="14"/>
        <v>9877.2929010243151</v>
      </c>
      <c r="BU12" s="338">
        <f t="shared" si="14"/>
        <v>11307.445947225957</v>
      </c>
      <c r="BV12" s="338">
        <f t="shared" si="14"/>
        <v>12003.516233415614</v>
      </c>
      <c r="BW12" s="338">
        <f t="shared" si="14"/>
        <v>12436.884308616069</v>
      </c>
      <c r="BX12" s="338">
        <f t="shared" si="14"/>
        <v>12706.031515222763</v>
      </c>
      <c r="BY12" s="338">
        <f t="shared" si="14"/>
        <v>13755.272363137801</v>
      </c>
      <c r="BZ12" s="338">
        <f t="shared" si="14"/>
        <v>15754.842062398515</v>
      </c>
      <c r="CA12" s="338">
        <f t="shared" si="14"/>
        <v>19130.644687151882</v>
      </c>
      <c r="CB12" s="338">
        <f t="shared" si="14"/>
        <v>22648.179291625704</v>
      </c>
      <c r="CC12" s="338">
        <f t="shared" si="14"/>
        <v>24919.935580788951</v>
      </c>
      <c r="CD12" s="338">
        <f t="shared" si="14"/>
        <v>27308.764948114229</v>
      </c>
      <c r="CE12" s="338">
        <f t="shared" si="14"/>
        <v>29951.062481200541</v>
      </c>
      <c r="CF12" s="338">
        <f t="shared" si="14"/>
        <v>32202.231896115813</v>
      </c>
      <c r="CG12" s="333">
        <f t="shared" si="14"/>
        <v>34534.10561344798</v>
      </c>
    </row>
    <row r="13" spans="1:86" ht="15.5" x14ac:dyDescent="0.35">
      <c r="A13" s="335"/>
      <c r="B13" s="291" t="s">
        <v>353</v>
      </c>
      <c r="C13" s="337"/>
      <c r="D13" s="338">
        <f>'Disability benefits'!D$14</f>
        <v>0</v>
      </c>
      <c r="E13" s="338">
        <f>'Disability benefits'!E$14</f>
        <v>0</v>
      </c>
      <c r="F13" s="338">
        <f>'Disability benefits'!F$14</f>
        <v>0</v>
      </c>
      <c r="G13" s="338">
        <f>'Disability benefits'!G$14</f>
        <v>0</v>
      </c>
      <c r="H13" s="338">
        <f>'Disability benefits'!H$14</f>
        <v>0</v>
      </c>
      <c r="I13" s="338">
        <f>'Disability benefits'!I$14</f>
        <v>0</v>
      </c>
      <c r="J13" s="338">
        <f>'Disability benefits'!J$14</f>
        <v>0</v>
      </c>
      <c r="K13" s="338">
        <f>'Disability benefits'!K$14</f>
        <v>0</v>
      </c>
      <c r="L13" s="338">
        <f>'Disability benefits'!L$14</f>
        <v>0</v>
      </c>
      <c r="M13" s="338">
        <f>'Disability benefits'!M$14</f>
        <v>0</v>
      </c>
      <c r="N13" s="338">
        <f>'Disability benefits'!N$14</f>
        <v>0</v>
      </c>
      <c r="O13" s="338">
        <f>'Disability benefits'!O$14</f>
        <v>0</v>
      </c>
      <c r="P13" s="338">
        <f>'Disability benefits'!P$14</f>
        <v>0</v>
      </c>
      <c r="Q13" s="338">
        <f>'Disability benefits'!Q$14</f>
        <v>0</v>
      </c>
      <c r="R13" s="338">
        <f>'Disability benefits'!R$14</f>
        <v>0</v>
      </c>
      <c r="S13" s="338">
        <f>'Disability benefits'!S$14</f>
        <v>0</v>
      </c>
      <c r="T13" s="338">
        <f>'Disability benefits'!T$14</f>
        <v>0</v>
      </c>
      <c r="U13" s="338">
        <f>'Disability benefits'!U$14</f>
        <v>0</v>
      </c>
      <c r="V13" s="338">
        <f>'Disability benefits'!V$14</f>
        <v>0</v>
      </c>
      <c r="W13" s="338">
        <f>'Disability benefits'!W$14</f>
        <v>0</v>
      </c>
      <c r="X13" s="338">
        <f>'Disability benefits'!X$14</f>
        <v>0</v>
      </c>
      <c r="Y13" s="338">
        <f>'Disability benefits'!Y$14</f>
        <v>0</v>
      </c>
      <c r="Z13" s="338">
        <f>'Disability benefits'!Z$14</f>
        <v>0</v>
      </c>
      <c r="AA13" s="338">
        <f>'Disability benefits'!AA$14</f>
        <v>0</v>
      </c>
      <c r="AB13" s="338">
        <f>'Disability benefits'!AB$14</f>
        <v>0</v>
      </c>
      <c r="AC13" s="338">
        <f>'Disability benefits'!AC$14</f>
        <v>0</v>
      </c>
      <c r="AD13" s="338">
        <f>'Disability benefits'!AD$14</f>
        <v>0</v>
      </c>
      <c r="AE13" s="338">
        <f>'Disability benefits'!AE$14</f>
        <v>0</v>
      </c>
      <c r="AF13" s="338">
        <f>'Disability benefits'!AF$14</f>
        <v>0</v>
      </c>
      <c r="AG13" s="338">
        <f>'Disability benefits'!AG$14</f>
        <v>0</v>
      </c>
      <c r="AH13" s="338">
        <f>'Disability benefits'!AH$14</f>
        <v>0</v>
      </c>
      <c r="AI13" s="338">
        <f>'Disability benefits'!AI$14</f>
        <v>0</v>
      </c>
      <c r="AJ13" s="338">
        <f>'Disability benefits'!AJ$14</f>
        <v>0</v>
      </c>
      <c r="AK13" s="338">
        <f>'Disability benefits'!AK$14</f>
        <v>0</v>
      </c>
      <c r="AL13" s="338">
        <f>'Disability benefits'!AL$14</f>
        <v>0</v>
      </c>
      <c r="AM13" s="338">
        <f>'Disability benefits'!AM$14</f>
        <v>0</v>
      </c>
      <c r="AN13" s="338">
        <f>'Disability benefits'!AN$14</f>
        <v>0</v>
      </c>
      <c r="AO13" s="338">
        <f>'Disability benefits'!AO$14</f>
        <v>0</v>
      </c>
      <c r="AP13" s="338">
        <f>'Disability benefits'!AP$14</f>
        <v>0</v>
      </c>
      <c r="AQ13" s="338">
        <f>'Disability benefits'!AQ$14</f>
        <v>0</v>
      </c>
      <c r="AR13" s="338">
        <f>'Disability benefits'!AR$14</f>
        <v>0</v>
      </c>
      <c r="AS13" s="338">
        <f>'Disability benefits'!AS$14</f>
        <v>0</v>
      </c>
      <c r="AT13" s="338">
        <f>'Disability benefits'!AT$14</f>
        <v>0</v>
      </c>
      <c r="AU13" s="338">
        <f>'Disability benefits'!AU$14</f>
        <v>0</v>
      </c>
      <c r="AV13" s="338">
        <f>'Disability benefits'!AV$14</f>
        <v>0</v>
      </c>
      <c r="AW13" s="338">
        <f>'Disability benefits'!AW$14</f>
        <v>0</v>
      </c>
      <c r="AX13" s="338">
        <f>'Disability benefits'!AX$14</f>
        <v>0</v>
      </c>
      <c r="AY13" s="338">
        <f>'Disability benefits'!AY$14</f>
        <v>0</v>
      </c>
      <c r="AZ13" s="338">
        <f>'Disability benefits'!AZ$14</f>
        <v>0</v>
      </c>
      <c r="BA13" s="338">
        <f>'Disability benefits'!BA$14</f>
        <v>0</v>
      </c>
      <c r="BB13" s="338">
        <f>'Disability benefits'!BB$14</f>
        <v>0</v>
      </c>
      <c r="BC13" s="338">
        <f>'Disability benefits'!BC$14</f>
        <v>0</v>
      </c>
      <c r="BD13" s="338">
        <f>'Disability benefits'!BD$14</f>
        <v>0</v>
      </c>
      <c r="BE13" s="338">
        <f>'Disability benefits'!BE$14</f>
        <v>0</v>
      </c>
      <c r="BF13" s="338">
        <f>'Disability benefits'!BF$14</f>
        <v>0</v>
      </c>
      <c r="BG13" s="338">
        <f>'Disability benefits'!BG$14</f>
        <v>0</v>
      </c>
      <c r="BH13" s="338">
        <f>'Disability benefits'!BH$14</f>
        <v>0</v>
      </c>
      <c r="BI13" s="338">
        <f>'Disability benefits'!BI$14</f>
        <v>0</v>
      </c>
      <c r="BJ13" s="338">
        <f>'Disability benefits'!BJ$14</f>
        <v>0</v>
      </c>
      <c r="BK13" s="338">
        <f>'Disability benefits'!BK$14</f>
        <v>0</v>
      </c>
      <c r="BL13" s="338">
        <f>'Disability benefits'!BL$14</f>
        <v>0</v>
      </c>
      <c r="BM13" s="338">
        <f>'Disability benefits'!BM$14</f>
        <v>0</v>
      </c>
      <c r="BN13" s="338">
        <f>'Disability benefits'!BN$14</f>
        <v>0</v>
      </c>
      <c r="BO13" s="338">
        <f>'Disability benefits'!BO$14</f>
        <v>0</v>
      </c>
      <c r="BP13" s="338">
        <f>'Disability benefits'!BP$14</f>
        <v>0</v>
      </c>
      <c r="BQ13" s="338">
        <f>'Disability benefits'!BQ$14</f>
        <v>4.7691617500000003</v>
      </c>
      <c r="BR13" s="338">
        <f>'Disability benefits'!BR$14</f>
        <v>6.040064700000003</v>
      </c>
      <c r="BS13" s="338">
        <f>'Disability benefits'!BS$14</f>
        <v>6.9357352999999913</v>
      </c>
      <c r="BT13" s="338">
        <f>'Disability benefits'!BT$14</f>
        <v>7.3484010500000174</v>
      </c>
      <c r="BU13" s="338">
        <f>'Disability benefits'!BU$14</f>
        <v>8.2211221899999884</v>
      </c>
      <c r="BV13" s="338">
        <f>'Disability benefits'!BV$14</f>
        <v>9.1482867099999936</v>
      </c>
      <c r="BW13" s="338">
        <f>'Disability benefits'!BW$14</f>
        <v>10.039949220000004</v>
      </c>
      <c r="BX13" s="338">
        <f>'Disability benefits'!BX$14</f>
        <v>10.679680190000003</v>
      </c>
      <c r="BY13" s="338">
        <f>'Disability benefits'!BY$14</f>
        <v>12.88883869999999</v>
      </c>
      <c r="BZ13" s="338">
        <f>'Disability benefits'!BZ$14</f>
        <v>16.58689783000003</v>
      </c>
      <c r="CA13" s="338">
        <f>'Disability benefits'!CA$14</f>
        <v>20.355264752545114</v>
      </c>
      <c r="CB13" s="338">
        <f>'Disability benefits'!CB$14</f>
        <v>23.988347773191585</v>
      </c>
      <c r="CC13" s="338">
        <f>'Disability benefits'!CC$14</f>
        <v>28.745612940379324</v>
      </c>
      <c r="CD13" s="338">
        <f>'Disability benefits'!CD$14</f>
        <v>33.218654345054361</v>
      </c>
      <c r="CE13" s="338">
        <f>'Disability benefits'!CE$14</f>
        <v>37.831810017369321</v>
      </c>
      <c r="CF13" s="338">
        <f>'Disability benefits'!CF$14</f>
        <v>42.368837067089736</v>
      </c>
      <c r="CG13" s="333">
        <f>'Disability benefits'!CG$14</f>
        <v>47.188261571534007</v>
      </c>
    </row>
    <row r="14" spans="1:86" ht="15.5" x14ac:dyDescent="0.35">
      <c r="A14" s="335"/>
      <c r="B14" s="291" t="s">
        <v>366</v>
      </c>
      <c r="C14" s="337"/>
      <c r="D14" s="338">
        <f>'Disability benefits'!D$7</f>
        <v>0</v>
      </c>
      <c r="E14" s="338">
        <f>'Disability benefits'!E$7</f>
        <v>0</v>
      </c>
      <c r="F14" s="338">
        <f>'Disability benefits'!F$7</f>
        <v>0</v>
      </c>
      <c r="G14" s="338">
        <f>'Disability benefits'!G$7</f>
        <v>0</v>
      </c>
      <c r="H14" s="338">
        <f>'Disability benefits'!H$7</f>
        <v>0</v>
      </c>
      <c r="I14" s="338">
        <f>'Disability benefits'!I$7</f>
        <v>0</v>
      </c>
      <c r="J14" s="338">
        <f>'Disability benefits'!J$7</f>
        <v>0</v>
      </c>
      <c r="K14" s="338">
        <f>'Disability benefits'!K$7</f>
        <v>0</v>
      </c>
      <c r="L14" s="338">
        <f>'Disability benefits'!L$7</f>
        <v>0</v>
      </c>
      <c r="M14" s="338">
        <f>'Disability benefits'!M$7</f>
        <v>0</v>
      </c>
      <c r="N14" s="338">
        <f>'Disability benefits'!N$7</f>
        <v>0</v>
      </c>
      <c r="O14" s="338">
        <f>'Disability benefits'!O$7</f>
        <v>0</v>
      </c>
      <c r="P14" s="338">
        <f>'Disability benefits'!P$7</f>
        <v>0</v>
      </c>
      <c r="Q14" s="338">
        <f>'Disability benefits'!Q$7</f>
        <v>0</v>
      </c>
      <c r="R14" s="338">
        <f>'Disability benefits'!R$7</f>
        <v>0</v>
      </c>
      <c r="S14" s="338">
        <f>'Disability benefits'!S$7</f>
        <v>0</v>
      </c>
      <c r="T14" s="338">
        <f>'Disability benefits'!T$7</f>
        <v>0</v>
      </c>
      <c r="U14" s="338">
        <f>'Disability benefits'!U$7</f>
        <v>0</v>
      </c>
      <c r="V14" s="338">
        <f>'Disability benefits'!V$7</f>
        <v>0</v>
      </c>
      <c r="W14" s="338">
        <f>'Disability benefits'!W$7</f>
        <v>0</v>
      </c>
      <c r="X14" s="338">
        <f>'Disability benefits'!X$7</f>
        <v>0</v>
      </c>
      <c r="Y14" s="338">
        <f>'Disability benefits'!Y$7</f>
        <v>0</v>
      </c>
      <c r="Z14" s="338">
        <f>'Disability benefits'!Z$7</f>
        <v>0</v>
      </c>
      <c r="AA14" s="338">
        <f>'Disability benefits'!AA$7</f>
        <v>0</v>
      </c>
      <c r="AB14" s="338">
        <f>'Disability benefits'!AB$7</f>
        <v>0</v>
      </c>
      <c r="AC14" s="338">
        <f>'Disability benefits'!AC$7</f>
        <v>0</v>
      </c>
      <c r="AD14" s="338">
        <f>'Disability benefits'!AD$7</f>
        <v>0</v>
      </c>
      <c r="AE14" s="338">
        <f>'Disability benefits'!AE$7</f>
        <v>0</v>
      </c>
      <c r="AF14" s="338">
        <f>'Disability benefits'!AF$7</f>
        <v>0</v>
      </c>
      <c r="AG14" s="338">
        <f>'Disability benefits'!AG$7</f>
        <v>0</v>
      </c>
      <c r="AH14" s="338">
        <f>'Disability benefits'!AH$7</f>
        <v>0</v>
      </c>
      <c r="AI14" s="338">
        <f>'Disability benefits'!AI$7</f>
        <v>0</v>
      </c>
      <c r="AJ14" s="338">
        <f>'Disability benefits'!AJ$7</f>
        <v>0</v>
      </c>
      <c r="AK14" s="338">
        <f>'Disability benefits'!AK$7</f>
        <v>0</v>
      </c>
      <c r="AL14" s="338">
        <f>'Disability benefits'!AL$7</f>
        <v>0</v>
      </c>
      <c r="AM14" s="338">
        <f>'Disability benefits'!AM$7</f>
        <v>0</v>
      </c>
      <c r="AN14" s="338">
        <f>'Disability benefits'!AN$7</f>
        <v>0</v>
      </c>
      <c r="AO14" s="338">
        <f>'Disability benefits'!AO$7</f>
        <v>0</v>
      </c>
      <c r="AP14" s="338">
        <f>'Disability benefits'!AP$7</f>
        <v>0</v>
      </c>
      <c r="AQ14" s="338">
        <f>'Disability benefits'!AQ$7</f>
        <v>0</v>
      </c>
      <c r="AR14" s="338">
        <f>'Disability benefits'!AR$7</f>
        <v>0</v>
      </c>
      <c r="AS14" s="338">
        <f>'Disability benefits'!AS$7</f>
        <v>0</v>
      </c>
      <c r="AT14" s="338">
        <f>'Disability benefits'!AT$7</f>
        <v>0</v>
      </c>
      <c r="AU14" s="338">
        <f>'Disability benefits'!AU$7</f>
        <v>0</v>
      </c>
      <c r="AV14" s="338">
        <f>'Disability benefits'!AV$7</f>
        <v>1236.2204590686167</v>
      </c>
      <c r="AW14" s="338">
        <f>'Disability benefits'!AW$7</f>
        <v>1736.8250803346616</v>
      </c>
      <c r="AX14" s="338">
        <f>'Disability benefits'!AX$7</f>
        <v>1938.6567415590337</v>
      </c>
      <c r="AY14" s="338">
        <f>'Disability benefits'!AY$7</f>
        <v>2356.4150170875105</v>
      </c>
      <c r="AZ14" s="338">
        <f>'Disability benefits'!AZ$7</f>
        <v>2842.0259956222508</v>
      </c>
      <c r="BA14" s="338">
        <f>'Disability benefits'!BA$7</f>
        <v>3091.4517961447359</v>
      </c>
      <c r="BB14" s="338">
        <f>'Disability benefits'!BB$7</f>
        <v>3258.3114352948169</v>
      </c>
      <c r="BC14" s="338">
        <f>'Disability benefits'!BC$7</f>
        <v>3408.5922572418208</v>
      </c>
      <c r="BD14" s="338">
        <f>'Disability benefits'!BD$7</f>
        <v>3589.6378004004227</v>
      </c>
      <c r="BE14" s="338">
        <f>'Disability benefits'!BE$7</f>
        <v>3861.7406212620726</v>
      </c>
      <c r="BF14" s="338">
        <f>'Disability benefits'!BF$7</f>
        <v>4105.2438886240434</v>
      </c>
      <c r="BG14" s="338">
        <f>'Disability benefits'!BG$7</f>
        <v>4388.6272675576192</v>
      </c>
      <c r="BH14" s="338">
        <f>'Disability benefits'!BH$7</f>
        <v>4628.2520000000004</v>
      </c>
      <c r="BI14" s="338">
        <f>'Disability benefits'!BI$7</f>
        <v>4869.6964021188787</v>
      </c>
      <c r="BJ14" s="338">
        <f>'Disability benefits'!BJ$7</f>
        <v>5122.9964421995737</v>
      </c>
      <c r="BK14" s="338">
        <f>'Disability benefits'!BK$7</f>
        <v>5468.0760196496631</v>
      </c>
      <c r="BL14" s="338">
        <f>'Disability benefits'!BL$7</f>
        <v>5799.6705914329377</v>
      </c>
      <c r="BM14" s="338">
        <f>'Disability benefits'!BM$7</f>
        <v>6277.2924692415208</v>
      </c>
      <c r="BN14" s="338">
        <f>'Disability benefits'!BN$7</f>
        <v>6456.118999717567</v>
      </c>
      <c r="BO14" s="338">
        <f>'Disability benefits'!BO$7</f>
        <v>6899.7753096582774</v>
      </c>
      <c r="BP14" s="338">
        <f>'Disability benefits'!BP$7</f>
        <v>7419.4275888724915</v>
      </c>
      <c r="BQ14" s="338">
        <f>'Disability benefits'!BQ$7</f>
        <v>7528.3277963936862</v>
      </c>
      <c r="BR14" s="338">
        <f>'Disability benefits'!BR$7</f>
        <v>7070.966334335757</v>
      </c>
      <c r="BS14" s="338">
        <f>'Disability benefits'!BS$7</f>
        <v>6632.0880013466494</v>
      </c>
      <c r="BT14" s="338">
        <f>'Disability benefits'!BT$7</f>
        <v>5138.3005447814785</v>
      </c>
      <c r="BU14" s="338">
        <f>'Disability benefits'!BU$7</f>
        <v>3571.9593185363819</v>
      </c>
      <c r="BV14" s="338">
        <f>'Disability benefits'!BV$7</f>
        <v>2486.5805035497042</v>
      </c>
      <c r="BW14" s="338">
        <f>'Disability benefits'!BW$7</f>
        <v>1622.3606203181096</v>
      </c>
      <c r="BX14" s="338">
        <f>'Disability benefits'!BX$7</f>
        <v>873.41337663624756</v>
      </c>
      <c r="BY14" s="338">
        <f>'Disability benefits'!BY$7</f>
        <v>803.90440202155901</v>
      </c>
      <c r="BZ14" s="338">
        <f>'Disability benefits'!BZ$7</f>
        <v>773.02932207462072</v>
      </c>
      <c r="CA14" s="338">
        <f>'Disability benefits'!CA$7</f>
        <v>802.17276901877949</v>
      </c>
      <c r="CB14" s="338">
        <f>'Disability benefits'!CB$7</f>
        <v>791.14978945150438</v>
      </c>
      <c r="CC14" s="338">
        <f>'Disability benefits'!CC$7</f>
        <v>726.58606407633533</v>
      </c>
      <c r="CD14" s="338">
        <f>'Disability benefits'!CD$7</f>
        <v>698.24176039016004</v>
      </c>
      <c r="CE14" s="338">
        <f>'Disability benefits'!CE$7</f>
        <v>675.84196624014203</v>
      </c>
      <c r="CF14" s="338">
        <f>'Disability benefits'!CF$7</f>
        <v>567.01884608356772</v>
      </c>
      <c r="CG14" s="333">
        <f>'Disability benefits'!CG$7</f>
        <v>352.49611382815146</v>
      </c>
    </row>
    <row r="15" spans="1:86" ht="15.5" x14ac:dyDescent="0.35">
      <c r="A15" s="335"/>
      <c r="B15" s="291" t="s">
        <v>390</v>
      </c>
      <c r="C15" s="337"/>
      <c r="D15" s="338">
        <f>'Disability benefits'!D$23</f>
        <v>0</v>
      </c>
      <c r="E15" s="338">
        <f>'Disability benefits'!E$23</f>
        <v>0</v>
      </c>
      <c r="F15" s="338">
        <f>'Disability benefits'!F$23</f>
        <v>0</v>
      </c>
      <c r="G15" s="338">
        <f>'Disability benefits'!G$23</f>
        <v>0</v>
      </c>
      <c r="H15" s="338">
        <f>'Disability benefits'!H$23</f>
        <v>0</v>
      </c>
      <c r="I15" s="338">
        <f>'Disability benefits'!I$23</f>
        <v>0</v>
      </c>
      <c r="J15" s="338">
        <f>'Disability benefits'!J$23</f>
        <v>0</v>
      </c>
      <c r="K15" s="338">
        <f>'Disability benefits'!K$23</f>
        <v>0</v>
      </c>
      <c r="L15" s="338">
        <f>'Disability benefits'!L$23</f>
        <v>0</v>
      </c>
      <c r="M15" s="338">
        <f>'Disability benefits'!M$23</f>
        <v>0</v>
      </c>
      <c r="N15" s="338">
        <f>'Disability benefits'!N$23</f>
        <v>0</v>
      </c>
      <c r="O15" s="338">
        <f>'Disability benefits'!O$23</f>
        <v>0</v>
      </c>
      <c r="P15" s="338">
        <f>'Disability benefits'!P$23</f>
        <v>0</v>
      </c>
      <c r="Q15" s="338">
        <f>'Disability benefits'!Q$23</f>
        <v>0</v>
      </c>
      <c r="R15" s="338">
        <f>'Disability benefits'!R$23</f>
        <v>0</v>
      </c>
      <c r="S15" s="338">
        <f>'Disability benefits'!S$23</f>
        <v>0</v>
      </c>
      <c r="T15" s="338">
        <f>'Disability benefits'!T$23</f>
        <v>0</v>
      </c>
      <c r="U15" s="338">
        <f>'Disability benefits'!U$23</f>
        <v>0</v>
      </c>
      <c r="V15" s="338">
        <f>'Disability benefits'!V$23</f>
        <v>0</v>
      </c>
      <c r="W15" s="338">
        <f>'Disability benefits'!W$23</f>
        <v>0</v>
      </c>
      <c r="X15" s="338">
        <f>'Disability benefits'!X$23</f>
        <v>0</v>
      </c>
      <c r="Y15" s="338">
        <f>'Disability benefits'!Y$23</f>
        <v>0</v>
      </c>
      <c r="Z15" s="338">
        <f>'Disability benefits'!Z$23</f>
        <v>0</v>
      </c>
      <c r="AA15" s="338">
        <f>'Disability benefits'!AA$23</f>
        <v>0</v>
      </c>
      <c r="AB15" s="338">
        <f>'Disability benefits'!AB$23</f>
        <v>0</v>
      </c>
      <c r="AC15" s="338">
        <f>'Disability benefits'!AC$23</f>
        <v>0</v>
      </c>
      <c r="AD15" s="338">
        <f>'Disability benefits'!AD$23</f>
        <v>0</v>
      </c>
      <c r="AE15" s="338">
        <f>'Disability benefits'!AE$23</f>
        <v>0</v>
      </c>
      <c r="AF15" s="338">
        <f>'Disability benefits'!AF$23</f>
        <v>7.3822378353269071</v>
      </c>
      <c r="AG15" s="338">
        <f>'Disability benefits'!AG$23</f>
        <v>15.771070385661062</v>
      </c>
      <c r="AH15" s="338">
        <f>'Disability benefits'!AH$23</f>
        <v>37.898503071731419</v>
      </c>
      <c r="AI15" s="338">
        <f>'Disability benefits'!AI$23</f>
        <v>64.855703618254054</v>
      </c>
      <c r="AJ15" s="338">
        <f>'Disability benefits'!AJ$23</f>
        <v>96.569209265311542</v>
      </c>
      <c r="AK15" s="338">
        <f>'Disability benefits'!AK$23</f>
        <v>127.84580671123882</v>
      </c>
      <c r="AL15" s="338">
        <f>'Disability benefits'!AL$23</f>
        <v>169.68592537968243</v>
      </c>
      <c r="AM15" s="338">
        <f>'Disability benefits'!AM$23</f>
        <v>214.43796792257592</v>
      </c>
      <c r="AN15" s="338">
        <f>'Disability benefits'!AN$23</f>
        <v>245.28870869995595</v>
      </c>
      <c r="AO15" s="338">
        <f>'Disability benefits'!AO$23</f>
        <v>282.49343254041281</v>
      </c>
      <c r="AP15" s="338">
        <f>'Disability benefits'!AP$23</f>
        <v>335.26923366467042</v>
      </c>
      <c r="AQ15" s="338">
        <f>'Disability benefits'!AQ$23</f>
        <v>380.55923785764566</v>
      </c>
      <c r="AR15" s="338">
        <f>'Disability benefits'!AR$23</f>
        <v>421.4691414374301</v>
      </c>
      <c r="AS15" s="338">
        <f>'Disability benefits'!AS$23</f>
        <v>470.12556674757064</v>
      </c>
      <c r="AT15" s="338">
        <f>'Disability benefits'!AT$23</f>
        <v>529.02542592395196</v>
      </c>
      <c r="AU15" s="338">
        <f>'Disability benefits'!AU$23</f>
        <v>628.73314831467371</v>
      </c>
      <c r="AV15" s="338">
        <f>'Disability benefits'!AV$23</f>
        <v>40.441304458882144</v>
      </c>
      <c r="AW15" s="338">
        <f>'Disability benefits'!AW$23</f>
        <v>0</v>
      </c>
      <c r="AX15" s="338">
        <f>'Disability benefits'!AX$23</f>
        <v>0</v>
      </c>
      <c r="AY15" s="338">
        <f>'Disability benefits'!AY$23</f>
        <v>0</v>
      </c>
      <c r="AZ15" s="338">
        <f>'Disability benefits'!AZ$23</f>
        <v>0</v>
      </c>
      <c r="BA15" s="338">
        <f>'Disability benefits'!BA$23</f>
        <v>0</v>
      </c>
      <c r="BB15" s="338">
        <f>'Disability benefits'!BB$23</f>
        <v>0</v>
      </c>
      <c r="BC15" s="338">
        <f>'Disability benefits'!BC$23</f>
        <v>0</v>
      </c>
      <c r="BD15" s="338">
        <f>'Disability benefits'!BD$23</f>
        <v>0</v>
      </c>
      <c r="BE15" s="338">
        <f>'Disability benefits'!BE$23</f>
        <v>0</v>
      </c>
      <c r="BF15" s="338">
        <f>'Disability benefits'!BF$23</f>
        <v>0</v>
      </c>
      <c r="BG15" s="338">
        <f>'Disability benefits'!BG$23</f>
        <v>0</v>
      </c>
      <c r="BH15" s="338">
        <f>'Disability benefits'!BH$23</f>
        <v>0</v>
      </c>
      <c r="BI15" s="338">
        <f>'Disability benefits'!BI$23</f>
        <v>0</v>
      </c>
      <c r="BJ15" s="338">
        <f>'Disability benefits'!BJ$23</f>
        <v>0</v>
      </c>
      <c r="BK15" s="338">
        <f>'Disability benefits'!BK$23</f>
        <v>0</v>
      </c>
      <c r="BL15" s="338">
        <f>'Disability benefits'!BL$23</f>
        <v>0</v>
      </c>
      <c r="BM15" s="338">
        <f>'Disability benefits'!BM$23</f>
        <v>0</v>
      </c>
      <c r="BN15" s="338">
        <f>'Disability benefits'!BN$23</f>
        <v>0</v>
      </c>
      <c r="BO15" s="338">
        <f>'Disability benefits'!BO$23</f>
        <v>0</v>
      </c>
      <c r="BP15" s="338">
        <f>'Disability benefits'!BP$23</f>
        <v>0</v>
      </c>
      <c r="BQ15" s="338">
        <f>'Disability benefits'!BQ$23</f>
        <v>0</v>
      </c>
      <c r="BR15" s="338">
        <f>'Disability benefits'!BR$23</f>
        <v>0</v>
      </c>
      <c r="BS15" s="338">
        <f>'Disability benefits'!BS$23</f>
        <v>0</v>
      </c>
      <c r="BT15" s="338">
        <f>'Disability benefits'!BT$23</f>
        <v>0</v>
      </c>
      <c r="BU15" s="338">
        <f>'Disability benefits'!BU$23</f>
        <v>0</v>
      </c>
      <c r="BV15" s="338">
        <f>'Disability benefits'!BV$23</f>
        <v>0</v>
      </c>
      <c r="BW15" s="338">
        <f>'Disability benefits'!BW$23</f>
        <v>0</v>
      </c>
      <c r="BX15" s="338">
        <f>'Disability benefits'!BX$23</f>
        <v>0</v>
      </c>
      <c r="BY15" s="338">
        <f>'Disability benefits'!BY$23</f>
        <v>0</v>
      </c>
      <c r="BZ15" s="338">
        <f>'Disability benefits'!BZ$23</f>
        <v>0</v>
      </c>
      <c r="CA15" s="338">
        <f>'Disability benefits'!CA$23</f>
        <v>0</v>
      </c>
      <c r="CB15" s="338">
        <f>'Disability benefits'!CB$23</f>
        <v>0</v>
      </c>
      <c r="CC15" s="338">
        <f>'Disability benefits'!CC$23</f>
        <v>0</v>
      </c>
      <c r="CD15" s="338">
        <f>'Disability benefits'!CD$23</f>
        <v>0</v>
      </c>
      <c r="CE15" s="338">
        <f>'Disability benefits'!CE$23</f>
        <v>0</v>
      </c>
      <c r="CF15" s="338">
        <f>'Disability benefits'!CF$23</f>
        <v>0</v>
      </c>
      <c r="CG15" s="333">
        <f>'Disability benefits'!CG$23</f>
        <v>0</v>
      </c>
    </row>
    <row r="16" spans="1:86" ht="15.5" x14ac:dyDescent="0.35">
      <c r="A16" s="335"/>
      <c r="B16" s="291" t="s">
        <v>397</v>
      </c>
      <c r="C16" s="337"/>
      <c r="D16" s="338">
        <f>'Disability benefits'!D$11</f>
        <v>0</v>
      </c>
      <c r="E16" s="338">
        <f>'Disability benefits'!E$11</f>
        <v>0</v>
      </c>
      <c r="F16" s="338">
        <f>'Disability benefits'!F$11</f>
        <v>0</v>
      </c>
      <c r="G16" s="338">
        <f>'Disability benefits'!G$11</f>
        <v>0</v>
      </c>
      <c r="H16" s="338">
        <f>'Disability benefits'!H$11</f>
        <v>0</v>
      </c>
      <c r="I16" s="338">
        <f>'Disability benefits'!I$11</f>
        <v>0</v>
      </c>
      <c r="J16" s="338">
        <f>'Disability benefits'!J$11</f>
        <v>0</v>
      </c>
      <c r="K16" s="338">
        <f>'Disability benefits'!K$11</f>
        <v>0</v>
      </c>
      <c r="L16" s="338">
        <f>'Disability benefits'!L$11</f>
        <v>0</v>
      </c>
      <c r="M16" s="338">
        <f>'Disability benefits'!M$11</f>
        <v>0</v>
      </c>
      <c r="N16" s="338">
        <f>'Disability benefits'!N$11</f>
        <v>0</v>
      </c>
      <c r="O16" s="338">
        <f>'Disability benefits'!O$11</f>
        <v>0</v>
      </c>
      <c r="P16" s="338">
        <f>'Disability benefits'!P$11</f>
        <v>0</v>
      </c>
      <c r="Q16" s="338">
        <f>'Disability benefits'!Q$11</f>
        <v>0</v>
      </c>
      <c r="R16" s="338">
        <f>'Disability benefits'!R$11</f>
        <v>0</v>
      </c>
      <c r="S16" s="338">
        <f>'Disability benefits'!S$11</f>
        <v>0</v>
      </c>
      <c r="T16" s="338">
        <f>'Disability benefits'!T$11</f>
        <v>0</v>
      </c>
      <c r="U16" s="338">
        <f>'Disability benefits'!U$11</f>
        <v>0</v>
      </c>
      <c r="V16" s="338">
        <f>'Disability benefits'!V$11</f>
        <v>0</v>
      </c>
      <c r="W16" s="338">
        <f>'Disability benefits'!W$11</f>
        <v>0</v>
      </c>
      <c r="X16" s="338">
        <f>'Disability benefits'!X$11</f>
        <v>0</v>
      </c>
      <c r="Y16" s="338">
        <f>'Disability benefits'!Y$11</f>
        <v>0</v>
      </c>
      <c r="Z16" s="338">
        <f>'Disability benefits'!Z$11</f>
        <v>0</v>
      </c>
      <c r="AA16" s="338">
        <f>'Disability benefits'!AA$11</f>
        <v>0</v>
      </c>
      <c r="AB16" s="338">
        <f>'Disability benefits'!AB$11</f>
        <v>0</v>
      </c>
      <c r="AC16" s="338">
        <f>'Disability benefits'!AC$11</f>
        <v>0</v>
      </c>
      <c r="AD16" s="338">
        <f>'Disability benefits'!AD$11</f>
        <v>0</v>
      </c>
      <c r="AE16" s="338">
        <f>'Disability benefits'!AE$11</f>
        <v>0</v>
      </c>
      <c r="AF16" s="338">
        <f>'Disability benefits'!AF$11</f>
        <v>0</v>
      </c>
      <c r="AG16" s="338">
        <f>'Disability benefits'!AG$11</f>
        <v>0</v>
      </c>
      <c r="AH16" s="338">
        <f>'Disability benefits'!AH$11</f>
        <v>0</v>
      </c>
      <c r="AI16" s="338">
        <f>'Disability benefits'!AI$11</f>
        <v>0</v>
      </c>
      <c r="AJ16" s="338">
        <f>'Disability benefits'!AJ$11</f>
        <v>0</v>
      </c>
      <c r="AK16" s="338">
        <f>'Disability benefits'!AK$11</f>
        <v>0</v>
      </c>
      <c r="AL16" s="338">
        <f>'Disability benefits'!AL$11</f>
        <v>0</v>
      </c>
      <c r="AM16" s="338">
        <f>'Disability benefits'!AM$11</f>
        <v>0</v>
      </c>
      <c r="AN16" s="338">
        <f>'Disability benefits'!AN$11</f>
        <v>0</v>
      </c>
      <c r="AO16" s="338">
        <f>'Disability benefits'!AO$11</f>
        <v>0</v>
      </c>
      <c r="AP16" s="338">
        <f>'Disability benefits'!AP$11</f>
        <v>0</v>
      </c>
      <c r="AQ16" s="338">
        <f>'Disability benefits'!AQ$11</f>
        <v>0</v>
      </c>
      <c r="AR16" s="338">
        <f>'Disability benefits'!AR$11</f>
        <v>0</v>
      </c>
      <c r="AS16" s="338">
        <f>'Disability benefits'!AS$11</f>
        <v>0</v>
      </c>
      <c r="AT16" s="338">
        <f>'Disability benefits'!AT$11</f>
        <v>0</v>
      </c>
      <c r="AU16" s="338">
        <f>'Disability benefits'!AU$11</f>
        <v>0</v>
      </c>
      <c r="AV16" s="338">
        <f>'Disability benefits'!AV$11</f>
        <v>0</v>
      </c>
      <c r="AW16" s="338">
        <f>'Disability benefits'!AW$11</f>
        <v>0</v>
      </c>
      <c r="AX16" s="338">
        <f>'Disability benefits'!AX$11</f>
        <v>0</v>
      </c>
      <c r="AY16" s="338">
        <f>'Disability benefits'!AY$11</f>
        <v>0</v>
      </c>
      <c r="AZ16" s="338">
        <f>'Disability benefits'!AZ$11</f>
        <v>0</v>
      </c>
      <c r="BA16" s="338">
        <f>'Disability benefits'!BA$11</f>
        <v>0</v>
      </c>
      <c r="BB16" s="338">
        <f>'Disability benefits'!BB$11</f>
        <v>0</v>
      </c>
      <c r="BC16" s="338">
        <f>'Disability benefits'!BC$11</f>
        <v>0</v>
      </c>
      <c r="BD16" s="338">
        <f>'Disability benefits'!BD$11</f>
        <v>0</v>
      </c>
      <c r="BE16" s="338">
        <f>'Disability benefits'!BE$11</f>
        <v>0</v>
      </c>
      <c r="BF16" s="338">
        <f>'Disability benefits'!BF$11</f>
        <v>0</v>
      </c>
      <c r="BG16" s="338">
        <f>'Disability benefits'!BG$11</f>
        <v>0</v>
      </c>
      <c r="BH16" s="338">
        <f>'Disability benefits'!BH$11</f>
        <v>0</v>
      </c>
      <c r="BI16" s="338">
        <f>'Disability benefits'!BI$11</f>
        <v>0</v>
      </c>
      <c r="BJ16" s="338">
        <f>'Disability benefits'!BJ$11</f>
        <v>0</v>
      </c>
      <c r="BK16" s="338">
        <f>'Disability benefits'!BK$11</f>
        <v>0</v>
      </c>
      <c r="BL16" s="338">
        <f>'Disability benefits'!BL$11</f>
        <v>0</v>
      </c>
      <c r="BM16" s="338">
        <f>'Disability benefits'!BM$11</f>
        <v>0</v>
      </c>
      <c r="BN16" s="338">
        <f>'Disability benefits'!BN$11</f>
        <v>0</v>
      </c>
      <c r="BO16" s="338">
        <f>'Disability benefits'!BO$11</f>
        <v>0</v>
      </c>
      <c r="BP16" s="338">
        <f>'Disability benefits'!BP$11</f>
        <v>0</v>
      </c>
      <c r="BQ16" s="338">
        <f>'Disability benefits'!BQ$11</f>
        <v>145.66823881438239</v>
      </c>
      <c r="BR16" s="338">
        <f>'Disability benefits'!BR$11</f>
        <v>1436.2081898445697</v>
      </c>
      <c r="BS16" s="338">
        <f>'Disability benefits'!BS$11</f>
        <v>2879.4073605188605</v>
      </c>
      <c r="BT16" s="338">
        <f>'Disability benefits'!BT$11</f>
        <v>4731.643955192837</v>
      </c>
      <c r="BU16" s="338">
        <f>'Disability benefits'!BU$11</f>
        <v>7727.2655064995752</v>
      </c>
      <c r="BV16" s="338">
        <f>'Disability benefits'!BV$11</f>
        <v>9507.7874431559103</v>
      </c>
      <c r="BW16" s="338">
        <f>'Disability benefits'!BW$11</f>
        <v>10804.483739077959</v>
      </c>
      <c r="BX16" s="338">
        <f>'Disability benefits'!BX$11</f>
        <v>11821.938458396515</v>
      </c>
      <c r="BY16" s="338">
        <f>'Disability benefits'!BY$11</f>
        <v>12938.479122416242</v>
      </c>
      <c r="BZ16" s="338">
        <f>'Disability benefits'!BZ$11</f>
        <v>14965.225842493894</v>
      </c>
      <c r="CA16" s="338">
        <f>'Disability benefits'!CA$11</f>
        <v>18308.116653380559</v>
      </c>
      <c r="CB16" s="338">
        <f>'Disability benefits'!CB$11</f>
        <v>21833.041154401009</v>
      </c>
      <c r="CC16" s="338">
        <f>'Disability benefits'!CC$11</f>
        <v>24164.603903772237</v>
      </c>
      <c r="CD16" s="338">
        <f>'Disability benefits'!CD$11</f>
        <v>26577.304533379014</v>
      </c>
      <c r="CE16" s="338">
        <f>'Disability benefits'!CE$11</f>
        <v>29237.38870494303</v>
      </c>
      <c r="CF16" s="338">
        <f>'Disability benefits'!CF$11</f>
        <v>31592.844212965156</v>
      </c>
      <c r="CG16" s="333">
        <f>'Disability benefits'!CG$11</f>
        <v>34134.421238048293</v>
      </c>
      <c r="CH16" s="340"/>
    </row>
    <row r="17" spans="1:86" ht="27" customHeight="1" x14ac:dyDescent="0.35">
      <c r="A17" s="335"/>
      <c r="B17" s="336" t="s">
        <v>567</v>
      </c>
      <c r="C17" s="337"/>
      <c r="D17" s="338">
        <f t="shared" ref="D17:AI17" si="15">SUM(D18:D24)</f>
        <v>0</v>
      </c>
      <c r="E17" s="338">
        <f t="shared" si="15"/>
        <v>0</v>
      </c>
      <c r="F17" s="338">
        <f t="shared" si="15"/>
        <v>0</v>
      </c>
      <c r="G17" s="338">
        <f t="shared" si="15"/>
        <v>0</v>
      </c>
      <c r="H17" s="338">
        <f t="shared" si="15"/>
        <v>0</v>
      </c>
      <c r="I17" s="338">
        <f t="shared" si="15"/>
        <v>0</v>
      </c>
      <c r="J17" s="338">
        <f t="shared" si="15"/>
        <v>0</v>
      </c>
      <c r="K17" s="338">
        <f t="shared" si="15"/>
        <v>0</v>
      </c>
      <c r="L17" s="338">
        <f t="shared" si="15"/>
        <v>0</v>
      </c>
      <c r="M17" s="338">
        <f t="shared" si="15"/>
        <v>0</v>
      </c>
      <c r="N17" s="338">
        <f t="shared" si="15"/>
        <v>0</v>
      </c>
      <c r="O17" s="338">
        <f t="shared" si="15"/>
        <v>0</v>
      </c>
      <c r="P17" s="338">
        <f t="shared" si="15"/>
        <v>0</v>
      </c>
      <c r="Q17" s="338">
        <f t="shared" si="15"/>
        <v>0</v>
      </c>
      <c r="R17" s="338">
        <f t="shared" si="15"/>
        <v>0</v>
      </c>
      <c r="S17" s="338">
        <f t="shared" si="15"/>
        <v>0</v>
      </c>
      <c r="T17" s="338">
        <f t="shared" si="15"/>
        <v>0</v>
      </c>
      <c r="U17" s="338">
        <f t="shared" si="15"/>
        <v>0</v>
      </c>
      <c r="V17" s="338">
        <f t="shared" si="15"/>
        <v>0</v>
      </c>
      <c r="W17" s="338">
        <f t="shared" si="15"/>
        <v>0</v>
      </c>
      <c r="X17" s="338">
        <f t="shared" si="15"/>
        <v>0</v>
      </c>
      <c r="Y17" s="338">
        <f t="shared" si="15"/>
        <v>0</v>
      </c>
      <c r="Z17" s="338">
        <f t="shared" si="15"/>
        <v>0</v>
      </c>
      <c r="AA17" s="338">
        <f t="shared" si="15"/>
        <v>0</v>
      </c>
      <c r="AB17" s="338">
        <f t="shared" si="15"/>
        <v>0</v>
      </c>
      <c r="AC17" s="338">
        <f t="shared" si="15"/>
        <v>0</v>
      </c>
      <c r="AD17" s="338">
        <f t="shared" si="15"/>
        <v>0</v>
      </c>
      <c r="AE17" s="338">
        <f t="shared" si="15"/>
        <v>0</v>
      </c>
      <c r="AF17" s="338">
        <f t="shared" si="15"/>
        <v>0</v>
      </c>
      <c r="AG17" s="338">
        <f t="shared" si="15"/>
        <v>0</v>
      </c>
      <c r="AH17" s="338">
        <f t="shared" si="15"/>
        <v>1652.4323738622757</v>
      </c>
      <c r="AI17" s="338">
        <f t="shared" si="15"/>
        <v>1783.7169090070074</v>
      </c>
      <c r="AJ17" s="338">
        <f t="shared" ref="AJ17:BO17" si="16">SUM(AJ18:AJ24)</f>
        <v>1971.7290670028681</v>
      </c>
      <c r="AK17" s="338">
        <f t="shared" si="16"/>
        <v>2243.8932925984277</v>
      </c>
      <c r="AL17" s="338">
        <f t="shared" si="16"/>
        <v>2403.3792483511188</v>
      </c>
      <c r="AM17" s="338">
        <f t="shared" si="16"/>
        <v>2433.9255550907906</v>
      </c>
      <c r="AN17" s="338">
        <f t="shared" si="16"/>
        <v>2774.3981146915726</v>
      </c>
      <c r="AO17" s="338">
        <f t="shared" si="16"/>
        <v>3030.1574586141169</v>
      </c>
      <c r="AP17" s="338">
        <f t="shared" si="16"/>
        <v>3301.5291413821133</v>
      </c>
      <c r="AQ17" s="338">
        <f t="shared" si="16"/>
        <v>3580.5006524997461</v>
      </c>
      <c r="AR17" s="338">
        <f t="shared" si="16"/>
        <v>4061.2307059201048</v>
      </c>
      <c r="AS17" s="338">
        <f t="shared" si="16"/>
        <v>4560.853084641888</v>
      </c>
      <c r="AT17" s="338">
        <f t="shared" si="16"/>
        <v>5257.4889414189201</v>
      </c>
      <c r="AU17" s="338">
        <f t="shared" si="16"/>
        <v>6563.6414546689839</v>
      </c>
      <c r="AV17" s="338">
        <f t="shared" si="16"/>
        <v>7708.637044337127</v>
      </c>
      <c r="AW17" s="338">
        <f t="shared" si="16"/>
        <v>8890.6973580754093</v>
      </c>
      <c r="AX17" s="338">
        <f t="shared" si="16"/>
        <v>9923.9102566546535</v>
      </c>
      <c r="AY17" s="338">
        <f t="shared" si="16"/>
        <v>11443.883916415363</v>
      </c>
      <c r="AZ17" s="338">
        <f t="shared" si="16"/>
        <v>11585.857396427811</v>
      </c>
      <c r="BA17" s="338">
        <f t="shared" si="16"/>
        <v>11542.971034354819</v>
      </c>
      <c r="BB17" s="338">
        <f t="shared" si="16"/>
        <v>11507.816331762036</v>
      </c>
      <c r="BC17" s="338">
        <f t="shared" si="16"/>
        <v>11198.355892556072</v>
      </c>
      <c r="BD17" s="338">
        <f t="shared" si="16"/>
        <v>11371.893</v>
      </c>
      <c r="BE17" s="338">
        <f t="shared" si="16"/>
        <v>11629.709338892208</v>
      </c>
      <c r="BF17" s="338">
        <f t="shared" si="16"/>
        <v>11457.917699970272</v>
      </c>
      <c r="BG17" s="338">
        <f t="shared" si="16"/>
        <v>11572.643684366109</v>
      </c>
      <c r="BH17" s="338">
        <f t="shared" si="16"/>
        <v>11316.177431344131</v>
      </c>
      <c r="BI17" s="338">
        <f t="shared" si="16"/>
        <v>11280.443204931817</v>
      </c>
      <c r="BJ17" s="338">
        <f t="shared" si="16"/>
        <v>11344.053712949226</v>
      </c>
      <c r="BK17" s="338">
        <f t="shared" si="16"/>
        <v>11935.241110683666</v>
      </c>
      <c r="BL17" s="338">
        <f t="shared" si="16"/>
        <v>12036.593708628898</v>
      </c>
      <c r="BM17" s="338">
        <f t="shared" si="16"/>
        <v>12781.555537801794</v>
      </c>
      <c r="BN17" s="338">
        <f t="shared" si="16"/>
        <v>13141.076623992642</v>
      </c>
      <c r="BO17" s="338">
        <f t="shared" si="16"/>
        <v>13243.032113571322</v>
      </c>
      <c r="BP17" s="338">
        <f t="shared" ref="BP17:CG17" si="17">SUM(BP18:BP24)</f>
        <v>13272.310041567645</v>
      </c>
      <c r="BQ17" s="338">
        <f t="shared" si="17"/>
        <v>13330.209035966524</v>
      </c>
      <c r="BR17" s="338">
        <f t="shared" si="17"/>
        <v>14137.195853360297</v>
      </c>
      <c r="BS17" s="338">
        <f t="shared" si="17"/>
        <v>14925.037513208992</v>
      </c>
      <c r="BT17" s="338">
        <f t="shared" si="17"/>
        <v>15276.107397866226</v>
      </c>
      <c r="BU17" s="338">
        <f t="shared" si="17"/>
        <v>15819.142285837343</v>
      </c>
      <c r="BV17" s="338">
        <f t="shared" si="17"/>
        <v>16227.373680752875</v>
      </c>
      <c r="BW17" s="338">
        <f t="shared" si="17"/>
        <v>17030.563398773313</v>
      </c>
      <c r="BX17" s="338">
        <f t="shared" si="17"/>
        <v>19160.10904886822</v>
      </c>
      <c r="BY17" s="338">
        <f t="shared" si="17"/>
        <v>20629.805044758847</v>
      </c>
      <c r="BZ17" s="338">
        <f t="shared" si="17"/>
        <v>21976.258434301693</v>
      </c>
      <c r="CA17" s="338">
        <f t="shared" si="17"/>
        <v>25504.663330574662</v>
      </c>
      <c r="CB17" s="338">
        <f t="shared" si="17"/>
        <v>29307.332055323321</v>
      </c>
      <c r="CC17" s="338">
        <f t="shared" si="17"/>
        <v>30776.095171521003</v>
      </c>
      <c r="CD17" s="338">
        <f t="shared" si="17"/>
        <v>31779.745543613379</v>
      </c>
      <c r="CE17" s="338">
        <f t="shared" si="17"/>
        <v>32898.627284558366</v>
      </c>
      <c r="CF17" s="338">
        <f t="shared" si="17"/>
        <v>34242.261782812049</v>
      </c>
      <c r="CG17" s="333">
        <f t="shared" si="17"/>
        <v>35507.757678594862</v>
      </c>
      <c r="CH17" s="340"/>
    </row>
    <row r="18" spans="1:86" ht="15.5" x14ac:dyDescent="0.35">
      <c r="A18" s="335"/>
      <c r="B18" s="291" t="s">
        <v>568</v>
      </c>
      <c r="C18" s="337"/>
      <c r="D18" s="338">
        <f>'Incapacity benefits'!D$8</f>
        <v>0</v>
      </c>
      <c r="E18" s="338">
        <f>'Incapacity benefits'!E$8</f>
        <v>0</v>
      </c>
      <c r="F18" s="338">
        <f>'Incapacity benefits'!F$8</f>
        <v>0</v>
      </c>
      <c r="G18" s="338">
        <f>'Incapacity benefits'!G$8</f>
        <v>0</v>
      </c>
      <c r="H18" s="338">
        <f>'Incapacity benefits'!H$8</f>
        <v>0</v>
      </c>
      <c r="I18" s="338">
        <f>'Incapacity benefits'!I$8</f>
        <v>0</v>
      </c>
      <c r="J18" s="338">
        <f>'Incapacity benefits'!J$8</f>
        <v>0</v>
      </c>
      <c r="K18" s="338">
        <f>'Incapacity benefits'!K$8</f>
        <v>0</v>
      </c>
      <c r="L18" s="338">
        <f>'Incapacity benefits'!L$8</f>
        <v>0</v>
      </c>
      <c r="M18" s="338">
        <f>'Incapacity benefits'!M$8</f>
        <v>0</v>
      </c>
      <c r="N18" s="338">
        <f>'Incapacity benefits'!N$8</f>
        <v>0</v>
      </c>
      <c r="O18" s="338">
        <f>'Incapacity benefits'!O$8</f>
        <v>0</v>
      </c>
      <c r="P18" s="338">
        <f>'Incapacity benefits'!P$8</f>
        <v>0</v>
      </c>
      <c r="Q18" s="338">
        <f>'Incapacity benefits'!Q$8</f>
        <v>0</v>
      </c>
      <c r="R18" s="338">
        <f>'Incapacity benefits'!R$8</f>
        <v>0</v>
      </c>
      <c r="S18" s="338">
        <f>'Incapacity benefits'!S$8</f>
        <v>0</v>
      </c>
      <c r="T18" s="338">
        <f>'Incapacity benefits'!T$8</f>
        <v>0</v>
      </c>
      <c r="U18" s="338">
        <f>'Incapacity benefits'!U$8</f>
        <v>0</v>
      </c>
      <c r="V18" s="338">
        <f>'Incapacity benefits'!V$8</f>
        <v>0</v>
      </c>
      <c r="W18" s="338">
        <f>'Incapacity benefits'!W$8</f>
        <v>0</v>
      </c>
      <c r="X18" s="338">
        <f>'Incapacity benefits'!X$8</f>
        <v>0</v>
      </c>
      <c r="Y18" s="338">
        <f>'Incapacity benefits'!Y$8</f>
        <v>0</v>
      </c>
      <c r="Z18" s="338">
        <f>'Incapacity benefits'!Z$8</f>
        <v>0</v>
      </c>
      <c r="AA18" s="338">
        <f>'Incapacity benefits'!AA$8</f>
        <v>0</v>
      </c>
      <c r="AB18" s="338">
        <f>'Incapacity benefits'!AB$8</f>
        <v>0</v>
      </c>
      <c r="AC18" s="338">
        <f>'Incapacity benefits'!AC$8</f>
        <v>0</v>
      </c>
      <c r="AD18" s="338">
        <f>'Incapacity benefits'!AD$8</f>
        <v>0</v>
      </c>
      <c r="AE18" s="338">
        <f>'Incapacity benefits'!AE$8</f>
        <v>0</v>
      </c>
      <c r="AF18" s="338">
        <f>'Incapacity benefits'!AF$8</f>
        <v>0</v>
      </c>
      <c r="AG18" s="338">
        <f>'Incapacity benefits'!AG$8</f>
        <v>0</v>
      </c>
      <c r="AH18" s="338">
        <f>'Incapacity benefits'!AH$8</f>
        <v>0</v>
      </c>
      <c r="AI18" s="338">
        <f>'Incapacity benefits'!AI$8</f>
        <v>0</v>
      </c>
      <c r="AJ18" s="338">
        <f>'Incapacity benefits'!AJ$8</f>
        <v>0</v>
      </c>
      <c r="AK18" s="338">
        <f>'Incapacity benefits'!AK$8</f>
        <v>0</v>
      </c>
      <c r="AL18" s="338">
        <f>'Incapacity benefits'!AL$8</f>
        <v>0</v>
      </c>
      <c r="AM18" s="338">
        <f>'Incapacity benefits'!AM$8</f>
        <v>0</v>
      </c>
      <c r="AN18" s="338">
        <f>'Incapacity benefits'!AN$8</f>
        <v>0</v>
      </c>
      <c r="AO18" s="338">
        <f>'Incapacity benefits'!AO$8</f>
        <v>0</v>
      </c>
      <c r="AP18" s="338">
        <f>'Incapacity benefits'!AP$8</f>
        <v>0</v>
      </c>
      <c r="AQ18" s="338">
        <f>'Incapacity benefits'!AQ$8</f>
        <v>0</v>
      </c>
      <c r="AR18" s="338">
        <f>'Incapacity benefits'!AR$8</f>
        <v>0</v>
      </c>
      <c r="AS18" s="338">
        <f>'Incapacity benefits'!AS$8</f>
        <v>0</v>
      </c>
      <c r="AT18" s="338">
        <f>'Incapacity benefits'!AT$8</f>
        <v>0</v>
      </c>
      <c r="AU18" s="338">
        <f>'Incapacity benefits'!AU$8</f>
        <v>0</v>
      </c>
      <c r="AV18" s="338">
        <f>'Incapacity benefits'!AV$8</f>
        <v>0</v>
      </c>
      <c r="AW18" s="338">
        <f>'Incapacity benefits'!AW$8</f>
        <v>0</v>
      </c>
      <c r="AX18" s="338">
        <f>'Incapacity benefits'!AX$8</f>
        <v>0</v>
      </c>
      <c r="AY18" s="338">
        <f>'Incapacity benefits'!AY$8</f>
        <v>0</v>
      </c>
      <c r="AZ18" s="338">
        <f>'Incapacity benefits'!AZ$8</f>
        <v>0</v>
      </c>
      <c r="BA18" s="338">
        <f>'Incapacity benefits'!BA$8</f>
        <v>0</v>
      </c>
      <c r="BB18" s="338">
        <f>'Incapacity benefits'!BB$8</f>
        <v>0</v>
      </c>
      <c r="BC18" s="338">
        <f>'Incapacity benefits'!BC$8</f>
        <v>0</v>
      </c>
      <c r="BD18" s="338">
        <f>'Incapacity benefits'!BD$8</f>
        <v>0</v>
      </c>
      <c r="BE18" s="338">
        <f>'Incapacity benefits'!BE$8</f>
        <v>0</v>
      </c>
      <c r="BF18" s="338">
        <f>'Incapacity benefits'!BF$8</f>
        <v>0</v>
      </c>
      <c r="BG18" s="338">
        <f>'Incapacity benefits'!BG$8</f>
        <v>0</v>
      </c>
      <c r="BH18" s="338">
        <f>'Incapacity benefits'!BH$8</f>
        <v>0</v>
      </c>
      <c r="BI18" s="338">
        <f>'Incapacity benefits'!BI$8</f>
        <v>0</v>
      </c>
      <c r="BJ18" s="338">
        <f>'Incapacity benefits'!BJ$8</f>
        <v>0</v>
      </c>
      <c r="BK18" s="338">
        <f>'Incapacity benefits'!BK$8</f>
        <v>0</v>
      </c>
      <c r="BL18" s="338">
        <f>'Incapacity benefits'!BL$8</f>
        <v>127.18792894999999</v>
      </c>
      <c r="BM18" s="338">
        <f>'Incapacity benefits'!BM$8</f>
        <v>1267.3993002300001</v>
      </c>
      <c r="BN18" s="338">
        <f>'Incapacity benefits'!BN$8</f>
        <v>2231.7483618999995</v>
      </c>
      <c r="BO18" s="338">
        <f>'Incapacity benefits'!BO$8</f>
        <v>3554.1022156099998</v>
      </c>
      <c r="BP18" s="338">
        <f>'Incapacity benefits'!BP$8</f>
        <v>6779.6544881600003</v>
      </c>
      <c r="BQ18" s="338">
        <f>'Incapacity benefits'!BQ$8</f>
        <v>10436.707839979998</v>
      </c>
      <c r="BR18" s="338">
        <f>'Incapacity benefits'!BR$8</f>
        <v>12827.382151169997</v>
      </c>
      <c r="BS18" s="338">
        <f>'Incapacity benefits'!BS$8</f>
        <v>14271.548569180002</v>
      </c>
      <c r="BT18" s="338">
        <f>'Incapacity benefits'!BT$8</f>
        <v>14830.444816650004</v>
      </c>
      <c r="BU18" s="338">
        <f>'Incapacity benefits'!BU$8</f>
        <v>15352.892355200001</v>
      </c>
      <c r="BV18" s="338">
        <f>'Incapacity benefits'!BV$8</f>
        <v>15097.869323739997</v>
      </c>
      <c r="BW18" s="338">
        <f>'Incapacity benefits'!BW$8</f>
        <v>13850.988828140005</v>
      </c>
      <c r="BX18" s="338">
        <f>'Incapacity benefits'!BX$8</f>
        <v>13427.61508335</v>
      </c>
      <c r="BY18" s="338">
        <f>'Incapacity benefits'!BY$8</f>
        <v>12688.531819610005</v>
      </c>
      <c r="BZ18" s="338">
        <f>'Incapacity benefits'!BZ$8</f>
        <v>12088.053886384507</v>
      </c>
      <c r="CA18" s="338">
        <f>'Incapacity benefits'!CA$8</f>
        <v>12357.095583570001</v>
      </c>
      <c r="CB18" s="338">
        <f>'Incapacity benefits'!CB$8</f>
        <v>12269.703289091565</v>
      </c>
      <c r="CC18" s="338">
        <f>'Incapacity benefits'!CC$8</f>
        <v>7072.3646453981892</v>
      </c>
      <c r="CD18" s="338">
        <f>'Incapacity benefits'!CD$8</f>
        <v>5273.8755846584891</v>
      </c>
      <c r="CE18" s="338">
        <f>'Incapacity benefits'!CE$8</f>
        <v>5385.5561759860111</v>
      </c>
      <c r="CF18" s="338">
        <f>'Incapacity benefits'!CF$8</f>
        <v>5516.1524816969213</v>
      </c>
      <c r="CG18" s="333">
        <f>'Incapacity benefits'!CG$8</f>
        <v>5154.4259513166753</v>
      </c>
    </row>
    <row r="19" spans="1:86" ht="15.5" x14ac:dyDescent="0.35">
      <c r="A19" s="335"/>
      <c r="B19" s="291" t="s">
        <v>380</v>
      </c>
      <c r="C19" s="337"/>
      <c r="D19" s="338">
        <f>'Incapacity benefits'!D$17</f>
        <v>0</v>
      </c>
      <c r="E19" s="338">
        <f>'Incapacity benefits'!E$17</f>
        <v>0</v>
      </c>
      <c r="F19" s="338">
        <f>'Incapacity benefits'!F$17</f>
        <v>0</v>
      </c>
      <c r="G19" s="338">
        <f>'Incapacity benefits'!G$17</f>
        <v>0</v>
      </c>
      <c r="H19" s="338">
        <f>'Incapacity benefits'!H$17</f>
        <v>0</v>
      </c>
      <c r="I19" s="338">
        <f>'Incapacity benefits'!I$17</f>
        <v>0</v>
      </c>
      <c r="J19" s="338">
        <f>'Incapacity benefits'!J$17</f>
        <v>0</v>
      </c>
      <c r="K19" s="338">
        <f>'Incapacity benefits'!K$17</f>
        <v>0</v>
      </c>
      <c r="L19" s="338">
        <f>'Incapacity benefits'!L$17</f>
        <v>0</v>
      </c>
      <c r="M19" s="338">
        <f>'Incapacity benefits'!M$17</f>
        <v>0</v>
      </c>
      <c r="N19" s="338">
        <f>'Incapacity benefits'!N$17</f>
        <v>0</v>
      </c>
      <c r="O19" s="338">
        <f>'Incapacity benefits'!O$17</f>
        <v>0</v>
      </c>
      <c r="P19" s="338">
        <f>'Incapacity benefits'!P$17</f>
        <v>0</v>
      </c>
      <c r="Q19" s="338">
        <f>'Incapacity benefits'!Q$17</f>
        <v>0</v>
      </c>
      <c r="R19" s="338">
        <f>'Incapacity benefits'!R$17</f>
        <v>0</v>
      </c>
      <c r="S19" s="338">
        <f>'Incapacity benefits'!S$17</f>
        <v>0</v>
      </c>
      <c r="T19" s="338">
        <f>'Incapacity benefits'!T$17</f>
        <v>0</v>
      </c>
      <c r="U19" s="338">
        <f>'Incapacity benefits'!U$17</f>
        <v>0</v>
      </c>
      <c r="V19" s="338">
        <f>'Incapacity benefits'!V$17</f>
        <v>0</v>
      </c>
      <c r="W19" s="338">
        <f>'Incapacity benefits'!W$17</f>
        <v>0</v>
      </c>
      <c r="X19" s="338">
        <f>'Incapacity benefits'!X$17</f>
        <v>0</v>
      </c>
      <c r="Y19" s="338">
        <f>'Incapacity benefits'!Y$17</f>
        <v>0</v>
      </c>
      <c r="Z19" s="338">
        <f>'Incapacity benefits'!Z$17</f>
        <v>0</v>
      </c>
      <c r="AA19" s="338">
        <f>'Incapacity benefits'!AA$17</f>
        <v>0</v>
      </c>
      <c r="AB19" s="338">
        <f>'Incapacity benefits'!AB$17</f>
        <v>0</v>
      </c>
      <c r="AC19" s="338">
        <f>'Incapacity benefits'!AC$17</f>
        <v>0</v>
      </c>
      <c r="AD19" s="338">
        <f>'Incapacity benefits'!AD$17</f>
        <v>0</v>
      </c>
      <c r="AE19" s="338">
        <f>'Incapacity benefits'!AE$17</f>
        <v>0</v>
      </c>
      <c r="AF19" s="338">
        <f>'Incapacity benefits'!AF$17</f>
        <v>0</v>
      </c>
      <c r="AG19" s="338">
        <f>'Incapacity benefits'!AG$17</f>
        <v>0</v>
      </c>
      <c r="AH19" s="338">
        <f>'Incapacity benefits'!AH$17</f>
        <v>0</v>
      </c>
      <c r="AI19" s="338">
        <f>'Incapacity benefits'!AI$17</f>
        <v>0</v>
      </c>
      <c r="AJ19" s="338">
        <f>'Incapacity benefits'!AJ$17</f>
        <v>0</v>
      </c>
      <c r="AK19" s="338">
        <f>'Incapacity benefits'!AK$17</f>
        <v>0</v>
      </c>
      <c r="AL19" s="338">
        <f>'Incapacity benefits'!AL$17</f>
        <v>0</v>
      </c>
      <c r="AM19" s="338">
        <f>'Incapacity benefits'!AM$17</f>
        <v>0</v>
      </c>
      <c r="AN19" s="338">
        <f>'Incapacity benefits'!AN$17</f>
        <v>0</v>
      </c>
      <c r="AO19" s="338">
        <f>'Incapacity benefits'!AO$17</f>
        <v>0</v>
      </c>
      <c r="AP19" s="338">
        <f>'Incapacity benefits'!AP$17</f>
        <v>0</v>
      </c>
      <c r="AQ19" s="338">
        <f>'Incapacity benefits'!AQ$17</f>
        <v>0</v>
      </c>
      <c r="AR19" s="338">
        <f>'Incapacity benefits'!AR$17</f>
        <v>0</v>
      </c>
      <c r="AS19" s="338">
        <f>'Incapacity benefits'!AS$17</f>
        <v>0</v>
      </c>
      <c r="AT19" s="338">
        <f>'Incapacity benefits'!AT$17</f>
        <v>0</v>
      </c>
      <c r="AU19" s="338">
        <f>'Incapacity benefits'!AU$17</f>
        <v>0</v>
      </c>
      <c r="AV19" s="338">
        <f>'Incapacity benefits'!AV$17</f>
        <v>0</v>
      </c>
      <c r="AW19" s="338">
        <f>'Incapacity benefits'!AW$17</f>
        <v>0</v>
      </c>
      <c r="AX19" s="338">
        <f>'Incapacity benefits'!AX$17</f>
        <v>0</v>
      </c>
      <c r="AY19" s="338">
        <f>'Incapacity benefits'!AY$17</f>
        <v>7622.94</v>
      </c>
      <c r="AZ19" s="338">
        <f>'Incapacity benefits'!AZ$17</f>
        <v>7661.6239999999998</v>
      </c>
      <c r="BA19" s="338">
        <f>'Incapacity benefits'!BA$17</f>
        <v>7412.2720000000008</v>
      </c>
      <c r="BB19" s="338">
        <f>'Incapacity benefits'!BB$17</f>
        <v>7250.5899999999992</v>
      </c>
      <c r="BC19" s="338">
        <f>'Incapacity benefits'!BC$17</f>
        <v>6790.04</v>
      </c>
      <c r="BD19" s="338">
        <f>'Incapacity benefits'!BD$17</f>
        <v>6766.183</v>
      </c>
      <c r="BE19" s="338">
        <f>'Incapacity benefits'!BE$17</f>
        <v>6749.0433528570848</v>
      </c>
      <c r="BF19" s="338">
        <f>'Incapacity benefits'!BF$17</f>
        <v>6757.9545089520052</v>
      </c>
      <c r="BG19" s="338">
        <f>'Incapacity benefits'!BG$17</f>
        <v>6724.1235550023994</v>
      </c>
      <c r="BH19" s="338">
        <f>'Incapacity benefits'!BH$17</f>
        <v>6662.027000000001</v>
      </c>
      <c r="BI19" s="338">
        <f>'Incapacity benefits'!BI$17</f>
        <v>6649.9306075200002</v>
      </c>
      <c r="BJ19" s="338">
        <f>'Incapacity benefits'!BJ$17</f>
        <v>6566.1693209299992</v>
      </c>
      <c r="BK19" s="338">
        <f>'Incapacity benefits'!BK$17</f>
        <v>6657.0001817393668</v>
      </c>
      <c r="BL19" s="338">
        <f>'Incapacity benefits'!BL$17</f>
        <v>6515.843602259999</v>
      </c>
      <c r="BM19" s="338">
        <f>'Incapacity benefits'!BM$17</f>
        <v>6108.3423565899984</v>
      </c>
      <c r="BN19" s="338">
        <f>'Incapacity benefits'!BN$17</f>
        <v>5556.0370140352552</v>
      </c>
      <c r="BO19" s="338">
        <f>'Incapacity benefits'!BO$17</f>
        <v>4935.2797263499997</v>
      </c>
      <c r="BP19" s="338">
        <f>'Incapacity benefits'!BP$17</f>
        <v>3275.8454461099991</v>
      </c>
      <c r="BQ19" s="338">
        <f>'Incapacity benefits'!BQ$17</f>
        <v>1186.7982191800002</v>
      </c>
      <c r="BR19" s="338">
        <f>'Incapacity benefits'!BR$17</f>
        <v>244.52811802000031</v>
      </c>
      <c r="BS19" s="338">
        <f>'Incapacity benefits'!BS$17</f>
        <v>62.986505620193512</v>
      </c>
      <c r="BT19" s="338">
        <f>'Incapacity benefits'!BT$17</f>
        <v>15.069286518175856</v>
      </c>
      <c r="BU19" s="338">
        <f>'Incapacity benefits'!BU$17</f>
        <v>9.0194682002369593</v>
      </c>
      <c r="BV19" s="338">
        <f>'Incapacity benefits'!BV$17</f>
        <v>0</v>
      </c>
      <c r="BW19" s="338">
        <f>'Incapacity benefits'!BW$17</f>
        <v>4.8390506620165654</v>
      </c>
      <c r="BX19" s="338">
        <f>'Incapacity benefits'!BX$17</f>
        <v>4.6422015553198532</v>
      </c>
      <c r="BY19" s="338">
        <f>'Incapacity benefits'!BY$17</f>
        <v>0</v>
      </c>
      <c r="BZ19" s="338">
        <f>'Incapacity benefits'!BZ$17</f>
        <v>11.835909654516129</v>
      </c>
      <c r="CA19" s="338">
        <f>'Incapacity benefits'!CA$17</f>
        <v>-0.90839022999999974</v>
      </c>
      <c r="CB19" s="338">
        <f>'Incapacity benefits'!CB$17</f>
        <v>0.22390195730847154</v>
      </c>
      <c r="CC19" s="338">
        <f>'Incapacity benefits'!CC$17</f>
        <v>2.0799065579816203</v>
      </c>
      <c r="CD19" s="338">
        <f>'Incapacity benefits'!CD$17</f>
        <v>2.031141184337824</v>
      </c>
      <c r="CE19" s="338">
        <f>'Incapacity benefits'!CE$17</f>
        <v>2.0752498099698209</v>
      </c>
      <c r="CF19" s="338">
        <f>'Incapacity benefits'!CF$17</f>
        <v>2.1125972192272662</v>
      </c>
      <c r="CG19" s="333">
        <f>'Incapacity benefits'!CG$17</f>
        <v>2.0571395101877643</v>
      </c>
    </row>
    <row r="20" spans="1:86" ht="15.5" x14ac:dyDescent="0.35">
      <c r="A20" s="335"/>
      <c r="B20" s="291" t="s">
        <v>569</v>
      </c>
      <c r="C20" s="337"/>
      <c r="D20" s="338">
        <f>'Incapacity benefits'!D$46-D$10</f>
        <v>0</v>
      </c>
      <c r="E20" s="338">
        <f>'Incapacity benefits'!E$46-E$10</f>
        <v>0</v>
      </c>
      <c r="F20" s="338">
        <f>'Incapacity benefits'!F$46-F$10</f>
        <v>0</v>
      </c>
      <c r="G20" s="338">
        <f>'Incapacity benefits'!G$46-G$10</f>
        <v>0</v>
      </c>
      <c r="H20" s="338">
        <f>'Incapacity benefits'!H$46-H$10</f>
        <v>0</v>
      </c>
      <c r="I20" s="338">
        <f>'Incapacity benefits'!I$46-I$10</f>
        <v>0</v>
      </c>
      <c r="J20" s="338">
        <f>'Incapacity benefits'!J$46-J$10</f>
        <v>0</v>
      </c>
      <c r="K20" s="338">
        <f>'Incapacity benefits'!K$46-K$10</f>
        <v>0</v>
      </c>
      <c r="L20" s="338">
        <f>'Incapacity benefits'!L$46-L$10</f>
        <v>0</v>
      </c>
      <c r="M20" s="338">
        <f>'Incapacity benefits'!M$46-M$10</f>
        <v>0</v>
      </c>
      <c r="N20" s="338">
        <f>'Incapacity benefits'!N$46-N$10</f>
        <v>0</v>
      </c>
      <c r="O20" s="338">
        <f>'Incapacity benefits'!O$46-O$10</f>
        <v>0</v>
      </c>
      <c r="P20" s="338">
        <f>'Incapacity benefits'!P$46-P$10</f>
        <v>0</v>
      </c>
      <c r="Q20" s="338">
        <f>'Incapacity benefits'!Q$46-Q$10</f>
        <v>0</v>
      </c>
      <c r="R20" s="338">
        <f>'Incapacity benefits'!R$46-R$10</f>
        <v>0</v>
      </c>
      <c r="S20" s="338">
        <f>'Incapacity benefits'!S$46-S$10</f>
        <v>0</v>
      </c>
      <c r="T20" s="338">
        <f>'Incapacity benefits'!T$46-T$10</f>
        <v>0</v>
      </c>
      <c r="U20" s="338">
        <f>'Incapacity benefits'!U$46-U$10</f>
        <v>0</v>
      </c>
      <c r="V20" s="338">
        <f>'Incapacity benefits'!V$46-V$10</f>
        <v>0</v>
      </c>
      <c r="W20" s="338">
        <f>'Incapacity benefits'!W$46-W$10</f>
        <v>0</v>
      </c>
      <c r="X20" s="338">
        <f>'Incapacity benefits'!X$46-X$10</f>
        <v>0</v>
      </c>
      <c r="Y20" s="338">
        <f>'Incapacity benefits'!Y$46-Y$10</f>
        <v>0</v>
      </c>
      <c r="Z20" s="338">
        <f>'Incapacity benefits'!Z$46-Z$10</f>
        <v>0</v>
      </c>
      <c r="AA20" s="338">
        <f>'Incapacity benefits'!AA$46-AA$10</f>
        <v>0</v>
      </c>
      <c r="AB20" s="338">
        <f>'Incapacity benefits'!AB$46-AB$10</f>
        <v>0</v>
      </c>
      <c r="AC20" s="338">
        <f>'Incapacity benefits'!AC$46-AC$10</f>
        <v>0</v>
      </c>
      <c r="AD20" s="338">
        <f>'Incapacity benefits'!AD$46-AD$10</f>
        <v>0</v>
      </c>
      <c r="AE20" s="338">
        <f>'Incapacity benefits'!AE$46-AE$10</f>
        <v>0</v>
      </c>
      <c r="AF20" s="338">
        <f>'Incapacity benefits'!AF$46-AF$10</f>
        <v>0</v>
      </c>
      <c r="AG20" s="338">
        <f>'Incapacity benefits'!AG$46-AG$10</f>
        <v>0</v>
      </c>
      <c r="AH20" s="338">
        <f>'Incapacity benefits'!AH$46-AH$10</f>
        <v>122.48885855444965</v>
      </c>
      <c r="AI20" s="338">
        <f>'Incapacity benefits'!AI$46-AI$10</f>
        <v>137.58259613114754</v>
      </c>
      <c r="AJ20" s="338">
        <f>'Incapacity benefits'!AJ$46-AJ$10</f>
        <v>162.51833741333334</v>
      </c>
      <c r="AK20" s="338">
        <f>'Incapacity benefits'!AK$46-AK$10</f>
        <v>185.96505255704483</v>
      </c>
      <c r="AL20" s="338">
        <f>'Incapacity benefits'!AL$46-AL$10</f>
        <v>245.25419361111111</v>
      </c>
      <c r="AM20" s="338">
        <f>'Incapacity benefits'!AM$46-AM$10</f>
        <v>285.90929880124224</v>
      </c>
      <c r="AN20" s="338">
        <f>'Incapacity benefits'!AN$46-AN$10</f>
        <v>331.99236544871792</v>
      </c>
      <c r="AO20" s="338">
        <f>'Incapacity benefits'!AO$46-AO$10</f>
        <v>405.88084412442396</v>
      </c>
      <c r="AP20" s="338">
        <f>'Incapacity benefits'!AP$46-AP$10</f>
        <v>506.39321081111109</v>
      </c>
      <c r="AQ20" s="338">
        <f>'Incapacity benefits'!AQ$46-AQ$10</f>
        <v>548.46810889204551</v>
      </c>
      <c r="AR20" s="338">
        <f>'Incapacity benefits'!AR$46-AR$10</f>
        <v>712.81524487311174</v>
      </c>
      <c r="AS20" s="338">
        <f>'Incapacity benefits'!AS$46-AS$10</f>
        <v>813.66243428333337</v>
      </c>
      <c r="AT20" s="338">
        <f>'Incapacity benefits'!AT$46-AT$10</f>
        <v>976.48868381898592</v>
      </c>
      <c r="AU20" s="338">
        <f>'Incapacity benefits'!AU$46-AU$10</f>
        <v>1222.7078169633298</v>
      </c>
      <c r="AV20" s="338">
        <f>'Incapacity benefits'!AV$46-AV$10</f>
        <v>1643.6375723417407</v>
      </c>
      <c r="AW20" s="338">
        <f>'Incapacity benefits'!AW$46-AW$10</f>
        <v>2031.7317211781042</v>
      </c>
      <c r="AX20" s="338">
        <f>'Incapacity benefits'!AX$46-AX$10</f>
        <v>2456.8890000000001</v>
      </c>
      <c r="AY20" s="338">
        <f>'Incapacity benefits'!AY$46-AY$10</f>
        <v>2872.4450000000002</v>
      </c>
      <c r="AZ20" s="338">
        <f>'Incapacity benefits'!AZ$46-AZ$10</f>
        <v>3123.165</v>
      </c>
      <c r="BA20" s="338">
        <f>'Incapacity benefits'!BA$46-BA$10</f>
        <v>3268.2559999999999</v>
      </c>
      <c r="BB20" s="338">
        <f>'Incapacity benefits'!BB$46-BB$10</f>
        <v>3417.1860000000001</v>
      </c>
      <c r="BC20" s="338">
        <f>'Incapacity benefits'!BC$46-BC$10</f>
        <v>3546.3220000000001</v>
      </c>
      <c r="BD20" s="338">
        <f>'Incapacity benefits'!BD$46-BD$10</f>
        <v>3754.5540000000001</v>
      </c>
      <c r="BE20" s="338">
        <f>'Incapacity benefits'!BE$46-BE$10</f>
        <v>4006.4920000000002</v>
      </c>
      <c r="BF20" s="338">
        <f>'Incapacity benefits'!BF$46-BF$10</f>
        <v>3904.9700000000003</v>
      </c>
      <c r="BG20" s="338">
        <f>'Incapacity benefits'!BG$46-BG$10</f>
        <v>4082.377</v>
      </c>
      <c r="BH20" s="338">
        <f>'Incapacity benefits'!BH$46-BH$10</f>
        <v>3860.0294313441318</v>
      </c>
      <c r="BI20" s="338">
        <f>'Incapacity benefits'!BI$46-BI$10</f>
        <v>3858.5614780406295</v>
      </c>
      <c r="BJ20" s="338">
        <f>'Incapacity benefits'!BJ$46-BJ$10</f>
        <v>4009.5491527764661</v>
      </c>
      <c r="BK20" s="338">
        <f>'Incapacity benefits'!BK$46-BK$10</f>
        <v>4580.663486167904</v>
      </c>
      <c r="BL20" s="338">
        <f>'Incapacity benefits'!BL$46-BL$10</f>
        <v>4681.6665727803229</v>
      </c>
      <c r="BM20" s="338">
        <f>'Incapacity benefits'!BM$46-BM$10</f>
        <v>4682.5030413903514</v>
      </c>
      <c r="BN20" s="338">
        <f>'Incapacity benefits'!BN$46-BN$10</f>
        <v>4635.0118573493246</v>
      </c>
      <c r="BO20" s="338">
        <f>'Incapacity benefits'!BO$46-BO$10</f>
        <v>4042.2862376047092</v>
      </c>
      <c r="BP20" s="338">
        <f>'Incapacity benefits'!BP$46-BP$10</f>
        <v>2489.4119175746559</v>
      </c>
      <c r="BQ20" s="338">
        <f>'Incapacity benefits'!BQ$46-BQ$10</f>
        <v>991.64976374931302</v>
      </c>
      <c r="BR20" s="338">
        <f>'Incapacity benefits'!BR$46-BR$10</f>
        <v>459.84335153560301</v>
      </c>
      <c r="BS20" s="338">
        <f>'Incapacity benefits'!BS$46-BS$10</f>
        <v>233.19424866448765</v>
      </c>
      <c r="BT20" s="338">
        <f>'Incapacity benefits'!BT$46-BT$10</f>
        <v>99.729245369872473</v>
      </c>
      <c r="BU20" s="338">
        <f>'Incapacity benefits'!BU$46-BU$10</f>
        <v>28.960770188816397</v>
      </c>
      <c r="BV20" s="338">
        <f>'Incapacity benefits'!BV$46-BV$10</f>
        <v>3.1480217970206676</v>
      </c>
      <c r="BW20" s="338">
        <f>'Incapacity benefits'!BW$46-BW$10</f>
        <v>1.4391787459022238</v>
      </c>
      <c r="BX20" s="338">
        <f>'Incapacity benefits'!BX$46-BX$10</f>
        <v>1.1305357850676372</v>
      </c>
      <c r="BY20" s="338">
        <f>'Incapacity benefits'!BY$46-BY$10</f>
        <v>0.8463298461661708</v>
      </c>
      <c r="BZ20" s="338">
        <f>'Incapacity benefits'!BZ$46-BZ$10</f>
        <v>0.93882609294886055</v>
      </c>
      <c r="CA20" s="338">
        <f>'Incapacity benefits'!CA$46-CA$10</f>
        <v>0.64315477229319229</v>
      </c>
      <c r="CB20" s="338">
        <f>'Incapacity benefits'!CB$46-CB$10</f>
        <v>0.20696460798368854</v>
      </c>
      <c r="CC20" s="338">
        <f>'Incapacity benefits'!CC$46-CC$10</f>
        <v>3.2886317892635518E-5</v>
      </c>
      <c r="CD20" s="338">
        <f>'Incapacity benefits'!CD$46-CD$10</f>
        <v>-8.5640471309121437E-5</v>
      </c>
      <c r="CE20" s="338">
        <f>'Incapacity benefits'!CE$46-CE$10</f>
        <v>-1.3314379788666828E-3</v>
      </c>
      <c r="CF20" s="338">
        <f>'Incapacity benefits'!CF$46-CF$10</f>
        <v>-1.6279291068871042E-3</v>
      </c>
      <c r="CG20" s="333">
        <f>'Incapacity benefits'!CG$46-CG$10</f>
        <v>-1.6870911322717087E-3</v>
      </c>
    </row>
    <row r="21" spans="1:86" ht="15.5" x14ac:dyDescent="0.35">
      <c r="A21" s="335"/>
      <c r="B21" s="291" t="s">
        <v>383</v>
      </c>
      <c r="C21" s="337"/>
      <c r="D21" s="338">
        <f>'Incapacity benefits'!D$29+'Incapacity benefits'!D$32</f>
        <v>0</v>
      </c>
      <c r="E21" s="338">
        <f>'Incapacity benefits'!E$29+'Incapacity benefits'!E$32</f>
        <v>0</v>
      </c>
      <c r="F21" s="338">
        <f>'Incapacity benefits'!F$29+'Incapacity benefits'!F$32</f>
        <v>0</v>
      </c>
      <c r="G21" s="338">
        <f>'Incapacity benefits'!G$29+'Incapacity benefits'!G$32</f>
        <v>0</v>
      </c>
      <c r="H21" s="338">
        <f>'Incapacity benefits'!H$29+'Incapacity benefits'!H$32</f>
        <v>0</v>
      </c>
      <c r="I21" s="338">
        <f>'Incapacity benefits'!I$29+'Incapacity benefits'!I$32</f>
        <v>0</v>
      </c>
      <c r="J21" s="338">
        <f>'Incapacity benefits'!J$29+'Incapacity benefits'!J$32</f>
        <v>0</v>
      </c>
      <c r="K21" s="338">
        <f>'Incapacity benefits'!K$29+'Incapacity benefits'!K$32</f>
        <v>0</v>
      </c>
      <c r="L21" s="338">
        <f>'Incapacity benefits'!L$29+'Incapacity benefits'!L$32</f>
        <v>0</v>
      </c>
      <c r="M21" s="338">
        <f>'Incapacity benefits'!M$29+'Incapacity benefits'!M$32</f>
        <v>0</v>
      </c>
      <c r="N21" s="338">
        <f>'Incapacity benefits'!N$29+'Incapacity benefits'!N$32</f>
        <v>0</v>
      </c>
      <c r="O21" s="338">
        <f>'Incapacity benefits'!O$29+'Incapacity benefits'!O$32</f>
        <v>0</v>
      </c>
      <c r="P21" s="338">
        <f>'Incapacity benefits'!P$29+'Incapacity benefits'!P$32</f>
        <v>0</v>
      </c>
      <c r="Q21" s="338">
        <f>'Incapacity benefits'!Q$29+'Incapacity benefits'!Q$32</f>
        <v>0</v>
      </c>
      <c r="R21" s="338">
        <f>'Incapacity benefits'!R$29+'Incapacity benefits'!R$32</f>
        <v>0</v>
      </c>
      <c r="S21" s="338">
        <f>'Incapacity benefits'!S$29+'Incapacity benefits'!S$32</f>
        <v>0</v>
      </c>
      <c r="T21" s="338">
        <f>'Incapacity benefits'!T$29+'Incapacity benefits'!T$32</f>
        <v>0</v>
      </c>
      <c r="U21" s="338">
        <f>'Incapacity benefits'!U$29+'Incapacity benefits'!U$32</f>
        <v>0</v>
      </c>
      <c r="V21" s="338">
        <f>'Incapacity benefits'!V$29+'Incapacity benefits'!V$32</f>
        <v>0</v>
      </c>
      <c r="W21" s="338">
        <f>'Incapacity benefits'!W$29+'Incapacity benefits'!W$32</f>
        <v>0</v>
      </c>
      <c r="X21" s="338">
        <f>'Incapacity benefits'!X$29+'Incapacity benefits'!X$32</f>
        <v>0</v>
      </c>
      <c r="Y21" s="338">
        <f>'Incapacity benefits'!Y$29+'Incapacity benefits'!Y$32</f>
        <v>0</v>
      </c>
      <c r="Z21" s="338">
        <f>'Incapacity benefits'!Z$29+'Incapacity benefits'!Z$32</f>
        <v>0</v>
      </c>
      <c r="AA21" s="338">
        <f>'Incapacity benefits'!AA$29+'Incapacity benefits'!AA$32</f>
        <v>0</v>
      </c>
      <c r="AB21" s="338">
        <f>'Incapacity benefits'!AB$29+'Incapacity benefits'!AB$32</f>
        <v>0</v>
      </c>
      <c r="AC21" s="338">
        <f>'Incapacity benefits'!AC$29+'Incapacity benefits'!AC$32</f>
        <v>0</v>
      </c>
      <c r="AD21" s="338">
        <f>'Incapacity benefits'!AD$29+'Incapacity benefits'!AD$32</f>
        <v>0</v>
      </c>
      <c r="AE21" s="338">
        <f>'Incapacity benefits'!AE$29+'Incapacity benefits'!AE$32</f>
        <v>0</v>
      </c>
      <c r="AF21" s="338">
        <f>'Incapacity benefits'!AF$29+'Incapacity benefits'!AF$32</f>
        <v>0</v>
      </c>
      <c r="AG21" s="338">
        <f>'Incapacity benefits'!AG$29+'Incapacity benefits'!AG$32</f>
        <v>0</v>
      </c>
      <c r="AH21" s="338">
        <f>'Incapacity benefits'!AH$29+'Incapacity benefits'!AH$32</f>
        <v>772.81210362020079</v>
      </c>
      <c r="AI21" s="338">
        <f>'Incapacity benefits'!AI$29+'Incapacity benefits'!AI$32</f>
        <v>915.551730661693</v>
      </c>
      <c r="AJ21" s="338">
        <f>'Incapacity benefits'!AJ$29+'Incapacity benefits'!AJ$32</f>
        <v>1059.2419900730245</v>
      </c>
      <c r="AK21" s="338">
        <f>'Incapacity benefits'!AK$29+'Incapacity benefits'!AK$32</f>
        <v>1262.4115423642295</v>
      </c>
      <c r="AL21" s="338">
        <f>'Incapacity benefits'!AL$29+'Incapacity benefits'!AL$32</f>
        <v>1466.2511294259673</v>
      </c>
      <c r="AM21" s="338">
        <f>'Incapacity benefits'!AM$29+'Incapacity benefits'!AM$32</f>
        <v>1719.8984990312515</v>
      </c>
      <c r="AN21" s="338">
        <f>'Incapacity benefits'!AN$29+'Incapacity benefits'!AN$32</f>
        <v>1953.0018867231408</v>
      </c>
      <c r="AO21" s="338">
        <f>'Incapacity benefits'!AO$29+'Incapacity benefits'!AO$32</f>
        <v>2110.5430021843372</v>
      </c>
      <c r="AP21" s="338">
        <f>'Incapacity benefits'!AP$29+'Incapacity benefits'!AP$32</f>
        <v>2362.3371645279713</v>
      </c>
      <c r="AQ21" s="338">
        <f>'Incapacity benefits'!AQ$29+'Incapacity benefits'!AQ$32</f>
        <v>2578.7432304261088</v>
      </c>
      <c r="AR21" s="338">
        <f>'Incapacity benefits'!AR$29+'Incapacity benefits'!AR$32</f>
        <v>2880.370128444697</v>
      </c>
      <c r="AS21" s="338">
        <f>'Incapacity benefits'!AS$29+'Incapacity benefits'!AS$32</f>
        <v>3243.8829504999271</v>
      </c>
      <c r="AT21" s="338">
        <f>'Incapacity benefits'!AT$29+'Incapacity benefits'!AT$32</f>
        <v>3694.8882678145428</v>
      </c>
      <c r="AU21" s="338">
        <f>'Incapacity benefits'!AU$29+'Incapacity benefits'!AU$32</f>
        <v>4550.7002688273406</v>
      </c>
      <c r="AV21" s="338">
        <f>'Incapacity benefits'!AV$29+'Incapacity benefits'!AV$32</f>
        <v>5155.3106193436415</v>
      </c>
      <c r="AW21" s="338">
        <f>'Incapacity benefits'!AW$29+'Incapacity benefits'!AW$32</f>
        <v>5897.1557472124659</v>
      </c>
      <c r="AX21" s="338">
        <f>'Incapacity benefits'!AX$29+'Incapacity benefits'!AX$32</f>
        <v>6458.1980337844716</v>
      </c>
      <c r="AY21" s="338">
        <f>'Incapacity benefits'!AY$29+'Incapacity benefits'!AY$32</f>
        <v>227.17214073915585</v>
      </c>
      <c r="AZ21" s="338">
        <f>'Incapacity benefits'!AZ$29+'Incapacity benefits'!AZ$32</f>
        <v>0</v>
      </c>
      <c r="BA21" s="338">
        <f>'Incapacity benefits'!BA$29+'Incapacity benefits'!BA$32</f>
        <v>0</v>
      </c>
      <c r="BB21" s="338">
        <f>'Incapacity benefits'!BB$29+'Incapacity benefits'!BB$32</f>
        <v>0</v>
      </c>
      <c r="BC21" s="338">
        <f>'Incapacity benefits'!BC$29+'Incapacity benefits'!BC$32</f>
        <v>0</v>
      </c>
      <c r="BD21" s="338">
        <f>'Incapacity benefits'!BD$29+'Incapacity benefits'!BD$32</f>
        <v>0</v>
      </c>
      <c r="BE21" s="338">
        <f>'Incapacity benefits'!BE$29+'Incapacity benefits'!BE$32</f>
        <v>0</v>
      </c>
      <c r="BF21" s="338">
        <f>'Incapacity benefits'!BF$29+'Incapacity benefits'!BF$32</f>
        <v>0</v>
      </c>
      <c r="BG21" s="338">
        <f>'Incapacity benefits'!BG$29+'Incapacity benefits'!BG$32</f>
        <v>0</v>
      </c>
      <c r="BH21" s="338">
        <f>'Incapacity benefits'!BH$29+'Incapacity benefits'!BH$32</f>
        <v>0</v>
      </c>
      <c r="BI21" s="338">
        <f>'Incapacity benefits'!BI$29+'Incapacity benefits'!BI$32</f>
        <v>0</v>
      </c>
      <c r="BJ21" s="338">
        <f>'Incapacity benefits'!BJ$29+'Incapacity benefits'!BJ$32</f>
        <v>0</v>
      </c>
      <c r="BK21" s="338">
        <f>'Incapacity benefits'!BK$29+'Incapacity benefits'!BK$32</f>
        <v>0</v>
      </c>
      <c r="BL21" s="338">
        <f>'Incapacity benefits'!BL$29+'Incapacity benefits'!BL$32</f>
        <v>0</v>
      </c>
      <c r="BM21" s="338">
        <f>'Incapacity benefits'!BM$29+'Incapacity benefits'!BM$32</f>
        <v>0</v>
      </c>
      <c r="BN21" s="338">
        <f>'Incapacity benefits'!BN$29+'Incapacity benefits'!BN$32</f>
        <v>0</v>
      </c>
      <c r="BO21" s="338">
        <f>'Incapacity benefits'!BO$29+'Incapacity benefits'!BO$32</f>
        <v>0</v>
      </c>
      <c r="BP21" s="338">
        <f>'Incapacity benefits'!BP$29+'Incapacity benefits'!BP$32</f>
        <v>0</v>
      </c>
      <c r="BQ21" s="338">
        <f>'Incapacity benefits'!BQ$29+'Incapacity benefits'!BQ$32</f>
        <v>0</v>
      </c>
      <c r="BR21" s="338">
        <f>'Incapacity benefits'!BR$29+'Incapacity benefits'!BR$32</f>
        <v>0</v>
      </c>
      <c r="BS21" s="338">
        <f>'Incapacity benefits'!BS$29+'Incapacity benefits'!BS$32</f>
        <v>0</v>
      </c>
      <c r="BT21" s="338">
        <f>'Incapacity benefits'!BT$29+'Incapacity benefits'!BT$32</f>
        <v>0</v>
      </c>
      <c r="BU21" s="338">
        <f>'Incapacity benefits'!BU$29+'Incapacity benefits'!BU$32</f>
        <v>0</v>
      </c>
      <c r="BV21" s="338">
        <f>'Incapacity benefits'!BV$29+'Incapacity benefits'!BV$32</f>
        <v>0</v>
      </c>
      <c r="BW21" s="338">
        <f>'Incapacity benefits'!BW$29+'Incapacity benefits'!BW$32</f>
        <v>0</v>
      </c>
      <c r="BX21" s="338">
        <f>'Incapacity benefits'!BX$29+'Incapacity benefits'!BX$32</f>
        <v>0</v>
      </c>
      <c r="BY21" s="338">
        <f>'Incapacity benefits'!BY$29+'Incapacity benefits'!BY$32</f>
        <v>0</v>
      </c>
      <c r="BZ21" s="338">
        <f>'Incapacity benefits'!BZ$29+'Incapacity benefits'!BZ$32</f>
        <v>0</v>
      </c>
      <c r="CA21" s="338">
        <f>'Incapacity benefits'!CA$29+'Incapacity benefits'!CA$32</f>
        <v>0</v>
      </c>
      <c r="CB21" s="338">
        <f>'Incapacity benefits'!CB$29+'Incapacity benefits'!CB$32</f>
        <v>0</v>
      </c>
      <c r="CC21" s="338">
        <f>'Incapacity benefits'!CC$29+'Incapacity benefits'!CC$32</f>
        <v>0</v>
      </c>
      <c r="CD21" s="338">
        <f>'Incapacity benefits'!CD$29+'Incapacity benefits'!CD$32</f>
        <v>0</v>
      </c>
      <c r="CE21" s="338">
        <f>'Incapacity benefits'!CE$29+'Incapacity benefits'!CE$32</f>
        <v>0</v>
      </c>
      <c r="CF21" s="338">
        <f>'Incapacity benefits'!CF$29+'Incapacity benefits'!CF$32</f>
        <v>0</v>
      </c>
      <c r="CG21" s="333">
        <f>'Incapacity benefits'!CG$29+'Incapacity benefits'!CG$32</f>
        <v>0</v>
      </c>
    </row>
    <row r="22" spans="1:86" ht="15.5" x14ac:dyDescent="0.35">
      <c r="A22" s="335"/>
      <c r="B22" s="291" t="s">
        <v>401</v>
      </c>
      <c r="C22" s="337"/>
      <c r="D22" s="338">
        <f>'Incapacity benefits'!D$39</f>
        <v>0</v>
      </c>
      <c r="E22" s="338">
        <f>'Incapacity benefits'!E$39</f>
        <v>0</v>
      </c>
      <c r="F22" s="338">
        <f>'Incapacity benefits'!F$39</f>
        <v>0</v>
      </c>
      <c r="G22" s="338">
        <f>'Incapacity benefits'!G$39</f>
        <v>0</v>
      </c>
      <c r="H22" s="338">
        <f>'Incapacity benefits'!H$39</f>
        <v>0</v>
      </c>
      <c r="I22" s="338">
        <f>'Incapacity benefits'!I$39</f>
        <v>0</v>
      </c>
      <c r="J22" s="338">
        <f>'Incapacity benefits'!J$39</f>
        <v>0</v>
      </c>
      <c r="K22" s="338">
        <f>'Incapacity benefits'!K$39</f>
        <v>0</v>
      </c>
      <c r="L22" s="338">
        <f>'Incapacity benefits'!L$39</f>
        <v>0</v>
      </c>
      <c r="M22" s="338">
        <f>'Incapacity benefits'!M$39</f>
        <v>0</v>
      </c>
      <c r="N22" s="338">
        <f>'Incapacity benefits'!N$39</f>
        <v>0</v>
      </c>
      <c r="O22" s="338">
        <f>'Incapacity benefits'!O$39</f>
        <v>0</v>
      </c>
      <c r="P22" s="338">
        <f>'Incapacity benefits'!P$39</f>
        <v>0</v>
      </c>
      <c r="Q22" s="338">
        <f>'Incapacity benefits'!Q$39</f>
        <v>0</v>
      </c>
      <c r="R22" s="338">
        <f>'Incapacity benefits'!R$39</f>
        <v>0</v>
      </c>
      <c r="S22" s="338">
        <f>'Incapacity benefits'!S$39</f>
        <v>0</v>
      </c>
      <c r="T22" s="338">
        <f>'Incapacity benefits'!T$39</f>
        <v>0</v>
      </c>
      <c r="U22" s="338">
        <f>'Incapacity benefits'!U$39</f>
        <v>0</v>
      </c>
      <c r="V22" s="338">
        <f>'Incapacity benefits'!V$39</f>
        <v>0</v>
      </c>
      <c r="W22" s="338">
        <f>'Incapacity benefits'!W$39</f>
        <v>0</v>
      </c>
      <c r="X22" s="338">
        <f>'Incapacity benefits'!X$39</f>
        <v>0</v>
      </c>
      <c r="Y22" s="338">
        <f>'Incapacity benefits'!Y$39</f>
        <v>0</v>
      </c>
      <c r="Z22" s="338">
        <f>'Incapacity benefits'!Z$39</f>
        <v>0</v>
      </c>
      <c r="AA22" s="338">
        <f>'Incapacity benefits'!AA$39</f>
        <v>0</v>
      </c>
      <c r="AB22" s="338">
        <f>'Incapacity benefits'!AB$39</f>
        <v>0</v>
      </c>
      <c r="AC22" s="338">
        <f>'Incapacity benefits'!AC$39</f>
        <v>0</v>
      </c>
      <c r="AD22" s="338">
        <f>'Incapacity benefits'!AD$39</f>
        <v>0</v>
      </c>
      <c r="AE22" s="338">
        <f>'Incapacity benefits'!AE$39</f>
        <v>0</v>
      </c>
      <c r="AF22" s="338">
        <f>'Incapacity benefits'!AF$39</f>
        <v>0</v>
      </c>
      <c r="AG22" s="338">
        <f>'Incapacity benefits'!AG$39</f>
        <v>0</v>
      </c>
      <c r="AH22" s="338">
        <f>'Incapacity benefits'!AH$39</f>
        <v>65.063615077455893</v>
      </c>
      <c r="AI22" s="338">
        <f>'Incapacity benefits'!AI$39</f>
        <v>79.479739700042487</v>
      </c>
      <c r="AJ22" s="338">
        <f>'Incapacity benefits'!AJ$39</f>
        <v>99.580834840251342</v>
      </c>
      <c r="AK22" s="338">
        <f>'Incapacity benefits'!AK$39</f>
        <v>118.59112985115947</v>
      </c>
      <c r="AL22" s="338">
        <f>'Incapacity benefits'!AL$39</f>
        <v>139.73920084720251</v>
      </c>
      <c r="AM22" s="338">
        <f>'Incapacity benefits'!AM$39</f>
        <v>164.50313614077683</v>
      </c>
      <c r="AN22" s="338">
        <f>'Incapacity benefits'!AN$39</f>
        <v>212.71284119727849</v>
      </c>
      <c r="AO22" s="338">
        <f>'Incapacity benefits'!AO$39</f>
        <v>238.91816166157855</v>
      </c>
      <c r="AP22" s="338">
        <f>'Incapacity benefits'!AP$39</f>
        <v>254.25078624505122</v>
      </c>
      <c r="AQ22" s="338">
        <f>'Incapacity benefits'!AQ$39</f>
        <v>261.22874343482823</v>
      </c>
      <c r="AR22" s="338">
        <f>'Incapacity benefits'!AR$39</f>
        <v>277.40848838548044</v>
      </c>
      <c r="AS22" s="338">
        <f>'Incapacity benefits'!AS$39</f>
        <v>301.45498962625896</v>
      </c>
      <c r="AT22" s="338">
        <f>'Incapacity benefits'!AT$39</f>
        <v>371.69112573456874</v>
      </c>
      <c r="AU22" s="338">
        <f>'Incapacity benefits'!AU$39</f>
        <v>518.375122512399</v>
      </c>
      <c r="AV22" s="338">
        <f>'Incapacity benefits'!AV$39</f>
        <v>547.65025616051685</v>
      </c>
      <c r="AW22" s="338">
        <f>'Incapacity benefits'!AW$39</f>
        <v>599.38952382356536</v>
      </c>
      <c r="AX22" s="338">
        <f>'Incapacity benefits'!AX$39</f>
        <v>668.19973532569691</v>
      </c>
      <c r="AY22" s="338">
        <f>'Incapacity benefits'!AY$39</f>
        <v>709.36948030254121</v>
      </c>
      <c r="AZ22" s="338">
        <f>'Incapacity benefits'!AZ$39</f>
        <v>801.06839642781028</v>
      </c>
      <c r="BA22" s="338">
        <f>'Incapacity benefits'!BA$39</f>
        <v>862.44303435481982</v>
      </c>
      <c r="BB22" s="338">
        <f>'Incapacity benefits'!BB$39</f>
        <v>840.04033176203689</v>
      </c>
      <c r="BC22" s="338">
        <f>'Incapacity benefits'!BC$39</f>
        <v>861.99389255607184</v>
      </c>
      <c r="BD22" s="338">
        <f>'Incapacity benefits'!BD$39</f>
        <v>851.15599999999995</v>
      </c>
      <c r="BE22" s="338">
        <f>'Incapacity benefits'!BE$39</f>
        <v>874.17398603512197</v>
      </c>
      <c r="BF22" s="338">
        <f>'Incapacity benefits'!BF$39</f>
        <v>794.99319101826757</v>
      </c>
      <c r="BG22" s="338">
        <f>'Incapacity benefits'!BG$39</f>
        <v>766.14312936370834</v>
      </c>
      <c r="BH22" s="338">
        <f>'Incapacity benefits'!BH$39</f>
        <v>794.12099999999998</v>
      </c>
      <c r="BI22" s="338">
        <f>'Incapacity benefits'!BI$39</f>
        <v>771.95111937118725</v>
      </c>
      <c r="BJ22" s="338">
        <f>'Incapacity benefits'!BJ$39</f>
        <v>768.33523924275994</v>
      </c>
      <c r="BK22" s="338">
        <f>'Incapacity benefits'!BK$39</f>
        <v>697.57744277639608</v>
      </c>
      <c r="BL22" s="338">
        <f>'Incapacity benefits'!BL$39</f>
        <v>711.89560463857492</v>
      </c>
      <c r="BM22" s="338">
        <f>'Incapacity benefits'!BM$39</f>
        <v>723.31083959144485</v>
      </c>
      <c r="BN22" s="338">
        <f>'Incapacity benefits'!BN$39</f>
        <v>718.27939070806326</v>
      </c>
      <c r="BO22" s="338">
        <f>'Incapacity benefits'!BO$39</f>
        <v>711.3639340066137</v>
      </c>
      <c r="BP22" s="338">
        <f>'Incapacity benefits'!BP$39</f>
        <v>727.39818972298963</v>
      </c>
      <c r="BQ22" s="338">
        <f>'Incapacity benefits'!BQ$39</f>
        <v>715.05321305721429</v>
      </c>
      <c r="BR22" s="338">
        <f>'Incapacity benefits'!BR$39</f>
        <v>596.85802620084485</v>
      </c>
      <c r="BS22" s="338">
        <f>'Incapacity benefits'!BS$39</f>
        <v>341.39509716401932</v>
      </c>
      <c r="BT22" s="338">
        <f>'Incapacity benefits'!BT$39</f>
        <v>113.98152528710739</v>
      </c>
      <c r="BU22" s="338">
        <f>'Incapacity benefits'!BU$39</f>
        <v>14.603759587950137</v>
      </c>
      <c r="BV22" s="338">
        <f>'Incapacity benefits'!BV$39</f>
        <v>1.2038047262866163</v>
      </c>
      <c r="BW22" s="338">
        <f>'Incapacity benefits'!BW$39</f>
        <v>0.27115140967569445</v>
      </c>
      <c r="BX22" s="338">
        <f>'Incapacity benefits'!BX$39</f>
        <v>0.15698976653150842</v>
      </c>
      <c r="BY22" s="338">
        <f>'Incapacity benefits'!BY$39</f>
        <v>0.13299450341598953</v>
      </c>
      <c r="BZ22" s="338">
        <f>'Incapacity benefits'!BZ$39</f>
        <v>0.11223336621746767</v>
      </c>
      <c r="CA22" s="338">
        <f>'Incapacity benefits'!CA$39</f>
        <v>0.1200393510954674</v>
      </c>
      <c r="CB22" s="338">
        <f>'Incapacity benefits'!CB$39</f>
        <v>5.3649008541697983E-2</v>
      </c>
      <c r="CC22" s="338">
        <f>'Incapacity benefits'!CC$39</f>
        <v>0</v>
      </c>
      <c r="CD22" s="338">
        <f>'Incapacity benefits'!CD$39</f>
        <v>9.3241386833753381E-18</v>
      </c>
      <c r="CE22" s="338">
        <f>'Incapacity benefits'!CE$39</f>
        <v>1.5178830414797062E-18</v>
      </c>
      <c r="CF22" s="338">
        <f>'Incapacity benefits'!CF$39</f>
        <v>0</v>
      </c>
      <c r="CG22" s="333">
        <f>'Incapacity benefits'!CG$39</f>
        <v>0</v>
      </c>
    </row>
    <row r="23" spans="1:86" ht="15.5" x14ac:dyDescent="0.35">
      <c r="A23" s="335"/>
      <c r="B23" s="291" t="s">
        <v>402</v>
      </c>
      <c r="C23" s="337"/>
      <c r="D23" s="338">
        <f>'Incapacity benefits'!D$35</f>
        <v>0</v>
      </c>
      <c r="E23" s="338">
        <f>'Incapacity benefits'!E$35</f>
        <v>0</v>
      </c>
      <c r="F23" s="338">
        <f>'Incapacity benefits'!F$35</f>
        <v>0</v>
      </c>
      <c r="G23" s="338">
        <f>'Incapacity benefits'!G$35</f>
        <v>0</v>
      </c>
      <c r="H23" s="338">
        <f>'Incapacity benefits'!H$35</f>
        <v>0</v>
      </c>
      <c r="I23" s="338">
        <f>'Incapacity benefits'!I$35</f>
        <v>0</v>
      </c>
      <c r="J23" s="338">
        <f>'Incapacity benefits'!J$35</f>
        <v>0</v>
      </c>
      <c r="K23" s="338">
        <f>'Incapacity benefits'!K$35</f>
        <v>0</v>
      </c>
      <c r="L23" s="338">
        <f>'Incapacity benefits'!L$35</f>
        <v>0</v>
      </c>
      <c r="M23" s="338">
        <f>'Incapacity benefits'!M$35</f>
        <v>0</v>
      </c>
      <c r="N23" s="338">
        <f>'Incapacity benefits'!N$35</f>
        <v>0</v>
      </c>
      <c r="O23" s="338">
        <f>'Incapacity benefits'!O$35</f>
        <v>0</v>
      </c>
      <c r="P23" s="338">
        <f>'Incapacity benefits'!P$35</f>
        <v>0</v>
      </c>
      <c r="Q23" s="338">
        <f>'Incapacity benefits'!Q$35</f>
        <v>0</v>
      </c>
      <c r="R23" s="338">
        <f>'Incapacity benefits'!R$35</f>
        <v>0</v>
      </c>
      <c r="S23" s="338">
        <f>'Incapacity benefits'!S$35</f>
        <v>0</v>
      </c>
      <c r="T23" s="338">
        <f>'Incapacity benefits'!T$35</f>
        <v>0</v>
      </c>
      <c r="U23" s="338">
        <f>'Incapacity benefits'!U$35</f>
        <v>0</v>
      </c>
      <c r="V23" s="338">
        <f>'Incapacity benefits'!V$35</f>
        <v>0</v>
      </c>
      <c r="W23" s="338">
        <f>'Incapacity benefits'!W$35</f>
        <v>0</v>
      </c>
      <c r="X23" s="338">
        <f>'Incapacity benefits'!X$35</f>
        <v>0</v>
      </c>
      <c r="Y23" s="338">
        <f>'Incapacity benefits'!Y$35</f>
        <v>0</v>
      </c>
      <c r="Z23" s="338">
        <f>'Incapacity benefits'!Z$35</f>
        <v>0</v>
      </c>
      <c r="AA23" s="338">
        <f>'Incapacity benefits'!AA$35</f>
        <v>0</v>
      </c>
      <c r="AB23" s="338">
        <f>'Incapacity benefits'!AB$35</f>
        <v>0</v>
      </c>
      <c r="AC23" s="338">
        <f>'Incapacity benefits'!AC$35</f>
        <v>0</v>
      </c>
      <c r="AD23" s="338">
        <f>'Incapacity benefits'!AD$35</f>
        <v>0</v>
      </c>
      <c r="AE23" s="338">
        <f>'Incapacity benefits'!AE$35</f>
        <v>0</v>
      </c>
      <c r="AF23" s="338">
        <f>'Incapacity benefits'!AF$35</f>
        <v>0</v>
      </c>
      <c r="AG23" s="338">
        <f>'Incapacity benefits'!AG$35</f>
        <v>0</v>
      </c>
      <c r="AH23" s="338">
        <f>'Incapacity benefits'!AH$35</f>
        <v>692.06779661016947</v>
      </c>
      <c r="AI23" s="338">
        <f>'Incapacity benefits'!AI$35</f>
        <v>651.10284251412429</v>
      </c>
      <c r="AJ23" s="338">
        <f>'Incapacity benefits'!AJ$35</f>
        <v>650.38790467625904</v>
      </c>
      <c r="AK23" s="338">
        <f>'Incapacity benefits'!AK$35</f>
        <v>676.92556782599399</v>
      </c>
      <c r="AL23" s="338">
        <f>'Incapacity benefits'!AL$35</f>
        <v>552.13472446683784</v>
      </c>
      <c r="AM23" s="338">
        <f>'Incapacity benefits'!AM$35</f>
        <v>263.61462111751996</v>
      </c>
      <c r="AN23" s="338">
        <f>'Incapacity benefits'!AN$35</f>
        <v>276.69102132243557</v>
      </c>
      <c r="AO23" s="338">
        <f>'Incapacity benefits'!AO$35</f>
        <v>274.81545064377684</v>
      </c>
      <c r="AP23" s="338">
        <f>'Incapacity benefits'!AP$35</f>
        <v>178.54797979797979</v>
      </c>
      <c r="AQ23" s="338">
        <f>'Incapacity benefits'!AQ$35</f>
        <v>192.06056974676341</v>
      </c>
      <c r="AR23" s="338">
        <f>'Incapacity benefits'!AR$35</f>
        <v>190.63684421681606</v>
      </c>
      <c r="AS23" s="338">
        <f>'Incapacity benefits'!AS$35</f>
        <v>201.85271023236854</v>
      </c>
      <c r="AT23" s="338">
        <f>'Incapacity benefits'!AT$35</f>
        <v>214.42086405082213</v>
      </c>
      <c r="AU23" s="338">
        <f>'Incapacity benefits'!AU$35</f>
        <v>271.85824636591479</v>
      </c>
      <c r="AV23" s="338">
        <f>'Incapacity benefits'!AV$35</f>
        <v>362.03859649122808</v>
      </c>
      <c r="AW23" s="338">
        <f>'Incapacity benefits'!AW$35</f>
        <v>362.42036586127239</v>
      </c>
      <c r="AX23" s="338">
        <f>'Incapacity benefits'!AX$35</f>
        <v>340.62348754448396</v>
      </c>
      <c r="AY23" s="338">
        <f>'Incapacity benefits'!AY$35</f>
        <v>11.957295373665481</v>
      </c>
      <c r="AZ23" s="338">
        <f>'Incapacity benefits'!AZ$35</f>
        <v>0</v>
      </c>
      <c r="BA23" s="338">
        <f>'Incapacity benefits'!BA$35</f>
        <v>0</v>
      </c>
      <c r="BB23" s="338">
        <f>'Incapacity benefits'!BB$35</f>
        <v>0</v>
      </c>
      <c r="BC23" s="338">
        <f>'Incapacity benefits'!BC$35</f>
        <v>0</v>
      </c>
      <c r="BD23" s="338">
        <f>'Incapacity benefits'!BD$35</f>
        <v>0</v>
      </c>
      <c r="BE23" s="338">
        <f>'Incapacity benefits'!BE$35</f>
        <v>0</v>
      </c>
      <c r="BF23" s="338">
        <f>'Incapacity benefits'!BF$35</f>
        <v>0</v>
      </c>
      <c r="BG23" s="338">
        <f>'Incapacity benefits'!BG$35</f>
        <v>0</v>
      </c>
      <c r="BH23" s="338">
        <f>'Incapacity benefits'!BH$35</f>
        <v>0</v>
      </c>
      <c r="BI23" s="338">
        <f>'Incapacity benefits'!BI$35</f>
        <v>0</v>
      </c>
      <c r="BJ23" s="338">
        <f>'Incapacity benefits'!BJ$35</f>
        <v>0</v>
      </c>
      <c r="BK23" s="338">
        <f>'Incapacity benefits'!BK$35</f>
        <v>0</v>
      </c>
      <c r="BL23" s="338">
        <f>'Incapacity benefits'!BL$35</f>
        <v>0</v>
      </c>
      <c r="BM23" s="338">
        <f>'Incapacity benefits'!BM$35</f>
        <v>0</v>
      </c>
      <c r="BN23" s="338">
        <f>'Incapacity benefits'!BN$35</f>
        <v>0</v>
      </c>
      <c r="BO23" s="338">
        <f>'Incapacity benefits'!BO$35</f>
        <v>0</v>
      </c>
      <c r="BP23" s="338">
        <f>'Incapacity benefits'!BP$35</f>
        <v>0</v>
      </c>
      <c r="BQ23" s="338">
        <f>'Incapacity benefits'!BQ$35</f>
        <v>0</v>
      </c>
      <c r="BR23" s="338">
        <f>'Incapacity benefits'!BR$35</f>
        <v>0</v>
      </c>
      <c r="BS23" s="338">
        <f>'Incapacity benefits'!BS$35</f>
        <v>0</v>
      </c>
      <c r="BT23" s="338">
        <f>'Incapacity benefits'!BT$35</f>
        <v>0</v>
      </c>
      <c r="BU23" s="338">
        <f>'Incapacity benefits'!BU$35</f>
        <v>0</v>
      </c>
      <c r="BV23" s="338">
        <f>'Incapacity benefits'!BV$35</f>
        <v>0</v>
      </c>
      <c r="BW23" s="338">
        <f>'Incapacity benefits'!BW$35</f>
        <v>0</v>
      </c>
      <c r="BX23" s="338">
        <f>'Incapacity benefits'!BX$35</f>
        <v>0</v>
      </c>
      <c r="BY23" s="338">
        <f>'Incapacity benefits'!BY$35</f>
        <v>0</v>
      </c>
      <c r="BZ23" s="338">
        <f>'Incapacity benefits'!BZ$35</f>
        <v>0</v>
      </c>
      <c r="CA23" s="338">
        <f>'Incapacity benefits'!CA$35</f>
        <v>0</v>
      </c>
      <c r="CB23" s="338">
        <f>'Incapacity benefits'!CB$35</f>
        <v>0</v>
      </c>
      <c r="CC23" s="338">
        <f>'Incapacity benefits'!CC$35</f>
        <v>0</v>
      </c>
      <c r="CD23" s="338">
        <f>'Incapacity benefits'!CD$35</f>
        <v>0</v>
      </c>
      <c r="CE23" s="338">
        <f>'Incapacity benefits'!CE$35</f>
        <v>0</v>
      </c>
      <c r="CF23" s="338">
        <f>'Incapacity benefits'!CF$35</f>
        <v>0</v>
      </c>
      <c r="CG23" s="333">
        <f>'Incapacity benefits'!CG$35</f>
        <v>0</v>
      </c>
    </row>
    <row r="24" spans="1:86" ht="15.5" x14ac:dyDescent="0.35">
      <c r="A24" s="335"/>
      <c r="B24" s="291" t="s">
        <v>570</v>
      </c>
      <c r="C24" s="341" t="s">
        <v>607</v>
      </c>
      <c r="D24" s="338">
        <f>'Table 4'!D$18</f>
        <v>0</v>
      </c>
      <c r="E24" s="338">
        <f>'Table 4'!E$18</f>
        <v>0</v>
      </c>
      <c r="F24" s="338">
        <f>'Table 4'!F$18</f>
        <v>0</v>
      </c>
      <c r="G24" s="338">
        <f>'Table 4'!G$18</f>
        <v>0</v>
      </c>
      <c r="H24" s="338">
        <f>'Table 4'!H$18</f>
        <v>0</v>
      </c>
      <c r="I24" s="338">
        <f>'Table 4'!I$18</f>
        <v>0</v>
      </c>
      <c r="J24" s="338">
        <f>'Table 4'!J$18</f>
        <v>0</v>
      </c>
      <c r="K24" s="338">
        <f>'Table 4'!K$18</f>
        <v>0</v>
      </c>
      <c r="L24" s="338">
        <f>'Table 4'!L$18</f>
        <v>0</v>
      </c>
      <c r="M24" s="338">
        <f>'Table 4'!M$18</f>
        <v>0</v>
      </c>
      <c r="N24" s="338">
        <f>'Table 4'!N$18</f>
        <v>0</v>
      </c>
      <c r="O24" s="338">
        <f>'Table 4'!O$18</f>
        <v>0</v>
      </c>
      <c r="P24" s="338">
        <f>'Table 4'!P$18</f>
        <v>0</v>
      </c>
      <c r="Q24" s="338">
        <f>'Table 4'!Q$18</f>
        <v>0</v>
      </c>
      <c r="R24" s="338">
        <f>'Table 4'!R$18</f>
        <v>0</v>
      </c>
      <c r="S24" s="338">
        <f>'Table 4'!S$18</f>
        <v>0</v>
      </c>
      <c r="T24" s="338">
        <f>'Table 4'!T$18</f>
        <v>0</v>
      </c>
      <c r="U24" s="338">
        <f>'Table 4'!U$18</f>
        <v>0</v>
      </c>
      <c r="V24" s="338">
        <f>'Table 4'!V$18</f>
        <v>0</v>
      </c>
      <c r="W24" s="338">
        <f>'Table 4'!W$18</f>
        <v>0</v>
      </c>
      <c r="X24" s="338">
        <f>'Table 4'!X$18</f>
        <v>0</v>
      </c>
      <c r="Y24" s="338">
        <f>'Table 4'!Y$18</f>
        <v>0</v>
      </c>
      <c r="Z24" s="338">
        <f>'Table 4'!Z$18</f>
        <v>0</v>
      </c>
      <c r="AA24" s="338">
        <f>'Table 4'!AA$18</f>
        <v>0</v>
      </c>
      <c r="AB24" s="338">
        <f>'Table 4'!AB$18</f>
        <v>0</v>
      </c>
      <c r="AC24" s="338">
        <f>'Table 4'!AC$18</f>
        <v>0</v>
      </c>
      <c r="AD24" s="338">
        <f>'Table 4'!AD$18</f>
        <v>0</v>
      </c>
      <c r="AE24" s="338">
        <f>'Table 4'!AE$18</f>
        <v>0</v>
      </c>
      <c r="AF24" s="338">
        <f>'Table 4'!AF$18</f>
        <v>0</v>
      </c>
      <c r="AG24" s="338">
        <f>'Table 4'!AG$18</f>
        <v>0</v>
      </c>
      <c r="AH24" s="338">
        <f>'Table 4'!AH$18</f>
        <v>0</v>
      </c>
      <c r="AI24" s="338">
        <f>'Table 4'!AI$18</f>
        <v>0</v>
      </c>
      <c r="AJ24" s="338">
        <f>'Table 4'!AJ$18</f>
        <v>0</v>
      </c>
      <c r="AK24" s="338">
        <f>'Table 4'!AK$18</f>
        <v>0</v>
      </c>
      <c r="AL24" s="338">
        <f>'Table 4'!AL$18</f>
        <v>0</v>
      </c>
      <c r="AM24" s="338">
        <f>'Table 4'!AM$18</f>
        <v>0</v>
      </c>
      <c r="AN24" s="338">
        <f>'Table 4'!AN$18</f>
        <v>0</v>
      </c>
      <c r="AO24" s="338">
        <f>'Table 4'!AO$18</f>
        <v>0</v>
      </c>
      <c r="AP24" s="338">
        <f>'Table 4'!AP$18</f>
        <v>0</v>
      </c>
      <c r="AQ24" s="338">
        <f>'Table 4'!AQ$18</f>
        <v>0</v>
      </c>
      <c r="AR24" s="338">
        <f>'Table 4'!AR$18</f>
        <v>0</v>
      </c>
      <c r="AS24" s="338">
        <f>'Table 4'!AS$18</f>
        <v>0</v>
      </c>
      <c r="AT24" s="338">
        <f>'Table 4'!AT$18</f>
        <v>0</v>
      </c>
      <c r="AU24" s="338">
        <f>'Table 4'!AU$18</f>
        <v>0</v>
      </c>
      <c r="AV24" s="338">
        <f>'Table 4'!AV$18</f>
        <v>0</v>
      </c>
      <c r="AW24" s="338">
        <f>'Table 4'!AW$18</f>
        <v>0</v>
      </c>
      <c r="AX24" s="338">
        <f>'Table 4'!AX$18</f>
        <v>0</v>
      </c>
      <c r="AY24" s="338">
        <f>'Table 4'!AY$18</f>
        <v>0</v>
      </c>
      <c r="AZ24" s="338">
        <f>'Table 4'!AZ$18</f>
        <v>0</v>
      </c>
      <c r="BA24" s="338">
        <f>'Table 4'!BA$18</f>
        <v>0</v>
      </c>
      <c r="BB24" s="338">
        <f>'Table 4'!BB$18</f>
        <v>0</v>
      </c>
      <c r="BC24" s="338">
        <f>'Table 4'!BC$18</f>
        <v>0</v>
      </c>
      <c r="BD24" s="338">
        <f>'Table 4'!BD$18</f>
        <v>0</v>
      </c>
      <c r="BE24" s="338">
        <f>'Table 4'!BE$18</f>
        <v>0</v>
      </c>
      <c r="BF24" s="338">
        <f>'Table 4'!BF$18</f>
        <v>0</v>
      </c>
      <c r="BG24" s="338">
        <f>'Table 4'!BG$18</f>
        <v>0</v>
      </c>
      <c r="BH24" s="338">
        <f>'Table 4'!BH$18</f>
        <v>0</v>
      </c>
      <c r="BI24" s="338">
        <f>'Table 4'!BI$18</f>
        <v>0</v>
      </c>
      <c r="BJ24" s="338">
        <f>'Table 4'!BJ$18</f>
        <v>0</v>
      </c>
      <c r="BK24" s="338">
        <f>'Table 4'!BK$18</f>
        <v>0</v>
      </c>
      <c r="BL24" s="338">
        <f>'Table 4'!BL$18</f>
        <v>0</v>
      </c>
      <c r="BM24" s="338">
        <f>'Table 4'!BM$18</f>
        <v>0</v>
      </c>
      <c r="BN24" s="338">
        <f>'Table 4'!BN$18</f>
        <v>0</v>
      </c>
      <c r="BO24" s="338">
        <f>'Table 4'!BO$18</f>
        <v>0</v>
      </c>
      <c r="BP24" s="338">
        <f>'Table 4'!BP$18</f>
        <v>0</v>
      </c>
      <c r="BQ24" s="338">
        <f>'Table 4'!BQ$18</f>
        <v>0</v>
      </c>
      <c r="BR24" s="338">
        <f>'Table 4'!BR$18</f>
        <v>8.5842064338530673</v>
      </c>
      <c r="BS24" s="338">
        <f>'Table 4'!BS$18</f>
        <v>15.913092580289941</v>
      </c>
      <c r="BT24" s="338">
        <f>'Table 4'!BT$18</f>
        <v>216.88252404106768</v>
      </c>
      <c r="BU24" s="338">
        <f>'Table 4'!BU$18</f>
        <v>413.66593266033817</v>
      </c>
      <c r="BV24" s="338">
        <f>'Table 4'!BV$18</f>
        <v>1125.1525304895706</v>
      </c>
      <c r="BW24" s="338">
        <f>'Table 4'!BW$18</f>
        <v>3173.0251898157117</v>
      </c>
      <c r="BX24" s="338">
        <f>'Table 4'!BX$18</f>
        <v>5726.5642384113016</v>
      </c>
      <c r="BY24" s="338">
        <f>'Table 4'!BY$18</f>
        <v>7940.29390079926</v>
      </c>
      <c r="BZ24" s="338">
        <f>'Table 4'!BZ$18</f>
        <v>9875.3175788035041</v>
      </c>
      <c r="CA24" s="338">
        <f>'Table 4'!CA$18</f>
        <v>13147.712943111273</v>
      </c>
      <c r="CB24" s="338">
        <f>'Table 4'!CB$18</f>
        <v>17037.144250657922</v>
      </c>
      <c r="CC24" s="338">
        <f>'Table 4'!CC$18</f>
        <v>23701.650586678516</v>
      </c>
      <c r="CD24" s="338">
        <f>'Table 4'!CD$18</f>
        <v>26503.838903411022</v>
      </c>
      <c r="CE24" s="338">
        <f>'Table 4'!CE$18</f>
        <v>27510.997190200364</v>
      </c>
      <c r="CF24" s="338">
        <f>'Table 4'!CF$18</f>
        <v>28723.998331825005</v>
      </c>
      <c r="CG24" s="333">
        <f>'Table 4'!CG$18</f>
        <v>30351.276274859134</v>
      </c>
    </row>
    <row r="25" spans="1:86" ht="27" customHeight="1" x14ac:dyDescent="0.35">
      <c r="A25" s="335"/>
      <c r="B25" s="336" t="s">
        <v>571</v>
      </c>
      <c r="C25" s="337"/>
      <c r="D25" s="338">
        <f t="shared" ref="D25:AI25" si="18">SUM(D26:D28)</f>
        <v>0</v>
      </c>
      <c r="E25" s="338">
        <f t="shared" si="18"/>
        <v>0</v>
      </c>
      <c r="F25" s="338">
        <f t="shared" si="18"/>
        <v>0</v>
      </c>
      <c r="G25" s="338">
        <f t="shared" si="18"/>
        <v>0</v>
      </c>
      <c r="H25" s="338">
        <f t="shared" si="18"/>
        <v>0</v>
      </c>
      <c r="I25" s="338">
        <f t="shared" si="18"/>
        <v>0</v>
      </c>
      <c r="J25" s="338">
        <f t="shared" si="18"/>
        <v>0</v>
      </c>
      <c r="K25" s="338">
        <f t="shared" si="18"/>
        <v>0</v>
      </c>
      <c r="L25" s="338">
        <f t="shared" si="18"/>
        <v>0</v>
      </c>
      <c r="M25" s="338">
        <f t="shared" si="18"/>
        <v>0</v>
      </c>
      <c r="N25" s="338">
        <f t="shared" si="18"/>
        <v>0</v>
      </c>
      <c r="O25" s="338">
        <f t="shared" si="18"/>
        <v>0</v>
      </c>
      <c r="P25" s="338">
        <f t="shared" si="18"/>
        <v>0</v>
      </c>
      <c r="Q25" s="338">
        <f t="shared" si="18"/>
        <v>0</v>
      </c>
      <c r="R25" s="338">
        <f t="shared" si="18"/>
        <v>0</v>
      </c>
      <c r="S25" s="338">
        <f t="shared" si="18"/>
        <v>0</v>
      </c>
      <c r="T25" s="338">
        <f t="shared" si="18"/>
        <v>0</v>
      </c>
      <c r="U25" s="338">
        <f t="shared" si="18"/>
        <v>0</v>
      </c>
      <c r="V25" s="338">
        <f t="shared" si="18"/>
        <v>0</v>
      </c>
      <c r="W25" s="338">
        <f t="shared" si="18"/>
        <v>0</v>
      </c>
      <c r="X25" s="338">
        <f t="shared" si="18"/>
        <v>0</v>
      </c>
      <c r="Y25" s="338">
        <f t="shared" si="18"/>
        <v>0</v>
      </c>
      <c r="Z25" s="338">
        <f t="shared" si="18"/>
        <v>2.8</v>
      </c>
      <c r="AA25" s="338">
        <f t="shared" si="18"/>
        <v>2.9</v>
      </c>
      <c r="AB25" s="338">
        <f t="shared" si="18"/>
        <v>2.9</v>
      </c>
      <c r="AC25" s="338">
        <f t="shared" si="18"/>
        <v>3</v>
      </c>
      <c r="AD25" s="338">
        <f t="shared" si="18"/>
        <v>3.5</v>
      </c>
      <c r="AE25" s="338">
        <f t="shared" si="18"/>
        <v>4</v>
      </c>
      <c r="AF25" s="338">
        <f t="shared" si="18"/>
        <v>4</v>
      </c>
      <c r="AG25" s="338">
        <f t="shared" si="18"/>
        <v>4.5</v>
      </c>
      <c r="AH25" s="338">
        <f t="shared" si="18"/>
        <v>161.73750043946862</v>
      </c>
      <c r="AI25" s="338">
        <f t="shared" si="18"/>
        <v>181.19930304374824</v>
      </c>
      <c r="AJ25" s="338">
        <f t="shared" ref="AJ25:BO25" si="19">SUM(AJ26:AJ28)</f>
        <v>207.23872922573543</v>
      </c>
      <c r="AK25" s="338">
        <f t="shared" si="19"/>
        <v>229.22300541816915</v>
      </c>
      <c r="AL25" s="338">
        <f t="shared" si="19"/>
        <v>237.82502414359607</v>
      </c>
      <c r="AM25" s="338">
        <f t="shared" si="19"/>
        <v>263.29748759525484</v>
      </c>
      <c r="AN25" s="338">
        <f t="shared" si="19"/>
        <v>280.03659140788017</v>
      </c>
      <c r="AO25" s="338">
        <f t="shared" si="19"/>
        <v>303.19546442134015</v>
      </c>
      <c r="AP25" s="338">
        <f t="shared" si="19"/>
        <v>298.81489967459271</v>
      </c>
      <c r="AQ25" s="338">
        <f t="shared" si="19"/>
        <v>306.83950617311092</v>
      </c>
      <c r="AR25" s="338">
        <f t="shared" si="19"/>
        <v>302.19593117391207</v>
      </c>
      <c r="AS25" s="338">
        <f t="shared" si="19"/>
        <v>317.85822245272215</v>
      </c>
      <c r="AT25" s="338">
        <f t="shared" si="19"/>
        <v>348.66984352187495</v>
      </c>
      <c r="AU25" s="338">
        <f t="shared" si="19"/>
        <v>396.66213285957724</v>
      </c>
      <c r="AV25" s="338">
        <f t="shared" si="19"/>
        <v>399.51533573963235</v>
      </c>
      <c r="AW25" s="338">
        <f t="shared" si="19"/>
        <v>402.25121585872171</v>
      </c>
      <c r="AX25" s="338">
        <f t="shared" si="19"/>
        <v>421.20154669082063</v>
      </c>
      <c r="AY25" s="338">
        <f t="shared" si="19"/>
        <v>436.36725298340411</v>
      </c>
      <c r="AZ25" s="338">
        <f t="shared" si="19"/>
        <v>458.99338593739583</v>
      </c>
      <c r="BA25" s="338">
        <f t="shared" si="19"/>
        <v>461.28420947497807</v>
      </c>
      <c r="BB25" s="338">
        <f t="shared" si="19"/>
        <v>472.51720492423391</v>
      </c>
      <c r="BC25" s="338">
        <f t="shared" si="19"/>
        <v>465.44604660798586</v>
      </c>
      <c r="BD25" s="338">
        <f t="shared" si="19"/>
        <v>456.483</v>
      </c>
      <c r="BE25" s="338">
        <f t="shared" si="19"/>
        <v>465.81517196123633</v>
      </c>
      <c r="BF25" s="338">
        <f t="shared" si="19"/>
        <v>459.86098397608805</v>
      </c>
      <c r="BG25" s="338">
        <f t="shared" si="19"/>
        <v>474.08928444871651</v>
      </c>
      <c r="BH25" s="338">
        <f t="shared" si="19"/>
        <v>464.36799999999999</v>
      </c>
      <c r="BI25" s="338">
        <f t="shared" si="19"/>
        <v>457.05108711905029</v>
      </c>
      <c r="BJ25" s="338">
        <f t="shared" si="19"/>
        <v>449.82467542373149</v>
      </c>
      <c r="BK25" s="338">
        <f t="shared" si="19"/>
        <v>423.07557421483176</v>
      </c>
      <c r="BL25" s="338">
        <f t="shared" si="19"/>
        <v>351.82365625768108</v>
      </c>
      <c r="BM25" s="338">
        <f t="shared" si="19"/>
        <v>356.74274253656409</v>
      </c>
      <c r="BN25" s="338">
        <f t="shared" si="19"/>
        <v>403.58508928024094</v>
      </c>
      <c r="BO25" s="338">
        <f t="shared" si="19"/>
        <v>392.86659263963156</v>
      </c>
      <c r="BP25" s="338">
        <f t="shared" ref="BP25:CG25" si="20">SUM(BP26:BP28)</f>
        <v>389.19540725625785</v>
      </c>
      <c r="BQ25" s="338">
        <f t="shared" si="20"/>
        <v>374.71814512820708</v>
      </c>
      <c r="BR25" s="338">
        <f t="shared" si="20"/>
        <v>367.9651481339838</v>
      </c>
      <c r="BS25" s="338">
        <f t="shared" si="20"/>
        <v>347.06810652424377</v>
      </c>
      <c r="BT25" s="338">
        <f t="shared" si="20"/>
        <v>355.36760879671732</v>
      </c>
      <c r="BU25" s="338">
        <f t="shared" si="20"/>
        <v>339.65309242577848</v>
      </c>
      <c r="BV25" s="338">
        <f t="shared" si="20"/>
        <v>331.50198913268781</v>
      </c>
      <c r="BW25" s="338">
        <f t="shared" si="20"/>
        <v>328.75344742687969</v>
      </c>
      <c r="BX25" s="338">
        <f t="shared" si="20"/>
        <v>287.56386115227048</v>
      </c>
      <c r="BY25" s="338">
        <f t="shared" si="20"/>
        <v>272.96801442452613</v>
      </c>
      <c r="BZ25" s="338">
        <f t="shared" si="20"/>
        <v>260.80497452535712</v>
      </c>
      <c r="CA25" s="338">
        <f t="shared" si="20"/>
        <v>265.79274194311859</v>
      </c>
      <c r="CB25" s="338">
        <f t="shared" si="20"/>
        <v>262.27429419758118</v>
      </c>
      <c r="CC25" s="338">
        <f t="shared" si="20"/>
        <v>248.00121995560139</v>
      </c>
      <c r="CD25" s="338">
        <f t="shared" si="20"/>
        <v>241.12126660353573</v>
      </c>
      <c r="CE25" s="338">
        <f t="shared" si="20"/>
        <v>239.69349394106325</v>
      </c>
      <c r="CF25" s="338">
        <f t="shared" si="20"/>
        <v>229.64772060872417</v>
      </c>
      <c r="CG25" s="333">
        <f t="shared" si="20"/>
        <v>214.88521308723108</v>
      </c>
    </row>
    <row r="26" spans="1:86" ht="15.5" x14ac:dyDescent="0.35">
      <c r="A26" s="335"/>
      <c r="B26" s="291" t="s">
        <v>572</v>
      </c>
      <c r="C26" s="337"/>
      <c r="D26" s="338">
        <f>'Industrial injuries benefits'!D$11</f>
        <v>0</v>
      </c>
      <c r="E26" s="338">
        <f>'Industrial injuries benefits'!E$11</f>
        <v>0</v>
      </c>
      <c r="F26" s="338">
        <f>'Industrial injuries benefits'!F$11</f>
        <v>0</v>
      </c>
      <c r="G26" s="338">
        <f>'Industrial injuries benefits'!G$11</f>
        <v>0</v>
      </c>
      <c r="H26" s="338">
        <f>'Industrial injuries benefits'!H$11</f>
        <v>0</v>
      </c>
      <c r="I26" s="338">
        <f>'Industrial injuries benefits'!I$11</f>
        <v>0</v>
      </c>
      <c r="J26" s="338">
        <f>'Industrial injuries benefits'!J$11</f>
        <v>0</v>
      </c>
      <c r="K26" s="338">
        <f>'Industrial injuries benefits'!K$11</f>
        <v>0</v>
      </c>
      <c r="L26" s="338">
        <f>'Industrial injuries benefits'!L$11</f>
        <v>0</v>
      </c>
      <c r="M26" s="338">
        <f>'Industrial injuries benefits'!M$11</f>
        <v>0</v>
      </c>
      <c r="N26" s="338">
        <f>'Industrial injuries benefits'!N$11</f>
        <v>0</v>
      </c>
      <c r="O26" s="338">
        <f>'Industrial injuries benefits'!O$11</f>
        <v>0</v>
      </c>
      <c r="P26" s="338">
        <f>'Industrial injuries benefits'!P$11</f>
        <v>0</v>
      </c>
      <c r="Q26" s="338">
        <f>'Industrial injuries benefits'!Q$11</f>
        <v>0</v>
      </c>
      <c r="R26" s="338">
        <f>'Industrial injuries benefits'!R$11</f>
        <v>0</v>
      </c>
      <c r="S26" s="338">
        <f>'Industrial injuries benefits'!S$11</f>
        <v>0</v>
      </c>
      <c r="T26" s="338">
        <f>'Industrial injuries benefits'!T$11</f>
        <v>0</v>
      </c>
      <c r="U26" s="338">
        <f>'Industrial injuries benefits'!U$11</f>
        <v>0</v>
      </c>
      <c r="V26" s="338">
        <f>'Industrial injuries benefits'!V$11</f>
        <v>0</v>
      </c>
      <c r="W26" s="338">
        <f>'Industrial injuries benefits'!W$11</f>
        <v>0</v>
      </c>
      <c r="X26" s="338">
        <f>'Industrial injuries benefits'!X$11</f>
        <v>0</v>
      </c>
      <c r="Y26" s="338">
        <f>'Industrial injuries benefits'!Y$11</f>
        <v>0</v>
      </c>
      <c r="Z26" s="338">
        <f>'Industrial injuries benefits'!Z$11</f>
        <v>0</v>
      </c>
      <c r="AA26" s="338">
        <f>'Industrial injuries benefits'!AA$11</f>
        <v>0</v>
      </c>
      <c r="AB26" s="338">
        <f>'Industrial injuries benefits'!AB$11</f>
        <v>0</v>
      </c>
      <c r="AC26" s="338">
        <f>'Industrial injuries benefits'!AC$11</f>
        <v>0</v>
      </c>
      <c r="AD26" s="338">
        <f>'Industrial injuries benefits'!AD$11</f>
        <v>0</v>
      </c>
      <c r="AE26" s="338">
        <f>'Industrial injuries benefits'!AE$11</f>
        <v>0</v>
      </c>
      <c r="AF26" s="338">
        <f>'Industrial injuries benefits'!AF$11</f>
        <v>0</v>
      </c>
      <c r="AG26" s="338">
        <f>'Industrial injuries benefits'!AG$11</f>
        <v>0</v>
      </c>
      <c r="AH26" s="338">
        <f>'Industrial injuries benefits'!AH$11</f>
        <v>5.8755802207076453</v>
      </c>
      <c r="AI26" s="338">
        <f>'Industrial injuries benefits'!AI$11</f>
        <v>6.6100277482961012</v>
      </c>
      <c r="AJ26" s="338">
        <f>'Industrial injuries benefits'!AJ$11</f>
        <v>7.7116990396787841</v>
      </c>
      <c r="AK26" s="338">
        <f>'Industrial injuries benefits'!AK$11</f>
        <v>8.6297584491643544</v>
      </c>
      <c r="AL26" s="338">
        <f>'Industrial injuries benefits'!AL$11</f>
        <v>9.3642059767528103</v>
      </c>
      <c r="AM26" s="338">
        <f>'Industrial injuries benefits'!AM$11</f>
        <v>9.9150416224441535</v>
      </c>
      <c r="AN26" s="338">
        <f>'Industrial injuries benefits'!AN$11</f>
        <v>10.098653504341266</v>
      </c>
      <c r="AO26" s="338">
        <f>'Industrial injuries benefits'!AO$11</f>
        <v>10.649489150032608</v>
      </c>
      <c r="AP26" s="338">
        <f>'Industrial injuries benefits'!AP$11</f>
        <v>11.200324795723949</v>
      </c>
      <c r="AQ26" s="338">
        <f>'Industrial injuries benefits'!AQ$11</f>
        <v>10.372602432131758</v>
      </c>
      <c r="AR26" s="338">
        <f>'Industrial injuries benefits'!AR$11</f>
        <v>10.761492397989846</v>
      </c>
      <c r="AS26" s="338">
        <f>'Industrial injuries benefits'!AS$11</f>
        <v>10.895345459892843</v>
      </c>
      <c r="AT26" s="338">
        <f>'Industrial injuries benefits'!AT$11</f>
        <v>11.056373080316611</v>
      </c>
      <c r="AU26" s="338">
        <f>'Industrial injuries benefits'!AU$11</f>
        <v>11.751711277060982</v>
      </c>
      <c r="AV26" s="338">
        <f>'Industrial injuries benefits'!AV$11</f>
        <v>10.740101662601536</v>
      </c>
      <c r="AW26" s="338">
        <f>'Industrial injuries benefits'!AW$11</f>
        <v>10.867560615178869</v>
      </c>
      <c r="AX26" s="338">
        <f>'Industrial injuries benefits'!AX$11</f>
        <v>8.9144351893882074</v>
      </c>
      <c r="AY26" s="338">
        <f>'Industrial injuries benefits'!AY$11</f>
        <v>8.2866278477680808</v>
      </c>
      <c r="AZ26" s="338">
        <f>'Industrial injuries benefits'!AZ$11</f>
        <v>7.7611274445963527</v>
      </c>
      <c r="BA26" s="338">
        <f>'Industrial injuries benefits'!BA$11</f>
        <v>6.8913768673835412</v>
      </c>
      <c r="BB26" s="338">
        <f>'Industrial injuries benefits'!BB$11</f>
        <v>6.0945233728261901</v>
      </c>
      <c r="BC26" s="338">
        <f>'Industrial injuries benefits'!BC$11</f>
        <v>6.0057435125149512</v>
      </c>
      <c r="BD26" s="338">
        <f>'Industrial injuries benefits'!BD$11</f>
        <v>5.2120000000000033</v>
      </c>
      <c r="BE26" s="338">
        <f>'Industrial injuries benefits'!BE$11</f>
        <v>5.213000000000001</v>
      </c>
      <c r="BF26" s="338">
        <f>'Industrial injuries benefits'!BF$11</f>
        <v>4.7798173643700785</v>
      </c>
      <c r="BG26" s="338">
        <f>'Industrial injuries benefits'!BG$11</f>
        <v>3.6967457020200758</v>
      </c>
      <c r="BH26" s="338">
        <f>'Industrial injuries benefits'!BH$11</f>
        <v>3.266</v>
      </c>
      <c r="BI26" s="338">
        <f>'Industrial injuries benefits'!BI$11</f>
        <v>6.1911786786786775</v>
      </c>
      <c r="BJ26" s="338">
        <f>'Industrial injuries benefits'!BJ$11</f>
        <v>5.6055504291845493</v>
      </c>
      <c r="BK26" s="338">
        <f>'Industrial injuries benefits'!BK$11</f>
        <v>5.6746798378225547</v>
      </c>
      <c r="BL26" s="338">
        <f>'Industrial injuries benefits'!BL$11</f>
        <v>2.1965525831999999</v>
      </c>
      <c r="BM26" s="338">
        <f>'Industrial injuries benefits'!BM$11</f>
        <v>1.8406603625641045</v>
      </c>
      <c r="BN26" s="338">
        <f>'Industrial injuries benefits'!BN$11</f>
        <v>1.6231135700409567</v>
      </c>
      <c r="BO26" s="338">
        <f>'Industrial injuries benefits'!BO$11</f>
        <v>1.448690672492809</v>
      </c>
      <c r="BP26" s="338">
        <f>'Industrial injuries benefits'!BP$11</f>
        <v>1.2921065736641424</v>
      </c>
      <c r="BQ26" s="338">
        <f>'Industrial injuries benefits'!BQ$11</f>
        <v>1.3134113182071192</v>
      </c>
      <c r="BR26" s="338">
        <f>'Industrial injuries benefits'!BR$11</f>
        <v>1.2081481339837865</v>
      </c>
      <c r="BS26" s="338">
        <f>'Industrial injuries benefits'!BS$11</f>
        <v>1.0813523540077929</v>
      </c>
      <c r="BT26" s="338">
        <f>'Industrial injuries benefits'!BT$11</f>
        <v>1.0297670745376626</v>
      </c>
      <c r="BU26" s="338">
        <f>'Industrial injuries benefits'!BU$11</f>
        <v>0.98217161277972498</v>
      </c>
      <c r="BV26" s="338">
        <f>'Industrial injuries benefits'!BV$11</f>
        <v>0.95287536348174917</v>
      </c>
      <c r="BW26" s="338">
        <f>'Industrial injuries benefits'!BW$11</f>
        <v>0.9080634741339052</v>
      </c>
      <c r="BX26" s="338">
        <f>'Industrial injuries benefits'!BX$11</f>
        <v>0.71119413446541735</v>
      </c>
      <c r="BY26" s="338">
        <f>'Industrial injuries benefits'!BY$11</f>
        <v>0.5993259649997732</v>
      </c>
      <c r="BZ26" s="338">
        <f>'Industrial injuries benefits'!BZ$11</f>
        <v>0.46719013084981859</v>
      </c>
      <c r="CA26" s="338">
        <f>'Industrial injuries benefits'!CA$11</f>
        <v>0.36962744265003239</v>
      </c>
      <c r="CB26" s="338">
        <f>'Industrial injuries benefits'!CB$11</f>
        <v>0.28726100890982759</v>
      </c>
      <c r="CC26" s="338">
        <f>'Industrial injuries benefits'!CC$11</f>
        <v>0.2132531459794281</v>
      </c>
      <c r="CD26" s="338">
        <f>'Industrial injuries benefits'!CD$11</f>
        <v>0.17152132038616139</v>
      </c>
      <c r="CE26" s="338">
        <f>'Industrial injuries benefits'!CE$11</f>
        <v>0.14291715685393422</v>
      </c>
      <c r="CF26" s="338">
        <f>'Industrial injuries benefits'!CF$11</f>
        <v>0.10774595392075592</v>
      </c>
      <c r="CG26" s="333">
        <f>'Industrial injuries benefits'!CG$11</f>
        <v>7.4432517396577219E-2</v>
      </c>
    </row>
    <row r="27" spans="1:86" ht="15.5" x14ac:dyDescent="0.35">
      <c r="A27" s="335"/>
      <c r="B27" s="291" t="s">
        <v>573</v>
      </c>
      <c r="C27" s="337"/>
      <c r="D27" s="338">
        <f>'Industrial injuries benefits'!D$7</f>
        <v>0</v>
      </c>
      <c r="E27" s="338">
        <f>'Industrial injuries benefits'!E$7</f>
        <v>0</v>
      </c>
      <c r="F27" s="338">
        <f>'Industrial injuries benefits'!F$7</f>
        <v>0</v>
      </c>
      <c r="G27" s="338">
        <f>'Industrial injuries benefits'!G$7</f>
        <v>0</v>
      </c>
      <c r="H27" s="338">
        <f>'Industrial injuries benefits'!H$7</f>
        <v>0</v>
      </c>
      <c r="I27" s="338">
        <f>'Industrial injuries benefits'!I$7</f>
        <v>0</v>
      </c>
      <c r="J27" s="338">
        <f>'Industrial injuries benefits'!J$7</f>
        <v>0</v>
      </c>
      <c r="K27" s="338">
        <f>'Industrial injuries benefits'!K$7</f>
        <v>0</v>
      </c>
      <c r="L27" s="338">
        <f>'Industrial injuries benefits'!L$7</f>
        <v>0</v>
      </c>
      <c r="M27" s="338">
        <f>'Industrial injuries benefits'!M$7</f>
        <v>0</v>
      </c>
      <c r="N27" s="338">
        <f>'Industrial injuries benefits'!N$7</f>
        <v>0</v>
      </c>
      <c r="O27" s="338">
        <f>'Industrial injuries benefits'!O$7</f>
        <v>0</v>
      </c>
      <c r="P27" s="338">
        <f>'Industrial injuries benefits'!P$7</f>
        <v>0</v>
      </c>
      <c r="Q27" s="338">
        <f>'Industrial injuries benefits'!Q$7</f>
        <v>0</v>
      </c>
      <c r="R27" s="338">
        <f>'Industrial injuries benefits'!R$7</f>
        <v>0</v>
      </c>
      <c r="S27" s="338">
        <f>'Industrial injuries benefits'!S$7</f>
        <v>0</v>
      </c>
      <c r="T27" s="338">
        <f>'Industrial injuries benefits'!T$7</f>
        <v>0</v>
      </c>
      <c r="U27" s="338">
        <f>'Industrial injuries benefits'!U$7</f>
        <v>0</v>
      </c>
      <c r="V27" s="338">
        <f>'Industrial injuries benefits'!V$7</f>
        <v>0</v>
      </c>
      <c r="W27" s="338">
        <f>'Industrial injuries benefits'!W$7</f>
        <v>0</v>
      </c>
      <c r="X27" s="338">
        <f>'Industrial injuries benefits'!X$7</f>
        <v>0</v>
      </c>
      <c r="Y27" s="338">
        <f>'Industrial injuries benefits'!Y$7</f>
        <v>0</v>
      </c>
      <c r="Z27" s="338">
        <f>'Industrial injuries benefits'!Z$7</f>
        <v>0</v>
      </c>
      <c r="AA27" s="338">
        <f>'Industrial injuries benefits'!AA$7</f>
        <v>0</v>
      </c>
      <c r="AB27" s="338">
        <f>'Industrial injuries benefits'!AB$7</f>
        <v>0</v>
      </c>
      <c r="AC27" s="338">
        <f>'Industrial injuries benefits'!AC$7</f>
        <v>0</v>
      </c>
      <c r="AD27" s="338">
        <f>'Industrial injuries benefits'!AD$7</f>
        <v>0</v>
      </c>
      <c r="AE27" s="338">
        <f>'Industrial injuries benefits'!AE$7</f>
        <v>0</v>
      </c>
      <c r="AF27" s="338">
        <f>'Industrial injuries benefits'!AF$7</f>
        <v>0</v>
      </c>
      <c r="AG27" s="338">
        <f>'Industrial injuries benefits'!AG$7</f>
        <v>0</v>
      </c>
      <c r="AH27" s="338">
        <f>'Industrial injuries benefits'!AH$7</f>
        <v>150.86192021876099</v>
      </c>
      <c r="AI27" s="338">
        <f>'Industrial injuries benefits'!AI$7</f>
        <v>169.58927529545215</v>
      </c>
      <c r="AJ27" s="338">
        <f>'Industrial injuries benefits'!AJ$7</f>
        <v>194.52703018605663</v>
      </c>
      <c r="AK27" s="338">
        <f>'Industrial injuries benefits'!AK$7</f>
        <v>215.59324696900481</v>
      </c>
      <c r="AL27" s="338">
        <f>'Industrial injuries benefits'!AL$7</f>
        <v>223.46081816684327</v>
      </c>
      <c r="AM27" s="338">
        <f>'Industrial injuries benefits'!AM$7</f>
        <v>248.3824459728107</v>
      </c>
      <c r="AN27" s="338">
        <f>'Industrial injuries benefits'!AN$7</f>
        <v>264.93793790353891</v>
      </c>
      <c r="AO27" s="338">
        <f>'Industrial injuries benefits'!AO$7</f>
        <v>287.54597527130755</v>
      </c>
      <c r="AP27" s="338">
        <f>'Industrial injuries benefits'!AP$7</f>
        <v>283.61457487886878</v>
      </c>
      <c r="AQ27" s="338">
        <f>'Industrial injuries benefits'!AQ$7</f>
        <v>292.24290374097916</v>
      </c>
      <c r="AR27" s="338">
        <f>'Industrial injuries benefits'!AR$7</f>
        <v>287.73943877592222</v>
      </c>
      <c r="AS27" s="338">
        <f>'Industrial injuries benefits'!AS$7</f>
        <v>302.68487699282929</v>
      </c>
      <c r="AT27" s="338">
        <f>'Industrial injuries benefits'!AT$7</f>
        <v>333.52147044155834</v>
      </c>
      <c r="AU27" s="338">
        <f>'Industrial injuries benefits'!AU$7</f>
        <v>380.80942158251628</v>
      </c>
      <c r="AV27" s="338">
        <f>'Industrial injuries benefits'!AV$7</f>
        <v>384.88923407703078</v>
      </c>
      <c r="AW27" s="338">
        <f>'Industrial injuries benefits'!AW$7</f>
        <v>387.87665524354281</v>
      </c>
      <c r="AX27" s="338">
        <f>'Industrial injuries benefits'!AX$7</f>
        <v>409.33011150143244</v>
      </c>
      <c r="AY27" s="338">
        <f>'Industrial injuries benefits'!AY$7</f>
        <v>424.97262513563601</v>
      </c>
      <c r="AZ27" s="338">
        <f>'Industrial injuries benefits'!AZ$7</f>
        <v>448.46025849279948</v>
      </c>
      <c r="BA27" s="338">
        <f>'Industrial injuries benefits'!BA$7</f>
        <v>451.93083260759454</v>
      </c>
      <c r="BB27" s="338">
        <f>'Industrial injuries benefits'!BB$7</f>
        <v>464.56368155140774</v>
      </c>
      <c r="BC27" s="338">
        <f>'Industrial injuries benefits'!BC$7</f>
        <v>457.40530309547091</v>
      </c>
      <c r="BD27" s="338">
        <f>'Industrial injuries benefits'!BD$7</f>
        <v>449.27100000000002</v>
      </c>
      <c r="BE27" s="338">
        <f>'Industrial injuries benefits'!BE$7</f>
        <v>458.60217196123631</v>
      </c>
      <c r="BF27" s="338">
        <f>'Industrial injuries benefits'!BF$7</f>
        <v>453.35111210171794</v>
      </c>
      <c r="BG27" s="338">
        <f>'Industrial injuries benefits'!BG$7</f>
        <v>469.02827967669646</v>
      </c>
      <c r="BH27" s="338">
        <f>'Industrial injuries benefits'!BH$7</f>
        <v>459.91899999999998</v>
      </c>
      <c r="BI27" s="338">
        <f>'Industrial injuries benefits'!BI$7</f>
        <v>449.75794596037161</v>
      </c>
      <c r="BJ27" s="338">
        <f>'Industrial injuries benefits'!BJ$7</f>
        <v>443.13462537454694</v>
      </c>
      <c r="BK27" s="338">
        <f>'Industrial injuries benefits'!BK$7</f>
        <v>416.31119045700922</v>
      </c>
      <c r="BL27" s="338">
        <f>'Industrial injuries benefits'!BL$7</f>
        <v>348.6831197044811</v>
      </c>
      <c r="BM27" s="338">
        <f>'Industrial injuries benefits'!BM$7</f>
        <v>354.05537931399999</v>
      </c>
      <c r="BN27" s="338">
        <f>'Industrial injuries benefits'!BN$7</f>
        <v>401.20840422019995</v>
      </c>
      <c r="BO27" s="338">
        <f>'Industrial injuries benefits'!BO$7</f>
        <v>390.79752025713873</v>
      </c>
      <c r="BP27" s="338">
        <f>'Industrial injuries benefits'!BP$7</f>
        <v>387.51426097503168</v>
      </c>
      <c r="BQ27" s="338">
        <f>'Industrial injuries benefits'!BQ$7</f>
        <v>373.41078429999999</v>
      </c>
      <c r="BR27" s="338">
        <f>'Industrial injuries benefits'!BR$7</f>
        <v>366.75900000000001</v>
      </c>
      <c r="BS27" s="338">
        <f>'Industrial injuries benefits'!BS$7</f>
        <v>346.02319956318229</v>
      </c>
      <c r="BT27" s="338">
        <f>'Industrial injuries benefits'!BT$7</f>
        <v>354.33784172217963</v>
      </c>
      <c r="BU27" s="338">
        <f>'Industrial injuries benefits'!BU$7</f>
        <v>338.69333340869139</v>
      </c>
      <c r="BV27" s="338">
        <f>'Industrial injuries benefits'!BV$7</f>
        <v>330.58593021450383</v>
      </c>
      <c r="BW27" s="338">
        <f>'Industrial injuries benefits'!BW$7</f>
        <v>327.84507374401733</v>
      </c>
      <c r="BX27" s="338">
        <f>'Industrial injuries benefits'!BX$7</f>
        <v>286.85889589780504</v>
      </c>
      <c r="BY27" s="338">
        <f>'Industrial injuries benefits'!BY$7</f>
        <v>272.34032811952636</v>
      </c>
      <c r="BZ27" s="338">
        <f>'Industrial injuries benefits'!BZ$7</f>
        <v>260.34194910450731</v>
      </c>
      <c r="CA27" s="338">
        <f>'Industrial injuries benefits'!CA$7</f>
        <v>265.43168319046856</v>
      </c>
      <c r="CB27" s="338">
        <f>'Industrial injuries benefits'!CB$7</f>
        <v>261.9841335186714</v>
      </c>
      <c r="CC27" s="338">
        <f>'Industrial injuries benefits'!CC$7</f>
        <v>247.78796680962196</v>
      </c>
      <c r="CD27" s="338">
        <f>'Industrial injuries benefits'!CD$7</f>
        <v>240.94974528314958</v>
      </c>
      <c r="CE27" s="338">
        <f>'Industrial injuries benefits'!CE$7</f>
        <v>239.55057678420931</v>
      </c>
      <c r="CF27" s="338">
        <f>'Industrial injuries benefits'!CF$7</f>
        <v>229.53997465480342</v>
      </c>
      <c r="CG27" s="333">
        <f>'Industrial injuries benefits'!CG$7</f>
        <v>214.81078056983449</v>
      </c>
    </row>
    <row r="28" spans="1:86" ht="15.5" x14ac:dyDescent="0.35">
      <c r="A28" s="335"/>
      <c r="B28" s="291" t="s">
        <v>575</v>
      </c>
      <c r="C28" s="337"/>
      <c r="D28" s="338">
        <f>'Industrial injuries benefits'!D$13</f>
        <v>0</v>
      </c>
      <c r="E28" s="338">
        <f>'Industrial injuries benefits'!E$13</f>
        <v>0</v>
      </c>
      <c r="F28" s="338">
        <f>'Industrial injuries benefits'!F$13</f>
        <v>0</v>
      </c>
      <c r="G28" s="338">
        <f>'Industrial injuries benefits'!G$13</f>
        <v>0</v>
      </c>
      <c r="H28" s="338">
        <f>'Industrial injuries benefits'!H$13</f>
        <v>0</v>
      </c>
      <c r="I28" s="338">
        <f>'Industrial injuries benefits'!I$13</f>
        <v>0</v>
      </c>
      <c r="J28" s="338">
        <f>'Industrial injuries benefits'!J$13</f>
        <v>0</v>
      </c>
      <c r="K28" s="338">
        <f>'Industrial injuries benefits'!K$13</f>
        <v>0</v>
      </c>
      <c r="L28" s="338">
        <f>'Industrial injuries benefits'!L$13</f>
        <v>0</v>
      </c>
      <c r="M28" s="338">
        <f>'Industrial injuries benefits'!M$13</f>
        <v>0</v>
      </c>
      <c r="N28" s="338">
        <f>'Industrial injuries benefits'!N$13</f>
        <v>0</v>
      </c>
      <c r="O28" s="338">
        <f>'Industrial injuries benefits'!O$13</f>
        <v>0</v>
      </c>
      <c r="P28" s="338">
        <f>'Industrial injuries benefits'!P$13</f>
        <v>0</v>
      </c>
      <c r="Q28" s="338">
        <f>'Industrial injuries benefits'!Q$13</f>
        <v>0</v>
      </c>
      <c r="R28" s="338">
        <f>'Industrial injuries benefits'!R$13</f>
        <v>0</v>
      </c>
      <c r="S28" s="338">
        <f>'Industrial injuries benefits'!S$13</f>
        <v>0</v>
      </c>
      <c r="T28" s="338">
        <f>'Industrial injuries benefits'!T$13</f>
        <v>0</v>
      </c>
      <c r="U28" s="338">
        <f>'Industrial injuries benefits'!U$13</f>
        <v>0</v>
      </c>
      <c r="V28" s="338">
        <f>'Industrial injuries benefits'!V$13</f>
        <v>0</v>
      </c>
      <c r="W28" s="338">
        <f>'Industrial injuries benefits'!W$13</f>
        <v>0</v>
      </c>
      <c r="X28" s="338">
        <f>'Industrial injuries benefits'!X$13</f>
        <v>0</v>
      </c>
      <c r="Y28" s="338">
        <f>'Industrial injuries benefits'!Y$13</f>
        <v>0</v>
      </c>
      <c r="Z28" s="338">
        <f>'Industrial injuries benefits'!Z$13</f>
        <v>2.8</v>
      </c>
      <c r="AA28" s="338">
        <f>'Industrial injuries benefits'!AA$13</f>
        <v>2.9</v>
      </c>
      <c r="AB28" s="338">
        <f>'Industrial injuries benefits'!AB$13</f>
        <v>2.9</v>
      </c>
      <c r="AC28" s="338">
        <f>'Industrial injuries benefits'!AC$13</f>
        <v>3</v>
      </c>
      <c r="AD28" s="338">
        <f>'Industrial injuries benefits'!AD$13</f>
        <v>3.5</v>
      </c>
      <c r="AE28" s="338">
        <f>'Industrial injuries benefits'!AE$13</f>
        <v>4</v>
      </c>
      <c r="AF28" s="338">
        <f>'Industrial injuries benefits'!AF$13</f>
        <v>4</v>
      </c>
      <c r="AG28" s="338">
        <f>'Industrial injuries benefits'!AG$13</f>
        <v>4.5</v>
      </c>
      <c r="AH28" s="338">
        <f>'Industrial injuries benefits'!AH$13</f>
        <v>5</v>
      </c>
      <c r="AI28" s="338">
        <f>'Industrial injuries benefits'!AI$13</f>
        <v>5</v>
      </c>
      <c r="AJ28" s="338">
        <f>'Industrial injuries benefits'!AJ$13</f>
        <v>5</v>
      </c>
      <c r="AK28" s="338">
        <f>'Industrial injuries benefits'!AK$13</f>
        <v>5</v>
      </c>
      <c r="AL28" s="338">
        <f>'Industrial injuries benefits'!AL$13</f>
        <v>5</v>
      </c>
      <c r="AM28" s="338">
        <f>'Industrial injuries benefits'!AM$13</f>
        <v>5</v>
      </c>
      <c r="AN28" s="338">
        <f>'Industrial injuries benefits'!AN$13</f>
        <v>5</v>
      </c>
      <c r="AO28" s="338">
        <f>'Industrial injuries benefits'!AO$13</f>
        <v>5</v>
      </c>
      <c r="AP28" s="338">
        <f>'Industrial injuries benefits'!AP$13</f>
        <v>4</v>
      </c>
      <c r="AQ28" s="338">
        <f>'Industrial injuries benefits'!AQ$13</f>
        <v>4.2240000000000002</v>
      </c>
      <c r="AR28" s="338">
        <f>'Industrial injuries benefits'!AR$13</f>
        <v>3.6949999999999998</v>
      </c>
      <c r="AS28" s="338">
        <f>'Industrial injuries benefits'!AS$13</f>
        <v>4.2779999999999996</v>
      </c>
      <c r="AT28" s="338">
        <f>'Industrial injuries benefits'!AT$13</f>
        <v>4.0919999999999996</v>
      </c>
      <c r="AU28" s="338">
        <f>'Industrial injuries benefits'!AU$13</f>
        <v>4.101</v>
      </c>
      <c r="AV28" s="338">
        <f>'Industrial injuries benefits'!AV$13</f>
        <v>3.8860000000000001</v>
      </c>
      <c r="AW28" s="338">
        <f>'Industrial injuries benefits'!AW$13</f>
        <v>3.5070000000000001</v>
      </c>
      <c r="AX28" s="338">
        <f>'Industrial injuries benefits'!AX$13</f>
        <v>2.9569999999999999</v>
      </c>
      <c r="AY28" s="338">
        <f>'Industrial injuries benefits'!AY$13</f>
        <v>3.1080000000000001</v>
      </c>
      <c r="AZ28" s="338">
        <f>'Industrial injuries benefits'!AZ$13</f>
        <v>2.7719999999999998</v>
      </c>
      <c r="BA28" s="338">
        <f>'Industrial injuries benefits'!BA$13</f>
        <v>2.4620000000000002</v>
      </c>
      <c r="BB28" s="338">
        <f>'Industrial injuries benefits'!BB$13</f>
        <v>1.859</v>
      </c>
      <c r="BC28" s="338">
        <f>'Industrial injuries benefits'!BC$13</f>
        <v>2.0350000000000001</v>
      </c>
      <c r="BD28" s="338">
        <f>'Industrial injuries benefits'!BD$13</f>
        <v>2</v>
      </c>
      <c r="BE28" s="338">
        <f>'Industrial injuries benefits'!BE$13</f>
        <v>2</v>
      </c>
      <c r="BF28" s="338">
        <f>'Industrial injuries benefits'!BF$13</f>
        <v>1.73005451</v>
      </c>
      <c r="BG28" s="338">
        <f>'Industrial injuries benefits'!BG$13</f>
        <v>1.3642590700000001</v>
      </c>
      <c r="BH28" s="338">
        <f>'Industrial injuries benefits'!BH$13</f>
        <v>1.1830000000000001</v>
      </c>
      <c r="BI28" s="338">
        <f>'Industrial injuries benefits'!BI$13</f>
        <v>1.1019624799999999</v>
      </c>
      <c r="BJ28" s="338">
        <f>'Industrial injuries benefits'!BJ$13</f>
        <v>1.0844996200000001</v>
      </c>
      <c r="BK28" s="338">
        <f>'Industrial injuries benefits'!BK$13</f>
        <v>1.0897039199999998</v>
      </c>
      <c r="BL28" s="338">
        <f>'Industrial injuries benefits'!BL$13</f>
        <v>0.94398397000000001</v>
      </c>
      <c r="BM28" s="338">
        <f>'Industrial injuries benefits'!BM$13</f>
        <v>0.84670285999999995</v>
      </c>
      <c r="BN28" s="338">
        <f>'Industrial injuries benefits'!BN$13</f>
        <v>0.75357149000000001</v>
      </c>
      <c r="BO28" s="338">
        <f>'Industrial injuries benefits'!BO$13</f>
        <v>0.62038171000000009</v>
      </c>
      <c r="BP28" s="338">
        <f>'Industrial injuries benefits'!BP$13</f>
        <v>0.38903970756204248</v>
      </c>
      <c r="BQ28" s="338">
        <f>'Industrial injuries benefits'!BQ$13</f>
        <v>-6.0504900000000004E-3</v>
      </c>
      <c r="BR28" s="338">
        <f>'Industrial injuries benefits'!BR$13</f>
        <v>-2E-3</v>
      </c>
      <c r="BS28" s="338">
        <f>'Industrial injuries benefits'!BS$13</f>
        <v>-3.6445392946300642E-2</v>
      </c>
      <c r="BT28" s="338">
        <f>'Industrial injuries benefits'!BT$13</f>
        <v>0</v>
      </c>
      <c r="BU28" s="338">
        <f>'Industrial injuries benefits'!BU$13</f>
        <v>-2.2412595692622359E-2</v>
      </c>
      <c r="BV28" s="338">
        <f>'Industrial injuries benefits'!BV$13</f>
        <v>-3.6816445297728866E-2</v>
      </c>
      <c r="BW28" s="338">
        <f>'Industrial injuries benefits'!BW$13</f>
        <v>3.1020872850033782E-4</v>
      </c>
      <c r="BX28" s="338">
        <f>'Industrial injuries benefits'!BX$13</f>
        <v>-6.22888E-3</v>
      </c>
      <c r="BY28" s="338">
        <f>'Industrial injuries benefits'!BY$13</f>
        <v>2.8360339999999998E-2</v>
      </c>
      <c r="BZ28" s="338">
        <f>'Industrial injuries benefits'!BZ$13</f>
        <v>-4.1647100000000012E-3</v>
      </c>
      <c r="CA28" s="338">
        <f>'Industrial injuries benefits'!CA$13</f>
        <v>-8.5686900000000003E-3</v>
      </c>
      <c r="CB28" s="338">
        <f>'Industrial injuries benefits'!CB$13</f>
        <v>2.89967E-3</v>
      </c>
      <c r="CC28" s="338">
        <f>'Industrial injuries benefits'!CC$13</f>
        <v>0</v>
      </c>
      <c r="CD28" s="338">
        <f>'Industrial injuries benefits'!CD$13</f>
        <v>0</v>
      </c>
      <c r="CE28" s="338">
        <f>'Industrial injuries benefits'!CE$13</f>
        <v>0</v>
      </c>
      <c r="CF28" s="338">
        <f>'Industrial injuries benefits'!CF$13</f>
        <v>0</v>
      </c>
      <c r="CG28" s="333">
        <f>'Industrial injuries benefits'!CG$13</f>
        <v>0</v>
      </c>
    </row>
    <row r="29" spans="1:86" ht="27" customHeight="1" x14ac:dyDescent="0.35">
      <c r="A29" s="335"/>
      <c r="B29" s="336" t="s">
        <v>608</v>
      </c>
      <c r="C29" s="337"/>
      <c r="D29" s="338">
        <f t="shared" ref="D29:AI29" si="21">SUM(D30:D32)</f>
        <v>0</v>
      </c>
      <c r="E29" s="338">
        <f t="shared" si="21"/>
        <v>0</v>
      </c>
      <c r="F29" s="338">
        <f t="shared" si="21"/>
        <v>0</v>
      </c>
      <c r="G29" s="338">
        <f t="shared" si="21"/>
        <v>0</v>
      </c>
      <c r="H29" s="338">
        <f t="shared" si="21"/>
        <v>0</v>
      </c>
      <c r="I29" s="338">
        <f t="shared" si="21"/>
        <v>0</v>
      </c>
      <c r="J29" s="338">
        <f t="shared" si="21"/>
        <v>0</v>
      </c>
      <c r="K29" s="338">
        <f t="shared" si="21"/>
        <v>0</v>
      </c>
      <c r="L29" s="338">
        <f t="shared" si="21"/>
        <v>0</v>
      </c>
      <c r="M29" s="338">
        <f t="shared" si="21"/>
        <v>0</v>
      </c>
      <c r="N29" s="338">
        <f t="shared" si="21"/>
        <v>0</v>
      </c>
      <c r="O29" s="338">
        <f t="shared" si="21"/>
        <v>0</v>
      </c>
      <c r="P29" s="338">
        <f t="shared" si="21"/>
        <v>0</v>
      </c>
      <c r="Q29" s="338">
        <f t="shared" si="21"/>
        <v>0</v>
      </c>
      <c r="R29" s="338">
        <f t="shared" si="21"/>
        <v>0</v>
      </c>
      <c r="S29" s="338">
        <f t="shared" si="21"/>
        <v>0</v>
      </c>
      <c r="T29" s="338">
        <f t="shared" si="21"/>
        <v>0</v>
      </c>
      <c r="U29" s="338">
        <f t="shared" si="21"/>
        <v>0</v>
      </c>
      <c r="V29" s="338">
        <f t="shared" si="21"/>
        <v>0</v>
      </c>
      <c r="W29" s="338">
        <f t="shared" si="21"/>
        <v>0</v>
      </c>
      <c r="X29" s="338">
        <f t="shared" si="21"/>
        <v>0</v>
      </c>
      <c r="Y29" s="338">
        <f t="shared" si="21"/>
        <v>0</v>
      </c>
      <c r="Z29" s="338">
        <f t="shared" si="21"/>
        <v>0</v>
      </c>
      <c r="AA29" s="338">
        <f t="shared" si="21"/>
        <v>0</v>
      </c>
      <c r="AB29" s="338">
        <f t="shared" si="21"/>
        <v>0</v>
      </c>
      <c r="AC29" s="338">
        <f t="shared" si="21"/>
        <v>0</v>
      </c>
      <c r="AD29" s="338">
        <f t="shared" si="21"/>
        <v>0</v>
      </c>
      <c r="AE29" s="338">
        <f t="shared" si="21"/>
        <v>0</v>
      </c>
      <c r="AF29" s="338">
        <f t="shared" si="21"/>
        <v>0</v>
      </c>
      <c r="AG29" s="338">
        <f t="shared" si="21"/>
        <v>0</v>
      </c>
      <c r="AH29" s="338">
        <f t="shared" si="21"/>
        <v>4</v>
      </c>
      <c r="AI29" s="338">
        <f t="shared" si="21"/>
        <v>4</v>
      </c>
      <c r="AJ29" s="338">
        <f t="shared" ref="AJ29:BO29" si="22">SUM(AJ30:AJ32)</f>
        <v>5</v>
      </c>
      <c r="AK29" s="338">
        <f t="shared" si="22"/>
        <v>6</v>
      </c>
      <c r="AL29" s="338">
        <f t="shared" si="22"/>
        <v>8</v>
      </c>
      <c r="AM29" s="338">
        <f t="shared" si="22"/>
        <v>10</v>
      </c>
      <c r="AN29" s="338">
        <f t="shared" si="22"/>
        <v>11</v>
      </c>
      <c r="AO29" s="338">
        <f t="shared" si="22"/>
        <v>13</v>
      </c>
      <c r="AP29" s="338">
        <f t="shared" si="22"/>
        <v>104</v>
      </c>
      <c r="AQ29" s="338">
        <f t="shared" si="22"/>
        <v>183.72300000000001</v>
      </c>
      <c r="AR29" s="338">
        <f t="shared" si="22"/>
        <v>173.41800000000001</v>
      </c>
      <c r="AS29" s="338">
        <f t="shared" si="22"/>
        <v>183.63200000000001</v>
      </c>
      <c r="AT29" s="338">
        <f t="shared" si="22"/>
        <v>208.02</v>
      </c>
      <c r="AU29" s="338">
        <f t="shared" si="22"/>
        <v>269.96832117263904</v>
      </c>
      <c r="AV29" s="338">
        <f t="shared" si="22"/>
        <v>327.97337600551521</v>
      </c>
      <c r="AW29" s="338">
        <f t="shared" si="22"/>
        <v>419.73289899962754</v>
      </c>
      <c r="AX29" s="338">
        <f t="shared" si="22"/>
        <v>500.04761254962028</v>
      </c>
      <c r="AY29" s="338">
        <f t="shared" si="22"/>
        <v>586.19055781453687</v>
      </c>
      <c r="AZ29" s="338">
        <f t="shared" si="22"/>
        <v>699.84472339379818</v>
      </c>
      <c r="BA29" s="338">
        <f t="shared" si="22"/>
        <v>709.21133412100005</v>
      </c>
      <c r="BB29" s="338">
        <f t="shared" si="22"/>
        <v>743.95880802719989</v>
      </c>
      <c r="BC29" s="338">
        <f t="shared" si="22"/>
        <v>796.16035103942988</v>
      </c>
      <c r="BD29" s="338">
        <f t="shared" si="22"/>
        <v>1062.5753809245423</v>
      </c>
      <c r="BE29" s="338">
        <f t="shared" si="22"/>
        <v>1204.9458330198895</v>
      </c>
      <c r="BF29" s="338">
        <f t="shared" si="22"/>
        <v>1323.6141531671719</v>
      </c>
      <c r="BG29" s="338">
        <f t="shared" si="22"/>
        <v>1395.0542927975321</v>
      </c>
      <c r="BH29" s="338">
        <f t="shared" si="22"/>
        <v>1385.8987667337435</v>
      </c>
      <c r="BI29" s="338">
        <f t="shared" si="22"/>
        <v>1409.8212688171038</v>
      </c>
      <c r="BJ29" s="338">
        <f t="shared" si="22"/>
        <v>1432.5211562657728</v>
      </c>
      <c r="BK29" s="338">
        <f t="shared" si="22"/>
        <v>1519.3189117063534</v>
      </c>
      <c r="BL29" s="338">
        <f t="shared" si="22"/>
        <v>1593.2292611102469</v>
      </c>
      <c r="BM29" s="338">
        <f t="shared" si="22"/>
        <v>1750.4748234956869</v>
      </c>
      <c r="BN29" s="338">
        <f t="shared" si="22"/>
        <v>1914.6434845305282</v>
      </c>
      <c r="BO29" s="338">
        <f t="shared" si="22"/>
        <v>2122.1051116318954</v>
      </c>
      <c r="BP29" s="338">
        <f t="shared" ref="BP29:CG29" si="23">SUM(BP30:BP32)</f>
        <v>2390.4446178677631</v>
      </c>
      <c r="BQ29" s="338">
        <f t="shared" si="23"/>
        <v>2599.6368526478509</v>
      </c>
      <c r="BR29" s="338">
        <f t="shared" si="23"/>
        <v>2860.1611611903732</v>
      </c>
      <c r="BS29" s="338">
        <f t="shared" si="23"/>
        <v>3127.2575946538373</v>
      </c>
      <c r="BT29" s="338">
        <f t="shared" si="23"/>
        <v>3274.5545449746614</v>
      </c>
      <c r="BU29" s="338">
        <f t="shared" si="23"/>
        <v>3544.47118416799</v>
      </c>
      <c r="BV29" s="338">
        <f t="shared" si="23"/>
        <v>3767.6170293917871</v>
      </c>
      <c r="BW29" s="338">
        <f t="shared" si="23"/>
        <v>3786.7171251674304</v>
      </c>
      <c r="BX29" s="338">
        <f t="shared" si="23"/>
        <v>3903.335125898383</v>
      </c>
      <c r="BY29" s="338">
        <f t="shared" si="23"/>
        <v>3943.5692590279941</v>
      </c>
      <c r="BZ29" s="338">
        <f t="shared" si="23"/>
        <v>4397.5892305798407</v>
      </c>
      <c r="CA29" s="338">
        <f t="shared" si="23"/>
        <v>5059.6825727180612</v>
      </c>
      <c r="CB29" s="338">
        <f t="shared" si="23"/>
        <v>5572.3517650089389</v>
      </c>
      <c r="CC29" s="338">
        <f t="shared" si="23"/>
        <v>5861.7496875689067</v>
      </c>
      <c r="CD29" s="338">
        <f t="shared" si="23"/>
        <v>6252.5169026252815</v>
      </c>
      <c r="CE29" s="338">
        <f t="shared" si="23"/>
        <v>6646.3717100725953</v>
      </c>
      <c r="CF29" s="338">
        <f t="shared" si="23"/>
        <v>7069.9292135492506</v>
      </c>
      <c r="CG29" s="333">
        <f t="shared" si="23"/>
        <v>7550.926486504467</v>
      </c>
    </row>
    <row r="30" spans="1:86" ht="15.5" x14ac:dyDescent="0.35">
      <c r="A30" s="335"/>
      <c r="B30" s="291" t="s">
        <v>358</v>
      </c>
      <c r="C30" s="337"/>
      <c r="D30" s="338">
        <f>'Carers Allowance'!D$5</f>
        <v>0</v>
      </c>
      <c r="E30" s="338">
        <f>'Carers Allowance'!E$5</f>
        <v>0</v>
      </c>
      <c r="F30" s="338">
        <f>'Carers Allowance'!F$5</f>
        <v>0</v>
      </c>
      <c r="G30" s="338">
        <f>'Carers Allowance'!G$5</f>
        <v>0</v>
      </c>
      <c r="H30" s="338">
        <f>'Carers Allowance'!H$5</f>
        <v>0</v>
      </c>
      <c r="I30" s="338">
        <f>'Carers Allowance'!I$5</f>
        <v>0</v>
      </c>
      <c r="J30" s="338">
        <f>'Carers Allowance'!J$5</f>
        <v>0</v>
      </c>
      <c r="K30" s="338">
        <f>'Carers Allowance'!K$5</f>
        <v>0</v>
      </c>
      <c r="L30" s="338">
        <f>'Carers Allowance'!L$5</f>
        <v>0</v>
      </c>
      <c r="M30" s="338">
        <f>'Carers Allowance'!M$5</f>
        <v>0</v>
      </c>
      <c r="N30" s="338">
        <f>'Carers Allowance'!N$5</f>
        <v>0</v>
      </c>
      <c r="O30" s="338">
        <f>'Carers Allowance'!O$5</f>
        <v>0</v>
      </c>
      <c r="P30" s="338">
        <f>'Carers Allowance'!P$5</f>
        <v>0</v>
      </c>
      <c r="Q30" s="338">
        <f>'Carers Allowance'!Q$5</f>
        <v>0</v>
      </c>
      <c r="R30" s="338">
        <f>'Carers Allowance'!R$5</f>
        <v>0</v>
      </c>
      <c r="S30" s="338">
        <f>'Carers Allowance'!S$5</f>
        <v>0</v>
      </c>
      <c r="T30" s="338">
        <f>'Carers Allowance'!T$5</f>
        <v>0</v>
      </c>
      <c r="U30" s="338">
        <f>'Carers Allowance'!U$5</f>
        <v>0</v>
      </c>
      <c r="V30" s="338">
        <f>'Carers Allowance'!V$5</f>
        <v>0</v>
      </c>
      <c r="W30" s="338">
        <f>'Carers Allowance'!W$5</f>
        <v>0</v>
      </c>
      <c r="X30" s="338">
        <f>'Carers Allowance'!X$5</f>
        <v>0</v>
      </c>
      <c r="Y30" s="338">
        <f>'Carers Allowance'!Y$5</f>
        <v>0</v>
      </c>
      <c r="Z30" s="338">
        <f>'Carers Allowance'!Z$5</f>
        <v>0</v>
      </c>
      <c r="AA30" s="338">
        <f>'Carers Allowance'!AA$5</f>
        <v>0</v>
      </c>
      <c r="AB30" s="338">
        <f>'Carers Allowance'!AB$5</f>
        <v>0</v>
      </c>
      <c r="AC30" s="338">
        <f>'Carers Allowance'!AC$5</f>
        <v>0</v>
      </c>
      <c r="AD30" s="338">
        <f>'Carers Allowance'!AD$5</f>
        <v>0</v>
      </c>
      <c r="AE30" s="338">
        <f>'Carers Allowance'!AE$5</f>
        <v>0</v>
      </c>
      <c r="AF30" s="338" t="str">
        <f>'Carers Allowance'!AF$5</f>
        <v>-</v>
      </c>
      <c r="AG30" s="338" t="str">
        <f>'Carers Allowance'!AG$5</f>
        <v>-</v>
      </c>
      <c r="AH30" s="338">
        <f>'Carers Allowance'!AH$5</f>
        <v>4</v>
      </c>
      <c r="AI30" s="338">
        <f>'Carers Allowance'!AI$5</f>
        <v>4</v>
      </c>
      <c r="AJ30" s="338">
        <f>'Carers Allowance'!AJ$5</f>
        <v>5</v>
      </c>
      <c r="AK30" s="338">
        <f>'Carers Allowance'!AK$5</f>
        <v>6</v>
      </c>
      <c r="AL30" s="338">
        <f>'Carers Allowance'!AL$5</f>
        <v>8</v>
      </c>
      <c r="AM30" s="338">
        <f>'Carers Allowance'!AM$5</f>
        <v>10</v>
      </c>
      <c r="AN30" s="338">
        <f>'Carers Allowance'!AN$5</f>
        <v>11</v>
      </c>
      <c r="AO30" s="338">
        <f>'Carers Allowance'!AO$5</f>
        <v>13</v>
      </c>
      <c r="AP30" s="338">
        <f>'Carers Allowance'!AP$5</f>
        <v>104</v>
      </c>
      <c r="AQ30" s="338">
        <f>'Carers Allowance'!AQ$5</f>
        <v>183.72300000000001</v>
      </c>
      <c r="AR30" s="338">
        <f>'Carers Allowance'!AR$5</f>
        <v>173.41800000000001</v>
      </c>
      <c r="AS30" s="338">
        <f>'Carers Allowance'!AS$5</f>
        <v>183.63200000000001</v>
      </c>
      <c r="AT30" s="338">
        <f>'Carers Allowance'!AT$5</f>
        <v>208.02</v>
      </c>
      <c r="AU30" s="338">
        <f>'Carers Allowance'!AU$5</f>
        <v>269.96832117263904</v>
      </c>
      <c r="AV30" s="338">
        <f>'Carers Allowance'!AV$5</f>
        <v>327.97337600551521</v>
      </c>
      <c r="AW30" s="338">
        <f>'Carers Allowance'!AW$5</f>
        <v>419.73289899962754</v>
      </c>
      <c r="AX30" s="338">
        <f>'Carers Allowance'!AX$5</f>
        <v>500.04761254962028</v>
      </c>
      <c r="AY30" s="338">
        <f>'Carers Allowance'!AY$5</f>
        <v>586.19055781453687</v>
      </c>
      <c r="AZ30" s="338">
        <f>'Carers Allowance'!AZ$5</f>
        <v>699.84472339379818</v>
      </c>
      <c r="BA30" s="338">
        <f>'Carers Allowance'!BA$5</f>
        <v>709.21133412100005</v>
      </c>
      <c r="BB30" s="338">
        <f>'Carers Allowance'!BB$5</f>
        <v>743.95880802719989</v>
      </c>
      <c r="BC30" s="338">
        <f>'Carers Allowance'!BC$5</f>
        <v>796.16035103942988</v>
      </c>
      <c r="BD30" s="338">
        <f>'Carers Allowance'!BD$5</f>
        <v>809.72477850657356</v>
      </c>
      <c r="BE30" s="338">
        <f>'Carers Allowance'!BE$5</f>
        <v>870.53092037570082</v>
      </c>
      <c r="BF30" s="338">
        <f>'Carers Allowance'!BF$5</f>
        <v>947.298</v>
      </c>
      <c r="BG30" s="338">
        <f>'Carers Allowance'!BG$5</f>
        <v>1017.4757964240732</v>
      </c>
      <c r="BH30" s="338">
        <f>'Carers Allowance'!BH$5</f>
        <v>1057.6289999999999</v>
      </c>
      <c r="BI30" s="338">
        <f>'Carers Allowance'!BI$5</f>
        <v>1113.5155272727516</v>
      </c>
      <c r="BJ30" s="338">
        <f>'Carers Allowance'!BJ$5</f>
        <v>1142.0356692484781</v>
      </c>
      <c r="BK30" s="338">
        <f>'Carers Allowance'!BK$5</f>
        <v>1235.597033053456</v>
      </c>
      <c r="BL30" s="338">
        <f>'Carers Allowance'!BL$5</f>
        <v>1316.2793594178083</v>
      </c>
      <c r="BM30" s="338">
        <f>'Carers Allowance'!BM$5</f>
        <v>1446.1896739375136</v>
      </c>
      <c r="BN30" s="338">
        <f>'Carers Allowance'!BN$5</f>
        <v>1526.3989427992453</v>
      </c>
      <c r="BO30" s="338">
        <f>'Carers Allowance'!BO$5</f>
        <v>1691.4195913635774</v>
      </c>
      <c r="BP30" s="338">
        <f>'Carers Allowance'!BP$5</f>
        <v>1882.2267307552024</v>
      </c>
      <c r="BQ30" s="338">
        <f>'Carers Allowance'!BQ$5</f>
        <v>2041.8053091705644</v>
      </c>
      <c r="BR30" s="338">
        <f>'Carers Allowance'!BR$5</f>
        <v>2274.4593787053836</v>
      </c>
      <c r="BS30" s="338">
        <f>'Carers Allowance'!BS$5</f>
        <v>2503.5602726161615</v>
      </c>
      <c r="BT30" s="338">
        <f>'Carers Allowance'!BT$5</f>
        <v>2626.7182223174623</v>
      </c>
      <c r="BU30" s="338">
        <f>'Carers Allowance'!BU$5</f>
        <v>2791.2308667358793</v>
      </c>
      <c r="BV30" s="338">
        <f>'Carers Allowance'!BV$5</f>
        <v>2855.414544307062</v>
      </c>
      <c r="BW30" s="338">
        <f>'Carers Allowance'!BW$5</f>
        <v>2913.4681466665279</v>
      </c>
      <c r="BX30" s="338">
        <f>'Carers Allowance'!BX$5</f>
        <v>3011.148786525986</v>
      </c>
      <c r="BY30" s="338">
        <f>'Carers Allowance'!BY$5</f>
        <v>3044.3763376680536</v>
      </c>
      <c r="BZ30" s="338">
        <f>'Carers Allowance'!BZ$5</f>
        <v>3219.2238696424702</v>
      </c>
      <c r="CA30" s="338">
        <f>'Carers Allowance'!CA$5</f>
        <v>3704.7436852363376</v>
      </c>
      <c r="CB30" s="338">
        <f>'Carers Allowance'!CB$5</f>
        <v>4153.3594462037072</v>
      </c>
      <c r="CC30" s="338">
        <f>'Carers Allowance'!CC$5</f>
        <v>4406.726081650474</v>
      </c>
      <c r="CD30" s="338">
        <f>'Carers Allowance'!CD$5</f>
        <v>4699.4288596869428</v>
      </c>
      <c r="CE30" s="338">
        <f>'Carers Allowance'!CE$5</f>
        <v>5008.882616197684</v>
      </c>
      <c r="CF30" s="338">
        <f>'Carers Allowance'!CF$5</f>
        <v>5287.1594255572036</v>
      </c>
      <c r="CG30" s="333">
        <f>'Carers Allowance'!CG$5</f>
        <v>5601.268623622208</v>
      </c>
    </row>
    <row r="31" spans="1:86" ht="15.5" x14ac:dyDescent="0.35">
      <c r="A31" s="335"/>
      <c r="B31" s="291" t="s">
        <v>609</v>
      </c>
      <c r="C31" s="337"/>
      <c r="D31" s="338">
        <f>'Table 4'!D$27</f>
        <v>0</v>
      </c>
      <c r="E31" s="338">
        <f>'Table 4'!E$27</f>
        <v>0</v>
      </c>
      <c r="F31" s="338">
        <f>'Table 4'!F$27</f>
        <v>0</v>
      </c>
      <c r="G31" s="338">
        <f>'Table 4'!G$27</f>
        <v>0</v>
      </c>
      <c r="H31" s="338">
        <f>'Table 4'!H$27</f>
        <v>0</v>
      </c>
      <c r="I31" s="338">
        <f>'Table 4'!I$27</f>
        <v>0</v>
      </c>
      <c r="J31" s="338">
        <f>'Table 4'!J$27</f>
        <v>0</v>
      </c>
      <c r="K31" s="338">
        <f>'Table 4'!K$27</f>
        <v>0</v>
      </c>
      <c r="L31" s="338">
        <f>'Table 4'!L$27</f>
        <v>0</v>
      </c>
      <c r="M31" s="338">
        <f>'Table 4'!M$27</f>
        <v>0</v>
      </c>
      <c r="N31" s="338">
        <f>'Table 4'!N$27</f>
        <v>0</v>
      </c>
      <c r="O31" s="338">
        <f>'Table 4'!O$27</f>
        <v>0</v>
      </c>
      <c r="P31" s="338">
        <f>'Table 4'!P$27</f>
        <v>0</v>
      </c>
      <c r="Q31" s="338">
        <f>'Table 4'!Q$27</f>
        <v>0</v>
      </c>
      <c r="R31" s="338">
        <f>'Table 4'!R$27</f>
        <v>0</v>
      </c>
      <c r="S31" s="338">
        <f>'Table 4'!S$27</f>
        <v>0</v>
      </c>
      <c r="T31" s="338">
        <f>'Table 4'!T$27</f>
        <v>0</v>
      </c>
      <c r="U31" s="338">
        <f>'Table 4'!U$27</f>
        <v>0</v>
      </c>
      <c r="V31" s="338">
        <f>'Table 4'!V$27</f>
        <v>0</v>
      </c>
      <c r="W31" s="338">
        <f>'Table 4'!W$27</f>
        <v>0</v>
      </c>
      <c r="X31" s="338">
        <f>'Table 4'!X$27</f>
        <v>0</v>
      </c>
      <c r="Y31" s="338">
        <f>'Table 4'!Y$27</f>
        <v>0</v>
      </c>
      <c r="Z31" s="338">
        <f>'Table 4'!Z$27</f>
        <v>0</v>
      </c>
      <c r="AA31" s="338">
        <f>'Table 4'!AA$27</f>
        <v>0</v>
      </c>
      <c r="AB31" s="338">
        <f>'Table 4'!AB$27</f>
        <v>0</v>
      </c>
      <c r="AC31" s="338">
        <f>'Table 4'!AC$27</f>
        <v>0</v>
      </c>
      <c r="AD31" s="338">
        <f>'Table 4'!AD$27</f>
        <v>0</v>
      </c>
      <c r="AE31" s="338">
        <f>'Table 4'!AE$27</f>
        <v>0</v>
      </c>
      <c r="AF31" s="338">
        <f>'Table 4'!AF$27</f>
        <v>0</v>
      </c>
      <c r="AG31" s="338">
        <f>'Table 4'!AG$27</f>
        <v>0</v>
      </c>
      <c r="AH31" s="338">
        <f>'Table 4'!AH$27</f>
        <v>0</v>
      </c>
      <c r="AI31" s="338">
        <f>'Table 4'!AI$27</f>
        <v>0</v>
      </c>
      <c r="AJ31" s="338">
        <f>'Table 4'!AJ$27</f>
        <v>0</v>
      </c>
      <c r="AK31" s="338">
        <f>'Table 4'!AK$27</f>
        <v>0</v>
      </c>
      <c r="AL31" s="338">
        <f>'Table 4'!AL$27</f>
        <v>0</v>
      </c>
      <c r="AM31" s="338">
        <f>'Table 4'!AM$27</f>
        <v>0</v>
      </c>
      <c r="AN31" s="338">
        <f>'Table 4'!AN$27</f>
        <v>0</v>
      </c>
      <c r="AO31" s="338">
        <f>'Table 4'!AO$27</f>
        <v>0</v>
      </c>
      <c r="AP31" s="338">
        <f>'Table 4'!AP$27</f>
        <v>0</v>
      </c>
      <c r="AQ31" s="338">
        <f>'Table 4'!AQ$27</f>
        <v>0</v>
      </c>
      <c r="AR31" s="338">
        <f>'Table 4'!AR$27</f>
        <v>0</v>
      </c>
      <c r="AS31" s="338">
        <f>'Table 4'!AS$27</f>
        <v>0</v>
      </c>
      <c r="AT31" s="338">
        <f>'Table 4'!AT$27</f>
        <v>0</v>
      </c>
      <c r="AU31" s="338">
        <f>'Table 4'!AU$27</f>
        <v>0</v>
      </c>
      <c r="AV31" s="338">
        <f>'Table 4'!AV$27</f>
        <v>0</v>
      </c>
      <c r="AW31" s="338">
        <f>'Table 4'!AW$27</f>
        <v>0</v>
      </c>
      <c r="AX31" s="338">
        <f>'Table 4'!AX$27</f>
        <v>0</v>
      </c>
      <c r="AY31" s="338">
        <f>'Table 4'!AY$27</f>
        <v>0</v>
      </c>
      <c r="AZ31" s="338">
        <f>'Table 4'!AZ$27</f>
        <v>0</v>
      </c>
      <c r="BA31" s="338">
        <f>'Table 4'!BA$27</f>
        <v>0</v>
      </c>
      <c r="BB31" s="338">
        <f>'Table 4'!BB$27</f>
        <v>0</v>
      </c>
      <c r="BC31" s="338">
        <f>'Table 4'!BC$27</f>
        <v>0</v>
      </c>
      <c r="BD31" s="338">
        <f>'Table 4'!BD$27</f>
        <v>252.8506024179687</v>
      </c>
      <c r="BE31" s="338">
        <f>'Table 4'!BE$27</f>
        <v>334.41491264418875</v>
      </c>
      <c r="BF31" s="338">
        <f>'Table 4'!BF$27</f>
        <v>376.31615316717199</v>
      </c>
      <c r="BG31" s="338">
        <f>'Table 4'!BG$27</f>
        <v>377.57849637345873</v>
      </c>
      <c r="BH31" s="338">
        <f>'Table 4'!BH$27</f>
        <v>328.26976673374355</v>
      </c>
      <c r="BI31" s="338">
        <f>'Table 4'!BI$27</f>
        <v>296.30574154435226</v>
      </c>
      <c r="BJ31" s="338">
        <f>'Table 4'!BJ$27</f>
        <v>290.48548701729464</v>
      </c>
      <c r="BK31" s="338">
        <f>'Table 4'!BK$27</f>
        <v>283.72187865289749</v>
      </c>
      <c r="BL31" s="338">
        <f>'Table 4'!BL$27</f>
        <v>276.94990169243857</v>
      </c>
      <c r="BM31" s="338">
        <f>'Table 4'!BM$27</f>
        <v>304.28514955817326</v>
      </c>
      <c r="BN31" s="338">
        <f>'Table 4'!BN$27</f>
        <v>388.24454173128282</v>
      </c>
      <c r="BO31" s="338">
        <f>'Table 4'!BO$27</f>
        <v>430.68552026831782</v>
      </c>
      <c r="BP31" s="338">
        <f>'Table 4'!BP$27</f>
        <v>508.21788711256067</v>
      </c>
      <c r="BQ31" s="338">
        <f>'Table 4'!BQ$27</f>
        <v>557.83154347728623</v>
      </c>
      <c r="BR31" s="338">
        <f>'Table 4'!BR$27</f>
        <v>585.49981248498932</v>
      </c>
      <c r="BS31" s="338">
        <f>'Table 4'!BS$27</f>
        <v>622.12849203767587</v>
      </c>
      <c r="BT31" s="338">
        <f>'Table 4'!BT$27</f>
        <v>626.32200668966493</v>
      </c>
      <c r="BU31" s="338">
        <f>'Table 4'!BU$27</f>
        <v>674.62025960591507</v>
      </c>
      <c r="BV31" s="338">
        <f>'Table 4'!BV$27</f>
        <v>669.69538822580728</v>
      </c>
      <c r="BW31" s="338">
        <f>'Table 4'!BW$27</f>
        <v>637.83416075420985</v>
      </c>
      <c r="BX31" s="338">
        <f>'Table 4'!BX$27</f>
        <v>501.04574150282599</v>
      </c>
      <c r="BY31" s="338">
        <f>'Table 4'!BY$27</f>
        <v>400.94470541494746</v>
      </c>
      <c r="BZ31" s="338">
        <f>'Table 4'!BZ$27</f>
        <v>503.8554365944745</v>
      </c>
      <c r="CA31" s="338">
        <f>'Table 4'!CA$27</f>
        <v>406.32318210321711</v>
      </c>
      <c r="CB31" s="338">
        <f>'Table 4'!CB$27</f>
        <v>141.46675078631858</v>
      </c>
      <c r="CC31" s="338">
        <f>'Table 4'!CC$27</f>
        <v>3.3217089773464818E-2</v>
      </c>
      <c r="CD31" s="338">
        <f>'Table 4'!CD$27</f>
        <v>-8.6501846543117128E-2</v>
      </c>
      <c r="CE31" s="338">
        <f>'Table 4'!CE$27</f>
        <v>-1.3448296345064257</v>
      </c>
      <c r="CF31" s="338">
        <f>'Table 4'!CF$27</f>
        <v>-1.6443028819719208</v>
      </c>
      <c r="CG31" s="333">
        <f>'Table 4'!CG$27</f>
        <v>-1.7040599613383685</v>
      </c>
    </row>
    <row r="32" spans="1:86" ht="15.5" x14ac:dyDescent="0.35">
      <c r="A32" s="335"/>
      <c r="B32" s="291" t="s">
        <v>610</v>
      </c>
      <c r="C32" s="337"/>
      <c r="D32" s="338">
        <f>'Table 4'!D$36</f>
        <v>0</v>
      </c>
      <c r="E32" s="338">
        <f>'Table 4'!E$36</f>
        <v>0</v>
      </c>
      <c r="F32" s="338">
        <f>'Table 4'!F$36</f>
        <v>0</v>
      </c>
      <c r="G32" s="338">
        <f>'Table 4'!G$36</f>
        <v>0</v>
      </c>
      <c r="H32" s="338">
        <f>'Table 4'!H$36</f>
        <v>0</v>
      </c>
      <c r="I32" s="338">
        <f>'Table 4'!I$36</f>
        <v>0</v>
      </c>
      <c r="J32" s="338">
        <f>'Table 4'!J$36</f>
        <v>0</v>
      </c>
      <c r="K32" s="338">
        <f>'Table 4'!K$36</f>
        <v>0</v>
      </c>
      <c r="L32" s="338">
        <f>'Table 4'!L$36</f>
        <v>0</v>
      </c>
      <c r="M32" s="338">
        <f>'Table 4'!M$36</f>
        <v>0</v>
      </c>
      <c r="N32" s="338">
        <f>'Table 4'!N$36</f>
        <v>0</v>
      </c>
      <c r="O32" s="338">
        <f>'Table 4'!O$36</f>
        <v>0</v>
      </c>
      <c r="P32" s="338">
        <f>'Table 4'!P$36</f>
        <v>0</v>
      </c>
      <c r="Q32" s="338">
        <f>'Table 4'!Q$36</f>
        <v>0</v>
      </c>
      <c r="R32" s="338">
        <f>'Table 4'!R$36</f>
        <v>0</v>
      </c>
      <c r="S32" s="338">
        <f>'Table 4'!S$36</f>
        <v>0</v>
      </c>
      <c r="T32" s="338">
        <f>'Table 4'!T$36</f>
        <v>0</v>
      </c>
      <c r="U32" s="338">
        <f>'Table 4'!U$36</f>
        <v>0</v>
      </c>
      <c r="V32" s="338">
        <f>'Table 4'!V$36</f>
        <v>0</v>
      </c>
      <c r="W32" s="338">
        <f>'Table 4'!W$36</f>
        <v>0</v>
      </c>
      <c r="X32" s="338">
        <f>'Table 4'!X$36</f>
        <v>0</v>
      </c>
      <c r="Y32" s="338">
        <f>'Table 4'!Y$36</f>
        <v>0</v>
      </c>
      <c r="Z32" s="338">
        <f>'Table 4'!Z$36</f>
        <v>0</v>
      </c>
      <c r="AA32" s="338">
        <f>'Table 4'!AA$36</f>
        <v>0</v>
      </c>
      <c r="AB32" s="338">
        <f>'Table 4'!AB$36</f>
        <v>0</v>
      </c>
      <c r="AC32" s="338">
        <f>'Table 4'!AC$36</f>
        <v>0</v>
      </c>
      <c r="AD32" s="338">
        <f>'Table 4'!AD$36</f>
        <v>0</v>
      </c>
      <c r="AE32" s="338">
        <f>'Table 4'!AE$36</f>
        <v>0</v>
      </c>
      <c r="AF32" s="338">
        <f>'Table 4'!AF$36</f>
        <v>0</v>
      </c>
      <c r="AG32" s="338">
        <f>'Table 4'!AG$36</f>
        <v>0</v>
      </c>
      <c r="AH32" s="338">
        <f>'Table 4'!AH$36</f>
        <v>0</v>
      </c>
      <c r="AI32" s="338">
        <f>'Table 4'!AI$36</f>
        <v>0</v>
      </c>
      <c r="AJ32" s="338">
        <f>'Table 4'!AJ$36</f>
        <v>0</v>
      </c>
      <c r="AK32" s="338">
        <f>'Table 4'!AK$36</f>
        <v>0</v>
      </c>
      <c r="AL32" s="338">
        <f>'Table 4'!AL$36</f>
        <v>0</v>
      </c>
      <c r="AM32" s="338">
        <f>'Table 4'!AM$36</f>
        <v>0</v>
      </c>
      <c r="AN32" s="338">
        <f>'Table 4'!AN$36</f>
        <v>0</v>
      </c>
      <c r="AO32" s="338">
        <f>'Table 4'!AO$36</f>
        <v>0</v>
      </c>
      <c r="AP32" s="338">
        <f>'Table 4'!AP$36</f>
        <v>0</v>
      </c>
      <c r="AQ32" s="338">
        <f>'Table 4'!AQ$36</f>
        <v>0</v>
      </c>
      <c r="AR32" s="338">
        <f>'Table 4'!AR$36</f>
        <v>0</v>
      </c>
      <c r="AS32" s="338">
        <f>'Table 4'!AS$36</f>
        <v>0</v>
      </c>
      <c r="AT32" s="338">
        <f>'Table 4'!AT$36</f>
        <v>0</v>
      </c>
      <c r="AU32" s="338">
        <f>'Table 4'!AU$36</f>
        <v>0</v>
      </c>
      <c r="AV32" s="338">
        <f>'Table 4'!AV$36</f>
        <v>0</v>
      </c>
      <c r="AW32" s="338">
        <f>'Table 4'!AW$36</f>
        <v>0</v>
      </c>
      <c r="AX32" s="338">
        <f>'Table 4'!AX$36</f>
        <v>0</v>
      </c>
      <c r="AY32" s="338">
        <f>'Table 4'!AY$36</f>
        <v>0</v>
      </c>
      <c r="AZ32" s="338">
        <f>'Table 4'!AZ$36</f>
        <v>0</v>
      </c>
      <c r="BA32" s="338">
        <f>'Table 4'!BA$36</f>
        <v>0</v>
      </c>
      <c r="BB32" s="338">
        <f>'Table 4'!BB$36</f>
        <v>0</v>
      </c>
      <c r="BC32" s="338">
        <f>'Table 4'!BC$36</f>
        <v>0</v>
      </c>
      <c r="BD32" s="338">
        <f>'Table 4'!BD$36</f>
        <v>0</v>
      </c>
      <c r="BE32" s="338">
        <f>'Table 4'!BE$36</f>
        <v>0</v>
      </c>
      <c r="BF32" s="338">
        <f>'Table 4'!BF$36</f>
        <v>0</v>
      </c>
      <c r="BG32" s="338">
        <f>'Table 4'!BG$36</f>
        <v>0</v>
      </c>
      <c r="BH32" s="338">
        <f>'Table 4'!BH$36</f>
        <v>0</v>
      </c>
      <c r="BI32" s="338">
        <f>'Table 4'!BI$36</f>
        <v>0</v>
      </c>
      <c r="BJ32" s="338">
        <f>'Table 4'!BJ$36</f>
        <v>0</v>
      </c>
      <c r="BK32" s="338">
        <f>'Table 4'!BK$36</f>
        <v>0</v>
      </c>
      <c r="BL32" s="338">
        <f>'Table 4'!BL$36</f>
        <v>0</v>
      </c>
      <c r="BM32" s="338">
        <f>'Table 4'!BM$36</f>
        <v>0</v>
      </c>
      <c r="BN32" s="338">
        <f>'Table 4'!BN$36</f>
        <v>0</v>
      </c>
      <c r="BO32" s="338">
        <f>'Table 4'!BO$36</f>
        <v>0</v>
      </c>
      <c r="BP32" s="338">
        <f>'Table 4'!BP$36</f>
        <v>0</v>
      </c>
      <c r="BQ32" s="338">
        <f>'Table 4'!BQ$36</f>
        <v>0</v>
      </c>
      <c r="BR32" s="338">
        <f>'Table 4'!BR$36</f>
        <v>0.20197000000000001</v>
      </c>
      <c r="BS32" s="338">
        <f>'Table 4'!BS$36</f>
        <v>1.5688299999999999</v>
      </c>
      <c r="BT32" s="338">
        <f>'Table 4'!BT$36</f>
        <v>21.514315967534472</v>
      </c>
      <c r="BU32" s="338">
        <f>'Table 4'!BU$36</f>
        <v>78.62005782619562</v>
      </c>
      <c r="BV32" s="338">
        <f>'Table 4'!BV$36</f>
        <v>242.50709685891789</v>
      </c>
      <c r="BW32" s="338">
        <f>'Table 4'!BW$36</f>
        <v>235.41481774669265</v>
      </c>
      <c r="BX32" s="338">
        <f>'Table 4'!BX$36</f>
        <v>391.14059786957131</v>
      </c>
      <c r="BY32" s="338">
        <f>'Table 4'!BY$36</f>
        <v>498.24821594499332</v>
      </c>
      <c r="BZ32" s="338">
        <f>'Table 4'!BZ$36</f>
        <v>674.50992434289537</v>
      </c>
      <c r="CA32" s="338">
        <f>'Table 4'!CA$36</f>
        <v>948.61570537850673</v>
      </c>
      <c r="CB32" s="338">
        <f>'Table 4'!CB$36</f>
        <v>1277.525568018913</v>
      </c>
      <c r="CC32" s="338">
        <f>'Table 4'!CC$36</f>
        <v>1454.9903888286594</v>
      </c>
      <c r="CD32" s="338">
        <f>'Table 4'!CD$36</f>
        <v>1553.1745447848816</v>
      </c>
      <c r="CE32" s="338">
        <f>'Table 4'!CE$36</f>
        <v>1638.8339235094181</v>
      </c>
      <c r="CF32" s="338">
        <f>'Table 4'!CF$36</f>
        <v>1784.4140908740189</v>
      </c>
      <c r="CG32" s="333">
        <f>'Table 4'!CG$36</f>
        <v>1951.3619228435973</v>
      </c>
    </row>
    <row r="33" spans="1:85" ht="27.65" customHeight="1" x14ac:dyDescent="0.35">
      <c r="A33" s="335"/>
      <c r="B33" s="336" t="s">
        <v>578</v>
      </c>
      <c r="C33" s="337"/>
      <c r="D33" s="338">
        <v>0</v>
      </c>
      <c r="E33" s="338">
        <v>0</v>
      </c>
      <c r="F33" s="338">
        <v>0</v>
      </c>
      <c r="G33" s="338">
        <v>0</v>
      </c>
      <c r="H33" s="338">
        <v>0</v>
      </c>
      <c r="I33" s="338">
        <v>0</v>
      </c>
      <c r="J33" s="338">
        <v>0</v>
      </c>
      <c r="K33" s="338">
        <v>0</v>
      </c>
      <c r="L33" s="338">
        <v>0</v>
      </c>
      <c r="M33" s="338">
        <v>0</v>
      </c>
      <c r="N33" s="338">
        <v>0</v>
      </c>
      <c r="O33" s="338">
        <v>0</v>
      </c>
      <c r="P33" s="338">
        <v>0</v>
      </c>
      <c r="Q33" s="338">
        <v>0</v>
      </c>
      <c r="R33" s="338">
        <v>0</v>
      </c>
      <c r="S33" s="338">
        <v>0</v>
      </c>
      <c r="T33" s="338">
        <v>0</v>
      </c>
      <c r="U33" s="338">
        <v>0</v>
      </c>
      <c r="V33" s="338">
        <v>0</v>
      </c>
      <c r="W33" s="338">
        <v>0</v>
      </c>
      <c r="X33" s="338">
        <v>0</v>
      </c>
      <c r="Y33" s="338">
        <v>0</v>
      </c>
      <c r="Z33" s="338">
        <v>0</v>
      </c>
      <c r="AA33" s="338">
        <v>0</v>
      </c>
      <c r="AB33" s="338">
        <v>0</v>
      </c>
      <c r="AC33" s="338">
        <v>0</v>
      </c>
      <c r="AD33" s="338">
        <v>0</v>
      </c>
      <c r="AE33" s="338">
        <v>0</v>
      </c>
      <c r="AF33" s="338">
        <v>0</v>
      </c>
      <c r="AG33" s="338">
        <v>0</v>
      </c>
      <c r="AH33" s="338">
        <v>0</v>
      </c>
      <c r="AI33" s="338">
        <v>0</v>
      </c>
      <c r="AJ33" s="338">
        <v>0</v>
      </c>
      <c r="AK33" s="338">
        <v>0</v>
      </c>
      <c r="AL33" s="338">
        <v>0</v>
      </c>
      <c r="AM33" s="338">
        <v>0</v>
      </c>
      <c r="AN33" s="338">
        <v>0</v>
      </c>
      <c r="AO33" s="338">
        <v>0</v>
      </c>
      <c r="AP33" s="338">
        <v>0</v>
      </c>
      <c r="AQ33" s="338">
        <v>0</v>
      </c>
      <c r="AR33" s="338">
        <v>0</v>
      </c>
      <c r="AS33" s="338">
        <v>0</v>
      </c>
      <c r="AT33" s="338">
        <v>0</v>
      </c>
      <c r="AU33" s="338">
        <v>0</v>
      </c>
      <c r="AV33" s="338">
        <v>0</v>
      </c>
      <c r="AW33" s="338">
        <v>0</v>
      </c>
      <c r="AX33" s="338">
        <v>0</v>
      </c>
      <c r="AY33" s="338">
        <v>0</v>
      </c>
      <c r="AZ33" s="338">
        <v>0</v>
      </c>
      <c r="BA33" s="338">
        <v>0</v>
      </c>
      <c r="BB33" s="338">
        <v>0</v>
      </c>
      <c r="BC33" s="338">
        <v>0</v>
      </c>
      <c r="BD33" s="338">
        <v>0</v>
      </c>
      <c r="BE33" s="338">
        <v>0</v>
      </c>
      <c r="BF33" s="338">
        <v>0</v>
      </c>
      <c r="BG33" s="338">
        <v>0</v>
      </c>
      <c r="BH33" s="338">
        <v>0</v>
      </c>
      <c r="BI33" s="338">
        <v>0</v>
      </c>
      <c r="BJ33" s="338">
        <v>0</v>
      </c>
      <c r="BK33" s="338">
        <v>0</v>
      </c>
      <c r="BL33" s="338">
        <v>0</v>
      </c>
      <c r="BM33" s="338">
        <v>0</v>
      </c>
      <c r="BN33" s="338">
        <v>0</v>
      </c>
      <c r="BO33" s="338">
        <v>0</v>
      </c>
      <c r="BP33" s="338">
        <v>0</v>
      </c>
      <c r="BQ33" s="338">
        <v>0</v>
      </c>
      <c r="BR33" s="338">
        <v>0</v>
      </c>
      <c r="BS33" s="338">
        <v>0</v>
      </c>
      <c r="BT33" s="338">
        <v>0</v>
      </c>
      <c r="BU33" s="338">
        <v>0</v>
      </c>
      <c r="BV33" s="338">
        <v>0</v>
      </c>
      <c r="BW33" s="338">
        <v>0</v>
      </c>
      <c r="BX33" s="338">
        <v>0</v>
      </c>
      <c r="BY33" s="338">
        <v>0</v>
      </c>
      <c r="BZ33" s="338">
        <v>1251.960554577242</v>
      </c>
      <c r="CA33" s="338">
        <v>1501.1473176279405</v>
      </c>
      <c r="CB33" s="338">
        <v>2.4203586587418062</v>
      </c>
      <c r="CC33" s="338">
        <v>0</v>
      </c>
      <c r="CD33" s="338">
        <v>0</v>
      </c>
      <c r="CE33" s="338">
        <v>0</v>
      </c>
      <c r="CF33" s="338">
        <v>0</v>
      </c>
      <c r="CG33" s="333">
        <v>0</v>
      </c>
    </row>
    <row r="34" spans="1:85" ht="27" customHeight="1" x14ac:dyDescent="0.35">
      <c r="A34" s="335"/>
      <c r="B34" s="336" t="s">
        <v>611</v>
      </c>
      <c r="C34" s="337"/>
      <c r="D34" s="338">
        <f t="shared" ref="D34:AI34" si="24">SUM(D35:D36)</f>
        <v>0</v>
      </c>
      <c r="E34" s="338">
        <f t="shared" si="24"/>
        <v>0</v>
      </c>
      <c r="F34" s="338">
        <f t="shared" si="24"/>
        <v>0</v>
      </c>
      <c r="G34" s="338">
        <f t="shared" si="24"/>
        <v>0</v>
      </c>
      <c r="H34" s="338">
        <f t="shared" si="24"/>
        <v>0</v>
      </c>
      <c r="I34" s="338">
        <f t="shared" si="24"/>
        <v>0</v>
      </c>
      <c r="J34" s="338">
        <f t="shared" si="24"/>
        <v>0</v>
      </c>
      <c r="K34" s="338">
        <f t="shared" si="24"/>
        <v>0</v>
      </c>
      <c r="L34" s="338">
        <f t="shared" si="24"/>
        <v>0</v>
      </c>
      <c r="M34" s="338">
        <f t="shared" si="24"/>
        <v>0</v>
      </c>
      <c r="N34" s="338">
        <f t="shared" si="24"/>
        <v>0</v>
      </c>
      <c r="O34" s="338">
        <f t="shared" si="24"/>
        <v>0</v>
      </c>
      <c r="P34" s="338">
        <f t="shared" si="24"/>
        <v>0</v>
      </c>
      <c r="Q34" s="338">
        <f t="shared" si="24"/>
        <v>0</v>
      </c>
      <c r="R34" s="338">
        <f t="shared" si="24"/>
        <v>0</v>
      </c>
      <c r="S34" s="338">
        <f t="shared" si="24"/>
        <v>0</v>
      </c>
      <c r="T34" s="338">
        <f t="shared" si="24"/>
        <v>0</v>
      </c>
      <c r="U34" s="338">
        <f t="shared" si="24"/>
        <v>0</v>
      </c>
      <c r="V34" s="338">
        <f t="shared" si="24"/>
        <v>0</v>
      </c>
      <c r="W34" s="338">
        <f t="shared" si="24"/>
        <v>0</v>
      </c>
      <c r="X34" s="338">
        <f t="shared" si="24"/>
        <v>0</v>
      </c>
      <c r="Y34" s="338">
        <f t="shared" si="24"/>
        <v>0</v>
      </c>
      <c r="Z34" s="338">
        <f t="shared" si="24"/>
        <v>0</v>
      </c>
      <c r="AA34" s="338">
        <f t="shared" si="24"/>
        <v>0</v>
      </c>
      <c r="AB34" s="338">
        <f t="shared" si="24"/>
        <v>0</v>
      </c>
      <c r="AC34" s="338">
        <f t="shared" si="24"/>
        <v>0</v>
      </c>
      <c r="AD34" s="338">
        <f t="shared" si="24"/>
        <v>0</v>
      </c>
      <c r="AE34" s="338">
        <f t="shared" si="24"/>
        <v>0</v>
      </c>
      <c r="AF34" s="338">
        <f t="shared" si="24"/>
        <v>0</v>
      </c>
      <c r="AG34" s="338">
        <f t="shared" si="24"/>
        <v>0</v>
      </c>
      <c r="AH34" s="338">
        <f t="shared" si="24"/>
        <v>51.497172727332845</v>
      </c>
      <c r="AI34" s="338">
        <f t="shared" si="24"/>
        <v>56.414147956273574</v>
      </c>
      <c r="AJ34" s="338">
        <f t="shared" ref="AJ34:BO34" si="25">SUM(AJ35:AJ36)</f>
        <v>72.615417878922116</v>
      </c>
      <c r="AK34" s="338">
        <f t="shared" si="25"/>
        <v>117.78692276529311</v>
      </c>
      <c r="AL34" s="338">
        <f t="shared" si="25"/>
        <v>151.22362386540289</v>
      </c>
      <c r="AM34" s="338">
        <f t="shared" si="25"/>
        <v>178.70507247687672</v>
      </c>
      <c r="AN34" s="338">
        <f t="shared" si="25"/>
        <v>201.80019075346371</v>
      </c>
      <c r="AO34" s="338">
        <f t="shared" si="25"/>
        <v>225.35883833034222</v>
      </c>
      <c r="AP34" s="338">
        <f t="shared" si="25"/>
        <v>242.96586799409306</v>
      </c>
      <c r="AQ34" s="338">
        <f t="shared" si="25"/>
        <v>251.3770479196252</v>
      </c>
      <c r="AR34" s="338">
        <f t="shared" si="25"/>
        <v>219.61099999999999</v>
      </c>
      <c r="AS34" s="338">
        <f t="shared" si="25"/>
        <v>302.30599999999998</v>
      </c>
      <c r="AT34" s="338">
        <f t="shared" si="25"/>
        <v>415.50300000000004</v>
      </c>
      <c r="AU34" s="338">
        <f t="shared" si="25"/>
        <v>549.82100000000003</v>
      </c>
      <c r="AV34" s="338">
        <f t="shared" si="25"/>
        <v>722.96500000000003</v>
      </c>
      <c r="AW34" s="338">
        <f t="shared" si="25"/>
        <v>963.53300000000002</v>
      </c>
      <c r="AX34" s="338">
        <f t="shared" si="25"/>
        <v>1237.7020586775143</v>
      </c>
      <c r="AY34" s="338">
        <f t="shared" si="25"/>
        <v>1440.7675679371928</v>
      </c>
      <c r="AZ34" s="338">
        <f t="shared" si="25"/>
        <v>1632.1173192887268</v>
      </c>
      <c r="BA34" s="338">
        <f t="shared" si="25"/>
        <v>1783.2014949487759</v>
      </c>
      <c r="BB34" s="338">
        <f t="shared" si="25"/>
        <v>1966.2753495570933</v>
      </c>
      <c r="BC34" s="338">
        <f t="shared" si="25"/>
        <v>2143.4684371455282</v>
      </c>
      <c r="BD34" s="338">
        <f t="shared" si="25"/>
        <v>2303.1767229957381</v>
      </c>
      <c r="BE34" s="338">
        <f t="shared" si="25"/>
        <v>2531.7035246192022</v>
      </c>
      <c r="BF34" s="338">
        <f t="shared" si="25"/>
        <v>2999.4614887041653</v>
      </c>
      <c r="BG34" s="338">
        <f t="shared" si="25"/>
        <v>2966.6712049912694</v>
      </c>
      <c r="BH34" s="338">
        <f t="shared" si="25"/>
        <v>3201.5130041258617</v>
      </c>
      <c r="BI34" s="338">
        <f t="shared" si="25"/>
        <v>3472.5465205192463</v>
      </c>
      <c r="BJ34" s="338">
        <f t="shared" si="25"/>
        <v>3760.9241738617989</v>
      </c>
      <c r="BK34" s="338">
        <f t="shared" si="25"/>
        <v>3996.4280011900032</v>
      </c>
      <c r="BL34" s="338">
        <f t="shared" si="25"/>
        <v>4891.7079022417884</v>
      </c>
      <c r="BM34" s="338">
        <f t="shared" si="25"/>
        <v>5587.16694369992</v>
      </c>
      <c r="BN34" s="338">
        <f t="shared" si="25"/>
        <v>5998.1093455519394</v>
      </c>
      <c r="BO34" s="338">
        <f t="shared" si="25"/>
        <v>6471.3592562218046</v>
      </c>
      <c r="BP34" s="338">
        <f t="shared" ref="BP34:CG34" si="26">SUM(BP35:BP36)</f>
        <v>6901.4624032787806</v>
      </c>
      <c r="BQ34" s="338">
        <f t="shared" si="26"/>
        <v>7141.9076247388075</v>
      </c>
      <c r="BR34" s="338">
        <f t="shared" si="26"/>
        <v>7733.6700263693729</v>
      </c>
      <c r="BS34" s="338">
        <f t="shared" si="26"/>
        <v>8132.5337356956888</v>
      </c>
      <c r="BT34" s="338">
        <f t="shared" si="26"/>
        <v>8160.913121062179</v>
      </c>
      <c r="BU34" s="338">
        <f t="shared" si="26"/>
        <v>8155.1111739159687</v>
      </c>
      <c r="BV34" s="338">
        <f t="shared" si="26"/>
        <v>8119.9048112608998</v>
      </c>
      <c r="BW34" s="338">
        <f t="shared" si="26"/>
        <v>8507.3968290984158</v>
      </c>
      <c r="BX34" s="338">
        <f t="shared" si="26"/>
        <v>9110.3796807877861</v>
      </c>
      <c r="BY34" s="338">
        <f t="shared" si="26"/>
        <v>10133.457239636724</v>
      </c>
      <c r="BZ34" s="338">
        <f t="shared" si="26"/>
        <v>11102.768564201688</v>
      </c>
      <c r="CA34" s="338">
        <f t="shared" si="26"/>
        <v>12388.435952926746</v>
      </c>
      <c r="CB34" s="338">
        <f t="shared" si="26"/>
        <v>13445.717007278105</v>
      </c>
      <c r="CC34" s="338">
        <f t="shared" si="26"/>
        <v>13874.778414919501</v>
      </c>
      <c r="CD34" s="338">
        <f t="shared" si="26"/>
        <v>14673.223963329501</v>
      </c>
      <c r="CE34" s="338">
        <f t="shared" si="26"/>
        <v>15445.034433828467</v>
      </c>
      <c r="CF34" s="338">
        <f t="shared" si="26"/>
        <v>16176.283420120297</v>
      </c>
      <c r="CG34" s="333">
        <f t="shared" si="26"/>
        <v>17003.702691322047</v>
      </c>
    </row>
    <row r="35" spans="1:85" ht="15.5" x14ac:dyDescent="0.35">
      <c r="A35" s="335"/>
      <c r="B35" s="291" t="s">
        <v>612</v>
      </c>
      <c r="C35" s="337"/>
      <c r="D35" s="338">
        <f>'Table 4'!D$28</f>
        <v>0</v>
      </c>
      <c r="E35" s="338">
        <f>'Table 4'!E$28</f>
        <v>0</v>
      </c>
      <c r="F35" s="338">
        <f>'Table 4'!F$28</f>
        <v>0</v>
      </c>
      <c r="G35" s="338">
        <f>'Table 4'!G$28</f>
        <v>0</v>
      </c>
      <c r="H35" s="338">
        <f>'Table 4'!H$28</f>
        <v>0</v>
      </c>
      <c r="I35" s="338">
        <f>'Table 4'!I$28</f>
        <v>0</v>
      </c>
      <c r="J35" s="338">
        <f>'Table 4'!J$28</f>
        <v>0</v>
      </c>
      <c r="K35" s="338">
        <f>'Table 4'!K$28</f>
        <v>0</v>
      </c>
      <c r="L35" s="338">
        <f>'Table 4'!L$28</f>
        <v>0</v>
      </c>
      <c r="M35" s="338">
        <f>'Table 4'!M$28</f>
        <v>0</v>
      </c>
      <c r="N35" s="338">
        <f>'Table 4'!N$28</f>
        <v>0</v>
      </c>
      <c r="O35" s="338">
        <f>'Table 4'!O$28</f>
        <v>0</v>
      </c>
      <c r="P35" s="338">
        <f>'Table 4'!P$28</f>
        <v>0</v>
      </c>
      <c r="Q35" s="338">
        <f>'Table 4'!Q$28</f>
        <v>0</v>
      </c>
      <c r="R35" s="338">
        <f>'Table 4'!R$28</f>
        <v>0</v>
      </c>
      <c r="S35" s="338">
        <f>'Table 4'!S$28</f>
        <v>0</v>
      </c>
      <c r="T35" s="338">
        <f>'Table 4'!T$28</f>
        <v>0</v>
      </c>
      <c r="U35" s="338">
        <f>'Table 4'!U$28</f>
        <v>0</v>
      </c>
      <c r="V35" s="338">
        <f>'Table 4'!V$28</f>
        <v>0</v>
      </c>
      <c r="W35" s="338">
        <f>'Table 4'!W$28</f>
        <v>0</v>
      </c>
      <c r="X35" s="338">
        <f>'Table 4'!X$28</f>
        <v>0</v>
      </c>
      <c r="Y35" s="338">
        <f>'Table 4'!Y$28</f>
        <v>0</v>
      </c>
      <c r="Z35" s="338">
        <f>'Table 4'!Z$28</f>
        <v>0</v>
      </c>
      <c r="AA35" s="338">
        <f>'Table 4'!AA$28</f>
        <v>0</v>
      </c>
      <c r="AB35" s="338">
        <f>'Table 4'!AB$28</f>
        <v>0</v>
      </c>
      <c r="AC35" s="338">
        <f>'Table 4'!AC$28</f>
        <v>0</v>
      </c>
      <c r="AD35" s="338">
        <f>'Table 4'!AD$28</f>
        <v>0</v>
      </c>
      <c r="AE35" s="338">
        <f>'Table 4'!AE$28</f>
        <v>0</v>
      </c>
      <c r="AF35" s="338">
        <f>'Table 4'!AF$28</f>
        <v>0</v>
      </c>
      <c r="AG35" s="338">
        <f>'Table 4'!AG$28</f>
        <v>0</v>
      </c>
      <c r="AH35" s="338">
        <f>'Table 4'!AH$28</f>
        <v>51.497172727332845</v>
      </c>
      <c r="AI35" s="338">
        <f>'Table 4'!AI$28</f>
        <v>56.414147956273574</v>
      </c>
      <c r="AJ35" s="338">
        <f>'Table 4'!AJ$28</f>
        <v>72.615417878922116</v>
      </c>
      <c r="AK35" s="338">
        <f>'Table 4'!AK$28</f>
        <v>117.78692276529311</v>
      </c>
      <c r="AL35" s="338">
        <f>'Table 4'!AL$28</f>
        <v>151.22362386540289</v>
      </c>
      <c r="AM35" s="338">
        <f>'Table 4'!AM$28</f>
        <v>178.70507247687672</v>
      </c>
      <c r="AN35" s="338">
        <f>'Table 4'!AN$28</f>
        <v>201.80019075346371</v>
      </c>
      <c r="AO35" s="338">
        <f>'Table 4'!AO$28</f>
        <v>225.35883833034222</v>
      </c>
      <c r="AP35" s="338">
        <f>'Table 4'!AP$28</f>
        <v>242.96586799409306</v>
      </c>
      <c r="AQ35" s="338">
        <f>'Table 4'!AQ$28</f>
        <v>251.3770479196252</v>
      </c>
      <c r="AR35" s="338">
        <f>'Table 4'!AR$28</f>
        <v>219.61099999999999</v>
      </c>
      <c r="AS35" s="338">
        <f>'Table 4'!AS$28</f>
        <v>302.30599999999998</v>
      </c>
      <c r="AT35" s="338">
        <f>'Table 4'!AT$28</f>
        <v>415.50300000000004</v>
      </c>
      <c r="AU35" s="338">
        <f>'Table 4'!AU$28</f>
        <v>549.82100000000003</v>
      </c>
      <c r="AV35" s="338">
        <f>'Table 4'!AV$28</f>
        <v>722.96500000000003</v>
      </c>
      <c r="AW35" s="338">
        <f>'Table 4'!AW$28</f>
        <v>963.53300000000002</v>
      </c>
      <c r="AX35" s="338">
        <f>'Table 4'!AX$28</f>
        <v>1237.7020586775143</v>
      </c>
      <c r="AY35" s="338">
        <f>'Table 4'!AY$28</f>
        <v>1440.7675679371928</v>
      </c>
      <c r="AZ35" s="338">
        <f>'Table 4'!AZ$28</f>
        <v>1632.1173192887268</v>
      </c>
      <c r="BA35" s="338">
        <f>'Table 4'!BA$28</f>
        <v>1783.2014949487759</v>
      </c>
      <c r="BB35" s="338">
        <f>'Table 4'!BB$28</f>
        <v>1966.2753495570933</v>
      </c>
      <c r="BC35" s="338">
        <f>'Table 4'!BC$28</f>
        <v>2143.4684371455282</v>
      </c>
      <c r="BD35" s="338">
        <f>'Table 4'!BD$28</f>
        <v>2303.1767229957381</v>
      </c>
      <c r="BE35" s="338">
        <f>'Table 4'!BE$28</f>
        <v>2531.7035246192022</v>
      </c>
      <c r="BF35" s="338">
        <f>'Table 4'!BF$28</f>
        <v>2999.4614887041653</v>
      </c>
      <c r="BG35" s="338">
        <f>'Table 4'!BG$28</f>
        <v>2966.6712049912694</v>
      </c>
      <c r="BH35" s="338">
        <f>'Table 4'!BH$28</f>
        <v>3201.5130041258617</v>
      </c>
      <c r="BI35" s="338">
        <f>'Table 4'!BI$28</f>
        <v>3472.5465205192463</v>
      </c>
      <c r="BJ35" s="338">
        <f>'Table 4'!BJ$28</f>
        <v>3760.9241738617989</v>
      </c>
      <c r="BK35" s="338">
        <f>'Table 4'!BK$28</f>
        <v>3996.4280011900032</v>
      </c>
      <c r="BL35" s="338">
        <f>'Table 4'!BL$28</f>
        <v>4891.7079022417884</v>
      </c>
      <c r="BM35" s="338">
        <f>'Table 4'!BM$28</f>
        <v>5587.16694369992</v>
      </c>
      <c r="BN35" s="338">
        <f>'Table 4'!BN$28</f>
        <v>5998.1093455519394</v>
      </c>
      <c r="BO35" s="338">
        <f>'Table 4'!BO$28</f>
        <v>6471.3592562218046</v>
      </c>
      <c r="BP35" s="338">
        <f>'Table 4'!BP$28</f>
        <v>6901.4624032787806</v>
      </c>
      <c r="BQ35" s="338">
        <f>'Table 4'!BQ$28</f>
        <v>7141.9076247388075</v>
      </c>
      <c r="BR35" s="338">
        <f>'Table 4'!BR$28</f>
        <v>7733.6700263693729</v>
      </c>
      <c r="BS35" s="338">
        <f>'Table 4'!BS$28</f>
        <v>8132.5337356956888</v>
      </c>
      <c r="BT35" s="338">
        <f>'Table 4'!BT$28</f>
        <v>8108.0490092891159</v>
      </c>
      <c r="BU35" s="338">
        <f>'Table 4'!BU$28</f>
        <v>7918.391130132075</v>
      </c>
      <c r="BV35" s="338">
        <f>'Table 4'!BV$28</f>
        <v>7516.1284248974798</v>
      </c>
      <c r="BW35" s="338">
        <f>'Table 4'!BW$28</f>
        <v>6860.5919873947169</v>
      </c>
      <c r="BX35" s="338">
        <f>'Table 4'!BX$28</f>
        <v>6632.3136667107028</v>
      </c>
      <c r="BY35" s="338">
        <f>'Table 4'!BY$28</f>
        <v>6246.9974535818019</v>
      </c>
      <c r="BZ35" s="338">
        <f>'Table 4'!BZ$28</f>
        <v>6096.1118194482306</v>
      </c>
      <c r="CA35" s="338">
        <f>'Table 4'!CA$28</f>
        <v>6152.1960838859723</v>
      </c>
      <c r="CB35" s="338">
        <f>'Table 4'!CB$28</f>
        <v>5221.4521656928346</v>
      </c>
      <c r="CC35" s="338">
        <f>'Table 4'!CC$28</f>
        <v>2391.0435286092975</v>
      </c>
      <c r="CD35" s="338">
        <f>'Table 4'!CD$28</f>
        <v>1708.4698047752313</v>
      </c>
      <c r="CE35" s="338">
        <f>'Table 4'!CE$28</f>
        <v>1784.3651736027168</v>
      </c>
      <c r="CF35" s="338">
        <f>'Table 4'!CF$28</f>
        <v>1831.4480056244292</v>
      </c>
      <c r="CG35" s="333">
        <f>'Table 4'!CG$28</f>
        <v>1897.974070249631</v>
      </c>
    </row>
    <row r="36" spans="1:85" ht="15.5" x14ac:dyDescent="0.35">
      <c r="A36" s="335"/>
      <c r="B36" s="291" t="s">
        <v>613</v>
      </c>
      <c r="C36" s="342" t="s">
        <v>607</v>
      </c>
      <c r="D36" s="338">
        <f>'Table 4'!D$35</f>
        <v>0</v>
      </c>
      <c r="E36" s="338">
        <f>'Table 4'!E$35</f>
        <v>0</v>
      </c>
      <c r="F36" s="338">
        <f>'Table 4'!F$35</f>
        <v>0</v>
      </c>
      <c r="G36" s="338">
        <f>'Table 4'!G$35</f>
        <v>0</v>
      </c>
      <c r="H36" s="338">
        <f>'Table 4'!H$35</f>
        <v>0</v>
      </c>
      <c r="I36" s="338">
        <f>'Table 4'!I$35</f>
        <v>0</v>
      </c>
      <c r="J36" s="338">
        <f>'Table 4'!J$35</f>
        <v>0</v>
      </c>
      <c r="K36" s="338">
        <f>'Table 4'!K$35</f>
        <v>0</v>
      </c>
      <c r="L36" s="338">
        <f>'Table 4'!L$35</f>
        <v>0</v>
      </c>
      <c r="M36" s="338">
        <f>'Table 4'!M$35</f>
        <v>0</v>
      </c>
      <c r="N36" s="338">
        <f>'Table 4'!N$35</f>
        <v>0</v>
      </c>
      <c r="O36" s="338">
        <f>'Table 4'!O$35</f>
        <v>0</v>
      </c>
      <c r="P36" s="338">
        <f>'Table 4'!P$35</f>
        <v>0</v>
      </c>
      <c r="Q36" s="338">
        <f>'Table 4'!Q$35</f>
        <v>0</v>
      </c>
      <c r="R36" s="338">
        <f>'Table 4'!R$35</f>
        <v>0</v>
      </c>
      <c r="S36" s="338">
        <f>'Table 4'!S$35</f>
        <v>0</v>
      </c>
      <c r="T36" s="338">
        <f>'Table 4'!T$35</f>
        <v>0</v>
      </c>
      <c r="U36" s="338">
        <f>'Table 4'!U$35</f>
        <v>0</v>
      </c>
      <c r="V36" s="338">
        <f>'Table 4'!V$35</f>
        <v>0</v>
      </c>
      <c r="W36" s="338">
        <f>'Table 4'!W$35</f>
        <v>0</v>
      </c>
      <c r="X36" s="338">
        <f>'Table 4'!X$35</f>
        <v>0</v>
      </c>
      <c r="Y36" s="338">
        <f>'Table 4'!Y$35</f>
        <v>0</v>
      </c>
      <c r="Z36" s="338">
        <f>'Table 4'!Z$35</f>
        <v>0</v>
      </c>
      <c r="AA36" s="338">
        <f>'Table 4'!AA$35</f>
        <v>0</v>
      </c>
      <c r="AB36" s="338">
        <f>'Table 4'!AB$35</f>
        <v>0</v>
      </c>
      <c r="AC36" s="338">
        <f>'Table 4'!AC$35</f>
        <v>0</v>
      </c>
      <c r="AD36" s="338">
        <f>'Table 4'!AD$35</f>
        <v>0</v>
      </c>
      <c r="AE36" s="338">
        <f>'Table 4'!AE$35</f>
        <v>0</v>
      </c>
      <c r="AF36" s="338">
        <f>'Table 4'!AF$35</f>
        <v>0</v>
      </c>
      <c r="AG36" s="338">
        <f>'Table 4'!AG$35</f>
        <v>0</v>
      </c>
      <c r="AH36" s="338">
        <f>'Table 4'!AH$35</f>
        <v>0</v>
      </c>
      <c r="AI36" s="338">
        <f>'Table 4'!AI$35</f>
        <v>0</v>
      </c>
      <c r="AJ36" s="338">
        <f>'Table 4'!AJ$35</f>
        <v>0</v>
      </c>
      <c r="AK36" s="338">
        <f>'Table 4'!AK$35</f>
        <v>0</v>
      </c>
      <c r="AL36" s="338">
        <f>'Table 4'!AL$35</f>
        <v>0</v>
      </c>
      <c r="AM36" s="338">
        <f>'Table 4'!AM$35</f>
        <v>0</v>
      </c>
      <c r="AN36" s="338">
        <f>'Table 4'!AN$35</f>
        <v>0</v>
      </c>
      <c r="AO36" s="338">
        <f>'Table 4'!AO$35</f>
        <v>0</v>
      </c>
      <c r="AP36" s="338">
        <f>'Table 4'!AP$35</f>
        <v>0</v>
      </c>
      <c r="AQ36" s="338">
        <f>'Table 4'!AQ$35</f>
        <v>0</v>
      </c>
      <c r="AR36" s="338">
        <f>'Table 4'!AR$35</f>
        <v>0</v>
      </c>
      <c r="AS36" s="338">
        <f>'Table 4'!AS$35</f>
        <v>0</v>
      </c>
      <c r="AT36" s="338">
        <f>'Table 4'!AT$35</f>
        <v>0</v>
      </c>
      <c r="AU36" s="338">
        <f>'Table 4'!AU$35</f>
        <v>0</v>
      </c>
      <c r="AV36" s="338">
        <f>'Table 4'!AV$35</f>
        <v>0</v>
      </c>
      <c r="AW36" s="338">
        <f>'Table 4'!AW$35</f>
        <v>0</v>
      </c>
      <c r="AX36" s="338">
        <f>'Table 4'!AX$35</f>
        <v>0</v>
      </c>
      <c r="AY36" s="338">
        <f>'Table 4'!AY$35</f>
        <v>0</v>
      </c>
      <c r="AZ36" s="338">
        <f>'Table 4'!AZ$35</f>
        <v>0</v>
      </c>
      <c r="BA36" s="338">
        <f>'Table 4'!BA$35</f>
        <v>0</v>
      </c>
      <c r="BB36" s="338">
        <f>'Table 4'!BB$35</f>
        <v>0</v>
      </c>
      <c r="BC36" s="338">
        <f>'Table 4'!BC$35</f>
        <v>0</v>
      </c>
      <c r="BD36" s="338">
        <f>'Table 4'!BD$35</f>
        <v>0</v>
      </c>
      <c r="BE36" s="338">
        <f>'Table 4'!BE$35</f>
        <v>0</v>
      </c>
      <c r="BF36" s="338">
        <f>'Table 4'!BF$35</f>
        <v>0</v>
      </c>
      <c r="BG36" s="338">
        <f>'Table 4'!BG$35</f>
        <v>0</v>
      </c>
      <c r="BH36" s="338">
        <f>'Table 4'!BH$35</f>
        <v>0</v>
      </c>
      <c r="BI36" s="338">
        <f>'Table 4'!BI$35</f>
        <v>0</v>
      </c>
      <c r="BJ36" s="338">
        <f>'Table 4'!BJ$35</f>
        <v>0</v>
      </c>
      <c r="BK36" s="338">
        <f>'Table 4'!BK$35</f>
        <v>0</v>
      </c>
      <c r="BL36" s="338">
        <f>'Table 4'!BL$35</f>
        <v>0</v>
      </c>
      <c r="BM36" s="338">
        <f>'Table 4'!BM$35</f>
        <v>0</v>
      </c>
      <c r="BN36" s="338">
        <f>'Table 4'!BN$35</f>
        <v>0</v>
      </c>
      <c r="BO36" s="338">
        <f>'Table 4'!BO$35</f>
        <v>0</v>
      </c>
      <c r="BP36" s="338">
        <f>'Table 4'!BP$35</f>
        <v>0</v>
      </c>
      <c r="BQ36" s="338">
        <f>'Table 4'!BQ$35</f>
        <v>0</v>
      </c>
      <c r="BR36" s="338">
        <f>'Table 4'!BR$35</f>
        <v>0</v>
      </c>
      <c r="BS36" s="338">
        <f>'Table 4'!BS$35</f>
        <v>0</v>
      </c>
      <c r="BT36" s="338">
        <f>'Table 4'!BT$35</f>
        <v>52.864111773063229</v>
      </c>
      <c r="BU36" s="338">
        <f>'Table 4'!BU$35</f>
        <v>236.72004378389357</v>
      </c>
      <c r="BV36" s="338">
        <f>'Table 4'!BV$35</f>
        <v>603.77638636341965</v>
      </c>
      <c r="BW36" s="338">
        <f>'Table 4'!BW$35</f>
        <v>1646.8048417036982</v>
      </c>
      <c r="BX36" s="338">
        <f>'Table 4'!BX$35</f>
        <v>2478.0660140770829</v>
      </c>
      <c r="BY36" s="338">
        <f>'Table 4'!BY$35</f>
        <v>3886.459786054922</v>
      </c>
      <c r="BZ36" s="338">
        <f>'Table 4'!BZ$35</f>
        <v>5006.6567447534571</v>
      </c>
      <c r="CA36" s="338">
        <f>'Table 4'!CA$35</f>
        <v>6236.2398690407745</v>
      </c>
      <c r="CB36" s="338">
        <f>'Table 4'!CB$35</f>
        <v>8224.2648415852709</v>
      </c>
      <c r="CC36" s="338">
        <f>'Table 4'!CC$35</f>
        <v>11483.734886310203</v>
      </c>
      <c r="CD36" s="338">
        <f>'Table 4'!CD$35</f>
        <v>12964.754158554269</v>
      </c>
      <c r="CE36" s="338">
        <f>'Table 4'!CE$35</f>
        <v>13660.66926022575</v>
      </c>
      <c r="CF36" s="338">
        <f>'Table 4'!CF$35</f>
        <v>14344.835414495867</v>
      </c>
      <c r="CG36" s="333">
        <f>'Table 4'!CG$35</f>
        <v>15105.728621072418</v>
      </c>
    </row>
    <row r="37" spans="1:85" ht="27" customHeight="1" x14ac:dyDescent="0.35">
      <c r="A37" s="335"/>
      <c r="B37" s="343" t="s">
        <v>614</v>
      </c>
      <c r="C37" s="337"/>
      <c r="D37" s="338">
        <f t="shared" ref="D37:AI37" si="27">D17+D12</f>
        <v>0</v>
      </c>
      <c r="E37" s="338">
        <f t="shared" si="27"/>
        <v>0</v>
      </c>
      <c r="F37" s="338">
        <f t="shared" si="27"/>
        <v>0</v>
      </c>
      <c r="G37" s="338">
        <f t="shared" si="27"/>
        <v>0</v>
      </c>
      <c r="H37" s="338">
        <f t="shared" si="27"/>
        <v>0</v>
      </c>
      <c r="I37" s="338">
        <f t="shared" si="27"/>
        <v>0</v>
      </c>
      <c r="J37" s="338">
        <f t="shared" si="27"/>
        <v>0</v>
      </c>
      <c r="K37" s="338">
        <f t="shared" si="27"/>
        <v>0</v>
      </c>
      <c r="L37" s="338">
        <f t="shared" si="27"/>
        <v>0</v>
      </c>
      <c r="M37" s="338">
        <f t="shared" si="27"/>
        <v>0</v>
      </c>
      <c r="N37" s="338">
        <f t="shared" si="27"/>
        <v>0</v>
      </c>
      <c r="O37" s="338">
        <f t="shared" si="27"/>
        <v>0</v>
      </c>
      <c r="P37" s="338">
        <f t="shared" si="27"/>
        <v>0</v>
      </c>
      <c r="Q37" s="338">
        <f t="shared" si="27"/>
        <v>0</v>
      </c>
      <c r="R37" s="338">
        <f t="shared" si="27"/>
        <v>0</v>
      </c>
      <c r="S37" s="338">
        <f t="shared" si="27"/>
        <v>0</v>
      </c>
      <c r="T37" s="338">
        <f t="shared" si="27"/>
        <v>0</v>
      </c>
      <c r="U37" s="338">
        <f t="shared" si="27"/>
        <v>0</v>
      </c>
      <c r="V37" s="338">
        <f t="shared" si="27"/>
        <v>0</v>
      </c>
      <c r="W37" s="338">
        <f t="shared" si="27"/>
        <v>0</v>
      </c>
      <c r="X37" s="338">
        <f t="shared" si="27"/>
        <v>0</v>
      </c>
      <c r="Y37" s="338">
        <f t="shared" si="27"/>
        <v>0</v>
      </c>
      <c r="Z37" s="338">
        <f t="shared" si="27"/>
        <v>0</v>
      </c>
      <c r="AA37" s="338">
        <f t="shared" si="27"/>
        <v>0</v>
      </c>
      <c r="AB37" s="338">
        <f t="shared" si="27"/>
        <v>0</v>
      </c>
      <c r="AC37" s="338">
        <f t="shared" si="27"/>
        <v>0</v>
      </c>
      <c r="AD37" s="338">
        <f t="shared" si="27"/>
        <v>0</v>
      </c>
      <c r="AE37" s="338">
        <f t="shared" si="27"/>
        <v>0</v>
      </c>
      <c r="AF37" s="338">
        <f t="shared" si="27"/>
        <v>7.3822378353269071</v>
      </c>
      <c r="AG37" s="338">
        <f t="shared" si="27"/>
        <v>15.771070385661062</v>
      </c>
      <c r="AH37" s="338">
        <f t="shared" si="27"/>
        <v>1690.3308769340072</v>
      </c>
      <c r="AI37" s="338">
        <f t="shared" si="27"/>
        <v>1848.5726126252614</v>
      </c>
      <c r="AJ37" s="338">
        <f t="shared" ref="AJ37:BO37" si="28">AJ17+AJ12</f>
        <v>2068.2982762681795</v>
      </c>
      <c r="AK37" s="338">
        <f t="shared" si="28"/>
        <v>2371.7390993096665</v>
      </c>
      <c r="AL37" s="338">
        <f t="shared" si="28"/>
        <v>2573.0651737308012</v>
      </c>
      <c r="AM37" s="338">
        <f t="shared" si="28"/>
        <v>2648.3635230133664</v>
      </c>
      <c r="AN37" s="338">
        <f t="shared" si="28"/>
        <v>3019.6868233915284</v>
      </c>
      <c r="AO37" s="338">
        <f t="shared" si="28"/>
        <v>3312.6508911545297</v>
      </c>
      <c r="AP37" s="338">
        <f t="shared" si="28"/>
        <v>3636.7983750467838</v>
      </c>
      <c r="AQ37" s="338">
        <f t="shared" si="28"/>
        <v>3961.0598903573919</v>
      </c>
      <c r="AR37" s="338">
        <f t="shared" si="28"/>
        <v>4482.699847357535</v>
      </c>
      <c r="AS37" s="338">
        <f t="shared" si="28"/>
        <v>5030.9786513894587</v>
      </c>
      <c r="AT37" s="338">
        <f t="shared" si="28"/>
        <v>5786.514367342872</v>
      </c>
      <c r="AU37" s="338">
        <f t="shared" si="28"/>
        <v>7192.3746029836575</v>
      </c>
      <c r="AV37" s="338">
        <f t="shared" si="28"/>
        <v>8985.2988078646267</v>
      </c>
      <c r="AW37" s="338">
        <f t="shared" si="28"/>
        <v>10627.522438410071</v>
      </c>
      <c r="AX37" s="338">
        <f t="shared" si="28"/>
        <v>11862.566998213688</v>
      </c>
      <c r="AY37" s="338">
        <f t="shared" si="28"/>
        <v>13800.298933502874</v>
      </c>
      <c r="AZ37" s="338">
        <f t="shared" si="28"/>
        <v>14427.883392050062</v>
      </c>
      <c r="BA37" s="338">
        <f t="shared" si="28"/>
        <v>14634.422830499556</v>
      </c>
      <c r="BB37" s="338">
        <f t="shared" si="28"/>
        <v>14766.127767056852</v>
      </c>
      <c r="BC37" s="338">
        <f t="shared" si="28"/>
        <v>14606.948149797892</v>
      </c>
      <c r="BD37" s="338">
        <f t="shared" si="28"/>
        <v>14961.530800400422</v>
      </c>
      <c r="BE37" s="338">
        <f t="shared" si="28"/>
        <v>15491.449960154281</v>
      </c>
      <c r="BF37" s="338">
        <f t="shared" si="28"/>
        <v>15563.161588594316</v>
      </c>
      <c r="BG37" s="338">
        <f t="shared" si="28"/>
        <v>15961.270951923729</v>
      </c>
      <c r="BH37" s="338">
        <f t="shared" si="28"/>
        <v>15944.429431344131</v>
      </c>
      <c r="BI37" s="338">
        <f t="shared" si="28"/>
        <v>16150.139607050696</v>
      </c>
      <c r="BJ37" s="338">
        <f t="shared" si="28"/>
        <v>16467.050155148798</v>
      </c>
      <c r="BK37" s="338">
        <f t="shared" si="28"/>
        <v>17403.317130333329</v>
      </c>
      <c r="BL37" s="338">
        <f t="shared" si="28"/>
        <v>17836.264300061834</v>
      </c>
      <c r="BM37" s="338">
        <f t="shared" si="28"/>
        <v>19058.848007043314</v>
      </c>
      <c r="BN37" s="338">
        <f t="shared" si="28"/>
        <v>19597.195623710209</v>
      </c>
      <c r="BO37" s="338">
        <f t="shared" si="28"/>
        <v>20142.807423229598</v>
      </c>
      <c r="BP37" s="338">
        <f t="shared" ref="BP37:CG37" si="29">BP17+BP12</f>
        <v>20691.737630440137</v>
      </c>
      <c r="BQ37" s="338">
        <f t="shared" si="29"/>
        <v>21008.974232924593</v>
      </c>
      <c r="BR37" s="338">
        <f t="shared" si="29"/>
        <v>22650.410442240624</v>
      </c>
      <c r="BS37" s="338">
        <f t="shared" si="29"/>
        <v>24443.468610374504</v>
      </c>
      <c r="BT37" s="338">
        <f t="shared" si="29"/>
        <v>25153.400298890541</v>
      </c>
      <c r="BU37" s="338">
        <f t="shared" si="29"/>
        <v>27126.588233063299</v>
      </c>
      <c r="BV37" s="338">
        <f t="shared" si="29"/>
        <v>28230.889914168489</v>
      </c>
      <c r="BW37" s="338">
        <f t="shared" si="29"/>
        <v>29467.44770738938</v>
      </c>
      <c r="BX37" s="338">
        <f t="shared" si="29"/>
        <v>31866.140564090983</v>
      </c>
      <c r="BY37" s="338">
        <f t="shared" si="29"/>
        <v>34385.07740789665</v>
      </c>
      <c r="BZ37" s="338">
        <f t="shared" si="29"/>
        <v>37731.100496700208</v>
      </c>
      <c r="CA37" s="338">
        <f t="shared" si="29"/>
        <v>44635.308017726544</v>
      </c>
      <c r="CB37" s="338">
        <f t="shared" si="29"/>
        <v>51955.511346949024</v>
      </c>
      <c r="CC37" s="338">
        <f t="shared" si="29"/>
        <v>55696.030752309955</v>
      </c>
      <c r="CD37" s="338">
        <f t="shared" si="29"/>
        <v>59088.510491727604</v>
      </c>
      <c r="CE37" s="338">
        <f t="shared" si="29"/>
        <v>62849.689765758907</v>
      </c>
      <c r="CF37" s="338">
        <f t="shared" si="29"/>
        <v>66444.493678927858</v>
      </c>
      <c r="CG37" s="333">
        <f t="shared" si="29"/>
        <v>70041.863292042835</v>
      </c>
    </row>
    <row r="38" spans="1:85" s="334" customFormat="1" ht="27" customHeight="1" x14ac:dyDescent="0.35">
      <c r="A38" s="327"/>
      <c r="B38" s="332" t="s">
        <v>545</v>
      </c>
      <c r="C38" s="328"/>
      <c r="D38" s="330">
        <f t="shared" ref="D38:AI38" si="30">D39+D44+D48+D53</f>
        <v>0</v>
      </c>
      <c r="E38" s="330">
        <f t="shared" si="30"/>
        <v>0</v>
      </c>
      <c r="F38" s="330">
        <f t="shared" si="30"/>
        <v>0</v>
      </c>
      <c r="G38" s="330">
        <f t="shared" si="30"/>
        <v>0</v>
      </c>
      <c r="H38" s="330">
        <f t="shared" si="30"/>
        <v>0</v>
      </c>
      <c r="I38" s="330">
        <f t="shared" si="30"/>
        <v>0</v>
      </c>
      <c r="J38" s="330">
        <f t="shared" si="30"/>
        <v>0</v>
      </c>
      <c r="K38" s="330">
        <f t="shared" si="30"/>
        <v>0</v>
      </c>
      <c r="L38" s="330">
        <f t="shared" si="30"/>
        <v>0</v>
      </c>
      <c r="M38" s="330">
        <f t="shared" si="30"/>
        <v>0</v>
      </c>
      <c r="N38" s="330">
        <f t="shared" si="30"/>
        <v>0</v>
      </c>
      <c r="O38" s="330">
        <f t="shared" si="30"/>
        <v>0</v>
      </c>
      <c r="P38" s="330">
        <f t="shared" si="30"/>
        <v>0</v>
      </c>
      <c r="Q38" s="330">
        <f t="shared" si="30"/>
        <v>0</v>
      </c>
      <c r="R38" s="330">
        <f t="shared" si="30"/>
        <v>0</v>
      </c>
      <c r="S38" s="330">
        <f t="shared" si="30"/>
        <v>0</v>
      </c>
      <c r="T38" s="330">
        <f t="shared" si="30"/>
        <v>0</v>
      </c>
      <c r="U38" s="330">
        <f t="shared" si="30"/>
        <v>0</v>
      </c>
      <c r="V38" s="330">
        <f t="shared" si="30"/>
        <v>0</v>
      </c>
      <c r="W38" s="330">
        <f t="shared" si="30"/>
        <v>0</v>
      </c>
      <c r="X38" s="330">
        <f t="shared" si="30"/>
        <v>0</v>
      </c>
      <c r="Y38" s="330">
        <f t="shared" si="30"/>
        <v>0</v>
      </c>
      <c r="Z38" s="330">
        <f t="shared" si="30"/>
        <v>0</v>
      </c>
      <c r="AA38" s="330">
        <f t="shared" si="30"/>
        <v>0</v>
      </c>
      <c r="AB38" s="330">
        <f t="shared" si="30"/>
        <v>0</v>
      </c>
      <c r="AC38" s="330">
        <f t="shared" si="30"/>
        <v>18.1796875</v>
      </c>
      <c r="AD38" s="330">
        <f t="shared" si="30"/>
        <v>31.19737611168345</v>
      </c>
      <c r="AE38" s="330">
        <f t="shared" si="30"/>
        <v>49.276852855594228</v>
      </c>
      <c r="AF38" s="330">
        <f t="shared" si="30"/>
        <v>66.046537152148517</v>
      </c>
      <c r="AG38" s="330">
        <f t="shared" si="30"/>
        <v>88.839765240708175</v>
      </c>
      <c r="AH38" s="330">
        <f t="shared" si="30"/>
        <v>258.11413250068358</v>
      </c>
      <c r="AI38" s="330">
        <f t="shared" si="30"/>
        <v>305.7873946256878</v>
      </c>
      <c r="AJ38" s="330">
        <f t="shared" ref="AJ38:BO38" si="31">AJ39+AJ44+AJ48+AJ53</f>
        <v>388.84742571798841</v>
      </c>
      <c r="AK38" s="330">
        <f t="shared" si="31"/>
        <v>482.66435420183143</v>
      </c>
      <c r="AL38" s="330">
        <f t="shared" si="31"/>
        <v>593.93759217154206</v>
      </c>
      <c r="AM38" s="330">
        <f t="shared" si="31"/>
        <v>710.47983839481799</v>
      </c>
      <c r="AN38" s="330">
        <f t="shared" si="31"/>
        <v>829.39313104256257</v>
      </c>
      <c r="AO38" s="330">
        <f t="shared" si="31"/>
        <v>993.53064962539042</v>
      </c>
      <c r="AP38" s="330">
        <f t="shared" si="31"/>
        <v>1211.2694385134364</v>
      </c>
      <c r="AQ38" s="330">
        <f t="shared" si="31"/>
        <v>1415.0480493004588</v>
      </c>
      <c r="AR38" s="330">
        <f t="shared" si="31"/>
        <v>1631.8074410566494</v>
      </c>
      <c r="AS38" s="330">
        <f t="shared" si="31"/>
        <v>1914.6843034256733</v>
      </c>
      <c r="AT38" s="330">
        <f t="shared" si="31"/>
        <v>2304.3560397957795</v>
      </c>
      <c r="AU38" s="330">
        <f t="shared" si="31"/>
        <v>2877.976333408672</v>
      </c>
      <c r="AV38" s="330">
        <f t="shared" si="31"/>
        <v>3518.9052789337861</v>
      </c>
      <c r="AW38" s="330">
        <f t="shared" si="31"/>
        <v>4088.8251420278812</v>
      </c>
      <c r="AX38" s="330">
        <f t="shared" si="31"/>
        <v>4454.0453902961845</v>
      </c>
      <c r="AY38" s="330">
        <f t="shared" si="31"/>
        <v>3686.8242456152539</v>
      </c>
      <c r="AZ38" s="330">
        <f t="shared" si="31"/>
        <v>4036.0962567005113</v>
      </c>
      <c r="BA38" s="330">
        <f t="shared" si="31"/>
        <v>4358.3338667151984</v>
      </c>
      <c r="BB38" s="330">
        <f t="shared" si="31"/>
        <v>4688.5010123243246</v>
      </c>
      <c r="BC38" s="330">
        <f t="shared" si="31"/>
        <v>4988.7399468664707</v>
      </c>
      <c r="BD38" s="330">
        <f t="shared" si="31"/>
        <v>5336.818108979679</v>
      </c>
      <c r="BE38" s="330">
        <f t="shared" si="31"/>
        <v>5722.9334806594406</v>
      </c>
      <c r="BF38" s="330">
        <f t="shared" si="31"/>
        <v>5985.9913311368155</v>
      </c>
      <c r="BG38" s="330">
        <f t="shared" si="31"/>
        <v>6391.7915029383157</v>
      </c>
      <c r="BH38" s="330">
        <f t="shared" si="31"/>
        <v>6795.8890890000011</v>
      </c>
      <c r="BI38" s="330">
        <f t="shared" si="31"/>
        <v>7268.097426729295</v>
      </c>
      <c r="BJ38" s="330">
        <f t="shared" si="31"/>
        <v>7750.1406047910614</v>
      </c>
      <c r="BK38" s="330">
        <f t="shared" si="31"/>
        <v>8447.7768242060702</v>
      </c>
      <c r="BL38" s="330">
        <f t="shared" si="31"/>
        <v>9078.1133054892762</v>
      </c>
      <c r="BM38" s="330">
        <f t="shared" si="31"/>
        <v>9856.7322730734413</v>
      </c>
      <c r="BN38" s="330">
        <f t="shared" si="31"/>
        <v>10176.035963456925</v>
      </c>
      <c r="BO38" s="330">
        <f t="shared" si="31"/>
        <v>10443.52698347598</v>
      </c>
      <c r="BP38" s="330">
        <f t="shared" ref="BP38:CG38" si="32">BP39+BP44+BP48+BP53</f>
        <v>10867.65476407867</v>
      </c>
      <c r="BQ38" s="330">
        <f t="shared" si="32"/>
        <v>10917.525163220158</v>
      </c>
      <c r="BR38" s="330">
        <f t="shared" si="32"/>
        <v>11365.515359143083</v>
      </c>
      <c r="BS38" s="330">
        <f t="shared" si="32"/>
        <v>11185.957026493259</v>
      </c>
      <c r="BT38" s="330">
        <f t="shared" si="32"/>
        <v>11139.584255356123</v>
      </c>
      <c r="BU38" s="330">
        <f t="shared" si="32"/>
        <v>11016.31278046763</v>
      </c>
      <c r="BV38" s="330">
        <f t="shared" si="32"/>
        <v>11036.561989500935</v>
      </c>
      <c r="BW38" s="330">
        <f t="shared" si="32"/>
        <v>11619.213986720924</v>
      </c>
      <c r="BX38" s="330">
        <f t="shared" si="32"/>
        <v>10508.196114610093</v>
      </c>
      <c r="BY38" s="330">
        <f t="shared" si="32"/>
        <v>10572.49869006345</v>
      </c>
      <c r="BZ38" s="330">
        <f t="shared" si="32"/>
        <v>11262.201159167127</v>
      </c>
      <c r="CA38" s="330">
        <f t="shared" si="32"/>
        <v>13071.860806035224</v>
      </c>
      <c r="CB38" s="330">
        <f t="shared" si="32"/>
        <v>14703.688262628621</v>
      </c>
      <c r="CC38" s="330">
        <f t="shared" si="32"/>
        <v>15512.053197257055</v>
      </c>
      <c r="CD38" s="330">
        <f t="shared" si="32"/>
        <v>16142.068202483111</v>
      </c>
      <c r="CE38" s="330">
        <f t="shared" si="32"/>
        <v>16598.048472147202</v>
      </c>
      <c r="CF38" s="330">
        <f t="shared" si="32"/>
        <v>17281.312519057999</v>
      </c>
      <c r="CG38" s="339">
        <f t="shared" si="32"/>
        <v>18319.066822178593</v>
      </c>
    </row>
    <row r="39" spans="1:85" ht="27" customHeight="1" x14ac:dyDescent="0.35">
      <c r="A39" s="335"/>
      <c r="B39" s="336" t="s">
        <v>566</v>
      </c>
      <c r="C39" s="337"/>
      <c r="D39" s="338">
        <f t="shared" ref="D39:AI39" si="33">SUM(D40:D43)</f>
        <v>0</v>
      </c>
      <c r="E39" s="338">
        <f t="shared" si="33"/>
        <v>0</v>
      </c>
      <c r="F39" s="338">
        <f t="shared" si="33"/>
        <v>0</v>
      </c>
      <c r="G39" s="338">
        <f t="shared" si="33"/>
        <v>0</v>
      </c>
      <c r="H39" s="338">
        <f t="shared" si="33"/>
        <v>0</v>
      </c>
      <c r="I39" s="338">
        <f t="shared" si="33"/>
        <v>0</v>
      </c>
      <c r="J39" s="338">
        <f t="shared" si="33"/>
        <v>0</v>
      </c>
      <c r="K39" s="338">
        <f t="shared" si="33"/>
        <v>0</v>
      </c>
      <c r="L39" s="338">
        <f t="shared" si="33"/>
        <v>0</v>
      </c>
      <c r="M39" s="338">
        <f t="shared" si="33"/>
        <v>0</v>
      </c>
      <c r="N39" s="338">
        <f t="shared" si="33"/>
        <v>0</v>
      </c>
      <c r="O39" s="338">
        <f t="shared" si="33"/>
        <v>0</v>
      </c>
      <c r="P39" s="338">
        <f t="shared" si="33"/>
        <v>0</v>
      </c>
      <c r="Q39" s="338">
        <f t="shared" si="33"/>
        <v>0</v>
      </c>
      <c r="R39" s="338">
        <f t="shared" si="33"/>
        <v>0</v>
      </c>
      <c r="S39" s="338">
        <f t="shared" si="33"/>
        <v>0</v>
      </c>
      <c r="T39" s="338">
        <f t="shared" si="33"/>
        <v>0</v>
      </c>
      <c r="U39" s="338">
        <f t="shared" si="33"/>
        <v>0</v>
      </c>
      <c r="V39" s="338">
        <f t="shared" si="33"/>
        <v>0</v>
      </c>
      <c r="W39" s="338">
        <f t="shared" si="33"/>
        <v>0</v>
      </c>
      <c r="X39" s="338">
        <f t="shared" si="33"/>
        <v>0</v>
      </c>
      <c r="Y39" s="338">
        <f t="shared" si="33"/>
        <v>0</v>
      </c>
      <c r="Z39" s="338">
        <f t="shared" si="33"/>
        <v>0</v>
      </c>
      <c r="AA39" s="338">
        <f t="shared" si="33"/>
        <v>0</v>
      </c>
      <c r="AB39" s="338">
        <f t="shared" si="33"/>
        <v>0</v>
      </c>
      <c r="AC39" s="338">
        <f t="shared" si="33"/>
        <v>18.1796875</v>
      </c>
      <c r="AD39" s="338">
        <f t="shared" si="33"/>
        <v>31.19737611168345</v>
      </c>
      <c r="AE39" s="338">
        <f t="shared" si="33"/>
        <v>49.276852855594228</v>
      </c>
      <c r="AF39" s="338">
        <f t="shared" si="33"/>
        <v>66.046537152148517</v>
      </c>
      <c r="AG39" s="338">
        <f t="shared" si="33"/>
        <v>88.839765240708175</v>
      </c>
      <c r="AH39" s="338">
        <f t="shared" si="33"/>
        <v>91.795148247978432</v>
      </c>
      <c r="AI39" s="338">
        <f t="shared" si="33"/>
        <v>113.12101054529593</v>
      </c>
      <c r="AJ39" s="338">
        <f t="shared" ref="AJ39:BO39" si="34">SUM(AJ40:AJ43)</f>
        <v>164.29688453325866</v>
      </c>
      <c r="AK39" s="338">
        <f t="shared" si="34"/>
        <v>222.81559966138366</v>
      </c>
      <c r="AL39" s="338">
        <f t="shared" si="34"/>
        <v>289.88767105514569</v>
      </c>
      <c r="AM39" s="338">
        <f t="shared" si="34"/>
        <v>374.79358227962092</v>
      </c>
      <c r="AN39" s="338">
        <f t="shared" si="34"/>
        <v>453.83547169329756</v>
      </c>
      <c r="AO39" s="338">
        <f t="shared" si="34"/>
        <v>560.00272853642332</v>
      </c>
      <c r="AP39" s="338">
        <f t="shared" si="34"/>
        <v>662.38226875903149</v>
      </c>
      <c r="AQ39" s="338">
        <f t="shared" si="34"/>
        <v>783.24209908126988</v>
      </c>
      <c r="AR39" s="338">
        <f t="shared" si="34"/>
        <v>901.29383327755522</v>
      </c>
      <c r="AS39" s="338">
        <f t="shared" si="34"/>
        <v>1060.2731762369494</v>
      </c>
      <c r="AT39" s="338">
        <f t="shared" si="34"/>
        <v>1273.6061409175879</v>
      </c>
      <c r="AU39" s="338">
        <f t="shared" si="34"/>
        <v>1591.0994310120532</v>
      </c>
      <c r="AV39" s="338">
        <f t="shared" si="34"/>
        <v>2084.8754626743203</v>
      </c>
      <c r="AW39" s="338">
        <f t="shared" si="34"/>
        <v>2505.6738937835353</v>
      </c>
      <c r="AX39" s="338">
        <f t="shared" si="34"/>
        <v>2783.4478061912787</v>
      </c>
      <c r="AY39" s="338">
        <f t="shared" si="34"/>
        <v>3202.1433777872348</v>
      </c>
      <c r="AZ39" s="338">
        <f t="shared" si="34"/>
        <v>3605.4237624595153</v>
      </c>
      <c r="BA39" s="338">
        <f t="shared" si="34"/>
        <v>3894.5934446659953</v>
      </c>
      <c r="BB39" s="338">
        <f t="shared" si="34"/>
        <v>4209.2136319993933</v>
      </c>
      <c r="BC39" s="338">
        <f t="shared" si="34"/>
        <v>4507.8352370699577</v>
      </c>
      <c r="BD39" s="338">
        <f t="shared" si="34"/>
        <v>4802.0902141166407</v>
      </c>
      <c r="BE39" s="338">
        <f t="shared" si="34"/>
        <v>5169.1544573063775</v>
      </c>
      <c r="BF39" s="338">
        <f t="shared" si="34"/>
        <v>5435.1737885787206</v>
      </c>
      <c r="BG39" s="338">
        <f t="shared" si="34"/>
        <v>5856.9570213673551</v>
      </c>
      <c r="BH39" s="338">
        <f t="shared" si="34"/>
        <v>6282.3670000000002</v>
      </c>
      <c r="BI39" s="338">
        <f t="shared" si="34"/>
        <v>6748.9814744332834</v>
      </c>
      <c r="BJ39" s="338">
        <f t="shared" si="34"/>
        <v>7209.1649307960306</v>
      </c>
      <c r="BK39" s="338">
        <f t="shared" si="34"/>
        <v>7803.564191511372</v>
      </c>
      <c r="BL39" s="338">
        <f t="shared" si="34"/>
        <v>8354.3973890433408</v>
      </c>
      <c r="BM39" s="338">
        <f t="shared" si="34"/>
        <v>9095.4528786989631</v>
      </c>
      <c r="BN39" s="338">
        <f t="shared" si="34"/>
        <v>9428.038914189452</v>
      </c>
      <c r="BO39" s="338">
        <f t="shared" si="34"/>
        <v>9690.6692483258048</v>
      </c>
      <c r="BP39" s="338">
        <f t="shared" ref="BP39:CG39" si="35">SUM(BP40:BP43)</f>
        <v>10095.711594902883</v>
      </c>
      <c r="BQ39" s="338">
        <f t="shared" si="35"/>
        <v>10145.737351976444</v>
      </c>
      <c r="BR39" s="338">
        <f t="shared" si="35"/>
        <v>10560.146527338247</v>
      </c>
      <c r="BS39" s="338">
        <f t="shared" si="35"/>
        <v>10381.048190876567</v>
      </c>
      <c r="BT39" s="338">
        <f t="shared" si="35"/>
        <v>10389.842496618448</v>
      </c>
      <c r="BU39" s="338">
        <f t="shared" si="35"/>
        <v>10282.066940867238</v>
      </c>
      <c r="BV39" s="338">
        <f t="shared" si="35"/>
        <v>10318.687997659314</v>
      </c>
      <c r="BW39" s="338">
        <f t="shared" si="35"/>
        <v>10915.446786095279</v>
      </c>
      <c r="BX39" s="338">
        <f t="shared" si="35"/>
        <v>9897.0446505548807</v>
      </c>
      <c r="BY39" s="338">
        <f t="shared" si="35"/>
        <v>9969.5149881194466</v>
      </c>
      <c r="BZ39" s="338">
        <f t="shared" si="35"/>
        <v>10660.862722961174</v>
      </c>
      <c r="CA39" s="338">
        <f t="shared" si="35"/>
        <v>12440.832389895775</v>
      </c>
      <c r="CB39" s="338">
        <f t="shared" si="35"/>
        <v>14039.684819310616</v>
      </c>
      <c r="CC39" s="338">
        <f t="shared" si="35"/>
        <v>14851.119643997441</v>
      </c>
      <c r="CD39" s="338">
        <f t="shared" si="35"/>
        <v>15491.754021995508</v>
      </c>
      <c r="CE39" s="338">
        <f t="shared" si="35"/>
        <v>15969.646972033159</v>
      </c>
      <c r="CF39" s="338">
        <f t="shared" si="35"/>
        <v>16671.223953985118</v>
      </c>
      <c r="CG39" s="333">
        <f t="shared" si="35"/>
        <v>17719.506230045543</v>
      </c>
    </row>
    <row r="40" spans="1:85" ht="15.5" x14ac:dyDescent="0.35">
      <c r="A40" s="335"/>
      <c r="B40" s="291" t="s">
        <v>355</v>
      </c>
      <c r="C40" s="337"/>
      <c r="D40" s="338">
        <f>'Disability benefits'!D$18</f>
        <v>0</v>
      </c>
      <c r="E40" s="338">
        <f>'Disability benefits'!E$18</f>
        <v>0</v>
      </c>
      <c r="F40" s="338">
        <f>'Disability benefits'!F$18</f>
        <v>0</v>
      </c>
      <c r="G40" s="338">
        <f>'Disability benefits'!G$18</f>
        <v>0</v>
      </c>
      <c r="H40" s="338">
        <f>'Disability benefits'!H$18</f>
        <v>0</v>
      </c>
      <c r="I40" s="338">
        <f>'Disability benefits'!I$18</f>
        <v>0</v>
      </c>
      <c r="J40" s="338">
        <f>'Disability benefits'!J$18</f>
        <v>0</v>
      </c>
      <c r="K40" s="338">
        <f>'Disability benefits'!K$18</f>
        <v>0</v>
      </c>
      <c r="L40" s="338">
        <f>'Disability benefits'!L$18</f>
        <v>0</v>
      </c>
      <c r="M40" s="338">
        <f>'Disability benefits'!M$18</f>
        <v>0</v>
      </c>
      <c r="N40" s="338">
        <f>'Disability benefits'!N$18</f>
        <v>0</v>
      </c>
      <c r="O40" s="338">
        <f>'Disability benefits'!O$18</f>
        <v>0</v>
      </c>
      <c r="P40" s="338">
        <f>'Disability benefits'!P$18</f>
        <v>0</v>
      </c>
      <c r="Q40" s="338">
        <f>'Disability benefits'!Q$18</f>
        <v>0</v>
      </c>
      <c r="R40" s="338">
        <f>'Disability benefits'!R$18</f>
        <v>0</v>
      </c>
      <c r="S40" s="338">
        <f>'Disability benefits'!S$18</f>
        <v>0</v>
      </c>
      <c r="T40" s="338">
        <f>'Disability benefits'!T$18</f>
        <v>0</v>
      </c>
      <c r="U40" s="338">
        <f>'Disability benefits'!U$18</f>
        <v>0</v>
      </c>
      <c r="V40" s="338">
        <f>'Disability benefits'!V$18</f>
        <v>0</v>
      </c>
      <c r="W40" s="338">
        <f>'Disability benefits'!W$18</f>
        <v>0</v>
      </c>
      <c r="X40" s="338">
        <f>'Disability benefits'!X$18</f>
        <v>0</v>
      </c>
      <c r="Y40" s="338">
        <f>'Disability benefits'!Y$18</f>
        <v>0</v>
      </c>
      <c r="Z40" s="338">
        <f>'Disability benefits'!Z$18</f>
        <v>0</v>
      </c>
      <c r="AA40" s="338">
        <f>'Disability benefits'!AA$18</f>
        <v>0</v>
      </c>
      <c r="AB40" s="338">
        <f>'Disability benefits'!AB$18</f>
        <v>0</v>
      </c>
      <c r="AC40" s="338">
        <f>'Disability benefits'!AC$18</f>
        <v>18.1796875</v>
      </c>
      <c r="AD40" s="338">
        <f>'Disability benefits'!AD$18</f>
        <v>31.19737611168345</v>
      </c>
      <c r="AE40" s="338">
        <f>'Disability benefits'!AE$18</f>
        <v>49.276852855594228</v>
      </c>
      <c r="AF40" s="338">
        <f>'Disability benefits'!AF$18</f>
        <v>66.046537152148517</v>
      </c>
      <c r="AG40" s="338">
        <f>'Disability benefits'!AG$18</f>
        <v>88.839765240708175</v>
      </c>
      <c r="AH40" s="338">
        <f>'Disability benefits'!AH$18</f>
        <v>91.795148247978432</v>
      </c>
      <c r="AI40" s="338">
        <f>'Disability benefits'!AI$18</f>
        <v>110.61695040710585</v>
      </c>
      <c r="AJ40" s="338">
        <f>'Disability benefits'!AJ$18</f>
        <v>149.4963281520491</v>
      </c>
      <c r="AK40" s="338">
        <f>'Disability benefits'!AK$18</f>
        <v>193.25159579250203</v>
      </c>
      <c r="AL40" s="338">
        <f>'Disability benefits'!AL$18</f>
        <v>241.11294619072987</v>
      </c>
      <c r="AM40" s="338">
        <f>'Disability benefits'!AM$18</f>
        <v>304.00372136294919</v>
      </c>
      <c r="AN40" s="338">
        <f>'Disability benefits'!AN$18</f>
        <v>362.05707222653785</v>
      </c>
      <c r="AO40" s="338">
        <f>'Disability benefits'!AO$18</f>
        <v>439.95309705296535</v>
      </c>
      <c r="AP40" s="338">
        <f>'Disability benefits'!AP$18</f>
        <v>504.19562238080925</v>
      </c>
      <c r="AQ40" s="338">
        <f>'Disability benefits'!AQ$18</f>
        <v>588.95286162117668</v>
      </c>
      <c r="AR40" s="338">
        <f>'Disability benefits'!AR$18</f>
        <v>669.81688074358397</v>
      </c>
      <c r="AS40" s="338">
        <f>'Disability benefits'!AS$18</f>
        <v>784.80669061681635</v>
      </c>
      <c r="AT40" s="338">
        <f>'Disability benefits'!AT$18</f>
        <v>945.80283525647269</v>
      </c>
      <c r="AU40" s="338">
        <f>'Disability benefits'!AU$18</f>
        <v>1188.5453647098627</v>
      </c>
      <c r="AV40" s="338">
        <f>'Disability benefits'!AV$18</f>
        <v>1553.4739999999999</v>
      </c>
      <c r="AW40" s="338">
        <f>'Disability benefits'!AW$18</f>
        <v>1795.461</v>
      </c>
      <c r="AX40" s="338">
        <f>'Disability benefits'!AX$18</f>
        <v>1962.682</v>
      </c>
      <c r="AY40" s="338">
        <f>'Disability benefits'!AY$18</f>
        <v>2194.1619999999998</v>
      </c>
      <c r="AZ40" s="338">
        <f>'Disability benefits'!AZ$18</f>
        <v>2392.893</v>
      </c>
      <c r="BA40" s="338">
        <f>'Disability benefits'!BA$18</f>
        <v>2521.25</v>
      </c>
      <c r="BB40" s="338">
        <f>'Disability benefits'!BB$18</f>
        <v>2679.9749999999999</v>
      </c>
      <c r="BC40" s="338">
        <f>'Disability benefits'!BC$18</f>
        <v>2822.8040000000001</v>
      </c>
      <c r="BD40" s="338">
        <f>'Disability benefits'!BD$18</f>
        <v>2955.1210000000001</v>
      </c>
      <c r="BE40" s="338">
        <f>'Disability benefits'!BE$18</f>
        <v>3124.4597597447382</v>
      </c>
      <c r="BF40" s="338">
        <f>'Disability benefits'!BF$18</f>
        <v>3250.6787885787207</v>
      </c>
      <c r="BG40" s="338">
        <f>'Disability benefits'!BG$18</f>
        <v>3457.0445494205601</v>
      </c>
      <c r="BH40" s="338">
        <f>'Disability benefits'!BH$18</f>
        <v>3673.5859999999998</v>
      </c>
      <c r="BI40" s="338">
        <f>'Disability benefits'!BI$18</f>
        <v>3924.14037813</v>
      </c>
      <c r="BJ40" s="338">
        <f>'Disability benefits'!BJ$18</f>
        <v>4149.40578293</v>
      </c>
      <c r="BK40" s="338">
        <f>'Disability benefits'!BK$18</f>
        <v>4444.4350972342991</v>
      </c>
      <c r="BL40" s="338">
        <f>'Disability benefits'!BL$18</f>
        <v>4734.8039219600005</v>
      </c>
      <c r="BM40" s="338">
        <f>'Disability benefits'!BM$18</f>
        <v>5106.2537628999999</v>
      </c>
      <c r="BN40" s="338">
        <f>'Disability benefits'!BN$18</f>
        <v>5227.7472379531791</v>
      </c>
      <c r="BO40" s="338">
        <f>'Disability benefits'!BO$18</f>
        <v>5339.4256940699997</v>
      </c>
      <c r="BP40" s="338">
        <f>'Disability benefits'!BP$18</f>
        <v>5475.6249157700013</v>
      </c>
      <c r="BQ40" s="338">
        <f>'Disability benefits'!BQ$18</f>
        <v>5360.0751764300812</v>
      </c>
      <c r="BR40" s="338">
        <f>'Disability benefits'!BR$18</f>
        <v>5421.7736767999995</v>
      </c>
      <c r="BS40" s="338">
        <f>'Disability benefits'!BS$18</f>
        <v>5489.5433917499959</v>
      </c>
      <c r="BT40" s="338">
        <f>'Disability benefits'!BT$18</f>
        <v>5482.7675999399999</v>
      </c>
      <c r="BU40" s="338">
        <f>'Disability benefits'!BU$18</f>
        <v>5529.3185711499982</v>
      </c>
      <c r="BV40" s="338">
        <f>'Disability benefits'!BV$18</f>
        <v>5675.5506973500005</v>
      </c>
      <c r="BW40" s="338">
        <f>'Disability benefits'!BW$18</f>
        <v>5908.4831024900022</v>
      </c>
      <c r="BX40" s="338">
        <f>'Disability benefits'!BX$18</f>
        <v>5337.6142274424847</v>
      </c>
      <c r="BY40" s="338">
        <f>'Disability benefits'!BY$18</f>
        <v>5307.254480399999</v>
      </c>
      <c r="BZ40" s="338">
        <f>'Disability benefits'!BZ$18</f>
        <v>5668.0533127400004</v>
      </c>
      <c r="CA40" s="338">
        <f>'Disability benefits'!CA$18</f>
        <v>6695.9440340099991</v>
      </c>
      <c r="CB40" s="338">
        <f>'Disability benefits'!CB$18</f>
        <v>7650.2665613817726</v>
      </c>
      <c r="CC40" s="338">
        <f>'Disability benefits'!CC$18</f>
        <v>8100.7505317918294</v>
      </c>
      <c r="CD40" s="338">
        <f>'Disability benefits'!CD$18</f>
        <v>8504.4852604575608</v>
      </c>
      <c r="CE40" s="338">
        <f>'Disability benefits'!CE$18</f>
        <v>8846.2168449972378</v>
      </c>
      <c r="CF40" s="338">
        <f>'Disability benefits'!CF$18</f>
        <v>9148.355395376233</v>
      </c>
      <c r="CG40" s="333">
        <f>'Disability benefits'!CG$18</f>
        <v>9502.9803861635028</v>
      </c>
    </row>
    <row r="41" spans="1:85" ht="15.5" x14ac:dyDescent="0.35">
      <c r="A41" s="335"/>
      <c r="B41" s="291" t="s">
        <v>366</v>
      </c>
      <c r="C41" s="337"/>
      <c r="D41" s="338">
        <f>'Disability benefits'!D$8</f>
        <v>0</v>
      </c>
      <c r="E41" s="338">
        <f>'Disability benefits'!E$8</f>
        <v>0</v>
      </c>
      <c r="F41" s="338">
        <f>'Disability benefits'!F$8</f>
        <v>0</v>
      </c>
      <c r="G41" s="338">
        <f>'Disability benefits'!G$8</f>
        <v>0</v>
      </c>
      <c r="H41" s="338">
        <f>'Disability benefits'!H$8</f>
        <v>0</v>
      </c>
      <c r="I41" s="338">
        <f>'Disability benefits'!I$8</f>
        <v>0</v>
      </c>
      <c r="J41" s="338">
        <f>'Disability benefits'!J$8</f>
        <v>0</v>
      </c>
      <c r="K41" s="338">
        <f>'Disability benefits'!K$8</f>
        <v>0</v>
      </c>
      <c r="L41" s="338">
        <f>'Disability benefits'!L$8</f>
        <v>0</v>
      </c>
      <c r="M41" s="338">
        <f>'Disability benefits'!M$8</f>
        <v>0</v>
      </c>
      <c r="N41" s="338">
        <f>'Disability benefits'!N$8</f>
        <v>0</v>
      </c>
      <c r="O41" s="338">
        <f>'Disability benefits'!O$8</f>
        <v>0</v>
      </c>
      <c r="P41" s="338">
        <f>'Disability benefits'!P$8</f>
        <v>0</v>
      </c>
      <c r="Q41" s="338">
        <f>'Disability benefits'!Q$8</f>
        <v>0</v>
      </c>
      <c r="R41" s="338">
        <f>'Disability benefits'!R$8</f>
        <v>0</v>
      </c>
      <c r="S41" s="338">
        <f>'Disability benefits'!S$8</f>
        <v>0</v>
      </c>
      <c r="T41" s="338">
        <f>'Disability benefits'!T$8</f>
        <v>0</v>
      </c>
      <c r="U41" s="338">
        <f>'Disability benefits'!U$8</f>
        <v>0</v>
      </c>
      <c r="V41" s="338">
        <f>'Disability benefits'!V$8</f>
        <v>0</v>
      </c>
      <c r="W41" s="338">
        <f>'Disability benefits'!W$8</f>
        <v>0</v>
      </c>
      <c r="X41" s="338">
        <f>'Disability benefits'!X$8</f>
        <v>0</v>
      </c>
      <c r="Y41" s="338">
        <f>'Disability benefits'!Y$8</f>
        <v>0</v>
      </c>
      <c r="Z41" s="338">
        <f>'Disability benefits'!Z$8</f>
        <v>0</v>
      </c>
      <c r="AA41" s="338">
        <f>'Disability benefits'!AA$8</f>
        <v>0</v>
      </c>
      <c r="AB41" s="338">
        <f>'Disability benefits'!AB$8</f>
        <v>0</v>
      </c>
      <c r="AC41" s="338">
        <f>'Disability benefits'!AC$8</f>
        <v>0</v>
      </c>
      <c r="AD41" s="338">
        <f>'Disability benefits'!AD$8</f>
        <v>0</v>
      </c>
      <c r="AE41" s="338">
        <f>'Disability benefits'!AE$8</f>
        <v>0</v>
      </c>
      <c r="AF41" s="338">
        <f>'Disability benefits'!AF$8</f>
        <v>0</v>
      </c>
      <c r="AG41" s="338">
        <f>'Disability benefits'!AG$8</f>
        <v>0</v>
      </c>
      <c r="AH41" s="338">
        <f>'Disability benefits'!AH$8</f>
        <v>0</v>
      </c>
      <c r="AI41" s="338">
        <f>'Disability benefits'!AI$8</f>
        <v>0</v>
      </c>
      <c r="AJ41" s="338">
        <f>'Disability benefits'!AJ$8</f>
        <v>0</v>
      </c>
      <c r="AK41" s="338">
        <f>'Disability benefits'!AK$8</f>
        <v>0</v>
      </c>
      <c r="AL41" s="338">
        <f>'Disability benefits'!AL$8</f>
        <v>0</v>
      </c>
      <c r="AM41" s="338">
        <f>'Disability benefits'!AM$8</f>
        <v>0</v>
      </c>
      <c r="AN41" s="338">
        <f>'Disability benefits'!AN$8</f>
        <v>0</v>
      </c>
      <c r="AO41" s="338">
        <f>'Disability benefits'!AO$8</f>
        <v>0</v>
      </c>
      <c r="AP41" s="338">
        <f>'Disability benefits'!AP$8</f>
        <v>0</v>
      </c>
      <c r="AQ41" s="338">
        <f>'Disability benefits'!AQ$8</f>
        <v>0</v>
      </c>
      <c r="AR41" s="338">
        <f>'Disability benefits'!AR$8</f>
        <v>0</v>
      </c>
      <c r="AS41" s="338">
        <f>'Disability benefits'!AS$8</f>
        <v>0</v>
      </c>
      <c r="AT41" s="338">
        <f>'Disability benefits'!AT$8</f>
        <v>0</v>
      </c>
      <c r="AU41" s="338">
        <f>'Disability benefits'!AU$8</f>
        <v>0</v>
      </c>
      <c r="AV41" s="338">
        <f>'Disability benefits'!AV$8</f>
        <v>505.50842426823931</v>
      </c>
      <c r="AW41" s="338">
        <f>'Disability benefits'!AW$8</f>
        <v>710.21289378353549</v>
      </c>
      <c r="AX41" s="338">
        <f>'Disability benefits'!AX$8</f>
        <v>820.7658061912789</v>
      </c>
      <c r="AY41" s="338">
        <f>'Disability benefits'!AY$8</f>
        <v>1007.9813777872349</v>
      </c>
      <c r="AZ41" s="338">
        <f>'Disability benefits'!AZ$8</f>
        <v>1212.5307624595152</v>
      </c>
      <c r="BA41" s="338">
        <f>'Disability benefits'!BA$8</f>
        <v>1373.3434446659953</v>
      </c>
      <c r="BB41" s="338">
        <f>'Disability benefits'!BB$8</f>
        <v>1529.2386319993936</v>
      </c>
      <c r="BC41" s="338">
        <f>'Disability benefits'!BC$8</f>
        <v>1685.0312370699578</v>
      </c>
      <c r="BD41" s="338">
        <f>'Disability benefits'!BD$8</f>
        <v>1846.9692141166404</v>
      </c>
      <c r="BE41" s="338">
        <f>'Disability benefits'!BE$8</f>
        <v>2044.6946975616393</v>
      </c>
      <c r="BF41" s="338">
        <f>'Disability benefits'!BF$8</f>
        <v>2184.4949999999999</v>
      </c>
      <c r="BG41" s="338">
        <f>'Disability benefits'!BG$8</f>
        <v>2399.912471946795</v>
      </c>
      <c r="BH41" s="338">
        <f>'Disability benefits'!BH$8</f>
        <v>2608.7809999999999</v>
      </c>
      <c r="BI41" s="338">
        <f>'Disability benefits'!BI$8</f>
        <v>2824.8410963032829</v>
      </c>
      <c r="BJ41" s="338">
        <f>'Disability benefits'!BJ$8</f>
        <v>3059.7591478660306</v>
      </c>
      <c r="BK41" s="338">
        <f>'Disability benefits'!BK$8</f>
        <v>3359.1290942770729</v>
      </c>
      <c r="BL41" s="338">
        <f>'Disability benefits'!BL$8</f>
        <v>3619.5934670833412</v>
      </c>
      <c r="BM41" s="338">
        <f>'Disability benefits'!BM$8</f>
        <v>3989.1991157989637</v>
      </c>
      <c r="BN41" s="338">
        <f>'Disability benefits'!BN$8</f>
        <v>4200.2916762362729</v>
      </c>
      <c r="BO41" s="338">
        <f>'Disability benefits'!BO$8</f>
        <v>4351.2435542558051</v>
      </c>
      <c r="BP41" s="338">
        <f>'Disability benefits'!BP$8</f>
        <v>4620.0866791328817</v>
      </c>
      <c r="BQ41" s="338">
        <f>'Disability benefits'!BQ$8</f>
        <v>4770.7953469207459</v>
      </c>
      <c r="BR41" s="338">
        <f>'Disability benefits'!BR$8</f>
        <v>5009.9905589028167</v>
      </c>
      <c r="BS41" s="338">
        <f>'Disability benefits'!BS$8</f>
        <v>4766.3278780454339</v>
      </c>
      <c r="BT41" s="338">
        <f>'Disability benefits'!BT$8</f>
        <v>4478.3398482512839</v>
      </c>
      <c r="BU41" s="338">
        <f>'Disability benefits'!BU$8</f>
        <v>3842.5519515868186</v>
      </c>
      <c r="BV41" s="338">
        <f>'Disability benefits'!BV$8</f>
        <v>3525.5145970952212</v>
      </c>
      <c r="BW41" s="338">
        <f>'Disability benefits'!BW$8</f>
        <v>3311.6174378432311</v>
      </c>
      <c r="BX41" s="338">
        <f>'Disability benefits'!BX$8</f>
        <v>2692.7846661489066</v>
      </c>
      <c r="BY41" s="338">
        <f>'Disability benefits'!BY$8</f>
        <v>2447.4910262420876</v>
      </c>
      <c r="BZ41" s="338">
        <f>'Disability benefits'!BZ$8</f>
        <v>2337.8587865250574</v>
      </c>
      <c r="CA41" s="338">
        <f>'Disability benefits'!CA$8</f>
        <v>2384.2152321588801</v>
      </c>
      <c r="CB41" s="338">
        <f>'Disability benefits'!CB$8</f>
        <v>2346.7749034076814</v>
      </c>
      <c r="CC41" s="338">
        <f>'Disability benefits'!CC$8</f>
        <v>2193.7939353785664</v>
      </c>
      <c r="CD41" s="338">
        <f>'Disability benefits'!CD$8</f>
        <v>2044.1374528861484</v>
      </c>
      <c r="CE41" s="338">
        <f>'Disability benefits'!CE$8</f>
        <v>1889.1263736833087</v>
      </c>
      <c r="CF41" s="338">
        <f>'Disability benefits'!CF$8</f>
        <v>1679.4452520546722</v>
      </c>
      <c r="CG41" s="333">
        <f>'Disability benefits'!CG$8</f>
        <v>1408.8831759107429</v>
      </c>
    </row>
    <row r="42" spans="1:85" ht="15.5" x14ac:dyDescent="0.35">
      <c r="A42" s="335"/>
      <c r="B42" s="291" t="s">
        <v>390</v>
      </c>
      <c r="C42" s="337"/>
      <c r="D42" s="338">
        <f>'Disability benefits'!D$24</f>
        <v>0</v>
      </c>
      <c r="E42" s="338">
        <f>'Disability benefits'!E$24</f>
        <v>0</v>
      </c>
      <c r="F42" s="338">
        <f>'Disability benefits'!F$24</f>
        <v>0</v>
      </c>
      <c r="G42" s="338">
        <f>'Disability benefits'!G$24</f>
        <v>0</v>
      </c>
      <c r="H42" s="338">
        <f>'Disability benefits'!H$24</f>
        <v>0</v>
      </c>
      <c r="I42" s="338">
        <f>'Disability benefits'!I$24</f>
        <v>0</v>
      </c>
      <c r="J42" s="338">
        <f>'Disability benefits'!J$24</f>
        <v>0</v>
      </c>
      <c r="K42" s="338">
        <f>'Disability benefits'!K$24</f>
        <v>0</v>
      </c>
      <c r="L42" s="338">
        <f>'Disability benefits'!L$24</f>
        <v>0</v>
      </c>
      <c r="M42" s="338">
        <f>'Disability benefits'!M$24</f>
        <v>0</v>
      </c>
      <c r="N42" s="338">
        <f>'Disability benefits'!N$24</f>
        <v>0</v>
      </c>
      <c r="O42" s="338">
        <f>'Disability benefits'!O$24</f>
        <v>0</v>
      </c>
      <c r="P42" s="338">
        <f>'Disability benefits'!P$24</f>
        <v>0</v>
      </c>
      <c r="Q42" s="338">
        <f>'Disability benefits'!Q$24</f>
        <v>0</v>
      </c>
      <c r="R42" s="338">
        <f>'Disability benefits'!R$24</f>
        <v>0</v>
      </c>
      <c r="S42" s="338">
        <f>'Disability benefits'!S$24</f>
        <v>0</v>
      </c>
      <c r="T42" s="338">
        <f>'Disability benefits'!T$24</f>
        <v>0</v>
      </c>
      <c r="U42" s="338">
        <f>'Disability benefits'!U$24</f>
        <v>0</v>
      </c>
      <c r="V42" s="338">
        <f>'Disability benefits'!V$24</f>
        <v>0</v>
      </c>
      <c r="W42" s="338">
        <f>'Disability benefits'!W$24</f>
        <v>0</v>
      </c>
      <c r="X42" s="338">
        <f>'Disability benefits'!X$24</f>
        <v>0</v>
      </c>
      <c r="Y42" s="338">
        <f>'Disability benefits'!Y$24</f>
        <v>0</v>
      </c>
      <c r="Z42" s="338">
        <f>'Disability benefits'!Z$24</f>
        <v>0</v>
      </c>
      <c r="AA42" s="338">
        <f>'Disability benefits'!AA$24</f>
        <v>0</v>
      </c>
      <c r="AB42" s="338">
        <f>'Disability benefits'!AB$24</f>
        <v>0</v>
      </c>
      <c r="AC42" s="338">
        <f>'Disability benefits'!AC$24</f>
        <v>0</v>
      </c>
      <c r="AD42" s="338">
        <f>'Disability benefits'!AD$24</f>
        <v>0</v>
      </c>
      <c r="AE42" s="338">
        <f>'Disability benefits'!AE$24</f>
        <v>0</v>
      </c>
      <c r="AF42" s="338">
        <f>'Disability benefits'!AF$24</f>
        <v>0</v>
      </c>
      <c r="AG42" s="338">
        <f>'Disability benefits'!AG$24</f>
        <v>0</v>
      </c>
      <c r="AH42" s="338">
        <f>'Disability benefits'!AH$24</f>
        <v>0</v>
      </c>
      <c r="AI42" s="338">
        <f>'Disability benefits'!AI$24</f>
        <v>2.5040601381900864</v>
      </c>
      <c r="AJ42" s="338">
        <f>'Disability benefits'!AJ$24</f>
        <v>14.800556381209555</v>
      </c>
      <c r="AK42" s="338">
        <f>'Disability benefits'!AK$24</f>
        <v>29.564003868881628</v>
      </c>
      <c r="AL42" s="338">
        <f>'Disability benefits'!AL$24</f>
        <v>48.774724864415802</v>
      </c>
      <c r="AM42" s="338">
        <f>'Disability benefits'!AM$24</f>
        <v>70.789860916671742</v>
      </c>
      <c r="AN42" s="338">
        <f>'Disability benefits'!AN$24</f>
        <v>91.778399466759709</v>
      </c>
      <c r="AO42" s="338">
        <f>'Disability benefits'!AO$24</f>
        <v>120.04963148345799</v>
      </c>
      <c r="AP42" s="338">
        <f>'Disability benefits'!AP$24</f>
        <v>158.18664637822221</v>
      </c>
      <c r="AQ42" s="338">
        <f>'Disability benefits'!AQ$24</f>
        <v>194.28923746009318</v>
      </c>
      <c r="AR42" s="338">
        <f>'Disability benefits'!AR$24</f>
        <v>231.47695253397123</v>
      </c>
      <c r="AS42" s="338">
        <f>'Disability benefits'!AS$24</f>
        <v>275.4664856201332</v>
      </c>
      <c r="AT42" s="338">
        <f>'Disability benefits'!AT$24</f>
        <v>327.80330566111519</v>
      </c>
      <c r="AU42" s="338">
        <f>'Disability benefits'!AU$24</f>
        <v>402.55406630219051</v>
      </c>
      <c r="AV42" s="338">
        <f>'Disability benefits'!AV$24</f>
        <v>25.893038406080755</v>
      </c>
      <c r="AW42" s="338">
        <f>'Disability benefits'!AW$24</f>
        <v>0</v>
      </c>
      <c r="AX42" s="338">
        <f>'Disability benefits'!AX$24</f>
        <v>0</v>
      </c>
      <c r="AY42" s="338">
        <f>'Disability benefits'!AY$24</f>
        <v>0</v>
      </c>
      <c r="AZ42" s="338">
        <f>'Disability benefits'!AZ$24</f>
        <v>0</v>
      </c>
      <c r="BA42" s="338">
        <f>'Disability benefits'!BA$24</f>
        <v>0</v>
      </c>
      <c r="BB42" s="338">
        <f>'Disability benefits'!BB$24</f>
        <v>0</v>
      </c>
      <c r="BC42" s="338">
        <f>'Disability benefits'!BC$24</f>
        <v>0</v>
      </c>
      <c r="BD42" s="338">
        <f>'Disability benefits'!BD$24</f>
        <v>0</v>
      </c>
      <c r="BE42" s="338">
        <f>'Disability benefits'!BE$24</f>
        <v>0</v>
      </c>
      <c r="BF42" s="338">
        <f>'Disability benefits'!BF$24</f>
        <v>0</v>
      </c>
      <c r="BG42" s="338">
        <f>'Disability benefits'!BG$24</f>
        <v>0</v>
      </c>
      <c r="BH42" s="338">
        <f>'Disability benefits'!BH$24</f>
        <v>0</v>
      </c>
      <c r="BI42" s="338">
        <f>'Disability benefits'!BI$24</f>
        <v>0</v>
      </c>
      <c r="BJ42" s="338">
        <f>'Disability benefits'!BJ$24</f>
        <v>0</v>
      </c>
      <c r="BK42" s="338">
        <f>'Disability benefits'!BK$24</f>
        <v>0</v>
      </c>
      <c r="BL42" s="338">
        <f>'Disability benefits'!BL$24</f>
        <v>0</v>
      </c>
      <c r="BM42" s="338">
        <f>'Disability benefits'!BM$24</f>
        <v>0</v>
      </c>
      <c r="BN42" s="338">
        <f>'Disability benefits'!BN$24</f>
        <v>0</v>
      </c>
      <c r="BO42" s="338">
        <f>'Disability benefits'!BO$24</f>
        <v>0</v>
      </c>
      <c r="BP42" s="338">
        <f>'Disability benefits'!BP$24</f>
        <v>0</v>
      </c>
      <c r="BQ42" s="338">
        <f>'Disability benefits'!BQ$24</f>
        <v>0</v>
      </c>
      <c r="BR42" s="338">
        <f>'Disability benefits'!BR$24</f>
        <v>0</v>
      </c>
      <c r="BS42" s="338">
        <f>'Disability benefits'!BS$24</f>
        <v>0</v>
      </c>
      <c r="BT42" s="338">
        <f>'Disability benefits'!BT$24</f>
        <v>0</v>
      </c>
      <c r="BU42" s="338">
        <f>'Disability benefits'!BU$24</f>
        <v>0</v>
      </c>
      <c r="BV42" s="338">
        <f>'Disability benefits'!BV$24</f>
        <v>0</v>
      </c>
      <c r="BW42" s="338">
        <f>'Disability benefits'!BW$24</f>
        <v>0</v>
      </c>
      <c r="BX42" s="338">
        <f>'Disability benefits'!BX$24</f>
        <v>0</v>
      </c>
      <c r="BY42" s="338">
        <f>'Disability benefits'!BY$24</f>
        <v>0</v>
      </c>
      <c r="BZ42" s="338">
        <f>'Disability benefits'!BZ$24</f>
        <v>0</v>
      </c>
      <c r="CA42" s="338">
        <f>'Disability benefits'!CA$24</f>
        <v>0</v>
      </c>
      <c r="CB42" s="338">
        <f>'Disability benefits'!CB$24</f>
        <v>0</v>
      </c>
      <c r="CC42" s="338">
        <f>'Disability benefits'!CC$24</f>
        <v>0</v>
      </c>
      <c r="CD42" s="338">
        <f>'Disability benefits'!CD$24</f>
        <v>0</v>
      </c>
      <c r="CE42" s="338">
        <f>'Disability benefits'!CE$24</f>
        <v>0</v>
      </c>
      <c r="CF42" s="338">
        <f>'Disability benefits'!CF$24</f>
        <v>0</v>
      </c>
      <c r="CG42" s="333">
        <f>'Disability benefits'!CG$24</f>
        <v>0</v>
      </c>
    </row>
    <row r="43" spans="1:85" ht="15.5" x14ac:dyDescent="0.35">
      <c r="A43" s="344"/>
      <c r="B43" s="291" t="s">
        <v>397</v>
      </c>
      <c r="C43" s="345"/>
      <c r="D43" s="346">
        <f>'Disability benefits'!D$12</f>
        <v>0</v>
      </c>
      <c r="E43" s="346">
        <f>'Disability benefits'!E$12</f>
        <v>0</v>
      </c>
      <c r="F43" s="346">
        <f>'Disability benefits'!F$12</f>
        <v>0</v>
      </c>
      <c r="G43" s="346">
        <f>'Disability benefits'!G$12</f>
        <v>0</v>
      </c>
      <c r="H43" s="346">
        <f>'Disability benefits'!H$12</f>
        <v>0</v>
      </c>
      <c r="I43" s="346">
        <f>'Disability benefits'!I$12</f>
        <v>0</v>
      </c>
      <c r="J43" s="346">
        <f>'Disability benefits'!J$12</f>
        <v>0</v>
      </c>
      <c r="K43" s="346">
        <f>'Disability benefits'!K$12</f>
        <v>0</v>
      </c>
      <c r="L43" s="346">
        <f>'Disability benefits'!L$12</f>
        <v>0</v>
      </c>
      <c r="M43" s="346">
        <f>'Disability benefits'!M$12</f>
        <v>0</v>
      </c>
      <c r="N43" s="346">
        <f>'Disability benefits'!N$12</f>
        <v>0</v>
      </c>
      <c r="O43" s="346">
        <f>'Disability benefits'!O$12</f>
        <v>0</v>
      </c>
      <c r="P43" s="346">
        <f>'Disability benefits'!P$12</f>
        <v>0</v>
      </c>
      <c r="Q43" s="346">
        <f>'Disability benefits'!Q$12</f>
        <v>0</v>
      </c>
      <c r="R43" s="346">
        <f>'Disability benefits'!R$12</f>
        <v>0</v>
      </c>
      <c r="S43" s="346">
        <f>'Disability benefits'!S$12</f>
        <v>0</v>
      </c>
      <c r="T43" s="346">
        <f>'Disability benefits'!T$12</f>
        <v>0</v>
      </c>
      <c r="U43" s="346">
        <f>'Disability benefits'!U$12</f>
        <v>0</v>
      </c>
      <c r="V43" s="346">
        <f>'Disability benefits'!V$12</f>
        <v>0</v>
      </c>
      <c r="W43" s="346">
        <f>'Disability benefits'!W$12</f>
        <v>0</v>
      </c>
      <c r="X43" s="346">
        <f>'Disability benefits'!X$12</f>
        <v>0</v>
      </c>
      <c r="Y43" s="346">
        <f>'Disability benefits'!Y$12</f>
        <v>0</v>
      </c>
      <c r="Z43" s="346">
        <f>'Disability benefits'!Z$12</f>
        <v>0</v>
      </c>
      <c r="AA43" s="346">
        <f>'Disability benefits'!AA$12</f>
        <v>0</v>
      </c>
      <c r="AB43" s="346">
        <f>'Disability benefits'!AB$12</f>
        <v>0</v>
      </c>
      <c r="AC43" s="346">
        <f>'Disability benefits'!AC$12</f>
        <v>0</v>
      </c>
      <c r="AD43" s="346">
        <f>'Disability benefits'!AD$12</f>
        <v>0</v>
      </c>
      <c r="AE43" s="346">
        <f>'Disability benefits'!AE$12</f>
        <v>0</v>
      </c>
      <c r="AF43" s="346">
        <f>'Disability benefits'!AF$12</f>
        <v>0</v>
      </c>
      <c r="AG43" s="346">
        <f>'Disability benefits'!AG$12</f>
        <v>0</v>
      </c>
      <c r="AH43" s="346">
        <f>'Disability benefits'!AH$12</f>
        <v>0</v>
      </c>
      <c r="AI43" s="346">
        <f>'Disability benefits'!AI$12</f>
        <v>0</v>
      </c>
      <c r="AJ43" s="346">
        <f>'Disability benefits'!AJ$12</f>
        <v>0</v>
      </c>
      <c r="AK43" s="346">
        <f>'Disability benefits'!AK$12</f>
        <v>0</v>
      </c>
      <c r="AL43" s="346">
        <f>'Disability benefits'!AL$12</f>
        <v>0</v>
      </c>
      <c r="AM43" s="346">
        <f>'Disability benefits'!AM$12</f>
        <v>0</v>
      </c>
      <c r="AN43" s="346">
        <f>'Disability benefits'!AN$12</f>
        <v>0</v>
      </c>
      <c r="AO43" s="346">
        <f>'Disability benefits'!AO$12</f>
        <v>0</v>
      </c>
      <c r="AP43" s="346">
        <f>'Disability benefits'!AP$12</f>
        <v>0</v>
      </c>
      <c r="AQ43" s="346">
        <f>'Disability benefits'!AQ$12</f>
        <v>0</v>
      </c>
      <c r="AR43" s="346">
        <f>'Disability benefits'!AR$12</f>
        <v>0</v>
      </c>
      <c r="AS43" s="346">
        <f>'Disability benefits'!AS$12</f>
        <v>0</v>
      </c>
      <c r="AT43" s="346">
        <f>'Disability benefits'!AT$12</f>
        <v>0</v>
      </c>
      <c r="AU43" s="346">
        <f>'Disability benefits'!AU$12</f>
        <v>0</v>
      </c>
      <c r="AV43" s="346">
        <f>'Disability benefits'!AV$12</f>
        <v>0</v>
      </c>
      <c r="AW43" s="346">
        <f>'Disability benefits'!AW$12</f>
        <v>0</v>
      </c>
      <c r="AX43" s="346">
        <f>'Disability benefits'!AX$12</f>
        <v>0</v>
      </c>
      <c r="AY43" s="346">
        <f>'Disability benefits'!AY$12</f>
        <v>0</v>
      </c>
      <c r="AZ43" s="346">
        <f>'Disability benefits'!AZ$12</f>
        <v>0</v>
      </c>
      <c r="BA43" s="346">
        <f>'Disability benefits'!BA$12</f>
        <v>0</v>
      </c>
      <c r="BB43" s="346">
        <f>'Disability benefits'!BB$12</f>
        <v>0</v>
      </c>
      <c r="BC43" s="346">
        <f>'Disability benefits'!BC$12</f>
        <v>0</v>
      </c>
      <c r="BD43" s="346">
        <f>'Disability benefits'!BD$12</f>
        <v>0</v>
      </c>
      <c r="BE43" s="346">
        <f>'Disability benefits'!BE$12</f>
        <v>0</v>
      </c>
      <c r="BF43" s="346">
        <f>'Disability benefits'!BF$12</f>
        <v>0</v>
      </c>
      <c r="BG43" s="346">
        <f>'Disability benefits'!BG$12</f>
        <v>0</v>
      </c>
      <c r="BH43" s="346">
        <f>'Disability benefits'!BH$12</f>
        <v>0</v>
      </c>
      <c r="BI43" s="346">
        <f>'Disability benefits'!BI$12</f>
        <v>0</v>
      </c>
      <c r="BJ43" s="346">
        <f>'Disability benefits'!BJ$12</f>
        <v>0</v>
      </c>
      <c r="BK43" s="346">
        <f>'Disability benefits'!BK$12</f>
        <v>0</v>
      </c>
      <c r="BL43" s="346">
        <f>'Disability benefits'!BL$12</f>
        <v>0</v>
      </c>
      <c r="BM43" s="346">
        <f>'Disability benefits'!BM$12</f>
        <v>0</v>
      </c>
      <c r="BN43" s="346">
        <f>'Disability benefits'!BN$12</f>
        <v>0</v>
      </c>
      <c r="BO43" s="346">
        <f>'Disability benefits'!BO$12</f>
        <v>0</v>
      </c>
      <c r="BP43" s="346">
        <f>'Disability benefits'!BP$12</f>
        <v>0</v>
      </c>
      <c r="BQ43" s="346">
        <f>'Disability benefits'!BQ$12</f>
        <v>14.866828625617664</v>
      </c>
      <c r="BR43" s="346">
        <f>'Disability benefits'!BR$12</f>
        <v>128.38229163543059</v>
      </c>
      <c r="BS43" s="346">
        <f>'Disability benefits'!BS$12</f>
        <v>125.17692108113887</v>
      </c>
      <c r="BT43" s="346">
        <f>'Disability benefits'!BT$12</f>
        <v>428.73504842716466</v>
      </c>
      <c r="BU43" s="346">
        <f>'Disability benefits'!BU$12</f>
        <v>910.19641813042097</v>
      </c>
      <c r="BV43" s="346">
        <f>'Disability benefits'!BV$12</f>
        <v>1117.6227032140916</v>
      </c>
      <c r="BW43" s="346">
        <f>'Disability benefits'!BW$12</f>
        <v>1695.346245762046</v>
      </c>
      <c r="BX43" s="346">
        <f>'Disability benefits'!BX$12</f>
        <v>1866.6457569634897</v>
      </c>
      <c r="BY43" s="346">
        <f>'Disability benefits'!BY$12</f>
        <v>2214.7694814773608</v>
      </c>
      <c r="BZ43" s="346">
        <f>'Disability benefits'!BZ$12</f>
        <v>2654.9506236961161</v>
      </c>
      <c r="CA43" s="346">
        <f>'Disability benefits'!CA$12</f>
        <v>3360.6731237268959</v>
      </c>
      <c r="CB43" s="346">
        <f>'Disability benefits'!CB$12</f>
        <v>4042.6433545211617</v>
      </c>
      <c r="CC43" s="346">
        <f>'Disability benefits'!CC$12</f>
        <v>4556.5751768270457</v>
      </c>
      <c r="CD43" s="346">
        <f>'Disability benefits'!CD$12</f>
        <v>4943.1313086517985</v>
      </c>
      <c r="CE43" s="346">
        <f>'Disability benefits'!CE$12</f>
        <v>5234.3037533526131</v>
      </c>
      <c r="CF43" s="346">
        <f>'Disability benefits'!CF$12</f>
        <v>5843.4233065542121</v>
      </c>
      <c r="CG43" s="347">
        <f>'Disability benefits'!CG$12</f>
        <v>6807.6426679712977</v>
      </c>
    </row>
    <row r="44" spans="1:85" ht="27" customHeight="1" x14ac:dyDescent="0.35">
      <c r="A44" s="335"/>
      <c r="B44" s="336" t="s">
        <v>567</v>
      </c>
      <c r="C44" s="337"/>
      <c r="D44" s="338">
        <f t="shared" ref="D44:AI44" si="36">SUM(D45:D47)</f>
        <v>0</v>
      </c>
      <c r="E44" s="338">
        <f t="shared" si="36"/>
        <v>0</v>
      </c>
      <c r="F44" s="338">
        <f t="shared" si="36"/>
        <v>0</v>
      </c>
      <c r="G44" s="338">
        <f t="shared" si="36"/>
        <v>0</v>
      </c>
      <c r="H44" s="338">
        <f t="shared" si="36"/>
        <v>0</v>
      </c>
      <c r="I44" s="338">
        <f t="shared" si="36"/>
        <v>0</v>
      </c>
      <c r="J44" s="338">
        <f t="shared" si="36"/>
        <v>0</v>
      </c>
      <c r="K44" s="338">
        <f t="shared" si="36"/>
        <v>0</v>
      </c>
      <c r="L44" s="338">
        <f t="shared" si="36"/>
        <v>0</v>
      </c>
      <c r="M44" s="338">
        <f t="shared" si="36"/>
        <v>0</v>
      </c>
      <c r="N44" s="338">
        <f t="shared" si="36"/>
        <v>0</v>
      </c>
      <c r="O44" s="338">
        <f t="shared" si="36"/>
        <v>0</v>
      </c>
      <c r="P44" s="338">
        <f t="shared" si="36"/>
        <v>0</v>
      </c>
      <c r="Q44" s="338">
        <f t="shared" si="36"/>
        <v>0</v>
      </c>
      <c r="R44" s="338">
        <f t="shared" si="36"/>
        <v>0</v>
      </c>
      <c r="S44" s="338">
        <f t="shared" si="36"/>
        <v>0</v>
      </c>
      <c r="T44" s="338">
        <f t="shared" si="36"/>
        <v>0</v>
      </c>
      <c r="U44" s="338">
        <f t="shared" si="36"/>
        <v>0</v>
      </c>
      <c r="V44" s="338">
        <f t="shared" si="36"/>
        <v>0</v>
      </c>
      <c r="W44" s="338">
        <f t="shared" si="36"/>
        <v>0</v>
      </c>
      <c r="X44" s="338">
        <f t="shared" si="36"/>
        <v>0</v>
      </c>
      <c r="Y44" s="338">
        <f t="shared" si="36"/>
        <v>0</v>
      </c>
      <c r="Z44" s="338">
        <f t="shared" si="36"/>
        <v>0</v>
      </c>
      <c r="AA44" s="338">
        <f t="shared" si="36"/>
        <v>0</v>
      </c>
      <c r="AB44" s="338">
        <f t="shared" si="36"/>
        <v>0</v>
      </c>
      <c r="AC44" s="338">
        <f t="shared" si="36"/>
        <v>0</v>
      </c>
      <c r="AD44" s="338">
        <f t="shared" si="36"/>
        <v>0</v>
      </c>
      <c r="AE44" s="338">
        <f t="shared" si="36"/>
        <v>0</v>
      </c>
      <c r="AF44" s="338">
        <f t="shared" si="36"/>
        <v>0</v>
      </c>
      <c r="AG44" s="338">
        <f t="shared" si="36"/>
        <v>0</v>
      </c>
      <c r="AH44" s="338">
        <f t="shared" si="36"/>
        <v>75.056484692173782</v>
      </c>
      <c r="AI44" s="338">
        <f t="shared" si="36"/>
        <v>88.865687124140152</v>
      </c>
      <c r="AJ44" s="338">
        <f t="shared" ref="AJ44:BO44" si="37">SUM(AJ45:AJ47)</f>
        <v>102.78927041046519</v>
      </c>
      <c r="AK44" s="338">
        <f t="shared" si="37"/>
        <v>122.07175995861695</v>
      </c>
      <c r="AL44" s="338">
        <f t="shared" si="37"/>
        <v>142.87494525999253</v>
      </c>
      <c r="AM44" s="338">
        <f t="shared" si="37"/>
        <v>170.98374371045185</v>
      </c>
      <c r="AN44" s="338">
        <f t="shared" si="37"/>
        <v>214.59425075714512</v>
      </c>
      <c r="AO44" s="338">
        <f t="shared" si="37"/>
        <v>266.72338551030725</v>
      </c>
      <c r="AP44" s="338">
        <f t="shared" si="37"/>
        <v>342.7020694289975</v>
      </c>
      <c r="AQ44" s="338">
        <f t="shared" si="37"/>
        <v>424.5434563922999</v>
      </c>
      <c r="AR44" s="338">
        <f t="shared" si="37"/>
        <v>519.12653895300639</v>
      </c>
      <c r="AS44" s="338">
        <f t="shared" si="37"/>
        <v>639.13134964144592</v>
      </c>
      <c r="AT44" s="338">
        <f t="shared" si="37"/>
        <v>795.04874240006654</v>
      </c>
      <c r="AU44" s="338">
        <f t="shared" si="37"/>
        <v>1014.2053622943447</v>
      </c>
      <c r="AV44" s="338">
        <f t="shared" si="37"/>
        <v>1148.7175280046133</v>
      </c>
      <c r="AW44" s="338">
        <f t="shared" si="37"/>
        <v>1277.1013631026954</v>
      </c>
      <c r="AX44" s="338">
        <f t="shared" si="37"/>
        <v>1355.5027433453472</v>
      </c>
      <c r="AY44" s="338">
        <f t="shared" si="37"/>
        <v>154.91308358463749</v>
      </c>
      <c r="AZ44" s="338">
        <f t="shared" si="37"/>
        <v>104.71260357218971</v>
      </c>
      <c r="BA44" s="338">
        <f t="shared" si="37"/>
        <v>136.38296564518024</v>
      </c>
      <c r="BB44" s="338">
        <f t="shared" si="37"/>
        <v>144.18166823796307</v>
      </c>
      <c r="BC44" s="338">
        <f t="shared" si="37"/>
        <v>144.24510744392822</v>
      </c>
      <c r="BD44" s="338">
        <f t="shared" si="37"/>
        <v>163.05199999999999</v>
      </c>
      <c r="BE44" s="338">
        <f t="shared" si="37"/>
        <v>165.48699999999999</v>
      </c>
      <c r="BF44" s="338">
        <f t="shared" si="37"/>
        <v>162.65124892159454</v>
      </c>
      <c r="BG44" s="338">
        <f t="shared" si="37"/>
        <v>169.90298870138361</v>
      </c>
      <c r="BH44" s="338">
        <f t="shared" si="37"/>
        <v>124.283</v>
      </c>
      <c r="BI44" s="338">
        <f t="shared" si="37"/>
        <v>128.26055663881266</v>
      </c>
      <c r="BJ44" s="338">
        <f t="shared" si="37"/>
        <v>135.16607401724025</v>
      </c>
      <c r="BK44" s="338">
        <f t="shared" si="37"/>
        <v>200.75442016647554</v>
      </c>
      <c r="BL44" s="338">
        <f t="shared" si="37"/>
        <v>175.53506304142508</v>
      </c>
      <c r="BM44" s="338">
        <f t="shared" si="37"/>
        <v>183.23841614855513</v>
      </c>
      <c r="BN44" s="338">
        <f t="shared" si="37"/>
        <v>169.98493378695881</v>
      </c>
      <c r="BO44" s="338">
        <f t="shared" si="37"/>
        <v>169.32235473338639</v>
      </c>
      <c r="BP44" s="338">
        <f t="shared" ref="BP44:CG44" si="38">SUM(BP45:BP47)</f>
        <v>159.46672221701033</v>
      </c>
      <c r="BQ44" s="338">
        <f t="shared" si="38"/>
        <v>144.67452092278563</v>
      </c>
      <c r="BR44" s="338">
        <f t="shared" si="38"/>
        <v>138.30903393915511</v>
      </c>
      <c r="BS44" s="338">
        <f t="shared" si="38"/>
        <v>128.19760849598063</v>
      </c>
      <c r="BT44" s="338">
        <f t="shared" si="38"/>
        <v>120.30785280289261</v>
      </c>
      <c r="BU44" s="338">
        <f t="shared" si="38"/>
        <v>104.98221706204986</v>
      </c>
      <c r="BV44" s="338">
        <f t="shared" si="38"/>
        <v>95.955396013713354</v>
      </c>
      <c r="BW44" s="338">
        <f t="shared" si="38"/>
        <v>88.741009500324324</v>
      </c>
      <c r="BX44" s="338">
        <f t="shared" si="38"/>
        <v>71.893421583468523</v>
      </c>
      <c r="BY44" s="338">
        <f t="shared" si="38"/>
        <v>62.260187286584028</v>
      </c>
      <c r="BZ44" s="338">
        <f t="shared" si="38"/>
        <v>58.278141023782524</v>
      </c>
      <c r="CA44" s="338">
        <f t="shared" si="38"/>
        <v>56.333228858904526</v>
      </c>
      <c r="CB44" s="338">
        <f t="shared" si="38"/>
        <v>53.585091086940835</v>
      </c>
      <c r="CC44" s="338">
        <f t="shared" si="38"/>
        <v>47.511442572427285</v>
      </c>
      <c r="CD44" s="338">
        <f t="shared" si="38"/>
        <v>41.231051155379028</v>
      </c>
      <c r="CE44" s="338">
        <f t="shared" si="38"/>
        <v>34.456158314489983</v>
      </c>
      <c r="CF44" s="338">
        <f t="shared" si="38"/>
        <v>27.150953401472986</v>
      </c>
      <c r="CG44" s="333">
        <f t="shared" si="38"/>
        <v>19.654963155637414</v>
      </c>
    </row>
    <row r="45" spans="1:85" ht="15.5" x14ac:dyDescent="0.35">
      <c r="A45" s="344"/>
      <c r="B45" s="291" t="s">
        <v>383</v>
      </c>
      <c r="C45" s="337"/>
      <c r="D45" s="338">
        <f>'Incapacity benefits'!D$30+'Incapacity benefits'!D$33</f>
        <v>0</v>
      </c>
      <c r="E45" s="338">
        <f>'Incapacity benefits'!E$30+'Incapacity benefits'!E$33</f>
        <v>0</v>
      </c>
      <c r="F45" s="338">
        <f>'Incapacity benefits'!F$30+'Incapacity benefits'!F$33</f>
        <v>0</v>
      </c>
      <c r="G45" s="338">
        <f>'Incapacity benefits'!G$30+'Incapacity benefits'!G$33</f>
        <v>0</v>
      </c>
      <c r="H45" s="338">
        <f>'Incapacity benefits'!H$30+'Incapacity benefits'!H$33</f>
        <v>0</v>
      </c>
      <c r="I45" s="338">
        <f>'Incapacity benefits'!I$30+'Incapacity benefits'!I$33</f>
        <v>0</v>
      </c>
      <c r="J45" s="338">
        <f>'Incapacity benefits'!J$30+'Incapacity benefits'!J$33</f>
        <v>0</v>
      </c>
      <c r="K45" s="338">
        <f>'Incapacity benefits'!K$30+'Incapacity benefits'!K$33</f>
        <v>0</v>
      </c>
      <c r="L45" s="338">
        <f>'Incapacity benefits'!L$30+'Incapacity benefits'!L$33</f>
        <v>0</v>
      </c>
      <c r="M45" s="338">
        <f>'Incapacity benefits'!M$30+'Incapacity benefits'!M$33</f>
        <v>0</v>
      </c>
      <c r="N45" s="338">
        <f>'Incapacity benefits'!N$30+'Incapacity benefits'!N$33</f>
        <v>0</v>
      </c>
      <c r="O45" s="338">
        <f>'Incapacity benefits'!O$30+'Incapacity benefits'!O$33</f>
        <v>0</v>
      </c>
      <c r="P45" s="338">
        <f>'Incapacity benefits'!P$30+'Incapacity benefits'!P$33</f>
        <v>0</v>
      </c>
      <c r="Q45" s="338">
        <f>'Incapacity benefits'!Q$30+'Incapacity benefits'!Q$33</f>
        <v>0</v>
      </c>
      <c r="R45" s="338">
        <f>'Incapacity benefits'!R$30+'Incapacity benefits'!R$33</f>
        <v>0</v>
      </c>
      <c r="S45" s="338">
        <f>'Incapacity benefits'!S$30+'Incapacity benefits'!S$33</f>
        <v>0</v>
      </c>
      <c r="T45" s="338">
        <f>'Incapacity benefits'!T$30+'Incapacity benefits'!T$33</f>
        <v>0</v>
      </c>
      <c r="U45" s="338">
        <f>'Incapacity benefits'!U$30+'Incapacity benefits'!U$33</f>
        <v>0</v>
      </c>
      <c r="V45" s="338">
        <f>'Incapacity benefits'!V$30+'Incapacity benefits'!V$33</f>
        <v>0</v>
      </c>
      <c r="W45" s="338">
        <f>'Incapacity benefits'!W$30+'Incapacity benefits'!W$33</f>
        <v>0</v>
      </c>
      <c r="X45" s="338">
        <f>'Incapacity benefits'!X$30+'Incapacity benefits'!X$33</f>
        <v>0</v>
      </c>
      <c r="Y45" s="338">
        <f>'Incapacity benefits'!Y$30+'Incapacity benefits'!Y$33</f>
        <v>0</v>
      </c>
      <c r="Z45" s="338">
        <f>'Incapacity benefits'!Z$30+'Incapacity benefits'!Z$33</f>
        <v>0</v>
      </c>
      <c r="AA45" s="338">
        <f>'Incapacity benefits'!AA$30+'Incapacity benefits'!AA$33</f>
        <v>0</v>
      </c>
      <c r="AB45" s="338">
        <f>'Incapacity benefits'!AB$30+'Incapacity benefits'!AB$33</f>
        <v>0</v>
      </c>
      <c r="AC45" s="338">
        <f>'Incapacity benefits'!AC$30+'Incapacity benefits'!AC$33</f>
        <v>0</v>
      </c>
      <c r="AD45" s="338">
        <f>'Incapacity benefits'!AD$30+'Incapacity benefits'!AD$33</f>
        <v>0</v>
      </c>
      <c r="AE45" s="338">
        <f>'Incapacity benefits'!AE$30+'Incapacity benefits'!AE$33</f>
        <v>0</v>
      </c>
      <c r="AF45" s="338">
        <f>'Incapacity benefits'!AF$30+'Incapacity benefits'!AF$33</f>
        <v>0</v>
      </c>
      <c r="AG45" s="338">
        <f>'Incapacity benefits'!AG$30+'Incapacity benefits'!AG$33</f>
        <v>0</v>
      </c>
      <c r="AH45" s="338">
        <f>'Incapacity benefits'!AH$30+'Incapacity benefits'!AH$33</f>
        <v>67.18789637979917</v>
      </c>
      <c r="AI45" s="338">
        <f>'Incapacity benefits'!AI$30+'Incapacity benefits'!AI$33</f>
        <v>79.448269338306929</v>
      </c>
      <c r="AJ45" s="338">
        <f>'Incapacity benefits'!AJ$30+'Incapacity benefits'!AJ$33</f>
        <v>90.758009926975532</v>
      </c>
      <c r="AK45" s="338">
        <f>'Incapacity benefits'!AK$30+'Incapacity benefits'!AK$33</f>
        <v>107.5884576357704</v>
      </c>
      <c r="AL45" s="338">
        <f>'Incapacity benefits'!AL$30+'Incapacity benefits'!AL$33</f>
        <v>126.74887057403282</v>
      </c>
      <c r="AM45" s="338">
        <f>'Incapacity benefits'!AM$30+'Incapacity benefits'!AM$33</f>
        <v>152.10150096874864</v>
      </c>
      <c r="AN45" s="338">
        <f>'Incapacity benefits'!AN$30+'Incapacity benefits'!AN$33</f>
        <v>188.99811327685919</v>
      </c>
      <c r="AO45" s="338">
        <f>'Incapacity benefits'!AO$30+'Incapacity benefits'!AO$33</f>
        <v>238.45699781566265</v>
      </c>
      <c r="AP45" s="338">
        <f>'Incapacity benefits'!AP$30+'Incapacity benefits'!AP$33</f>
        <v>311.50083547202848</v>
      </c>
      <c r="AQ45" s="338">
        <f>'Incapacity benefits'!AQ$30+'Incapacity benefits'!AQ$33</f>
        <v>389.66176957389155</v>
      </c>
      <c r="AR45" s="338">
        <f>'Incapacity benefits'!AR$30+'Incapacity benefits'!AR$33</f>
        <v>478.98787155530283</v>
      </c>
      <c r="AS45" s="338">
        <f>'Incapacity benefits'!AS$30+'Incapacity benefits'!AS$33</f>
        <v>592.7530495000733</v>
      </c>
      <c r="AT45" s="338">
        <f>'Incapacity benefits'!AT$30+'Incapacity benefits'!AT$33</f>
        <v>736.13073218545742</v>
      </c>
      <c r="AU45" s="338">
        <f>'Incapacity benefits'!AU$30+'Incapacity benefits'!AU$33</f>
        <v>934.71773117265855</v>
      </c>
      <c r="AV45" s="338">
        <f>'Incapacity benefits'!AV$30+'Incapacity benefits'!AV$33</f>
        <v>1054.2913806563581</v>
      </c>
      <c r="AW45" s="338">
        <f>'Incapacity benefits'!AW$30+'Incapacity benefits'!AW$33</f>
        <v>1170.6722527875331</v>
      </c>
      <c r="AX45" s="338">
        <f>'Incapacity benefits'!AX$30+'Incapacity benefits'!AX$33</f>
        <v>1246.935966215528</v>
      </c>
      <c r="AY45" s="338">
        <f>'Incapacity benefits'!AY$30+'Incapacity benefits'!AY$33</f>
        <v>43.827859260844122</v>
      </c>
      <c r="AZ45" s="338">
        <f>'Incapacity benefits'!AZ$30+'Incapacity benefits'!AZ$33</f>
        <v>0</v>
      </c>
      <c r="BA45" s="338">
        <f>'Incapacity benefits'!BA$30+'Incapacity benefits'!BA$33</f>
        <v>0</v>
      </c>
      <c r="BB45" s="338">
        <f>'Incapacity benefits'!BB$30+'Incapacity benefits'!BB$33</f>
        <v>0</v>
      </c>
      <c r="BC45" s="338">
        <f>'Incapacity benefits'!BC$30+'Incapacity benefits'!BC$33</f>
        <v>0</v>
      </c>
      <c r="BD45" s="338">
        <f>'Incapacity benefits'!BD$30+'Incapacity benefits'!BD$33</f>
        <v>0</v>
      </c>
      <c r="BE45" s="338">
        <f>'Incapacity benefits'!BE$30+'Incapacity benefits'!BE$33</f>
        <v>0</v>
      </c>
      <c r="BF45" s="338">
        <f>'Incapacity benefits'!BF$30+'Incapacity benefits'!BF$33</f>
        <v>0</v>
      </c>
      <c r="BG45" s="338">
        <f>'Incapacity benefits'!BG$30+'Incapacity benefits'!BG$33</f>
        <v>0</v>
      </c>
      <c r="BH45" s="338">
        <f>'Incapacity benefits'!BH$30+'Incapacity benefits'!BH$33</f>
        <v>0</v>
      </c>
      <c r="BI45" s="338">
        <f>'Incapacity benefits'!BI$30+'Incapacity benefits'!BI$33</f>
        <v>0</v>
      </c>
      <c r="BJ45" s="338">
        <f>'Incapacity benefits'!BJ$30+'Incapacity benefits'!BJ$33</f>
        <v>0</v>
      </c>
      <c r="BK45" s="338">
        <f>'Incapacity benefits'!BK$30+'Incapacity benefits'!BK$33</f>
        <v>0</v>
      </c>
      <c r="BL45" s="338">
        <f>'Incapacity benefits'!BL$30+'Incapacity benefits'!BL$33</f>
        <v>0</v>
      </c>
      <c r="BM45" s="338">
        <f>'Incapacity benefits'!BM$30+'Incapacity benefits'!BM$33</f>
        <v>0</v>
      </c>
      <c r="BN45" s="338">
        <f>'Incapacity benefits'!BN$30+'Incapacity benefits'!BN$33</f>
        <v>0</v>
      </c>
      <c r="BO45" s="338">
        <f>'Incapacity benefits'!BO$30+'Incapacity benefits'!BO$33</f>
        <v>0</v>
      </c>
      <c r="BP45" s="338">
        <f>'Incapacity benefits'!BP$30+'Incapacity benefits'!BP$33</f>
        <v>0</v>
      </c>
      <c r="BQ45" s="338">
        <f>'Incapacity benefits'!BQ$30+'Incapacity benefits'!BQ$33</f>
        <v>0</v>
      </c>
      <c r="BR45" s="338">
        <f>'Incapacity benefits'!BR$30+'Incapacity benefits'!BR$33</f>
        <v>0</v>
      </c>
      <c r="BS45" s="338">
        <f>'Incapacity benefits'!BS$30+'Incapacity benefits'!BS$33</f>
        <v>0</v>
      </c>
      <c r="BT45" s="338">
        <f>'Incapacity benefits'!BT$30+'Incapacity benefits'!BT$33</f>
        <v>0</v>
      </c>
      <c r="BU45" s="338">
        <f>'Incapacity benefits'!BU$30+'Incapacity benefits'!BU$33</f>
        <v>0</v>
      </c>
      <c r="BV45" s="338">
        <f>'Incapacity benefits'!BV$30+'Incapacity benefits'!BV$33</f>
        <v>0</v>
      </c>
      <c r="BW45" s="338">
        <f>'Incapacity benefits'!BW$30+'Incapacity benefits'!BW$33</f>
        <v>0</v>
      </c>
      <c r="BX45" s="338">
        <f>'Incapacity benefits'!BX$30+'Incapacity benefits'!BX$33</f>
        <v>0</v>
      </c>
      <c r="BY45" s="338">
        <f>'Incapacity benefits'!BY$30+'Incapacity benefits'!BY$33</f>
        <v>0</v>
      </c>
      <c r="BZ45" s="338">
        <f>'Incapacity benefits'!BZ$30+'Incapacity benefits'!BZ$33</f>
        <v>0</v>
      </c>
      <c r="CA45" s="338">
        <f>'Incapacity benefits'!CA$30+'Incapacity benefits'!CA$33</f>
        <v>0</v>
      </c>
      <c r="CB45" s="338">
        <f>'Incapacity benefits'!CB$30+'Incapacity benefits'!CB$33</f>
        <v>0</v>
      </c>
      <c r="CC45" s="338">
        <f>'Incapacity benefits'!CC$30+'Incapacity benefits'!CC$33</f>
        <v>0</v>
      </c>
      <c r="CD45" s="338">
        <f>'Incapacity benefits'!CD$30+'Incapacity benefits'!CD$33</f>
        <v>0</v>
      </c>
      <c r="CE45" s="338">
        <f>'Incapacity benefits'!CE$30+'Incapacity benefits'!CE$33</f>
        <v>0</v>
      </c>
      <c r="CF45" s="338">
        <f>'Incapacity benefits'!CF$30+'Incapacity benefits'!CF$33</f>
        <v>0</v>
      </c>
      <c r="CG45" s="333">
        <f>'Incapacity benefits'!CG$30+'Incapacity benefits'!CG$33</f>
        <v>0</v>
      </c>
    </row>
    <row r="46" spans="1:85" ht="15.5" x14ac:dyDescent="0.35">
      <c r="A46" s="344"/>
      <c r="B46" s="291" t="s">
        <v>401</v>
      </c>
      <c r="C46" s="337"/>
      <c r="D46" s="338">
        <f>'Incapacity benefits'!D$40</f>
        <v>0</v>
      </c>
      <c r="E46" s="338">
        <f>'Incapacity benefits'!E$40</f>
        <v>0</v>
      </c>
      <c r="F46" s="338">
        <f>'Incapacity benefits'!F$40</f>
        <v>0</v>
      </c>
      <c r="G46" s="338">
        <f>'Incapacity benefits'!G$40</f>
        <v>0</v>
      </c>
      <c r="H46" s="338">
        <f>'Incapacity benefits'!H$40</f>
        <v>0</v>
      </c>
      <c r="I46" s="338">
        <f>'Incapacity benefits'!I$40</f>
        <v>0</v>
      </c>
      <c r="J46" s="338">
        <f>'Incapacity benefits'!J$40</f>
        <v>0</v>
      </c>
      <c r="K46" s="338">
        <f>'Incapacity benefits'!K$40</f>
        <v>0</v>
      </c>
      <c r="L46" s="338">
        <f>'Incapacity benefits'!L$40</f>
        <v>0</v>
      </c>
      <c r="M46" s="338">
        <f>'Incapacity benefits'!M$40</f>
        <v>0</v>
      </c>
      <c r="N46" s="338">
        <f>'Incapacity benefits'!N$40</f>
        <v>0</v>
      </c>
      <c r="O46" s="338">
        <f>'Incapacity benefits'!O$40</f>
        <v>0</v>
      </c>
      <c r="P46" s="338">
        <f>'Incapacity benefits'!P$40</f>
        <v>0</v>
      </c>
      <c r="Q46" s="338">
        <f>'Incapacity benefits'!Q$40</f>
        <v>0</v>
      </c>
      <c r="R46" s="338">
        <f>'Incapacity benefits'!R$40</f>
        <v>0</v>
      </c>
      <c r="S46" s="338">
        <f>'Incapacity benefits'!S$40</f>
        <v>0</v>
      </c>
      <c r="T46" s="338">
        <f>'Incapacity benefits'!T$40</f>
        <v>0</v>
      </c>
      <c r="U46" s="338">
        <f>'Incapacity benefits'!U$40</f>
        <v>0</v>
      </c>
      <c r="V46" s="338">
        <f>'Incapacity benefits'!V$40</f>
        <v>0</v>
      </c>
      <c r="W46" s="338">
        <f>'Incapacity benefits'!W$40</f>
        <v>0</v>
      </c>
      <c r="X46" s="338">
        <f>'Incapacity benefits'!X$40</f>
        <v>0</v>
      </c>
      <c r="Y46" s="338">
        <f>'Incapacity benefits'!Y$40</f>
        <v>0</v>
      </c>
      <c r="Z46" s="338">
        <f>'Incapacity benefits'!Z$40</f>
        <v>0</v>
      </c>
      <c r="AA46" s="338">
        <f>'Incapacity benefits'!AA$40</f>
        <v>0</v>
      </c>
      <c r="AB46" s="338">
        <f>'Incapacity benefits'!AB$40</f>
        <v>0</v>
      </c>
      <c r="AC46" s="338">
        <f>'Incapacity benefits'!AC$40</f>
        <v>0</v>
      </c>
      <c r="AD46" s="338">
        <f>'Incapacity benefits'!AD$40</f>
        <v>0</v>
      </c>
      <c r="AE46" s="338">
        <f>'Incapacity benefits'!AE$40</f>
        <v>0</v>
      </c>
      <c r="AF46" s="338">
        <f>'Incapacity benefits'!AF$40</f>
        <v>0</v>
      </c>
      <c r="AG46" s="338">
        <f>'Incapacity benefits'!AG$40</f>
        <v>0</v>
      </c>
      <c r="AH46" s="338">
        <f>'Incapacity benefits'!AH$40</f>
        <v>3.9363849225441023</v>
      </c>
      <c r="AI46" s="338">
        <f>'Incapacity benefits'!AI$40</f>
        <v>5.5202602999575197</v>
      </c>
      <c r="AJ46" s="338">
        <f>'Incapacity benefits'!AJ$40</f>
        <v>8.4191651597486601</v>
      </c>
      <c r="AK46" s="338">
        <f>'Incapacity benefits'!AK$40</f>
        <v>11.40887014884054</v>
      </c>
      <c r="AL46" s="338">
        <f>'Incapacity benefits'!AL$40</f>
        <v>14.260799152797492</v>
      </c>
      <c r="AM46" s="338">
        <f>'Incapacity benefits'!AM$40</f>
        <v>17.496863859223165</v>
      </c>
      <c r="AN46" s="338">
        <f>'Incapacity benefits'!AN$40</f>
        <v>23.287158802721503</v>
      </c>
      <c r="AO46" s="338">
        <f>'Incapacity benefits'!AO$40</f>
        <v>27.081838338421456</v>
      </c>
      <c r="AP46" s="338">
        <f>'Incapacity benefits'!AP$40</f>
        <v>30.749213754948787</v>
      </c>
      <c r="AQ46" s="338">
        <f>'Incapacity benefits'!AQ$40</f>
        <v>33.941256565171791</v>
      </c>
      <c r="AR46" s="338">
        <f>'Incapacity benefits'!AR$40</f>
        <v>38.815511614519529</v>
      </c>
      <c r="AS46" s="338">
        <f>'Incapacity benefits'!AS$40</f>
        <v>44.539010373741071</v>
      </c>
      <c r="AT46" s="338">
        <f>'Incapacity benefits'!AT$40</f>
        <v>57.046874265431249</v>
      </c>
      <c r="AU46" s="338">
        <f>'Incapacity benefits'!AU$40</f>
        <v>77.833877487600887</v>
      </c>
      <c r="AV46" s="338">
        <f>'Incapacity benefits'!AV$40</f>
        <v>92.464743839483148</v>
      </c>
      <c r="AW46" s="338">
        <f>'Incapacity benefits'!AW$40</f>
        <v>103.84947617643465</v>
      </c>
      <c r="AX46" s="338">
        <f>'Incapacity benefits'!AX$40</f>
        <v>107.35026467430309</v>
      </c>
      <c r="AY46" s="338">
        <f>'Incapacity benefits'!AY$40</f>
        <v>111.04251969745886</v>
      </c>
      <c r="AZ46" s="338">
        <f>'Incapacity benefits'!AZ$40</f>
        <v>104.71260357218971</v>
      </c>
      <c r="BA46" s="338">
        <f>'Incapacity benefits'!BA$40</f>
        <v>136.38296564518024</v>
      </c>
      <c r="BB46" s="338">
        <f>'Incapacity benefits'!BB$40</f>
        <v>144.18166823796307</v>
      </c>
      <c r="BC46" s="338">
        <f>'Incapacity benefits'!BC$40</f>
        <v>144.24510744392822</v>
      </c>
      <c r="BD46" s="338">
        <f>'Incapacity benefits'!BD$40</f>
        <v>163.05199999999999</v>
      </c>
      <c r="BE46" s="338">
        <f>'Incapacity benefits'!BE$40</f>
        <v>165.48699999999999</v>
      </c>
      <c r="BF46" s="338">
        <f>'Incapacity benefits'!BF$40</f>
        <v>162.65124892159454</v>
      </c>
      <c r="BG46" s="338">
        <f>'Incapacity benefits'!BG$40</f>
        <v>169.90298870138361</v>
      </c>
      <c r="BH46" s="338">
        <f>'Incapacity benefits'!BH$40</f>
        <v>124.283</v>
      </c>
      <c r="BI46" s="338">
        <f>'Incapacity benefits'!BI$40</f>
        <v>128.26055663881266</v>
      </c>
      <c r="BJ46" s="338">
        <f>'Incapacity benefits'!BJ$40</f>
        <v>135.16607401724025</v>
      </c>
      <c r="BK46" s="338">
        <f>'Incapacity benefits'!BK$40</f>
        <v>200.75442016647554</v>
      </c>
      <c r="BL46" s="338">
        <f>'Incapacity benefits'!BL$40</f>
        <v>175.53506304142508</v>
      </c>
      <c r="BM46" s="338">
        <f>'Incapacity benefits'!BM$40</f>
        <v>183.23841614855513</v>
      </c>
      <c r="BN46" s="338">
        <f>'Incapacity benefits'!BN$40</f>
        <v>169.98493378695881</v>
      </c>
      <c r="BO46" s="338">
        <f>'Incapacity benefits'!BO$40</f>
        <v>169.32235473338639</v>
      </c>
      <c r="BP46" s="338">
        <f>'Incapacity benefits'!BP$40</f>
        <v>159.46672221701033</v>
      </c>
      <c r="BQ46" s="338">
        <f>'Incapacity benefits'!BQ$40</f>
        <v>144.67452092278563</v>
      </c>
      <c r="BR46" s="338">
        <f>'Incapacity benefits'!BR$40</f>
        <v>138.30903393915511</v>
      </c>
      <c r="BS46" s="338">
        <f>'Incapacity benefits'!BS$40</f>
        <v>128.19760849598063</v>
      </c>
      <c r="BT46" s="338">
        <f>'Incapacity benefits'!BT$40</f>
        <v>120.30785280289261</v>
      </c>
      <c r="BU46" s="338">
        <f>'Incapacity benefits'!BU$40</f>
        <v>104.98221706204986</v>
      </c>
      <c r="BV46" s="338">
        <f>'Incapacity benefits'!BV$40</f>
        <v>95.955396013713354</v>
      </c>
      <c r="BW46" s="338">
        <f>'Incapacity benefits'!BW$40</f>
        <v>88.741009500324324</v>
      </c>
      <c r="BX46" s="338">
        <f>'Incapacity benefits'!BX$40</f>
        <v>71.893421583468523</v>
      </c>
      <c r="BY46" s="338">
        <f>'Incapacity benefits'!BY$40</f>
        <v>62.260187286584028</v>
      </c>
      <c r="BZ46" s="338">
        <f>'Incapacity benefits'!BZ$40</f>
        <v>58.278141023782524</v>
      </c>
      <c r="CA46" s="338">
        <f>'Incapacity benefits'!CA$40</f>
        <v>56.333228858904526</v>
      </c>
      <c r="CB46" s="338">
        <f>'Incapacity benefits'!CB$40</f>
        <v>53.585091086940835</v>
      </c>
      <c r="CC46" s="338">
        <f>'Incapacity benefits'!CC$40</f>
        <v>47.511442572427285</v>
      </c>
      <c r="CD46" s="338">
        <f>'Incapacity benefits'!CD$40</f>
        <v>41.231051155379028</v>
      </c>
      <c r="CE46" s="338">
        <f>'Incapacity benefits'!CE$40</f>
        <v>34.456158314489983</v>
      </c>
      <c r="CF46" s="338">
        <f>'Incapacity benefits'!CF$40</f>
        <v>27.150953401472986</v>
      </c>
      <c r="CG46" s="333">
        <f>'Incapacity benefits'!CG$40</f>
        <v>19.654963155637414</v>
      </c>
    </row>
    <row r="47" spans="1:85" ht="15.5" x14ac:dyDescent="0.35">
      <c r="A47" s="344"/>
      <c r="B47" s="291" t="s">
        <v>402</v>
      </c>
      <c r="C47" s="337"/>
      <c r="D47" s="338">
        <f>'Incapacity benefits'!D$36</f>
        <v>0</v>
      </c>
      <c r="E47" s="338">
        <f>'Incapacity benefits'!E$36</f>
        <v>0</v>
      </c>
      <c r="F47" s="338">
        <f>'Incapacity benefits'!F$36</f>
        <v>0</v>
      </c>
      <c r="G47" s="338">
        <f>'Incapacity benefits'!G$36</f>
        <v>0</v>
      </c>
      <c r="H47" s="338">
        <f>'Incapacity benefits'!H$36</f>
        <v>0</v>
      </c>
      <c r="I47" s="338">
        <f>'Incapacity benefits'!I$36</f>
        <v>0</v>
      </c>
      <c r="J47" s="338">
        <f>'Incapacity benefits'!J$36</f>
        <v>0</v>
      </c>
      <c r="K47" s="338">
        <f>'Incapacity benefits'!K$36</f>
        <v>0</v>
      </c>
      <c r="L47" s="338">
        <f>'Incapacity benefits'!L$36</f>
        <v>0</v>
      </c>
      <c r="M47" s="338">
        <f>'Incapacity benefits'!M$36</f>
        <v>0</v>
      </c>
      <c r="N47" s="338">
        <f>'Incapacity benefits'!N$36</f>
        <v>0</v>
      </c>
      <c r="O47" s="338">
        <f>'Incapacity benefits'!O$36</f>
        <v>0</v>
      </c>
      <c r="P47" s="338">
        <f>'Incapacity benefits'!P$36</f>
        <v>0</v>
      </c>
      <c r="Q47" s="338">
        <f>'Incapacity benefits'!Q$36</f>
        <v>0</v>
      </c>
      <c r="R47" s="338">
        <f>'Incapacity benefits'!R$36</f>
        <v>0</v>
      </c>
      <c r="S47" s="338">
        <f>'Incapacity benefits'!S$36</f>
        <v>0</v>
      </c>
      <c r="T47" s="338">
        <f>'Incapacity benefits'!T$36</f>
        <v>0</v>
      </c>
      <c r="U47" s="338">
        <f>'Incapacity benefits'!U$36</f>
        <v>0</v>
      </c>
      <c r="V47" s="338">
        <f>'Incapacity benefits'!V$36</f>
        <v>0</v>
      </c>
      <c r="W47" s="338">
        <f>'Incapacity benefits'!W$36</f>
        <v>0</v>
      </c>
      <c r="X47" s="338">
        <f>'Incapacity benefits'!X$36</f>
        <v>0</v>
      </c>
      <c r="Y47" s="338">
        <f>'Incapacity benefits'!Y$36</f>
        <v>0</v>
      </c>
      <c r="Z47" s="338">
        <f>'Incapacity benefits'!Z$36</f>
        <v>0</v>
      </c>
      <c r="AA47" s="338">
        <f>'Incapacity benefits'!AA$36</f>
        <v>0</v>
      </c>
      <c r="AB47" s="338">
        <f>'Incapacity benefits'!AB$36</f>
        <v>0</v>
      </c>
      <c r="AC47" s="338">
        <f>'Incapacity benefits'!AC$36</f>
        <v>0</v>
      </c>
      <c r="AD47" s="338">
        <f>'Incapacity benefits'!AD$36</f>
        <v>0</v>
      </c>
      <c r="AE47" s="338">
        <f>'Incapacity benefits'!AE$36</f>
        <v>0</v>
      </c>
      <c r="AF47" s="338">
        <f>'Incapacity benefits'!AF$36</f>
        <v>0</v>
      </c>
      <c r="AG47" s="338">
        <f>'Incapacity benefits'!AG$36</f>
        <v>0</v>
      </c>
      <c r="AH47" s="338">
        <f>'Incapacity benefits'!AH$36</f>
        <v>3.9322033898305087</v>
      </c>
      <c r="AI47" s="338">
        <f>'Incapacity benefits'!AI$36</f>
        <v>3.8971574858757063</v>
      </c>
      <c r="AJ47" s="338">
        <f>'Incapacity benefits'!AJ$36</f>
        <v>3.6120953237410074</v>
      </c>
      <c r="AK47" s="338">
        <f>'Incapacity benefits'!AK$36</f>
        <v>3.0744321740060183</v>
      </c>
      <c r="AL47" s="338">
        <f>'Incapacity benefits'!AL$36</f>
        <v>1.8652755331622144</v>
      </c>
      <c r="AM47" s="338">
        <f>'Incapacity benefits'!AM$36</f>
        <v>1.3853788824800299</v>
      </c>
      <c r="AN47" s="338">
        <f>'Incapacity benefits'!AN$36</f>
        <v>2.3089786775644203</v>
      </c>
      <c r="AO47" s="338">
        <f>'Incapacity benefits'!AO$36</f>
        <v>1.1845493562231759</v>
      </c>
      <c r="AP47" s="338">
        <f>'Incapacity benefits'!AP$36</f>
        <v>0.45202020202020204</v>
      </c>
      <c r="AQ47" s="338">
        <f>'Incapacity benefits'!AQ$36</f>
        <v>0.94043025323659124</v>
      </c>
      <c r="AR47" s="338">
        <f>'Incapacity benefits'!AR$36</f>
        <v>1.3231557831839522</v>
      </c>
      <c r="AS47" s="338">
        <f>'Incapacity benefits'!AS$36</f>
        <v>1.8392897676314719</v>
      </c>
      <c r="AT47" s="338">
        <f>'Incapacity benefits'!AT$36</f>
        <v>1.8711359491778774</v>
      </c>
      <c r="AU47" s="338">
        <f>'Incapacity benefits'!AU$36</f>
        <v>1.653753634085213</v>
      </c>
      <c r="AV47" s="338">
        <f>'Incapacity benefits'!AV$36</f>
        <v>1.9614035087719299</v>
      </c>
      <c r="AW47" s="338">
        <f>'Incapacity benefits'!AW$36</f>
        <v>2.5796341387276018</v>
      </c>
      <c r="AX47" s="338">
        <f>'Incapacity benefits'!AX$36</f>
        <v>1.2165124555160141</v>
      </c>
      <c r="AY47" s="338">
        <f>'Incapacity benefits'!AY$36</f>
        <v>4.2704626334519574E-2</v>
      </c>
      <c r="AZ47" s="338">
        <f>'Incapacity benefits'!AZ$36</f>
        <v>0</v>
      </c>
      <c r="BA47" s="338">
        <f>'Incapacity benefits'!BA$36</f>
        <v>0</v>
      </c>
      <c r="BB47" s="338">
        <f>'Incapacity benefits'!BB$36</f>
        <v>0</v>
      </c>
      <c r="BC47" s="338">
        <f>'Incapacity benefits'!BC$36</f>
        <v>0</v>
      </c>
      <c r="BD47" s="338">
        <f>'Incapacity benefits'!BD$36</f>
        <v>0</v>
      </c>
      <c r="BE47" s="338">
        <f>'Incapacity benefits'!BE$36</f>
        <v>0</v>
      </c>
      <c r="BF47" s="338">
        <f>'Incapacity benefits'!BF$36</f>
        <v>0</v>
      </c>
      <c r="BG47" s="338">
        <f>'Incapacity benefits'!BG$36</f>
        <v>0</v>
      </c>
      <c r="BH47" s="338">
        <f>'Incapacity benefits'!BH$36</f>
        <v>0</v>
      </c>
      <c r="BI47" s="338">
        <f>'Incapacity benefits'!BI$36</f>
        <v>0</v>
      </c>
      <c r="BJ47" s="338">
        <f>'Incapacity benefits'!BJ$36</f>
        <v>0</v>
      </c>
      <c r="BK47" s="338">
        <f>'Incapacity benefits'!BK$36</f>
        <v>0</v>
      </c>
      <c r="BL47" s="338">
        <f>'Incapacity benefits'!BL$36</f>
        <v>0</v>
      </c>
      <c r="BM47" s="338">
        <f>'Incapacity benefits'!BM$36</f>
        <v>0</v>
      </c>
      <c r="BN47" s="338">
        <f>'Incapacity benefits'!BN$36</f>
        <v>0</v>
      </c>
      <c r="BO47" s="338">
        <f>'Incapacity benefits'!BO$36</f>
        <v>0</v>
      </c>
      <c r="BP47" s="338">
        <f>'Incapacity benefits'!BP$36</f>
        <v>0</v>
      </c>
      <c r="BQ47" s="338">
        <f>'Incapacity benefits'!BQ$36</f>
        <v>0</v>
      </c>
      <c r="BR47" s="338">
        <f>'Incapacity benefits'!BR$36</f>
        <v>0</v>
      </c>
      <c r="BS47" s="338">
        <f>'Incapacity benefits'!BS$36</f>
        <v>0</v>
      </c>
      <c r="BT47" s="338">
        <f>'Incapacity benefits'!BT$36</f>
        <v>0</v>
      </c>
      <c r="BU47" s="338">
        <f>'Incapacity benefits'!BU$36</f>
        <v>0</v>
      </c>
      <c r="BV47" s="338">
        <f>'Incapacity benefits'!BV$36</f>
        <v>0</v>
      </c>
      <c r="BW47" s="338">
        <f>'Incapacity benefits'!BW$36</f>
        <v>0</v>
      </c>
      <c r="BX47" s="338">
        <f>'Incapacity benefits'!BX$36</f>
        <v>0</v>
      </c>
      <c r="BY47" s="338">
        <f>'Incapacity benefits'!BY$36</f>
        <v>0</v>
      </c>
      <c r="BZ47" s="338">
        <f>'Incapacity benefits'!BZ$36</f>
        <v>0</v>
      </c>
      <c r="CA47" s="338">
        <f>'Incapacity benefits'!CA$36</f>
        <v>0</v>
      </c>
      <c r="CB47" s="338">
        <f>'Incapacity benefits'!CB$36</f>
        <v>0</v>
      </c>
      <c r="CC47" s="338">
        <f>'Incapacity benefits'!CC$36</f>
        <v>0</v>
      </c>
      <c r="CD47" s="338">
        <f>'Incapacity benefits'!CD$36</f>
        <v>0</v>
      </c>
      <c r="CE47" s="338">
        <f>'Incapacity benefits'!CE$36</f>
        <v>0</v>
      </c>
      <c r="CF47" s="338">
        <f>'Incapacity benefits'!CF$36</f>
        <v>0</v>
      </c>
      <c r="CG47" s="333">
        <f>'Incapacity benefits'!CG$36</f>
        <v>0</v>
      </c>
    </row>
    <row r="48" spans="1:85" ht="27" customHeight="1" x14ac:dyDescent="0.35">
      <c r="A48" s="344"/>
      <c r="B48" s="336" t="s">
        <v>571</v>
      </c>
      <c r="C48" s="337"/>
      <c r="D48" s="338">
        <f t="shared" ref="D48:AI48" si="39">SUM(D49:D52)</f>
        <v>0</v>
      </c>
      <c r="E48" s="338">
        <f t="shared" si="39"/>
        <v>0</v>
      </c>
      <c r="F48" s="338">
        <f t="shared" si="39"/>
        <v>0</v>
      </c>
      <c r="G48" s="338">
        <f t="shared" si="39"/>
        <v>0</v>
      </c>
      <c r="H48" s="338">
        <f t="shared" si="39"/>
        <v>0</v>
      </c>
      <c r="I48" s="338">
        <f t="shared" si="39"/>
        <v>0</v>
      </c>
      <c r="J48" s="338">
        <f t="shared" si="39"/>
        <v>0</v>
      </c>
      <c r="K48" s="338">
        <f t="shared" si="39"/>
        <v>0</v>
      </c>
      <c r="L48" s="338">
        <f t="shared" si="39"/>
        <v>0</v>
      </c>
      <c r="M48" s="338">
        <f t="shared" si="39"/>
        <v>0</v>
      </c>
      <c r="N48" s="338">
        <f t="shared" si="39"/>
        <v>0</v>
      </c>
      <c r="O48" s="338">
        <f t="shared" si="39"/>
        <v>0</v>
      </c>
      <c r="P48" s="338">
        <f t="shared" si="39"/>
        <v>0</v>
      </c>
      <c r="Q48" s="338">
        <f t="shared" si="39"/>
        <v>0</v>
      </c>
      <c r="R48" s="338">
        <f t="shared" si="39"/>
        <v>0</v>
      </c>
      <c r="S48" s="338">
        <f t="shared" si="39"/>
        <v>0</v>
      </c>
      <c r="T48" s="338">
        <f t="shared" si="39"/>
        <v>0</v>
      </c>
      <c r="U48" s="338">
        <f t="shared" si="39"/>
        <v>0</v>
      </c>
      <c r="V48" s="338">
        <f t="shared" si="39"/>
        <v>0</v>
      </c>
      <c r="W48" s="338">
        <f t="shared" si="39"/>
        <v>0</v>
      </c>
      <c r="X48" s="338">
        <f t="shared" si="39"/>
        <v>0</v>
      </c>
      <c r="Y48" s="338">
        <f t="shared" si="39"/>
        <v>0</v>
      </c>
      <c r="Z48" s="338">
        <f t="shared" si="39"/>
        <v>0</v>
      </c>
      <c r="AA48" s="338">
        <f t="shared" si="39"/>
        <v>0</v>
      </c>
      <c r="AB48" s="338">
        <f t="shared" si="39"/>
        <v>0</v>
      </c>
      <c r="AC48" s="338">
        <f t="shared" si="39"/>
        <v>0</v>
      </c>
      <c r="AD48" s="338">
        <f t="shared" si="39"/>
        <v>0</v>
      </c>
      <c r="AE48" s="338">
        <f t="shared" si="39"/>
        <v>0</v>
      </c>
      <c r="AF48" s="338">
        <f t="shared" si="39"/>
        <v>0</v>
      </c>
      <c r="AG48" s="338">
        <f t="shared" si="39"/>
        <v>0</v>
      </c>
      <c r="AH48" s="338">
        <f t="shared" si="39"/>
        <v>91.262499560531367</v>
      </c>
      <c r="AI48" s="338">
        <f t="shared" si="39"/>
        <v>103.80069695625174</v>
      </c>
      <c r="AJ48" s="338">
        <f t="shared" ref="AJ48:BO48" si="40">SUM(AJ49:AJ52)</f>
        <v>121.76127077426457</v>
      </c>
      <c r="AK48" s="338">
        <f t="shared" si="40"/>
        <v>137.77699458183082</v>
      </c>
      <c r="AL48" s="338">
        <f t="shared" si="40"/>
        <v>161.17497585640393</v>
      </c>
      <c r="AM48" s="338">
        <f t="shared" si="40"/>
        <v>164.70251240474516</v>
      </c>
      <c r="AN48" s="338">
        <f t="shared" si="40"/>
        <v>160.96340859211983</v>
      </c>
      <c r="AO48" s="338">
        <f t="shared" si="40"/>
        <v>166.80453557865985</v>
      </c>
      <c r="AP48" s="338">
        <f t="shared" si="40"/>
        <v>206.18510032540726</v>
      </c>
      <c r="AQ48" s="338">
        <f t="shared" si="40"/>
        <v>207.26249382688911</v>
      </c>
      <c r="AR48" s="338">
        <f t="shared" si="40"/>
        <v>211.38706882608795</v>
      </c>
      <c r="AS48" s="338">
        <f t="shared" si="40"/>
        <v>215.27977754727789</v>
      </c>
      <c r="AT48" s="338">
        <f t="shared" si="40"/>
        <v>235.70115647812503</v>
      </c>
      <c r="AU48" s="338">
        <f t="shared" si="40"/>
        <v>257.99286127491263</v>
      </c>
      <c r="AV48" s="338">
        <f t="shared" si="40"/>
        <v>267.98866426036761</v>
      </c>
      <c r="AW48" s="338">
        <f t="shared" si="40"/>
        <v>284.03278414127828</v>
      </c>
      <c r="AX48" s="338">
        <f t="shared" si="40"/>
        <v>288.8204533091793</v>
      </c>
      <c r="AY48" s="338">
        <f t="shared" si="40"/>
        <v>298.60834205791821</v>
      </c>
      <c r="AZ48" s="338">
        <f t="shared" si="40"/>
        <v>289.40361406260422</v>
      </c>
      <c r="BA48" s="338">
        <f t="shared" si="40"/>
        <v>290.66179052502196</v>
      </c>
      <c r="BB48" s="338">
        <f t="shared" si="40"/>
        <v>296.69252011416853</v>
      </c>
      <c r="BC48" s="338">
        <f t="shared" si="40"/>
        <v>298.29195339201408</v>
      </c>
      <c r="BD48" s="338">
        <f t="shared" si="40"/>
        <v>314.38967336961207</v>
      </c>
      <c r="BE48" s="338">
        <f t="shared" si="40"/>
        <v>327.04192503876374</v>
      </c>
      <c r="BF48" s="338">
        <f t="shared" si="40"/>
        <v>342.35629363649957</v>
      </c>
      <c r="BG48" s="338">
        <f t="shared" si="40"/>
        <v>328.73817396378581</v>
      </c>
      <c r="BH48" s="338">
        <f t="shared" si="40"/>
        <v>350.82708899999994</v>
      </c>
      <c r="BI48" s="338">
        <f t="shared" si="40"/>
        <v>355.23235062994974</v>
      </c>
      <c r="BJ48" s="338">
        <f t="shared" si="40"/>
        <v>366.58171311626842</v>
      </c>
      <c r="BK48" s="338">
        <f t="shared" si="40"/>
        <v>399.16985676896826</v>
      </c>
      <c r="BL48" s="338">
        <f t="shared" si="40"/>
        <v>501.46373557231908</v>
      </c>
      <c r="BM48" s="338">
        <f t="shared" si="40"/>
        <v>529.3326154634359</v>
      </c>
      <c r="BN48" s="338">
        <f t="shared" si="40"/>
        <v>532.32842753975922</v>
      </c>
      <c r="BO48" s="338">
        <f t="shared" si="40"/>
        <v>541.97777501036842</v>
      </c>
      <c r="BP48" s="338">
        <f t="shared" ref="BP48:CG48" si="41">SUM(BP49:BP52)</f>
        <v>567.47997951397826</v>
      </c>
      <c r="BQ48" s="338">
        <f t="shared" si="41"/>
        <v>580.65178311179295</v>
      </c>
      <c r="BR48" s="338">
        <f t="shared" si="41"/>
        <v>622.30759907106517</v>
      </c>
      <c r="BS48" s="338">
        <f t="shared" si="41"/>
        <v>634.82753191687289</v>
      </c>
      <c r="BT48" s="338">
        <f t="shared" si="41"/>
        <v>589.1785546532825</v>
      </c>
      <c r="BU48" s="338">
        <f t="shared" si="41"/>
        <v>590.47913623422176</v>
      </c>
      <c r="BV48" s="338">
        <f t="shared" si="41"/>
        <v>592.32190811497128</v>
      </c>
      <c r="BW48" s="338">
        <f t="shared" si="41"/>
        <v>587.69502569184851</v>
      </c>
      <c r="BX48" s="338">
        <f t="shared" si="41"/>
        <v>511.82237411772905</v>
      </c>
      <c r="BY48" s="338">
        <f t="shared" si="41"/>
        <v>510.33433830547426</v>
      </c>
      <c r="BZ48" s="338">
        <f t="shared" si="41"/>
        <v>512.46880640464246</v>
      </c>
      <c r="CA48" s="338">
        <f t="shared" si="41"/>
        <v>541.60332034688111</v>
      </c>
      <c r="CB48" s="338">
        <f t="shared" si="41"/>
        <v>572.39214378879694</v>
      </c>
      <c r="CC48" s="338">
        <f t="shared" si="41"/>
        <v>572.30607198221833</v>
      </c>
      <c r="CD48" s="338">
        <f t="shared" si="41"/>
        <v>568.29114976565995</v>
      </c>
      <c r="CE48" s="338">
        <f t="shared" si="41"/>
        <v>556.19641526312819</v>
      </c>
      <c r="CF48" s="338">
        <f t="shared" si="41"/>
        <v>545.22622145558819</v>
      </c>
      <c r="CG48" s="333">
        <f t="shared" si="41"/>
        <v>539.64109319796989</v>
      </c>
    </row>
    <row r="49" spans="1:85" ht="15.5" x14ac:dyDescent="0.35">
      <c r="A49" s="344"/>
      <c r="B49" s="291" t="s">
        <v>572</v>
      </c>
      <c r="C49" s="337"/>
      <c r="D49" s="338">
        <f>'Industrial injuries benefits'!D$12</f>
        <v>0</v>
      </c>
      <c r="E49" s="338">
        <f>'Industrial injuries benefits'!E$12</f>
        <v>0</v>
      </c>
      <c r="F49" s="338">
        <f>'Industrial injuries benefits'!F$12</f>
        <v>0</v>
      </c>
      <c r="G49" s="338">
        <f>'Industrial injuries benefits'!G$12</f>
        <v>0</v>
      </c>
      <c r="H49" s="338">
        <f>'Industrial injuries benefits'!H$12</f>
        <v>0</v>
      </c>
      <c r="I49" s="338">
        <f>'Industrial injuries benefits'!I$12</f>
        <v>0</v>
      </c>
      <c r="J49" s="338">
        <f>'Industrial injuries benefits'!J$12</f>
        <v>0</v>
      </c>
      <c r="K49" s="338">
        <f>'Industrial injuries benefits'!K$12</f>
        <v>0</v>
      </c>
      <c r="L49" s="338">
        <f>'Industrial injuries benefits'!L$12</f>
        <v>0</v>
      </c>
      <c r="M49" s="338">
        <f>'Industrial injuries benefits'!M$12</f>
        <v>0</v>
      </c>
      <c r="N49" s="338">
        <f>'Industrial injuries benefits'!N$12</f>
        <v>0</v>
      </c>
      <c r="O49" s="338">
        <f>'Industrial injuries benefits'!O$12</f>
        <v>0</v>
      </c>
      <c r="P49" s="338">
        <f>'Industrial injuries benefits'!P$12</f>
        <v>0</v>
      </c>
      <c r="Q49" s="338">
        <f>'Industrial injuries benefits'!Q$12</f>
        <v>0</v>
      </c>
      <c r="R49" s="338">
        <f>'Industrial injuries benefits'!R$12</f>
        <v>0</v>
      </c>
      <c r="S49" s="338">
        <f>'Industrial injuries benefits'!S$12</f>
        <v>0</v>
      </c>
      <c r="T49" s="338">
        <f>'Industrial injuries benefits'!T$12</f>
        <v>0</v>
      </c>
      <c r="U49" s="338">
        <f>'Industrial injuries benefits'!U$12</f>
        <v>0</v>
      </c>
      <c r="V49" s="338">
        <f>'Industrial injuries benefits'!V$12</f>
        <v>0</v>
      </c>
      <c r="W49" s="338">
        <f>'Industrial injuries benefits'!W$12</f>
        <v>0</v>
      </c>
      <c r="X49" s="338">
        <f>'Industrial injuries benefits'!X$12</f>
        <v>0</v>
      </c>
      <c r="Y49" s="338">
        <f>'Industrial injuries benefits'!Y$12</f>
        <v>0</v>
      </c>
      <c r="Z49" s="338">
        <f>'Industrial injuries benefits'!Z$12</f>
        <v>0</v>
      </c>
      <c r="AA49" s="338">
        <f>'Industrial injuries benefits'!AA$12</f>
        <v>0</v>
      </c>
      <c r="AB49" s="338">
        <f>'Industrial injuries benefits'!AB$12</f>
        <v>0</v>
      </c>
      <c r="AC49" s="338">
        <f>'Industrial injuries benefits'!AC$12</f>
        <v>0</v>
      </c>
      <c r="AD49" s="338">
        <f>'Industrial injuries benefits'!AD$12</f>
        <v>0</v>
      </c>
      <c r="AE49" s="338">
        <f>'Industrial injuries benefits'!AE$12</f>
        <v>0</v>
      </c>
      <c r="AF49" s="338">
        <f>'Industrial injuries benefits'!AF$12</f>
        <v>0</v>
      </c>
      <c r="AG49" s="338">
        <f>'Industrial injuries benefits'!AG$12</f>
        <v>0</v>
      </c>
      <c r="AH49" s="338">
        <f>'Industrial injuries benefits'!AH$12</f>
        <v>26.124419779292353</v>
      </c>
      <c r="AI49" s="338">
        <f>'Industrial injuries benefits'!AI$12</f>
        <v>29.389972251703899</v>
      </c>
      <c r="AJ49" s="338">
        <f>'Industrial injuries benefits'!AJ$12</f>
        <v>34.288300960321216</v>
      </c>
      <c r="AK49" s="338">
        <f>'Industrial injuries benefits'!AK$12</f>
        <v>38.370241550835644</v>
      </c>
      <c r="AL49" s="338">
        <f>'Industrial injuries benefits'!AL$12</f>
        <v>41.635794023247186</v>
      </c>
      <c r="AM49" s="338">
        <f>'Industrial injuries benefits'!AM$12</f>
        <v>44.08495837755585</v>
      </c>
      <c r="AN49" s="338">
        <f>'Industrial injuries benefits'!AN$12</f>
        <v>44.901346495658736</v>
      </c>
      <c r="AO49" s="338">
        <f>'Industrial injuries benefits'!AO$12</f>
        <v>47.350510849967392</v>
      </c>
      <c r="AP49" s="338">
        <f>'Industrial injuries benefits'!AP$12</f>
        <v>49.799675204276049</v>
      </c>
      <c r="AQ49" s="338">
        <f>'Industrial injuries benefits'!AQ$12</f>
        <v>46.119397567868241</v>
      </c>
      <c r="AR49" s="338">
        <f>'Industrial injuries benefits'!AR$12</f>
        <v>47.848507602010152</v>
      </c>
      <c r="AS49" s="338">
        <f>'Industrial injuries benefits'!AS$12</f>
        <v>48.443654540107154</v>
      </c>
      <c r="AT49" s="338">
        <f>'Industrial injuries benefits'!AT$12</f>
        <v>49.15962691968339</v>
      </c>
      <c r="AU49" s="338">
        <f>'Industrial injuries benefits'!AU$12</f>
        <v>52.251288722939016</v>
      </c>
      <c r="AV49" s="338">
        <f>'Industrial injuries benefits'!AV$12</f>
        <v>51.94789833739847</v>
      </c>
      <c r="AW49" s="338">
        <f>'Industrial injuries benefits'!AW$12</f>
        <v>55.754439384821133</v>
      </c>
      <c r="AX49" s="338">
        <f>'Industrial injuries benefits'!AX$12</f>
        <v>49.254564810611789</v>
      </c>
      <c r="AY49" s="338">
        <f>'Industrial injuries benefits'!AY$12</f>
        <v>49.479372152231917</v>
      </c>
      <c r="AZ49" s="338">
        <f>'Industrial injuries benefits'!AZ$12</f>
        <v>47.585872555403647</v>
      </c>
      <c r="BA49" s="338">
        <f>'Industrial injuries benefits'!BA$12</f>
        <v>47.727623132616458</v>
      </c>
      <c r="BB49" s="338">
        <f>'Industrial injuries benefits'!BB$12</f>
        <v>43.298476627173812</v>
      </c>
      <c r="BC49" s="338">
        <f>'Industrial injuries benefits'!BC$12</f>
        <v>45.522256487485045</v>
      </c>
      <c r="BD49" s="338">
        <f>'Industrial injuries benefits'!BD$12</f>
        <v>43.787999999999997</v>
      </c>
      <c r="BE49" s="338">
        <f>'Industrial injuries benefits'!BE$12</f>
        <v>43.786999999999999</v>
      </c>
      <c r="BF49" s="338">
        <f>'Industrial injuries benefits'!BF$12</f>
        <v>43.276589385629926</v>
      </c>
      <c r="BG49" s="338">
        <f>'Industrial injuries benefits'!BG$12</f>
        <v>41.870065056891917</v>
      </c>
      <c r="BH49" s="338">
        <f>'Industrial injuries benefits'!BH$12</f>
        <v>40.161999999999999</v>
      </c>
      <c r="BI49" s="338">
        <f>'Industrial injuries benefits'!BI$12</f>
        <v>34.633821321321321</v>
      </c>
      <c r="BJ49" s="338">
        <f>'Industrial injuries benefits'!BJ$12</f>
        <v>33.675449570815445</v>
      </c>
      <c r="BK49" s="338">
        <f>'Industrial injuries benefits'!BK$12</f>
        <v>32.278980572177439</v>
      </c>
      <c r="BL49" s="338">
        <f>'Industrial injuries benefits'!BL$12</f>
        <v>34.4126571368</v>
      </c>
      <c r="BM49" s="338">
        <f>'Industrial injuries benefits'!BM$12</f>
        <v>34.052216707435903</v>
      </c>
      <c r="BN49" s="338">
        <f>'Industrial injuries benefits'!BN$12</f>
        <v>32.443668379959036</v>
      </c>
      <c r="BO49" s="338">
        <f>'Industrial injuries benefits'!BO$12</f>
        <v>31.415099537507196</v>
      </c>
      <c r="BP49" s="338">
        <f>'Industrial injuries benefits'!BP$12</f>
        <v>30.485839132581937</v>
      </c>
      <c r="BQ49" s="338">
        <f>'Industrial injuries benefits'!BQ$12</f>
        <v>28.811339391792881</v>
      </c>
      <c r="BR49" s="338">
        <f>'Industrial injuries benefits'!BR$12</f>
        <v>27.547684241065259</v>
      </c>
      <c r="BS49" s="338">
        <f>'Industrial injuries benefits'!BS$12</f>
        <v>25.944535112099693</v>
      </c>
      <c r="BT49" s="338">
        <f>'Industrial injuries benefits'!BT$12</f>
        <v>24.468501471795534</v>
      </c>
      <c r="BU49" s="338">
        <f>'Industrial injuries benefits'!BU$12</f>
        <v>22.849321929125864</v>
      </c>
      <c r="BV49" s="338">
        <f>'Industrial injuries benefits'!BV$12</f>
        <v>21.394699465595245</v>
      </c>
      <c r="BW49" s="338">
        <f>'Industrial injuries benefits'!BW$12</f>
        <v>20.040629875368261</v>
      </c>
      <c r="BX49" s="338">
        <f>'Industrial injuries benefits'!BX$12</f>
        <v>16.071164738816783</v>
      </c>
      <c r="BY49" s="338">
        <f>'Industrial injuries benefits'!BY$12</f>
        <v>14.977876488184387</v>
      </c>
      <c r="BZ49" s="338">
        <f>'Industrial injuries benefits'!BZ$12</f>
        <v>13.983961093942597</v>
      </c>
      <c r="CA49" s="338">
        <f>'Industrial injuries benefits'!CA$12</f>
        <v>13.938569143634849</v>
      </c>
      <c r="CB49" s="338">
        <f>'Industrial injuries benefits'!CB$12</f>
        <v>13.770264860413526</v>
      </c>
      <c r="CC49" s="338">
        <f>'Industrial injuries benefits'!CC$12</f>
        <v>13.088866257391999</v>
      </c>
      <c r="CD49" s="338">
        <f>'Industrial injuries benefits'!CD$12</f>
        <v>12.433387924183748</v>
      </c>
      <c r="CE49" s="338">
        <f>'Industrial injuries benefits'!CE$12</f>
        <v>11.628211702998193</v>
      </c>
      <c r="CF49" s="338">
        <f>'Industrial injuries benefits'!CF$12</f>
        <v>10.81743927476397</v>
      </c>
      <c r="CG49" s="333">
        <f>'Industrial injuries benefits'!CG$12</f>
        <v>10.078773601818535</v>
      </c>
    </row>
    <row r="50" spans="1:85" ht="15.5" x14ac:dyDescent="0.35">
      <c r="A50" s="344"/>
      <c r="B50" s="291" t="s">
        <v>573</v>
      </c>
      <c r="C50" s="337"/>
      <c r="D50" s="338">
        <f>'Industrial injuries benefits'!D$8</f>
        <v>0</v>
      </c>
      <c r="E50" s="338">
        <f>'Industrial injuries benefits'!E$8</f>
        <v>0</v>
      </c>
      <c r="F50" s="338">
        <f>'Industrial injuries benefits'!F$8</f>
        <v>0</v>
      </c>
      <c r="G50" s="338">
        <f>'Industrial injuries benefits'!G$8</f>
        <v>0</v>
      </c>
      <c r="H50" s="338">
        <f>'Industrial injuries benefits'!H$8</f>
        <v>0</v>
      </c>
      <c r="I50" s="338">
        <f>'Industrial injuries benefits'!I$8</f>
        <v>0</v>
      </c>
      <c r="J50" s="338">
        <f>'Industrial injuries benefits'!J$8</f>
        <v>0</v>
      </c>
      <c r="K50" s="338">
        <f>'Industrial injuries benefits'!K$8</f>
        <v>0</v>
      </c>
      <c r="L50" s="338">
        <f>'Industrial injuries benefits'!L$8</f>
        <v>0</v>
      </c>
      <c r="M50" s="338">
        <f>'Industrial injuries benefits'!M$8</f>
        <v>0</v>
      </c>
      <c r="N50" s="338">
        <f>'Industrial injuries benefits'!N$8</f>
        <v>0</v>
      </c>
      <c r="O50" s="338">
        <f>'Industrial injuries benefits'!O$8</f>
        <v>0</v>
      </c>
      <c r="P50" s="338">
        <f>'Industrial injuries benefits'!P$8</f>
        <v>0</v>
      </c>
      <c r="Q50" s="338">
        <f>'Industrial injuries benefits'!Q$8</f>
        <v>0</v>
      </c>
      <c r="R50" s="338">
        <f>'Industrial injuries benefits'!R$8</f>
        <v>0</v>
      </c>
      <c r="S50" s="338">
        <f>'Industrial injuries benefits'!S$8</f>
        <v>0</v>
      </c>
      <c r="T50" s="338">
        <f>'Industrial injuries benefits'!T$8</f>
        <v>0</v>
      </c>
      <c r="U50" s="338">
        <f>'Industrial injuries benefits'!U$8</f>
        <v>0</v>
      </c>
      <c r="V50" s="338">
        <f>'Industrial injuries benefits'!V$8</f>
        <v>0</v>
      </c>
      <c r="W50" s="338">
        <f>'Industrial injuries benefits'!W$8</f>
        <v>0</v>
      </c>
      <c r="X50" s="338">
        <f>'Industrial injuries benefits'!X$8</f>
        <v>0</v>
      </c>
      <c r="Y50" s="338">
        <f>'Industrial injuries benefits'!Y$8</f>
        <v>0</v>
      </c>
      <c r="Z50" s="338">
        <f>'Industrial injuries benefits'!Z$8</f>
        <v>0</v>
      </c>
      <c r="AA50" s="338">
        <f>'Industrial injuries benefits'!AA$8</f>
        <v>0</v>
      </c>
      <c r="AB50" s="338">
        <f>'Industrial injuries benefits'!AB$8</f>
        <v>0</v>
      </c>
      <c r="AC50" s="338">
        <f>'Industrial injuries benefits'!AC$8</f>
        <v>0</v>
      </c>
      <c r="AD50" s="338">
        <f>'Industrial injuries benefits'!AD$8</f>
        <v>0</v>
      </c>
      <c r="AE50" s="338">
        <f>'Industrial injuries benefits'!AE$8</f>
        <v>0</v>
      </c>
      <c r="AF50" s="338">
        <f>'Industrial injuries benefits'!AF$8</f>
        <v>0</v>
      </c>
      <c r="AG50" s="338">
        <f>'Industrial injuries benefits'!AG$8</f>
        <v>0</v>
      </c>
      <c r="AH50" s="338">
        <f>'Industrial injuries benefits'!AH$8</f>
        <v>65.138079781239014</v>
      </c>
      <c r="AI50" s="338">
        <f>'Industrial injuries benefits'!AI$8</f>
        <v>74.410724704547846</v>
      </c>
      <c r="AJ50" s="338">
        <f>'Industrial injuries benefits'!AJ$8</f>
        <v>87.472969813943365</v>
      </c>
      <c r="AK50" s="338">
        <f>'Industrial injuries benefits'!AK$8</f>
        <v>99.406753030995191</v>
      </c>
      <c r="AL50" s="338">
        <f>'Industrial injuries benefits'!AL$8</f>
        <v>119.53918183315673</v>
      </c>
      <c r="AM50" s="338">
        <f>'Industrial injuries benefits'!AM$8</f>
        <v>120.6175540271893</v>
      </c>
      <c r="AN50" s="338">
        <f>'Industrial injuries benefits'!AN$8</f>
        <v>116.06206209646109</v>
      </c>
      <c r="AO50" s="338">
        <f>'Industrial injuries benefits'!AO$8</f>
        <v>119.45402472869245</v>
      </c>
      <c r="AP50" s="338">
        <f>'Industrial injuries benefits'!AP$8</f>
        <v>156.38542512113122</v>
      </c>
      <c r="AQ50" s="338">
        <f>'Industrial injuries benefits'!AQ$8</f>
        <v>161.14309625902087</v>
      </c>
      <c r="AR50" s="338">
        <f>'Industrial injuries benefits'!AR$8</f>
        <v>163.5385612240778</v>
      </c>
      <c r="AS50" s="338">
        <f>'Industrial injuries benefits'!AS$8</f>
        <v>166.83612300717073</v>
      </c>
      <c r="AT50" s="338">
        <f>'Industrial injuries benefits'!AT$8</f>
        <v>186.54152955844165</v>
      </c>
      <c r="AU50" s="338">
        <f>'Industrial injuries benefits'!AU$8</f>
        <v>205.7415725519736</v>
      </c>
      <c r="AV50" s="338">
        <f>'Industrial injuries benefits'!AV$8</f>
        <v>216.04076592296917</v>
      </c>
      <c r="AW50" s="338">
        <f>'Industrial injuries benefits'!AW$8</f>
        <v>228.27834475645716</v>
      </c>
      <c r="AX50" s="338">
        <f>'Industrial injuries benefits'!AX$8</f>
        <v>236.10888849856752</v>
      </c>
      <c r="AY50" s="338">
        <f>'Industrial injuries benefits'!AY$8</f>
        <v>245.00037486436395</v>
      </c>
      <c r="AZ50" s="338">
        <f>'Industrial injuries benefits'!AZ$8</f>
        <v>236.35974150720057</v>
      </c>
      <c r="BA50" s="338">
        <f>'Industrial injuries benefits'!BA$8</f>
        <v>237.96716739240549</v>
      </c>
      <c r="BB50" s="338">
        <f>'Industrial injuries benefits'!BB$8</f>
        <v>245.0973184485922</v>
      </c>
      <c r="BC50" s="338">
        <f>'Industrial injuries benefits'!BC$8</f>
        <v>242.20669690452905</v>
      </c>
      <c r="BD50" s="338">
        <f>'Industrial injuries benefits'!BD$8</f>
        <v>258.72899999999998</v>
      </c>
      <c r="BE50" s="338">
        <f>'Industrial injuries benefits'!BE$8</f>
        <v>268.85582803876378</v>
      </c>
      <c r="BF50" s="338">
        <f>'Industrial injuries benefits'!BF$8</f>
        <v>279.37000925086966</v>
      </c>
      <c r="BG50" s="338">
        <f>'Industrial injuries benefits'!BG$8</f>
        <v>267.52760810474769</v>
      </c>
      <c r="BH50" s="338">
        <f>'Industrial injuries benefits'!BH$8</f>
        <v>290.02199999999999</v>
      </c>
      <c r="BI50" s="338">
        <f>'Industrial injuries benefits'!BI$8</f>
        <v>295.90443333862845</v>
      </c>
      <c r="BJ50" s="338">
        <f>'Industrial injuries benefits'!BJ$8</f>
        <v>306.96027354545299</v>
      </c>
      <c r="BK50" s="338">
        <f>'Industrial injuries benefits'!BK$8</f>
        <v>339.45087619679083</v>
      </c>
      <c r="BL50" s="338">
        <f>'Industrial injuries benefits'!BL$8</f>
        <v>429.98707743551904</v>
      </c>
      <c r="BM50" s="338">
        <f>'Industrial injuries benefits'!BM$8</f>
        <v>453.03202475600006</v>
      </c>
      <c r="BN50" s="338">
        <f>'Industrial injuries benefits'!BN$8</f>
        <v>452.41763415980012</v>
      </c>
      <c r="BO50" s="338">
        <f>'Industrial injuries benefits'!BO$8</f>
        <v>463.35645447286123</v>
      </c>
      <c r="BP50" s="338">
        <f>'Industrial injuries benefits'!BP$8</f>
        <v>485.5666966211603</v>
      </c>
      <c r="BQ50" s="338">
        <f>'Industrial injuries benefits'!BQ$8</f>
        <v>497.16494340000003</v>
      </c>
      <c r="BR50" s="338">
        <f>'Industrial injuries benefits'!BR$8</f>
        <v>512.43799999999999</v>
      </c>
      <c r="BS50" s="338">
        <f>'Industrial injuries benefits'!BS$8</f>
        <v>519.03479934477321</v>
      </c>
      <c r="BT50" s="338">
        <f>'Industrial injuries benefits'!BT$8</f>
        <v>481.27709238148697</v>
      </c>
      <c r="BU50" s="338">
        <f>'Industrial injuries benefits'!BU$8</f>
        <v>477.91213640509585</v>
      </c>
      <c r="BV50" s="338">
        <f>'Industrial injuries benefits'!BV$8</f>
        <v>485.10195680171694</v>
      </c>
      <c r="BW50" s="338">
        <f>'Industrial injuries benefits'!BW$8</f>
        <v>481.98807081648027</v>
      </c>
      <c r="BX50" s="338">
        <f>'Industrial injuries benefits'!BX$8</f>
        <v>419.86078117891225</v>
      </c>
      <c r="BY50" s="338">
        <f>'Industrial injuries benefits'!BY$8</f>
        <v>416.92968401728984</v>
      </c>
      <c r="BZ50" s="338">
        <f>'Industrial injuries benefits'!BZ$8</f>
        <v>420.60721591069989</v>
      </c>
      <c r="CA50" s="338">
        <f>'Industrial injuries benefits'!CA$8</f>
        <v>456.00318320324629</v>
      </c>
      <c r="CB50" s="338">
        <f>'Industrial injuries benefits'!CB$8</f>
        <v>476.81021771450287</v>
      </c>
      <c r="CC50" s="338">
        <f>'Industrial injuries benefits'!CC$8</f>
        <v>478.58356923002407</v>
      </c>
      <c r="CD50" s="338">
        <f>'Industrial injuries benefits'!CD$8</f>
        <v>475.71586776761171</v>
      </c>
      <c r="CE50" s="338">
        <f>'Industrial injuries benefits'!CE$8</f>
        <v>465.27470289332558</v>
      </c>
      <c r="CF50" s="338">
        <f>'Industrial injuries benefits'!CF$8</f>
        <v>456.13175888841459</v>
      </c>
      <c r="CG50" s="333">
        <f>'Industrial injuries benefits'!CG$8</f>
        <v>451.37511950201502</v>
      </c>
    </row>
    <row r="51" spans="1:85" ht="15.5" x14ac:dyDescent="0.35">
      <c r="A51" s="344"/>
      <c r="B51" s="291" t="s">
        <v>574</v>
      </c>
      <c r="C51" s="337"/>
      <c r="D51" s="338">
        <f>'Industrial injuries benefits'!D$15</f>
        <v>0</v>
      </c>
      <c r="E51" s="338">
        <f>'Industrial injuries benefits'!E$15</f>
        <v>0</v>
      </c>
      <c r="F51" s="338">
        <f>'Industrial injuries benefits'!F$15</f>
        <v>0</v>
      </c>
      <c r="G51" s="338">
        <f>'Industrial injuries benefits'!G$15</f>
        <v>0</v>
      </c>
      <c r="H51" s="338">
        <f>'Industrial injuries benefits'!H$15</f>
        <v>0</v>
      </c>
      <c r="I51" s="338">
        <f>'Industrial injuries benefits'!I$15</f>
        <v>0</v>
      </c>
      <c r="J51" s="338">
        <f>'Industrial injuries benefits'!J$15</f>
        <v>0</v>
      </c>
      <c r="K51" s="338">
        <f>'Industrial injuries benefits'!K$15</f>
        <v>0</v>
      </c>
      <c r="L51" s="338">
        <f>'Industrial injuries benefits'!L$15</f>
        <v>0</v>
      </c>
      <c r="M51" s="338">
        <f>'Industrial injuries benefits'!M$15</f>
        <v>0</v>
      </c>
      <c r="N51" s="338">
        <f>'Industrial injuries benefits'!N$15</f>
        <v>0</v>
      </c>
      <c r="O51" s="338">
        <f>'Industrial injuries benefits'!O$15</f>
        <v>0</v>
      </c>
      <c r="P51" s="338">
        <f>'Industrial injuries benefits'!P$15</f>
        <v>0</v>
      </c>
      <c r="Q51" s="338">
        <f>'Industrial injuries benefits'!Q$15</f>
        <v>0</v>
      </c>
      <c r="R51" s="338">
        <f>'Industrial injuries benefits'!R$15</f>
        <v>0</v>
      </c>
      <c r="S51" s="338">
        <f>'Industrial injuries benefits'!S$15</f>
        <v>0</v>
      </c>
      <c r="T51" s="338">
        <f>'Industrial injuries benefits'!T$15</f>
        <v>0</v>
      </c>
      <c r="U51" s="338">
        <f>'Industrial injuries benefits'!U$15</f>
        <v>0</v>
      </c>
      <c r="V51" s="338">
        <f>'Industrial injuries benefits'!V$15</f>
        <v>0</v>
      </c>
      <c r="W51" s="338">
        <f>'Industrial injuries benefits'!W$15</f>
        <v>0</v>
      </c>
      <c r="X51" s="338">
        <f>'Industrial injuries benefits'!X$15</f>
        <v>0</v>
      </c>
      <c r="Y51" s="338">
        <f>'Industrial injuries benefits'!Y$15</f>
        <v>0</v>
      </c>
      <c r="Z51" s="338">
        <f>'Industrial injuries benefits'!Z$15</f>
        <v>0</v>
      </c>
      <c r="AA51" s="338">
        <f>'Industrial injuries benefits'!AA$15</f>
        <v>0</v>
      </c>
      <c r="AB51" s="338">
        <f>'Industrial injuries benefits'!AB$15</f>
        <v>0</v>
      </c>
      <c r="AC51" s="338">
        <f>'Industrial injuries benefits'!AC$15</f>
        <v>0</v>
      </c>
      <c r="AD51" s="338">
        <f>'Industrial injuries benefits'!AD$15</f>
        <v>0</v>
      </c>
      <c r="AE51" s="338">
        <f>'Industrial injuries benefits'!AE$15</f>
        <v>0</v>
      </c>
      <c r="AF51" s="338">
        <f>'Industrial injuries benefits'!AF$15</f>
        <v>0</v>
      </c>
      <c r="AG51" s="338">
        <f>'Industrial injuries benefits'!AG$15</f>
        <v>0</v>
      </c>
      <c r="AH51" s="338">
        <f>'Industrial injuries benefits'!AH$15</f>
        <v>0</v>
      </c>
      <c r="AI51" s="338">
        <f>'Industrial injuries benefits'!AI$15</f>
        <v>0</v>
      </c>
      <c r="AJ51" s="338">
        <f>'Industrial injuries benefits'!AJ$15</f>
        <v>0</v>
      </c>
      <c r="AK51" s="338">
        <f>'Industrial injuries benefits'!AK$15</f>
        <v>0</v>
      </c>
      <c r="AL51" s="338">
        <f>'Industrial injuries benefits'!AL$15</f>
        <v>0</v>
      </c>
      <c r="AM51" s="338">
        <f>'Industrial injuries benefits'!AM$15</f>
        <v>0</v>
      </c>
      <c r="AN51" s="338">
        <f>'Industrial injuries benefits'!AN$15</f>
        <v>0</v>
      </c>
      <c r="AO51" s="338">
        <f>'Industrial injuries benefits'!AO$15</f>
        <v>0</v>
      </c>
      <c r="AP51" s="338">
        <f>'Industrial injuries benefits'!AP$15</f>
        <v>0</v>
      </c>
      <c r="AQ51" s="338">
        <f>'Industrial injuries benefits'!AQ$15</f>
        <v>0</v>
      </c>
      <c r="AR51" s="338">
        <f>'Industrial injuries benefits'!AR$15</f>
        <v>0</v>
      </c>
      <c r="AS51" s="338">
        <f>'Industrial injuries benefits'!AS$15</f>
        <v>0</v>
      </c>
      <c r="AT51" s="338">
        <f>'Industrial injuries benefits'!AT$15</f>
        <v>0</v>
      </c>
      <c r="AU51" s="338">
        <f>'Industrial injuries benefits'!AU$15</f>
        <v>0</v>
      </c>
      <c r="AV51" s="338">
        <f>'Industrial injuries benefits'!AV$15</f>
        <v>0</v>
      </c>
      <c r="AW51" s="338">
        <f>'Industrial injuries benefits'!AW$15</f>
        <v>0</v>
      </c>
      <c r="AX51" s="338">
        <f>'Industrial injuries benefits'!AX$15</f>
        <v>0</v>
      </c>
      <c r="AY51" s="338">
        <f>'Industrial injuries benefits'!AY$15</f>
        <v>0</v>
      </c>
      <c r="AZ51" s="338">
        <f>'Industrial injuries benefits'!AZ$15</f>
        <v>0</v>
      </c>
      <c r="BA51" s="338">
        <f>'Industrial injuries benefits'!BA$15</f>
        <v>0</v>
      </c>
      <c r="BB51" s="338">
        <f>'Industrial injuries benefits'!BB$15</f>
        <v>0</v>
      </c>
      <c r="BC51" s="338">
        <f>'Industrial injuries benefits'!BC$15</f>
        <v>0</v>
      </c>
      <c r="BD51" s="338">
        <f>'Industrial injuries benefits'!BD$15</f>
        <v>0</v>
      </c>
      <c r="BE51" s="338">
        <f>'Industrial injuries benefits'!BE$15</f>
        <v>0</v>
      </c>
      <c r="BF51" s="338">
        <f>'Industrial injuries benefits'!BF$15</f>
        <v>0</v>
      </c>
      <c r="BG51" s="338">
        <f>'Industrial injuries benefits'!BG$15</f>
        <v>0</v>
      </c>
      <c r="BH51" s="338">
        <f>'Industrial injuries benefits'!BH$15</f>
        <v>0</v>
      </c>
      <c r="BI51" s="338">
        <f>'Industrial injuries benefits'!BI$15</f>
        <v>0</v>
      </c>
      <c r="BJ51" s="338">
        <f>'Industrial injuries benefits'!BJ$15</f>
        <v>0</v>
      </c>
      <c r="BK51" s="338">
        <f>'Industrial injuries benefits'!BK$15</f>
        <v>0</v>
      </c>
      <c r="BL51" s="338">
        <f>'Industrial injuries benefits'!BL$15</f>
        <v>5.5109329999999996</v>
      </c>
      <c r="BM51" s="338">
        <f>'Industrial injuries benefits'!BM$15</f>
        <v>7.0408049999999998</v>
      </c>
      <c r="BN51" s="338">
        <f>'Industrial injuries benefits'!BN$15</f>
        <v>9.2482140000000008</v>
      </c>
      <c r="BO51" s="338">
        <f>'Industrial injuries benefits'!BO$15</f>
        <v>9.5133209999999995</v>
      </c>
      <c r="BP51" s="338">
        <f>'Industrial injuries benefits'!BP$15</f>
        <v>9.4075343484310903</v>
      </c>
      <c r="BQ51" s="338">
        <f>'Industrial injuries benefits'!BQ$15</f>
        <v>9.2168086836232543</v>
      </c>
      <c r="BR51" s="338">
        <f>'Industrial injuries benefits'!BR$15</f>
        <v>37.532187830000005</v>
      </c>
      <c r="BS51" s="338">
        <f>'Industrial injuries benefits'!BS$15</f>
        <v>43.794516459999997</v>
      </c>
      <c r="BT51" s="338">
        <f>'Industrial injuries benefits'!BT$15</f>
        <v>41.280517799999998</v>
      </c>
      <c r="BU51" s="338">
        <f>'Industrial injuries benefits'!BU$15</f>
        <v>48.629247100000001</v>
      </c>
      <c r="BV51" s="338">
        <f>'Industrial injuries benefits'!BV$15</f>
        <v>41.032349681177138</v>
      </c>
      <c r="BW51" s="338">
        <f>'Industrial injuries benefits'!BW$15</f>
        <v>43.885255000000001</v>
      </c>
      <c r="BX51" s="338">
        <f>'Industrial injuries benefits'!BX$15</f>
        <v>41.886665799999996</v>
      </c>
      <c r="BY51" s="338">
        <f>'Industrial injuries benefits'!BY$15</f>
        <v>41.936323200000004</v>
      </c>
      <c r="BZ51" s="338">
        <f>'Industrial injuries benefits'!BZ$15</f>
        <v>42.326642399999997</v>
      </c>
      <c r="CA51" s="338">
        <f>'Industrial injuries benefits'!CA$15</f>
        <v>42.899118999999999</v>
      </c>
      <c r="CB51" s="338">
        <f>'Industrial injuries benefits'!CB$15</f>
        <v>46.66154855111364</v>
      </c>
      <c r="CC51" s="338">
        <f>'Industrial injuries benefits'!CC$15</f>
        <v>44.898231326238118</v>
      </c>
      <c r="CD51" s="338">
        <f>'Industrial injuries benefits'!CD$15</f>
        <v>44.778992380825599</v>
      </c>
      <c r="CE51" s="338">
        <f>'Industrial injuries benefits'!CE$15</f>
        <v>44.57353608105533</v>
      </c>
      <c r="CF51" s="338">
        <f>'Industrial injuries benefits'!CF$15</f>
        <v>44.327406904468113</v>
      </c>
      <c r="CG51" s="333">
        <f>'Industrial injuries benefits'!CG$15</f>
        <v>44.30657569143613</v>
      </c>
    </row>
    <row r="52" spans="1:85" ht="15.5" x14ac:dyDescent="0.35">
      <c r="A52" s="344"/>
      <c r="B52" s="291" t="s">
        <v>576</v>
      </c>
      <c r="C52" s="337"/>
      <c r="D52" s="338">
        <f>'Industrial injuries benefits'!D$18</f>
        <v>0</v>
      </c>
      <c r="E52" s="338">
        <f>'Industrial injuries benefits'!E$18</f>
        <v>0</v>
      </c>
      <c r="F52" s="338">
        <f>'Industrial injuries benefits'!F$18</f>
        <v>0</v>
      </c>
      <c r="G52" s="338">
        <f>'Industrial injuries benefits'!G$18</f>
        <v>0</v>
      </c>
      <c r="H52" s="338">
        <f>'Industrial injuries benefits'!H$18</f>
        <v>0</v>
      </c>
      <c r="I52" s="338">
        <f>'Industrial injuries benefits'!I$18</f>
        <v>0</v>
      </c>
      <c r="J52" s="338">
        <f>'Industrial injuries benefits'!J$18</f>
        <v>0</v>
      </c>
      <c r="K52" s="338">
        <f>'Industrial injuries benefits'!K$18</f>
        <v>0</v>
      </c>
      <c r="L52" s="338">
        <f>'Industrial injuries benefits'!L$18</f>
        <v>0</v>
      </c>
      <c r="M52" s="338">
        <f>'Industrial injuries benefits'!M$18</f>
        <v>0</v>
      </c>
      <c r="N52" s="338">
        <f>'Industrial injuries benefits'!N$18</f>
        <v>0</v>
      </c>
      <c r="O52" s="338">
        <f>'Industrial injuries benefits'!O$18</f>
        <v>0</v>
      </c>
      <c r="P52" s="338">
        <f>'Industrial injuries benefits'!P$18</f>
        <v>0</v>
      </c>
      <c r="Q52" s="338">
        <f>'Industrial injuries benefits'!Q$18</f>
        <v>0</v>
      </c>
      <c r="R52" s="338">
        <f>'Industrial injuries benefits'!R$18</f>
        <v>0</v>
      </c>
      <c r="S52" s="338">
        <f>'Industrial injuries benefits'!S$18</f>
        <v>0</v>
      </c>
      <c r="T52" s="338">
        <f>'Industrial injuries benefits'!T$18</f>
        <v>0</v>
      </c>
      <c r="U52" s="338">
        <f>'Industrial injuries benefits'!U$18</f>
        <v>0</v>
      </c>
      <c r="V52" s="338">
        <f>'Industrial injuries benefits'!V$18</f>
        <v>0</v>
      </c>
      <c r="W52" s="338">
        <f>'Industrial injuries benefits'!W$18</f>
        <v>0</v>
      </c>
      <c r="X52" s="338">
        <f>'Industrial injuries benefits'!X$18</f>
        <v>0</v>
      </c>
      <c r="Y52" s="338">
        <f>'Industrial injuries benefits'!Y$18</f>
        <v>0</v>
      </c>
      <c r="Z52" s="338">
        <f>'Industrial injuries benefits'!Z$18</f>
        <v>0</v>
      </c>
      <c r="AA52" s="338">
        <f>'Industrial injuries benefits'!AA$18</f>
        <v>0</v>
      </c>
      <c r="AB52" s="338">
        <f>'Industrial injuries benefits'!AB$18</f>
        <v>0</v>
      </c>
      <c r="AC52" s="338">
        <f>'Industrial injuries benefits'!AC$18</f>
        <v>0</v>
      </c>
      <c r="AD52" s="338">
        <f>'Industrial injuries benefits'!AD$18</f>
        <v>0</v>
      </c>
      <c r="AE52" s="338">
        <f>'Industrial injuries benefits'!AE$18</f>
        <v>0</v>
      </c>
      <c r="AF52" s="338">
        <f>'Industrial injuries benefits'!AF$18</f>
        <v>0</v>
      </c>
      <c r="AG52" s="338">
        <f>'Industrial injuries benefits'!AG$18</f>
        <v>0</v>
      </c>
      <c r="AH52" s="338">
        <f>'Industrial injuries benefits'!AH$18</f>
        <v>0</v>
      </c>
      <c r="AI52" s="338">
        <f>'Industrial injuries benefits'!AI$18</f>
        <v>0</v>
      </c>
      <c r="AJ52" s="338">
        <f>'Industrial injuries benefits'!AJ$18</f>
        <v>0</v>
      </c>
      <c r="AK52" s="338">
        <f>'Industrial injuries benefits'!AK$18</f>
        <v>0</v>
      </c>
      <c r="AL52" s="338">
        <f>'Industrial injuries benefits'!AL$18</f>
        <v>0</v>
      </c>
      <c r="AM52" s="338">
        <f>'Industrial injuries benefits'!AM$18</f>
        <v>0</v>
      </c>
      <c r="AN52" s="338">
        <f>'Industrial injuries benefits'!AN$18</f>
        <v>0</v>
      </c>
      <c r="AO52" s="338">
        <f>'Industrial injuries benefits'!AO$18</f>
        <v>0</v>
      </c>
      <c r="AP52" s="338">
        <f>'Industrial injuries benefits'!AP$18</f>
        <v>0</v>
      </c>
      <c r="AQ52" s="338">
        <f>'Industrial injuries benefits'!AQ$18</f>
        <v>0</v>
      </c>
      <c r="AR52" s="338">
        <f>'Industrial injuries benefits'!AR$18</f>
        <v>0</v>
      </c>
      <c r="AS52" s="338">
        <f>'Industrial injuries benefits'!AS$18</f>
        <v>0</v>
      </c>
      <c r="AT52" s="338">
        <f>'Industrial injuries benefits'!AT$18</f>
        <v>0</v>
      </c>
      <c r="AU52" s="338">
        <f>'Industrial injuries benefits'!AU$18</f>
        <v>0</v>
      </c>
      <c r="AV52" s="338">
        <f>'Industrial injuries benefits'!AV$18</f>
        <v>0</v>
      </c>
      <c r="AW52" s="338">
        <f>'Industrial injuries benefits'!AW$18</f>
        <v>0</v>
      </c>
      <c r="AX52" s="338">
        <f>'Industrial injuries benefits'!AX$18</f>
        <v>3.4569999999999999</v>
      </c>
      <c r="AY52" s="338">
        <f>'Industrial injuries benefits'!AY$18</f>
        <v>4.1285950413223143</v>
      </c>
      <c r="AZ52" s="338">
        <f>'Industrial injuries benefits'!AZ$18</f>
        <v>5.4580000000000002</v>
      </c>
      <c r="BA52" s="338">
        <f>'Industrial injuries benefits'!BA$18</f>
        <v>4.9669999999999996</v>
      </c>
      <c r="BB52" s="338">
        <f>'Industrial injuries benefits'!BB$18</f>
        <v>8.2967250384024585</v>
      </c>
      <c r="BC52" s="338">
        <f>'Industrial injuries benefits'!BC$18</f>
        <v>10.563000000000001</v>
      </c>
      <c r="BD52" s="338">
        <f>'Industrial injuries benefits'!BD$18</f>
        <v>11.87267336961207</v>
      </c>
      <c r="BE52" s="338">
        <f>'Industrial injuries benefits'!BE$18</f>
        <v>14.399096999999999</v>
      </c>
      <c r="BF52" s="338">
        <f>'Industrial injuries benefits'!BF$18</f>
        <v>19.709695</v>
      </c>
      <c r="BG52" s="338">
        <f>'Industrial injuries benefits'!BG$18</f>
        <v>19.340500802146213</v>
      </c>
      <c r="BH52" s="338">
        <f>'Industrial injuries benefits'!BH$18</f>
        <v>20.643089</v>
      </c>
      <c r="BI52" s="338">
        <f>'Industrial injuries benefits'!BI$18</f>
        <v>24.694095969999999</v>
      </c>
      <c r="BJ52" s="338">
        <f>'Industrial injuries benefits'!BJ$18</f>
        <v>25.945989999999998</v>
      </c>
      <c r="BK52" s="338">
        <f>'Industrial injuries benefits'!BK$18</f>
        <v>27.44</v>
      </c>
      <c r="BL52" s="338">
        <f>'Industrial injuries benefits'!BL$18</f>
        <v>31.553068</v>
      </c>
      <c r="BM52" s="338">
        <f>'Industrial injuries benefits'!BM$18</f>
        <v>35.207568999999999</v>
      </c>
      <c r="BN52" s="338">
        <f>'Industrial injuries benefits'!BN$18</f>
        <v>38.218910999999999</v>
      </c>
      <c r="BO52" s="338">
        <f>'Industrial injuries benefits'!BO$18</f>
        <v>37.692900000000002</v>
      </c>
      <c r="BP52" s="338">
        <f>'Industrial injuries benefits'!BP$18</f>
        <v>42.019909411804896</v>
      </c>
      <c r="BQ52" s="338">
        <f>'Industrial injuries benefits'!BQ$18</f>
        <v>45.458691636376749</v>
      </c>
      <c r="BR52" s="338">
        <f>'Industrial injuries benefits'!BR$18</f>
        <v>44.789727000000006</v>
      </c>
      <c r="BS52" s="338">
        <f>'Industrial injuries benefits'!BS$18</f>
        <v>46.053681000000005</v>
      </c>
      <c r="BT52" s="338">
        <f>'Industrial injuries benefits'!BT$18</f>
        <v>42.152442999999998</v>
      </c>
      <c r="BU52" s="338">
        <f>'Industrial injuries benefits'!BU$18</f>
        <v>41.088430800000005</v>
      </c>
      <c r="BV52" s="338">
        <f>'Industrial injuries benefits'!BV$18</f>
        <v>44.79290216648203</v>
      </c>
      <c r="BW52" s="338">
        <f>'Industrial injuries benefits'!BW$18</f>
        <v>41.78107</v>
      </c>
      <c r="BX52" s="338">
        <f>'Industrial injuries benefits'!BX$18</f>
        <v>34.003762399999999</v>
      </c>
      <c r="BY52" s="338">
        <f>'Industrial injuries benefits'!BY$18</f>
        <v>36.4904546</v>
      </c>
      <c r="BZ52" s="338">
        <f>'Industrial injuries benefits'!BZ$18</f>
        <v>35.550986999999999</v>
      </c>
      <c r="CA52" s="338">
        <f>'Industrial injuries benefits'!CA$18</f>
        <v>28.762449</v>
      </c>
      <c r="CB52" s="338">
        <f>'Industrial injuries benefits'!CB$18</f>
        <v>35.150112662766865</v>
      </c>
      <c r="CC52" s="338">
        <f>'Industrial injuries benefits'!CC$18</f>
        <v>35.735405168564206</v>
      </c>
      <c r="CD52" s="338">
        <f>'Industrial injuries benefits'!CD$18</f>
        <v>35.3629016930389</v>
      </c>
      <c r="CE52" s="338">
        <f>'Industrial injuries benefits'!CE$18</f>
        <v>34.719964585749018</v>
      </c>
      <c r="CF52" s="338">
        <f>'Industrial injuries benefits'!CF$18</f>
        <v>33.949616387941582</v>
      </c>
      <c r="CG52" s="333">
        <f>'Industrial injuries benefits'!CG$18</f>
        <v>33.880624402700263</v>
      </c>
    </row>
    <row r="53" spans="1:85" ht="27" customHeight="1" x14ac:dyDescent="0.35">
      <c r="A53" s="335"/>
      <c r="B53" s="336" t="s">
        <v>608</v>
      </c>
      <c r="C53" s="337"/>
      <c r="D53" s="338">
        <f t="shared" ref="D53:AI53" si="42">SUM(D54)</f>
        <v>0</v>
      </c>
      <c r="E53" s="338">
        <f t="shared" si="42"/>
        <v>0</v>
      </c>
      <c r="F53" s="338">
        <f t="shared" si="42"/>
        <v>0</v>
      </c>
      <c r="G53" s="338">
        <f t="shared" si="42"/>
        <v>0</v>
      </c>
      <c r="H53" s="338">
        <f t="shared" si="42"/>
        <v>0</v>
      </c>
      <c r="I53" s="338">
        <f t="shared" si="42"/>
        <v>0</v>
      </c>
      <c r="J53" s="338">
        <f t="shared" si="42"/>
        <v>0</v>
      </c>
      <c r="K53" s="338">
        <f t="shared" si="42"/>
        <v>0</v>
      </c>
      <c r="L53" s="338">
        <f t="shared" si="42"/>
        <v>0</v>
      </c>
      <c r="M53" s="338">
        <f t="shared" si="42"/>
        <v>0</v>
      </c>
      <c r="N53" s="338">
        <f t="shared" si="42"/>
        <v>0</v>
      </c>
      <c r="O53" s="338">
        <f t="shared" si="42"/>
        <v>0</v>
      </c>
      <c r="P53" s="338">
        <f t="shared" si="42"/>
        <v>0</v>
      </c>
      <c r="Q53" s="338">
        <f t="shared" si="42"/>
        <v>0</v>
      </c>
      <c r="R53" s="338">
        <f t="shared" si="42"/>
        <v>0</v>
      </c>
      <c r="S53" s="338">
        <f t="shared" si="42"/>
        <v>0</v>
      </c>
      <c r="T53" s="338">
        <f t="shared" si="42"/>
        <v>0</v>
      </c>
      <c r="U53" s="338">
        <f t="shared" si="42"/>
        <v>0</v>
      </c>
      <c r="V53" s="338">
        <f t="shared" si="42"/>
        <v>0</v>
      </c>
      <c r="W53" s="338">
        <f t="shared" si="42"/>
        <v>0</v>
      </c>
      <c r="X53" s="338">
        <f t="shared" si="42"/>
        <v>0</v>
      </c>
      <c r="Y53" s="338">
        <f t="shared" si="42"/>
        <v>0</v>
      </c>
      <c r="Z53" s="338">
        <f t="shared" si="42"/>
        <v>0</v>
      </c>
      <c r="AA53" s="338">
        <f t="shared" si="42"/>
        <v>0</v>
      </c>
      <c r="AB53" s="338">
        <f t="shared" si="42"/>
        <v>0</v>
      </c>
      <c r="AC53" s="338">
        <f t="shared" si="42"/>
        <v>0</v>
      </c>
      <c r="AD53" s="338">
        <f t="shared" si="42"/>
        <v>0</v>
      </c>
      <c r="AE53" s="338">
        <f t="shared" si="42"/>
        <v>0</v>
      </c>
      <c r="AF53" s="338">
        <f t="shared" si="42"/>
        <v>0</v>
      </c>
      <c r="AG53" s="338">
        <f t="shared" si="42"/>
        <v>0</v>
      </c>
      <c r="AH53" s="338">
        <f t="shared" si="42"/>
        <v>0</v>
      </c>
      <c r="AI53" s="338">
        <f t="shared" si="42"/>
        <v>0</v>
      </c>
      <c r="AJ53" s="338">
        <f t="shared" ref="AJ53:BO53" si="43">SUM(AJ54)</f>
        <v>0</v>
      </c>
      <c r="AK53" s="338">
        <f t="shared" si="43"/>
        <v>0</v>
      </c>
      <c r="AL53" s="338">
        <f t="shared" si="43"/>
        <v>0</v>
      </c>
      <c r="AM53" s="338">
        <f t="shared" si="43"/>
        <v>0</v>
      </c>
      <c r="AN53" s="338">
        <f t="shared" si="43"/>
        <v>0</v>
      </c>
      <c r="AO53" s="338">
        <f t="shared" si="43"/>
        <v>0</v>
      </c>
      <c r="AP53" s="338">
        <f t="shared" si="43"/>
        <v>0</v>
      </c>
      <c r="AQ53" s="338">
        <f t="shared" si="43"/>
        <v>0</v>
      </c>
      <c r="AR53" s="338">
        <f t="shared" si="43"/>
        <v>0</v>
      </c>
      <c r="AS53" s="338">
        <f t="shared" si="43"/>
        <v>0</v>
      </c>
      <c r="AT53" s="338">
        <f t="shared" si="43"/>
        <v>0</v>
      </c>
      <c r="AU53" s="338">
        <f t="shared" si="43"/>
        <v>14.67867882736096</v>
      </c>
      <c r="AV53" s="338">
        <f t="shared" si="43"/>
        <v>17.32362399448489</v>
      </c>
      <c r="AW53" s="338">
        <f t="shared" si="43"/>
        <v>22.017101000372413</v>
      </c>
      <c r="AX53" s="338">
        <f t="shared" si="43"/>
        <v>26.274387450379745</v>
      </c>
      <c r="AY53" s="338">
        <f t="shared" si="43"/>
        <v>31.159442185463192</v>
      </c>
      <c r="AZ53" s="338">
        <f t="shared" si="43"/>
        <v>36.556276606201791</v>
      </c>
      <c r="BA53" s="338">
        <f t="shared" si="43"/>
        <v>36.695665879000003</v>
      </c>
      <c r="BB53" s="338">
        <f t="shared" si="43"/>
        <v>38.413191972800014</v>
      </c>
      <c r="BC53" s="338">
        <f t="shared" si="43"/>
        <v>38.367648960570129</v>
      </c>
      <c r="BD53" s="338">
        <f t="shared" si="43"/>
        <v>57.286221493426368</v>
      </c>
      <c r="BE53" s="338">
        <f t="shared" si="43"/>
        <v>61.250098314299194</v>
      </c>
      <c r="BF53" s="338">
        <f t="shared" si="43"/>
        <v>45.81</v>
      </c>
      <c r="BG53" s="338">
        <f t="shared" si="43"/>
        <v>36.193318905790619</v>
      </c>
      <c r="BH53" s="338">
        <f t="shared" si="43"/>
        <v>38.411999999999999</v>
      </c>
      <c r="BI53" s="338">
        <f t="shared" si="43"/>
        <v>35.623045027248956</v>
      </c>
      <c r="BJ53" s="338">
        <f t="shared" si="43"/>
        <v>39.227886861522336</v>
      </c>
      <c r="BK53" s="338">
        <f t="shared" si="43"/>
        <v>44.288355759254614</v>
      </c>
      <c r="BL53" s="338">
        <f t="shared" si="43"/>
        <v>46.717117832191811</v>
      </c>
      <c r="BM53" s="338">
        <f t="shared" si="43"/>
        <v>48.708362762486907</v>
      </c>
      <c r="BN53" s="338">
        <f t="shared" si="43"/>
        <v>45.683687940754801</v>
      </c>
      <c r="BO53" s="338">
        <f t="shared" si="43"/>
        <v>41.557605406422965</v>
      </c>
      <c r="BP53" s="338">
        <f t="shared" ref="BP53:CG53" si="44">SUM(BP54)</f>
        <v>44.996467444797425</v>
      </c>
      <c r="BQ53" s="338">
        <f t="shared" si="44"/>
        <v>46.46150720913667</v>
      </c>
      <c r="BR53" s="338">
        <f t="shared" si="44"/>
        <v>44.752198794615161</v>
      </c>
      <c r="BS53" s="338">
        <f t="shared" si="44"/>
        <v>41.883695203837881</v>
      </c>
      <c r="BT53" s="338">
        <f t="shared" si="44"/>
        <v>40.255351281499983</v>
      </c>
      <c r="BU53" s="338">
        <f t="shared" si="44"/>
        <v>38.784486304119874</v>
      </c>
      <c r="BV53" s="338">
        <f t="shared" si="44"/>
        <v>29.596687712938138</v>
      </c>
      <c r="BW53" s="338">
        <f t="shared" si="44"/>
        <v>27.33116543347186</v>
      </c>
      <c r="BX53" s="338">
        <f t="shared" si="44"/>
        <v>27.435668354013981</v>
      </c>
      <c r="BY53" s="338">
        <f t="shared" si="44"/>
        <v>30.389176351945153</v>
      </c>
      <c r="BZ53" s="338">
        <f t="shared" si="44"/>
        <v>30.59148877752958</v>
      </c>
      <c r="CA53" s="338">
        <f t="shared" si="44"/>
        <v>33.091866933663177</v>
      </c>
      <c r="CB53" s="338">
        <f t="shared" si="44"/>
        <v>38.026208442266864</v>
      </c>
      <c r="CC53" s="338">
        <f t="shared" si="44"/>
        <v>41.116038704968517</v>
      </c>
      <c r="CD53" s="338">
        <f t="shared" si="44"/>
        <v>40.791979566564642</v>
      </c>
      <c r="CE53" s="338">
        <f t="shared" si="44"/>
        <v>37.748926536423241</v>
      </c>
      <c r="CF53" s="338">
        <f t="shared" si="44"/>
        <v>37.71139021581854</v>
      </c>
      <c r="CG53" s="333">
        <f t="shared" si="44"/>
        <v>40.264535779442497</v>
      </c>
    </row>
    <row r="54" spans="1:85" ht="15.5" x14ac:dyDescent="0.35">
      <c r="A54" s="344"/>
      <c r="B54" s="291" t="s">
        <v>358</v>
      </c>
      <c r="C54" s="337"/>
      <c r="D54" s="338">
        <f>'Carers Allowance'!D$6</f>
        <v>0</v>
      </c>
      <c r="E54" s="338">
        <f>'Carers Allowance'!E$6</f>
        <v>0</v>
      </c>
      <c r="F54" s="338">
        <f>'Carers Allowance'!F$6</f>
        <v>0</v>
      </c>
      <c r="G54" s="338">
        <f>'Carers Allowance'!G$6</f>
        <v>0</v>
      </c>
      <c r="H54" s="338">
        <f>'Carers Allowance'!H$6</f>
        <v>0</v>
      </c>
      <c r="I54" s="338">
        <f>'Carers Allowance'!I$6</f>
        <v>0</v>
      </c>
      <c r="J54" s="338">
        <f>'Carers Allowance'!J$6</f>
        <v>0</v>
      </c>
      <c r="K54" s="338">
        <f>'Carers Allowance'!K$6</f>
        <v>0</v>
      </c>
      <c r="L54" s="338">
        <f>'Carers Allowance'!L$6</f>
        <v>0</v>
      </c>
      <c r="M54" s="338">
        <f>'Carers Allowance'!M$6</f>
        <v>0</v>
      </c>
      <c r="N54" s="338">
        <f>'Carers Allowance'!N$6</f>
        <v>0</v>
      </c>
      <c r="O54" s="338">
        <f>'Carers Allowance'!O$6</f>
        <v>0</v>
      </c>
      <c r="P54" s="338">
        <f>'Carers Allowance'!P$6</f>
        <v>0</v>
      </c>
      <c r="Q54" s="338">
        <f>'Carers Allowance'!Q$6</f>
        <v>0</v>
      </c>
      <c r="R54" s="338">
        <f>'Carers Allowance'!R$6</f>
        <v>0</v>
      </c>
      <c r="S54" s="338">
        <f>'Carers Allowance'!S$6</f>
        <v>0</v>
      </c>
      <c r="T54" s="338">
        <f>'Carers Allowance'!T$6</f>
        <v>0</v>
      </c>
      <c r="U54" s="338">
        <f>'Carers Allowance'!U$6</f>
        <v>0</v>
      </c>
      <c r="V54" s="338">
        <f>'Carers Allowance'!V$6</f>
        <v>0</v>
      </c>
      <c r="W54" s="338">
        <f>'Carers Allowance'!W$6</f>
        <v>0</v>
      </c>
      <c r="X54" s="338">
        <f>'Carers Allowance'!X$6</f>
        <v>0</v>
      </c>
      <c r="Y54" s="338">
        <f>'Carers Allowance'!Y$6</f>
        <v>0</v>
      </c>
      <c r="Z54" s="338">
        <f>'Carers Allowance'!Z$6</f>
        <v>0</v>
      </c>
      <c r="AA54" s="338">
        <f>'Carers Allowance'!AA$6</f>
        <v>0</v>
      </c>
      <c r="AB54" s="338">
        <f>'Carers Allowance'!AB$6</f>
        <v>0</v>
      </c>
      <c r="AC54" s="338">
        <f>'Carers Allowance'!AC$6</f>
        <v>0</v>
      </c>
      <c r="AD54" s="338">
        <f>'Carers Allowance'!AD$6</f>
        <v>0</v>
      </c>
      <c r="AE54" s="338">
        <f>'Carers Allowance'!AE$6</f>
        <v>0</v>
      </c>
      <c r="AF54" s="338" t="str">
        <f>'Carers Allowance'!AF$6</f>
        <v>-</v>
      </c>
      <c r="AG54" s="338" t="str">
        <f>'Carers Allowance'!AG$6</f>
        <v>-</v>
      </c>
      <c r="AH54" s="338">
        <f>'Carers Allowance'!AH$6</f>
        <v>0</v>
      </c>
      <c r="AI54" s="338">
        <f>'Carers Allowance'!AI$6</f>
        <v>0</v>
      </c>
      <c r="AJ54" s="338">
        <f>'Carers Allowance'!AJ$6</f>
        <v>0</v>
      </c>
      <c r="AK54" s="338">
        <f>'Carers Allowance'!AK$6</f>
        <v>0</v>
      </c>
      <c r="AL54" s="338">
        <f>'Carers Allowance'!AL$6</f>
        <v>0</v>
      </c>
      <c r="AM54" s="338">
        <f>'Carers Allowance'!AM$6</f>
        <v>0</v>
      </c>
      <c r="AN54" s="338">
        <f>'Carers Allowance'!AN$6</f>
        <v>0</v>
      </c>
      <c r="AO54" s="338">
        <f>'Carers Allowance'!AO$6</f>
        <v>0</v>
      </c>
      <c r="AP54" s="338">
        <f>'Carers Allowance'!AP$6</f>
        <v>0</v>
      </c>
      <c r="AQ54" s="338">
        <f>'Carers Allowance'!AQ$6</f>
        <v>0</v>
      </c>
      <c r="AR54" s="338">
        <f>'Carers Allowance'!AR$6</f>
        <v>0</v>
      </c>
      <c r="AS54" s="338">
        <f>'Carers Allowance'!AS$6</f>
        <v>0</v>
      </c>
      <c r="AT54" s="338">
        <f>'Carers Allowance'!AT$6</f>
        <v>0</v>
      </c>
      <c r="AU54" s="338">
        <f>'Carers Allowance'!AU$6</f>
        <v>14.67867882736096</v>
      </c>
      <c r="AV54" s="338">
        <f>'Carers Allowance'!AV$6</f>
        <v>17.32362399448489</v>
      </c>
      <c r="AW54" s="338">
        <f>'Carers Allowance'!AW$6</f>
        <v>22.017101000372413</v>
      </c>
      <c r="AX54" s="338">
        <f>'Carers Allowance'!AX$6</f>
        <v>26.274387450379745</v>
      </c>
      <c r="AY54" s="338">
        <f>'Carers Allowance'!AY$6</f>
        <v>31.159442185463192</v>
      </c>
      <c r="AZ54" s="338">
        <f>'Carers Allowance'!AZ$6</f>
        <v>36.556276606201791</v>
      </c>
      <c r="BA54" s="338">
        <f>'Carers Allowance'!BA$6</f>
        <v>36.695665879000003</v>
      </c>
      <c r="BB54" s="338">
        <f>'Carers Allowance'!BB$6</f>
        <v>38.413191972800014</v>
      </c>
      <c r="BC54" s="338">
        <f>'Carers Allowance'!BC$6</f>
        <v>38.367648960570129</v>
      </c>
      <c r="BD54" s="338">
        <f>'Carers Allowance'!BD$6</f>
        <v>57.286221493426368</v>
      </c>
      <c r="BE54" s="338">
        <f>'Carers Allowance'!BE$6</f>
        <v>61.250098314299194</v>
      </c>
      <c r="BF54" s="338">
        <f>'Carers Allowance'!BF$6</f>
        <v>45.81</v>
      </c>
      <c r="BG54" s="338">
        <f>'Carers Allowance'!BG$6</f>
        <v>36.193318905790619</v>
      </c>
      <c r="BH54" s="338">
        <f>'Carers Allowance'!BH$6</f>
        <v>38.411999999999999</v>
      </c>
      <c r="BI54" s="338">
        <f>'Carers Allowance'!BI$6</f>
        <v>35.623045027248956</v>
      </c>
      <c r="BJ54" s="338">
        <f>'Carers Allowance'!BJ$6</f>
        <v>39.227886861522336</v>
      </c>
      <c r="BK54" s="338">
        <f>'Carers Allowance'!BK$6</f>
        <v>44.288355759254614</v>
      </c>
      <c r="BL54" s="338">
        <f>'Carers Allowance'!BL$6</f>
        <v>46.717117832191811</v>
      </c>
      <c r="BM54" s="338">
        <f>'Carers Allowance'!BM$6</f>
        <v>48.708362762486907</v>
      </c>
      <c r="BN54" s="338">
        <f>'Carers Allowance'!BN$6</f>
        <v>45.683687940754801</v>
      </c>
      <c r="BO54" s="338">
        <f>'Carers Allowance'!BO$6</f>
        <v>41.557605406422965</v>
      </c>
      <c r="BP54" s="338">
        <f>'Carers Allowance'!BP$6</f>
        <v>44.996467444797425</v>
      </c>
      <c r="BQ54" s="338">
        <f>'Carers Allowance'!BQ$6</f>
        <v>46.46150720913667</v>
      </c>
      <c r="BR54" s="338">
        <f>'Carers Allowance'!BR$6</f>
        <v>44.752198794615161</v>
      </c>
      <c r="BS54" s="338">
        <f>'Carers Allowance'!BS$6</f>
        <v>41.883695203837881</v>
      </c>
      <c r="BT54" s="338">
        <f>'Carers Allowance'!BT$6</f>
        <v>40.255351281499983</v>
      </c>
      <c r="BU54" s="338">
        <f>'Carers Allowance'!BU$6</f>
        <v>38.784486304119874</v>
      </c>
      <c r="BV54" s="338">
        <f>'Carers Allowance'!BV$6</f>
        <v>29.596687712938138</v>
      </c>
      <c r="BW54" s="338">
        <f>'Carers Allowance'!BW$6</f>
        <v>27.33116543347186</v>
      </c>
      <c r="BX54" s="338">
        <f>'Carers Allowance'!BX$6</f>
        <v>27.435668354013981</v>
      </c>
      <c r="BY54" s="338">
        <f>'Carers Allowance'!BY$6</f>
        <v>30.389176351945153</v>
      </c>
      <c r="BZ54" s="338">
        <f>'Carers Allowance'!BZ$6</f>
        <v>30.59148877752958</v>
      </c>
      <c r="CA54" s="338">
        <f>'Carers Allowance'!CA$6</f>
        <v>33.091866933663177</v>
      </c>
      <c r="CB54" s="338">
        <f>'Carers Allowance'!CB$6</f>
        <v>38.026208442266864</v>
      </c>
      <c r="CC54" s="338">
        <f>'Carers Allowance'!CC$6</f>
        <v>41.116038704968517</v>
      </c>
      <c r="CD54" s="338">
        <f>'Carers Allowance'!CD$6</f>
        <v>40.791979566564642</v>
      </c>
      <c r="CE54" s="338">
        <f>'Carers Allowance'!CE$6</f>
        <v>37.748926536423241</v>
      </c>
      <c r="CF54" s="338">
        <f>'Carers Allowance'!CF$6</f>
        <v>37.71139021581854</v>
      </c>
      <c r="CG54" s="333">
        <f>'Carers Allowance'!CG$6</f>
        <v>40.264535779442497</v>
      </c>
    </row>
    <row r="55" spans="1:85" ht="22.5" customHeight="1" x14ac:dyDescent="0.35">
      <c r="A55" s="344"/>
      <c r="B55" s="336" t="s">
        <v>578</v>
      </c>
      <c r="C55" s="337"/>
      <c r="D55" s="338">
        <v>0</v>
      </c>
      <c r="E55" s="338">
        <v>0</v>
      </c>
      <c r="F55" s="338">
        <v>0</v>
      </c>
      <c r="G55" s="338">
        <v>0</v>
      </c>
      <c r="H55" s="338">
        <v>0</v>
      </c>
      <c r="I55" s="338">
        <v>0</v>
      </c>
      <c r="J55" s="338">
        <v>0</v>
      </c>
      <c r="K55" s="338">
        <v>0</v>
      </c>
      <c r="L55" s="338">
        <v>0</v>
      </c>
      <c r="M55" s="338">
        <v>0</v>
      </c>
      <c r="N55" s="338">
        <v>0</v>
      </c>
      <c r="O55" s="338">
        <v>0</v>
      </c>
      <c r="P55" s="338">
        <v>0</v>
      </c>
      <c r="Q55" s="338">
        <v>0</v>
      </c>
      <c r="R55" s="338">
        <v>0</v>
      </c>
      <c r="S55" s="338">
        <v>0</v>
      </c>
      <c r="T55" s="338">
        <v>0</v>
      </c>
      <c r="U55" s="338">
        <v>0</v>
      </c>
      <c r="V55" s="338">
        <v>0</v>
      </c>
      <c r="W55" s="338">
        <v>0</v>
      </c>
      <c r="X55" s="338">
        <v>0</v>
      </c>
      <c r="Y55" s="338">
        <v>0</v>
      </c>
      <c r="Z55" s="338">
        <v>0</v>
      </c>
      <c r="AA55" s="338">
        <v>0</v>
      </c>
      <c r="AB55" s="338">
        <v>0</v>
      </c>
      <c r="AC55" s="338">
        <v>0</v>
      </c>
      <c r="AD55" s="338">
        <v>0</v>
      </c>
      <c r="AE55" s="338">
        <v>0</v>
      </c>
      <c r="AF55" s="338">
        <v>0</v>
      </c>
      <c r="AG55" s="338">
        <v>0</v>
      </c>
      <c r="AH55" s="338">
        <v>0</v>
      </c>
      <c r="AI55" s="338">
        <v>0</v>
      </c>
      <c r="AJ55" s="338">
        <v>0</v>
      </c>
      <c r="AK55" s="338">
        <v>0</v>
      </c>
      <c r="AL55" s="338">
        <v>0</v>
      </c>
      <c r="AM55" s="338">
        <v>0</v>
      </c>
      <c r="AN55" s="338">
        <v>0</v>
      </c>
      <c r="AO55" s="338">
        <v>0</v>
      </c>
      <c r="AP55" s="338">
        <v>0</v>
      </c>
      <c r="AQ55" s="338">
        <v>0</v>
      </c>
      <c r="AR55" s="338">
        <v>0</v>
      </c>
      <c r="AS55" s="338">
        <v>0</v>
      </c>
      <c r="AT55" s="338">
        <v>0</v>
      </c>
      <c r="AU55" s="338">
        <v>0</v>
      </c>
      <c r="AV55" s="338">
        <v>0</v>
      </c>
      <c r="AW55" s="338">
        <v>0</v>
      </c>
      <c r="AX55" s="338">
        <v>0</v>
      </c>
      <c r="AY55" s="338">
        <v>0</v>
      </c>
      <c r="AZ55" s="338">
        <v>0</v>
      </c>
      <c r="BA55" s="338">
        <v>0</v>
      </c>
      <c r="BB55" s="338">
        <v>0</v>
      </c>
      <c r="BC55" s="338">
        <v>0</v>
      </c>
      <c r="BD55" s="338">
        <v>0</v>
      </c>
      <c r="BE55" s="338">
        <v>0</v>
      </c>
      <c r="BF55" s="338">
        <v>0</v>
      </c>
      <c r="BG55" s="338">
        <v>0</v>
      </c>
      <c r="BH55" s="338">
        <v>0</v>
      </c>
      <c r="BI55" s="338">
        <v>0</v>
      </c>
      <c r="BJ55" s="338">
        <v>0</v>
      </c>
      <c r="BK55" s="338">
        <v>0</v>
      </c>
      <c r="BL55" s="338">
        <v>0</v>
      </c>
      <c r="BM55" s="338">
        <v>0</v>
      </c>
      <c r="BN55" s="338">
        <v>0</v>
      </c>
      <c r="BO55" s="338">
        <v>0</v>
      </c>
      <c r="BP55" s="338">
        <v>0</v>
      </c>
      <c r="BQ55" s="338">
        <v>0</v>
      </c>
      <c r="BR55" s="338">
        <v>0</v>
      </c>
      <c r="BS55" s="338">
        <v>0</v>
      </c>
      <c r="BT55" s="338">
        <v>0</v>
      </c>
      <c r="BU55" s="338">
        <v>0</v>
      </c>
      <c r="BV55" s="338">
        <v>0</v>
      </c>
      <c r="BW55" s="338">
        <v>0</v>
      </c>
      <c r="BX55" s="338">
        <v>0</v>
      </c>
      <c r="BY55" s="338">
        <v>0</v>
      </c>
      <c r="BZ55" s="338">
        <v>372.26455038759286</v>
      </c>
      <c r="CA55" s="338">
        <v>381.05630329800113</v>
      </c>
      <c r="CB55" s="338">
        <v>1.116712327575802</v>
      </c>
      <c r="CC55" s="338">
        <v>0</v>
      </c>
      <c r="CD55" s="338">
        <v>0</v>
      </c>
      <c r="CE55" s="338">
        <v>0</v>
      </c>
      <c r="CF55" s="338">
        <v>0</v>
      </c>
      <c r="CG55" s="333">
        <v>0</v>
      </c>
    </row>
    <row r="56" spans="1:85" ht="16" thickBot="1" x14ac:dyDescent="0.4">
      <c r="A56" s="348"/>
      <c r="B56" s="349"/>
      <c r="C56" s="350"/>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c r="BV56" s="351"/>
      <c r="BW56" s="351"/>
      <c r="BX56" s="351"/>
      <c r="BY56" s="351"/>
      <c r="BZ56" s="351"/>
      <c r="CA56" s="351"/>
      <c r="CB56" s="351"/>
      <c r="CC56" s="351"/>
      <c r="CD56" s="351"/>
      <c r="CE56" s="351"/>
      <c r="CF56" s="351"/>
      <c r="CG56" s="352"/>
    </row>
    <row r="57" spans="1:85" ht="49.5" customHeight="1" x14ac:dyDescent="0.35">
      <c r="A57" s="353" t="s">
        <v>209</v>
      </c>
      <c r="B57" s="354" t="s">
        <v>18</v>
      </c>
      <c r="C57" s="355"/>
      <c r="D57" s="356" t="s">
        <v>274</v>
      </c>
      <c r="E57" s="356" t="s">
        <v>275</v>
      </c>
      <c r="F57" s="356" t="s">
        <v>276</v>
      </c>
      <c r="G57" s="356" t="s">
        <v>277</v>
      </c>
      <c r="H57" s="356" t="s">
        <v>278</v>
      </c>
      <c r="I57" s="356" t="s">
        <v>279</v>
      </c>
      <c r="J57" s="356" t="s">
        <v>280</v>
      </c>
      <c r="K57" s="356" t="s">
        <v>281</v>
      </c>
      <c r="L57" s="356" t="s">
        <v>282</v>
      </c>
      <c r="M57" s="356" t="s">
        <v>283</v>
      </c>
      <c r="N57" s="356" t="s">
        <v>284</v>
      </c>
      <c r="O57" s="356" t="s">
        <v>285</v>
      </c>
      <c r="P57" s="356" t="s">
        <v>286</v>
      </c>
      <c r="Q57" s="356" t="s">
        <v>287</v>
      </c>
      <c r="R57" s="356" t="s">
        <v>288</v>
      </c>
      <c r="S57" s="356" t="s">
        <v>289</v>
      </c>
      <c r="T57" s="356" t="s">
        <v>290</v>
      </c>
      <c r="U57" s="356" t="s">
        <v>291</v>
      </c>
      <c r="V57" s="356" t="s">
        <v>292</v>
      </c>
      <c r="W57" s="356" t="s">
        <v>293</v>
      </c>
      <c r="X57" s="356" t="s">
        <v>294</v>
      </c>
      <c r="Y57" s="356" t="s">
        <v>295</v>
      </c>
      <c r="Z57" s="356" t="s">
        <v>296</v>
      </c>
      <c r="AA57" s="356" t="s">
        <v>297</v>
      </c>
      <c r="AB57" s="356" t="s">
        <v>298</v>
      </c>
      <c r="AC57" s="356" t="s">
        <v>299</v>
      </c>
      <c r="AD57" s="356" t="s">
        <v>300</v>
      </c>
      <c r="AE57" s="356" t="s">
        <v>301</v>
      </c>
      <c r="AF57" s="356" t="s">
        <v>302</v>
      </c>
      <c r="AG57" s="356" t="s">
        <v>303</v>
      </c>
      <c r="AH57" s="356" t="s">
        <v>304</v>
      </c>
      <c r="AI57" s="356" t="s">
        <v>305</v>
      </c>
      <c r="AJ57" s="356" t="s">
        <v>306</v>
      </c>
      <c r="AK57" s="356" t="s">
        <v>307</v>
      </c>
      <c r="AL57" s="356" t="s">
        <v>308</v>
      </c>
      <c r="AM57" s="356" t="s">
        <v>309</v>
      </c>
      <c r="AN57" s="356" t="s">
        <v>310</v>
      </c>
      <c r="AO57" s="356" t="s">
        <v>311</v>
      </c>
      <c r="AP57" s="356" t="s">
        <v>312</v>
      </c>
      <c r="AQ57" s="356" t="s">
        <v>313</v>
      </c>
      <c r="AR57" s="356" t="s">
        <v>314</v>
      </c>
      <c r="AS57" s="356" t="s">
        <v>315</v>
      </c>
      <c r="AT57" s="356" t="s">
        <v>316</v>
      </c>
      <c r="AU57" s="356" t="s">
        <v>317</v>
      </c>
      <c r="AV57" s="356" t="s">
        <v>318</v>
      </c>
      <c r="AW57" s="356" t="s">
        <v>319</v>
      </c>
      <c r="AX57" s="356" t="s">
        <v>320</v>
      </c>
      <c r="AY57" s="356" t="s">
        <v>211</v>
      </c>
      <c r="AZ57" s="356" t="s">
        <v>212</v>
      </c>
      <c r="BA57" s="356" t="s">
        <v>213</v>
      </c>
      <c r="BB57" s="356" t="s">
        <v>214</v>
      </c>
      <c r="BC57" s="356" t="s">
        <v>215</v>
      </c>
      <c r="BD57" s="356" t="s">
        <v>216</v>
      </c>
      <c r="BE57" s="356" t="s">
        <v>217</v>
      </c>
      <c r="BF57" s="356" t="s">
        <v>218</v>
      </c>
      <c r="BG57" s="356" t="s">
        <v>219</v>
      </c>
      <c r="BH57" s="356" t="s">
        <v>220</v>
      </c>
      <c r="BI57" s="356" t="s">
        <v>221</v>
      </c>
      <c r="BJ57" s="356" t="s">
        <v>222</v>
      </c>
      <c r="BK57" s="356" t="s">
        <v>223</v>
      </c>
      <c r="BL57" s="356" t="s">
        <v>224</v>
      </c>
      <c r="BM57" s="356" t="s">
        <v>225</v>
      </c>
      <c r="BN57" s="356" t="s">
        <v>226</v>
      </c>
      <c r="BO57" s="356" t="s">
        <v>227</v>
      </c>
      <c r="BP57" s="356" t="s">
        <v>228</v>
      </c>
      <c r="BQ57" s="356" t="s">
        <v>229</v>
      </c>
      <c r="BR57" s="356" t="s">
        <v>230</v>
      </c>
      <c r="BS57" s="356" t="s">
        <v>231</v>
      </c>
      <c r="BT57" s="356" t="s">
        <v>232</v>
      </c>
      <c r="BU57" s="356" t="s">
        <v>233</v>
      </c>
      <c r="BV57" s="356" t="s">
        <v>234</v>
      </c>
      <c r="BW57" s="356" t="s">
        <v>235</v>
      </c>
      <c r="BX57" s="356" t="s">
        <v>236</v>
      </c>
      <c r="BY57" s="356" t="s">
        <v>237</v>
      </c>
      <c r="BZ57" s="356" t="s">
        <v>238</v>
      </c>
      <c r="CA57" s="356" t="s">
        <v>239</v>
      </c>
      <c r="CB57" s="356" t="s">
        <v>240</v>
      </c>
      <c r="CC57" s="356" t="s">
        <v>241</v>
      </c>
      <c r="CD57" s="356" t="s">
        <v>242</v>
      </c>
      <c r="CE57" s="356" t="s">
        <v>243</v>
      </c>
      <c r="CF57" s="356" t="s">
        <v>244</v>
      </c>
      <c r="CG57" s="357" t="s">
        <v>245</v>
      </c>
    </row>
    <row r="58" spans="1:85" ht="24.75" customHeight="1" x14ac:dyDescent="0.35">
      <c r="A58" s="322">
        <v>2024</v>
      </c>
      <c r="B58" s="323" t="s">
        <v>438</v>
      </c>
      <c r="C58" s="324"/>
      <c r="D58" s="325" t="s">
        <v>247</v>
      </c>
      <c r="E58" s="325" t="s">
        <v>247</v>
      </c>
      <c r="F58" s="325" t="s">
        <v>247</v>
      </c>
      <c r="G58" s="325" t="s">
        <v>247</v>
      </c>
      <c r="H58" s="325" t="s">
        <v>247</v>
      </c>
      <c r="I58" s="325" t="s">
        <v>247</v>
      </c>
      <c r="J58" s="325" t="s">
        <v>247</v>
      </c>
      <c r="K58" s="325" t="s">
        <v>247</v>
      </c>
      <c r="L58" s="325" t="s">
        <v>247</v>
      </c>
      <c r="M58" s="325" t="s">
        <v>247</v>
      </c>
      <c r="N58" s="325" t="s">
        <v>247</v>
      </c>
      <c r="O58" s="325" t="s">
        <v>247</v>
      </c>
      <c r="P58" s="325" t="s">
        <v>247</v>
      </c>
      <c r="Q58" s="325" t="s">
        <v>247</v>
      </c>
      <c r="R58" s="325" t="s">
        <v>247</v>
      </c>
      <c r="S58" s="325" t="s">
        <v>247</v>
      </c>
      <c r="T58" s="325" t="s">
        <v>247</v>
      </c>
      <c r="U58" s="325" t="s">
        <v>247</v>
      </c>
      <c r="V58" s="325" t="s">
        <v>247</v>
      </c>
      <c r="W58" s="325" t="s">
        <v>247</v>
      </c>
      <c r="X58" s="325" t="s">
        <v>247</v>
      </c>
      <c r="Y58" s="325" t="s">
        <v>247</v>
      </c>
      <c r="Z58" s="325" t="s">
        <v>247</v>
      </c>
      <c r="AA58" s="325" t="s">
        <v>247</v>
      </c>
      <c r="AB58" s="325" t="s">
        <v>247</v>
      </c>
      <c r="AC58" s="325" t="s">
        <v>247</v>
      </c>
      <c r="AD58" s="325" t="s">
        <v>247</v>
      </c>
      <c r="AE58" s="325" t="s">
        <v>247</v>
      </c>
      <c r="AF58" s="325" t="s">
        <v>247</v>
      </c>
      <c r="AG58" s="325" t="s">
        <v>247</v>
      </c>
      <c r="AH58" s="325" t="s">
        <v>247</v>
      </c>
      <c r="AI58" s="325" t="s">
        <v>247</v>
      </c>
      <c r="AJ58" s="325" t="s">
        <v>247</v>
      </c>
      <c r="AK58" s="325" t="s">
        <v>247</v>
      </c>
      <c r="AL58" s="325" t="s">
        <v>247</v>
      </c>
      <c r="AM58" s="325" t="s">
        <v>247</v>
      </c>
      <c r="AN58" s="325" t="s">
        <v>247</v>
      </c>
      <c r="AO58" s="325" t="s">
        <v>247</v>
      </c>
      <c r="AP58" s="325" t="s">
        <v>247</v>
      </c>
      <c r="AQ58" s="325" t="s">
        <v>247</v>
      </c>
      <c r="AR58" s="325" t="s">
        <v>247</v>
      </c>
      <c r="AS58" s="325" t="s">
        <v>247</v>
      </c>
      <c r="AT58" s="325" t="s">
        <v>247</v>
      </c>
      <c r="AU58" s="325" t="s">
        <v>247</v>
      </c>
      <c r="AV58" s="325" t="s">
        <v>247</v>
      </c>
      <c r="AW58" s="325" t="s">
        <v>247</v>
      </c>
      <c r="AX58" s="325" t="s">
        <v>247</v>
      </c>
      <c r="AY58" s="325" t="s">
        <v>247</v>
      </c>
      <c r="AZ58" s="325" t="s">
        <v>247</v>
      </c>
      <c r="BA58" s="325" t="s">
        <v>247</v>
      </c>
      <c r="BB58" s="325" t="s">
        <v>247</v>
      </c>
      <c r="BC58" s="325" t="s">
        <v>247</v>
      </c>
      <c r="BD58" s="325" t="s">
        <v>247</v>
      </c>
      <c r="BE58" s="325" t="s">
        <v>247</v>
      </c>
      <c r="BF58" s="325" t="s">
        <v>247</v>
      </c>
      <c r="BG58" s="325" t="s">
        <v>247</v>
      </c>
      <c r="BH58" s="325" t="s">
        <v>247</v>
      </c>
      <c r="BI58" s="325" t="s">
        <v>247</v>
      </c>
      <c r="BJ58" s="325" t="s">
        <v>247</v>
      </c>
      <c r="BK58" s="325" t="s">
        <v>247</v>
      </c>
      <c r="BL58" s="325" t="s">
        <v>247</v>
      </c>
      <c r="BM58" s="325" t="s">
        <v>247</v>
      </c>
      <c r="BN58" s="325" t="s">
        <v>247</v>
      </c>
      <c r="BO58" s="325" t="s">
        <v>247</v>
      </c>
      <c r="BP58" s="325" t="s">
        <v>247</v>
      </c>
      <c r="BQ58" s="325" t="s">
        <v>247</v>
      </c>
      <c r="BR58" s="325" t="s">
        <v>247</v>
      </c>
      <c r="BS58" s="325" t="s">
        <v>247</v>
      </c>
      <c r="BT58" s="325" t="s">
        <v>247</v>
      </c>
      <c r="BU58" s="325" t="s">
        <v>247</v>
      </c>
      <c r="BV58" s="325" t="s">
        <v>247</v>
      </c>
      <c r="BW58" s="325" t="s">
        <v>247</v>
      </c>
      <c r="BX58" s="325" t="s">
        <v>247</v>
      </c>
      <c r="BY58" s="325" t="s">
        <v>247</v>
      </c>
      <c r="BZ58" s="325" t="s">
        <v>247</v>
      </c>
      <c r="CA58" s="325" t="s">
        <v>247</v>
      </c>
      <c r="CB58" s="325" t="s">
        <v>248</v>
      </c>
      <c r="CC58" s="325" t="s">
        <v>248</v>
      </c>
      <c r="CD58" s="325" t="s">
        <v>248</v>
      </c>
      <c r="CE58" s="325" t="s">
        <v>248</v>
      </c>
      <c r="CF58" s="325" t="s">
        <v>248</v>
      </c>
      <c r="CG58" s="358" t="s">
        <v>248</v>
      </c>
    </row>
    <row r="59" spans="1:85" ht="15.5" x14ac:dyDescent="0.35">
      <c r="A59" s="327"/>
      <c r="B59" s="328" t="s">
        <v>260</v>
      </c>
      <c r="C59" s="328"/>
      <c r="D59" s="329">
        <v>0</v>
      </c>
      <c r="E59" s="329">
        <v>0</v>
      </c>
      <c r="F59" s="329">
        <v>0</v>
      </c>
      <c r="G59" s="329">
        <v>0</v>
      </c>
      <c r="H59" s="329">
        <v>0</v>
      </c>
      <c r="I59" s="329">
        <v>0</v>
      </c>
      <c r="J59" s="329">
        <v>0</v>
      </c>
      <c r="K59" s="329">
        <v>0</v>
      </c>
      <c r="L59" s="329">
        <v>0</v>
      </c>
      <c r="M59" s="329">
        <v>0</v>
      </c>
      <c r="N59" s="329">
        <v>0</v>
      </c>
      <c r="O59" s="329">
        <v>0</v>
      </c>
      <c r="P59" s="329">
        <v>0</v>
      </c>
      <c r="Q59" s="329">
        <v>0</v>
      </c>
      <c r="R59" s="329">
        <v>0</v>
      </c>
      <c r="S59" s="329">
        <v>0</v>
      </c>
      <c r="T59" s="329">
        <v>0</v>
      </c>
      <c r="U59" s="329">
        <v>0</v>
      </c>
      <c r="V59" s="329">
        <v>0</v>
      </c>
      <c r="W59" s="329">
        <v>0</v>
      </c>
      <c r="X59" s="329">
        <v>0</v>
      </c>
      <c r="Y59" s="329">
        <v>0</v>
      </c>
      <c r="Z59" s="329">
        <v>46.490919930504589</v>
      </c>
      <c r="AA59" s="329">
        <v>44.765761704343944</v>
      </c>
      <c r="AB59" s="329">
        <v>41.257734490919695</v>
      </c>
      <c r="AC59" s="329">
        <v>276.97756031667757</v>
      </c>
      <c r="AD59" s="329">
        <v>377.09611698680231</v>
      </c>
      <c r="AE59" s="329">
        <v>465.2563354707201</v>
      </c>
      <c r="AF59" s="329">
        <v>599.64839972978655</v>
      </c>
      <c r="AG59" s="329">
        <v>762.29700985521788</v>
      </c>
      <c r="AH59" s="329">
        <v>13215.624139589847</v>
      </c>
      <c r="AI59" s="329">
        <v>12518.619326368458</v>
      </c>
      <c r="AJ59" s="329">
        <v>12030.9485558489</v>
      </c>
      <c r="AK59" s="329">
        <v>12733.955501689303</v>
      </c>
      <c r="AL59" s="329">
        <v>13180.381540796125</v>
      </c>
      <c r="AM59" s="329">
        <v>13468.18063288013</v>
      </c>
      <c r="AN59" s="329">
        <v>14487.460449182034</v>
      </c>
      <c r="AO59" s="329">
        <v>15343.303125478531</v>
      </c>
      <c r="AP59" s="329">
        <v>16715.791751969133</v>
      </c>
      <c r="AQ59" s="329">
        <v>17592.490484340491</v>
      </c>
      <c r="AR59" s="329">
        <v>18372.617476066098</v>
      </c>
      <c r="AS59" s="329">
        <v>19394.325367372196</v>
      </c>
      <c r="AT59" s="329">
        <v>20926.266760927334</v>
      </c>
      <c r="AU59" s="329">
        <v>24669.780814219786</v>
      </c>
      <c r="AV59" s="329">
        <v>30168.90895012641</v>
      </c>
      <c r="AW59" s="329">
        <v>34835.976864605967</v>
      </c>
      <c r="AX59" s="329">
        <v>38241.359710441051</v>
      </c>
      <c r="AY59" s="329">
        <v>40156.919699096419</v>
      </c>
      <c r="AZ59" s="329">
        <v>41357.470316825747</v>
      </c>
      <c r="BA59" s="329">
        <v>42792.020577933545</v>
      </c>
      <c r="BB59" s="329">
        <v>43596.728655710525</v>
      </c>
      <c r="BC59" s="329">
        <v>43894.986540703387</v>
      </c>
      <c r="BD59" s="329">
        <v>45816.68711792065</v>
      </c>
      <c r="BE59" s="329">
        <v>47658.475881430757</v>
      </c>
      <c r="BF59" s="329">
        <v>48539.331477018975</v>
      </c>
      <c r="BG59" s="329">
        <v>49065.733615082048</v>
      </c>
      <c r="BH59" s="329">
        <v>48604.930261313857</v>
      </c>
      <c r="BI59" s="329">
        <v>48699.345623582332</v>
      </c>
      <c r="BJ59" s="329">
        <v>49052.772201807864</v>
      </c>
      <c r="BK59" s="329">
        <v>50802.017432144807</v>
      </c>
      <c r="BL59" s="329">
        <v>51926.260661249449</v>
      </c>
      <c r="BM59" s="329">
        <v>55347.701782040102</v>
      </c>
      <c r="BN59" s="329">
        <v>56037.621567384587</v>
      </c>
      <c r="BO59" s="329">
        <v>57273.94728538693</v>
      </c>
      <c r="BP59" s="329">
        <v>58634.186382036904</v>
      </c>
      <c r="BQ59" s="329">
        <v>58715.101035018881</v>
      </c>
      <c r="BR59" s="329">
        <v>62258.007827686204</v>
      </c>
      <c r="BS59" s="329">
        <v>64959.541337925162</v>
      </c>
      <c r="BT59" s="329">
        <v>64702.614573313134</v>
      </c>
      <c r="BU59" s="329">
        <v>66461.593461912082</v>
      </c>
      <c r="BV59" s="329">
        <v>66904.870263138728</v>
      </c>
      <c r="BW59" s="329">
        <v>68292.484444087269</v>
      </c>
      <c r="BX59" s="329">
        <v>67029.207551972853</v>
      </c>
      <c r="BY59" s="329">
        <v>71880.960692426597</v>
      </c>
      <c r="BZ59" s="329">
        <v>74946.447286030758</v>
      </c>
      <c r="CA59" s="329">
        <v>82634.152175350668</v>
      </c>
      <c r="CB59" s="329">
        <v>90380.543951867949</v>
      </c>
      <c r="CC59" s="329">
        <v>93980.017483044401</v>
      </c>
      <c r="CD59" s="329">
        <v>97714.177518547789</v>
      </c>
      <c r="CE59" s="329">
        <v>101421.20362886356</v>
      </c>
      <c r="CF59" s="329">
        <v>104925.89273809576</v>
      </c>
      <c r="CG59" s="359">
        <v>108699.47443345402</v>
      </c>
    </row>
    <row r="60" spans="1:85" ht="27" customHeight="1" x14ac:dyDescent="0.35">
      <c r="A60" s="335"/>
      <c r="B60" s="332" t="s">
        <v>604</v>
      </c>
      <c r="C60" s="337"/>
      <c r="D60" s="329">
        <v>0</v>
      </c>
      <c r="E60" s="329">
        <v>0</v>
      </c>
      <c r="F60" s="329">
        <v>0</v>
      </c>
      <c r="G60" s="329">
        <v>0</v>
      </c>
      <c r="H60" s="329">
        <v>0</v>
      </c>
      <c r="I60" s="329">
        <v>0</v>
      </c>
      <c r="J60" s="329">
        <v>0</v>
      </c>
      <c r="K60" s="329">
        <v>0</v>
      </c>
      <c r="L60" s="329">
        <v>0</v>
      </c>
      <c r="M60" s="329">
        <v>0</v>
      </c>
      <c r="N60" s="329">
        <v>0</v>
      </c>
      <c r="O60" s="329">
        <v>0</v>
      </c>
      <c r="P60" s="329">
        <v>0</v>
      </c>
      <c r="Q60" s="329">
        <v>0</v>
      </c>
      <c r="R60" s="329">
        <v>0</v>
      </c>
      <c r="S60" s="329">
        <v>0</v>
      </c>
      <c r="T60" s="329">
        <v>0</v>
      </c>
      <c r="U60" s="329">
        <v>0</v>
      </c>
      <c r="V60" s="329">
        <v>0</v>
      </c>
      <c r="W60" s="329">
        <v>0</v>
      </c>
      <c r="X60" s="329">
        <v>0</v>
      </c>
      <c r="Y60" s="329">
        <v>0</v>
      </c>
      <c r="Z60" s="329">
        <v>0</v>
      </c>
      <c r="AA60" s="329">
        <v>0</v>
      </c>
      <c r="AB60" s="329">
        <v>0</v>
      </c>
      <c r="AC60" s="329">
        <v>0</v>
      </c>
      <c r="AD60" s="329">
        <v>0</v>
      </c>
      <c r="AE60" s="329">
        <v>0</v>
      </c>
      <c r="AF60" s="329">
        <v>6.2669837062856057</v>
      </c>
      <c r="AG60" s="329">
        <v>27.145548617619575</v>
      </c>
      <c r="AH60" s="329">
        <v>100.60356378709078</v>
      </c>
      <c r="AI60" s="329">
        <v>103.92828193421397</v>
      </c>
      <c r="AJ60" s="329">
        <v>100.55942350760193</v>
      </c>
      <c r="AK60" s="329">
        <v>108.73974498957105</v>
      </c>
      <c r="AL60" s="329">
        <v>114.69031800415985</v>
      </c>
      <c r="AM60" s="329">
        <v>132.49742485941607</v>
      </c>
      <c r="AN60" s="329">
        <v>132.05286288179997</v>
      </c>
      <c r="AO60" s="329">
        <v>142.90684955088372</v>
      </c>
      <c r="AP60" s="329">
        <v>160.16939072266925</v>
      </c>
      <c r="AQ60" s="329">
        <v>170.58813375257085</v>
      </c>
      <c r="AR60" s="329">
        <v>217.49324062676013</v>
      </c>
      <c r="AS60" s="329">
        <v>276.90010947504192</v>
      </c>
      <c r="AT60" s="329">
        <v>300.25641220275713</v>
      </c>
      <c r="AU60" s="329">
        <v>444.04882557398707</v>
      </c>
      <c r="AV60" s="329">
        <v>1020.9940974108976</v>
      </c>
      <c r="AW60" s="329">
        <v>1323.0569479972999</v>
      </c>
      <c r="AX60" s="329">
        <v>1331.0219962576382</v>
      </c>
      <c r="AY60" s="329">
        <v>1523.8824057279758</v>
      </c>
      <c r="AZ60" s="329">
        <v>1549.0716224467342</v>
      </c>
      <c r="BA60" s="329">
        <v>1684.5649598285997</v>
      </c>
      <c r="BB60" s="329">
        <v>1772.5542609514291</v>
      </c>
      <c r="BC60" s="329">
        <v>1953.0569156564598</v>
      </c>
      <c r="BD60" s="329">
        <v>2261.6266016969885</v>
      </c>
      <c r="BE60" s="329">
        <v>2548.83582185965</v>
      </c>
      <c r="BF60" s="329">
        <v>2829.9385359138168</v>
      </c>
      <c r="BG60" s="329">
        <v>2913.164245663454</v>
      </c>
      <c r="BH60" s="329">
        <v>2799.755020708908</v>
      </c>
      <c r="BI60" s="329">
        <v>2562.7371181403637</v>
      </c>
      <c r="BJ60" s="329">
        <v>2401.8641243576494</v>
      </c>
      <c r="BK60" s="329">
        <v>2312.4062849302463</v>
      </c>
      <c r="BL60" s="329">
        <v>2242.0082125492672</v>
      </c>
      <c r="BM60" s="329">
        <v>2170.8241995830817</v>
      </c>
      <c r="BN60" s="329">
        <v>1739.4491981276062</v>
      </c>
      <c r="BO60" s="329">
        <v>1841.6196923217874</v>
      </c>
      <c r="BP60" s="329">
        <v>1912.6579526932032</v>
      </c>
      <c r="BQ60" s="329">
        <v>1974.9660617437974</v>
      </c>
      <c r="BR60" s="329">
        <v>2289.664567923599</v>
      </c>
      <c r="BS60" s="329">
        <v>2428.7639360500984</v>
      </c>
      <c r="BT60" s="329">
        <v>2455.7243640321576</v>
      </c>
      <c r="BU60" s="329">
        <v>2504.4956630211414</v>
      </c>
      <c r="BV60" s="329">
        <v>2638.8725542172515</v>
      </c>
      <c r="BW60" s="329">
        <v>2803.4139128962124</v>
      </c>
      <c r="BX60" s="329">
        <v>2599.8816595997437</v>
      </c>
      <c r="BY60" s="329">
        <v>2845.2655575135127</v>
      </c>
      <c r="BZ60" s="329">
        <v>3225.3156890711921</v>
      </c>
      <c r="CA60" s="329">
        <v>3885.2787264433537</v>
      </c>
      <c r="CB60" s="329">
        <v>4438.5809171469245</v>
      </c>
      <c r="CC60" s="329">
        <v>4912.5258959808953</v>
      </c>
      <c r="CD60" s="329">
        <v>5382.8888914884956</v>
      </c>
      <c r="CE60" s="329">
        <v>5807.3007735479005</v>
      </c>
      <c r="CF60" s="329">
        <v>6164.0008024253902</v>
      </c>
      <c r="CG60" s="359">
        <v>6491.51555818817</v>
      </c>
    </row>
    <row r="61" spans="1:85" ht="27" customHeight="1" x14ac:dyDescent="0.35">
      <c r="A61" s="335"/>
      <c r="B61" s="336" t="s">
        <v>566</v>
      </c>
      <c r="C61" s="337"/>
      <c r="D61" s="360">
        <v>0</v>
      </c>
      <c r="E61" s="360">
        <v>0</v>
      </c>
      <c r="F61" s="360">
        <v>0</v>
      </c>
      <c r="G61" s="360">
        <v>0</v>
      </c>
      <c r="H61" s="360">
        <v>0</v>
      </c>
      <c r="I61" s="360">
        <v>0</v>
      </c>
      <c r="J61" s="360">
        <v>0</v>
      </c>
      <c r="K61" s="360">
        <v>0</v>
      </c>
      <c r="L61" s="360">
        <v>0</v>
      </c>
      <c r="M61" s="360">
        <v>0</v>
      </c>
      <c r="N61" s="360">
        <v>0</v>
      </c>
      <c r="O61" s="360">
        <v>0</v>
      </c>
      <c r="P61" s="360">
        <v>0</v>
      </c>
      <c r="Q61" s="360">
        <v>0</v>
      </c>
      <c r="R61" s="360">
        <v>0</v>
      </c>
      <c r="S61" s="360">
        <v>0</v>
      </c>
      <c r="T61" s="360">
        <v>0</v>
      </c>
      <c r="U61" s="360">
        <v>0</v>
      </c>
      <c r="V61" s="360">
        <v>0</v>
      </c>
      <c r="W61" s="360">
        <v>0</v>
      </c>
      <c r="X61" s="360">
        <v>0</v>
      </c>
      <c r="Y61" s="360">
        <v>0</v>
      </c>
      <c r="Z61" s="360">
        <v>0</v>
      </c>
      <c r="AA61" s="360">
        <v>0</v>
      </c>
      <c r="AB61" s="360">
        <v>0</v>
      </c>
      <c r="AC61" s="360">
        <v>0</v>
      </c>
      <c r="AD61" s="360">
        <v>0</v>
      </c>
      <c r="AE61" s="360">
        <v>0</v>
      </c>
      <c r="AF61" s="360">
        <v>6.2669837062856057</v>
      </c>
      <c r="AG61" s="360">
        <v>27.145548617619575</v>
      </c>
      <c r="AH61" s="360">
        <v>55.11725507876627</v>
      </c>
      <c r="AI61" s="360">
        <v>60.313663388183834</v>
      </c>
      <c r="AJ61" s="360">
        <v>59.304890135544085</v>
      </c>
      <c r="AK61" s="360">
        <v>61.36705241585733</v>
      </c>
      <c r="AL61" s="360">
        <v>64.298659459480135</v>
      </c>
      <c r="AM61" s="360">
        <v>65.691380046478372</v>
      </c>
      <c r="AN61" s="360">
        <v>62.596635436000177</v>
      </c>
      <c r="AO61" s="360">
        <v>61.008509270806229</v>
      </c>
      <c r="AP61" s="360">
        <v>61.909367672804642</v>
      </c>
      <c r="AQ61" s="360">
        <v>60.863773987141826</v>
      </c>
      <c r="AR61" s="360">
        <v>59.703396984757816</v>
      </c>
      <c r="AS61" s="360">
        <v>58.976926524828464</v>
      </c>
      <c r="AT61" s="360">
        <v>60.148577667258252</v>
      </c>
      <c r="AU61" s="360">
        <v>65.659355269898896</v>
      </c>
      <c r="AV61" s="360">
        <v>487.60356892781869</v>
      </c>
      <c r="AW61" s="360">
        <v>660.45287861569636</v>
      </c>
      <c r="AX61" s="360">
        <v>729.46477525958562</v>
      </c>
      <c r="AY61" s="360">
        <v>846.98678045304598</v>
      </c>
      <c r="AZ61" s="360">
        <v>830.18649495815453</v>
      </c>
      <c r="BA61" s="360">
        <v>915.20873701019082</v>
      </c>
      <c r="BB61" s="360">
        <v>976.59466868566028</v>
      </c>
      <c r="BC61" s="360">
        <v>1032.7757396629509</v>
      </c>
      <c r="BD61" s="360">
        <v>1096.1307922069293</v>
      </c>
      <c r="BE61" s="360">
        <v>1195.5420750275514</v>
      </c>
      <c r="BF61" s="360">
        <v>1323.1411248694003</v>
      </c>
      <c r="BG61" s="360">
        <v>1347.0303579713868</v>
      </c>
      <c r="BH61" s="360">
        <v>1387.9453008979672</v>
      </c>
      <c r="BI61" s="360">
        <v>1482.0183857233853</v>
      </c>
      <c r="BJ61" s="360">
        <v>1519.6320277012551</v>
      </c>
      <c r="BK61" s="360">
        <v>1586.0594105800712</v>
      </c>
      <c r="BL61" s="360">
        <v>1628.0270936629449</v>
      </c>
      <c r="BM61" s="360">
        <v>1731.556010992693</v>
      </c>
      <c r="BN61" s="360">
        <v>1739.4491981276062</v>
      </c>
      <c r="BO61" s="360">
        <v>1841.6196923217874</v>
      </c>
      <c r="BP61" s="360">
        <v>1912.6579526932032</v>
      </c>
      <c r="BQ61" s="360">
        <v>1974.9660617437974</v>
      </c>
      <c r="BR61" s="360">
        <v>2289.664567923599</v>
      </c>
      <c r="BS61" s="360">
        <v>2428.7639360500984</v>
      </c>
      <c r="BT61" s="360">
        <v>2455.7243640321576</v>
      </c>
      <c r="BU61" s="360">
        <v>2504.4956630211414</v>
      </c>
      <c r="BV61" s="360">
        <v>2638.8725542172515</v>
      </c>
      <c r="BW61" s="360">
        <v>2803.4139128962124</v>
      </c>
      <c r="BX61" s="360">
        <v>2599.8816595997437</v>
      </c>
      <c r="BY61" s="360">
        <v>2845.2655575135127</v>
      </c>
      <c r="BZ61" s="360">
        <v>3111.8201521464775</v>
      </c>
      <c r="CA61" s="360">
        <v>3763.1833892886038</v>
      </c>
      <c r="CB61" s="360">
        <v>4438.5327937800257</v>
      </c>
      <c r="CC61" s="360">
        <v>4912.5258959808953</v>
      </c>
      <c r="CD61" s="360">
        <v>5382.8888914884956</v>
      </c>
      <c r="CE61" s="360">
        <v>5807.3007735479005</v>
      </c>
      <c r="CF61" s="360">
        <v>6164.0008024253902</v>
      </c>
      <c r="CG61" s="361">
        <v>6491.51555818817</v>
      </c>
    </row>
    <row r="62" spans="1:85" ht="15.5" x14ac:dyDescent="0.35">
      <c r="A62" s="335"/>
      <c r="B62" s="291" t="s">
        <v>366</v>
      </c>
      <c r="C62" s="337"/>
      <c r="D62" s="360">
        <v>0</v>
      </c>
      <c r="E62" s="360">
        <v>0</v>
      </c>
      <c r="F62" s="360">
        <v>0</v>
      </c>
      <c r="G62" s="360">
        <v>0</v>
      </c>
      <c r="H62" s="360">
        <v>0</v>
      </c>
      <c r="I62" s="360">
        <v>0</v>
      </c>
      <c r="J62" s="360">
        <v>0</v>
      </c>
      <c r="K62" s="360">
        <v>0</v>
      </c>
      <c r="L62" s="360">
        <v>0</v>
      </c>
      <c r="M62" s="360">
        <v>0</v>
      </c>
      <c r="N62" s="360">
        <v>0</v>
      </c>
      <c r="O62" s="360">
        <v>0</v>
      </c>
      <c r="P62" s="360">
        <v>0</v>
      </c>
      <c r="Q62" s="360">
        <v>0</v>
      </c>
      <c r="R62" s="360">
        <v>0</v>
      </c>
      <c r="S62" s="360">
        <v>0</v>
      </c>
      <c r="T62" s="360">
        <v>0</v>
      </c>
      <c r="U62" s="360">
        <v>0</v>
      </c>
      <c r="V62" s="360">
        <v>0</v>
      </c>
      <c r="W62" s="360">
        <v>0</v>
      </c>
      <c r="X62" s="360">
        <v>0</v>
      </c>
      <c r="Y62" s="360">
        <v>0</v>
      </c>
      <c r="Z62" s="360">
        <v>0</v>
      </c>
      <c r="AA62" s="360">
        <v>0</v>
      </c>
      <c r="AB62" s="360">
        <v>0</v>
      </c>
      <c r="AC62" s="360">
        <v>0</v>
      </c>
      <c r="AD62" s="360">
        <v>0</v>
      </c>
      <c r="AE62" s="360">
        <v>0</v>
      </c>
      <c r="AF62" s="360">
        <v>0</v>
      </c>
      <c r="AG62" s="360">
        <v>0</v>
      </c>
      <c r="AH62" s="360">
        <v>0</v>
      </c>
      <c r="AI62" s="360">
        <v>0</v>
      </c>
      <c r="AJ62" s="360">
        <v>0</v>
      </c>
      <c r="AK62" s="360">
        <v>0</v>
      </c>
      <c r="AL62" s="360">
        <v>0</v>
      </c>
      <c r="AM62" s="360">
        <v>0</v>
      </c>
      <c r="AN62" s="360">
        <v>0</v>
      </c>
      <c r="AO62" s="360">
        <v>0</v>
      </c>
      <c r="AP62" s="360">
        <v>0</v>
      </c>
      <c r="AQ62" s="360">
        <v>0</v>
      </c>
      <c r="AR62" s="360">
        <v>0</v>
      </c>
      <c r="AS62" s="360">
        <v>0</v>
      </c>
      <c r="AT62" s="360">
        <v>0</v>
      </c>
      <c r="AU62" s="360">
        <v>0</v>
      </c>
      <c r="AV62" s="360">
        <v>483.49360769054738</v>
      </c>
      <c r="AW62" s="360">
        <v>660.45287861569636</v>
      </c>
      <c r="AX62" s="360">
        <v>729.46477525958562</v>
      </c>
      <c r="AY62" s="360">
        <v>846.98678045304598</v>
      </c>
      <c r="AZ62" s="360">
        <v>830.18649495815453</v>
      </c>
      <c r="BA62" s="360">
        <v>915.20873701019082</v>
      </c>
      <c r="BB62" s="360">
        <v>976.59466868566028</v>
      </c>
      <c r="BC62" s="360">
        <v>1032.7757396629509</v>
      </c>
      <c r="BD62" s="360">
        <v>1096.1307922069293</v>
      </c>
      <c r="BE62" s="360">
        <v>1195.5420750275514</v>
      </c>
      <c r="BF62" s="360">
        <v>1323.1411248694003</v>
      </c>
      <c r="BG62" s="360">
        <v>1347.0303579713868</v>
      </c>
      <c r="BH62" s="360">
        <v>1387.9453008979672</v>
      </c>
      <c r="BI62" s="360">
        <v>1482.0183857233853</v>
      </c>
      <c r="BJ62" s="360">
        <v>1519.6320277012551</v>
      </c>
      <c r="BK62" s="360">
        <v>1586.0594105800712</v>
      </c>
      <c r="BL62" s="360">
        <v>1628.0270936629449</v>
      </c>
      <c r="BM62" s="360">
        <v>1731.556010992693</v>
      </c>
      <c r="BN62" s="360">
        <v>1739.4491981276062</v>
      </c>
      <c r="BO62" s="360">
        <v>1841.6196923217874</v>
      </c>
      <c r="BP62" s="360">
        <v>1912.6579526932032</v>
      </c>
      <c r="BQ62" s="360">
        <v>1974.9660617437974</v>
      </c>
      <c r="BR62" s="360">
        <v>2289.664567923599</v>
      </c>
      <c r="BS62" s="360">
        <v>2428.7639360500984</v>
      </c>
      <c r="BT62" s="360">
        <v>2455.7243640321576</v>
      </c>
      <c r="BU62" s="360">
        <v>2504.4956630211414</v>
      </c>
      <c r="BV62" s="360">
        <v>2638.8725542172515</v>
      </c>
      <c r="BW62" s="360">
        <v>2803.4139128962124</v>
      </c>
      <c r="BX62" s="360">
        <v>2599.8816595997437</v>
      </c>
      <c r="BY62" s="360">
        <v>2845.2655575135127</v>
      </c>
      <c r="BZ62" s="360">
        <v>3111.8201521464775</v>
      </c>
      <c r="CA62" s="360">
        <v>3763.1833892886038</v>
      </c>
      <c r="CB62" s="360">
        <v>4438.5327937800257</v>
      </c>
      <c r="CC62" s="360">
        <v>4912.5258959808953</v>
      </c>
      <c r="CD62" s="360">
        <v>5382.8888914884956</v>
      </c>
      <c r="CE62" s="360">
        <v>5807.3007735479005</v>
      </c>
      <c r="CF62" s="360">
        <v>6164.0008024253902</v>
      </c>
      <c r="CG62" s="361">
        <v>6491.51555818817</v>
      </c>
    </row>
    <row r="63" spans="1:85" ht="15.5" x14ac:dyDescent="0.35">
      <c r="A63" s="335"/>
      <c r="B63" s="291" t="s">
        <v>390</v>
      </c>
      <c r="C63" s="337"/>
      <c r="D63" s="360">
        <v>0</v>
      </c>
      <c r="E63" s="360">
        <v>0</v>
      </c>
      <c r="F63" s="360">
        <v>0</v>
      </c>
      <c r="G63" s="360">
        <v>0</v>
      </c>
      <c r="H63" s="360">
        <v>0</v>
      </c>
      <c r="I63" s="360">
        <v>0</v>
      </c>
      <c r="J63" s="360">
        <v>0</v>
      </c>
      <c r="K63" s="360">
        <v>0</v>
      </c>
      <c r="L63" s="360">
        <v>0</v>
      </c>
      <c r="M63" s="360">
        <v>0</v>
      </c>
      <c r="N63" s="360">
        <v>0</v>
      </c>
      <c r="O63" s="360">
        <v>0</v>
      </c>
      <c r="P63" s="360">
        <v>0</v>
      </c>
      <c r="Q63" s="360">
        <v>0</v>
      </c>
      <c r="R63" s="360">
        <v>0</v>
      </c>
      <c r="S63" s="360">
        <v>0</v>
      </c>
      <c r="T63" s="360">
        <v>0</v>
      </c>
      <c r="U63" s="360">
        <v>0</v>
      </c>
      <c r="V63" s="360">
        <v>0</v>
      </c>
      <c r="W63" s="360">
        <v>0</v>
      </c>
      <c r="X63" s="360">
        <v>0</v>
      </c>
      <c r="Y63" s="360">
        <v>0</v>
      </c>
      <c r="Z63" s="360">
        <v>0</v>
      </c>
      <c r="AA63" s="360">
        <v>0</v>
      </c>
      <c r="AB63" s="360">
        <v>0</v>
      </c>
      <c r="AC63" s="360">
        <v>0</v>
      </c>
      <c r="AD63" s="360">
        <v>0</v>
      </c>
      <c r="AE63" s="360">
        <v>0</v>
      </c>
      <c r="AF63" s="360">
        <v>6.2669837062856057</v>
      </c>
      <c r="AG63" s="360">
        <v>27.145548617619575</v>
      </c>
      <c r="AH63" s="360">
        <v>55.11725507876627</v>
      </c>
      <c r="AI63" s="360">
        <v>60.313663388183834</v>
      </c>
      <c r="AJ63" s="360">
        <v>59.304890135544085</v>
      </c>
      <c r="AK63" s="360">
        <v>61.36705241585733</v>
      </c>
      <c r="AL63" s="360">
        <v>64.298659459480135</v>
      </c>
      <c r="AM63" s="360">
        <v>65.691380046478372</v>
      </c>
      <c r="AN63" s="360">
        <v>62.596635436000177</v>
      </c>
      <c r="AO63" s="360">
        <v>61.008509270806229</v>
      </c>
      <c r="AP63" s="360">
        <v>61.909367672804642</v>
      </c>
      <c r="AQ63" s="360">
        <v>60.863773987141826</v>
      </c>
      <c r="AR63" s="360">
        <v>59.703396984757816</v>
      </c>
      <c r="AS63" s="360">
        <v>58.976926524828464</v>
      </c>
      <c r="AT63" s="360">
        <v>60.148577667258252</v>
      </c>
      <c r="AU63" s="360">
        <v>65.659355269898896</v>
      </c>
      <c r="AV63" s="360">
        <v>4.1099612372713112</v>
      </c>
      <c r="AW63" s="360">
        <v>0</v>
      </c>
      <c r="AX63" s="360">
        <v>0</v>
      </c>
      <c r="AY63" s="360">
        <v>0</v>
      </c>
      <c r="AZ63" s="360">
        <v>0</v>
      </c>
      <c r="BA63" s="360">
        <v>0</v>
      </c>
      <c r="BB63" s="360">
        <v>0</v>
      </c>
      <c r="BC63" s="360">
        <v>0</v>
      </c>
      <c r="BD63" s="360">
        <v>0</v>
      </c>
      <c r="BE63" s="360">
        <v>0</v>
      </c>
      <c r="BF63" s="360">
        <v>0</v>
      </c>
      <c r="BG63" s="360">
        <v>0</v>
      </c>
      <c r="BH63" s="360">
        <v>0</v>
      </c>
      <c r="BI63" s="360">
        <v>0</v>
      </c>
      <c r="BJ63" s="360">
        <v>0</v>
      </c>
      <c r="BK63" s="360">
        <v>0</v>
      </c>
      <c r="BL63" s="360">
        <v>0</v>
      </c>
      <c r="BM63" s="360">
        <v>0</v>
      </c>
      <c r="BN63" s="360">
        <v>0</v>
      </c>
      <c r="BO63" s="360">
        <v>0</v>
      </c>
      <c r="BP63" s="360">
        <v>0</v>
      </c>
      <c r="BQ63" s="360">
        <v>0</v>
      </c>
      <c r="BR63" s="360">
        <v>0</v>
      </c>
      <c r="BS63" s="360">
        <v>0</v>
      </c>
      <c r="BT63" s="360">
        <v>0</v>
      </c>
      <c r="BU63" s="360">
        <v>0</v>
      </c>
      <c r="BV63" s="360">
        <v>0</v>
      </c>
      <c r="BW63" s="360">
        <v>0</v>
      </c>
      <c r="BX63" s="360">
        <v>0</v>
      </c>
      <c r="BY63" s="360">
        <v>0</v>
      </c>
      <c r="BZ63" s="360">
        <v>0</v>
      </c>
      <c r="CA63" s="360">
        <v>0</v>
      </c>
      <c r="CB63" s="360">
        <v>0</v>
      </c>
      <c r="CC63" s="360">
        <v>0</v>
      </c>
      <c r="CD63" s="360">
        <v>0</v>
      </c>
      <c r="CE63" s="360">
        <v>0</v>
      </c>
      <c r="CF63" s="360">
        <v>0</v>
      </c>
      <c r="CG63" s="361">
        <v>0</v>
      </c>
    </row>
    <row r="64" spans="1:85" ht="20.149999999999999" customHeight="1" x14ac:dyDescent="0.35">
      <c r="A64" s="335"/>
      <c r="B64" s="336" t="s">
        <v>578</v>
      </c>
      <c r="C64" s="337"/>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c r="BA64" s="338"/>
      <c r="BB64" s="338"/>
      <c r="BC64" s="338"/>
      <c r="BD64" s="338"/>
      <c r="BE64" s="338"/>
      <c r="BF64" s="338"/>
      <c r="BG64" s="338"/>
      <c r="BH64" s="338"/>
      <c r="BI64" s="338"/>
      <c r="BJ64" s="338"/>
      <c r="BK64" s="338"/>
      <c r="BL64" s="338"/>
      <c r="BM64" s="338"/>
      <c r="BN64" s="338"/>
      <c r="BO64" s="338"/>
      <c r="BP64" s="338"/>
      <c r="BQ64" s="338"/>
      <c r="BR64" s="338"/>
      <c r="BS64" s="338"/>
      <c r="BT64" s="338"/>
      <c r="BU64" s="338"/>
      <c r="BV64" s="338"/>
      <c r="BW64" s="338"/>
      <c r="BX64" s="338"/>
      <c r="BY64" s="338"/>
      <c r="BZ64" s="360">
        <v>113.49553692471456</v>
      </c>
      <c r="CA64" s="360">
        <v>122.09533715474979</v>
      </c>
      <c r="CB64" s="360">
        <v>4.8123366898575652E-2</v>
      </c>
      <c r="CC64" s="338"/>
      <c r="CD64" s="338"/>
      <c r="CE64" s="338"/>
      <c r="CF64" s="338"/>
      <c r="CG64" s="333"/>
    </row>
    <row r="65" spans="1:85" ht="24" customHeight="1" x14ac:dyDescent="0.35">
      <c r="A65" s="335"/>
      <c r="B65" s="336" t="s">
        <v>605</v>
      </c>
      <c r="C65" s="337"/>
      <c r="D65" s="360">
        <v>0</v>
      </c>
      <c r="E65" s="360">
        <v>0</v>
      </c>
      <c r="F65" s="360">
        <v>0</v>
      </c>
      <c r="G65" s="360">
        <v>0</v>
      </c>
      <c r="H65" s="360">
        <v>0</v>
      </c>
      <c r="I65" s="360">
        <v>0</v>
      </c>
      <c r="J65" s="360">
        <v>0</v>
      </c>
      <c r="K65" s="360">
        <v>0</v>
      </c>
      <c r="L65" s="360">
        <v>0</v>
      </c>
      <c r="M65" s="360">
        <v>0</v>
      </c>
      <c r="N65" s="360">
        <v>0</v>
      </c>
      <c r="O65" s="360">
        <v>0</v>
      </c>
      <c r="P65" s="360">
        <v>0</v>
      </c>
      <c r="Q65" s="360">
        <v>0</v>
      </c>
      <c r="R65" s="360">
        <v>0</v>
      </c>
      <c r="S65" s="360">
        <v>0</v>
      </c>
      <c r="T65" s="360">
        <v>0</v>
      </c>
      <c r="U65" s="360">
        <v>0</v>
      </c>
      <c r="V65" s="360">
        <v>0</v>
      </c>
      <c r="W65" s="360">
        <v>0</v>
      </c>
      <c r="X65" s="360">
        <v>0</v>
      </c>
      <c r="Y65" s="360">
        <v>0</v>
      </c>
      <c r="Z65" s="360">
        <v>0</v>
      </c>
      <c r="AA65" s="360">
        <v>0</v>
      </c>
      <c r="AB65" s="360">
        <v>0</v>
      </c>
      <c r="AC65" s="360">
        <v>0</v>
      </c>
      <c r="AD65" s="360">
        <v>0</v>
      </c>
      <c r="AE65" s="360">
        <v>0</v>
      </c>
      <c r="AF65" s="360">
        <v>0</v>
      </c>
      <c r="AG65" s="360">
        <v>0</v>
      </c>
      <c r="AH65" s="360">
        <v>45.486308708324508</v>
      </c>
      <c r="AI65" s="360">
        <v>43.614618546030144</v>
      </c>
      <c r="AJ65" s="360">
        <v>41.254533372057857</v>
      </c>
      <c r="AK65" s="360">
        <v>47.372692573713728</v>
      </c>
      <c r="AL65" s="360">
        <v>50.391658544679707</v>
      </c>
      <c r="AM65" s="360">
        <v>66.806044812937685</v>
      </c>
      <c r="AN65" s="360">
        <v>69.456227445799783</v>
      </c>
      <c r="AO65" s="360">
        <v>81.898340280077491</v>
      </c>
      <c r="AP65" s="360">
        <v>98.260023049864628</v>
      </c>
      <c r="AQ65" s="360">
        <v>109.72435976542904</v>
      </c>
      <c r="AR65" s="360">
        <v>157.7898436420023</v>
      </c>
      <c r="AS65" s="360">
        <v>217.92318295021343</v>
      </c>
      <c r="AT65" s="360">
        <v>240.10783453549885</v>
      </c>
      <c r="AU65" s="360">
        <v>378.38947030408821</v>
      </c>
      <c r="AV65" s="360">
        <v>533.39052848307892</v>
      </c>
      <c r="AW65" s="360">
        <v>662.60406938160338</v>
      </c>
      <c r="AX65" s="360">
        <v>601.55722099805257</v>
      </c>
      <c r="AY65" s="360">
        <v>676.8956252749299</v>
      </c>
      <c r="AZ65" s="360">
        <v>718.88512748857977</v>
      </c>
      <c r="BA65" s="360">
        <v>769.35622281840915</v>
      </c>
      <c r="BB65" s="360">
        <v>795.95959226576906</v>
      </c>
      <c r="BC65" s="360">
        <v>920.2811759935089</v>
      </c>
      <c r="BD65" s="360">
        <v>1165.4958094900589</v>
      </c>
      <c r="BE65" s="360">
        <v>1353.2937468320986</v>
      </c>
      <c r="BF65" s="360">
        <v>1506.7974110444163</v>
      </c>
      <c r="BG65" s="360">
        <v>1566.133887692067</v>
      </c>
      <c r="BH65" s="360">
        <v>1411.8097198109406</v>
      </c>
      <c r="BI65" s="360">
        <v>1080.7187324169781</v>
      </c>
      <c r="BJ65" s="360">
        <v>882.23209665639456</v>
      </c>
      <c r="BK65" s="360">
        <v>726.34687435017486</v>
      </c>
      <c r="BL65" s="360">
        <v>613.98111888632241</v>
      </c>
      <c r="BM65" s="360">
        <v>439.26818859038883</v>
      </c>
      <c r="BN65" s="360">
        <v>0</v>
      </c>
      <c r="BO65" s="360">
        <v>0</v>
      </c>
      <c r="BP65" s="360">
        <v>0</v>
      </c>
      <c r="BQ65" s="360">
        <v>0</v>
      </c>
      <c r="BR65" s="360">
        <v>0</v>
      </c>
      <c r="BS65" s="360">
        <v>0</v>
      </c>
      <c r="BT65" s="360">
        <v>0</v>
      </c>
      <c r="BU65" s="360">
        <v>0</v>
      </c>
      <c r="BV65" s="360">
        <v>0</v>
      </c>
      <c r="BW65" s="360">
        <v>0</v>
      </c>
      <c r="BX65" s="360">
        <v>0</v>
      </c>
      <c r="BY65" s="360">
        <v>0</v>
      </c>
      <c r="BZ65" s="360">
        <v>0</v>
      </c>
      <c r="CA65" s="360">
        <v>0</v>
      </c>
      <c r="CB65" s="360">
        <v>0</v>
      </c>
      <c r="CC65" s="360">
        <v>0</v>
      </c>
      <c r="CD65" s="360">
        <v>0</v>
      </c>
      <c r="CE65" s="360">
        <v>0</v>
      </c>
      <c r="CF65" s="360">
        <v>0</v>
      </c>
      <c r="CG65" s="361">
        <v>0</v>
      </c>
    </row>
    <row r="66" spans="1:85" ht="27" customHeight="1" x14ac:dyDescent="0.35">
      <c r="A66" s="335"/>
      <c r="B66" s="332" t="s">
        <v>606</v>
      </c>
      <c r="C66" s="337"/>
      <c r="D66" s="329">
        <v>0</v>
      </c>
      <c r="E66" s="329">
        <v>0</v>
      </c>
      <c r="F66" s="329">
        <v>0</v>
      </c>
      <c r="G66" s="329">
        <v>0</v>
      </c>
      <c r="H66" s="329">
        <v>0</v>
      </c>
      <c r="I66" s="329">
        <v>0</v>
      </c>
      <c r="J66" s="329">
        <v>0</v>
      </c>
      <c r="K66" s="329">
        <v>0</v>
      </c>
      <c r="L66" s="329">
        <v>0</v>
      </c>
      <c r="M66" s="329">
        <v>0</v>
      </c>
      <c r="N66" s="329">
        <v>0</v>
      </c>
      <c r="O66" s="329">
        <v>0</v>
      </c>
      <c r="P66" s="329">
        <v>0</v>
      </c>
      <c r="Q66" s="329">
        <v>0</v>
      </c>
      <c r="R66" s="329">
        <v>0</v>
      </c>
      <c r="S66" s="329">
        <v>0</v>
      </c>
      <c r="T66" s="329">
        <v>0</v>
      </c>
      <c r="U66" s="329">
        <v>0</v>
      </c>
      <c r="V66" s="329">
        <v>0</v>
      </c>
      <c r="W66" s="329">
        <v>0</v>
      </c>
      <c r="X66" s="329">
        <v>0</v>
      </c>
      <c r="Y66" s="329">
        <v>0</v>
      </c>
      <c r="Z66" s="329">
        <v>46.490919930504589</v>
      </c>
      <c r="AA66" s="329">
        <v>44.765761704343944</v>
      </c>
      <c r="AB66" s="329">
        <v>41.257734490919695</v>
      </c>
      <c r="AC66" s="329">
        <v>39.232527909112569</v>
      </c>
      <c r="AD66" s="329">
        <v>38.038507730542392</v>
      </c>
      <c r="AE66" s="329">
        <v>34.931217632677175</v>
      </c>
      <c r="AF66" s="329">
        <v>87.228661506462558</v>
      </c>
      <c r="AG66" s="329">
        <v>136.5795333645803</v>
      </c>
      <c r="AH66" s="329">
        <v>11551.921385351123</v>
      </c>
      <c r="AI66" s="329">
        <v>10830.259457144615</v>
      </c>
      <c r="AJ66" s="329">
        <v>10238.521387176037</v>
      </c>
      <c r="AK66" s="329">
        <v>10725.322950663603</v>
      </c>
      <c r="AL66" s="329">
        <v>10888.3362175774</v>
      </c>
      <c r="AM66" s="329">
        <v>10849.428385406789</v>
      </c>
      <c r="AN66" s="329">
        <v>11613.236981082777</v>
      </c>
      <c r="AO66" s="329">
        <v>12085.11523050174</v>
      </c>
      <c r="AP66" s="329">
        <v>12905.481825836618</v>
      </c>
      <c r="AQ66" s="329">
        <v>13392.376760686127</v>
      </c>
      <c r="AR66" s="329">
        <v>13804.634984851771</v>
      </c>
      <c r="AS66" s="329">
        <v>14394.020278801021</v>
      </c>
      <c r="AT66" s="329">
        <v>15381.682883558789</v>
      </c>
      <c r="AU66" s="329">
        <v>18048.5100518133</v>
      </c>
      <c r="AV66" s="329">
        <v>21797.770339975246</v>
      </c>
      <c r="AW66" s="329">
        <v>25209.102616685283</v>
      </c>
      <c r="AX66" s="329">
        <v>28012.080369929106</v>
      </c>
      <c r="AY66" s="329">
        <v>31493.688112225253</v>
      </c>
      <c r="AZ66" s="329">
        <v>32249.188168881537</v>
      </c>
      <c r="BA66" s="329">
        <v>32943.94919688502</v>
      </c>
      <c r="BB66" s="329">
        <v>33161.834373062229</v>
      </c>
      <c r="BC66" s="329">
        <v>32844.953998948571</v>
      </c>
      <c r="BD66" s="329">
        <v>33918.252569429547</v>
      </c>
      <c r="BE66" s="329">
        <v>34952.618634336912</v>
      </c>
      <c r="BF66" s="329">
        <v>35318.420002046289</v>
      </c>
      <c r="BG66" s="329">
        <v>35302.632530846495</v>
      </c>
      <c r="BH66" s="329">
        <v>34604.621494150939</v>
      </c>
      <c r="BI66" s="329">
        <v>34476.222603228322</v>
      </c>
      <c r="BJ66" s="329">
        <v>34542.886711642757</v>
      </c>
      <c r="BK66" s="329">
        <v>35604.097150470792</v>
      </c>
      <c r="BL66" s="329">
        <v>36320.576606240531</v>
      </c>
      <c r="BM66" s="329">
        <v>38859.730640168404</v>
      </c>
      <c r="BN66" s="329">
        <v>39791.834756677301</v>
      </c>
      <c r="BO66" s="329">
        <v>40803.315278547059</v>
      </c>
      <c r="BP66" s="329">
        <v>41774.326866709511</v>
      </c>
      <c r="BQ66" s="329">
        <v>42006.044690141294</v>
      </c>
      <c r="BR66" s="329">
        <v>44814.816269134004</v>
      </c>
      <c r="BS66" s="329">
        <v>47722.95354869443</v>
      </c>
      <c r="BT66" s="329">
        <v>47826.145755429803</v>
      </c>
      <c r="BU66" s="329">
        <v>49916.814870952636</v>
      </c>
      <c r="BV66" s="329">
        <v>50490.03698471978</v>
      </c>
      <c r="BW66" s="329">
        <v>51321.537560718054</v>
      </c>
      <c r="BX66" s="329">
        <v>52268.957519340598</v>
      </c>
      <c r="BY66" s="329">
        <v>56729.006648746901</v>
      </c>
      <c r="BZ66" s="329">
        <v>59483.871183964278</v>
      </c>
      <c r="CA66" s="329">
        <v>65366.599598682602</v>
      </c>
      <c r="CB66" s="329">
        <v>71238.274772092394</v>
      </c>
      <c r="CC66" s="329">
        <v>73916.926008647046</v>
      </c>
      <c r="CD66" s="329">
        <v>76870.110970699112</v>
      </c>
      <c r="CE66" s="329">
        <v>80021.229296386635</v>
      </c>
      <c r="CF66" s="329">
        <v>82841.102880757055</v>
      </c>
      <c r="CG66" s="359">
        <v>85657.55604970736</v>
      </c>
    </row>
    <row r="67" spans="1:85" ht="27" customHeight="1" x14ac:dyDescent="0.35">
      <c r="A67" s="335"/>
      <c r="B67" s="336" t="s">
        <v>566</v>
      </c>
      <c r="C67" s="337"/>
      <c r="D67" s="360">
        <v>0</v>
      </c>
      <c r="E67" s="360">
        <v>0</v>
      </c>
      <c r="F67" s="360">
        <v>0</v>
      </c>
      <c r="G67" s="360">
        <v>0</v>
      </c>
      <c r="H67" s="360">
        <v>0</v>
      </c>
      <c r="I67" s="360">
        <v>0</v>
      </c>
      <c r="J67" s="360">
        <v>0</v>
      </c>
      <c r="K67" s="360">
        <v>0</v>
      </c>
      <c r="L67" s="360">
        <v>0</v>
      </c>
      <c r="M67" s="360">
        <v>0</v>
      </c>
      <c r="N67" s="360">
        <v>0</v>
      </c>
      <c r="O67" s="360">
        <v>0</v>
      </c>
      <c r="P67" s="360">
        <v>0</v>
      </c>
      <c r="Q67" s="360">
        <v>0</v>
      </c>
      <c r="R67" s="360">
        <v>0</v>
      </c>
      <c r="S67" s="360">
        <v>0</v>
      </c>
      <c r="T67" s="360">
        <v>0</v>
      </c>
      <c r="U67" s="360">
        <v>0</v>
      </c>
      <c r="V67" s="360">
        <v>0</v>
      </c>
      <c r="W67" s="360">
        <v>0</v>
      </c>
      <c r="X67" s="360">
        <v>0</v>
      </c>
      <c r="Y67" s="360">
        <v>0</v>
      </c>
      <c r="Z67" s="360">
        <v>0</v>
      </c>
      <c r="AA67" s="360">
        <v>0</v>
      </c>
      <c r="AB67" s="360">
        <v>0</v>
      </c>
      <c r="AC67" s="360">
        <v>0</v>
      </c>
      <c r="AD67" s="360">
        <v>0</v>
      </c>
      <c r="AE67" s="360">
        <v>0</v>
      </c>
      <c r="AF67" s="360">
        <v>56.574351600643482</v>
      </c>
      <c r="AG67" s="360">
        <v>106.260073738247</v>
      </c>
      <c r="AH67" s="360">
        <v>229.50746205497003</v>
      </c>
      <c r="AI67" s="360">
        <v>336.04859858413414</v>
      </c>
      <c r="AJ67" s="360">
        <v>420.17079071673692</v>
      </c>
      <c r="AK67" s="360">
        <v>503.2344450922501</v>
      </c>
      <c r="AL67" s="360">
        <v>622.06282917550527</v>
      </c>
      <c r="AM67" s="360">
        <v>750.40473084158282</v>
      </c>
      <c r="AN67" s="360">
        <v>810.98270725158568</v>
      </c>
      <c r="AO67" s="360">
        <v>885.77683655986846</v>
      </c>
      <c r="AP67" s="360">
        <v>1010.3283226373861</v>
      </c>
      <c r="AQ67" s="360">
        <v>1083.689835252585</v>
      </c>
      <c r="AR67" s="360">
        <v>1123.6601348567181</v>
      </c>
      <c r="AS67" s="360">
        <v>1159.7700147240319</v>
      </c>
      <c r="AT67" s="360">
        <v>1203.9730506184655</v>
      </c>
      <c r="AU67" s="360">
        <v>1349.4983093148537</v>
      </c>
      <c r="AV67" s="360">
        <v>2666.6385457980173</v>
      </c>
      <c r="AW67" s="360">
        <v>3527.2425814401468</v>
      </c>
      <c r="AX67" s="360">
        <v>3873.0334060243304</v>
      </c>
      <c r="AY67" s="360">
        <v>4563.0788184940429</v>
      </c>
      <c r="AZ67" s="360">
        <v>5322.8346039020917</v>
      </c>
      <c r="BA67" s="360">
        <v>5790.5354111249353</v>
      </c>
      <c r="BB67" s="360">
        <v>6019.9627716651621</v>
      </c>
      <c r="BC67" s="360">
        <v>6215.5736746536832</v>
      </c>
      <c r="BD67" s="360">
        <v>6481.8866550475259</v>
      </c>
      <c r="BE67" s="360">
        <v>6853.7896450154831</v>
      </c>
      <c r="BF67" s="360">
        <v>7126.217830126403</v>
      </c>
      <c r="BG67" s="360">
        <v>7449.6060516282687</v>
      </c>
      <c r="BH67" s="360">
        <v>7627.9916577863505</v>
      </c>
      <c r="BI67" s="360">
        <v>7812.5726639963486</v>
      </c>
      <c r="BJ67" s="360">
        <v>8003.6419391877962</v>
      </c>
      <c r="BK67" s="360">
        <v>8340.5340307479619</v>
      </c>
      <c r="BL67" s="360">
        <v>8537.5578789142219</v>
      </c>
      <c r="BM67" s="360">
        <v>9117.9222679474551</v>
      </c>
      <c r="BN67" s="360">
        <v>9203.4503625199122</v>
      </c>
      <c r="BO67" s="360">
        <v>9665.020077230969</v>
      </c>
      <c r="BP67" s="360">
        <v>10204.564099405105</v>
      </c>
      <c r="BQ67" s="360">
        <v>10363.119661598736</v>
      </c>
      <c r="BR67" s="360">
        <v>11350.583143230007</v>
      </c>
      <c r="BS67" s="360">
        <v>12600.37480133696</v>
      </c>
      <c r="BT67" s="360">
        <v>12786.645673335885</v>
      </c>
      <c r="BU67" s="360">
        <v>14411.331945195787</v>
      </c>
      <c r="BV67" s="360">
        <v>14982.923879842079</v>
      </c>
      <c r="BW67" s="360">
        <v>15164.534252802938</v>
      </c>
      <c r="BX67" s="360">
        <v>14703.762862747288</v>
      </c>
      <c r="BY67" s="360">
        <v>16011.527357729263</v>
      </c>
      <c r="BZ67" s="360">
        <v>17118.865340657816</v>
      </c>
      <c r="CA67" s="360">
        <v>19584.933616843082</v>
      </c>
      <c r="CB67" s="360">
        <v>22648.179291625704</v>
      </c>
      <c r="CC67" s="360">
        <v>24339.209866390724</v>
      </c>
      <c r="CD67" s="360">
        <v>26156.850605650743</v>
      </c>
      <c r="CE67" s="360">
        <v>28136.870475835596</v>
      </c>
      <c r="CF67" s="360">
        <v>29667.014039012785</v>
      </c>
      <c r="CG67" s="361">
        <v>31199.916713605431</v>
      </c>
    </row>
    <row r="68" spans="1:85" ht="15.5" x14ac:dyDescent="0.35">
      <c r="A68" s="335"/>
      <c r="B68" s="291" t="s">
        <v>353</v>
      </c>
      <c r="C68" s="337"/>
      <c r="D68" s="360">
        <v>0</v>
      </c>
      <c r="E68" s="360">
        <v>0</v>
      </c>
      <c r="F68" s="360">
        <v>0</v>
      </c>
      <c r="G68" s="360">
        <v>0</v>
      </c>
      <c r="H68" s="360">
        <v>0</v>
      </c>
      <c r="I68" s="360">
        <v>0</v>
      </c>
      <c r="J68" s="360">
        <v>0</v>
      </c>
      <c r="K68" s="360">
        <v>0</v>
      </c>
      <c r="L68" s="360">
        <v>0</v>
      </c>
      <c r="M68" s="360">
        <v>0</v>
      </c>
      <c r="N68" s="360">
        <v>0</v>
      </c>
      <c r="O68" s="360">
        <v>0</v>
      </c>
      <c r="P68" s="360">
        <v>0</v>
      </c>
      <c r="Q68" s="360">
        <v>0</v>
      </c>
      <c r="R68" s="360">
        <v>0</v>
      </c>
      <c r="S68" s="360">
        <v>0</v>
      </c>
      <c r="T68" s="360">
        <v>0</v>
      </c>
      <c r="U68" s="360">
        <v>0</v>
      </c>
      <c r="V68" s="360">
        <v>0</v>
      </c>
      <c r="W68" s="360">
        <v>0</v>
      </c>
      <c r="X68" s="360">
        <v>0</v>
      </c>
      <c r="Y68" s="360">
        <v>0</v>
      </c>
      <c r="Z68" s="360">
        <v>0</v>
      </c>
      <c r="AA68" s="360">
        <v>0</v>
      </c>
      <c r="AB68" s="360">
        <v>0</v>
      </c>
      <c r="AC68" s="360">
        <v>0</v>
      </c>
      <c r="AD68" s="360">
        <v>0</v>
      </c>
      <c r="AE68" s="360">
        <v>0</v>
      </c>
      <c r="AF68" s="360">
        <v>0</v>
      </c>
      <c r="AG68" s="360">
        <v>0</v>
      </c>
      <c r="AH68" s="360">
        <v>0</v>
      </c>
      <c r="AI68" s="360">
        <v>0</v>
      </c>
      <c r="AJ68" s="360">
        <v>0</v>
      </c>
      <c r="AK68" s="360">
        <v>0</v>
      </c>
      <c r="AL68" s="360">
        <v>0</v>
      </c>
      <c r="AM68" s="360">
        <v>0</v>
      </c>
      <c r="AN68" s="360">
        <v>0</v>
      </c>
      <c r="AO68" s="360">
        <v>0</v>
      </c>
      <c r="AP68" s="360">
        <v>0</v>
      </c>
      <c r="AQ68" s="360">
        <v>0</v>
      </c>
      <c r="AR68" s="360">
        <v>0</v>
      </c>
      <c r="AS68" s="360">
        <v>0</v>
      </c>
      <c r="AT68" s="360">
        <v>0</v>
      </c>
      <c r="AU68" s="360">
        <v>0</v>
      </c>
      <c r="AV68" s="360">
        <v>0</v>
      </c>
      <c r="AW68" s="360">
        <v>0</v>
      </c>
      <c r="AX68" s="360">
        <v>0</v>
      </c>
      <c r="AY68" s="360">
        <v>0</v>
      </c>
      <c r="AZ68" s="360">
        <v>0</v>
      </c>
      <c r="BA68" s="360">
        <v>0</v>
      </c>
      <c r="BB68" s="360">
        <v>0</v>
      </c>
      <c r="BC68" s="360">
        <v>0</v>
      </c>
      <c r="BD68" s="360">
        <v>0</v>
      </c>
      <c r="BE68" s="360">
        <v>0</v>
      </c>
      <c r="BF68" s="360">
        <v>0</v>
      </c>
      <c r="BG68" s="360">
        <v>0</v>
      </c>
      <c r="BH68" s="360">
        <v>0</v>
      </c>
      <c r="BI68" s="360">
        <v>0</v>
      </c>
      <c r="BJ68" s="360">
        <v>0</v>
      </c>
      <c r="BK68" s="360">
        <v>0</v>
      </c>
      <c r="BL68" s="360">
        <v>0</v>
      </c>
      <c r="BM68" s="360">
        <v>0</v>
      </c>
      <c r="BN68" s="360">
        <v>0</v>
      </c>
      <c r="BO68" s="360">
        <v>0</v>
      </c>
      <c r="BP68" s="360">
        <v>0</v>
      </c>
      <c r="BQ68" s="360">
        <v>6.4363725980771802</v>
      </c>
      <c r="BR68" s="360">
        <v>8.053157341691719</v>
      </c>
      <c r="BS68" s="360">
        <v>9.1814358281048882</v>
      </c>
      <c r="BT68" s="360">
        <v>9.5128697137426617</v>
      </c>
      <c r="BU68" s="360">
        <v>10.477814476855464</v>
      </c>
      <c r="BV68" s="360">
        <v>11.418994296465241</v>
      </c>
      <c r="BW68" s="360">
        <v>12.241904810324167</v>
      </c>
      <c r="BX68" s="360">
        <v>12.35881437690475</v>
      </c>
      <c r="BY68" s="360">
        <v>15.002973987447323</v>
      </c>
      <c r="BZ68" s="360">
        <v>18.022958862197033</v>
      </c>
      <c r="CA68" s="360">
        <v>20.838634319500958</v>
      </c>
      <c r="CB68" s="360">
        <v>23.988347773191585</v>
      </c>
      <c r="CC68" s="360">
        <v>28.075734940233698</v>
      </c>
      <c r="CD68" s="360">
        <v>31.817454237685631</v>
      </c>
      <c r="CE68" s="360">
        <v>35.540266359274497</v>
      </c>
      <c r="CF68" s="360">
        <v>39.033222546217637</v>
      </c>
      <c r="CG68" s="361">
        <v>42.632342860455317</v>
      </c>
    </row>
    <row r="69" spans="1:85" ht="15.5" x14ac:dyDescent="0.35">
      <c r="A69" s="335"/>
      <c r="B69" s="291" t="s">
        <v>366</v>
      </c>
      <c r="C69" s="337"/>
      <c r="D69" s="360">
        <v>0</v>
      </c>
      <c r="E69" s="360">
        <v>0</v>
      </c>
      <c r="F69" s="360">
        <v>0</v>
      </c>
      <c r="G69" s="360">
        <v>0</v>
      </c>
      <c r="H69" s="360">
        <v>0</v>
      </c>
      <c r="I69" s="360">
        <v>0</v>
      </c>
      <c r="J69" s="360">
        <v>0</v>
      </c>
      <c r="K69" s="360">
        <v>0</v>
      </c>
      <c r="L69" s="360">
        <v>0</v>
      </c>
      <c r="M69" s="360">
        <v>0</v>
      </c>
      <c r="N69" s="360">
        <v>0</v>
      </c>
      <c r="O69" s="360">
        <v>0</v>
      </c>
      <c r="P69" s="360">
        <v>0</v>
      </c>
      <c r="Q69" s="360">
        <v>0</v>
      </c>
      <c r="R69" s="360">
        <v>0</v>
      </c>
      <c r="S69" s="360">
        <v>0</v>
      </c>
      <c r="T69" s="360">
        <v>0</v>
      </c>
      <c r="U69" s="360">
        <v>0</v>
      </c>
      <c r="V69" s="360">
        <v>0</v>
      </c>
      <c r="W69" s="360">
        <v>0</v>
      </c>
      <c r="X69" s="360">
        <v>0</v>
      </c>
      <c r="Y69" s="360">
        <v>0</v>
      </c>
      <c r="Z69" s="360">
        <v>0</v>
      </c>
      <c r="AA69" s="360">
        <v>0</v>
      </c>
      <c r="AB69" s="360">
        <v>0</v>
      </c>
      <c r="AC69" s="360">
        <v>0</v>
      </c>
      <c r="AD69" s="360">
        <v>0</v>
      </c>
      <c r="AE69" s="360">
        <v>0</v>
      </c>
      <c r="AF69" s="360">
        <v>0</v>
      </c>
      <c r="AG69" s="360">
        <v>0</v>
      </c>
      <c r="AH69" s="360">
        <v>0</v>
      </c>
      <c r="AI69" s="360">
        <v>0</v>
      </c>
      <c r="AJ69" s="360">
        <v>0</v>
      </c>
      <c r="AK69" s="360">
        <v>0</v>
      </c>
      <c r="AL69" s="360">
        <v>0</v>
      </c>
      <c r="AM69" s="360">
        <v>0</v>
      </c>
      <c r="AN69" s="360">
        <v>0</v>
      </c>
      <c r="AO69" s="360">
        <v>0</v>
      </c>
      <c r="AP69" s="360">
        <v>0</v>
      </c>
      <c r="AQ69" s="360">
        <v>0</v>
      </c>
      <c r="AR69" s="360">
        <v>0</v>
      </c>
      <c r="AS69" s="360">
        <v>0</v>
      </c>
      <c r="AT69" s="360">
        <v>0</v>
      </c>
      <c r="AU69" s="360">
        <v>0</v>
      </c>
      <c r="AV69" s="360">
        <v>2582.1664135596138</v>
      </c>
      <c r="AW69" s="360">
        <v>3527.2425814401468</v>
      </c>
      <c r="AX69" s="360">
        <v>3873.0334060243304</v>
      </c>
      <c r="AY69" s="360">
        <v>4563.0788184940429</v>
      </c>
      <c r="AZ69" s="360">
        <v>5322.8346039020917</v>
      </c>
      <c r="BA69" s="360">
        <v>5790.5354111249353</v>
      </c>
      <c r="BB69" s="360">
        <v>6019.9627716651621</v>
      </c>
      <c r="BC69" s="360">
        <v>6215.5736746536832</v>
      </c>
      <c r="BD69" s="360">
        <v>6481.8866550475259</v>
      </c>
      <c r="BE69" s="360">
        <v>6853.7896450154831</v>
      </c>
      <c r="BF69" s="360">
        <v>7126.217830126403</v>
      </c>
      <c r="BG69" s="360">
        <v>7449.6060516282687</v>
      </c>
      <c r="BH69" s="360">
        <v>7627.9916577863505</v>
      </c>
      <c r="BI69" s="360">
        <v>7812.5726639963486</v>
      </c>
      <c r="BJ69" s="360">
        <v>8003.6419391877962</v>
      </c>
      <c r="BK69" s="360">
        <v>8340.5340307479619</v>
      </c>
      <c r="BL69" s="360">
        <v>8537.5578789142219</v>
      </c>
      <c r="BM69" s="360">
        <v>9117.9222679474551</v>
      </c>
      <c r="BN69" s="360">
        <v>9203.4503625199122</v>
      </c>
      <c r="BO69" s="360">
        <v>9665.020077230969</v>
      </c>
      <c r="BP69" s="360">
        <v>10204.564099405105</v>
      </c>
      <c r="BQ69" s="360">
        <v>10160.092124795532</v>
      </c>
      <c r="BR69" s="360">
        <v>9427.6480926124768</v>
      </c>
      <c r="BS69" s="360">
        <v>8779.4714989640306</v>
      </c>
      <c r="BT69" s="360">
        <v>6651.7849665484746</v>
      </c>
      <c r="BU69" s="360">
        <v>4552.4596513142615</v>
      </c>
      <c r="BV69" s="360">
        <v>3103.7777332336977</v>
      </c>
      <c r="BW69" s="360">
        <v>1978.1757702906743</v>
      </c>
      <c r="BX69" s="360">
        <v>1010.7375505738789</v>
      </c>
      <c r="BY69" s="360">
        <v>935.76753597854042</v>
      </c>
      <c r="BZ69" s="360">
        <v>839.95668230524836</v>
      </c>
      <c r="CA69" s="360">
        <v>821.22169364334843</v>
      </c>
      <c r="CB69" s="360">
        <v>791.14978945150438</v>
      </c>
      <c r="CC69" s="360">
        <v>709.65394923339773</v>
      </c>
      <c r="CD69" s="360">
        <v>668.78913959868339</v>
      </c>
      <c r="CE69" s="360">
        <v>634.90495130744694</v>
      </c>
      <c r="CF69" s="360">
        <v>522.37857678352566</v>
      </c>
      <c r="CG69" s="361">
        <v>318.46342037667296</v>
      </c>
    </row>
    <row r="70" spans="1:85" ht="15.5" x14ac:dyDescent="0.35">
      <c r="A70" s="335"/>
      <c r="B70" s="291" t="s">
        <v>390</v>
      </c>
      <c r="C70" s="337"/>
      <c r="D70" s="360">
        <v>0</v>
      </c>
      <c r="E70" s="360">
        <v>0</v>
      </c>
      <c r="F70" s="360">
        <v>0</v>
      </c>
      <c r="G70" s="360">
        <v>0</v>
      </c>
      <c r="H70" s="360">
        <v>0</v>
      </c>
      <c r="I70" s="360">
        <v>0</v>
      </c>
      <c r="J70" s="360">
        <v>0</v>
      </c>
      <c r="K70" s="360">
        <v>0</v>
      </c>
      <c r="L70" s="360">
        <v>0</v>
      </c>
      <c r="M70" s="360">
        <v>0</v>
      </c>
      <c r="N70" s="360">
        <v>0</v>
      </c>
      <c r="O70" s="360">
        <v>0</v>
      </c>
      <c r="P70" s="360">
        <v>0</v>
      </c>
      <c r="Q70" s="360">
        <v>0</v>
      </c>
      <c r="R70" s="360">
        <v>0</v>
      </c>
      <c r="S70" s="360">
        <v>0</v>
      </c>
      <c r="T70" s="360">
        <v>0</v>
      </c>
      <c r="U70" s="360">
        <v>0</v>
      </c>
      <c r="V70" s="360">
        <v>0</v>
      </c>
      <c r="W70" s="360">
        <v>0</v>
      </c>
      <c r="X70" s="360">
        <v>0</v>
      </c>
      <c r="Y70" s="360">
        <v>0</v>
      </c>
      <c r="Z70" s="360">
        <v>0</v>
      </c>
      <c r="AA70" s="360">
        <v>0</v>
      </c>
      <c r="AB70" s="360">
        <v>0</v>
      </c>
      <c r="AC70" s="360">
        <v>0</v>
      </c>
      <c r="AD70" s="360">
        <v>0</v>
      </c>
      <c r="AE70" s="360">
        <v>0</v>
      </c>
      <c r="AF70" s="360">
        <v>56.574351600643482</v>
      </c>
      <c r="AG70" s="360">
        <v>106.260073738247</v>
      </c>
      <c r="AH70" s="360">
        <v>229.50746205497003</v>
      </c>
      <c r="AI70" s="360">
        <v>336.04859858413414</v>
      </c>
      <c r="AJ70" s="360">
        <v>420.17079071673692</v>
      </c>
      <c r="AK70" s="360">
        <v>503.2344450922501</v>
      </c>
      <c r="AL70" s="360">
        <v>622.06282917550527</v>
      </c>
      <c r="AM70" s="360">
        <v>750.40473084158282</v>
      </c>
      <c r="AN70" s="360">
        <v>810.98270725158568</v>
      </c>
      <c r="AO70" s="360">
        <v>885.77683655986846</v>
      </c>
      <c r="AP70" s="360">
        <v>1010.3283226373861</v>
      </c>
      <c r="AQ70" s="360">
        <v>1083.689835252585</v>
      </c>
      <c r="AR70" s="360">
        <v>1123.6601348567181</v>
      </c>
      <c r="AS70" s="360">
        <v>1159.7700147240319</v>
      </c>
      <c r="AT70" s="360">
        <v>1203.9730506184655</v>
      </c>
      <c r="AU70" s="360">
        <v>1349.4983093148537</v>
      </c>
      <c r="AV70" s="360">
        <v>84.472132238403546</v>
      </c>
      <c r="AW70" s="360">
        <v>0</v>
      </c>
      <c r="AX70" s="360">
        <v>0</v>
      </c>
      <c r="AY70" s="360">
        <v>0</v>
      </c>
      <c r="AZ70" s="360">
        <v>0</v>
      </c>
      <c r="BA70" s="360">
        <v>0</v>
      </c>
      <c r="BB70" s="360">
        <v>0</v>
      </c>
      <c r="BC70" s="360">
        <v>0</v>
      </c>
      <c r="BD70" s="360">
        <v>0</v>
      </c>
      <c r="BE70" s="360">
        <v>0</v>
      </c>
      <c r="BF70" s="360">
        <v>0</v>
      </c>
      <c r="BG70" s="360">
        <v>0</v>
      </c>
      <c r="BH70" s="360">
        <v>0</v>
      </c>
      <c r="BI70" s="360">
        <v>0</v>
      </c>
      <c r="BJ70" s="360">
        <v>0</v>
      </c>
      <c r="BK70" s="360">
        <v>0</v>
      </c>
      <c r="BL70" s="360">
        <v>0</v>
      </c>
      <c r="BM70" s="360">
        <v>0</v>
      </c>
      <c r="BN70" s="360">
        <v>0</v>
      </c>
      <c r="BO70" s="360">
        <v>0</v>
      </c>
      <c r="BP70" s="360">
        <v>0</v>
      </c>
      <c r="BQ70" s="360">
        <v>0</v>
      </c>
      <c r="BR70" s="360">
        <v>0</v>
      </c>
      <c r="BS70" s="360">
        <v>0</v>
      </c>
      <c r="BT70" s="360">
        <v>0</v>
      </c>
      <c r="BU70" s="360">
        <v>0</v>
      </c>
      <c r="BV70" s="360">
        <v>0</v>
      </c>
      <c r="BW70" s="360">
        <v>0</v>
      </c>
      <c r="BX70" s="360">
        <v>0</v>
      </c>
      <c r="BY70" s="360">
        <v>0</v>
      </c>
      <c r="BZ70" s="360">
        <v>0</v>
      </c>
      <c r="CA70" s="360">
        <v>0</v>
      </c>
      <c r="CB70" s="360">
        <v>0</v>
      </c>
      <c r="CC70" s="360">
        <v>0</v>
      </c>
      <c r="CD70" s="360">
        <v>0</v>
      </c>
      <c r="CE70" s="360">
        <v>0</v>
      </c>
      <c r="CF70" s="360">
        <v>0</v>
      </c>
      <c r="CG70" s="361">
        <v>0</v>
      </c>
    </row>
    <row r="71" spans="1:85" ht="15.5" x14ac:dyDescent="0.35">
      <c r="A71" s="335"/>
      <c r="B71" s="291" t="s">
        <v>397</v>
      </c>
      <c r="C71" s="337"/>
      <c r="D71" s="360">
        <v>0</v>
      </c>
      <c r="E71" s="360">
        <v>0</v>
      </c>
      <c r="F71" s="360">
        <v>0</v>
      </c>
      <c r="G71" s="360">
        <v>0</v>
      </c>
      <c r="H71" s="360">
        <v>0</v>
      </c>
      <c r="I71" s="360">
        <v>0</v>
      </c>
      <c r="J71" s="360">
        <v>0</v>
      </c>
      <c r="K71" s="360">
        <v>0</v>
      </c>
      <c r="L71" s="360">
        <v>0</v>
      </c>
      <c r="M71" s="360">
        <v>0</v>
      </c>
      <c r="N71" s="360">
        <v>0</v>
      </c>
      <c r="O71" s="360">
        <v>0</v>
      </c>
      <c r="P71" s="360">
        <v>0</v>
      </c>
      <c r="Q71" s="360">
        <v>0</v>
      </c>
      <c r="R71" s="360">
        <v>0</v>
      </c>
      <c r="S71" s="360">
        <v>0</v>
      </c>
      <c r="T71" s="360">
        <v>0</v>
      </c>
      <c r="U71" s="360">
        <v>0</v>
      </c>
      <c r="V71" s="360">
        <v>0</v>
      </c>
      <c r="W71" s="360">
        <v>0</v>
      </c>
      <c r="X71" s="360">
        <v>0</v>
      </c>
      <c r="Y71" s="360">
        <v>0</v>
      </c>
      <c r="Z71" s="360">
        <v>0</v>
      </c>
      <c r="AA71" s="360">
        <v>0</v>
      </c>
      <c r="AB71" s="360">
        <v>0</v>
      </c>
      <c r="AC71" s="360">
        <v>0</v>
      </c>
      <c r="AD71" s="360">
        <v>0</v>
      </c>
      <c r="AE71" s="360">
        <v>0</v>
      </c>
      <c r="AF71" s="360">
        <v>0</v>
      </c>
      <c r="AG71" s="360">
        <v>0</v>
      </c>
      <c r="AH71" s="360">
        <v>0</v>
      </c>
      <c r="AI71" s="360">
        <v>0</v>
      </c>
      <c r="AJ71" s="360">
        <v>0</v>
      </c>
      <c r="AK71" s="360">
        <v>0</v>
      </c>
      <c r="AL71" s="360">
        <v>0</v>
      </c>
      <c r="AM71" s="360">
        <v>0</v>
      </c>
      <c r="AN71" s="360">
        <v>0</v>
      </c>
      <c r="AO71" s="360">
        <v>0</v>
      </c>
      <c r="AP71" s="360">
        <v>0</v>
      </c>
      <c r="AQ71" s="360">
        <v>0</v>
      </c>
      <c r="AR71" s="360">
        <v>0</v>
      </c>
      <c r="AS71" s="360">
        <v>0</v>
      </c>
      <c r="AT71" s="360">
        <v>0</v>
      </c>
      <c r="AU71" s="360">
        <v>0</v>
      </c>
      <c r="AV71" s="360">
        <v>0</v>
      </c>
      <c r="AW71" s="360">
        <v>0</v>
      </c>
      <c r="AX71" s="360">
        <v>0</v>
      </c>
      <c r="AY71" s="360">
        <v>0</v>
      </c>
      <c r="AZ71" s="360">
        <v>0</v>
      </c>
      <c r="BA71" s="360">
        <v>0</v>
      </c>
      <c r="BB71" s="360">
        <v>0</v>
      </c>
      <c r="BC71" s="360">
        <v>0</v>
      </c>
      <c r="BD71" s="360">
        <v>0</v>
      </c>
      <c r="BE71" s="360">
        <v>0</v>
      </c>
      <c r="BF71" s="360">
        <v>0</v>
      </c>
      <c r="BG71" s="360">
        <v>0</v>
      </c>
      <c r="BH71" s="360">
        <v>0</v>
      </c>
      <c r="BI71" s="360">
        <v>0</v>
      </c>
      <c r="BJ71" s="360">
        <v>0</v>
      </c>
      <c r="BK71" s="360">
        <v>0</v>
      </c>
      <c r="BL71" s="360">
        <v>0</v>
      </c>
      <c r="BM71" s="360">
        <v>0</v>
      </c>
      <c r="BN71" s="360">
        <v>0</v>
      </c>
      <c r="BO71" s="360">
        <v>0</v>
      </c>
      <c r="BP71" s="360">
        <v>0</v>
      </c>
      <c r="BQ71" s="360">
        <v>196.59116420512547</v>
      </c>
      <c r="BR71" s="360">
        <v>1914.8818932758393</v>
      </c>
      <c r="BS71" s="360">
        <v>3811.721866544824</v>
      </c>
      <c r="BT71" s="360">
        <v>6125.3478370736675</v>
      </c>
      <c r="BU71" s="360">
        <v>9848.3944794046711</v>
      </c>
      <c r="BV71" s="360">
        <v>11867.727152311918</v>
      </c>
      <c r="BW71" s="360">
        <v>13174.11657770194</v>
      </c>
      <c r="BX71" s="360">
        <v>13680.666497796503</v>
      </c>
      <c r="BY71" s="360">
        <v>15060.756847763274</v>
      </c>
      <c r="BZ71" s="360">
        <v>16260.885699490371</v>
      </c>
      <c r="CA71" s="360">
        <v>18742.873288880233</v>
      </c>
      <c r="CB71" s="360">
        <v>21833.041154401009</v>
      </c>
      <c r="CC71" s="360">
        <v>23601.480182217092</v>
      </c>
      <c r="CD71" s="360">
        <v>25456.244011814375</v>
      </c>
      <c r="CE71" s="360">
        <v>27466.425258168874</v>
      </c>
      <c r="CF71" s="360">
        <v>29105.602239683041</v>
      </c>
      <c r="CG71" s="361">
        <v>30838.820950368303</v>
      </c>
    </row>
    <row r="72" spans="1:85" ht="27" customHeight="1" x14ac:dyDescent="0.35">
      <c r="A72" s="335"/>
      <c r="B72" s="336" t="s">
        <v>567</v>
      </c>
      <c r="C72" s="337"/>
      <c r="D72" s="360">
        <v>0</v>
      </c>
      <c r="E72" s="360">
        <v>0</v>
      </c>
      <c r="F72" s="360">
        <v>0</v>
      </c>
      <c r="G72" s="360">
        <v>0</v>
      </c>
      <c r="H72" s="360">
        <v>0</v>
      </c>
      <c r="I72" s="360">
        <v>0</v>
      </c>
      <c r="J72" s="360">
        <v>0</v>
      </c>
      <c r="K72" s="360">
        <v>0</v>
      </c>
      <c r="L72" s="360">
        <v>0</v>
      </c>
      <c r="M72" s="360">
        <v>0</v>
      </c>
      <c r="N72" s="360">
        <v>0</v>
      </c>
      <c r="O72" s="360">
        <v>0</v>
      </c>
      <c r="P72" s="360">
        <v>0</v>
      </c>
      <c r="Q72" s="360">
        <v>0</v>
      </c>
      <c r="R72" s="360">
        <v>0</v>
      </c>
      <c r="S72" s="360">
        <v>0</v>
      </c>
      <c r="T72" s="360">
        <v>0</v>
      </c>
      <c r="U72" s="360">
        <v>0</v>
      </c>
      <c r="V72" s="360">
        <v>0</v>
      </c>
      <c r="W72" s="360">
        <v>0</v>
      </c>
      <c r="X72" s="360">
        <v>0</v>
      </c>
      <c r="Y72" s="360">
        <v>0</v>
      </c>
      <c r="Z72" s="360">
        <v>0</v>
      </c>
      <c r="AA72" s="360">
        <v>0</v>
      </c>
      <c r="AB72" s="360">
        <v>0</v>
      </c>
      <c r="AC72" s="360">
        <v>0</v>
      </c>
      <c r="AD72" s="360">
        <v>0</v>
      </c>
      <c r="AE72" s="360">
        <v>0</v>
      </c>
      <c r="AF72" s="360">
        <v>0</v>
      </c>
      <c r="AG72" s="360">
        <v>0</v>
      </c>
      <c r="AH72" s="360">
        <v>10006.874404110184</v>
      </c>
      <c r="AI72" s="360">
        <v>9242.2953433800849</v>
      </c>
      <c r="AJ72" s="360">
        <v>8578.9556263805898</v>
      </c>
      <c r="AK72" s="360">
        <v>8832.5493420170533</v>
      </c>
      <c r="AL72" s="360">
        <v>8810.7065536857335</v>
      </c>
      <c r="AM72" s="360">
        <v>8517.2848295027561</v>
      </c>
      <c r="AN72" s="360">
        <v>9172.8188630097793</v>
      </c>
      <c r="AO72" s="360">
        <v>9501.2590693963502</v>
      </c>
      <c r="AP72" s="360">
        <v>9949.1037787477653</v>
      </c>
      <c r="AQ72" s="360">
        <v>10195.921623325978</v>
      </c>
      <c r="AR72" s="360">
        <v>10827.466578299665</v>
      </c>
      <c r="AS72" s="360">
        <v>11251.33586272162</v>
      </c>
      <c r="AT72" s="360">
        <v>11965.162143837888</v>
      </c>
      <c r="AU72" s="360">
        <v>14088.048434805194</v>
      </c>
      <c r="AV72" s="360">
        <v>16101.483780009137</v>
      </c>
      <c r="AW72" s="360">
        <v>18055.730916816585</v>
      </c>
      <c r="AX72" s="360">
        <v>19825.910961164635</v>
      </c>
      <c r="AY72" s="360">
        <v>22160.503952670369</v>
      </c>
      <c r="AZ72" s="360">
        <v>21699.16909999221</v>
      </c>
      <c r="BA72" s="360">
        <v>21620.904006129193</v>
      </c>
      <c r="BB72" s="360">
        <v>21261.511453431569</v>
      </c>
      <c r="BC72" s="360">
        <v>20420.220675352088</v>
      </c>
      <c r="BD72" s="360">
        <v>20534.473275021202</v>
      </c>
      <c r="BE72" s="360">
        <v>20640.324987800366</v>
      </c>
      <c r="BF72" s="360">
        <v>19889.58990619587</v>
      </c>
      <c r="BG72" s="360">
        <v>19644.328663247437</v>
      </c>
      <c r="BH72" s="360">
        <v>18650.606545262272</v>
      </c>
      <c r="BI72" s="360">
        <v>18097.490057545947</v>
      </c>
      <c r="BJ72" s="360">
        <v>17722.781009462677</v>
      </c>
      <c r="BK72" s="360">
        <v>18204.992814861616</v>
      </c>
      <c r="BL72" s="360">
        <v>17718.78485722826</v>
      </c>
      <c r="BM72" s="360">
        <v>18565.524934225607</v>
      </c>
      <c r="BN72" s="360">
        <v>18733.119142363681</v>
      </c>
      <c r="BO72" s="360">
        <v>18550.483967487402</v>
      </c>
      <c r="BP72" s="360">
        <v>18254.526638885523</v>
      </c>
      <c r="BQ72" s="360">
        <v>17990.203868790097</v>
      </c>
      <c r="BR72" s="360">
        <v>18848.980637148165</v>
      </c>
      <c r="BS72" s="360">
        <v>19757.569779167708</v>
      </c>
      <c r="BT72" s="360">
        <v>19775.67887493586</v>
      </c>
      <c r="BU72" s="360">
        <v>20161.485770835279</v>
      </c>
      <c r="BV72" s="360">
        <v>20255.190220981542</v>
      </c>
      <c r="BW72" s="360">
        <v>20765.69626255277</v>
      </c>
      <c r="BX72" s="360">
        <v>22172.595711053338</v>
      </c>
      <c r="BY72" s="360">
        <v>24013.678474588</v>
      </c>
      <c r="BZ72" s="360">
        <v>23878.919721206799</v>
      </c>
      <c r="CA72" s="360">
        <v>26110.313918730881</v>
      </c>
      <c r="CB72" s="360">
        <v>29307.332055323321</v>
      </c>
      <c r="CC72" s="360">
        <v>30058.899503140245</v>
      </c>
      <c r="CD72" s="360">
        <v>30439.240223761622</v>
      </c>
      <c r="CE72" s="360">
        <v>30905.895753094697</v>
      </c>
      <c r="CF72" s="360">
        <v>31546.436418302059</v>
      </c>
      <c r="CG72" s="361">
        <v>32079.564899101893</v>
      </c>
    </row>
    <row r="73" spans="1:85" ht="15.5" x14ac:dyDescent="0.35">
      <c r="A73" s="335"/>
      <c r="B73" s="291" t="s">
        <v>568</v>
      </c>
      <c r="C73" s="337"/>
      <c r="D73" s="360">
        <v>0</v>
      </c>
      <c r="E73" s="360">
        <v>0</v>
      </c>
      <c r="F73" s="360">
        <v>0</v>
      </c>
      <c r="G73" s="360">
        <v>0</v>
      </c>
      <c r="H73" s="360">
        <v>0</v>
      </c>
      <c r="I73" s="360">
        <v>0</v>
      </c>
      <c r="J73" s="360">
        <v>0</v>
      </c>
      <c r="K73" s="360">
        <v>0</v>
      </c>
      <c r="L73" s="360">
        <v>0</v>
      </c>
      <c r="M73" s="360">
        <v>0</v>
      </c>
      <c r="N73" s="360">
        <v>0</v>
      </c>
      <c r="O73" s="360">
        <v>0</v>
      </c>
      <c r="P73" s="360">
        <v>0</v>
      </c>
      <c r="Q73" s="360">
        <v>0</v>
      </c>
      <c r="R73" s="360">
        <v>0</v>
      </c>
      <c r="S73" s="360">
        <v>0</v>
      </c>
      <c r="T73" s="360">
        <v>0</v>
      </c>
      <c r="U73" s="360">
        <v>0</v>
      </c>
      <c r="V73" s="360">
        <v>0</v>
      </c>
      <c r="W73" s="360">
        <v>0</v>
      </c>
      <c r="X73" s="360">
        <v>0</v>
      </c>
      <c r="Y73" s="360">
        <v>0</v>
      </c>
      <c r="Z73" s="360">
        <v>0</v>
      </c>
      <c r="AA73" s="360">
        <v>0</v>
      </c>
      <c r="AB73" s="360">
        <v>0</v>
      </c>
      <c r="AC73" s="360">
        <v>0</v>
      </c>
      <c r="AD73" s="360">
        <v>0</v>
      </c>
      <c r="AE73" s="360">
        <v>0</v>
      </c>
      <c r="AF73" s="360">
        <v>0</v>
      </c>
      <c r="AG73" s="360">
        <v>0</v>
      </c>
      <c r="AH73" s="360">
        <v>0</v>
      </c>
      <c r="AI73" s="360">
        <v>0</v>
      </c>
      <c r="AJ73" s="360">
        <v>0</v>
      </c>
      <c r="AK73" s="360">
        <v>0</v>
      </c>
      <c r="AL73" s="360">
        <v>0</v>
      </c>
      <c r="AM73" s="360">
        <v>0</v>
      </c>
      <c r="AN73" s="360">
        <v>0</v>
      </c>
      <c r="AO73" s="360">
        <v>0</v>
      </c>
      <c r="AP73" s="360">
        <v>0</v>
      </c>
      <c r="AQ73" s="360">
        <v>0</v>
      </c>
      <c r="AR73" s="360">
        <v>0</v>
      </c>
      <c r="AS73" s="360">
        <v>0</v>
      </c>
      <c r="AT73" s="360">
        <v>0</v>
      </c>
      <c r="AU73" s="360">
        <v>0</v>
      </c>
      <c r="AV73" s="360">
        <v>0</v>
      </c>
      <c r="AW73" s="360">
        <v>0</v>
      </c>
      <c r="AX73" s="360">
        <v>0</v>
      </c>
      <c r="AY73" s="360">
        <v>0</v>
      </c>
      <c r="AZ73" s="360">
        <v>0</v>
      </c>
      <c r="BA73" s="360">
        <v>0</v>
      </c>
      <c r="BB73" s="360">
        <v>0</v>
      </c>
      <c r="BC73" s="360">
        <v>0</v>
      </c>
      <c r="BD73" s="360">
        <v>0</v>
      </c>
      <c r="BE73" s="360">
        <v>0</v>
      </c>
      <c r="BF73" s="360">
        <v>0</v>
      </c>
      <c r="BG73" s="360">
        <v>0</v>
      </c>
      <c r="BH73" s="360">
        <v>0</v>
      </c>
      <c r="BI73" s="360">
        <v>0</v>
      </c>
      <c r="BJ73" s="360">
        <v>0</v>
      </c>
      <c r="BK73" s="360">
        <v>0</v>
      </c>
      <c r="BL73" s="360">
        <v>187.23034141178098</v>
      </c>
      <c r="BM73" s="360">
        <v>1840.928769620391</v>
      </c>
      <c r="BN73" s="360">
        <v>3181.4446529378274</v>
      </c>
      <c r="BO73" s="360">
        <v>4978.4909984413653</v>
      </c>
      <c r="BP73" s="360">
        <v>9324.6302315839202</v>
      </c>
      <c r="BQ73" s="360">
        <v>14085.188105726238</v>
      </c>
      <c r="BR73" s="360">
        <v>17102.619239389922</v>
      </c>
      <c r="BS73" s="360">
        <v>18892.489647868839</v>
      </c>
      <c r="BT73" s="360">
        <v>19198.746554210094</v>
      </c>
      <c r="BU73" s="360">
        <v>19567.250560585377</v>
      </c>
      <c r="BV73" s="360">
        <v>18845.330187138909</v>
      </c>
      <c r="BW73" s="360">
        <v>16888.779320235779</v>
      </c>
      <c r="BX73" s="360">
        <v>15538.79885795054</v>
      </c>
      <c r="BY73" s="360">
        <v>14769.811094657171</v>
      </c>
      <c r="BZ73" s="360">
        <v>13134.613847098648</v>
      </c>
      <c r="CA73" s="360">
        <v>12650.535340491628</v>
      </c>
      <c r="CB73" s="360">
        <v>12269.703289091565</v>
      </c>
      <c r="CC73" s="360">
        <v>6907.5526619214006</v>
      </c>
      <c r="CD73" s="360">
        <v>5051.4175958816804</v>
      </c>
      <c r="CE73" s="360">
        <v>5059.3429418127571</v>
      </c>
      <c r="CF73" s="360">
        <v>5081.876735866148</v>
      </c>
      <c r="CG73" s="361">
        <v>4656.7779165215288</v>
      </c>
    </row>
    <row r="74" spans="1:85" ht="15.5" x14ac:dyDescent="0.35">
      <c r="A74" s="335"/>
      <c r="B74" s="291" t="s">
        <v>380</v>
      </c>
      <c r="C74" s="337"/>
      <c r="D74" s="360">
        <v>0</v>
      </c>
      <c r="E74" s="360">
        <v>0</v>
      </c>
      <c r="F74" s="360">
        <v>0</v>
      </c>
      <c r="G74" s="360">
        <v>0</v>
      </c>
      <c r="H74" s="360">
        <v>0</v>
      </c>
      <c r="I74" s="360">
        <v>0</v>
      </c>
      <c r="J74" s="360">
        <v>0</v>
      </c>
      <c r="K74" s="360">
        <v>0</v>
      </c>
      <c r="L74" s="360">
        <v>0</v>
      </c>
      <c r="M74" s="360">
        <v>0</v>
      </c>
      <c r="N74" s="360">
        <v>0</v>
      </c>
      <c r="O74" s="360">
        <v>0</v>
      </c>
      <c r="P74" s="360">
        <v>0</v>
      </c>
      <c r="Q74" s="360">
        <v>0</v>
      </c>
      <c r="R74" s="360">
        <v>0</v>
      </c>
      <c r="S74" s="360">
        <v>0</v>
      </c>
      <c r="T74" s="360">
        <v>0</v>
      </c>
      <c r="U74" s="360">
        <v>0</v>
      </c>
      <c r="V74" s="360">
        <v>0</v>
      </c>
      <c r="W74" s="360">
        <v>0</v>
      </c>
      <c r="X74" s="360">
        <v>0</v>
      </c>
      <c r="Y74" s="360">
        <v>0</v>
      </c>
      <c r="Z74" s="360">
        <v>0</v>
      </c>
      <c r="AA74" s="360">
        <v>0</v>
      </c>
      <c r="AB74" s="360">
        <v>0</v>
      </c>
      <c r="AC74" s="360">
        <v>0</v>
      </c>
      <c r="AD74" s="360">
        <v>0</v>
      </c>
      <c r="AE74" s="360">
        <v>0</v>
      </c>
      <c r="AF74" s="360">
        <v>0</v>
      </c>
      <c r="AG74" s="360">
        <v>0</v>
      </c>
      <c r="AH74" s="360">
        <v>0</v>
      </c>
      <c r="AI74" s="360">
        <v>0</v>
      </c>
      <c r="AJ74" s="360">
        <v>0</v>
      </c>
      <c r="AK74" s="360">
        <v>0</v>
      </c>
      <c r="AL74" s="360">
        <v>0</v>
      </c>
      <c r="AM74" s="360">
        <v>0</v>
      </c>
      <c r="AN74" s="360">
        <v>0</v>
      </c>
      <c r="AO74" s="360">
        <v>0</v>
      </c>
      <c r="AP74" s="360">
        <v>0</v>
      </c>
      <c r="AQ74" s="360">
        <v>0</v>
      </c>
      <c r="AR74" s="360">
        <v>0</v>
      </c>
      <c r="AS74" s="360">
        <v>0</v>
      </c>
      <c r="AT74" s="360">
        <v>0</v>
      </c>
      <c r="AU74" s="360">
        <v>0</v>
      </c>
      <c r="AV74" s="360">
        <v>0</v>
      </c>
      <c r="AW74" s="360">
        <v>0</v>
      </c>
      <c r="AX74" s="360">
        <v>0</v>
      </c>
      <c r="AY74" s="360">
        <v>14761.438794276364</v>
      </c>
      <c r="AZ74" s="360">
        <v>14349.466687533866</v>
      </c>
      <c r="BA74" s="360">
        <v>13883.775754296241</v>
      </c>
      <c r="BB74" s="360">
        <v>13395.982164196757</v>
      </c>
      <c r="BC74" s="360">
        <v>12381.649281805359</v>
      </c>
      <c r="BD74" s="360">
        <v>12217.843061608368</v>
      </c>
      <c r="BE74" s="360">
        <v>11978.153890215228</v>
      </c>
      <c r="BF74" s="360">
        <v>11731.00970939348</v>
      </c>
      <c r="BG74" s="360">
        <v>11414.063777423402</v>
      </c>
      <c r="BH74" s="360">
        <v>10979.930734097328</v>
      </c>
      <c r="BI74" s="360">
        <v>10668.64580288369</v>
      </c>
      <c r="BJ74" s="360">
        <v>10258.306588680685</v>
      </c>
      <c r="BK74" s="360">
        <v>10154.016944711366</v>
      </c>
      <c r="BL74" s="360">
        <v>9591.8192261507738</v>
      </c>
      <c r="BM74" s="360">
        <v>8872.5180587496507</v>
      </c>
      <c r="BN74" s="360">
        <v>7920.3482577123787</v>
      </c>
      <c r="BO74" s="360">
        <v>6913.207387370142</v>
      </c>
      <c r="BP74" s="360">
        <v>4505.5463422419953</v>
      </c>
      <c r="BQ74" s="360">
        <v>1601.6809531312181</v>
      </c>
      <c r="BR74" s="360">
        <v>326.02687333511898</v>
      </c>
      <c r="BS74" s="360">
        <v>83.380713705780451</v>
      </c>
      <c r="BT74" s="360">
        <v>19.507938985783223</v>
      </c>
      <c r="BU74" s="360">
        <v>11.495305908107472</v>
      </c>
      <c r="BV74" s="360">
        <v>0</v>
      </c>
      <c r="BW74" s="360">
        <v>5.900348326337741</v>
      </c>
      <c r="BX74" s="360">
        <v>5.3720810269297568</v>
      </c>
      <c r="BY74" s="360">
        <v>0</v>
      </c>
      <c r="BZ74" s="360">
        <v>12.860639462926294</v>
      </c>
      <c r="CA74" s="360">
        <v>-0.9299614646383072</v>
      </c>
      <c r="CB74" s="360">
        <v>0.22390195730847154</v>
      </c>
      <c r="CC74" s="360">
        <v>2.0314371220214174</v>
      </c>
      <c r="CD74" s="360">
        <v>1.9454653705010443</v>
      </c>
      <c r="CE74" s="360">
        <v>1.9495480383967592</v>
      </c>
      <c r="CF74" s="360">
        <v>1.9462766296380338</v>
      </c>
      <c r="CG74" s="361">
        <v>1.8585273962077618</v>
      </c>
    </row>
    <row r="75" spans="1:85" ht="15.5" x14ac:dyDescent="0.35">
      <c r="A75" s="335"/>
      <c r="B75" s="291" t="s">
        <v>569</v>
      </c>
      <c r="C75" s="337"/>
      <c r="D75" s="360">
        <v>0</v>
      </c>
      <c r="E75" s="360">
        <v>0</v>
      </c>
      <c r="F75" s="360">
        <v>0</v>
      </c>
      <c r="G75" s="360">
        <v>0</v>
      </c>
      <c r="H75" s="360">
        <v>0</v>
      </c>
      <c r="I75" s="360">
        <v>0</v>
      </c>
      <c r="J75" s="360">
        <v>0</v>
      </c>
      <c r="K75" s="360">
        <v>0</v>
      </c>
      <c r="L75" s="360">
        <v>0</v>
      </c>
      <c r="M75" s="360">
        <v>0</v>
      </c>
      <c r="N75" s="360">
        <v>0</v>
      </c>
      <c r="O75" s="360">
        <v>0</v>
      </c>
      <c r="P75" s="360">
        <v>0</v>
      </c>
      <c r="Q75" s="360">
        <v>0</v>
      </c>
      <c r="R75" s="360">
        <v>0</v>
      </c>
      <c r="S75" s="360">
        <v>0</v>
      </c>
      <c r="T75" s="360">
        <v>0</v>
      </c>
      <c r="U75" s="360">
        <v>0</v>
      </c>
      <c r="V75" s="360">
        <v>0</v>
      </c>
      <c r="W75" s="360">
        <v>0</v>
      </c>
      <c r="X75" s="360">
        <v>0</v>
      </c>
      <c r="Y75" s="360">
        <v>0</v>
      </c>
      <c r="Z75" s="360">
        <v>0</v>
      </c>
      <c r="AA75" s="360">
        <v>0</v>
      </c>
      <c r="AB75" s="360">
        <v>0</v>
      </c>
      <c r="AC75" s="360">
        <v>0</v>
      </c>
      <c r="AD75" s="360">
        <v>0</v>
      </c>
      <c r="AE75" s="360">
        <v>0</v>
      </c>
      <c r="AF75" s="360">
        <v>0</v>
      </c>
      <c r="AG75" s="360">
        <v>0</v>
      </c>
      <c r="AH75" s="360">
        <v>741.77354719349933</v>
      </c>
      <c r="AI75" s="360">
        <v>712.88161318206812</v>
      </c>
      <c r="AJ75" s="360">
        <v>707.11419153618795</v>
      </c>
      <c r="AK75" s="360">
        <v>732.00695773675841</v>
      </c>
      <c r="AL75" s="360">
        <v>899.09352943395209</v>
      </c>
      <c r="AM75" s="360">
        <v>1000.5116747306407</v>
      </c>
      <c r="AN75" s="360">
        <v>1097.6455815901461</v>
      </c>
      <c r="AO75" s="360">
        <v>1272.666224116022</v>
      </c>
      <c r="AP75" s="360">
        <v>1526.0076138852203</v>
      </c>
      <c r="AQ75" s="360">
        <v>1561.8312615731354</v>
      </c>
      <c r="AR75" s="360">
        <v>1900.4050247910104</v>
      </c>
      <c r="AS75" s="360">
        <v>2007.2537214209046</v>
      </c>
      <c r="AT75" s="360">
        <v>2222.3243003843036</v>
      </c>
      <c r="AU75" s="360">
        <v>2624.3918206015155</v>
      </c>
      <c r="AV75" s="360">
        <v>3433.1625109675774</v>
      </c>
      <c r="AW75" s="360">
        <v>4126.1556630799132</v>
      </c>
      <c r="AX75" s="360">
        <v>4908.3537935866989</v>
      </c>
      <c r="AY75" s="360">
        <v>5562.3448508613701</v>
      </c>
      <c r="AZ75" s="360">
        <v>5849.3802524336497</v>
      </c>
      <c r="BA75" s="360">
        <v>6121.7037652737527</v>
      </c>
      <c r="BB75" s="360">
        <v>6313.4948614861505</v>
      </c>
      <c r="BC75" s="360">
        <v>6466.7240906313582</v>
      </c>
      <c r="BD75" s="360">
        <v>6779.6794054098073</v>
      </c>
      <c r="BE75" s="360">
        <v>7110.6933570963556</v>
      </c>
      <c r="BF75" s="360">
        <v>6778.5660474938832</v>
      </c>
      <c r="BG75" s="360">
        <v>6929.7524146207907</v>
      </c>
      <c r="BH75" s="360">
        <v>6361.8559017751895</v>
      </c>
      <c r="BI75" s="360">
        <v>6190.3842532304261</v>
      </c>
      <c r="BJ75" s="360">
        <v>6264.106586538689</v>
      </c>
      <c r="BK75" s="360">
        <v>6986.9510870911026</v>
      </c>
      <c r="BL75" s="360">
        <v>6891.7706108916282</v>
      </c>
      <c r="BM75" s="360">
        <v>6801.4512562585005</v>
      </c>
      <c r="BN75" s="360">
        <v>6607.3908428069362</v>
      </c>
      <c r="BO75" s="360">
        <v>5662.3260745426933</v>
      </c>
      <c r="BP75" s="360">
        <v>3423.8980269600597</v>
      </c>
      <c r="BQ75" s="360">
        <v>1338.3122026183714</v>
      </c>
      <c r="BR75" s="360">
        <v>613.1045024148608</v>
      </c>
      <c r="BS75" s="360">
        <v>308.69950149281647</v>
      </c>
      <c r="BT75" s="360">
        <v>129.10445570379807</v>
      </c>
      <c r="BU75" s="360">
        <v>36.910481334819451</v>
      </c>
      <c r="BV75" s="360">
        <v>3.9293961902214245</v>
      </c>
      <c r="BW75" s="360">
        <v>1.7548185579744124</v>
      </c>
      <c r="BX75" s="360">
        <v>1.3082865465561484</v>
      </c>
      <c r="BY75" s="360">
        <v>0.98515195685018264</v>
      </c>
      <c r="BZ75" s="360">
        <v>1.0201078119243741</v>
      </c>
      <c r="CA75" s="360">
        <v>0.65842755049324364</v>
      </c>
      <c r="CB75" s="360">
        <v>0.20696460798368854</v>
      </c>
      <c r="CC75" s="360">
        <v>3.2119946310726179E-5</v>
      </c>
      <c r="CD75" s="360">
        <v>-8.2028060151614234E-5</v>
      </c>
      <c r="CE75" s="360">
        <v>-1.250790284367854E-3</v>
      </c>
      <c r="CF75" s="360">
        <v>-1.4997654766396062E-3</v>
      </c>
      <c r="CG75" s="361">
        <v>-1.5242063426898799E-3</v>
      </c>
    </row>
    <row r="76" spans="1:85" ht="15.5" x14ac:dyDescent="0.35">
      <c r="A76" s="335"/>
      <c r="B76" s="291" t="s">
        <v>383</v>
      </c>
      <c r="C76" s="337"/>
      <c r="D76" s="360">
        <v>0</v>
      </c>
      <c r="E76" s="360">
        <v>0</v>
      </c>
      <c r="F76" s="360">
        <v>0</v>
      </c>
      <c r="G76" s="360">
        <v>0</v>
      </c>
      <c r="H76" s="360">
        <v>0</v>
      </c>
      <c r="I76" s="360">
        <v>0</v>
      </c>
      <c r="J76" s="360">
        <v>0</v>
      </c>
      <c r="K76" s="360">
        <v>0</v>
      </c>
      <c r="L76" s="360">
        <v>0</v>
      </c>
      <c r="M76" s="360">
        <v>0</v>
      </c>
      <c r="N76" s="360">
        <v>0</v>
      </c>
      <c r="O76" s="360">
        <v>0</v>
      </c>
      <c r="P76" s="360">
        <v>0</v>
      </c>
      <c r="Q76" s="360">
        <v>0</v>
      </c>
      <c r="R76" s="360">
        <v>0</v>
      </c>
      <c r="S76" s="360">
        <v>0</v>
      </c>
      <c r="T76" s="360">
        <v>0</v>
      </c>
      <c r="U76" s="360">
        <v>0</v>
      </c>
      <c r="V76" s="360">
        <v>0</v>
      </c>
      <c r="W76" s="360">
        <v>0</v>
      </c>
      <c r="X76" s="360">
        <v>0</v>
      </c>
      <c r="Y76" s="360">
        <v>0</v>
      </c>
      <c r="Z76" s="360">
        <v>0</v>
      </c>
      <c r="AA76" s="360">
        <v>0</v>
      </c>
      <c r="AB76" s="360">
        <v>0</v>
      </c>
      <c r="AC76" s="360">
        <v>0</v>
      </c>
      <c r="AD76" s="360">
        <v>0</v>
      </c>
      <c r="AE76" s="360">
        <v>0</v>
      </c>
      <c r="AF76" s="360">
        <v>0</v>
      </c>
      <c r="AG76" s="360">
        <v>0</v>
      </c>
      <c r="AH76" s="360">
        <v>4680.0303487324973</v>
      </c>
      <c r="AI76" s="360">
        <v>4743.9139328610245</v>
      </c>
      <c r="AJ76" s="360">
        <v>4608.7417295361747</v>
      </c>
      <c r="AK76" s="360">
        <v>4969.1811436148328</v>
      </c>
      <c r="AL76" s="360">
        <v>5375.2267538490187</v>
      </c>
      <c r="AM76" s="360">
        <v>6018.6168650244554</v>
      </c>
      <c r="AN76" s="360">
        <v>6457.0879179750518</v>
      </c>
      <c r="AO76" s="360">
        <v>6617.7471351691265</v>
      </c>
      <c r="AP76" s="360">
        <v>7118.8642001331673</v>
      </c>
      <c r="AQ76" s="360">
        <v>7343.2925771848913</v>
      </c>
      <c r="AR76" s="360">
        <v>7679.2267066743698</v>
      </c>
      <c r="AS76" s="360">
        <v>8002.453904585007</v>
      </c>
      <c r="AT76" s="360">
        <v>8408.9453578258381</v>
      </c>
      <c r="AU76" s="360">
        <v>9767.5179612250467</v>
      </c>
      <c r="AV76" s="360">
        <v>10768.200635318466</v>
      </c>
      <c r="AW76" s="360">
        <v>11976.277344489001</v>
      </c>
      <c r="AX76" s="360">
        <v>12902.13795530045</v>
      </c>
      <c r="AY76" s="360">
        <v>439.90739154260496</v>
      </c>
      <c r="AZ76" s="360">
        <v>0</v>
      </c>
      <c r="BA76" s="360">
        <v>0</v>
      </c>
      <c r="BB76" s="360">
        <v>0</v>
      </c>
      <c r="BC76" s="360">
        <v>0</v>
      </c>
      <c r="BD76" s="360">
        <v>0</v>
      </c>
      <c r="BE76" s="360">
        <v>0</v>
      </c>
      <c r="BF76" s="360">
        <v>0</v>
      </c>
      <c r="BG76" s="360">
        <v>0</v>
      </c>
      <c r="BH76" s="360">
        <v>0</v>
      </c>
      <c r="BI76" s="360">
        <v>0</v>
      </c>
      <c r="BJ76" s="360">
        <v>0</v>
      </c>
      <c r="BK76" s="360">
        <v>0</v>
      </c>
      <c r="BL76" s="360">
        <v>0</v>
      </c>
      <c r="BM76" s="360">
        <v>0</v>
      </c>
      <c r="BN76" s="360">
        <v>0</v>
      </c>
      <c r="BO76" s="360">
        <v>0</v>
      </c>
      <c r="BP76" s="360">
        <v>0</v>
      </c>
      <c r="BQ76" s="360">
        <v>0</v>
      </c>
      <c r="BR76" s="360">
        <v>0</v>
      </c>
      <c r="BS76" s="360">
        <v>0</v>
      </c>
      <c r="BT76" s="360">
        <v>0</v>
      </c>
      <c r="BU76" s="360">
        <v>0</v>
      </c>
      <c r="BV76" s="360">
        <v>0</v>
      </c>
      <c r="BW76" s="360">
        <v>0</v>
      </c>
      <c r="BX76" s="360">
        <v>0</v>
      </c>
      <c r="BY76" s="360">
        <v>0</v>
      </c>
      <c r="BZ76" s="360">
        <v>0</v>
      </c>
      <c r="CA76" s="360">
        <v>0</v>
      </c>
      <c r="CB76" s="360">
        <v>0</v>
      </c>
      <c r="CC76" s="360">
        <v>0</v>
      </c>
      <c r="CD76" s="360">
        <v>0</v>
      </c>
      <c r="CE76" s="360">
        <v>0</v>
      </c>
      <c r="CF76" s="360">
        <v>0</v>
      </c>
      <c r="CG76" s="361">
        <v>0</v>
      </c>
    </row>
    <row r="77" spans="1:85" ht="15.5" x14ac:dyDescent="0.35">
      <c r="A77" s="335"/>
      <c r="B77" s="291" t="s">
        <v>401</v>
      </c>
      <c r="C77" s="337"/>
      <c r="D77" s="360">
        <v>0</v>
      </c>
      <c r="E77" s="360">
        <v>0</v>
      </c>
      <c r="F77" s="360">
        <v>0</v>
      </c>
      <c r="G77" s="360">
        <v>0</v>
      </c>
      <c r="H77" s="360">
        <v>0</v>
      </c>
      <c r="I77" s="360">
        <v>0</v>
      </c>
      <c r="J77" s="360">
        <v>0</v>
      </c>
      <c r="K77" s="360">
        <v>0</v>
      </c>
      <c r="L77" s="360">
        <v>0</v>
      </c>
      <c r="M77" s="360">
        <v>0</v>
      </c>
      <c r="N77" s="360">
        <v>0</v>
      </c>
      <c r="O77" s="360">
        <v>0</v>
      </c>
      <c r="P77" s="360">
        <v>0</v>
      </c>
      <c r="Q77" s="360">
        <v>0</v>
      </c>
      <c r="R77" s="360">
        <v>0</v>
      </c>
      <c r="S77" s="360">
        <v>0</v>
      </c>
      <c r="T77" s="360">
        <v>0</v>
      </c>
      <c r="U77" s="360">
        <v>0</v>
      </c>
      <c r="V77" s="360">
        <v>0</v>
      </c>
      <c r="W77" s="360">
        <v>0</v>
      </c>
      <c r="X77" s="360">
        <v>0</v>
      </c>
      <c r="Y77" s="360">
        <v>0</v>
      </c>
      <c r="Z77" s="360">
        <v>0</v>
      </c>
      <c r="AA77" s="360">
        <v>0</v>
      </c>
      <c r="AB77" s="360">
        <v>0</v>
      </c>
      <c r="AC77" s="360">
        <v>0</v>
      </c>
      <c r="AD77" s="360">
        <v>0</v>
      </c>
      <c r="AE77" s="360">
        <v>0</v>
      </c>
      <c r="AF77" s="360">
        <v>0</v>
      </c>
      <c r="AG77" s="360">
        <v>0</v>
      </c>
      <c r="AH77" s="360">
        <v>394.01517100253579</v>
      </c>
      <c r="AI77" s="360">
        <v>411.82276425898817</v>
      </c>
      <c r="AJ77" s="360">
        <v>433.27431624824135</v>
      </c>
      <c r="AK77" s="360">
        <v>466.80562279454773</v>
      </c>
      <c r="AL77" s="360">
        <v>512.27915592428519</v>
      </c>
      <c r="AM77" s="360">
        <v>575.66266270013364</v>
      </c>
      <c r="AN77" s="360">
        <v>703.27915514594793</v>
      </c>
      <c r="AO77" s="360">
        <v>749.14369346628018</v>
      </c>
      <c r="AP77" s="360">
        <v>766.18056356797172</v>
      </c>
      <c r="AQ77" s="360">
        <v>743.8813876383249</v>
      </c>
      <c r="AR77" s="360">
        <v>739.58643426781725</v>
      </c>
      <c r="AS77" s="360">
        <v>743.67037763169219</v>
      </c>
      <c r="AT77" s="360">
        <v>845.90659845296341</v>
      </c>
      <c r="AU77" s="360">
        <v>1112.6283913875138</v>
      </c>
      <c r="AV77" s="360">
        <v>1143.9093144441435</v>
      </c>
      <c r="AW77" s="360">
        <v>1217.2741372966805</v>
      </c>
      <c r="AX77" s="360">
        <v>1334.9242500412156</v>
      </c>
      <c r="AY77" s="360">
        <v>1373.6582166478543</v>
      </c>
      <c r="AZ77" s="360">
        <v>1500.3221600246941</v>
      </c>
      <c r="BA77" s="360">
        <v>1615.4244865591988</v>
      </c>
      <c r="BB77" s="360">
        <v>1552.0344277486624</v>
      </c>
      <c r="BC77" s="360">
        <v>1571.847302915372</v>
      </c>
      <c r="BD77" s="360">
        <v>1536.950808003025</v>
      </c>
      <c r="BE77" s="360">
        <v>1551.4777404887827</v>
      </c>
      <c r="BF77" s="360">
        <v>1380.0141493085086</v>
      </c>
      <c r="BG77" s="360">
        <v>1300.5124712032443</v>
      </c>
      <c r="BH77" s="360">
        <v>1308.8199093897554</v>
      </c>
      <c r="BI77" s="360">
        <v>1238.4600014318291</v>
      </c>
      <c r="BJ77" s="360">
        <v>1200.3678342433018</v>
      </c>
      <c r="BK77" s="360">
        <v>1064.0247830591495</v>
      </c>
      <c r="BL77" s="360">
        <v>1047.9646787740751</v>
      </c>
      <c r="BM77" s="360">
        <v>1050.6268495970658</v>
      </c>
      <c r="BN77" s="360">
        <v>1023.9353889065395</v>
      </c>
      <c r="BO77" s="360">
        <v>996.45950713320258</v>
      </c>
      <c r="BP77" s="360">
        <v>1000.4520380995459</v>
      </c>
      <c r="BQ77" s="360">
        <v>965.02260731427225</v>
      </c>
      <c r="BR77" s="360">
        <v>795.78478615418794</v>
      </c>
      <c r="BS77" s="360">
        <v>451.9343719246437</v>
      </c>
      <c r="BT77" s="360">
        <v>147.55473911292779</v>
      </c>
      <c r="BU77" s="360">
        <v>18.612481373074075</v>
      </c>
      <c r="BV77" s="360">
        <v>1.5026025898924611</v>
      </c>
      <c r="BW77" s="360">
        <v>0.33062017284137829</v>
      </c>
      <c r="BX77" s="360">
        <v>0.18167279816611495</v>
      </c>
      <c r="BY77" s="360">
        <v>0.15480937590006202</v>
      </c>
      <c r="BZ77" s="360">
        <v>0.12195031060267345</v>
      </c>
      <c r="CA77" s="360">
        <v>0.12288988484494474</v>
      </c>
      <c r="CB77" s="360">
        <v>5.3649008541697983E-2</v>
      </c>
      <c r="CC77" s="360">
        <v>0</v>
      </c>
      <c r="CD77" s="360">
        <v>8.93083605321592E-18</v>
      </c>
      <c r="CE77" s="360">
        <v>1.4259420199997521E-18</v>
      </c>
      <c r="CF77" s="360">
        <v>0</v>
      </c>
      <c r="CG77" s="361">
        <v>0</v>
      </c>
    </row>
    <row r="78" spans="1:85" ht="15.5" x14ac:dyDescent="0.35">
      <c r="A78" s="335"/>
      <c r="B78" s="291" t="s">
        <v>402</v>
      </c>
      <c r="C78" s="337"/>
      <c r="D78" s="360">
        <v>0</v>
      </c>
      <c r="E78" s="360">
        <v>0</v>
      </c>
      <c r="F78" s="360">
        <v>0</v>
      </c>
      <c r="G78" s="360">
        <v>0</v>
      </c>
      <c r="H78" s="360">
        <v>0</v>
      </c>
      <c r="I78" s="360">
        <v>0</v>
      </c>
      <c r="J78" s="360">
        <v>0</v>
      </c>
      <c r="K78" s="360">
        <v>0</v>
      </c>
      <c r="L78" s="360">
        <v>0</v>
      </c>
      <c r="M78" s="360">
        <v>0</v>
      </c>
      <c r="N78" s="360">
        <v>0</v>
      </c>
      <c r="O78" s="360">
        <v>0</v>
      </c>
      <c r="P78" s="360">
        <v>0</v>
      </c>
      <c r="Q78" s="360">
        <v>0</v>
      </c>
      <c r="R78" s="360">
        <v>0</v>
      </c>
      <c r="S78" s="360">
        <v>0</v>
      </c>
      <c r="T78" s="360">
        <v>0</v>
      </c>
      <c r="U78" s="360">
        <v>0</v>
      </c>
      <c r="V78" s="360">
        <v>0</v>
      </c>
      <c r="W78" s="360">
        <v>0</v>
      </c>
      <c r="X78" s="360">
        <v>0</v>
      </c>
      <c r="Y78" s="360">
        <v>0</v>
      </c>
      <c r="Z78" s="360">
        <v>0</v>
      </c>
      <c r="AA78" s="360">
        <v>0</v>
      </c>
      <c r="AB78" s="360">
        <v>0</v>
      </c>
      <c r="AC78" s="360">
        <v>0</v>
      </c>
      <c r="AD78" s="360">
        <v>0</v>
      </c>
      <c r="AE78" s="360">
        <v>0</v>
      </c>
      <c r="AF78" s="360">
        <v>0</v>
      </c>
      <c r="AG78" s="360">
        <v>0</v>
      </c>
      <c r="AH78" s="360">
        <v>4191.0553371816513</v>
      </c>
      <c r="AI78" s="360">
        <v>3373.6770330780032</v>
      </c>
      <c r="AJ78" s="360">
        <v>2829.8253890599867</v>
      </c>
      <c r="AK78" s="360">
        <v>2664.5556178709139</v>
      </c>
      <c r="AL78" s="360">
        <v>2024.1071144784773</v>
      </c>
      <c r="AM78" s="360">
        <v>922.49362704752741</v>
      </c>
      <c r="AN78" s="360">
        <v>914.80620829863471</v>
      </c>
      <c r="AO78" s="360">
        <v>861.70201664491981</v>
      </c>
      <c r="AP78" s="360">
        <v>538.05140116140615</v>
      </c>
      <c r="AQ78" s="360">
        <v>546.91639692962485</v>
      </c>
      <c r="AR78" s="360">
        <v>508.24841256646954</v>
      </c>
      <c r="AS78" s="360">
        <v>497.95785908401564</v>
      </c>
      <c r="AT78" s="360">
        <v>487.98588717478009</v>
      </c>
      <c r="AU78" s="360">
        <v>583.51026159111882</v>
      </c>
      <c r="AV78" s="360">
        <v>756.21131927895226</v>
      </c>
      <c r="AW78" s="360">
        <v>736.02377195098882</v>
      </c>
      <c r="AX78" s="360">
        <v>680.49496223626682</v>
      </c>
      <c r="AY78" s="360">
        <v>23.154699342175974</v>
      </c>
      <c r="AZ78" s="360">
        <v>0</v>
      </c>
      <c r="BA78" s="360">
        <v>0</v>
      </c>
      <c r="BB78" s="360">
        <v>0</v>
      </c>
      <c r="BC78" s="360">
        <v>0</v>
      </c>
      <c r="BD78" s="360">
        <v>0</v>
      </c>
      <c r="BE78" s="360">
        <v>0</v>
      </c>
      <c r="BF78" s="360">
        <v>0</v>
      </c>
      <c r="BG78" s="360">
        <v>0</v>
      </c>
      <c r="BH78" s="360">
        <v>0</v>
      </c>
      <c r="BI78" s="360">
        <v>0</v>
      </c>
      <c r="BJ78" s="360">
        <v>0</v>
      </c>
      <c r="BK78" s="360">
        <v>0</v>
      </c>
      <c r="BL78" s="360">
        <v>0</v>
      </c>
      <c r="BM78" s="360">
        <v>0</v>
      </c>
      <c r="BN78" s="360">
        <v>0</v>
      </c>
      <c r="BO78" s="360">
        <v>0</v>
      </c>
      <c r="BP78" s="360">
        <v>0</v>
      </c>
      <c r="BQ78" s="360">
        <v>0</v>
      </c>
      <c r="BR78" s="360">
        <v>0</v>
      </c>
      <c r="BS78" s="360">
        <v>0</v>
      </c>
      <c r="BT78" s="360">
        <v>0</v>
      </c>
      <c r="BU78" s="360">
        <v>0</v>
      </c>
      <c r="BV78" s="360">
        <v>0</v>
      </c>
      <c r="BW78" s="360">
        <v>0</v>
      </c>
      <c r="BX78" s="360">
        <v>0</v>
      </c>
      <c r="BY78" s="360">
        <v>0</v>
      </c>
      <c r="BZ78" s="360">
        <v>0</v>
      </c>
      <c r="CA78" s="360">
        <v>0</v>
      </c>
      <c r="CB78" s="360">
        <v>0</v>
      </c>
      <c r="CC78" s="360">
        <v>0</v>
      </c>
      <c r="CD78" s="360">
        <v>0</v>
      </c>
      <c r="CE78" s="360">
        <v>0</v>
      </c>
      <c r="CF78" s="360">
        <v>0</v>
      </c>
      <c r="CG78" s="361">
        <v>0</v>
      </c>
    </row>
    <row r="79" spans="1:85" ht="17.25" customHeight="1" x14ac:dyDescent="0.35">
      <c r="A79" s="335"/>
      <c r="B79" s="291" t="s">
        <v>570</v>
      </c>
      <c r="C79" s="337"/>
      <c r="D79" s="360">
        <v>0</v>
      </c>
      <c r="E79" s="360">
        <v>0</v>
      </c>
      <c r="F79" s="360">
        <v>0</v>
      </c>
      <c r="G79" s="360">
        <v>0</v>
      </c>
      <c r="H79" s="360">
        <v>0</v>
      </c>
      <c r="I79" s="360">
        <v>0</v>
      </c>
      <c r="J79" s="360">
        <v>0</v>
      </c>
      <c r="K79" s="360">
        <v>0</v>
      </c>
      <c r="L79" s="360">
        <v>0</v>
      </c>
      <c r="M79" s="360">
        <v>0</v>
      </c>
      <c r="N79" s="360">
        <v>0</v>
      </c>
      <c r="O79" s="360">
        <v>0</v>
      </c>
      <c r="P79" s="360">
        <v>0</v>
      </c>
      <c r="Q79" s="360">
        <v>0</v>
      </c>
      <c r="R79" s="360">
        <v>0</v>
      </c>
      <c r="S79" s="360">
        <v>0</v>
      </c>
      <c r="T79" s="360">
        <v>0</v>
      </c>
      <c r="U79" s="360">
        <v>0</v>
      </c>
      <c r="V79" s="360">
        <v>0</v>
      </c>
      <c r="W79" s="360">
        <v>0</v>
      </c>
      <c r="X79" s="360">
        <v>0</v>
      </c>
      <c r="Y79" s="360">
        <v>0</v>
      </c>
      <c r="Z79" s="360">
        <v>0</v>
      </c>
      <c r="AA79" s="360">
        <v>0</v>
      </c>
      <c r="AB79" s="360">
        <v>0</v>
      </c>
      <c r="AC79" s="360">
        <v>0</v>
      </c>
      <c r="AD79" s="360">
        <v>0</v>
      </c>
      <c r="AE79" s="360">
        <v>0</v>
      </c>
      <c r="AF79" s="360">
        <v>0</v>
      </c>
      <c r="AG79" s="360">
        <v>0</v>
      </c>
      <c r="AH79" s="360">
        <v>0</v>
      </c>
      <c r="AI79" s="360">
        <v>0</v>
      </c>
      <c r="AJ79" s="360">
        <v>0</v>
      </c>
      <c r="AK79" s="360">
        <v>0</v>
      </c>
      <c r="AL79" s="360">
        <v>0</v>
      </c>
      <c r="AM79" s="360">
        <v>0</v>
      </c>
      <c r="AN79" s="360">
        <v>0</v>
      </c>
      <c r="AO79" s="360">
        <v>0</v>
      </c>
      <c r="AP79" s="360">
        <v>0</v>
      </c>
      <c r="AQ79" s="360">
        <v>0</v>
      </c>
      <c r="AR79" s="360">
        <v>0</v>
      </c>
      <c r="AS79" s="360">
        <v>0</v>
      </c>
      <c r="AT79" s="360">
        <v>0</v>
      </c>
      <c r="AU79" s="360">
        <v>0</v>
      </c>
      <c r="AV79" s="360">
        <v>0</v>
      </c>
      <c r="AW79" s="360">
        <v>0</v>
      </c>
      <c r="AX79" s="360">
        <v>0</v>
      </c>
      <c r="AY79" s="360">
        <v>0</v>
      </c>
      <c r="AZ79" s="360">
        <v>0</v>
      </c>
      <c r="BA79" s="360">
        <v>0</v>
      </c>
      <c r="BB79" s="360">
        <v>0</v>
      </c>
      <c r="BC79" s="360">
        <v>0</v>
      </c>
      <c r="BD79" s="360">
        <v>0</v>
      </c>
      <c r="BE79" s="360">
        <v>0</v>
      </c>
      <c r="BF79" s="360">
        <v>0</v>
      </c>
      <c r="BG79" s="360">
        <v>0</v>
      </c>
      <c r="BH79" s="360">
        <v>0</v>
      </c>
      <c r="BI79" s="360">
        <v>0</v>
      </c>
      <c r="BJ79" s="360">
        <v>0</v>
      </c>
      <c r="BK79" s="360">
        <v>0</v>
      </c>
      <c r="BL79" s="360">
        <v>0</v>
      </c>
      <c r="BM79" s="360">
        <v>0</v>
      </c>
      <c r="BN79" s="360">
        <v>0</v>
      </c>
      <c r="BO79" s="360">
        <v>0</v>
      </c>
      <c r="BP79" s="360">
        <v>0</v>
      </c>
      <c r="BQ79" s="360">
        <v>0</v>
      </c>
      <c r="BR79" s="360">
        <v>11.445235854076378</v>
      </c>
      <c r="BS79" s="360">
        <v>21.0655441756297</v>
      </c>
      <c r="BT79" s="360">
        <v>280.76518692326033</v>
      </c>
      <c r="BU79" s="360">
        <v>527.21694163390305</v>
      </c>
      <c r="BV79" s="360">
        <v>1404.4280350625183</v>
      </c>
      <c r="BW79" s="360">
        <v>3868.9311552598365</v>
      </c>
      <c r="BX79" s="360">
        <v>6626.9348127311459</v>
      </c>
      <c r="BY79" s="360">
        <v>9242.7274185980787</v>
      </c>
      <c r="BZ79" s="360">
        <v>10730.303176522697</v>
      </c>
      <c r="CA79" s="360">
        <v>13459.927222268552</v>
      </c>
      <c r="CB79" s="360">
        <v>17037.144250657922</v>
      </c>
      <c r="CC79" s="360">
        <v>23149.315371976878</v>
      </c>
      <c r="CD79" s="360">
        <v>25385.877244537503</v>
      </c>
      <c r="CE79" s="360">
        <v>25844.604514033825</v>
      </c>
      <c r="CF79" s="360">
        <v>26462.614905571747</v>
      </c>
      <c r="CG79" s="361">
        <v>27420.929979390501</v>
      </c>
    </row>
    <row r="80" spans="1:85" ht="27" customHeight="1" x14ac:dyDescent="0.35">
      <c r="A80" s="335"/>
      <c r="B80" s="336" t="s">
        <v>571</v>
      </c>
      <c r="C80" s="337"/>
      <c r="D80" s="360">
        <v>0</v>
      </c>
      <c r="E80" s="360">
        <v>0</v>
      </c>
      <c r="F80" s="360">
        <v>0</v>
      </c>
      <c r="G80" s="360">
        <v>0</v>
      </c>
      <c r="H80" s="360">
        <v>0</v>
      </c>
      <c r="I80" s="360">
        <v>0</v>
      </c>
      <c r="J80" s="360">
        <v>0</v>
      </c>
      <c r="K80" s="360">
        <v>0</v>
      </c>
      <c r="L80" s="360">
        <v>0</v>
      </c>
      <c r="M80" s="360">
        <v>0</v>
      </c>
      <c r="N80" s="360">
        <v>0</v>
      </c>
      <c r="O80" s="360">
        <v>0</v>
      </c>
      <c r="P80" s="360">
        <v>0</v>
      </c>
      <c r="Q80" s="360">
        <v>0</v>
      </c>
      <c r="R80" s="360">
        <v>0</v>
      </c>
      <c r="S80" s="360">
        <v>0</v>
      </c>
      <c r="T80" s="360">
        <v>0</v>
      </c>
      <c r="U80" s="360">
        <v>0</v>
      </c>
      <c r="V80" s="360">
        <v>0</v>
      </c>
      <c r="W80" s="360">
        <v>0</v>
      </c>
      <c r="X80" s="360">
        <v>0</v>
      </c>
      <c r="Y80" s="360">
        <v>0</v>
      </c>
      <c r="Z80" s="360">
        <v>46.490919930504589</v>
      </c>
      <c r="AA80" s="360">
        <v>44.765761704343944</v>
      </c>
      <c r="AB80" s="360">
        <v>41.257734490919695</v>
      </c>
      <c r="AC80" s="360">
        <v>39.232527909112569</v>
      </c>
      <c r="AD80" s="360">
        <v>38.038507730542392</v>
      </c>
      <c r="AE80" s="360">
        <v>34.931217632677175</v>
      </c>
      <c r="AF80" s="360">
        <v>30.654309905819066</v>
      </c>
      <c r="AG80" s="360">
        <v>30.319459626333312</v>
      </c>
      <c r="AH80" s="360">
        <v>979.4572406915172</v>
      </c>
      <c r="AI80" s="360">
        <v>938.8807530435156</v>
      </c>
      <c r="AJ80" s="360">
        <v>901.69176478063275</v>
      </c>
      <c r="AK80" s="360">
        <v>902.28154447438453</v>
      </c>
      <c r="AL80" s="360">
        <v>871.85844693052104</v>
      </c>
      <c r="AM80" s="360">
        <v>921.38384925154435</v>
      </c>
      <c r="AN80" s="360">
        <v>925.8674573042407</v>
      </c>
      <c r="AO80" s="360">
        <v>950.68942636751319</v>
      </c>
      <c r="AP80" s="360">
        <v>900.47378659637332</v>
      </c>
      <c r="AQ80" s="360">
        <v>873.76371617106076</v>
      </c>
      <c r="AR80" s="360">
        <v>805.67113316513178</v>
      </c>
      <c r="AS80" s="360">
        <v>784.13611470759918</v>
      </c>
      <c r="AT80" s="360">
        <v>793.51402521065222</v>
      </c>
      <c r="AU80" s="360">
        <v>851.38644128767078</v>
      </c>
      <c r="AV80" s="360">
        <v>834.49118972363772</v>
      </c>
      <c r="AW80" s="360">
        <v>816.91451435026795</v>
      </c>
      <c r="AX80" s="360">
        <v>841.47318399995868</v>
      </c>
      <c r="AY80" s="360">
        <v>845.00317420064039</v>
      </c>
      <c r="AZ80" s="360">
        <v>859.64937737835169</v>
      </c>
      <c r="BA80" s="360">
        <v>864.02206008473627</v>
      </c>
      <c r="BB80" s="360">
        <v>873.00923779184075</v>
      </c>
      <c r="BC80" s="360">
        <v>848.74164345171926</v>
      </c>
      <c r="BD80" s="360">
        <v>824.2812312779854</v>
      </c>
      <c r="BE80" s="360">
        <v>826.72543684087213</v>
      </c>
      <c r="BF80" s="360">
        <v>798.26427669033023</v>
      </c>
      <c r="BG80" s="360">
        <v>804.75697458964135</v>
      </c>
      <c r="BH80" s="360">
        <v>765.34191097263749</v>
      </c>
      <c r="BI80" s="360">
        <v>733.25820224078461</v>
      </c>
      <c r="BJ80" s="360">
        <v>702.75973800152462</v>
      </c>
      <c r="BK80" s="360">
        <v>645.32318344453449</v>
      </c>
      <c r="BL80" s="360">
        <v>517.91128153177397</v>
      </c>
      <c r="BM80" s="360">
        <v>518.17763980906409</v>
      </c>
      <c r="BN80" s="360">
        <v>575.32634333511442</v>
      </c>
      <c r="BO80" s="360">
        <v>550.31697919499572</v>
      </c>
      <c r="BP80" s="360">
        <v>535.2932464085286</v>
      </c>
      <c r="BQ80" s="360">
        <v>505.71268657547625</v>
      </c>
      <c r="BR80" s="360">
        <v>490.60422054450362</v>
      </c>
      <c r="BS80" s="360">
        <v>459.44422764147583</v>
      </c>
      <c r="BT80" s="360">
        <v>460.04099939094021</v>
      </c>
      <c r="BU80" s="360">
        <v>432.88762855956941</v>
      </c>
      <c r="BV80" s="360">
        <v>413.78450885619952</v>
      </c>
      <c r="BW80" s="360">
        <v>400.85545467188825</v>
      </c>
      <c r="BX80" s="360">
        <v>332.77666730270516</v>
      </c>
      <c r="BY80" s="360">
        <v>317.74251467793715</v>
      </c>
      <c r="BZ80" s="360">
        <v>283.38495691613286</v>
      </c>
      <c r="CA80" s="360">
        <v>272.10443202108661</v>
      </c>
      <c r="CB80" s="360">
        <v>262.27429419758118</v>
      </c>
      <c r="CC80" s="360">
        <v>242.22188376255858</v>
      </c>
      <c r="CD80" s="360">
        <v>230.95050107088377</v>
      </c>
      <c r="CE80" s="360">
        <v>225.17480964668101</v>
      </c>
      <c r="CF80" s="360">
        <v>211.56801097839667</v>
      </c>
      <c r="CG80" s="361">
        <v>194.13853731588156</v>
      </c>
    </row>
    <row r="81" spans="1:85" ht="15.5" x14ac:dyDescent="0.35">
      <c r="A81" s="335"/>
      <c r="B81" s="291" t="s">
        <v>572</v>
      </c>
      <c r="C81" s="337"/>
      <c r="D81" s="360">
        <v>0</v>
      </c>
      <c r="E81" s="360">
        <v>0</v>
      </c>
      <c r="F81" s="360">
        <v>0</v>
      </c>
      <c r="G81" s="360">
        <v>0</v>
      </c>
      <c r="H81" s="360">
        <v>0</v>
      </c>
      <c r="I81" s="360">
        <v>0</v>
      </c>
      <c r="J81" s="360">
        <v>0</v>
      </c>
      <c r="K81" s="360">
        <v>0</v>
      </c>
      <c r="L81" s="360">
        <v>0</v>
      </c>
      <c r="M81" s="360">
        <v>0</v>
      </c>
      <c r="N81" s="360">
        <v>0</v>
      </c>
      <c r="O81" s="360">
        <v>0</v>
      </c>
      <c r="P81" s="360">
        <v>0</v>
      </c>
      <c r="Q81" s="360">
        <v>0</v>
      </c>
      <c r="R81" s="360">
        <v>0</v>
      </c>
      <c r="S81" s="360">
        <v>0</v>
      </c>
      <c r="T81" s="360">
        <v>0</v>
      </c>
      <c r="U81" s="360">
        <v>0</v>
      </c>
      <c r="V81" s="360">
        <v>0</v>
      </c>
      <c r="W81" s="360">
        <v>0</v>
      </c>
      <c r="X81" s="360">
        <v>0</v>
      </c>
      <c r="Y81" s="360">
        <v>0</v>
      </c>
      <c r="Z81" s="360">
        <v>0</v>
      </c>
      <c r="AA81" s="360">
        <v>0</v>
      </c>
      <c r="AB81" s="360">
        <v>0</v>
      </c>
      <c r="AC81" s="360">
        <v>0</v>
      </c>
      <c r="AD81" s="360">
        <v>0</v>
      </c>
      <c r="AE81" s="360">
        <v>0</v>
      </c>
      <c r="AF81" s="360">
        <v>0</v>
      </c>
      <c r="AG81" s="360">
        <v>0</v>
      </c>
      <c r="AH81" s="360">
        <v>35.581603368414669</v>
      </c>
      <c r="AI81" s="360">
        <v>34.249733446603884</v>
      </c>
      <c r="AJ81" s="360">
        <v>33.553455681398574</v>
      </c>
      <c r="AK81" s="360">
        <v>33.96898041602806</v>
      </c>
      <c r="AL81" s="360">
        <v>34.328860510068608</v>
      </c>
      <c r="AM81" s="360">
        <v>34.696720044743465</v>
      </c>
      <c r="AN81" s="360">
        <v>33.388546101257468</v>
      </c>
      <c r="AO81" s="360">
        <v>33.392177387858581</v>
      </c>
      <c r="AP81" s="360">
        <v>33.751994598990684</v>
      </c>
      <c r="AQ81" s="360">
        <v>29.53727751846662</v>
      </c>
      <c r="AR81" s="360">
        <v>28.690736308579766</v>
      </c>
      <c r="AS81" s="360">
        <v>26.878127585918261</v>
      </c>
      <c r="AT81" s="360">
        <v>25.162448861575559</v>
      </c>
      <c r="AU81" s="360">
        <v>25.223601686120883</v>
      </c>
      <c r="AV81" s="360">
        <v>22.433482303212831</v>
      </c>
      <c r="AW81" s="360">
        <v>22.0704566005315</v>
      </c>
      <c r="AX81" s="360">
        <v>17.809189499206667</v>
      </c>
      <c r="AY81" s="360">
        <v>16.046636833790455</v>
      </c>
      <c r="AZ81" s="360">
        <v>14.535826833050043</v>
      </c>
      <c r="BA81" s="360">
        <v>12.908097687874593</v>
      </c>
      <c r="BB81" s="360">
        <v>11.260066615497486</v>
      </c>
      <c r="BC81" s="360">
        <v>10.951483326819568</v>
      </c>
      <c r="BD81" s="360">
        <v>9.4114211863768471</v>
      </c>
      <c r="BE81" s="360">
        <v>9.2519951295405818</v>
      </c>
      <c r="BF81" s="360">
        <v>8.2971975967397213</v>
      </c>
      <c r="BG81" s="360">
        <v>6.2751510835017568</v>
      </c>
      <c r="BH81" s="360">
        <v>5.3828142362019653</v>
      </c>
      <c r="BI81" s="360">
        <v>9.9326588988003373</v>
      </c>
      <c r="BJ81" s="360">
        <v>8.7575345822396802</v>
      </c>
      <c r="BK81" s="360">
        <v>8.6556697695638007</v>
      </c>
      <c r="BL81" s="360">
        <v>3.2334930954268475</v>
      </c>
      <c r="BM81" s="360">
        <v>2.6736046137387248</v>
      </c>
      <c r="BN81" s="360">
        <v>2.3138119317902794</v>
      </c>
      <c r="BO81" s="360">
        <v>2.0292870139902695</v>
      </c>
      <c r="BP81" s="360">
        <v>1.777143074216887</v>
      </c>
      <c r="BQ81" s="360">
        <v>1.772555652681046</v>
      </c>
      <c r="BR81" s="360">
        <v>1.610811721113298</v>
      </c>
      <c r="BS81" s="360">
        <v>1.4314801266842929</v>
      </c>
      <c r="BT81" s="360">
        <v>1.3330845647814349</v>
      </c>
      <c r="BU81" s="360">
        <v>1.2517770330256941</v>
      </c>
      <c r="BV81" s="360">
        <v>1.1893897388400003</v>
      </c>
      <c r="BW81" s="360">
        <v>1.1072194060439207</v>
      </c>
      <c r="BX81" s="360">
        <v>0.82301306194839607</v>
      </c>
      <c r="BY81" s="360">
        <v>0.69763243005697395</v>
      </c>
      <c r="BZ81" s="360">
        <v>0.50763853466930731</v>
      </c>
      <c r="CA81" s="360">
        <v>0.37840486014180941</v>
      </c>
      <c r="CB81" s="360">
        <v>0.28726100890982759</v>
      </c>
      <c r="CC81" s="360">
        <v>0.208283567099696</v>
      </c>
      <c r="CD81" s="360">
        <v>0.16428635866722296</v>
      </c>
      <c r="CE81" s="360">
        <v>0.13426039672875878</v>
      </c>
      <c r="CF81" s="360">
        <v>9.9263328639014242E-2</v>
      </c>
      <c r="CG81" s="361">
        <v>6.7246228107117126E-2</v>
      </c>
    </row>
    <row r="82" spans="1:85" ht="15.5" x14ac:dyDescent="0.35">
      <c r="A82" s="335"/>
      <c r="B82" s="291" t="s">
        <v>573</v>
      </c>
      <c r="C82" s="337"/>
      <c r="D82" s="360">
        <v>0</v>
      </c>
      <c r="E82" s="360">
        <v>0</v>
      </c>
      <c r="F82" s="360">
        <v>0</v>
      </c>
      <c r="G82" s="360">
        <v>0</v>
      </c>
      <c r="H82" s="360">
        <v>0</v>
      </c>
      <c r="I82" s="360">
        <v>0</v>
      </c>
      <c r="J82" s="360">
        <v>0</v>
      </c>
      <c r="K82" s="360">
        <v>0</v>
      </c>
      <c r="L82" s="360">
        <v>0</v>
      </c>
      <c r="M82" s="360">
        <v>0</v>
      </c>
      <c r="N82" s="360">
        <v>0</v>
      </c>
      <c r="O82" s="360">
        <v>0</v>
      </c>
      <c r="P82" s="360">
        <v>0</v>
      </c>
      <c r="Q82" s="360">
        <v>0</v>
      </c>
      <c r="R82" s="360">
        <v>0</v>
      </c>
      <c r="S82" s="360">
        <v>0</v>
      </c>
      <c r="T82" s="360">
        <v>0</v>
      </c>
      <c r="U82" s="360">
        <v>0</v>
      </c>
      <c r="V82" s="360">
        <v>0</v>
      </c>
      <c r="W82" s="360">
        <v>0</v>
      </c>
      <c r="X82" s="360">
        <v>0</v>
      </c>
      <c r="Y82" s="360">
        <v>0</v>
      </c>
      <c r="Z82" s="360">
        <v>0</v>
      </c>
      <c r="AA82" s="360">
        <v>0</v>
      </c>
      <c r="AB82" s="360">
        <v>0</v>
      </c>
      <c r="AC82" s="360">
        <v>0</v>
      </c>
      <c r="AD82" s="360">
        <v>0</v>
      </c>
      <c r="AE82" s="360">
        <v>0</v>
      </c>
      <c r="AF82" s="360">
        <v>0</v>
      </c>
      <c r="AG82" s="360">
        <v>0</v>
      </c>
      <c r="AH82" s="360">
        <v>913.59641209610936</v>
      </c>
      <c r="AI82" s="360">
        <v>878.72361440074405</v>
      </c>
      <c r="AJ82" s="360">
        <v>846.38340430538983</v>
      </c>
      <c r="AK82" s="360">
        <v>848.63125975758692</v>
      </c>
      <c r="AL82" s="360">
        <v>819.19975653669519</v>
      </c>
      <c r="AM82" s="360">
        <v>869.19011741100462</v>
      </c>
      <c r="AN82" s="360">
        <v>875.94772410615678</v>
      </c>
      <c r="AO82" s="360">
        <v>901.61941837321831</v>
      </c>
      <c r="AP82" s="360">
        <v>854.66785777151938</v>
      </c>
      <c r="AQ82" s="360">
        <v>832.19807247791937</v>
      </c>
      <c r="AR82" s="360">
        <v>767.12932167668157</v>
      </c>
      <c r="AS82" s="360">
        <v>746.70443191447509</v>
      </c>
      <c r="AT82" s="360">
        <v>759.0388713604151</v>
      </c>
      <c r="AU82" s="360">
        <v>817.36054791176878</v>
      </c>
      <c r="AV82" s="360">
        <v>803.94079056349733</v>
      </c>
      <c r="AW82" s="360">
        <v>787.72184384738591</v>
      </c>
      <c r="AX82" s="360">
        <v>817.75652282920487</v>
      </c>
      <c r="AY82" s="360">
        <v>822.93805214033489</v>
      </c>
      <c r="AZ82" s="360">
        <v>839.9218677300338</v>
      </c>
      <c r="BA82" s="360">
        <v>846.5024403281792</v>
      </c>
      <c r="BB82" s="360">
        <v>858.31453608551044</v>
      </c>
      <c r="BC82" s="360">
        <v>834.07933422571887</v>
      </c>
      <c r="BD82" s="360">
        <v>811.25836681210865</v>
      </c>
      <c r="BE82" s="360">
        <v>813.92385601037597</v>
      </c>
      <c r="BF82" s="360">
        <v>786.96390909182355</v>
      </c>
      <c r="BG82" s="360">
        <v>796.16602131920274</v>
      </c>
      <c r="BH82" s="360">
        <v>758.00935110219586</v>
      </c>
      <c r="BI82" s="360">
        <v>721.55763806882351</v>
      </c>
      <c r="BJ82" s="360">
        <v>692.30789292354348</v>
      </c>
      <c r="BK82" s="360">
        <v>635.00537280576202</v>
      </c>
      <c r="BL82" s="360">
        <v>513.28817196527598</v>
      </c>
      <c r="BM82" s="360">
        <v>514.27417839012514</v>
      </c>
      <c r="BN82" s="360">
        <v>571.93828574534768</v>
      </c>
      <c r="BO82" s="360">
        <v>547.41867813147485</v>
      </c>
      <c r="BP82" s="360">
        <v>532.98102423481566</v>
      </c>
      <c r="BQ82" s="360">
        <v>503.94829655232985</v>
      </c>
      <c r="BR82" s="360">
        <v>488.99607540321739</v>
      </c>
      <c r="BS82" s="360">
        <v>458.06099345009511</v>
      </c>
      <c r="BT82" s="360">
        <v>458.70791482615874</v>
      </c>
      <c r="BU82" s="360">
        <v>431.66441636406648</v>
      </c>
      <c r="BV82" s="360">
        <v>412.64107381819019</v>
      </c>
      <c r="BW82" s="360">
        <v>399.74785702232515</v>
      </c>
      <c r="BX82" s="360">
        <v>331.96086246893645</v>
      </c>
      <c r="BY82" s="360">
        <v>317.01187000735183</v>
      </c>
      <c r="BZ82" s="360">
        <v>282.88184366387458</v>
      </c>
      <c r="CA82" s="360">
        <v>271.73479932871948</v>
      </c>
      <c r="CB82" s="360">
        <v>261.9841335186714</v>
      </c>
      <c r="CC82" s="360">
        <v>242.01360019545891</v>
      </c>
      <c r="CD82" s="360">
        <v>230.78621471221655</v>
      </c>
      <c r="CE82" s="360">
        <v>225.04054924995225</v>
      </c>
      <c r="CF82" s="360">
        <v>211.46874764975766</v>
      </c>
      <c r="CG82" s="361">
        <v>194.07129108777443</v>
      </c>
    </row>
    <row r="83" spans="1:85" ht="15.5" x14ac:dyDescent="0.35">
      <c r="A83" s="335"/>
      <c r="B83" s="291" t="s">
        <v>575</v>
      </c>
      <c r="C83" s="337"/>
      <c r="D83" s="360">
        <v>0</v>
      </c>
      <c r="E83" s="360">
        <v>0</v>
      </c>
      <c r="F83" s="360">
        <v>0</v>
      </c>
      <c r="G83" s="360">
        <v>0</v>
      </c>
      <c r="H83" s="360">
        <v>0</v>
      </c>
      <c r="I83" s="360">
        <v>0</v>
      </c>
      <c r="J83" s="360">
        <v>0</v>
      </c>
      <c r="K83" s="360">
        <v>0</v>
      </c>
      <c r="L83" s="360">
        <v>0</v>
      </c>
      <c r="M83" s="360">
        <v>0</v>
      </c>
      <c r="N83" s="360">
        <v>0</v>
      </c>
      <c r="O83" s="360">
        <v>0</v>
      </c>
      <c r="P83" s="360">
        <v>0</v>
      </c>
      <c r="Q83" s="360">
        <v>0</v>
      </c>
      <c r="R83" s="360">
        <v>0</v>
      </c>
      <c r="S83" s="360">
        <v>0</v>
      </c>
      <c r="T83" s="360">
        <v>0</v>
      </c>
      <c r="U83" s="360">
        <v>0</v>
      </c>
      <c r="V83" s="360">
        <v>0</v>
      </c>
      <c r="W83" s="360">
        <v>0</v>
      </c>
      <c r="X83" s="360">
        <v>0</v>
      </c>
      <c r="Y83" s="360">
        <v>0</v>
      </c>
      <c r="Z83" s="360">
        <v>46.490919930504589</v>
      </c>
      <c r="AA83" s="360">
        <v>44.765761704343944</v>
      </c>
      <c r="AB83" s="360">
        <v>41.257734490919695</v>
      </c>
      <c r="AC83" s="360">
        <v>39.232527909112569</v>
      </c>
      <c r="AD83" s="360">
        <v>38.038507730542392</v>
      </c>
      <c r="AE83" s="360">
        <v>34.931217632677175</v>
      </c>
      <c r="AF83" s="360">
        <v>30.654309905819066</v>
      </c>
      <c r="AG83" s="360">
        <v>30.319459626333312</v>
      </c>
      <c r="AH83" s="360">
        <v>30.279225226993223</v>
      </c>
      <c r="AI83" s="360">
        <v>25.907405196167751</v>
      </c>
      <c r="AJ83" s="360">
        <v>21.754904793844354</v>
      </c>
      <c r="AK83" s="360">
        <v>19.681304300769497</v>
      </c>
      <c r="AL83" s="360">
        <v>18.32982988375737</v>
      </c>
      <c r="AM83" s="360">
        <v>17.497011795796368</v>
      </c>
      <c r="AN83" s="360">
        <v>16.531187096826429</v>
      </c>
      <c r="AO83" s="360">
        <v>15.677830606436336</v>
      </c>
      <c r="AP83" s="360">
        <v>12.05393422586334</v>
      </c>
      <c r="AQ83" s="360">
        <v>12.028366174674781</v>
      </c>
      <c r="AR83" s="360">
        <v>9.8510751798704437</v>
      </c>
      <c r="AS83" s="360">
        <v>10.553555207205811</v>
      </c>
      <c r="AT83" s="360">
        <v>9.3127049886614977</v>
      </c>
      <c r="AU83" s="360">
        <v>8.8022916897811871</v>
      </c>
      <c r="AV83" s="360">
        <v>8.1169168569274621</v>
      </c>
      <c r="AW83" s="360">
        <v>7.1222139023505253</v>
      </c>
      <c r="AX83" s="360">
        <v>5.9074716715471753</v>
      </c>
      <c r="AY83" s="360">
        <v>6.0184852265150903</v>
      </c>
      <c r="AZ83" s="360">
        <v>5.1916828152678693</v>
      </c>
      <c r="BA83" s="360">
        <v>4.6115220686824969</v>
      </c>
      <c r="BB83" s="360">
        <v>3.4346350908328529</v>
      </c>
      <c r="BC83" s="360">
        <v>3.7108258991808452</v>
      </c>
      <c r="BD83" s="360">
        <v>3.6114432794999392</v>
      </c>
      <c r="BE83" s="360">
        <v>3.5495857009555269</v>
      </c>
      <c r="BF83" s="360">
        <v>3.0031700017668936</v>
      </c>
      <c r="BG83" s="360">
        <v>2.315802186936879</v>
      </c>
      <c r="BH83" s="360">
        <v>1.9497456342397199</v>
      </c>
      <c r="BI83" s="360">
        <v>1.7679052731606932</v>
      </c>
      <c r="BJ83" s="360">
        <v>1.6943104957415251</v>
      </c>
      <c r="BK83" s="360">
        <v>1.6621408692086477</v>
      </c>
      <c r="BL83" s="360">
        <v>1.38961647107116</v>
      </c>
      <c r="BM83" s="360">
        <v>1.229856805200223</v>
      </c>
      <c r="BN83" s="360">
        <v>1.0742456579763435</v>
      </c>
      <c r="BO83" s="360">
        <v>0.86901404953052641</v>
      </c>
      <c r="BP83" s="360">
        <v>0.53507909949613586</v>
      </c>
      <c r="BQ83" s="360">
        <v>-8.1656295345696756E-3</v>
      </c>
      <c r="BR83" s="360">
        <v>-2.6665798270974531E-3</v>
      </c>
      <c r="BS83" s="360">
        <v>-4.824593530357571E-2</v>
      </c>
      <c r="BT83" s="360">
        <v>0</v>
      </c>
      <c r="BU83" s="360">
        <v>-2.8564837522755189E-2</v>
      </c>
      <c r="BV83" s="360">
        <v>-4.5954700830631356E-2</v>
      </c>
      <c r="BW83" s="360">
        <v>3.7824351920704509E-4</v>
      </c>
      <c r="BX83" s="360">
        <v>-7.2082281797255241E-3</v>
      </c>
      <c r="BY83" s="360">
        <v>3.3012240528323321E-2</v>
      </c>
      <c r="BZ83" s="360">
        <v>-4.525282410989595E-3</v>
      </c>
      <c r="CA83" s="360">
        <v>-8.7721677746706046E-3</v>
      </c>
      <c r="CB83" s="360">
        <v>2.89967E-3</v>
      </c>
      <c r="CC83" s="360">
        <v>0</v>
      </c>
      <c r="CD83" s="360">
        <v>0</v>
      </c>
      <c r="CE83" s="360">
        <v>0</v>
      </c>
      <c r="CF83" s="360">
        <v>0</v>
      </c>
      <c r="CG83" s="361">
        <v>0</v>
      </c>
    </row>
    <row r="84" spans="1:85" ht="27" customHeight="1" x14ac:dyDescent="0.35">
      <c r="A84" s="335"/>
      <c r="B84" s="336" t="s">
        <v>608</v>
      </c>
      <c r="C84" s="337"/>
      <c r="D84" s="360">
        <v>0</v>
      </c>
      <c r="E84" s="360">
        <v>0</v>
      </c>
      <c r="F84" s="360">
        <v>0</v>
      </c>
      <c r="G84" s="360">
        <v>0</v>
      </c>
      <c r="H84" s="360">
        <v>0</v>
      </c>
      <c r="I84" s="360">
        <v>0</v>
      </c>
      <c r="J84" s="360">
        <v>0</v>
      </c>
      <c r="K84" s="360">
        <v>0</v>
      </c>
      <c r="L84" s="360">
        <v>0</v>
      </c>
      <c r="M84" s="360">
        <v>0</v>
      </c>
      <c r="N84" s="360">
        <v>0</v>
      </c>
      <c r="O84" s="360">
        <v>0</v>
      </c>
      <c r="P84" s="360">
        <v>0</v>
      </c>
      <c r="Q84" s="360">
        <v>0</v>
      </c>
      <c r="R84" s="360">
        <v>0</v>
      </c>
      <c r="S84" s="360">
        <v>0</v>
      </c>
      <c r="T84" s="360">
        <v>0</v>
      </c>
      <c r="U84" s="360">
        <v>0</v>
      </c>
      <c r="V84" s="360">
        <v>0</v>
      </c>
      <c r="W84" s="360">
        <v>0</v>
      </c>
      <c r="X84" s="360">
        <v>0</v>
      </c>
      <c r="Y84" s="360">
        <v>0</v>
      </c>
      <c r="Z84" s="360">
        <v>0</v>
      </c>
      <c r="AA84" s="360">
        <v>0</v>
      </c>
      <c r="AB84" s="360">
        <v>0</v>
      </c>
      <c r="AC84" s="360">
        <v>0</v>
      </c>
      <c r="AD84" s="360">
        <v>0</v>
      </c>
      <c r="AE84" s="360">
        <v>0</v>
      </c>
      <c r="AF84" s="360">
        <v>0</v>
      </c>
      <c r="AG84" s="360">
        <v>0</v>
      </c>
      <c r="AH84" s="360">
        <v>24.223380181594578</v>
      </c>
      <c r="AI84" s="360">
        <v>20.725924156934202</v>
      </c>
      <c r="AJ84" s="360">
        <v>21.754904793844354</v>
      </c>
      <c r="AK84" s="360">
        <v>23.617565160923398</v>
      </c>
      <c r="AL84" s="360">
        <v>29.327727814011794</v>
      </c>
      <c r="AM84" s="360">
        <v>34.994023591592736</v>
      </c>
      <c r="AN84" s="360">
        <v>36.368611613018146</v>
      </c>
      <c r="AO84" s="360">
        <v>40.762359576734475</v>
      </c>
      <c r="AP84" s="360">
        <v>313.40228987244683</v>
      </c>
      <c r="AQ84" s="360">
        <v>523.1741284824277</v>
      </c>
      <c r="AR84" s="360">
        <v>462.34201773823344</v>
      </c>
      <c r="AS84" s="360">
        <v>453.00852029210324</v>
      </c>
      <c r="AT84" s="360">
        <v>473.41859524471283</v>
      </c>
      <c r="AU84" s="360">
        <v>579.45376980299909</v>
      </c>
      <c r="AV84" s="360">
        <v>685.05728881177947</v>
      </c>
      <c r="AW84" s="360">
        <v>852.41730496978505</v>
      </c>
      <c r="AX84" s="360">
        <v>998.99124300361166</v>
      </c>
      <c r="AY84" s="360">
        <v>1135.1284466310906</v>
      </c>
      <c r="AZ84" s="360">
        <v>1310.7401961758578</v>
      </c>
      <c r="BA84" s="360">
        <v>1328.4093089596861</v>
      </c>
      <c r="BB84" s="360">
        <v>1374.5169597549234</v>
      </c>
      <c r="BC84" s="360">
        <v>1451.7997299941178</v>
      </c>
      <c r="BD84" s="360">
        <v>1918.7153592010131</v>
      </c>
      <c r="BE84" s="360">
        <v>2138.5292496566726</v>
      </c>
      <c r="BF84" s="360">
        <v>2297.6376153059714</v>
      </c>
      <c r="BG84" s="360">
        <v>2368.0764549772834</v>
      </c>
      <c r="BH84" s="360">
        <v>2284.1505240383162</v>
      </c>
      <c r="BI84" s="360">
        <v>2261.8106338392367</v>
      </c>
      <c r="BJ84" s="360">
        <v>2238.0234955111223</v>
      </c>
      <c r="BK84" s="360">
        <v>2317.4387190501575</v>
      </c>
      <c r="BL84" s="360">
        <v>2345.3551053746528</v>
      </c>
      <c r="BM84" s="360">
        <v>2542.6078919915658</v>
      </c>
      <c r="BN84" s="360">
        <v>2729.3992369982257</v>
      </c>
      <c r="BO84" s="360">
        <v>2972.5878872036105</v>
      </c>
      <c r="BP84" s="360">
        <v>3287.7799583480441</v>
      </c>
      <c r="BQ84" s="360">
        <v>3508.4218737882461</v>
      </c>
      <c r="BR84" s="360">
        <v>3813.4240273389378</v>
      </c>
      <c r="BS84" s="360">
        <v>4139.8227702357517</v>
      </c>
      <c r="BT84" s="360">
        <v>4239.0733092728742</v>
      </c>
      <c r="BU84" s="360">
        <v>4517.4260433018144</v>
      </c>
      <c r="BV84" s="360">
        <v>4702.7819234023727</v>
      </c>
      <c r="BW84" s="360">
        <v>4617.2176346848146</v>
      </c>
      <c r="BX84" s="360">
        <v>4517.0448378220808</v>
      </c>
      <c r="BY84" s="360">
        <v>4590.4265223595321</v>
      </c>
      <c r="BZ84" s="360">
        <v>4778.3238679044198</v>
      </c>
      <c r="CA84" s="360">
        <v>5179.8331383746909</v>
      </c>
      <c r="CB84" s="360">
        <v>5572.3517650089389</v>
      </c>
      <c r="CC84" s="360">
        <v>5725.149463868438</v>
      </c>
      <c r="CD84" s="360">
        <v>5988.7787251458649</v>
      </c>
      <c r="CE84" s="360">
        <v>6243.7885152805648</v>
      </c>
      <c r="CF84" s="360">
        <v>6513.3277069062788</v>
      </c>
      <c r="CG84" s="361">
        <v>6821.9018070575385</v>
      </c>
    </row>
    <row r="85" spans="1:85" ht="15.5" x14ac:dyDescent="0.35">
      <c r="A85" s="335"/>
      <c r="B85" s="291" t="s">
        <v>358</v>
      </c>
      <c r="C85" s="337"/>
      <c r="D85" s="360">
        <v>0</v>
      </c>
      <c r="E85" s="360">
        <v>0</v>
      </c>
      <c r="F85" s="360">
        <v>0</v>
      </c>
      <c r="G85" s="360">
        <v>0</v>
      </c>
      <c r="H85" s="360">
        <v>0</v>
      </c>
      <c r="I85" s="360">
        <v>0</v>
      </c>
      <c r="J85" s="360">
        <v>0</v>
      </c>
      <c r="K85" s="360">
        <v>0</v>
      </c>
      <c r="L85" s="360">
        <v>0</v>
      </c>
      <c r="M85" s="360">
        <v>0</v>
      </c>
      <c r="N85" s="360">
        <v>0</v>
      </c>
      <c r="O85" s="360">
        <v>0</v>
      </c>
      <c r="P85" s="360">
        <v>0</v>
      </c>
      <c r="Q85" s="360">
        <v>0</v>
      </c>
      <c r="R85" s="360">
        <v>0</v>
      </c>
      <c r="S85" s="360">
        <v>0</v>
      </c>
      <c r="T85" s="360">
        <v>0</v>
      </c>
      <c r="U85" s="360">
        <v>0</v>
      </c>
      <c r="V85" s="360">
        <v>0</v>
      </c>
      <c r="W85" s="360">
        <v>0</v>
      </c>
      <c r="X85" s="360">
        <v>0</v>
      </c>
      <c r="Y85" s="360">
        <v>0</v>
      </c>
      <c r="Z85" s="360">
        <v>0</v>
      </c>
      <c r="AA85" s="360">
        <v>0</v>
      </c>
      <c r="AB85" s="360">
        <v>0</v>
      </c>
      <c r="AC85" s="360">
        <v>0</v>
      </c>
      <c r="AD85" s="360">
        <v>0</v>
      </c>
      <c r="AE85" s="360">
        <v>0</v>
      </c>
      <c r="AF85" s="360" t="s">
        <v>615</v>
      </c>
      <c r="AG85" s="360" t="s">
        <v>615</v>
      </c>
      <c r="AH85" s="360">
        <v>24.223380181594578</v>
      </c>
      <c r="AI85" s="360">
        <v>20.725924156934202</v>
      </c>
      <c r="AJ85" s="360">
        <v>21.754904793844354</v>
      </c>
      <c r="AK85" s="360">
        <v>23.617565160923398</v>
      </c>
      <c r="AL85" s="360">
        <v>29.327727814011794</v>
      </c>
      <c r="AM85" s="360">
        <v>34.994023591592736</v>
      </c>
      <c r="AN85" s="360">
        <v>36.368611613018146</v>
      </c>
      <c r="AO85" s="360">
        <v>40.762359576734475</v>
      </c>
      <c r="AP85" s="360">
        <v>313.40228987244683</v>
      </c>
      <c r="AQ85" s="360">
        <v>523.1741284824277</v>
      </c>
      <c r="AR85" s="360">
        <v>462.34201773823344</v>
      </c>
      <c r="AS85" s="360">
        <v>453.00852029210324</v>
      </c>
      <c r="AT85" s="360">
        <v>473.41859524471283</v>
      </c>
      <c r="AU85" s="360">
        <v>579.45376980299909</v>
      </c>
      <c r="AV85" s="360">
        <v>685.05728881177947</v>
      </c>
      <c r="AW85" s="360">
        <v>852.41730496978505</v>
      </c>
      <c r="AX85" s="360">
        <v>998.99124300361166</v>
      </c>
      <c r="AY85" s="360">
        <v>1135.1284466310906</v>
      </c>
      <c r="AZ85" s="360">
        <v>1310.7401961758578</v>
      </c>
      <c r="BA85" s="360">
        <v>1328.4093089596861</v>
      </c>
      <c r="BB85" s="360">
        <v>1374.5169597549234</v>
      </c>
      <c r="BC85" s="360">
        <v>1451.7997299941178</v>
      </c>
      <c r="BD85" s="360">
        <v>1462.1375547910709</v>
      </c>
      <c r="BE85" s="360">
        <v>1545.0120536026209</v>
      </c>
      <c r="BF85" s="360">
        <v>1644.3972833744842</v>
      </c>
      <c r="BG85" s="360">
        <v>1727.144591763067</v>
      </c>
      <c r="BH85" s="360">
        <v>1743.1170966993411</v>
      </c>
      <c r="BI85" s="360">
        <v>1786.440108570491</v>
      </c>
      <c r="BJ85" s="360">
        <v>1784.1988924983609</v>
      </c>
      <c r="BK85" s="360">
        <v>1884.6737070663175</v>
      </c>
      <c r="BL85" s="360">
        <v>1937.6637067025426</v>
      </c>
      <c r="BM85" s="360">
        <v>2100.626200911076</v>
      </c>
      <c r="BN85" s="360">
        <v>2175.9414447085442</v>
      </c>
      <c r="BO85" s="360">
        <v>2369.2951691727508</v>
      </c>
      <c r="BP85" s="360">
        <v>2588.785063744258</v>
      </c>
      <c r="BQ85" s="360">
        <v>2755.5827274161807</v>
      </c>
      <c r="BR85" s="360">
        <v>3032.5137484041911</v>
      </c>
      <c r="BS85" s="360">
        <v>3314.180399130586</v>
      </c>
      <c r="BT85" s="360">
        <v>3400.4170504030521</v>
      </c>
      <c r="BU85" s="360">
        <v>3557.4217859582818</v>
      </c>
      <c r="BV85" s="360">
        <v>3564.1605285331357</v>
      </c>
      <c r="BW85" s="360">
        <v>3552.4482183987766</v>
      </c>
      <c r="BX85" s="360">
        <v>3484.5827077071526</v>
      </c>
      <c r="BY85" s="360">
        <v>3543.7404459126324</v>
      </c>
      <c r="BZ85" s="360">
        <v>3497.9379487001324</v>
      </c>
      <c r="CA85" s="360">
        <v>3792.718976768283</v>
      </c>
      <c r="CB85" s="360">
        <v>4153.3594462037072</v>
      </c>
      <c r="CC85" s="360">
        <v>4304.0332338448552</v>
      </c>
      <c r="CD85" s="360">
        <v>4501.2016782254095</v>
      </c>
      <c r="CE85" s="360">
        <v>4705.4852057111284</v>
      </c>
      <c r="CF85" s="360">
        <v>4870.9118489213743</v>
      </c>
      <c r="CG85" s="361">
        <v>5060.4789509733528</v>
      </c>
    </row>
    <row r="86" spans="1:85" ht="15.5" x14ac:dyDescent="0.35">
      <c r="A86" s="335"/>
      <c r="B86" s="291" t="s">
        <v>609</v>
      </c>
      <c r="C86" s="337"/>
      <c r="D86" s="360">
        <v>0</v>
      </c>
      <c r="E86" s="360">
        <v>0</v>
      </c>
      <c r="F86" s="360">
        <v>0</v>
      </c>
      <c r="G86" s="360">
        <v>0</v>
      </c>
      <c r="H86" s="360">
        <v>0</v>
      </c>
      <c r="I86" s="360">
        <v>0</v>
      </c>
      <c r="J86" s="360">
        <v>0</v>
      </c>
      <c r="K86" s="360">
        <v>0</v>
      </c>
      <c r="L86" s="360">
        <v>0</v>
      </c>
      <c r="M86" s="360">
        <v>0</v>
      </c>
      <c r="N86" s="360">
        <v>0</v>
      </c>
      <c r="O86" s="360">
        <v>0</v>
      </c>
      <c r="P86" s="360">
        <v>0</v>
      </c>
      <c r="Q86" s="360">
        <v>0</v>
      </c>
      <c r="R86" s="360">
        <v>0</v>
      </c>
      <c r="S86" s="360">
        <v>0</v>
      </c>
      <c r="T86" s="360">
        <v>0</v>
      </c>
      <c r="U86" s="360">
        <v>0</v>
      </c>
      <c r="V86" s="360">
        <v>0</v>
      </c>
      <c r="W86" s="360">
        <v>0</v>
      </c>
      <c r="X86" s="360">
        <v>0</v>
      </c>
      <c r="Y86" s="360">
        <v>0</v>
      </c>
      <c r="Z86" s="360">
        <v>0</v>
      </c>
      <c r="AA86" s="360">
        <v>0</v>
      </c>
      <c r="AB86" s="360">
        <v>0</v>
      </c>
      <c r="AC86" s="360">
        <v>0</v>
      </c>
      <c r="AD86" s="360">
        <v>0</v>
      </c>
      <c r="AE86" s="360">
        <v>0</v>
      </c>
      <c r="AF86" s="360">
        <v>0</v>
      </c>
      <c r="AG86" s="360">
        <v>0</v>
      </c>
      <c r="AH86" s="360">
        <v>0</v>
      </c>
      <c r="AI86" s="360">
        <v>0</v>
      </c>
      <c r="AJ86" s="360">
        <v>0</v>
      </c>
      <c r="AK86" s="360">
        <v>0</v>
      </c>
      <c r="AL86" s="360">
        <v>0</v>
      </c>
      <c r="AM86" s="360">
        <v>0</v>
      </c>
      <c r="AN86" s="360">
        <v>0</v>
      </c>
      <c r="AO86" s="360">
        <v>0</v>
      </c>
      <c r="AP86" s="360">
        <v>0</v>
      </c>
      <c r="AQ86" s="360">
        <v>0</v>
      </c>
      <c r="AR86" s="360">
        <v>0</v>
      </c>
      <c r="AS86" s="360">
        <v>0</v>
      </c>
      <c r="AT86" s="360">
        <v>0</v>
      </c>
      <c r="AU86" s="360">
        <v>0</v>
      </c>
      <c r="AV86" s="360">
        <v>0</v>
      </c>
      <c r="AW86" s="360">
        <v>0</v>
      </c>
      <c r="AX86" s="360">
        <v>0</v>
      </c>
      <c r="AY86" s="360">
        <v>0</v>
      </c>
      <c r="AZ86" s="360">
        <v>0</v>
      </c>
      <c r="BA86" s="360">
        <v>0</v>
      </c>
      <c r="BB86" s="360">
        <v>0</v>
      </c>
      <c r="BC86" s="360">
        <v>0</v>
      </c>
      <c r="BD86" s="360">
        <v>456.57780440994208</v>
      </c>
      <c r="BE86" s="360">
        <v>593.51719605405196</v>
      </c>
      <c r="BF86" s="360">
        <v>653.24033193148716</v>
      </c>
      <c r="BG86" s="360">
        <v>640.93186321421638</v>
      </c>
      <c r="BH86" s="360">
        <v>541.03342733897523</v>
      </c>
      <c r="BI86" s="360">
        <v>475.37052526874595</v>
      </c>
      <c r="BJ86" s="360">
        <v>453.8246030127616</v>
      </c>
      <c r="BK86" s="360">
        <v>432.76501198384017</v>
      </c>
      <c r="BL86" s="360">
        <v>407.69139867211004</v>
      </c>
      <c r="BM86" s="360">
        <v>441.98169108048955</v>
      </c>
      <c r="BN86" s="360">
        <v>553.45779228968161</v>
      </c>
      <c r="BO86" s="360">
        <v>603.29271803085942</v>
      </c>
      <c r="BP86" s="360">
        <v>698.99489460378652</v>
      </c>
      <c r="BQ86" s="360">
        <v>752.8391463720651</v>
      </c>
      <c r="BR86" s="360">
        <v>780.64099437090692</v>
      </c>
      <c r="BS86" s="360">
        <v>823.56557443586269</v>
      </c>
      <c r="BT86" s="360">
        <v>810.80490952363414</v>
      </c>
      <c r="BU86" s="360">
        <v>859.80304867343887</v>
      </c>
      <c r="BV86" s="360">
        <v>835.92131083521474</v>
      </c>
      <c r="BW86" s="360">
        <v>777.72356310045518</v>
      </c>
      <c r="BX86" s="360">
        <v>579.82366544742251</v>
      </c>
      <c r="BY86" s="360">
        <v>466.71101452648259</v>
      </c>
      <c r="BZ86" s="360">
        <v>547.4782505630543</v>
      </c>
      <c r="CA86" s="360">
        <v>415.97200087148173</v>
      </c>
      <c r="CB86" s="360">
        <v>141.46675078631858</v>
      </c>
      <c r="CC86" s="360">
        <v>3.2443009995995559E-2</v>
      </c>
      <c r="CD86" s="360">
        <v>-8.2853101611886804E-2</v>
      </c>
      <c r="CE86" s="360">
        <v>-1.2633707823194356</v>
      </c>
      <c r="CF86" s="360">
        <v>-1.5148501768827431</v>
      </c>
      <c r="CG86" s="361">
        <v>-1.5395368701265315</v>
      </c>
    </row>
    <row r="87" spans="1:85" ht="15.5" x14ac:dyDescent="0.35">
      <c r="A87" s="335"/>
      <c r="B87" s="291" t="s">
        <v>610</v>
      </c>
      <c r="C87" s="337"/>
      <c r="D87" s="360">
        <v>0</v>
      </c>
      <c r="E87" s="360">
        <v>0</v>
      </c>
      <c r="F87" s="360">
        <v>0</v>
      </c>
      <c r="G87" s="360">
        <v>0</v>
      </c>
      <c r="H87" s="360">
        <v>0</v>
      </c>
      <c r="I87" s="360">
        <v>0</v>
      </c>
      <c r="J87" s="360">
        <v>0</v>
      </c>
      <c r="K87" s="360">
        <v>0</v>
      </c>
      <c r="L87" s="360">
        <v>0</v>
      </c>
      <c r="M87" s="360">
        <v>0</v>
      </c>
      <c r="N87" s="360">
        <v>0</v>
      </c>
      <c r="O87" s="360">
        <v>0</v>
      </c>
      <c r="P87" s="360">
        <v>0</v>
      </c>
      <c r="Q87" s="360">
        <v>0</v>
      </c>
      <c r="R87" s="360">
        <v>0</v>
      </c>
      <c r="S87" s="360">
        <v>0</v>
      </c>
      <c r="T87" s="360">
        <v>0</v>
      </c>
      <c r="U87" s="360">
        <v>0</v>
      </c>
      <c r="V87" s="360">
        <v>0</v>
      </c>
      <c r="W87" s="360">
        <v>0</v>
      </c>
      <c r="X87" s="360">
        <v>0</v>
      </c>
      <c r="Y87" s="360">
        <v>0</v>
      </c>
      <c r="Z87" s="360">
        <v>0</v>
      </c>
      <c r="AA87" s="360">
        <v>0</v>
      </c>
      <c r="AB87" s="360">
        <v>0</v>
      </c>
      <c r="AC87" s="360">
        <v>0</v>
      </c>
      <c r="AD87" s="360">
        <v>0</v>
      </c>
      <c r="AE87" s="360">
        <v>0</v>
      </c>
      <c r="AF87" s="360">
        <v>0</v>
      </c>
      <c r="AG87" s="360">
        <v>0</v>
      </c>
      <c r="AH87" s="360">
        <v>0</v>
      </c>
      <c r="AI87" s="360">
        <v>0</v>
      </c>
      <c r="AJ87" s="360">
        <v>0</v>
      </c>
      <c r="AK87" s="360">
        <v>0</v>
      </c>
      <c r="AL87" s="360">
        <v>0</v>
      </c>
      <c r="AM87" s="360">
        <v>0</v>
      </c>
      <c r="AN87" s="360">
        <v>0</v>
      </c>
      <c r="AO87" s="360">
        <v>0</v>
      </c>
      <c r="AP87" s="360">
        <v>0</v>
      </c>
      <c r="AQ87" s="360">
        <v>0</v>
      </c>
      <c r="AR87" s="360">
        <v>0</v>
      </c>
      <c r="AS87" s="360">
        <v>0</v>
      </c>
      <c r="AT87" s="360">
        <v>0</v>
      </c>
      <c r="AU87" s="360">
        <v>0</v>
      </c>
      <c r="AV87" s="360">
        <v>0</v>
      </c>
      <c r="AW87" s="360">
        <v>0</v>
      </c>
      <c r="AX87" s="360">
        <v>0</v>
      </c>
      <c r="AY87" s="360">
        <v>0</v>
      </c>
      <c r="AZ87" s="360">
        <v>0</v>
      </c>
      <c r="BA87" s="360">
        <v>0</v>
      </c>
      <c r="BB87" s="360">
        <v>0</v>
      </c>
      <c r="BC87" s="360">
        <v>0</v>
      </c>
      <c r="BD87" s="360">
        <v>0</v>
      </c>
      <c r="BE87" s="360">
        <v>0</v>
      </c>
      <c r="BF87" s="360">
        <v>0</v>
      </c>
      <c r="BG87" s="360">
        <v>0</v>
      </c>
      <c r="BH87" s="360">
        <v>0</v>
      </c>
      <c r="BI87" s="360">
        <v>0</v>
      </c>
      <c r="BJ87" s="360">
        <v>0</v>
      </c>
      <c r="BK87" s="360">
        <v>0</v>
      </c>
      <c r="BL87" s="360">
        <v>0</v>
      </c>
      <c r="BM87" s="360">
        <v>0</v>
      </c>
      <c r="BN87" s="360">
        <v>0</v>
      </c>
      <c r="BO87" s="360">
        <v>0</v>
      </c>
      <c r="BP87" s="360">
        <v>0</v>
      </c>
      <c r="BQ87" s="360">
        <v>0</v>
      </c>
      <c r="BR87" s="360">
        <v>0.26928456383943628</v>
      </c>
      <c r="BS87" s="360">
        <v>2.0767966693027931</v>
      </c>
      <c r="BT87" s="360">
        <v>27.851349346188492</v>
      </c>
      <c r="BU87" s="360">
        <v>100.20120867009366</v>
      </c>
      <c r="BV87" s="360">
        <v>302.70008403402227</v>
      </c>
      <c r="BW87" s="360">
        <v>287.04585318558242</v>
      </c>
      <c r="BX87" s="360">
        <v>452.63846466750579</v>
      </c>
      <c r="BY87" s="360">
        <v>579.97506192041783</v>
      </c>
      <c r="BZ87" s="360">
        <v>732.90766864123225</v>
      </c>
      <c r="CA87" s="360">
        <v>971.14216073492696</v>
      </c>
      <c r="CB87" s="360">
        <v>1277.525568018913</v>
      </c>
      <c r="CC87" s="360">
        <v>1421.0837870135865</v>
      </c>
      <c r="CD87" s="360">
        <v>1487.6599000220674</v>
      </c>
      <c r="CE87" s="360">
        <v>1539.5666803517565</v>
      </c>
      <c r="CF87" s="360">
        <v>1643.9307081617872</v>
      </c>
      <c r="CG87" s="361">
        <v>1762.9623929543118</v>
      </c>
    </row>
    <row r="88" spans="1:85" ht="27.65" customHeight="1" x14ac:dyDescent="0.35">
      <c r="A88" s="335"/>
      <c r="B88" s="336" t="s">
        <v>578</v>
      </c>
      <c r="C88" s="337"/>
      <c r="D88" s="360">
        <v>0</v>
      </c>
      <c r="E88" s="360">
        <v>0</v>
      </c>
      <c r="F88" s="360">
        <v>0</v>
      </c>
      <c r="G88" s="360">
        <v>0</v>
      </c>
      <c r="H88" s="360">
        <v>0</v>
      </c>
      <c r="I88" s="360">
        <v>0</v>
      </c>
      <c r="J88" s="360">
        <v>0</v>
      </c>
      <c r="K88" s="360">
        <v>0</v>
      </c>
      <c r="L88" s="360">
        <v>0</v>
      </c>
      <c r="M88" s="360">
        <v>0</v>
      </c>
      <c r="N88" s="360">
        <v>0</v>
      </c>
      <c r="O88" s="360">
        <v>0</v>
      </c>
      <c r="P88" s="360">
        <v>0</v>
      </c>
      <c r="Q88" s="360">
        <v>0</v>
      </c>
      <c r="R88" s="360">
        <v>0</v>
      </c>
      <c r="S88" s="360">
        <v>0</v>
      </c>
      <c r="T88" s="360">
        <v>0</v>
      </c>
      <c r="U88" s="360">
        <v>0</v>
      </c>
      <c r="V88" s="360">
        <v>0</v>
      </c>
      <c r="W88" s="360">
        <v>0</v>
      </c>
      <c r="X88" s="360">
        <v>0</v>
      </c>
      <c r="Y88" s="360">
        <v>0</v>
      </c>
      <c r="Z88" s="360">
        <v>0</v>
      </c>
      <c r="AA88" s="360">
        <v>0</v>
      </c>
      <c r="AB88" s="360">
        <v>0</v>
      </c>
      <c r="AC88" s="360">
        <v>0</v>
      </c>
      <c r="AD88" s="360">
        <v>0</v>
      </c>
      <c r="AE88" s="360">
        <v>0</v>
      </c>
      <c r="AF88" s="360">
        <v>0</v>
      </c>
      <c r="AG88" s="360">
        <v>0</v>
      </c>
      <c r="AH88" s="360">
        <v>0</v>
      </c>
      <c r="AI88" s="360">
        <v>0</v>
      </c>
      <c r="AJ88" s="360">
        <v>0</v>
      </c>
      <c r="AK88" s="360">
        <v>0</v>
      </c>
      <c r="AL88" s="360">
        <v>0</v>
      </c>
      <c r="AM88" s="360">
        <v>0</v>
      </c>
      <c r="AN88" s="360">
        <v>0</v>
      </c>
      <c r="AO88" s="360">
        <v>0</v>
      </c>
      <c r="AP88" s="360">
        <v>0</v>
      </c>
      <c r="AQ88" s="360">
        <v>0</v>
      </c>
      <c r="AR88" s="360">
        <v>0</v>
      </c>
      <c r="AS88" s="360">
        <v>0</v>
      </c>
      <c r="AT88" s="360">
        <v>0</v>
      </c>
      <c r="AU88" s="360">
        <v>0</v>
      </c>
      <c r="AV88" s="360">
        <v>0</v>
      </c>
      <c r="AW88" s="360">
        <v>0</v>
      </c>
      <c r="AX88" s="360">
        <v>0</v>
      </c>
      <c r="AY88" s="360">
        <v>0</v>
      </c>
      <c r="AZ88" s="360">
        <v>0</v>
      </c>
      <c r="BA88" s="360">
        <v>0</v>
      </c>
      <c r="BB88" s="360">
        <v>0</v>
      </c>
      <c r="BC88" s="360">
        <v>0</v>
      </c>
      <c r="BD88" s="360">
        <v>0</v>
      </c>
      <c r="BE88" s="360">
        <v>0</v>
      </c>
      <c r="BF88" s="360">
        <v>0</v>
      </c>
      <c r="BG88" s="360">
        <v>0</v>
      </c>
      <c r="BH88" s="360">
        <v>0</v>
      </c>
      <c r="BI88" s="360">
        <v>0</v>
      </c>
      <c r="BJ88" s="360">
        <v>0</v>
      </c>
      <c r="BK88" s="360">
        <v>0</v>
      </c>
      <c r="BL88" s="360">
        <v>0</v>
      </c>
      <c r="BM88" s="360">
        <v>0</v>
      </c>
      <c r="BN88" s="360">
        <v>0</v>
      </c>
      <c r="BO88" s="360">
        <v>0</v>
      </c>
      <c r="BP88" s="360">
        <v>0</v>
      </c>
      <c r="BQ88" s="360">
        <v>0</v>
      </c>
      <c r="BR88" s="360">
        <v>0</v>
      </c>
      <c r="BS88" s="360">
        <v>0</v>
      </c>
      <c r="BT88" s="360">
        <v>0</v>
      </c>
      <c r="BU88" s="360">
        <v>0</v>
      </c>
      <c r="BV88" s="360">
        <v>0</v>
      </c>
      <c r="BW88" s="360">
        <v>0</v>
      </c>
      <c r="BX88" s="360">
        <v>0</v>
      </c>
      <c r="BY88" s="360">
        <v>0</v>
      </c>
      <c r="BZ88" s="360">
        <v>1360.3528401452131</v>
      </c>
      <c r="CA88" s="360">
        <v>1536.7945537449759</v>
      </c>
      <c r="CB88" s="360">
        <v>2.4203586587418062</v>
      </c>
      <c r="CC88" s="360">
        <v>0</v>
      </c>
      <c r="CD88" s="360">
        <v>0</v>
      </c>
      <c r="CE88" s="360">
        <v>0</v>
      </c>
      <c r="CF88" s="360">
        <v>0</v>
      </c>
      <c r="CG88" s="361">
        <v>0</v>
      </c>
    </row>
    <row r="89" spans="1:85" ht="27" customHeight="1" x14ac:dyDescent="0.35">
      <c r="A89" s="335"/>
      <c r="B89" s="336" t="s">
        <v>611</v>
      </c>
      <c r="C89" s="337"/>
      <c r="D89" s="360">
        <v>0</v>
      </c>
      <c r="E89" s="360">
        <v>0</v>
      </c>
      <c r="F89" s="360">
        <v>0</v>
      </c>
      <c r="G89" s="360">
        <v>0</v>
      </c>
      <c r="H89" s="360">
        <v>0</v>
      </c>
      <c r="I89" s="360">
        <v>0</v>
      </c>
      <c r="J89" s="360">
        <v>0</v>
      </c>
      <c r="K89" s="360">
        <v>0</v>
      </c>
      <c r="L89" s="360">
        <v>0</v>
      </c>
      <c r="M89" s="360">
        <v>0</v>
      </c>
      <c r="N89" s="360">
        <v>0</v>
      </c>
      <c r="O89" s="360">
        <v>0</v>
      </c>
      <c r="P89" s="360">
        <v>0</v>
      </c>
      <c r="Q89" s="360">
        <v>0</v>
      </c>
      <c r="R89" s="360">
        <v>0</v>
      </c>
      <c r="S89" s="360">
        <v>0</v>
      </c>
      <c r="T89" s="360">
        <v>0</v>
      </c>
      <c r="U89" s="360">
        <v>0</v>
      </c>
      <c r="V89" s="360">
        <v>0</v>
      </c>
      <c r="W89" s="360">
        <v>0</v>
      </c>
      <c r="X89" s="360">
        <v>0</v>
      </c>
      <c r="Y89" s="360">
        <v>0</v>
      </c>
      <c r="Z89" s="360">
        <v>0</v>
      </c>
      <c r="AA89" s="360">
        <v>0</v>
      </c>
      <c r="AB89" s="360">
        <v>0</v>
      </c>
      <c r="AC89" s="360">
        <v>0</v>
      </c>
      <c r="AD89" s="360">
        <v>0</v>
      </c>
      <c r="AE89" s="360">
        <v>0</v>
      </c>
      <c r="AF89" s="360">
        <v>0</v>
      </c>
      <c r="AG89" s="360">
        <v>0</v>
      </c>
      <c r="AH89" s="360">
        <v>311.85889831285681</v>
      </c>
      <c r="AI89" s="360">
        <v>292.30883797994767</v>
      </c>
      <c r="AJ89" s="360">
        <v>315.94830050423474</v>
      </c>
      <c r="AK89" s="360">
        <v>463.6400539189936</v>
      </c>
      <c r="AL89" s="360">
        <v>554.38065997162926</v>
      </c>
      <c r="AM89" s="360">
        <v>625.36095221931134</v>
      </c>
      <c r="AN89" s="360">
        <v>667.19934190415427</v>
      </c>
      <c r="AO89" s="360">
        <v>706.62753860127555</v>
      </c>
      <c r="AP89" s="360">
        <v>732.17364798264816</v>
      </c>
      <c r="AQ89" s="360">
        <v>715.82745745407692</v>
      </c>
      <c r="AR89" s="360">
        <v>585.49512079202384</v>
      </c>
      <c r="AS89" s="360">
        <v>745.76976635567087</v>
      </c>
      <c r="AT89" s="360">
        <v>945.61506864707201</v>
      </c>
      <c r="AU89" s="360">
        <v>1180.1230966025805</v>
      </c>
      <c r="AV89" s="360">
        <v>1510.0995356326719</v>
      </c>
      <c r="AW89" s="360">
        <v>1956.7972991084998</v>
      </c>
      <c r="AX89" s="360">
        <v>2472.6715757365691</v>
      </c>
      <c r="AY89" s="360">
        <v>2789.9737202291089</v>
      </c>
      <c r="AZ89" s="360">
        <v>3056.794891433025</v>
      </c>
      <c r="BA89" s="360">
        <v>3340.0784105864741</v>
      </c>
      <c r="BB89" s="360">
        <v>3632.8339504187338</v>
      </c>
      <c r="BC89" s="360">
        <v>3908.6182754969609</v>
      </c>
      <c r="BD89" s="360">
        <v>4158.8960488818257</v>
      </c>
      <c r="BE89" s="360">
        <v>4493.2493150235141</v>
      </c>
      <c r="BF89" s="360">
        <v>5206.7103737277139</v>
      </c>
      <c r="BG89" s="360">
        <v>5035.8643864038577</v>
      </c>
      <c r="BH89" s="360">
        <v>5276.5308560913682</v>
      </c>
      <c r="BI89" s="360">
        <v>5571.0910456060119</v>
      </c>
      <c r="BJ89" s="360">
        <v>5875.6805294796413</v>
      </c>
      <c r="BK89" s="360">
        <v>6095.8084023665178</v>
      </c>
      <c r="BL89" s="360">
        <v>7200.9674831916273</v>
      </c>
      <c r="BM89" s="360">
        <v>8115.4979061947161</v>
      </c>
      <c r="BN89" s="360">
        <v>8550.5396714603648</v>
      </c>
      <c r="BO89" s="360">
        <v>9064.9063674300851</v>
      </c>
      <c r="BP89" s="360">
        <v>9492.1629236623121</v>
      </c>
      <c r="BQ89" s="360">
        <v>9638.5865993887364</v>
      </c>
      <c r="BR89" s="360">
        <v>10311.224240872398</v>
      </c>
      <c r="BS89" s="360">
        <v>10765.741970312531</v>
      </c>
      <c r="BT89" s="360">
        <v>10564.70689849424</v>
      </c>
      <c r="BU89" s="360">
        <v>10393.683483060189</v>
      </c>
      <c r="BV89" s="360">
        <v>10135.356451637594</v>
      </c>
      <c r="BW89" s="360">
        <v>10373.233956005648</v>
      </c>
      <c r="BX89" s="360">
        <v>10542.777440415186</v>
      </c>
      <c r="BY89" s="360">
        <v>11795.631779392168</v>
      </c>
      <c r="BZ89" s="360">
        <v>12064.02445713389</v>
      </c>
      <c r="CA89" s="360">
        <v>12682.619938967884</v>
      </c>
      <c r="CB89" s="360">
        <v>13445.717007278105</v>
      </c>
      <c r="CC89" s="360">
        <v>13551.445291485074</v>
      </c>
      <c r="CD89" s="360">
        <v>14054.290915070016</v>
      </c>
      <c r="CE89" s="360">
        <v>14509.499742529104</v>
      </c>
      <c r="CF89" s="360">
        <v>14902.756705557533</v>
      </c>
      <c r="CG89" s="361">
        <v>15362.034092626625</v>
      </c>
    </row>
    <row r="90" spans="1:85" ht="15.5" x14ac:dyDescent="0.35">
      <c r="A90" s="335"/>
      <c r="B90" s="291" t="s">
        <v>612</v>
      </c>
      <c r="C90" s="337"/>
      <c r="D90" s="360">
        <v>0</v>
      </c>
      <c r="E90" s="360">
        <v>0</v>
      </c>
      <c r="F90" s="360">
        <v>0</v>
      </c>
      <c r="G90" s="360">
        <v>0</v>
      </c>
      <c r="H90" s="360">
        <v>0</v>
      </c>
      <c r="I90" s="360">
        <v>0</v>
      </c>
      <c r="J90" s="360">
        <v>0</v>
      </c>
      <c r="K90" s="360">
        <v>0</v>
      </c>
      <c r="L90" s="360">
        <v>0</v>
      </c>
      <c r="M90" s="360">
        <v>0</v>
      </c>
      <c r="N90" s="360">
        <v>0</v>
      </c>
      <c r="O90" s="360">
        <v>0</v>
      </c>
      <c r="P90" s="360">
        <v>0</v>
      </c>
      <c r="Q90" s="360">
        <v>0</v>
      </c>
      <c r="R90" s="360">
        <v>0</v>
      </c>
      <c r="S90" s="360">
        <v>0</v>
      </c>
      <c r="T90" s="360">
        <v>0</v>
      </c>
      <c r="U90" s="360">
        <v>0</v>
      </c>
      <c r="V90" s="360">
        <v>0</v>
      </c>
      <c r="W90" s="360">
        <v>0</v>
      </c>
      <c r="X90" s="360">
        <v>0</v>
      </c>
      <c r="Y90" s="360">
        <v>0</v>
      </c>
      <c r="Z90" s="360">
        <v>0</v>
      </c>
      <c r="AA90" s="360">
        <v>0</v>
      </c>
      <c r="AB90" s="360">
        <v>0</v>
      </c>
      <c r="AC90" s="360">
        <v>0</v>
      </c>
      <c r="AD90" s="360">
        <v>0</v>
      </c>
      <c r="AE90" s="360">
        <v>0</v>
      </c>
      <c r="AF90" s="360">
        <v>0</v>
      </c>
      <c r="AG90" s="360">
        <v>0</v>
      </c>
      <c r="AH90" s="360">
        <v>311.85889831285681</v>
      </c>
      <c r="AI90" s="360">
        <v>292.30883797994767</v>
      </c>
      <c r="AJ90" s="360">
        <v>315.94830050423474</v>
      </c>
      <c r="AK90" s="360">
        <v>463.6400539189936</v>
      </c>
      <c r="AL90" s="360">
        <v>554.38065997162926</v>
      </c>
      <c r="AM90" s="360">
        <v>625.36095221931134</v>
      </c>
      <c r="AN90" s="360">
        <v>667.19934190415427</v>
      </c>
      <c r="AO90" s="360">
        <v>706.62753860127555</v>
      </c>
      <c r="AP90" s="360">
        <v>732.17364798264816</v>
      </c>
      <c r="AQ90" s="360">
        <v>715.82745745407692</v>
      </c>
      <c r="AR90" s="360">
        <v>585.49512079202384</v>
      </c>
      <c r="AS90" s="360">
        <v>745.76976635567087</v>
      </c>
      <c r="AT90" s="360">
        <v>945.61506864707201</v>
      </c>
      <c r="AU90" s="360">
        <v>1180.1230966025805</v>
      </c>
      <c r="AV90" s="360">
        <v>1510.0995356326719</v>
      </c>
      <c r="AW90" s="360">
        <v>1956.7972991084998</v>
      </c>
      <c r="AX90" s="360">
        <v>2472.6715757365691</v>
      </c>
      <c r="AY90" s="360">
        <v>2789.9737202291089</v>
      </c>
      <c r="AZ90" s="360">
        <v>3056.794891433025</v>
      </c>
      <c r="BA90" s="360">
        <v>3340.0784105864741</v>
      </c>
      <c r="BB90" s="360">
        <v>3632.8339504187338</v>
      </c>
      <c r="BC90" s="360">
        <v>3908.6182754969609</v>
      </c>
      <c r="BD90" s="360">
        <v>4158.8960488818257</v>
      </c>
      <c r="BE90" s="360">
        <v>4493.2493150235141</v>
      </c>
      <c r="BF90" s="360">
        <v>5206.7103737277139</v>
      </c>
      <c r="BG90" s="360">
        <v>5035.8643864038577</v>
      </c>
      <c r="BH90" s="360">
        <v>5276.5308560913682</v>
      </c>
      <c r="BI90" s="360">
        <v>5571.0910456060119</v>
      </c>
      <c r="BJ90" s="360">
        <v>5875.6805294796413</v>
      </c>
      <c r="BK90" s="360">
        <v>6095.8084023665178</v>
      </c>
      <c r="BL90" s="360">
        <v>7200.9674831916273</v>
      </c>
      <c r="BM90" s="360">
        <v>8115.4979061947161</v>
      </c>
      <c r="BN90" s="360">
        <v>8550.5396714603648</v>
      </c>
      <c r="BO90" s="360">
        <v>9064.9063674300851</v>
      </c>
      <c r="BP90" s="360">
        <v>9492.1629236623121</v>
      </c>
      <c r="BQ90" s="360">
        <v>9638.5865993887364</v>
      </c>
      <c r="BR90" s="360">
        <v>10311.224240872398</v>
      </c>
      <c r="BS90" s="360">
        <v>10765.741970312531</v>
      </c>
      <c r="BT90" s="360">
        <v>10496.271683212968</v>
      </c>
      <c r="BU90" s="360">
        <v>10091.983952947654</v>
      </c>
      <c r="BV90" s="360">
        <v>9381.7159798443463</v>
      </c>
      <c r="BW90" s="360">
        <v>8365.252872480045</v>
      </c>
      <c r="BX90" s="360">
        <v>7675.0925156950861</v>
      </c>
      <c r="BY90" s="360">
        <v>7271.6823041425378</v>
      </c>
      <c r="BZ90" s="360">
        <v>6623.9012060803389</v>
      </c>
      <c r="CA90" s="360">
        <v>6298.2901972786058</v>
      </c>
      <c r="CB90" s="360">
        <v>5221.4521656928346</v>
      </c>
      <c r="CC90" s="360">
        <v>2335.3234623672588</v>
      </c>
      <c r="CD90" s="360">
        <v>1636.4046317245447</v>
      </c>
      <c r="CE90" s="360">
        <v>1676.2828297915892</v>
      </c>
      <c r="CF90" s="360">
        <v>1687.2617360766087</v>
      </c>
      <c r="CG90" s="361">
        <v>1714.7290154030093</v>
      </c>
    </row>
    <row r="91" spans="1:85" ht="15.5" x14ac:dyDescent="0.35">
      <c r="A91" s="335"/>
      <c r="B91" s="291" t="s">
        <v>613</v>
      </c>
      <c r="C91" s="337"/>
      <c r="D91" s="360">
        <v>0</v>
      </c>
      <c r="E91" s="360">
        <v>0</v>
      </c>
      <c r="F91" s="360">
        <v>0</v>
      </c>
      <c r="G91" s="360">
        <v>0</v>
      </c>
      <c r="H91" s="360">
        <v>0</v>
      </c>
      <c r="I91" s="360">
        <v>0</v>
      </c>
      <c r="J91" s="360">
        <v>0</v>
      </c>
      <c r="K91" s="360">
        <v>0</v>
      </c>
      <c r="L91" s="360">
        <v>0</v>
      </c>
      <c r="M91" s="360">
        <v>0</v>
      </c>
      <c r="N91" s="360">
        <v>0</v>
      </c>
      <c r="O91" s="360">
        <v>0</v>
      </c>
      <c r="P91" s="360">
        <v>0</v>
      </c>
      <c r="Q91" s="360">
        <v>0</v>
      </c>
      <c r="R91" s="360">
        <v>0</v>
      </c>
      <c r="S91" s="360">
        <v>0</v>
      </c>
      <c r="T91" s="360">
        <v>0</v>
      </c>
      <c r="U91" s="360">
        <v>0</v>
      </c>
      <c r="V91" s="360">
        <v>0</v>
      </c>
      <c r="W91" s="360">
        <v>0</v>
      </c>
      <c r="X91" s="360">
        <v>0</v>
      </c>
      <c r="Y91" s="360">
        <v>0</v>
      </c>
      <c r="Z91" s="360">
        <v>0</v>
      </c>
      <c r="AA91" s="360">
        <v>0</v>
      </c>
      <c r="AB91" s="360">
        <v>0</v>
      </c>
      <c r="AC91" s="360">
        <v>0</v>
      </c>
      <c r="AD91" s="360">
        <v>0</v>
      </c>
      <c r="AE91" s="360">
        <v>0</v>
      </c>
      <c r="AF91" s="360">
        <v>0</v>
      </c>
      <c r="AG91" s="360">
        <v>0</v>
      </c>
      <c r="AH91" s="360">
        <v>0</v>
      </c>
      <c r="AI91" s="360">
        <v>0</v>
      </c>
      <c r="AJ91" s="360">
        <v>0</v>
      </c>
      <c r="AK91" s="360">
        <v>0</v>
      </c>
      <c r="AL91" s="360">
        <v>0</v>
      </c>
      <c r="AM91" s="360">
        <v>0</v>
      </c>
      <c r="AN91" s="360">
        <v>0</v>
      </c>
      <c r="AO91" s="360">
        <v>0</v>
      </c>
      <c r="AP91" s="360">
        <v>0</v>
      </c>
      <c r="AQ91" s="360">
        <v>0</v>
      </c>
      <c r="AR91" s="360">
        <v>0</v>
      </c>
      <c r="AS91" s="360">
        <v>0</v>
      </c>
      <c r="AT91" s="360">
        <v>0</v>
      </c>
      <c r="AU91" s="360">
        <v>0</v>
      </c>
      <c r="AV91" s="360">
        <v>0</v>
      </c>
      <c r="AW91" s="360">
        <v>0</v>
      </c>
      <c r="AX91" s="360">
        <v>0</v>
      </c>
      <c r="AY91" s="360">
        <v>0</v>
      </c>
      <c r="AZ91" s="360">
        <v>0</v>
      </c>
      <c r="BA91" s="360">
        <v>0</v>
      </c>
      <c r="BB91" s="360">
        <v>0</v>
      </c>
      <c r="BC91" s="360">
        <v>0</v>
      </c>
      <c r="BD91" s="360">
        <v>0</v>
      </c>
      <c r="BE91" s="360">
        <v>0</v>
      </c>
      <c r="BF91" s="360">
        <v>0</v>
      </c>
      <c r="BG91" s="360">
        <v>0</v>
      </c>
      <c r="BH91" s="360">
        <v>0</v>
      </c>
      <c r="BI91" s="360">
        <v>0</v>
      </c>
      <c r="BJ91" s="360">
        <v>0</v>
      </c>
      <c r="BK91" s="360">
        <v>0</v>
      </c>
      <c r="BL91" s="360">
        <v>0</v>
      </c>
      <c r="BM91" s="360">
        <v>0</v>
      </c>
      <c r="BN91" s="360">
        <v>0</v>
      </c>
      <c r="BO91" s="360">
        <v>0</v>
      </c>
      <c r="BP91" s="360">
        <v>0</v>
      </c>
      <c r="BQ91" s="360">
        <v>0</v>
      </c>
      <c r="BR91" s="360">
        <v>0</v>
      </c>
      <c r="BS91" s="360">
        <v>0</v>
      </c>
      <c r="BT91" s="360">
        <v>68.435215281272491</v>
      </c>
      <c r="BU91" s="360">
        <v>301.69953011253602</v>
      </c>
      <c r="BV91" s="360">
        <v>753.64047179324666</v>
      </c>
      <c r="BW91" s="360">
        <v>2007.9810835256019</v>
      </c>
      <c r="BX91" s="360">
        <v>2867.6849247200998</v>
      </c>
      <c r="BY91" s="360">
        <v>4523.9494752496303</v>
      </c>
      <c r="BZ91" s="360">
        <v>5440.1232510535519</v>
      </c>
      <c r="CA91" s="360">
        <v>6384.3297416892792</v>
      </c>
      <c r="CB91" s="360">
        <v>8224.2648415852709</v>
      </c>
      <c r="CC91" s="360">
        <v>11216.121829117814</v>
      </c>
      <c r="CD91" s="360">
        <v>12417.88628334547</v>
      </c>
      <c r="CE91" s="360">
        <v>12833.216912737515</v>
      </c>
      <c r="CF91" s="360">
        <v>13215.494969480924</v>
      </c>
      <c r="CG91" s="361">
        <v>13647.305077223618</v>
      </c>
    </row>
    <row r="92" spans="1:85" ht="27" customHeight="1" x14ac:dyDescent="0.35">
      <c r="A92" s="335"/>
      <c r="B92" s="343" t="s">
        <v>614</v>
      </c>
      <c r="C92" s="337"/>
      <c r="D92" s="360">
        <v>0</v>
      </c>
      <c r="E92" s="360">
        <v>0</v>
      </c>
      <c r="F92" s="360">
        <v>0</v>
      </c>
      <c r="G92" s="360">
        <v>0</v>
      </c>
      <c r="H92" s="360">
        <v>0</v>
      </c>
      <c r="I92" s="360">
        <v>0</v>
      </c>
      <c r="J92" s="360">
        <v>0</v>
      </c>
      <c r="K92" s="360">
        <v>0</v>
      </c>
      <c r="L92" s="360">
        <v>0</v>
      </c>
      <c r="M92" s="360">
        <v>0</v>
      </c>
      <c r="N92" s="360">
        <v>0</v>
      </c>
      <c r="O92" s="360">
        <v>0</v>
      </c>
      <c r="P92" s="360">
        <v>0</v>
      </c>
      <c r="Q92" s="360">
        <v>0</v>
      </c>
      <c r="R92" s="360">
        <v>0</v>
      </c>
      <c r="S92" s="360">
        <v>0</v>
      </c>
      <c r="T92" s="360">
        <v>0</v>
      </c>
      <c r="U92" s="360">
        <v>0</v>
      </c>
      <c r="V92" s="360">
        <v>0</v>
      </c>
      <c r="W92" s="360">
        <v>0</v>
      </c>
      <c r="X92" s="360">
        <v>0</v>
      </c>
      <c r="Y92" s="360">
        <v>0</v>
      </c>
      <c r="Z92" s="360">
        <v>0</v>
      </c>
      <c r="AA92" s="360">
        <v>0</v>
      </c>
      <c r="AB92" s="360">
        <v>0</v>
      </c>
      <c r="AC92" s="360">
        <v>0</v>
      </c>
      <c r="AD92" s="360">
        <v>0</v>
      </c>
      <c r="AE92" s="360">
        <v>0</v>
      </c>
      <c r="AF92" s="360">
        <v>56.574351600643482</v>
      </c>
      <c r="AG92" s="360">
        <v>106.260073738247</v>
      </c>
      <c r="AH92" s="360">
        <v>10236.381866165153</v>
      </c>
      <c r="AI92" s="360">
        <v>9578.3439419642182</v>
      </c>
      <c r="AJ92" s="360">
        <v>8999.1264170973263</v>
      </c>
      <c r="AK92" s="360">
        <v>9335.7837871093034</v>
      </c>
      <c r="AL92" s="360">
        <v>9432.7693828612391</v>
      </c>
      <c r="AM92" s="360">
        <v>9267.689560344339</v>
      </c>
      <c r="AN92" s="360">
        <v>9983.8015702613648</v>
      </c>
      <c r="AO92" s="360">
        <v>10387.035905956218</v>
      </c>
      <c r="AP92" s="360">
        <v>10959.432101385151</v>
      </c>
      <c r="AQ92" s="360">
        <v>11279.611458578562</v>
      </c>
      <c r="AR92" s="360">
        <v>11951.126713156384</v>
      </c>
      <c r="AS92" s="360">
        <v>12411.105877445652</v>
      </c>
      <c r="AT92" s="360">
        <v>13169.135194456352</v>
      </c>
      <c r="AU92" s="360">
        <v>15437.546744120047</v>
      </c>
      <c r="AV92" s="360">
        <v>18768.122325807159</v>
      </c>
      <c r="AW92" s="360">
        <v>21582.973498256732</v>
      </c>
      <c r="AX92" s="360">
        <v>23698.944367188964</v>
      </c>
      <c r="AY92" s="360">
        <v>26723.582771164416</v>
      </c>
      <c r="AZ92" s="360">
        <v>27022.003703894305</v>
      </c>
      <c r="BA92" s="360">
        <v>27411.439417254129</v>
      </c>
      <c r="BB92" s="360">
        <v>27281.474225096732</v>
      </c>
      <c r="BC92" s="360">
        <v>26635.79435000577</v>
      </c>
      <c r="BD92" s="360">
        <v>27016.359930068724</v>
      </c>
      <c r="BE92" s="360">
        <v>27494.11463281585</v>
      </c>
      <c r="BF92" s="360">
        <v>27015.807736322273</v>
      </c>
      <c r="BG92" s="360">
        <v>27093.934714875708</v>
      </c>
      <c r="BH92" s="360">
        <v>26278.598203048623</v>
      </c>
      <c r="BI92" s="360">
        <v>25910.062721542294</v>
      </c>
      <c r="BJ92" s="360">
        <v>25726.42294865047</v>
      </c>
      <c r="BK92" s="360">
        <v>26545.52684560958</v>
      </c>
      <c r="BL92" s="360">
        <v>26256.34273614248</v>
      </c>
      <c r="BM92" s="360">
        <v>27683.447202173058</v>
      </c>
      <c r="BN92" s="360">
        <v>27936.569504883595</v>
      </c>
      <c r="BO92" s="360">
        <v>28215.504044718371</v>
      </c>
      <c r="BP92" s="360">
        <v>28459.090738290626</v>
      </c>
      <c r="BQ92" s="360">
        <v>28353.323530388832</v>
      </c>
      <c r="BR92" s="360">
        <v>30199.563780378172</v>
      </c>
      <c r="BS92" s="360">
        <v>32357.944580504671</v>
      </c>
      <c r="BT92" s="360">
        <v>32562.324548271747</v>
      </c>
      <c r="BU92" s="360">
        <v>34572.817716031066</v>
      </c>
      <c r="BV92" s="360">
        <v>35238.114100823623</v>
      </c>
      <c r="BW92" s="360">
        <v>35930.23051535571</v>
      </c>
      <c r="BX92" s="360">
        <v>36876.35857380063</v>
      </c>
      <c r="BY92" s="360">
        <v>40025.205832317261</v>
      </c>
      <c r="BZ92" s="360">
        <v>40997.785061864619</v>
      </c>
      <c r="CA92" s="360">
        <v>45695.247535573959</v>
      </c>
      <c r="CB92" s="360">
        <v>51955.511346949024</v>
      </c>
      <c r="CC92" s="360">
        <v>54398.109369530968</v>
      </c>
      <c r="CD92" s="360">
        <v>56596.090829412366</v>
      </c>
      <c r="CE92" s="360">
        <v>59042.76622893029</v>
      </c>
      <c r="CF92" s="360">
        <v>61213.450457314837</v>
      </c>
      <c r="CG92" s="361">
        <v>63279.481612707321</v>
      </c>
    </row>
    <row r="93" spans="1:85" ht="27" customHeight="1" x14ac:dyDescent="0.35">
      <c r="A93" s="335"/>
      <c r="B93" s="332" t="s">
        <v>545</v>
      </c>
      <c r="C93" s="337"/>
      <c r="D93" s="329">
        <v>0</v>
      </c>
      <c r="E93" s="329">
        <v>0</v>
      </c>
      <c r="F93" s="329">
        <v>0</v>
      </c>
      <c r="G93" s="329">
        <v>0</v>
      </c>
      <c r="H93" s="329">
        <v>0</v>
      </c>
      <c r="I93" s="329">
        <v>0</v>
      </c>
      <c r="J93" s="329">
        <v>0</v>
      </c>
      <c r="K93" s="329">
        <v>0</v>
      </c>
      <c r="L93" s="329">
        <v>0</v>
      </c>
      <c r="M93" s="329">
        <v>0</v>
      </c>
      <c r="N93" s="329">
        <v>0</v>
      </c>
      <c r="O93" s="329">
        <v>0</v>
      </c>
      <c r="P93" s="329">
        <v>0</v>
      </c>
      <c r="Q93" s="329">
        <v>0</v>
      </c>
      <c r="R93" s="329">
        <v>0</v>
      </c>
      <c r="S93" s="329">
        <v>0</v>
      </c>
      <c r="T93" s="329">
        <v>0</v>
      </c>
      <c r="U93" s="329">
        <v>0</v>
      </c>
      <c r="V93" s="329">
        <v>0</v>
      </c>
      <c r="W93" s="329">
        <v>0</v>
      </c>
      <c r="X93" s="329">
        <v>0</v>
      </c>
      <c r="Y93" s="329">
        <v>0</v>
      </c>
      <c r="Z93" s="329">
        <v>0</v>
      </c>
      <c r="AA93" s="329">
        <v>0</v>
      </c>
      <c r="AB93" s="329">
        <v>0</v>
      </c>
      <c r="AC93" s="329">
        <v>237.74503240756499</v>
      </c>
      <c r="AD93" s="329">
        <v>339.05760925625987</v>
      </c>
      <c r="AE93" s="329">
        <v>430.3251178380429</v>
      </c>
      <c r="AF93" s="329">
        <v>506.15275451703832</v>
      </c>
      <c r="AG93" s="329">
        <v>598.57192787301801</v>
      </c>
      <c r="AH93" s="329">
        <v>1563.0991904516341</v>
      </c>
      <c r="AI93" s="329">
        <v>1584.4315872896284</v>
      </c>
      <c r="AJ93" s="329">
        <v>1691.8677451652604</v>
      </c>
      <c r="AK93" s="329">
        <v>1899.8928060361275</v>
      </c>
      <c r="AL93" s="329">
        <v>2177.3550052145661</v>
      </c>
      <c r="AM93" s="329">
        <v>2486.2548226139256</v>
      </c>
      <c r="AN93" s="329">
        <v>2742.1706052174563</v>
      </c>
      <c r="AO93" s="329">
        <v>3115.2810454259043</v>
      </c>
      <c r="AP93" s="329">
        <v>3650.1405354098451</v>
      </c>
      <c r="AQ93" s="329">
        <v>4029.525589901792</v>
      </c>
      <c r="AR93" s="329">
        <v>4350.4892505875669</v>
      </c>
      <c r="AS93" s="329">
        <v>4723.4049790961308</v>
      </c>
      <c r="AT93" s="329">
        <v>5244.3274651657885</v>
      </c>
      <c r="AU93" s="329">
        <v>6177.2219368325004</v>
      </c>
      <c r="AV93" s="329">
        <v>7350.1445127402676</v>
      </c>
      <c r="AW93" s="329">
        <v>8303.8172999233921</v>
      </c>
      <c r="AX93" s="329">
        <v>8898.2573442543089</v>
      </c>
      <c r="AY93" s="329">
        <v>7139.3491811431941</v>
      </c>
      <c r="AZ93" s="329">
        <v>7559.2105254974822</v>
      </c>
      <c r="BA93" s="329">
        <v>8163.506421219925</v>
      </c>
      <c r="BB93" s="329">
        <v>8662.3400216968694</v>
      </c>
      <c r="BC93" s="329">
        <v>9096.975626098365</v>
      </c>
      <c r="BD93" s="329">
        <v>9636.8079467941188</v>
      </c>
      <c r="BE93" s="329">
        <v>10157.021425234198</v>
      </c>
      <c r="BF93" s="329">
        <v>10390.972939058873</v>
      </c>
      <c r="BG93" s="329">
        <v>10849.936838572099</v>
      </c>
      <c r="BH93" s="329">
        <v>11200.553746454014</v>
      </c>
      <c r="BI93" s="329">
        <v>11660.385902213648</v>
      </c>
      <c r="BJ93" s="329">
        <v>12108.021365807454</v>
      </c>
      <c r="BK93" s="329">
        <v>12885.513996743766</v>
      </c>
      <c r="BL93" s="329">
        <v>13363.675842459646</v>
      </c>
      <c r="BM93" s="329">
        <v>14317.146942288626</v>
      </c>
      <c r="BN93" s="329">
        <v>14506.337612579688</v>
      </c>
      <c r="BO93" s="329">
        <v>14629.012314518079</v>
      </c>
      <c r="BP93" s="329">
        <v>14947.201562634182</v>
      </c>
      <c r="BQ93" s="329">
        <v>14734.090283133784</v>
      </c>
      <c r="BR93" s="329">
        <v>15153.526990628603</v>
      </c>
      <c r="BS93" s="329">
        <v>14807.823853180636</v>
      </c>
      <c r="BT93" s="329">
        <v>14420.74445385117</v>
      </c>
      <c r="BU93" s="329">
        <v>14040.282927938304</v>
      </c>
      <c r="BV93" s="329">
        <v>13775.960724201695</v>
      </c>
      <c r="BW93" s="329">
        <v>14167.532970472997</v>
      </c>
      <c r="BX93" s="329">
        <v>12160.36837303251</v>
      </c>
      <c r="BY93" s="329">
        <v>12306.688486166171</v>
      </c>
      <c r="BZ93" s="329">
        <v>12237.260412995291</v>
      </c>
      <c r="CA93" s="329">
        <v>13382.273850224701</v>
      </c>
      <c r="CB93" s="329">
        <v>14703.688262628621</v>
      </c>
      <c r="CC93" s="329">
        <v>15150.565578416461</v>
      </c>
      <c r="CD93" s="329">
        <v>15461.177656360187</v>
      </c>
      <c r="CE93" s="329">
        <v>15592.673558929022</v>
      </c>
      <c r="CF93" s="329">
        <v>15920.789054913315</v>
      </c>
      <c r="CG93" s="359">
        <v>16550.402825558485</v>
      </c>
    </row>
    <row r="94" spans="1:85" ht="27" customHeight="1" x14ac:dyDescent="0.35">
      <c r="A94" s="335"/>
      <c r="B94" s="336" t="s">
        <v>566</v>
      </c>
      <c r="C94" s="337"/>
      <c r="D94" s="360">
        <v>0</v>
      </c>
      <c r="E94" s="360">
        <v>0</v>
      </c>
      <c r="F94" s="360">
        <v>0</v>
      </c>
      <c r="G94" s="360">
        <v>0</v>
      </c>
      <c r="H94" s="360">
        <v>0</v>
      </c>
      <c r="I94" s="360">
        <v>0</v>
      </c>
      <c r="J94" s="360">
        <v>0</v>
      </c>
      <c r="K94" s="360">
        <v>0</v>
      </c>
      <c r="L94" s="360">
        <v>0</v>
      </c>
      <c r="M94" s="360">
        <v>0</v>
      </c>
      <c r="N94" s="360">
        <v>0</v>
      </c>
      <c r="O94" s="360">
        <v>0</v>
      </c>
      <c r="P94" s="360">
        <v>0</v>
      </c>
      <c r="Q94" s="360">
        <v>0</v>
      </c>
      <c r="R94" s="360">
        <v>0</v>
      </c>
      <c r="S94" s="360">
        <v>0</v>
      </c>
      <c r="T94" s="360">
        <v>0</v>
      </c>
      <c r="U94" s="360">
        <v>0</v>
      </c>
      <c r="V94" s="360">
        <v>0</v>
      </c>
      <c r="W94" s="360">
        <v>0</v>
      </c>
      <c r="X94" s="360">
        <v>0</v>
      </c>
      <c r="Y94" s="360">
        <v>0</v>
      </c>
      <c r="Z94" s="360">
        <v>0</v>
      </c>
      <c r="AA94" s="360">
        <v>0</v>
      </c>
      <c r="AB94" s="360">
        <v>0</v>
      </c>
      <c r="AC94" s="360">
        <v>237.74503240756499</v>
      </c>
      <c r="AD94" s="360">
        <v>339.05760925625987</v>
      </c>
      <c r="AE94" s="360">
        <v>430.3251178380429</v>
      </c>
      <c r="AF94" s="360">
        <v>506.15275451703832</v>
      </c>
      <c r="AG94" s="360">
        <v>598.57192787301801</v>
      </c>
      <c r="AH94" s="360">
        <v>555.89719370915429</v>
      </c>
      <c r="AI94" s="360">
        <v>586.13437127938937</v>
      </c>
      <c r="AJ94" s="360">
        <v>714.8526161892562</v>
      </c>
      <c r="AK94" s="360">
        <v>877.06032397882495</v>
      </c>
      <c r="AL94" s="360">
        <v>1062.7183391678873</v>
      </c>
      <c r="AM94" s="360">
        <v>1311.5535460270607</v>
      </c>
      <c r="AN94" s="360">
        <v>1500.4878187476754</v>
      </c>
      <c r="AO94" s="360">
        <v>1755.9255834272394</v>
      </c>
      <c r="AP94" s="360">
        <v>1996.0780749998748</v>
      </c>
      <c r="AQ94" s="360">
        <v>2230.379443932391</v>
      </c>
      <c r="AR94" s="360">
        <v>2402.8994075157821</v>
      </c>
      <c r="AS94" s="360">
        <v>2615.6268116260176</v>
      </c>
      <c r="AT94" s="360">
        <v>2898.5137492945109</v>
      </c>
      <c r="AU94" s="360">
        <v>3415.0990732048213</v>
      </c>
      <c r="AV94" s="360">
        <v>4354.8020554749437</v>
      </c>
      <c r="AW94" s="360">
        <v>5088.6642261368315</v>
      </c>
      <c r="AX94" s="360">
        <v>5560.7504444724755</v>
      </c>
      <c r="AY94" s="360">
        <v>6200.7891288274132</v>
      </c>
      <c r="AZ94" s="360">
        <v>6752.6033872003936</v>
      </c>
      <c r="BA94" s="360">
        <v>7294.883679375881</v>
      </c>
      <c r="BB94" s="360">
        <v>7776.8224019780091</v>
      </c>
      <c r="BC94" s="360">
        <v>8220.0450845008472</v>
      </c>
      <c r="BD94" s="360">
        <v>8671.2382156619824</v>
      </c>
      <c r="BE94" s="360">
        <v>9174.178373842622</v>
      </c>
      <c r="BF94" s="360">
        <v>9434.818834840833</v>
      </c>
      <c r="BG94" s="360">
        <v>9942.0661200939121</v>
      </c>
      <c r="BH94" s="360">
        <v>10354.199180846734</v>
      </c>
      <c r="BI94" s="360">
        <v>10827.55552359136</v>
      </c>
      <c r="BJ94" s="360">
        <v>11262.856696786523</v>
      </c>
      <c r="BK94" s="360">
        <v>11902.88731658797</v>
      </c>
      <c r="BL94" s="360">
        <v>12298.310762298772</v>
      </c>
      <c r="BM94" s="360">
        <v>13211.369829606903</v>
      </c>
      <c r="BN94" s="360">
        <v>13440.038538082192</v>
      </c>
      <c r="BO94" s="360">
        <v>13574.429404355826</v>
      </c>
      <c r="BP94" s="360">
        <v>13885.483059879802</v>
      </c>
      <c r="BQ94" s="360">
        <v>13692.499710153323</v>
      </c>
      <c r="BR94" s="360">
        <v>14079.736850496696</v>
      </c>
      <c r="BS94" s="360">
        <v>13742.296046534195</v>
      </c>
      <c r="BT94" s="360">
        <v>13450.166552441751</v>
      </c>
      <c r="BU94" s="360">
        <v>13104.487119296287</v>
      </c>
      <c r="BV94" s="360">
        <v>12879.902338814667</v>
      </c>
      <c r="BW94" s="360">
        <v>13309.415973075729</v>
      </c>
      <c r="BX94" s="360">
        <v>11453.127391462262</v>
      </c>
      <c r="BY94" s="360">
        <v>11604.798346512194</v>
      </c>
      <c r="BZ94" s="360">
        <v>11583.859276201903</v>
      </c>
      <c r="CA94" s="360">
        <v>12736.260616351157</v>
      </c>
      <c r="CB94" s="360">
        <v>14039.684819310616</v>
      </c>
      <c r="CC94" s="360">
        <v>14505.034196187429</v>
      </c>
      <c r="CD94" s="360">
        <v>14838.294457575139</v>
      </c>
      <c r="CE94" s="360">
        <v>15002.335515775205</v>
      </c>
      <c r="CF94" s="360">
        <v>15358.731552705169</v>
      </c>
      <c r="CG94" s="361">
        <v>16008.728437094616</v>
      </c>
    </row>
    <row r="95" spans="1:85" ht="15.5" x14ac:dyDescent="0.35">
      <c r="A95" s="335"/>
      <c r="B95" s="291" t="s">
        <v>355</v>
      </c>
      <c r="C95" s="337"/>
      <c r="D95" s="360">
        <v>0</v>
      </c>
      <c r="E95" s="360">
        <v>0</v>
      </c>
      <c r="F95" s="360">
        <v>0</v>
      </c>
      <c r="G95" s="360">
        <v>0</v>
      </c>
      <c r="H95" s="360">
        <v>0</v>
      </c>
      <c r="I95" s="360">
        <v>0</v>
      </c>
      <c r="J95" s="360">
        <v>0</v>
      </c>
      <c r="K95" s="360">
        <v>0</v>
      </c>
      <c r="L95" s="360">
        <v>0</v>
      </c>
      <c r="M95" s="360">
        <v>0</v>
      </c>
      <c r="N95" s="360">
        <v>0</v>
      </c>
      <c r="O95" s="360">
        <v>0</v>
      </c>
      <c r="P95" s="360">
        <v>0</v>
      </c>
      <c r="Q95" s="360">
        <v>0</v>
      </c>
      <c r="R95" s="360">
        <v>0</v>
      </c>
      <c r="S95" s="360">
        <v>0</v>
      </c>
      <c r="T95" s="360">
        <v>0</v>
      </c>
      <c r="U95" s="360">
        <v>0</v>
      </c>
      <c r="V95" s="360">
        <v>0</v>
      </c>
      <c r="W95" s="360">
        <v>0</v>
      </c>
      <c r="X95" s="360">
        <v>0</v>
      </c>
      <c r="Y95" s="360">
        <v>0</v>
      </c>
      <c r="Z95" s="360">
        <v>0</v>
      </c>
      <c r="AA95" s="360">
        <v>0</v>
      </c>
      <c r="AB95" s="360">
        <v>0</v>
      </c>
      <c r="AC95" s="360">
        <v>237.74503240756499</v>
      </c>
      <c r="AD95" s="360">
        <v>339.05760925625987</v>
      </c>
      <c r="AE95" s="360">
        <v>430.3251178380429</v>
      </c>
      <c r="AF95" s="360">
        <v>506.15275451703832</v>
      </c>
      <c r="AG95" s="360">
        <v>598.57192787301801</v>
      </c>
      <c r="AH95" s="360">
        <v>555.89719370915429</v>
      </c>
      <c r="AI95" s="360">
        <v>573.15963115225691</v>
      </c>
      <c r="AJ95" s="360">
        <v>650.45567719542839</v>
      </c>
      <c r="AK95" s="360">
        <v>760.68869268030778</v>
      </c>
      <c r="AL95" s="360">
        <v>883.91185728952473</v>
      </c>
      <c r="AM95" s="360">
        <v>1063.8313397307029</v>
      </c>
      <c r="AN95" s="360">
        <v>1197.0466401412195</v>
      </c>
      <c r="AO95" s="360">
        <v>1379.5020260746871</v>
      </c>
      <c r="AP95" s="360">
        <v>1519.3852172866261</v>
      </c>
      <c r="AQ95" s="360">
        <v>1677.1166380686739</v>
      </c>
      <c r="AR95" s="360">
        <v>1785.7689983630205</v>
      </c>
      <c r="AS95" s="360">
        <v>1936.0684283331143</v>
      </c>
      <c r="AT95" s="360">
        <v>2152.4884609440719</v>
      </c>
      <c r="AU95" s="360">
        <v>2551.066322046714</v>
      </c>
      <c r="AV95" s="360">
        <v>3244.8325520840276</v>
      </c>
      <c r="AW95" s="360">
        <v>3646.3237226484675</v>
      </c>
      <c r="AX95" s="360">
        <v>3921.0308810468559</v>
      </c>
      <c r="AY95" s="360">
        <v>4248.8840352576581</v>
      </c>
      <c r="AZ95" s="360">
        <v>4481.6527658278419</v>
      </c>
      <c r="BA95" s="360">
        <v>4722.5020372322269</v>
      </c>
      <c r="BB95" s="360">
        <v>4951.4449583403839</v>
      </c>
      <c r="BC95" s="360">
        <v>5147.3878090964554</v>
      </c>
      <c r="BD95" s="360">
        <v>5336.1259377795704</v>
      </c>
      <c r="BE95" s="360">
        <v>5545.2688432004315</v>
      </c>
      <c r="BF95" s="360">
        <v>5642.7938928002677</v>
      </c>
      <c r="BG95" s="360">
        <v>5868.2632235579349</v>
      </c>
      <c r="BH95" s="360">
        <v>6054.5716530043574</v>
      </c>
      <c r="BI95" s="360">
        <v>6295.594081496155</v>
      </c>
      <c r="BJ95" s="360">
        <v>6482.6041793439072</v>
      </c>
      <c r="BK95" s="360">
        <v>6779.1599902278404</v>
      </c>
      <c r="BL95" s="360">
        <v>6969.9928455860791</v>
      </c>
      <c r="BM95" s="360">
        <v>7416.9596396329771</v>
      </c>
      <c r="BN95" s="360">
        <v>7452.3583308187854</v>
      </c>
      <c r="BO95" s="360">
        <v>7479.3242124612461</v>
      </c>
      <c r="BP95" s="360">
        <v>7531.0884523055265</v>
      </c>
      <c r="BQ95" s="360">
        <v>7233.8584425676654</v>
      </c>
      <c r="BR95" s="360">
        <v>7228.7961568214323</v>
      </c>
      <c r="BS95" s="360">
        <v>7266.9858633373597</v>
      </c>
      <c r="BT95" s="360">
        <v>7097.7146584777975</v>
      </c>
      <c r="BU95" s="360">
        <v>7047.1126487345518</v>
      </c>
      <c r="BV95" s="360">
        <v>7084.2861725678276</v>
      </c>
      <c r="BW95" s="360">
        <v>7204.3280428156768</v>
      </c>
      <c r="BX95" s="360">
        <v>6176.8313543935355</v>
      </c>
      <c r="BY95" s="360">
        <v>6177.7948167048207</v>
      </c>
      <c r="BZ95" s="360">
        <v>6158.7822347038864</v>
      </c>
      <c r="CA95" s="360">
        <v>6854.9503455184404</v>
      </c>
      <c r="CB95" s="360">
        <v>7650.2665613817726</v>
      </c>
      <c r="CC95" s="360">
        <v>7911.9733929230097</v>
      </c>
      <c r="CD95" s="360">
        <v>8145.7565312234383</v>
      </c>
      <c r="CE95" s="360">
        <v>8310.3849062140289</v>
      </c>
      <c r="CF95" s="360">
        <v>8428.1235171541466</v>
      </c>
      <c r="CG95" s="361">
        <v>8585.4893680486621</v>
      </c>
    </row>
    <row r="96" spans="1:85" ht="15.5" x14ac:dyDescent="0.35">
      <c r="A96" s="335"/>
      <c r="B96" s="291" t="s">
        <v>366</v>
      </c>
      <c r="C96" s="337"/>
      <c r="D96" s="360">
        <v>0</v>
      </c>
      <c r="E96" s="360">
        <v>0</v>
      </c>
      <c r="F96" s="360">
        <v>0</v>
      </c>
      <c r="G96" s="360">
        <v>0</v>
      </c>
      <c r="H96" s="360">
        <v>0</v>
      </c>
      <c r="I96" s="360">
        <v>0</v>
      </c>
      <c r="J96" s="360">
        <v>0</v>
      </c>
      <c r="K96" s="360">
        <v>0</v>
      </c>
      <c r="L96" s="360">
        <v>0</v>
      </c>
      <c r="M96" s="360">
        <v>0</v>
      </c>
      <c r="N96" s="360">
        <v>0</v>
      </c>
      <c r="O96" s="360">
        <v>0</v>
      </c>
      <c r="P96" s="360">
        <v>0</v>
      </c>
      <c r="Q96" s="360">
        <v>0</v>
      </c>
      <c r="R96" s="360">
        <v>0</v>
      </c>
      <c r="S96" s="360">
        <v>0</v>
      </c>
      <c r="T96" s="360">
        <v>0</v>
      </c>
      <c r="U96" s="360">
        <v>0</v>
      </c>
      <c r="V96" s="360">
        <v>0</v>
      </c>
      <c r="W96" s="360">
        <v>0</v>
      </c>
      <c r="X96" s="360">
        <v>0</v>
      </c>
      <c r="Y96" s="360">
        <v>0</v>
      </c>
      <c r="Z96" s="360">
        <v>0</v>
      </c>
      <c r="AA96" s="360">
        <v>0</v>
      </c>
      <c r="AB96" s="360">
        <v>0</v>
      </c>
      <c r="AC96" s="360">
        <v>0</v>
      </c>
      <c r="AD96" s="360">
        <v>0</v>
      </c>
      <c r="AE96" s="360">
        <v>0</v>
      </c>
      <c r="AF96" s="360">
        <v>0</v>
      </c>
      <c r="AG96" s="360">
        <v>0</v>
      </c>
      <c r="AH96" s="360">
        <v>0</v>
      </c>
      <c r="AI96" s="360">
        <v>0</v>
      </c>
      <c r="AJ96" s="360">
        <v>0</v>
      </c>
      <c r="AK96" s="360">
        <v>0</v>
      </c>
      <c r="AL96" s="360">
        <v>0</v>
      </c>
      <c r="AM96" s="360">
        <v>0</v>
      </c>
      <c r="AN96" s="360">
        <v>0</v>
      </c>
      <c r="AO96" s="360">
        <v>0</v>
      </c>
      <c r="AP96" s="360">
        <v>0</v>
      </c>
      <c r="AQ96" s="360">
        <v>0</v>
      </c>
      <c r="AR96" s="360">
        <v>0</v>
      </c>
      <c r="AS96" s="360">
        <v>0</v>
      </c>
      <c r="AT96" s="360">
        <v>0</v>
      </c>
      <c r="AU96" s="360">
        <v>0</v>
      </c>
      <c r="AV96" s="360">
        <v>1055.8851904945216</v>
      </c>
      <c r="AW96" s="360">
        <v>1442.3405034883642</v>
      </c>
      <c r="AX96" s="360">
        <v>1639.7195634256202</v>
      </c>
      <c r="AY96" s="360">
        <v>1951.9050935697551</v>
      </c>
      <c r="AZ96" s="360">
        <v>2270.9506213725513</v>
      </c>
      <c r="BA96" s="360">
        <v>2572.3816421436541</v>
      </c>
      <c r="BB96" s="360">
        <v>2825.3774436376252</v>
      </c>
      <c r="BC96" s="360">
        <v>3072.6572754043918</v>
      </c>
      <c r="BD96" s="360">
        <v>3335.1122778824129</v>
      </c>
      <c r="BE96" s="360">
        <v>3628.90953064219</v>
      </c>
      <c r="BF96" s="360">
        <v>3792.0249420405657</v>
      </c>
      <c r="BG96" s="360">
        <v>4073.8028965359772</v>
      </c>
      <c r="BH96" s="360">
        <v>4299.6275278423755</v>
      </c>
      <c r="BI96" s="360">
        <v>4531.9614420952048</v>
      </c>
      <c r="BJ96" s="360">
        <v>4780.2525174426155</v>
      </c>
      <c r="BK96" s="360">
        <v>5123.7273263601292</v>
      </c>
      <c r="BL96" s="360">
        <v>5328.3179167126937</v>
      </c>
      <c r="BM96" s="360">
        <v>5794.410189973928</v>
      </c>
      <c r="BN96" s="360">
        <v>5987.6802072634055</v>
      </c>
      <c r="BO96" s="360">
        <v>6095.1051918945795</v>
      </c>
      <c r="BP96" s="360">
        <v>6354.3946075742742</v>
      </c>
      <c r="BQ96" s="360">
        <v>6438.5772703043258</v>
      </c>
      <c r="BR96" s="360">
        <v>6679.7698791594721</v>
      </c>
      <c r="BS96" s="360">
        <v>6309.6026095432944</v>
      </c>
      <c r="BT96" s="360">
        <v>5797.433104209309</v>
      </c>
      <c r="BU96" s="360">
        <v>4897.329772738196</v>
      </c>
      <c r="BV96" s="360">
        <v>4400.5869462234323</v>
      </c>
      <c r="BW96" s="360">
        <v>4037.9193712980177</v>
      </c>
      <c r="BX96" s="360">
        <v>3116.1631485062062</v>
      </c>
      <c r="BY96" s="360">
        <v>2848.9490058728738</v>
      </c>
      <c r="BZ96" s="360">
        <v>2540.2660079667776</v>
      </c>
      <c r="CA96" s="360">
        <v>2440.8323824788763</v>
      </c>
      <c r="CB96" s="360">
        <v>2346.7749034076814</v>
      </c>
      <c r="CC96" s="360">
        <v>2142.6705066588165</v>
      </c>
      <c r="CD96" s="360">
        <v>1957.9134418618444</v>
      </c>
      <c r="CE96" s="360">
        <v>1774.6984475818053</v>
      </c>
      <c r="CF96" s="360">
        <v>1547.2258578595306</v>
      </c>
      <c r="CG96" s="361">
        <v>1272.8587281118903</v>
      </c>
    </row>
    <row r="97" spans="1:85" ht="15.5" x14ac:dyDescent="0.35">
      <c r="A97" s="335"/>
      <c r="B97" s="291" t="s">
        <v>390</v>
      </c>
      <c r="C97" s="337"/>
      <c r="D97" s="360">
        <v>0</v>
      </c>
      <c r="E97" s="360">
        <v>0</v>
      </c>
      <c r="F97" s="360">
        <v>0</v>
      </c>
      <c r="G97" s="360">
        <v>0</v>
      </c>
      <c r="H97" s="360">
        <v>0</v>
      </c>
      <c r="I97" s="360">
        <v>0</v>
      </c>
      <c r="J97" s="360">
        <v>0</v>
      </c>
      <c r="K97" s="360">
        <v>0</v>
      </c>
      <c r="L97" s="360">
        <v>0</v>
      </c>
      <c r="M97" s="360">
        <v>0</v>
      </c>
      <c r="N97" s="360">
        <v>0</v>
      </c>
      <c r="O97" s="360">
        <v>0</v>
      </c>
      <c r="P97" s="360">
        <v>0</v>
      </c>
      <c r="Q97" s="360">
        <v>0</v>
      </c>
      <c r="R97" s="360">
        <v>0</v>
      </c>
      <c r="S97" s="360">
        <v>0</v>
      </c>
      <c r="T97" s="360">
        <v>0</v>
      </c>
      <c r="U97" s="360">
        <v>0</v>
      </c>
      <c r="V97" s="360">
        <v>0</v>
      </c>
      <c r="W97" s="360">
        <v>0</v>
      </c>
      <c r="X97" s="360">
        <v>0</v>
      </c>
      <c r="Y97" s="360">
        <v>0</v>
      </c>
      <c r="Z97" s="360">
        <v>0</v>
      </c>
      <c r="AA97" s="360">
        <v>0</v>
      </c>
      <c r="AB97" s="360">
        <v>0</v>
      </c>
      <c r="AC97" s="360">
        <v>0</v>
      </c>
      <c r="AD97" s="360">
        <v>0</v>
      </c>
      <c r="AE97" s="360">
        <v>0</v>
      </c>
      <c r="AF97" s="360">
        <v>0</v>
      </c>
      <c r="AG97" s="360">
        <v>0</v>
      </c>
      <c r="AH97" s="360">
        <v>0</v>
      </c>
      <c r="AI97" s="360">
        <v>12.974740127132476</v>
      </c>
      <c r="AJ97" s="360">
        <v>64.396938993827874</v>
      </c>
      <c r="AK97" s="360">
        <v>116.37163129851722</v>
      </c>
      <c r="AL97" s="360">
        <v>178.80648187836249</v>
      </c>
      <c r="AM97" s="360">
        <v>247.72220629635794</v>
      </c>
      <c r="AN97" s="360">
        <v>303.44117860645594</v>
      </c>
      <c r="AO97" s="360">
        <v>376.42355735255217</v>
      </c>
      <c r="AP97" s="360">
        <v>476.69285771324843</v>
      </c>
      <c r="AQ97" s="360">
        <v>553.26280586371706</v>
      </c>
      <c r="AR97" s="360">
        <v>617.13040915276122</v>
      </c>
      <c r="AS97" s="360">
        <v>679.55838329290361</v>
      </c>
      <c r="AT97" s="360">
        <v>746.02528835043915</v>
      </c>
      <c r="AU97" s="360">
        <v>864.03275115810698</v>
      </c>
      <c r="AV97" s="360">
        <v>54.084312896393996</v>
      </c>
      <c r="AW97" s="360">
        <v>0</v>
      </c>
      <c r="AX97" s="360">
        <v>0</v>
      </c>
      <c r="AY97" s="360">
        <v>0</v>
      </c>
      <c r="AZ97" s="360">
        <v>0</v>
      </c>
      <c r="BA97" s="360">
        <v>0</v>
      </c>
      <c r="BB97" s="360">
        <v>0</v>
      </c>
      <c r="BC97" s="360">
        <v>0</v>
      </c>
      <c r="BD97" s="360">
        <v>0</v>
      </c>
      <c r="BE97" s="360">
        <v>0</v>
      </c>
      <c r="BF97" s="360">
        <v>0</v>
      </c>
      <c r="BG97" s="360">
        <v>0</v>
      </c>
      <c r="BH97" s="360">
        <v>0</v>
      </c>
      <c r="BI97" s="360">
        <v>0</v>
      </c>
      <c r="BJ97" s="360">
        <v>0</v>
      </c>
      <c r="BK97" s="360">
        <v>0</v>
      </c>
      <c r="BL97" s="360">
        <v>0</v>
      </c>
      <c r="BM97" s="360">
        <v>0</v>
      </c>
      <c r="BN97" s="360">
        <v>0</v>
      </c>
      <c r="BO97" s="360">
        <v>0</v>
      </c>
      <c r="BP97" s="360">
        <v>0</v>
      </c>
      <c r="BQ97" s="360">
        <v>0</v>
      </c>
      <c r="BR97" s="360">
        <v>0</v>
      </c>
      <c r="BS97" s="360">
        <v>0</v>
      </c>
      <c r="BT97" s="360">
        <v>0</v>
      </c>
      <c r="BU97" s="360">
        <v>0</v>
      </c>
      <c r="BV97" s="360">
        <v>0</v>
      </c>
      <c r="BW97" s="360">
        <v>0</v>
      </c>
      <c r="BX97" s="360">
        <v>0</v>
      </c>
      <c r="BY97" s="360">
        <v>0</v>
      </c>
      <c r="BZ97" s="360">
        <v>0</v>
      </c>
      <c r="CA97" s="360">
        <v>0</v>
      </c>
      <c r="CB97" s="360">
        <v>0</v>
      </c>
      <c r="CC97" s="360">
        <v>0</v>
      </c>
      <c r="CD97" s="360">
        <v>0</v>
      </c>
      <c r="CE97" s="360">
        <v>0</v>
      </c>
      <c r="CF97" s="360">
        <v>0</v>
      </c>
      <c r="CG97" s="361">
        <v>0</v>
      </c>
    </row>
    <row r="98" spans="1:85" ht="15.5" x14ac:dyDescent="0.35">
      <c r="A98" s="344"/>
      <c r="B98" s="291" t="s">
        <v>397</v>
      </c>
      <c r="C98" s="345"/>
      <c r="D98" s="360">
        <v>0</v>
      </c>
      <c r="E98" s="360">
        <v>0</v>
      </c>
      <c r="F98" s="360">
        <v>0</v>
      </c>
      <c r="G98" s="360">
        <v>0</v>
      </c>
      <c r="H98" s="360">
        <v>0</v>
      </c>
      <c r="I98" s="360">
        <v>0</v>
      </c>
      <c r="J98" s="360">
        <v>0</v>
      </c>
      <c r="K98" s="360">
        <v>0</v>
      </c>
      <c r="L98" s="360">
        <v>0</v>
      </c>
      <c r="M98" s="360">
        <v>0</v>
      </c>
      <c r="N98" s="360">
        <v>0</v>
      </c>
      <c r="O98" s="360">
        <v>0</v>
      </c>
      <c r="P98" s="360">
        <v>0</v>
      </c>
      <c r="Q98" s="360">
        <v>0</v>
      </c>
      <c r="R98" s="360">
        <v>0</v>
      </c>
      <c r="S98" s="360">
        <v>0</v>
      </c>
      <c r="T98" s="360">
        <v>0</v>
      </c>
      <c r="U98" s="360">
        <v>0</v>
      </c>
      <c r="V98" s="360">
        <v>0</v>
      </c>
      <c r="W98" s="360">
        <v>0</v>
      </c>
      <c r="X98" s="360">
        <v>0</v>
      </c>
      <c r="Y98" s="360">
        <v>0</v>
      </c>
      <c r="Z98" s="360">
        <v>0</v>
      </c>
      <c r="AA98" s="360">
        <v>0</v>
      </c>
      <c r="AB98" s="360">
        <v>0</v>
      </c>
      <c r="AC98" s="360">
        <v>0</v>
      </c>
      <c r="AD98" s="360">
        <v>0</v>
      </c>
      <c r="AE98" s="360">
        <v>0</v>
      </c>
      <c r="AF98" s="360">
        <v>0</v>
      </c>
      <c r="AG98" s="360">
        <v>0</v>
      </c>
      <c r="AH98" s="360">
        <v>0</v>
      </c>
      <c r="AI98" s="360">
        <v>0</v>
      </c>
      <c r="AJ98" s="360">
        <v>0</v>
      </c>
      <c r="AK98" s="360">
        <v>0</v>
      </c>
      <c r="AL98" s="360">
        <v>0</v>
      </c>
      <c r="AM98" s="360">
        <v>0</v>
      </c>
      <c r="AN98" s="360">
        <v>0</v>
      </c>
      <c r="AO98" s="360">
        <v>0</v>
      </c>
      <c r="AP98" s="360">
        <v>0</v>
      </c>
      <c r="AQ98" s="360">
        <v>0</v>
      </c>
      <c r="AR98" s="360">
        <v>0</v>
      </c>
      <c r="AS98" s="360">
        <v>0</v>
      </c>
      <c r="AT98" s="360">
        <v>0</v>
      </c>
      <c r="AU98" s="360">
        <v>0</v>
      </c>
      <c r="AV98" s="360">
        <v>0</v>
      </c>
      <c r="AW98" s="360">
        <v>0</v>
      </c>
      <c r="AX98" s="360">
        <v>0</v>
      </c>
      <c r="AY98" s="360">
        <v>0</v>
      </c>
      <c r="AZ98" s="360">
        <v>0</v>
      </c>
      <c r="BA98" s="360">
        <v>0</v>
      </c>
      <c r="BB98" s="360">
        <v>0</v>
      </c>
      <c r="BC98" s="360">
        <v>0</v>
      </c>
      <c r="BD98" s="360">
        <v>0</v>
      </c>
      <c r="BE98" s="360">
        <v>0</v>
      </c>
      <c r="BF98" s="360">
        <v>0</v>
      </c>
      <c r="BG98" s="360">
        <v>0</v>
      </c>
      <c r="BH98" s="360">
        <v>0</v>
      </c>
      <c r="BI98" s="360">
        <v>0</v>
      </c>
      <c r="BJ98" s="360">
        <v>0</v>
      </c>
      <c r="BK98" s="360">
        <v>0</v>
      </c>
      <c r="BL98" s="360">
        <v>0</v>
      </c>
      <c r="BM98" s="360">
        <v>0</v>
      </c>
      <c r="BN98" s="360">
        <v>0</v>
      </c>
      <c r="BO98" s="360">
        <v>0</v>
      </c>
      <c r="BP98" s="360">
        <v>0</v>
      </c>
      <c r="BQ98" s="360">
        <v>20.063997281332501</v>
      </c>
      <c r="BR98" s="360">
        <v>171.17081451579065</v>
      </c>
      <c r="BS98" s="360">
        <v>165.70757365354297</v>
      </c>
      <c r="BT98" s="360">
        <v>555.01878975464444</v>
      </c>
      <c r="BU98" s="360">
        <v>1160.0446978235373</v>
      </c>
      <c r="BV98" s="360">
        <v>1395.0292200234055</v>
      </c>
      <c r="BW98" s="360">
        <v>2067.1685589620342</v>
      </c>
      <c r="BX98" s="360">
        <v>2160.1328885625198</v>
      </c>
      <c r="BY98" s="360">
        <v>2578.0545239345006</v>
      </c>
      <c r="BZ98" s="360">
        <v>2884.811033531239</v>
      </c>
      <c r="CA98" s="360">
        <v>3440.4778883538411</v>
      </c>
      <c r="CB98" s="360">
        <v>4042.6433545211617</v>
      </c>
      <c r="CC98" s="360">
        <v>4450.3902966056039</v>
      </c>
      <c r="CD98" s="360">
        <v>4734.6244844898547</v>
      </c>
      <c r="CE98" s="360">
        <v>4917.2521619793715</v>
      </c>
      <c r="CF98" s="360">
        <v>5383.3821776914901</v>
      </c>
      <c r="CG98" s="361">
        <v>6150.3803409340644</v>
      </c>
    </row>
    <row r="99" spans="1:85" ht="27" customHeight="1" x14ac:dyDescent="0.35">
      <c r="A99" s="335"/>
      <c r="B99" s="336" t="s">
        <v>567</v>
      </c>
      <c r="C99" s="337"/>
      <c r="D99" s="360">
        <v>0</v>
      </c>
      <c r="E99" s="360">
        <v>0</v>
      </c>
      <c r="F99" s="360">
        <v>0</v>
      </c>
      <c r="G99" s="360">
        <v>0</v>
      </c>
      <c r="H99" s="360">
        <v>0</v>
      </c>
      <c r="I99" s="360">
        <v>0</v>
      </c>
      <c r="J99" s="360">
        <v>0</v>
      </c>
      <c r="K99" s="360">
        <v>0</v>
      </c>
      <c r="L99" s="360">
        <v>0</v>
      </c>
      <c r="M99" s="360">
        <v>0</v>
      </c>
      <c r="N99" s="360">
        <v>0</v>
      </c>
      <c r="O99" s="360">
        <v>0</v>
      </c>
      <c r="P99" s="360">
        <v>0</v>
      </c>
      <c r="Q99" s="360">
        <v>0</v>
      </c>
      <c r="R99" s="360">
        <v>0</v>
      </c>
      <c r="S99" s="360">
        <v>0</v>
      </c>
      <c r="T99" s="360">
        <v>0</v>
      </c>
      <c r="U99" s="360">
        <v>0</v>
      </c>
      <c r="V99" s="360">
        <v>0</v>
      </c>
      <c r="W99" s="360">
        <v>0</v>
      </c>
      <c r="X99" s="360">
        <v>0</v>
      </c>
      <c r="Y99" s="360">
        <v>0</v>
      </c>
      <c r="Z99" s="360">
        <v>0</v>
      </c>
      <c r="AA99" s="360">
        <v>0</v>
      </c>
      <c r="AB99" s="360">
        <v>0</v>
      </c>
      <c r="AC99" s="360">
        <v>0</v>
      </c>
      <c r="AD99" s="360">
        <v>0</v>
      </c>
      <c r="AE99" s="360">
        <v>0</v>
      </c>
      <c r="AF99" s="360">
        <v>0</v>
      </c>
      <c r="AG99" s="360">
        <v>0</v>
      </c>
      <c r="AH99" s="360">
        <v>454.53044094813981</v>
      </c>
      <c r="AI99" s="360">
        <v>460.4558728721932</v>
      </c>
      <c r="AJ99" s="360">
        <v>447.23415832167859</v>
      </c>
      <c r="AK99" s="360">
        <v>480.50629085520592</v>
      </c>
      <c r="AL99" s="360">
        <v>523.77468825336189</v>
      </c>
      <c r="AM99" s="360">
        <v>598.34091611823976</v>
      </c>
      <c r="AN99" s="360">
        <v>709.49954183393049</v>
      </c>
      <c r="AO99" s="360">
        <v>836.32881136116259</v>
      </c>
      <c r="AP99" s="360">
        <v>1032.7270509910968</v>
      </c>
      <c r="AQ99" s="360">
        <v>1208.940376550345</v>
      </c>
      <c r="AR99" s="360">
        <v>1384.0201794565651</v>
      </c>
      <c r="AS99" s="360">
        <v>1576.6965832391211</v>
      </c>
      <c r="AT99" s="360">
        <v>1809.3974559086387</v>
      </c>
      <c r="AU99" s="360">
        <v>2176.8669671433868</v>
      </c>
      <c r="AV99" s="360">
        <v>2399.3938926682163</v>
      </c>
      <c r="AW99" s="360">
        <v>2593.6096615343095</v>
      </c>
      <c r="AX99" s="360">
        <v>2708.0128701444437</v>
      </c>
      <c r="AY99" s="360">
        <v>299.98137224840349</v>
      </c>
      <c r="AZ99" s="360">
        <v>196.11638690753762</v>
      </c>
      <c r="BA99" s="360">
        <v>255.45615591596888</v>
      </c>
      <c r="BB99" s="360">
        <v>266.38591564546988</v>
      </c>
      <c r="BC99" s="360">
        <v>263.0311943651364</v>
      </c>
      <c r="BD99" s="360">
        <v>294.42652480451204</v>
      </c>
      <c r="BE99" s="360">
        <v>293.70514444701365</v>
      </c>
      <c r="BF99" s="360">
        <v>282.34333004412241</v>
      </c>
      <c r="BG99" s="360">
        <v>288.40688799802223</v>
      </c>
      <c r="BH99" s="360">
        <v>204.83536488606518</v>
      </c>
      <c r="BI99" s="360">
        <v>205.77153808383994</v>
      </c>
      <c r="BJ99" s="360">
        <v>211.16955105580027</v>
      </c>
      <c r="BK99" s="360">
        <v>306.21356894172112</v>
      </c>
      <c r="BL99" s="360">
        <v>258.40101379356975</v>
      </c>
      <c r="BM99" s="360">
        <v>266.15832273722447</v>
      </c>
      <c r="BN99" s="360">
        <v>242.320177269494</v>
      </c>
      <c r="BO99" s="360">
        <v>237.18221022812614</v>
      </c>
      <c r="BP99" s="360">
        <v>219.32802350225569</v>
      </c>
      <c r="BQ99" s="360">
        <v>195.25006089536825</v>
      </c>
      <c r="BR99" s="360">
        <v>184.40603990374399</v>
      </c>
      <c r="BS99" s="360">
        <v>169.7063202112632</v>
      </c>
      <c r="BT99" s="360">
        <v>155.74448393151386</v>
      </c>
      <c r="BU99" s="360">
        <v>133.79976216423688</v>
      </c>
      <c r="BV99" s="360">
        <v>119.77260382514369</v>
      </c>
      <c r="BW99" s="360">
        <v>108.20363402944008</v>
      </c>
      <c r="BX99" s="360">
        <v>83.197009317059411</v>
      </c>
      <c r="BY99" s="360">
        <v>72.472624730280742</v>
      </c>
      <c r="BZ99" s="360">
        <v>63.323747996881927</v>
      </c>
      <c r="CA99" s="360">
        <v>57.670954934678043</v>
      </c>
      <c r="CB99" s="360">
        <v>53.585091086940835</v>
      </c>
      <c r="CC99" s="360">
        <v>46.404252052591694</v>
      </c>
      <c r="CD99" s="360">
        <v>39.491879161663277</v>
      </c>
      <c r="CE99" s="360">
        <v>32.369084208555599</v>
      </c>
      <c r="CF99" s="360">
        <v>25.013412683089143</v>
      </c>
      <c r="CG99" s="361">
        <v>17.757321423899008</v>
      </c>
    </row>
    <row r="100" spans="1:85" ht="15.5" x14ac:dyDescent="0.35">
      <c r="A100" s="344"/>
      <c r="B100" s="291" t="s">
        <v>383</v>
      </c>
      <c r="C100" s="337"/>
      <c r="D100" s="360">
        <v>0</v>
      </c>
      <c r="E100" s="360">
        <v>0</v>
      </c>
      <c r="F100" s="360">
        <v>0</v>
      </c>
      <c r="G100" s="360">
        <v>0</v>
      </c>
      <c r="H100" s="360">
        <v>0</v>
      </c>
      <c r="I100" s="360">
        <v>0</v>
      </c>
      <c r="J100" s="360">
        <v>0</v>
      </c>
      <c r="K100" s="360">
        <v>0</v>
      </c>
      <c r="L100" s="360">
        <v>0</v>
      </c>
      <c r="M100" s="360">
        <v>0</v>
      </c>
      <c r="N100" s="360">
        <v>0</v>
      </c>
      <c r="O100" s="360">
        <v>0</v>
      </c>
      <c r="P100" s="360">
        <v>0</v>
      </c>
      <c r="Q100" s="360">
        <v>0</v>
      </c>
      <c r="R100" s="360">
        <v>0</v>
      </c>
      <c r="S100" s="360">
        <v>0</v>
      </c>
      <c r="T100" s="360">
        <v>0</v>
      </c>
      <c r="U100" s="360">
        <v>0</v>
      </c>
      <c r="V100" s="360">
        <v>0</v>
      </c>
      <c r="W100" s="360">
        <v>0</v>
      </c>
      <c r="X100" s="360">
        <v>0</v>
      </c>
      <c r="Y100" s="360">
        <v>0</v>
      </c>
      <c r="Z100" s="360">
        <v>0</v>
      </c>
      <c r="AA100" s="360">
        <v>0</v>
      </c>
      <c r="AB100" s="360">
        <v>0</v>
      </c>
      <c r="AC100" s="360">
        <v>0</v>
      </c>
      <c r="AD100" s="360">
        <v>0</v>
      </c>
      <c r="AE100" s="360">
        <v>0</v>
      </c>
      <c r="AF100" s="360">
        <v>0</v>
      </c>
      <c r="AG100" s="360">
        <v>0</v>
      </c>
      <c r="AH100" s="360">
        <v>406.87948940236436</v>
      </c>
      <c r="AI100" s="360">
        <v>411.6597011763576</v>
      </c>
      <c r="AJ100" s="360">
        <v>394.88637304802671</v>
      </c>
      <c r="AK100" s="360">
        <v>423.49623479600893</v>
      </c>
      <c r="AL100" s="360">
        <v>464.65704711608043</v>
      </c>
      <c r="AM100" s="360">
        <v>532.26435132170548</v>
      </c>
      <c r="AN100" s="360">
        <v>624.87263430539087</v>
      </c>
      <c r="AO100" s="360">
        <v>747.69768373466366</v>
      </c>
      <c r="AP100" s="360">
        <v>938.70264552032734</v>
      </c>
      <c r="AQ100" s="360">
        <v>1109.6104281975652</v>
      </c>
      <c r="AR100" s="360">
        <v>1277.0082633118852</v>
      </c>
      <c r="AS100" s="360">
        <v>1462.2842524868217</v>
      </c>
      <c r="AT100" s="360">
        <v>1675.3099564835168</v>
      </c>
      <c r="AU100" s="360">
        <v>2006.2565514245837</v>
      </c>
      <c r="AV100" s="360">
        <v>2202.1604425535052</v>
      </c>
      <c r="AW100" s="360">
        <v>2377.4674063015045</v>
      </c>
      <c r="AX100" s="360">
        <v>2491.1190046166848</v>
      </c>
      <c r="AY100" s="360">
        <v>84.870438697288577</v>
      </c>
      <c r="AZ100" s="360">
        <v>0</v>
      </c>
      <c r="BA100" s="360">
        <v>0</v>
      </c>
      <c r="BB100" s="360">
        <v>0</v>
      </c>
      <c r="BC100" s="360">
        <v>0</v>
      </c>
      <c r="BD100" s="360">
        <v>0</v>
      </c>
      <c r="BE100" s="360">
        <v>0</v>
      </c>
      <c r="BF100" s="360">
        <v>0</v>
      </c>
      <c r="BG100" s="360">
        <v>0</v>
      </c>
      <c r="BH100" s="360">
        <v>0</v>
      </c>
      <c r="BI100" s="360">
        <v>0</v>
      </c>
      <c r="BJ100" s="360">
        <v>0</v>
      </c>
      <c r="BK100" s="360">
        <v>0</v>
      </c>
      <c r="BL100" s="360">
        <v>0</v>
      </c>
      <c r="BM100" s="360">
        <v>0</v>
      </c>
      <c r="BN100" s="360">
        <v>0</v>
      </c>
      <c r="BO100" s="360">
        <v>0</v>
      </c>
      <c r="BP100" s="360">
        <v>0</v>
      </c>
      <c r="BQ100" s="360">
        <v>0</v>
      </c>
      <c r="BR100" s="360">
        <v>0</v>
      </c>
      <c r="BS100" s="360">
        <v>0</v>
      </c>
      <c r="BT100" s="360">
        <v>0</v>
      </c>
      <c r="BU100" s="360">
        <v>0</v>
      </c>
      <c r="BV100" s="360">
        <v>0</v>
      </c>
      <c r="BW100" s="360">
        <v>0</v>
      </c>
      <c r="BX100" s="360">
        <v>0</v>
      </c>
      <c r="BY100" s="360">
        <v>0</v>
      </c>
      <c r="BZ100" s="360">
        <v>0</v>
      </c>
      <c r="CA100" s="360">
        <v>0</v>
      </c>
      <c r="CB100" s="360">
        <v>0</v>
      </c>
      <c r="CC100" s="360">
        <v>0</v>
      </c>
      <c r="CD100" s="360">
        <v>0</v>
      </c>
      <c r="CE100" s="360">
        <v>0</v>
      </c>
      <c r="CF100" s="360">
        <v>0</v>
      </c>
      <c r="CG100" s="361">
        <v>0</v>
      </c>
    </row>
    <row r="101" spans="1:85" ht="15.5" x14ac:dyDescent="0.35">
      <c r="A101" s="344"/>
      <c r="B101" s="291" t="s">
        <v>401</v>
      </c>
      <c r="C101" s="337"/>
      <c r="D101" s="360">
        <v>0</v>
      </c>
      <c r="E101" s="360">
        <v>0</v>
      </c>
      <c r="F101" s="360">
        <v>0</v>
      </c>
      <c r="G101" s="360">
        <v>0</v>
      </c>
      <c r="H101" s="360">
        <v>0</v>
      </c>
      <c r="I101" s="360">
        <v>0</v>
      </c>
      <c r="J101" s="360">
        <v>0</v>
      </c>
      <c r="K101" s="360">
        <v>0</v>
      </c>
      <c r="L101" s="360">
        <v>0</v>
      </c>
      <c r="M101" s="360">
        <v>0</v>
      </c>
      <c r="N101" s="360">
        <v>0</v>
      </c>
      <c r="O101" s="360">
        <v>0</v>
      </c>
      <c r="P101" s="360">
        <v>0</v>
      </c>
      <c r="Q101" s="360">
        <v>0</v>
      </c>
      <c r="R101" s="360">
        <v>0</v>
      </c>
      <c r="S101" s="360">
        <v>0</v>
      </c>
      <c r="T101" s="360">
        <v>0</v>
      </c>
      <c r="U101" s="360">
        <v>0</v>
      </c>
      <c r="V101" s="360">
        <v>0</v>
      </c>
      <c r="W101" s="360">
        <v>0</v>
      </c>
      <c r="X101" s="360">
        <v>0</v>
      </c>
      <c r="Y101" s="360">
        <v>0</v>
      </c>
      <c r="Z101" s="360">
        <v>0</v>
      </c>
      <c r="AA101" s="360">
        <v>0</v>
      </c>
      <c r="AB101" s="360">
        <v>0</v>
      </c>
      <c r="AC101" s="360">
        <v>0</v>
      </c>
      <c r="AD101" s="360">
        <v>0</v>
      </c>
      <c r="AE101" s="360">
        <v>0</v>
      </c>
      <c r="AF101" s="360">
        <v>0</v>
      </c>
      <c r="AG101" s="360">
        <v>0</v>
      </c>
      <c r="AH101" s="360">
        <v>23.83813712997063</v>
      </c>
      <c r="AI101" s="360">
        <v>28.603124075863597</v>
      </c>
      <c r="AJ101" s="360">
        <v>36.631627298796701</v>
      </c>
      <c r="AK101" s="360">
        <v>44.908289025459212</v>
      </c>
      <c r="AL101" s="360">
        <v>52.279604495441852</v>
      </c>
      <c r="AM101" s="360">
        <v>61.228566666854178</v>
      </c>
      <c r="AN101" s="360">
        <v>76.992875824259542</v>
      </c>
      <c r="AO101" s="360">
        <v>84.916894796132979</v>
      </c>
      <c r="AP101" s="360">
        <v>92.662250024791248</v>
      </c>
      <c r="AQ101" s="360">
        <v>96.651956059297035</v>
      </c>
      <c r="AR101" s="360">
        <v>103.48430935311671</v>
      </c>
      <c r="AS101" s="360">
        <v>109.87491932061448</v>
      </c>
      <c r="AT101" s="360">
        <v>129.82910815230372</v>
      </c>
      <c r="AU101" s="360">
        <v>167.0608371110842</v>
      </c>
      <c r="AV101" s="360">
        <v>193.13655119459094</v>
      </c>
      <c r="AW101" s="360">
        <v>210.90338835917379</v>
      </c>
      <c r="AX101" s="360">
        <v>214.46352637691476</v>
      </c>
      <c r="AY101" s="360">
        <v>215.02823819632144</v>
      </c>
      <c r="AZ101" s="360">
        <v>196.11638690753762</v>
      </c>
      <c r="BA101" s="360">
        <v>255.45615591596888</v>
      </c>
      <c r="BB101" s="360">
        <v>266.38591564546988</v>
      </c>
      <c r="BC101" s="360">
        <v>263.0311943651364</v>
      </c>
      <c r="BD101" s="360">
        <v>294.42652480451204</v>
      </c>
      <c r="BE101" s="360">
        <v>293.70514444701365</v>
      </c>
      <c r="BF101" s="360">
        <v>282.34333004412241</v>
      </c>
      <c r="BG101" s="360">
        <v>288.40688799802223</v>
      </c>
      <c r="BH101" s="360">
        <v>204.83536488606518</v>
      </c>
      <c r="BI101" s="360">
        <v>205.77153808383994</v>
      </c>
      <c r="BJ101" s="360">
        <v>211.16955105580027</v>
      </c>
      <c r="BK101" s="360">
        <v>306.21356894172112</v>
      </c>
      <c r="BL101" s="360">
        <v>258.40101379356975</v>
      </c>
      <c r="BM101" s="360">
        <v>266.15832273722447</v>
      </c>
      <c r="BN101" s="360">
        <v>242.320177269494</v>
      </c>
      <c r="BO101" s="360">
        <v>237.18221022812614</v>
      </c>
      <c r="BP101" s="360">
        <v>219.32802350225569</v>
      </c>
      <c r="BQ101" s="360">
        <v>195.25006089536825</v>
      </c>
      <c r="BR101" s="360">
        <v>184.40603990374399</v>
      </c>
      <c r="BS101" s="360">
        <v>169.7063202112632</v>
      </c>
      <c r="BT101" s="360">
        <v>155.74448393151386</v>
      </c>
      <c r="BU101" s="360">
        <v>133.79976216423688</v>
      </c>
      <c r="BV101" s="360">
        <v>119.77260382514369</v>
      </c>
      <c r="BW101" s="360">
        <v>108.20363402944008</v>
      </c>
      <c r="BX101" s="360">
        <v>83.197009317059411</v>
      </c>
      <c r="BY101" s="360">
        <v>72.472624730280742</v>
      </c>
      <c r="BZ101" s="360">
        <v>63.323747996881927</v>
      </c>
      <c r="CA101" s="360">
        <v>57.670954934678043</v>
      </c>
      <c r="CB101" s="360">
        <v>53.585091086940835</v>
      </c>
      <c r="CC101" s="360">
        <v>46.404252052591694</v>
      </c>
      <c r="CD101" s="360">
        <v>39.491879161663277</v>
      </c>
      <c r="CE101" s="360">
        <v>32.369084208555599</v>
      </c>
      <c r="CF101" s="360">
        <v>25.013412683089143</v>
      </c>
      <c r="CG101" s="361">
        <v>17.757321423899008</v>
      </c>
    </row>
    <row r="102" spans="1:85" ht="15.5" x14ac:dyDescent="0.35">
      <c r="A102" s="344"/>
      <c r="B102" s="291" t="s">
        <v>402</v>
      </c>
      <c r="C102" s="337"/>
      <c r="D102" s="360">
        <v>0</v>
      </c>
      <c r="E102" s="360">
        <v>0</v>
      </c>
      <c r="F102" s="360">
        <v>0</v>
      </c>
      <c r="G102" s="360">
        <v>0</v>
      </c>
      <c r="H102" s="360">
        <v>0</v>
      </c>
      <c r="I102" s="360">
        <v>0</v>
      </c>
      <c r="J102" s="360">
        <v>0</v>
      </c>
      <c r="K102" s="360">
        <v>0</v>
      </c>
      <c r="L102" s="360">
        <v>0</v>
      </c>
      <c r="M102" s="360">
        <v>0</v>
      </c>
      <c r="N102" s="360">
        <v>0</v>
      </c>
      <c r="O102" s="360">
        <v>0</v>
      </c>
      <c r="P102" s="360">
        <v>0</v>
      </c>
      <c r="Q102" s="360">
        <v>0</v>
      </c>
      <c r="R102" s="360">
        <v>0</v>
      </c>
      <c r="S102" s="360">
        <v>0</v>
      </c>
      <c r="T102" s="360">
        <v>0</v>
      </c>
      <c r="U102" s="360">
        <v>0</v>
      </c>
      <c r="V102" s="360">
        <v>0</v>
      </c>
      <c r="W102" s="360">
        <v>0</v>
      </c>
      <c r="X102" s="360">
        <v>0</v>
      </c>
      <c r="Y102" s="360">
        <v>0</v>
      </c>
      <c r="Z102" s="360">
        <v>0</v>
      </c>
      <c r="AA102" s="360">
        <v>0</v>
      </c>
      <c r="AB102" s="360">
        <v>0</v>
      </c>
      <c r="AC102" s="360">
        <v>0</v>
      </c>
      <c r="AD102" s="360">
        <v>0</v>
      </c>
      <c r="AE102" s="360">
        <v>0</v>
      </c>
      <c r="AF102" s="360">
        <v>0</v>
      </c>
      <c r="AG102" s="360">
        <v>0</v>
      </c>
      <c r="AH102" s="360">
        <v>23.812814415804841</v>
      </c>
      <c r="AI102" s="360">
        <v>20.193047619972063</v>
      </c>
      <c r="AJ102" s="360">
        <v>15.716157974855204</v>
      </c>
      <c r="AK102" s="360">
        <v>12.101767033737753</v>
      </c>
      <c r="AL102" s="360">
        <v>6.8380366418396443</v>
      </c>
      <c r="AM102" s="360">
        <v>4.8479981296800547</v>
      </c>
      <c r="AN102" s="360">
        <v>7.6340317042800594</v>
      </c>
      <c r="AO102" s="360">
        <v>3.7142328303660332</v>
      </c>
      <c r="AP102" s="360">
        <v>1.3621554459782437</v>
      </c>
      <c r="AQ102" s="360">
        <v>2.6779922934829195</v>
      </c>
      <c r="AR102" s="360">
        <v>3.5276067915630498</v>
      </c>
      <c r="AS102" s="360">
        <v>4.53741143168478</v>
      </c>
      <c r="AT102" s="360">
        <v>4.2583912728183497</v>
      </c>
      <c r="AU102" s="360">
        <v>3.5495786077185341</v>
      </c>
      <c r="AV102" s="360">
        <v>4.0968989201203163</v>
      </c>
      <c r="AW102" s="360">
        <v>5.2388668736309523</v>
      </c>
      <c r="AX102" s="360">
        <v>2.4303391508438099</v>
      </c>
      <c r="AY102" s="360">
        <v>8.2695354793485623E-2</v>
      </c>
      <c r="AZ102" s="360">
        <v>0</v>
      </c>
      <c r="BA102" s="360">
        <v>0</v>
      </c>
      <c r="BB102" s="360">
        <v>0</v>
      </c>
      <c r="BC102" s="360">
        <v>0</v>
      </c>
      <c r="BD102" s="360">
        <v>0</v>
      </c>
      <c r="BE102" s="360">
        <v>0</v>
      </c>
      <c r="BF102" s="360">
        <v>0</v>
      </c>
      <c r="BG102" s="360">
        <v>0</v>
      </c>
      <c r="BH102" s="360">
        <v>0</v>
      </c>
      <c r="BI102" s="360">
        <v>0</v>
      </c>
      <c r="BJ102" s="360">
        <v>0</v>
      </c>
      <c r="BK102" s="360">
        <v>0</v>
      </c>
      <c r="BL102" s="360">
        <v>0</v>
      </c>
      <c r="BM102" s="360">
        <v>0</v>
      </c>
      <c r="BN102" s="360">
        <v>0</v>
      </c>
      <c r="BO102" s="360">
        <v>0</v>
      </c>
      <c r="BP102" s="360">
        <v>0</v>
      </c>
      <c r="BQ102" s="360">
        <v>0</v>
      </c>
      <c r="BR102" s="360">
        <v>0</v>
      </c>
      <c r="BS102" s="360">
        <v>0</v>
      </c>
      <c r="BT102" s="360">
        <v>0</v>
      </c>
      <c r="BU102" s="360">
        <v>0</v>
      </c>
      <c r="BV102" s="360">
        <v>0</v>
      </c>
      <c r="BW102" s="360">
        <v>0</v>
      </c>
      <c r="BX102" s="360">
        <v>0</v>
      </c>
      <c r="BY102" s="360">
        <v>0</v>
      </c>
      <c r="BZ102" s="360">
        <v>0</v>
      </c>
      <c r="CA102" s="360">
        <v>0</v>
      </c>
      <c r="CB102" s="360">
        <v>0</v>
      </c>
      <c r="CC102" s="360">
        <v>0</v>
      </c>
      <c r="CD102" s="360">
        <v>0</v>
      </c>
      <c r="CE102" s="360">
        <v>0</v>
      </c>
      <c r="CF102" s="360">
        <v>0</v>
      </c>
      <c r="CG102" s="361">
        <v>0</v>
      </c>
    </row>
    <row r="103" spans="1:85" ht="27" customHeight="1" x14ac:dyDescent="0.35">
      <c r="A103" s="344"/>
      <c r="B103" s="336" t="s">
        <v>571</v>
      </c>
      <c r="C103" s="337"/>
      <c r="D103" s="360">
        <v>0</v>
      </c>
      <c r="E103" s="360">
        <v>0</v>
      </c>
      <c r="F103" s="360">
        <v>0</v>
      </c>
      <c r="G103" s="360">
        <v>0</v>
      </c>
      <c r="H103" s="360">
        <v>0</v>
      </c>
      <c r="I103" s="360">
        <v>0</v>
      </c>
      <c r="J103" s="360">
        <v>0</v>
      </c>
      <c r="K103" s="360">
        <v>0</v>
      </c>
      <c r="L103" s="360">
        <v>0</v>
      </c>
      <c r="M103" s="360">
        <v>0</v>
      </c>
      <c r="N103" s="360">
        <v>0</v>
      </c>
      <c r="O103" s="360">
        <v>0</v>
      </c>
      <c r="P103" s="360">
        <v>0</v>
      </c>
      <c r="Q103" s="360">
        <v>0</v>
      </c>
      <c r="R103" s="360">
        <v>0</v>
      </c>
      <c r="S103" s="360">
        <v>0</v>
      </c>
      <c r="T103" s="360">
        <v>0</v>
      </c>
      <c r="U103" s="360">
        <v>0</v>
      </c>
      <c r="V103" s="360">
        <v>0</v>
      </c>
      <c r="W103" s="360">
        <v>0</v>
      </c>
      <c r="X103" s="360">
        <v>0</v>
      </c>
      <c r="Y103" s="360">
        <v>0</v>
      </c>
      <c r="Z103" s="360">
        <v>0</v>
      </c>
      <c r="AA103" s="360">
        <v>0</v>
      </c>
      <c r="AB103" s="360">
        <v>0</v>
      </c>
      <c r="AC103" s="360">
        <v>0</v>
      </c>
      <c r="AD103" s="360">
        <v>0</v>
      </c>
      <c r="AE103" s="360">
        <v>0</v>
      </c>
      <c r="AF103" s="360">
        <v>0</v>
      </c>
      <c r="AG103" s="360">
        <v>0</v>
      </c>
      <c r="AH103" s="360">
        <v>552.67155579433984</v>
      </c>
      <c r="AI103" s="360">
        <v>537.84134313804611</v>
      </c>
      <c r="AJ103" s="360">
        <v>529.78097065432576</v>
      </c>
      <c r="AK103" s="360">
        <v>542.32619120209654</v>
      </c>
      <c r="AL103" s="360">
        <v>590.86197779331712</v>
      </c>
      <c r="AM103" s="360">
        <v>576.36036046862478</v>
      </c>
      <c r="AN103" s="360">
        <v>532.18324463585031</v>
      </c>
      <c r="AO103" s="360">
        <v>523.02665063750248</v>
      </c>
      <c r="AP103" s="360">
        <v>621.33540941887327</v>
      </c>
      <c r="AQ103" s="360">
        <v>590.2057694190562</v>
      </c>
      <c r="AR103" s="360">
        <v>563.56966361522063</v>
      </c>
      <c r="AS103" s="360">
        <v>531.08158423099189</v>
      </c>
      <c r="AT103" s="360">
        <v>536.41625996263906</v>
      </c>
      <c r="AU103" s="360">
        <v>553.74991924482663</v>
      </c>
      <c r="AV103" s="360">
        <v>559.76369181689449</v>
      </c>
      <c r="AW103" s="360">
        <v>576.82983858977411</v>
      </c>
      <c r="AX103" s="360">
        <v>577.00326211950971</v>
      </c>
      <c r="AY103" s="360">
        <v>578.23999201729259</v>
      </c>
      <c r="AZ103" s="360">
        <v>542.02444798168733</v>
      </c>
      <c r="BA103" s="360">
        <v>544.43268136836218</v>
      </c>
      <c r="BB103" s="360">
        <v>548.16059213112169</v>
      </c>
      <c r="BC103" s="360">
        <v>543.93587526502768</v>
      </c>
      <c r="BD103" s="360">
        <v>567.70023651743327</v>
      </c>
      <c r="BE103" s="360">
        <v>580.43167036528257</v>
      </c>
      <c r="BF103" s="360">
        <v>594.29003249454468</v>
      </c>
      <c r="BG103" s="360">
        <v>558.02640344181202</v>
      </c>
      <c r="BH103" s="360">
        <v>578.21097645881616</v>
      </c>
      <c r="BI103" s="360">
        <v>569.90792089033425</v>
      </c>
      <c r="BJ103" s="360">
        <v>572.70950826133276</v>
      </c>
      <c r="BK103" s="360">
        <v>608.85945302634536</v>
      </c>
      <c r="BL103" s="360">
        <v>738.19290236058498</v>
      </c>
      <c r="BM103" s="360">
        <v>768.86869065511303</v>
      </c>
      <c r="BN103" s="360">
        <v>758.8550117547054</v>
      </c>
      <c r="BO103" s="360">
        <v>759.18792160604596</v>
      </c>
      <c r="BP103" s="360">
        <v>780.50304510883586</v>
      </c>
      <c r="BQ103" s="360">
        <v>783.636920229304</v>
      </c>
      <c r="BR103" s="360">
        <v>829.71644496617603</v>
      </c>
      <c r="BS103" s="360">
        <v>840.37639761266314</v>
      </c>
      <c r="BT103" s="360">
        <v>762.72086817415516</v>
      </c>
      <c r="BU103" s="360">
        <v>752.56524583002795</v>
      </c>
      <c r="BV103" s="360">
        <v>739.34286329732561</v>
      </c>
      <c r="BW103" s="360">
        <v>716.58794326258771</v>
      </c>
      <c r="BX103" s="360">
        <v>592.29467578913614</v>
      </c>
      <c r="BY103" s="360">
        <v>594.04365131035263</v>
      </c>
      <c r="BZ103" s="360">
        <v>556.83734901199841</v>
      </c>
      <c r="CA103" s="360">
        <v>554.46459066689431</v>
      </c>
      <c r="CB103" s="360">
        <v>572.39214378879694</v>
      </c>
      <c r="CC103" s="360">
        <v>558.96924567185931</v>
      </c>
      <c r="CD103" s="360">
        <v>544.31999151833941</v>
      </c>
      <c r="CE103" s="360">
        <v>522.50655565910381</v>
      </c>
      <c r="CF103" s="360">
        <v>502.30164227566667</v>
      </c>
      <c r="CG103" s="361">
        <v>487.53998008447684</v>
      </c>
    </row>
    <row r="104" spans="1:85" ht="15.5" x14ac:dyDescent="0.35">
      <c r="A104" s="344"/>
      <c r="B104" s="291" t="s">
        <v>572</v>
      </c>
      <c r="C104" s="337"/>
      <c r="D104" s="360">
        <v>0</v>
      </c>
      <c r="E104" s="360">
        <v>0</v>
      </c>
      <c r="F104" s="360">
        <v>0</v>
      </c>
      <c r="G104" s="360">
        <v>0</v>
      </c>
      <c r="H104" s="360">
        <v>0</v>
      </c>
      <c r="I104" s="360">
        <v>0</v>
      </c>
      <c r="J104" s="360">
        <v>0</v>
      </c>
      <c r="K104" s="360">
        <v>0</v>
      </c>
      <c r="L104" s="360">
        <v>0</v>
      </c>
      <c r="M104" s="360">
        <v>0</v>
      </c>
      <c r="N104" s="360">
        <v>0</v>
      </c>
      <c r="O104" s="360">
        <v>0</v>
      </c>
      <c r="P104" s="360">
        <v>0</v>
      </c>
      <c r="Q104" s="360">
        <v>0</v>
      </c>
      <c r="R104" s="360">
        <v>0</v>
      </c>
      <c r="S104" s="360">
        <v>0</v>
      </c>
      <c r="T104" s="360">
        <v>0</v>
      </c>
      <c r="U104" s="360">
        <v>0</v>
      </c>
      <c r="V104" s="360">
        <v>0</v>
      </c>
      <c r="W104" s="360">
        <v>0</v>
      </c>
      <c r="X104" s="360">
        <v>0</v>
      </c>
      <c r="Y104" s="360">
        <v>0</v>
      </c>
      <c r="Z104" s="360">
        <v>0</v>
      </c>
      <c r="AA104" s="360">
        <v>0</v>
      </c>
      <c r="AB104" s="360">
        <v>0</v>
      </c>
      <c r="AC104" s="360">
        <v>0</v>
      </c>
      <c r="AD104" s="360">
        <v>0</v>
      </c>
      <c r="AE104" s="360">
        <v>0</v>
      </c>
      <c r="AF104" s="360">
        <v>0</v>
      </c>
      <c r="AG104" s="360">
        <v>0</v>
      </c>
      <c r="AH104" s="360">
        <v>158.20543808434195</v>
      </c>
      <c r="AI104" s="360">
        <v>152.28358396580393</v>
      </c>
      <c r="AJ104" s="360">
        <v>149.18774458689401</v>
      </c>
      <c r="AK104" s="360">
        <v>151.0352800112052</v>
      </c>
      <c r="AL104" s="360">
        <v>152.63540430425655</v>
      </c>
      <c r="AM104" s="360">
        <v>154.27100734985731</v>
      </c>
      <c r="AN104" s="360">
        <v>148.45451196383326</v>
      </c>
      <c r="AO104" s="360">
        <v>148.47065764680292</v>
      </c>
      <c r="AP104" s="360">
        <v>150.07050234542524</v>
      </c>
      <c r="AQ104" s="360">
        <v>131.33072956953708</v>
      </c>
      <c r="AR104" s="360">
        <v>127.56677824952759</v>
      </c>
      <c r="AS104" s="360">
        <v>119.50742931926773</v>
      </c>
      <c r="AT104" s="360">
        <v>111.87905739385963</v>
      </c>
      <c r="AU104" s="360">
        <v>112.15095940167851</v>
      </c>
      <c r="AV104" s="360">
        <v>108.50663193432416</v>
      </c>
      <c r="AW104" s="360">
        <v>113.2292681221365</v>
      </c>
      <c r="AX104" s="360">
        <v>98.400387660829722</v>
      </c>
      <c r="AY104" s="360">
        <v>95.814308338304357</v>
      </c>
      <c r="AZ104" s="360">
        <v>89.123649637595989</v>
      </c>
      <c r="BA104" s="360">
        <v>89.397639058416743</v>
      </c>
      <c r="BB104" s="360">
        <v>79.997023777997455</v>
      </c>
      <c r="BC104" s="360">
        <v>83.009910743446071</v>
      </c>
      <c r="BD104" s="360">
        <v>79.068939161371659</v>
      </c>
      <c r="BE104" s="360">
        <v>77.712854543869824</v>
      </c>
      <c r="BF104" s="360">
        <v>75.123040499866875</v>
      </c>
      <c r="BG104" s="360">
        <v>71.073588849909342</v>
      </c>
      <c r="BH104" s="360">
        <v>66.192463366302306</v>
      </c>
      <c r="BI104" s="360">
        <v>55.563883938833584</v>
      </c>
      <c r="BJ104" s="360">
        <v>52.611053618116564</v>
      </c>
      <c r="BK104" s="360">
        <v>49.235587613017003</v>
      </c>
      <c r="BL104" s="360">
        <v>50.658058495020612</v>
      </c>
      <c r="BM104" s="360">
        <v>49.46168535416637</v>
      </c>
      <c r="BN104" s="360">
        <v>46.249719301343767</v>
      </c>
      <c r="BO104" s="360">
        <v>44.005428312020499</v>
      </c>
      <c r="BP104" s="360">
        <v>41.929744016796995</v>
      </c>
      <c r="BQ104" s="360">
        <v>38.883251417345477</v>
      </c>
      <c r="BR104" s="360">
        <v>36.729049540237511</v>
      </c>
      <c r="BS104" s="360">
        <v>34.345036815600167</v>
      </c>
      <c r="BT104" s="360">
        <v>31.675689038734614</v>
      </c>
      <c r="BU104" s="360">
        <v>29.121444805496356</v>
      </c>
      <c r="BV104" s="360">
        <v>26.705104345403733</v>
      </c>
      <c r="BW104" s="360">
        <v>24.435928698172919</v>
      </c>
      <c r="BX104" s="360">
        <v>18.597985922244501</v>
      </c>
      <c r="BY104" s="360">
        <v>17.434673252558387</v>
      </c>
      <c r="BZ104" s="360">
        <v>15.194664976524471</v>
      </c>
      <c r="CA104" s="360">
        <v>14.269563616703564</v>
      </c>
      <c r="CB104" s="360">
        <v>13.770264860413526</v>
      </c>
      <c r="CC104" s="360">
        <v>12.783847763931423</v>
      </c>
      <c r="CD104" s="360">
        <v>11.908933672865855</v>
      </c>
      <c r="CE104" s="360">
        <v>10.923869120109467</v>
      </c>
      <c r="CF104" s="360">
        <v>9.9658037326692259</v>
      </c>
      <c r="CG104" s="361">
        <v>9.1056910658653383</v>
      </c>
    </row>
    <row r="105" spans="1:85" ht="15.5" x14ac:dyDescent="0.35">
      <c r="A105" s="344"/>
      <c r="B105" s="291" t="s">
        <v>573</v>
      </c>
      <c r="C105" s="337"/>
      <c r="D105" s="360">
        <v>0</v>
      </c>
      <c r="E105" s="360">
        <v>0</v>
      </c>
      <c r="F105" s="360">
        <v>0</v>
      </c>
      <c r="G105" s="360">
        <v>0</v>
      </c>
      <c r="H105" s="360">
        <v>0</v>
      </c>
      <c r="I105" s="360">
        <v>0</v>
      </c>
      <c r="J105" s="360">
        <v>0</v>
      </c>
      <c r="K105" s="360">
        <v>0</v>
      </c>
      <c r="L105" s="360">
        <v>0</v>
      </c>
      <c r="M105" s="360">
        <v>0</v>
      </c>
      <c r="N105" s="360">
        <v>0</v>
      </c>
      <c r="O105" s="360">
        <v>0</v>
      </c>
      <c r="P105" s="360">
        <v>0</v>
      </c>
      <c r="Q105" s="360">
        <v>0</v>
      </c>
      <c r="R105" s="360">
        <v>0</v>
      </c>
      <c r="S105" s="360">
        <v>0</v>
      </c>
      <c r="T105" s="360">
        <v>0</v>
      </c>
      <c r="U105" s="360">
        <v>0</v>
      </c>
      <c r="V105" s="360">
        <v>0</v>
      </c>
      <c r="W105" s="360">
        <v>0</v>
      </c>
      <c r="X105" s="360">
        <v>0</v>
      </c>
      <c r="Y105" s="360">
        <v>0</v>
      </c>
      <c r="Z105" s="360">
        <v>0</v>
      </c>
      <c r="AA105" s="360">
        <v>0</v>
      </c>
      <c r="AB105" s="360">
        <v>0</v>
      </c>
      <c r="AC105" s="360">
        <v>0</v>
      </c>
      <c r="AD105" s="360">
        <v>0</v>
      </c>
      <c r="AE105" s="360">
        <v>0</v>
      </c>
      <c r="AF105" s="360">
        <v>0</v>
      </c>
      <c r="AG105" s="360">
        <v>0</v>
      </c>
      <c r="AH105" s="360">
        <v>394.46611770999789</v>
      </c>
      <c r="AI105" s="360">
        <v>385.55775917224219</v>
      </c>
      <c r="AJ105" s="360">
        <v>380.59322606743183</v>
      </c>
      <c r="AK105" s="360">
        <v>391.29091119089139</v>
      </c>
      <c r="AL105" s="360">
        <v>438.22657348906051</v>
      </c>
      <c r="AM105" s="360">
        <v>422.08935311876735</v>
      </c>
      <c r="AN105" s="360">
        <v>383.72873267201709</v>
      </c>
      <c r="AO105" s="360">
        <v>374.55599299069945</v>
      </c>
      <c r="AP105" s="360">
        <v>471.26490707344806</v>
      </c>
      <c r="AQ105" s="360">
        <v>458.87503984951911</v>
      </c>
      <c r="AR105" s="360">
        <v>436.00288536569303</v>
      </c>
      <c r="AS105" s="360">
        <v>411.57415491172418</v>
      </c>
      <c r="AT105" s="360">
        <v>424.53720256877955</v>
      </c>
      <c r="AU105" s="360">
        <v>441.59895984314812</v>
      </c>
      <c r="AV105" s="360">
        <v>451.25705988257033</v>
      </c>
      <c r="AW105" s="360">
        <v>463.60057046763768</v>
      </c>
      <c r="AX105" s="360">
        <v>471.69650666411172</v>
      </c>
      <c r="AY105" s="360">
        <v>474.43086763572501</v>
      </c>
      <c r="AZ105" s="360">
        <v>442.67850223812735</v>
      </c>
      <c r="BA105" s="360">
        <v>445.73145574814771</v>
      </c>
      <c r="BB105" s="360">
        <v>452.83477709121524</v>
      </c>
      <c r="BC105" s="360">
        <v>441.66431637757807</v>
      </c>
      <c r="BD105" s="360">
        <v>467.19255413086984</v>
      </c>
      <c r="BE105" s="360">
        <v>477.16340141247696</v>
      </c>
      <c r="BF105" s="360">
        <v>484.95329270032727</v>
      </c>
      <c r="BG105" s="360">
        <v>454.12270553199761</v>
      </c>
      <c r="BH105" s="360">
        <v>477.99588193869147</v>
      </c>
      <c r="BI105" s="360">
        <v>474.72669673017197</v>
      </c>
      <c r="BJ105" s="360">
        <v>479.56311247370525</v>
      </c>
      <c r="BK105" s="360">
        <v>517.769243608274</v>
      </c>
      <c r="BL105" s="360">
        <v>632.97380479050673</v>
      </c>
      <c r="BM105" s="360">
        <v>658.04019915534775</v>
      </c>
      <c r="BN105" s="360">
        <v>644.93904763845978</v>
      </c>
      <c r="BO105" s="360">
        <v>649.05728584030646</v>
      </c>
      <c r="BP105" s="360">
        <v>667.84080319598058</v>
      </c>
      <c r="BQ105" s="360">
        <v>670.96462358911447</v>
      </c>
      <c r="BR105" s="360">
        <v>683.22841671908225</v>
      </c>
      <c r="BS105" s="360">
        <v>687.09149017514233</v>
      </c>
      <c r="BT105" s="360">
        <v>623.03707226675738</v>
      </c>
      <c r="BU105" s="360">
        <v>609.09868333805218</v>
      </c>
      <c r="BV105" s="360">
        <v>605.50971493578584</v>
      </c>
      <c r="BW105" s="360">
        <v>587.69740298020474</v>
      </c>
      <c r="BX105" s="360">
        <v>485.87423653295735</v>
      </c>
      <c r="BY105" s="360">
        <v>485.31798321799437</v>
      </c>
      <c r="BZ105" s="360">
        <v>457.02256245836872</v>
      </c>
      <c r="CA105" s="360">
        <v>466.83173610467094</v>
      </c>
      <c r="CB105" s="360">
        <v>476.81021771450287</v>
      </c>
      <c r="CC105" s="360">
        <v>467.43082028974931</v>
      </c>
      <c r="CD105" s="360">
        <v>455.64963877263057</v>
      </c>
      <c r="CE105" s="360">
        <v>437.09214186339756</v>
      </c>
      <c r="CF105" s="360">
        <v>420.22141006364251</v>
      </c>
      <c r="CG105" s="361">
        <v>407.79588423950776</v>
      </c>
    </row>
    <row r="106" spans="1:85" ht="15.5" x14ac:dyDescent="0.35">
      <c r="A106" s="344"/>
      <c r="B106" s="291" t="s">
        <v>574</v>
      </c>
      <c r="C106" s="337"/>
      <c r="D106" s="360">
        <v>0</v>
      </c>
      <c r="E106" s="360">
        <v>0</v>
      </c>
      <c r="F106" s="360">
        <v>0</v>
      </c>
      <c r="G106" s="360">
        <v>0</v>
      </c>
      <c r="H106" s="360">
        <v>0</v>
      </c>
      <c r="I106" s="360">
        <v>0</v>
      </c>
      <c r="J106" s="360">
        <v>0</v>
      </c>
      <c r="K106" s="360">
        <v>0</v>
      </c>
      <c r="L106" s="360">
        <v>0</v>
      </c>
      <c r="M106" s="360">
        <v>0</v>
      </c>
      <c r="N106" s="360">
        <v>0</v>
      </c>
      <c r="O106" s="360">
        <v>0</v>
      </c>
      <c r="P106" s="360">
        <v>0</v>
      </c>
      <c r="Q106" s="360">
        <v>0</v>
      </c>
      <c r="R106" s="360">
        <v>0</v>
      </c>
      <c r="S106" s="360">
        <v>0</v>
      </c>
      <c r="T106" s="360">
        <v>0</v>
      </c>
      <c r="U106" s="360">
        <v>0</v>
      </c>
      <c r="V106" s="360">
        <v>0</v>
      </c>
      <c r="W106" s="360">
        <v>0</v>
      </c>
      <c r="X106" s="360">
        <v>0</v>
      </c>
      <c r="Y106" s="360">
        <v>0</v>
      </c>
      <c r="Z106" s="360">
        <v>0</v>
      </c>
      <c r="AA106" s="360">
        <v>0</v>
      </c>
      <c r="AB106" s="360">
        <v>0</v>
      </c>
      <c r="AC106" s="360">
        <v>0</v>
      </c>
      <c r="AD106" s="360">
        <v>0</v>
      </c>
      <c r="AE106" s="360">
        <v>0</v>
      </c>
      <c r="AF106" s="360">
        <v>0</v>
      </c>
      <c r="AG106" s="360">
        <v>0</v>
      </c>
      <c r="AH106" s="360">
        <v>0</v>
      </c>
      <c r="AI106" s="360">
        <v>0</v>
      </c>
      <c r="AJ106" s="360">
        <v>0</v>
      </c>
      <c r="AK106" s="360">
        <v>0</v>
      </c>
      <c r="AL106" s="360">
        <v>0</v>
      </c>
      <c r="AM106" s="360">
        <v>0</v>
      </c>
      <c r="AN106" s="360">
        <v>0</v>
      </c>
      <c r="AO106" s="360">
        <v>0</v>
      </c>
      <c r="AP106" s="360">
        <v>0</v>
      </c>
      <c r="AQ106" s="360">
        <v>0</v>
      </c>
      <c r="AR106" s="360">
        <v>0</v>
      </c>
      <c r="AS106" s="360">
        <v>0</v>
      </c>
      <c r="AT106" s="360">
        <v>0</v>
      </c>
      <c r="AU106" s="360">
        <v>0</v>
      </c>
      <c r="AV106" s="360">
        <v>0</v>
      </c>
      <c r="AW106" s="360">
        <v>0</v>
      </c>
      <c r="AX106" s="360">
        <v>0</v>
      </c>
      <c r="AY106" s="360">
        <v>0</v>
      </c>
      <c r="AZ106" s="360">
        <v>0</v>
      </c>
      <c r="BA106" s="360">
        <v>0</v>
      </c>
      <c r="BB106" s="360">
        <v>0</v>
      </c>
      <c r="BC106" s="360">
        <v>0</v>
      </c>
      <c r="BD106" s="360">
        <v>0</v>
      </c>
      <c r="BE106" s="360">
        <v>0</v>
      </c>
      <c r="BF106" s="360">
        <v>0</v>
      </c>
      <c r="BG106" s="360">
        <v>0</v>
      </c>
      <c r="BH106" s="360">
        <v>0</v>
      </c>
      <c r="BI106" s="360">
        <v>0</v>
      </c>
      <c r="BJ106" s="360">
        <v>0</v>
      </c>
      <c r="BK106" s="360">
        <v>0</v>
      </c>
      <c r="BL106" s="360">
        <v>8.1125141010282196</v>
      </c>
      <c r="BM106" s="360">
        <v>10.22694306635241</v>
      </c>
      <c r="BN106" s="360">
        <v>13.183691083557356</v>
      </c>
      <c r="BO106" s="360">
        <v>13.326004737782801</v>
      </c>
      <c r="BP106" s="360">
        <v>12.93897489071783</v>
      </c>
      <c r="BQ106" s="360">
        <v>12.438834739247943</v>
      </c>
      <c r="BR106" s="360">
        <v>50.041287467155271</v>
      </c>
      <c r="BS106" s="360">
        <v>57.974609051238403</v>
      </c>
      <c r="BT106" s="360">
        <v>53.439678220506742</v>
      </c>
      <c r="BU106" s="360">
        <v>61.97794139135187</v>
      </c>
      <c r="BV106" s="360">
        <v>51.217040068033619</v>
      </c>
      <c r="BW106" s="360">
        <v>53.510142582852872</v>
      </c>
      <c r="BX106" s="360">
        <v>48.472381033878541</v>
      </c>
      <c r="BY106" s="360">
        <v>48.815070212554076</v>
      </c>
      <c r="BZ106" s="360">
        <v>45.99119995605129</v>
      </c>
      <c r="CA106" s="360">
        <v>43.91782982621141</v>
      </c>
      <c r="CB106" s="360">
        <v>46.66154855111364</v>
      </c>
      <c r="CC106" s="360">
        <v>43.851938193672922</v>
      </c>
      <c r="CD106" s="360">
        <v>42.890164245882865</v>
      </c>
      <c r="CE106" s="360">
        <v>41.873633436204145</v>
      </c>
      <c r="CF106" s="360">
        <v>40.837598064328844</v>
      </c>
      <c r="CG106" s="361">
        <v>40.028877160193623</v>
      </c>
    </row>
    <row r="107" spans="1:85" ht="15.5" x14ac:dyDescent="0.35">
      <c r="A107" s="362"/>
      <c r="B107" s="291" t="s">
        <v>576</v>
      </c>
      <c r="C107" s="363"/>
      <c r="D107" s="360">
        <v>0</v>
      </c>
      <c r="E107" s="360">
        <v>0</v>
      </c>
      <c r="F107" s="360">
        <v>0</v>
      </c>
      <c r="G107" s="360">
        <v>0</v>
      </c>
      <c r="H107" s="360">
        <v>0</v>
      </c>
      <c r="I107" s="360">
        <v>0</v>
      </c>
      <c r="J107" s="360">
        <v>0</v>
      </c>
      <c r="K107" s="360">
        <v>0</v>
      </c>
      <c r="L107" s="360">
        <v>0</v>
      </c>
      <c r="M107" s="360">
        <v>0</v>
      </c>
      <c r="N107" s="360">
        <v>0</v>
      </c>
      <c r="O107" s="360">
        <v>0</v>
      </c>
      <c r="P107" s="360">
        <v>0</v>
      </c>
      <c r="Q107" s="360">
        <v>0</v>
      </c>
      <c r="R107" s="360">
        <v>0</v>
      </c>
      <c r="S107" s="360">
        <v>0</v>
      </c>
      <c r="T107" s="360">
        <v>0</v>
      </c>
      <c r="U107" s="360">
        <v>0</v>
      </c>
      <c r="V107" s="360">
        <v>0</v>
      </c>
      <c r="W107" s="360">
        <v>0</v>
      </c>
      <c r="X107" s="360">
        <v>0</v>
      </c>
      <c r="Y107" s="360">
        <v>0</v>
      </c>
      <c r="Z107" s="360">
        <v>0</v>
      </c>
      <c r="AA107" s="360">
        <v>0</v>
      </c>
      <c r="AB107" s="360">
        <v>0</v>
      </c>
      <c r="AC107" s="360">
        <v>0</v>
      </c>
      <c r="AD107" s="360">
        <v>0</v>
      </c>
      <c r="AE107" s="360">
        <v>0</v>
      </c>
      <c r="AF107" s="360">
        <v>0</v>
      </c>
      <c r="AG107" s="360">
        <v>0</v>
      </c>
      <c r="AH107" s="360">
        <v>0</v>
      </c>
      <c r="AI107" s="360">
        <v>0</v>
      </c>
      <c r="AJ107" s="360">
        <v>0</v>
      </c>
      <c r="AK107" s="360">
        <v>0</v>
      </c>
      <c r="AL107" s="360">
        <v>0</v>
      </c>
      <c r="AM107" s="360">
        <v>0</v>
      </c>
      <c r="AN107" s="360">
        <v>0</v>
      </c>
      <c r="AO107" s="360">
        <v>0</v>
      </c>
      <c r="AP107" s="360">
        <v>0</v>
      </c>
      <c r="AQ107" s="360">
        <v>0</v>
      </c>
      <c r="AR107" s="360">
        <v>0</v>
      </c>
      <c r="AS107" s="360">
        <v>0</v>
      </c>
      <c r="AT107" s="360">
        <v>0</v>
      </c>
      <c r="AU107" s="360">
        <v>0</v>
      </c>
      <c r="AV107" s="360">
        <v>0</v>
      </c>
      <c r="AW107" s="360">
        <v>0</v>
      </c>
      <c r="AX107" s="360">
        <v>6.9063677945683413</v>
      </c>
      <c r="AY107" s="360">
        <v>7.9948160432631292</v>
      </c>
      <c r="AZ107" s="360">
        <v>10.222296105963936</v>
      </c>
      <c r="BA107" s="360">
        <v>9.303586561797708</v>
      </c>
      <c r="BB107" s="360">
        <v>15.328791261908894</v>
      </c>
      <c r="BC107" s="360">
        <v>19.261648144003573</v>
      </c>
      <c r="BD107" s="360">
        <v>21.438743225191704</v>
      </c>
      <c r="BE107" s="360">
        <v>25.55541440893581</v>
      </c>
      <c r="BF107" s="360">
        <v>34.213699294350519</v>
      </c>
      <c r="BG107" s="360">
        <v>32.830109059905062</v>
      </c>
      <c r="BH107" s="360">
        <v>34.022631153822473</v>
      </c>
      <c r="BI107" s="360">
        <v>39.617340221328796</v>
      </c>
      <c r="BJ107" s="360">
        <v>40.53534216951099</v>
      </c>
      <c r="BK107" s="360">
        <v>41.854621805054443</v>
      </c>
      <c r="BL107" s="360">
        <v>46.448524974029318</v>
      </c>
      <c r="BM107" s="360">
        <v>51.139863079246489</v>
      </c>
      <c r="BN107" s="360">
        <v>54.482553731344467</v>
      </c>
      <c r="BO107" s="360">
        <v>52.799202715936254</v>
      </c>
      <c r="BP107" s="360">
        <v>57.793523005340312</v>
      </c>
      <c r="BQ107" s="360">
        <v>61.350210483596108</v>
      </c>
      <c r="BR107" s="360">
        <v>59.717691239701068</v>
      </c>
      <c r="BS107" s="360">
        <v>60.965261570682188</v>
      </c>
      <c r="BT107" s="360">
        <v>54.568428648156441</v>
      </c>
      <c r="BU107" s="360">
        <v>52.367176295127493</v>
      </c>
      <c r="BV107" s="360">
        <v>55.911003948102568</v>
      </c>
      <c r="BW107" s="360">
        <v>50.944469001357213</v>
      </c>
      <c r="BX107" s="360">
        <v>39.350072300055743</v>
      </c>
      <c r="BY107" s="360">
        <v>42.475924627245739</v>
      </c>
      <c r="BZ107" s="360">
        <v>38.628921621053976</v>
      </c>
      <c r="CA107" s="360">
        <v>29.445461119308405</v>
      </c>
      <c r="CB107" s="360">
        <v>35.150112662766865</v>
      </c>
      <c r="CC107" s="360">
        <v>34.90263942450575</v>
      </c>
      <c r="CD107" s="360">
        <v>33.871254826960076</v>
      </c>
      <c r="CE107" s="360">
        <v>32.616911239392572</v>
      </c>
      <c r="CF107" s="360">
        <v>31.276830415026186</v>
      </c>
      <c r="CG107" s="361">
        <v>30.60952761891015</v>
      </c>
    </row>
    <row r="108" spans="1:85" ht="27" customHeight="1" x14ac:dyDescent="0.35">
      <c r="A108" s="362"/>
      <c r="B108" s="336" t="s">
        <v>608</v>
      </c>
      <c r="C108" s="363"/>
      <c r="D108" s="360">
        <v>0</v>
      </c>
      <c r="E108" s="360">
        <v>0</v>
      </c>
      <c r="F108" s="360">
        <v>0</v>
      </c>
      <c r="G108" s="360">
        <v>0</v>
      </c>
      <c r="H108" s="360">
        <v>0</v>
      </c>
      <c r="I108" s="360">
        <v>0</v>
      </c>
      <c r="J108" s="360">
        <v>0</v>
      </c>
      <c r="K108" s="360">
        <v>0</v>
      </c>
      <c r="L108" s="360">
        <v>0</v>
      </c>
      <c r="M108" s="360">
        <v>0</v>
      </c>
      <c r="N108" s="360">
        <v>0</v>
      </c>
      <c r="O108" s="360">
        <v>0</v>
      </c>
      <c r="P108" s="360">
        <v>0</v>
      </c>
      <c r="Q108" s="360">
        <v>0</v>
      </c>
      <c r="R108" s="360">
        <v>0</v>
      </c>
      <c r="S108" s="360">
        <v>0</v>
      </c>
      <c r="T108" s="360">
        <v>0</v>
      </c>
      <c r="U108" s="360">
        <v>0</v>
      </c>
      <c r="V108" s="360">
        <v>0</v>
      </c>
      <c r="W108" s="360">
        <v>0</v>
      </c>
      <c r="X108" s="360">
        <v>0</v>
      </c>
      <c r="Y108" s="360">
        <v>0</v>
      </c>
      <c r="Z108" s="360">
        <v>0</v>
      </c>
      <c r="AA108" s="360">
        <v>0</v>
      </c>
      <c r="AB108" s="360">
        <v>0</v>
      </c>
      <c r="AC108" s="360">
        <v>0</v>
      </c>
      <c r="AD108" s="360">
        <v>0</v>
      </c>
      <c r="AE108" s="360">
        <v>0</v>
      </c>
      <c r="AF108" s="360">
        <v>0</v>
      </c>
      <c r="AG108" s="360">
        <v>0</v>
      </c>
      <c r="AH108" s="360">
        <v>0</v>
      </c>
      <c r="AI108" s="360">
        <v>0</v>
      </c>
      <c r="AJ108" s="360">
        <v>0</v>
      </c>
      <c r="AK108" s="360">
        <v>0</v>
      </c>
      <c r="AL108" s="360">
        <v>0</v>
      </c>
      <c r="AM108" s="360">
        <v>0</v>
      </c>
      <c r="AN108" s="360">
        <v>0</v>
      </c>
      <c r="AO108" s="360">
        <v>0</v>
      </c>
      <c r="AP108" s="360">
        <v>0</v>
      </c>
      <c r="AQ108" s="360">
        <v>0</v>
      </c>
      <c r="AR108" s="360">
        <v>0</v>
      </c>
      <c r="AS108" s="360">
        <v>0</v>
      </c>
      <c r="AT108" s="360">
        <v>0</v>
      </c>
      <c r="AU108" s="360">
        <v>31.505977239465114</v>
      </c>
      <c r="AV108" s="360">
        <v>36.184872780212935</v>
      </c>
      <c r="AW108" s="360">
        <v>44.713573662477344</v>
      </c>
      <c r="AX108" s="360">
        <v>52.490767517880606</v>
      </c>
      <c r="AY108" s="360">
        <v>60.338688050084066</v>
      </c>
      <c r="AZ108" s="360">
        <v>68.466303407863165</v>
      </c>
      <c r="BA108" s="360">
        <v>68.733904559710723</v>
      </c>
      <c r="BB108" s="360">
        <v>70.971111942268848</v>
      </c>
      <c r="BC108" s="360">
        <v>69.96347196735266</v>
      </c>
      <c r="BD108" s="360">
        <v>103.44296981018981</v>
      </c>
      <c r="BE108" s="360">
        <v>108.70623657927833</v>
      </c>
      <c r="BF108" s="360">
        <v>79.520741679371355</v>
      </c>
      <c r="BG108" s="360">
        <v>61.437427038351153</v>
      </c>
      <c r="BH108" s="360">
        <v>63.308224262397395</v>
      </c>
      <c r="BI108" s="360">
        <v>57.150919648112023</v>
      </c>
      <c r="BJ108" s="360">
        <v>61.285609703799032</v>
      </c>
      <c r="BK108" s="360">
        <v>67.553658187729837</v>
      </c>
      <c r="BL108" s="360">
        <v>68.771164006721364</v>
      </c>
      <c r="BM108" s="360">
        <v>70.750099289384295</v>
      </c>
      <c r="BN108" s="360">
        <v>65.123885473297406</v>
      </c>
      <c r="BO108" s="360">
        <v>58.212778328083388</v>
      </c>
      <c r="BP108" s="360">
        <v>61.887434143286647</v>
      </c>
      <c r="BQ108" s="360">
        <v>62.703591855791558</v>
      </c>
      <c r="BR108" s="360">
        <v>59.667655261987868</v>
      </c>
      <c r="BS108" s="360">
        <v>55.445088822513519</v>
      </c>
      <c r="BT108" s="360">
        <v>52.112549303749844</v>
      </c>
      <c r="BU108" s="360">
        <v>49.430800647753209</v>
      </c>
      <c r="BV108" s="360">
        <v>36.942918264561449</v>
      </c>
      <c r="BW108" s="360">
        <v>33.325420105240788</v>
      </c>
      <c r="BX108" s="360">
        <v>31.749296464052506</v>
      </c>
      <c r="BY108" s="360">
        <v>35.373863613343445</v>
      </c>
      <c r="BZ108" s="360">
        <v>33.240039784508447</v>
      </c>
      <c r="CA108" s="360">
        <v>33.877688271972481</v>
      </c>
      <c r="CB108" s="360">
        <v>38.026208442266864</v>
      </c>
      <c r="CC108" s="360">
        <v>40.157884504579044</v>
      </c>
      <c r="CD108" s="360">
        <v>39.071328105047414</v>
      </c>
      <c r="CE108" s="360">
        <v>35.462403286155471</v>
      </c>
      <c r="CF108" s="360">
        <v>34.742447249388455</v>
      </c>
      <c r="CG108" s="361">
        <v>36.377086955493454</v>
      </c>
    </row>
    <row r="109" spans="1:85" ht="15.5" x14ac:dyDescent="0.35">
      <c r="A109" s="362"/>
      <c r="B109" s="291" t="s">
        <v>358</v>
      </c>
      <c r="C109" s="363"/>
      <c r="D109" s="360">
        <v>0</v>
      </c>
      <c r="E109" s="360">
        <v>0</v>
      </c>
      <c r="F109" s="360">
        <v>0</v>
      </c>
      <c r="G109" s="360">
        <v>0</v>
      </c>
      <c r="H109" s="360">
        <v>0</v>
      </c>
      <c r="I109" s="360">
        <v>0</v>
      </c>
      <c r="J109" s="360">
        <v>0</v>
      </c>
      <c r="K109" s="360">
        <v>0</v>
      </c>
      <c r="L109" s="360">
        <v>0</v>
      </c>
      <c r="M109" s="360">
        <v>0</v>
      </c>
      <c r="N109" s="360">
        <v>0</v>
      </c>
      <c r="O109" s="360">
        <v>0</v>
      </c>
      <c r="P109" s="360">
        <v>0</v>
      </c>
      <c r="Q109" s="360">
        <v>0</v>
      </c>
      <c r="R109" s="360">
        <v>0</v>
      </c>
      <c r="S109" s="360">
        <v>0</v>
      </c>
      <c r="T109" s="360">
        <v>0</v>
      </c>
      <c r="U109" s="360">
        <v>0</v>
      </c>
      <c r="V109" s="360">
        <v>0</v>
      </c>
      <c r="W109" s="360">
        <v>0</v>
      </c>
      <c r="X109" s="360">
        <v>0</v>
      </c>
      <c r="Y109" s="360">
        <v>0</v>
      </c>
      <c r="Z109" s="360">
        <v>0</v>
      </c>
      <c r="AA109" s="360">
        <v>0</v>
      </c>
      <c r="AB109" s="360">
        <v>0</v>
      </c>
      <c r="AC109" s="360">
        <v>0</v>
      </c>
      <c r="AD109" s="360">
        <v>0</v>
      </c>
      <c r="AE109" s="360">
        <v>0</v>
      </c>
      <c r="AF109" s="360" t="s">
        <v>615</v>
      </c>
      <c r="AG109" s="360" t="s">
        <v>615</v>
      </c>
      <c r="AH109" s="360">
        <v>0</v>
      </c>
      <c r="AI109" s="360">
        <v>0</v>
      </c>
      <c r="AJ109" s="360">
        <v>0</v>
      </c>
      <c r="AK109" s="360">
        <v>0</v>
      </c>
      <c r="AL109" s="360">
        <v>0</v>
      </c>
      <c r="AM109" s="360">
        <v>0</v>
      </c>
      <c r="AN109" s="360">
        <v>0</v>
      </c>
      <c r="AO109" s="360">
        <v>0</v>
      </c>
      <c r="AP109" s="360">
        <v>0</v>
      </c>
      <c r="AQ109" s="360">
        <v>0</v>
      </c>
      <c r="AR109" s="360">
        <v>0</v>
      </c>
      <c r="AS109" s="360">
        <v>0</v>
      </c>
      <c r="AT109" s="360">
        <v>0</v>
      </c>
      <c r="AU109" s="360">
        <v>31.505977239465114</v>
      </c>
      <c r="AV109" s="360">
        <v>36.184872780212935</v>
      </c>
      <c r="AW109" s="360">
        <v>44.713573662477344</v>
      </c>
      <c r="AX109" s="360">
        <v>52.490767517880606</v>
      </c>
      <c r="AY109" s="360">
        <v>60.338688050084066</v>
      </c>
      <c r="AZ109" s="360">
        <v>68.466303407863165</v>
      </c>
      <c r="BA109" s="360">
        <v>68.733904559710723</v>
      </c>
      <c r="BB109" s="360">
        <v>70.971111942268848</v>
      </c>
      <c r="BC109" s="360">
        <v>69.96347196735266</v>
      </c>
      <c r="BD109" s="360">
        <v>103.44296981018981</v>
      </c>
      <c r="BE109" s="360">
        <v>108.70623657927833</v>
      </c>
      <c r="BF109" s="360">
        <v>79.520741679371355</v>
      </c>
      <c r="BG109" s="360">
        <v>61.437427038351153</v>
      </c>
      <c r="BH109" s="360">
        <v>63.308224262397395</v>
      </c>
      <c r="BI109" s="360">
        <v>57.150919648112023</v>
      </c>
      <c r="BJ109" s="360">
        <v>61.285609703799032</v>
      </c>
      <c r="BK109" s="360">
        <v>67.553658187729837</v>
      </c>
      <c r="BL109" s="360">
        <v>68.771164006721364</v>
      </c>
      <c r="BM109" s="360">
        <v>70.750099289384295</v>
      </c>
      <c r="BN109" s="360">
        <v>65.123885473297406</v>
      </c>
      <c r="BO109" s="360">
        <v>58.212778328083388</v>
      </c>
      <c r="BP109" s="360">
        <v>61.887434143286647</v>
      </c>
      <c r="BQ109" s="360">
        <v>62.703591855791558</v>
      </c>
      <c r="BR109" s="360">
        <v>59.667655261987868</v>
      </c>
      <c r="BS109" s="360">
        <v>55.445088822513519</v>
      </c>
      <c r="BT109" s="360">
        <v>52.112549303749844</v>
      </c>
      <c r="BU109" s="360">
        <v>49.430800647753209</v>
      </c>
      <c r="BV109" s="360">
        <v>36.942918264561449</v>
      </c>
      <c r="BW109" s="360">
        <v>33.325420105240788</v>
      </c>
      <c r="BX109" s="360">
        <v>31.749296464052506</v>
      </c>
      <c r="BY109" s="360">
        <v>35.373863613343445</v>
      </c>
      <c r="BZ109" s="360">
        <v>33.240039784508447</v>
      </c>
      <c r="CA109" s="360">
        <v>33.877688271972481</v>
      </c>
      <c r="CB109" s="360">
        <v>38.026208442266864</v>
      </c>
      <c r="CC109" s="360">
        <v>40.157884504579044</v>
      </c>
      <c r="CD109" s="360">
        <v>39.071328105047414</v>
      </c>
      <c r="CE109" s="360">
        <v>35.462403286155471</v>
      </c>
      <c r="CF109" s="360">
        <v>34.742447249388455</v>
      </c>
      <c r="CG109" s="361">
        <v>36.377086955493454</v>
      </c>
    </row>
    <row r="110" spans="1:85" ht="22.5" customHeight="1" x14ac:dyDescent="0.35">
      <c r="A110" s="344"/>
      <c r="B110" s="336" t="s">
        <v>578</v>
      </c>
      <c r="C110" s="337"/>
      <c r="D110" s="360">
        <v>0</v>
      </c>
      <c r="E110" s="360">
        <v>0</v>
      </c>
      <c r="F110" s="360">
        <v>0</v>
      </c>
      <c r="G110" s="360">
        <v>0</v>
      </c>
      <c r="H110" s="360">
        <v>0</v>
      </c>
      <c r="I110" s="360">
        <v>0</v>
      </c>
      <c r="J110" s="360">
        <v>0</v>
      </c>
      <c r="K110" s="360">
        <v>0</v>
      </c>
      <c r="L110" s="360">
        <v>0</v>
      </c>
      <c r="M110" s="360">
        <v>0</v>
      </c>
      <c r="N110" s="360">
        <v>0</v>
      </c>
      <c r="O110" s="360">
        <v>0</v>
      </c>
      <c r="P110" s="360">
        <v>0</v>
      </c>
      <c r="Q110" s="360">
        <v>0</v>
      </c>
      <c r="R110" s="360">
        <v>0</v>
      </c>
      <c r="S110" s="360">
        <v>0</v>
      </c>
      <c r="T110" s="360">
        <v>0</v>
      </c>
      <c r="U110" s="360">
        <v>0</v>
      </c>
      <c r="V110" s="360">
        <v>0</v>
      </c>
      <c r="W110" s="360">
        <v>0</v>
      </c>
      <c r="X110" s="360">
        <v>0</v>
      </c>
      <c r="Y110" s="360">
        <v>0</v>
      </c>
      <c r="Z110" s="360">
        <v>0</v>
      </c>
      <c r="AA110" s="360">
        <v>0</v>
      </c>
      <c r="AB110" s="360">
        <v>0</v>
      </c>
      <c r="AC110" s="360">
        <v>0</v>
      </c>
      <c r="AD110" s="360">
        <v>0</v>
      </c>
      <c r="AE110" s="360">
        <v>0</v>
      </c>
      <c r="AF110" s="360">
        <v>0</v>
      </c>
      <c r="AG110" s="360">
        <v>0</v>
      </c>
      <c r="AH110" s="360">
        <v>0</v>
      </c>
      <c r="AI110" s="360">
        <v>0</v>
      </c>
      <c r="AJ110" s="360">
        <v>0</v>
      </c>
      <c r="AK110" s="360">
        <v>0</v>
      </c>
      <c r="AL110" s="360">
        <v>0</v>
      </c>
      <c r="AM110" s="360">
        <v>0</v>
      </c>
      <c r="AN110" s="360">
        <v>0</v>
      </c>
      <c r="AO110" s="360">
        <v>0</v>
      </c>
      <c r="AP110" s="360">
        <v>0</v>
      </c>
      <c r="AQ110" s="360">
        <v>0</v>
      </c>
      <c r="AR110" s="360">
        <v>0</v>
      </c>
      <c r="AS110" s="360">
        <v>0</v>
      </c>
      <c r="AT110" s="360">
        <v>0</v>
      </c>
      <c r="AU110" s="360">
        <v>0</v>
      </c>
      <c r="AV110" s="360">
        <v>0</v>
      </c>
      <c r="AW110" s="360">
        <v>0</v>
      </c>
      <c r="AX110" s="360">
        <v>0</v>
      </c>
      <c r="AY110" s="360">
        <v>0</v>
      </c>
      <c r="AZ110" s="360">
        <v>0</v>
      </c>
      <c r="BA110" s="360">
        <v>0</v>
      </c>
      <c r="BB110" s="360">
        <v>0</v>
      </c>
      <c r="BC110" s="360">
        <v>0</v>
      </c>
      <c r="BD110" s="360">
        <v>0</v>
      </c>
      <c r="BE110" s="360">
        <v>0</v>
      </c>
      <c r="BF110" s="360">
        <v>0</v>
      </c>
      <c r="BG110" s="360">
        <v>0</v>
      </c>
      <c r="BH110" s="360">
        <v>0</v>
      </c>
      <c r="BI110" s="360">
        <v>0</v>
      </c>
      <c r="BJ110" s="360">
        <v>0</v>
      </c>
      <c r="BK110" s="360">
        <v>0</v>
      </c>
      <c r="BL110" s="360">
        <v>0</v>
      </c>
      <c r="BM110" s="360">
        <v>0</v>
      </c>
      <c r="BN110" s="360">
        <v>0</v>
      </c>
      <c r="BO110" s="360">
        <v>0</v>
      </c>
      <c r="BP110" s="360">
        <v>0</v>
      </c>
      <c r="BQ110" s="360">
        <v>0</v>
      </c>
      <c r="BR110" s="360">
        <v>0</v>
      </c>
      <c r="BS110" s="360">
        <v>0</v>
      </c>
      <c r="BT110" s="360">
        <v>0</v>
      </c>
      <c r="BU110" s="360">
        <v>0</v>
      </c>
      <c r="BV110" s="360">
        <v>0</v>
      </c>
      <c r="BW110" s="360">
        <v>0</v>
      </c>
      <c r="BX110" s="360">
        <v>0</v>
      </c>
      <c r="BY110" s="360">
        <v>0</v>
      </c>
      <c r="BZ110" s="360">
        <v>404.49448391458793</v>
      </c>
      <c r="CA110" s="360">
        <v>390.1051180665695</v>
      </c>
      <c r="CB110" s="360">
        <v>1.116712327575802</v>
      </c>
      <c r="CC110" s="360">
        <v>0</v>
      </c>
      <c r="CD110" s="360">
        <v>0</v>
      </c>
      <c r="CE110" s="360">
        <v>0</v>
      </c>
      <c r="CF110" s="360">
        <v>0</v>
      </c>
      <c r="CG110" s="361">
        <v>0</v>
      </c>
    </row>
    <row r="111" spans="1:85" ht="16" thickBot="1" x14ac:dyDescent="0.4">
      <c r="A111" s="348"/>
      <c r="B111" s="349"/>
      <c r="C111" s="350"/>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64"/>
      <c r="AI111" s="364"/>
      <c r="AJ111" s="364"/>
      <c r="AK111" s="364"/>
      <c r="AL111" s="364"/>
      <c r="AM111" s="364"/>
      <c r="AN111" s="364"/>
      <c r="AO111" s="364"/>
      <c r="AP111" s="364"/>
      <c r="AQ111" s="364"/>
      <c r="AR111" s="364"/>
      <c r="AS111" s="364"/>
      <c r="AT111" s="364"/>
      <c r="AU111" s="364"/>
      <c r="AV111" s="364"/>
      <c r="AW111" s="364"/>
      <c r="AX111" s="364"/>
      <c r="AY111" s="364"/>
      <c r="AZ111" s="364"/>
      <c r="BA111" s="364"/>
      <c r="BB111" s="364"/>
      <c r="BC111" s="364"/>
      <c r="BD111" s="364"/>
      <c r="BE111" s="364"/>
      <c r="BF111" s="364"/>
      <c r="BG111" s="364"/>
      <c r="BH111" s="364"/>
      <c r="BI111" s="364"/>
      <c r="BJ111" s="364"/>
      <c r="BK111" s="364"/>
      <c r="BL111" s="364"/>
      <c r="BM111" s="364"/>
      <c r="BN111" s="364"/>
      <c r="BO111" s="364"/>
      <c r="BP111" s="364"/>
      <c r="BQ111" s="364"/>
      <c r="BR111" s="364"/>
      <c r="BS111" s="364"/>
      <c r="BT111" s="364"/>
      <c r="BU111" s="364"/>
      <c r="BV111" s="364"/>
      <c r="BW111" s="364"/>
      <c r="BX111" s="364"/>
      <c r="BY111" s="364"/>
      <c r="BZ111" s="364"/>
      <c r="CA111" s="364"/>
      <c r="CB111" s="364"/>
      <c r="CC111" s="364"/>
      <c r="CD111" s="364"/>
      <c r="CE111" s="364"/>
      <c r="CF111" s="364"/>
      <c r="CG111" s="365"/>
    </row>
    <row r="112" spans="1:85" ht="38.25" customHeight="1" x14ac:dyDescent="0.35">
      <c r="A112" s="317" t="s">
        <v>209</v>
      </c>
      <c r="B112" s="318" t="s">
        <v>616</v>
      </c>
      <c r="C112" s="319"/>
      <c r="D112" s="320" t="s">
        <v>274</v>
      </c>
      <c r="E112" s="320" t="s">
        <v>275</v>
      </c>
      <c r="F112" s="320" t="s">
        <v>276</v>
      </c>
      <c r="G112" s="320" t="s">
        <v>277</v>
      </c>
      <c r="H112" s="320" t="s">
        <v>278</v>
      </c>
      <c r="I112" s="320" t="s">
        <v>279</v>
      </c>
      <c r="J112" s="320" t="s">
        <v>280</v>
      </c>
      <c r="K112" s="320" t="s">
        <v>281</v>
      </c>
      <c r="L112" s="320" t="s">
        <v>282</v>
      </c>
      <c r="M112" s="320" t="s">
        <v>283</v>
      </c>
      <c r="N112" s="320" t="s">
        <v>284</v>
      </c>
      <c r="O112" s="320" t="s">
        <v>285</v>
      </c>
      <c r="P112" s="320" t="s">
        <v>286</v>
      </c>
      <c r="Q112" s="320" t="s">
        <v>287</v>
      </c>
      <c r="R112" s="320" t="s">
        <v>288</v>
      </c>
      <c r="S112" s="320" t="s">
        <v>289</v>
      </c>
      <c r="T112" s="320" t="s">
        <v>290</v>
      </c>
      <c r="U112" s="320" t="s">
        <v>291</v>
      </c>
      <c r="V112" s="320" t="s">
        <v>292</v>
      </c>
      <c r="W112" s="320" t="s">
        <v>293</v>
      </c>
      <c r="X112" s="320" t="s">
        <v>294</v>
      </c>
      <c r="Y112" s="320" t="s">
        <v>295</v>
      </c>
      <c r="Z112" s="320" t="s">
        <v>296</v>
      </c>
      <c r="AA112" s="320" t="s">
        <v>297</v>
      </c>
      <c r="AB112" s="320" t="s">
        <v>298</v>
      </c>
      <c r="AC112" s="320" t="s">
        <v>299</v>
      </c>
      <c r="AD112" s="320" t="s">
        <v>300</v>
      </c>
      <c r="AE112" s="320" t="s">
        <v>301</v>
      </c>
      <c r="AF112" s="320" t="s">
        <v>302</v>
      </c>
      <c r="AG112" s="320" t="s">
        <v>303</v>
      </c>
      <c r="AH112" s="320" t="s">
        <v>304</v>
      </c>
      <c r="AI112" s="320" t="s">
        <v>305</v>
      </c>
      <c r="AJ112" s="320" t="s">
        <v>306</v>
      </c>
      <c r="AK112" s="320" t="s">
        <v>307</v>
      </c>
      <c r="AL112" s="320" t="s">
        <v>308</v>
      </c>
      <c r="AM112" s="320" t="s">
        <v>309</v>
      </c>
      <c r="AN112" s="320" t="s">
        <v>310</v>
      </c>
      <c r="AO112" s="320" t="s">
        <v>311</v>
      </c>
      <c r="AP112" s="320" t="s">
        <v>312</v>
      </c>
      <c r="AQ112" s="320" t="s">
        <v>313</v>
      </c>
      <c r="AR112" s="320" t="s">
        <v>314</v>
      </c>
      <c r="AS112" s="320" t="s">
        <v>315</v>
      </c>
      <c r="AT112" s="320" t="s">
        <v>316</v>
      </c>
      <c r="AU112" s="320" t="s">
        <v>317</v>
      </c>
      <c r="AV112" s="320" t="s">
        <v>318</v>
      </c>
      <c r="AW112" s="320" t="s">
        <v>319</v>
      </c>
      <c r="AX112" s="320" t="s">
        <v>320</v>
      </c>
      <c r="AY112" s="320" t="s">
        <v>211</v>
      </c>
      <c r="AZ112" s="320" t="s">
        <v>212</v>
      </c>
      <c r="BA112" s="320" t="s">
        <v>213</v>
      </c>
      <c r="BB112" s="320" t="s">
        <v>214</v>
      </c>
      <c r="BC112" s="320" t="s">
        <v>215</v>
      </c>
      <c r="BD112" s="320" t="s">
        <v>216</v>
      </c>
      <c r="BE112" s="320" t="s">
        <v>217</v>
      </c>
      <c r="BF112" s="320" t="s">
        <v>218</v>
      </c>
      <c r="BG112" s="320" t="s">
        <v>219</v>
      </c>
      <c r="BH112" s="320" t="s">
        <v>220</v>
      </c>
      <c r="BI112" s="320" t="s">
        <v>221</v>
      </c>
      <c r="BJ112" s="320" t="s">
        <v>222</v>
      </c>
      <c r="BK112" s="320" t="s">
        <v>223</v>
      </c>
      <c r="BL112" s="320" t="s">
        <v>224</v>
      </c>
      <c r="BM112" s="320" t="s">
        <v>225</v>
      </c>
      <c r="BN112" s="320" t="s">
        <v>226</v>
      </c>
      <c r="BO112" s="320" t="s">
        <v>227</v>
      </c>
      <c r="BP112" s="320" t="s">
        <v>228</v>
      </c>
      <c r="BQ112" s="320" t="s">
        <v>229</v>
      </c>
      <c r="BR112" s="320" t="s">
        <v>230</v>
      </c>
      <c r="BS112" s="320" t="s">
        <v>231</v>
      </c>
      <c r="BT112" s="320" t="s">
        <v>232</v>
      </c>
      <c r="BU112" s="320" t="s">
        <v>233</v>
      </c>
      <c r="BV112" s="320" t="s">
        <v>234</v>
      </c>
      <c r="BW112" s="320" t="s">
        <v>235</v>
      </c>
      <c r="BX112" s="320" t="s">
        <v>236</v>
      </c>
      <c r="BY112" s="320" t="s">
        <v>237</v>
      </c>
      <c r="BZ112" s="320" t="s">
        <v>238</v>
      </c>
      <c r="CA112" s="320" t="s">
        <v>239</v>
      </c>
      <c r="CB112" s="320" t="s">
        <v>240</v>
      </c>
      <c r="CC112" s="320" t="s">
        <v>241</v>
      </c>
      <c r="CD112" s="320" t="s">
        <v>242</v>
      </c>
      <c r="CE112" s="320" t="s">
        <v>243</v>
      </c>
      <c r="CF112" s="320" t="s">
        <v>244</v>
      </c>
      <c r="CG112" s="321" t="s">
        <v>245</v>
      </c>
    </row>
    <row r="113" spans="1:86" ht="24.75" customHeight="1" x14ac:dyDescent="0.35">
      <c r="A113" s="322">
        <v>2024</v>
      </c>
      <c r="B113" s="323" t="s">
        <v>596</v>
      </c>
      <c r="C113" s="324"/>
      <c r="D113" s="325" t="s">
        <v>247</v>
      </c>
      <c r="E113" s="325" t="s">
        <v>247</v>
      </c>
      <c r="F113" s="325" t="s">
        <v>247</v>
      </c>
      <c r="G113" s="325" t="s">
        <v>247</v>
      </c>
      <c r="H113" s="325" t="s">
        <v>247</v>
      </c>
      <c r="I113" s="325" t="s">
        <v>247</v>
      </c>
      <c r="J113" s="325" t="s">
        <v>247</v>
      </c>
      <c r="K113" s="325" t="s">
        <v>247</v>
      </c>
      <c r="L113" s="325" t="s">
        <v>247</v>
      </c>
      <c r="M113" s="325" t="s">
        <v>247</v>
      </c>
      <c r="N113" s="325" t="s">
        <v>247</v>
      </c>
      <c r="O113" s="325" t="s">
        <v>247</v>
      </c>
      <c r="P113" s="325" t="s">
        <v>247</v>
      </c>
      <c r="Q113" s="325" t="s">
        <v>247</v>
      </c>
      <c r="R113" s="325" t="s">
        <v>247</v>
      </c>
      <c r="S113" s="325" t="s">
        <v>247</v>
      </c>
      <c r="T113" s="325" t="s">
        <v>247</v>
      </c>
      <c r="U113" s="325" t="s">
        <v>247</v>
      </c>
      <c r="V113" s="325" t="s">
        <v>247</v>
      </c>
      <c r="W113" s="325" t="s">
        <v>247</v>
      </c>
      <c r="X113" s="325" t="s">
        <v>247</v>
      </c>
      <c r="Y113" s="325" t="s">
        <v>247</v>
      </c>
      <c r="Z113" s="325" t="s">
        <v>247</v>
      </c>
      <c r="AA113" s="325" t="s">
        <v>247</v>
      </c>
      <c r="AB113" s="325" t="s">
        <v>247</v>
      </c>
      <c r="AC113" s="325" t="s">
        <v>247</v>
      </c>
      <c r="AD113" s="325" t="s">
        <v>247</v>
      </c>
      <c r="AE113" s="325" t="s">
        <v>247</v>
      </c>
      <c r="AF113" s="325" t="s">
        <v>247</v>
      </c>
      <c r="AG113" s="325" t="s">
        <v>247</v>
      </c>
      <c r="AH113" s="325" t="s">
        <v>247</v>
      </c>
      <c r="AI113" s="325" t="s">
        <v>247</v>
      </c>
      <c r="AJ113" s="325" t="s">
        <v>247</v>
      </c>
      <c r="AK113" s="325" t="s">
        <v>247</v>
      </c>
      <c r="AL113" s="325" t="s">
        <v>247</v>
      </c>
      <c r="AM113" s="325" t="s">
        <v>247</v>
      </c>
      <c r="AN113" s="325" t="s">
        <v>247</v>
      </c>
      <c r="AO113" s="325" t="s">
        <v>247</v>
      </c>
      <c r="AP113" s="325" t="s">
        <v>247</v>
      </c>
      <c r="AQ113" s="325" t="s">
        <v>247</v>
      </c>
      <c r="AR113" s="325" t="s">
        <v>247</v>
      </c>
      <c r="AS113" s="325" t="s">
        <v>247</v>
      </c>
      <c r="AT113" s="325" t="s">
        <v>247</v>
      </c>
      <c r="AU113" s="325" t="s">
        <v>247</v>
      </c>
      <c r="AV113" s="325" t="s">
        <v>247</v>
      </c>
      <c r="AW113" s="325" t="s">
        <v>247</v>
      </c>
      <c r="AX113" s="325" t="s">
        <v>247</v>
      </c>
      <c r="AY113" s="325" t="s">
        <v>247</v>
      </c>
      <c r="AZ113" s="325" t="s">
        <v>247</v>
      </c>
      <c r="BA113" s="325" t="s">
        <v>247</v>
      </c>
      <c r="BB113" s="325" t="s">
        <v>247</v>
      </c>
      <c r="BC113" s="325" t="s">
        <v>247</v>
      </c>
      <c r="BD113" s="325" t="s">
        <v>247</v>
      </c>
      <c r="BE113" s="325" t="s">
        <v>247</v>
      </c>
      <c r="BF113" s="325" t="s">
        <v>247</v>
      </c>
      <c r="BG113" s="325" t="s">
        <v>247</v>
      </c>
      <c r="BH113" s="325" t="s">
        <v>247</v>
      </c>
      <c r="BI113" s="325" t="s">
        <v>247</v>
      </c>
      <c r="BJ113" s="325" t="s">
        <v>247</v>
      </c>
      <c r="BK113" s="325" t="s">
        <v>247</v>
      </c>
      <c r="BL113" s="325" t="s">
        <v>247</v>
      </c>
      <c r="BM113" s="325" t="s">
        <v>247</v>
      </c>
      <c r="BN113" s="325" t="s">
        <v>247</v>
      </c>
      <c r="BO113" s="325" t="s">
        <v>247</v>
      </c>
      <c r="BP113" s="325" t="s">
        <v>247</v>
      </c>
      <c r="BQ113" s="325" t="s">
        <v>247</v>
      </c>
      <c r="BR113" s="325" t="s">
        <v>247</v>
      </c>
      <c r="BS113" s="325" t="s">
        <v>247</v>
      </c>
      <c r="BT113" s="325" t="s">
        <v>247</v>
      </c>
      <c r="BU113" s="325" t="s">
        <v>247</v>
      </c>
      <c r="BV113" s="325" t="s">
        <v>247</v>
      </c>
      <c r="BW113" s="325" t="s">
        <v>247</v>
      </c>
      <c r="BX113" s="325" t="s">
        <v>247</v>
      </c>
      <c r="BY113" s="325" t="s">
        <v>247</v>
      </c>
      <c r="BZ113" s="325" t="s">
        <v>247</v>
      </c>
      <c r="CA113" s="325" t="s">
        <v>247</v>
      </c>
      <c r="CB113" s="325" t="s">
        <v>248</v>
      </c>
      <c r="CC113" s="325" t="s">
        <v>248</v>
      </c>
      <c r="CD113" s="325" t="s">
        <v>248</v>
      </c>
      <c r="CE113" s="325" t="s">
        <v>248</v>
      </c>
      <c r="CF113" s="325" t="s">
        <v>248</v>
      </c>
      <c r="CG113" s="326" t="s">
        <v>248</v>
      </c>
    </row>
    <row r="114" spans="1:86" s="334" customFormat="1" ht="27" customHeight="1" x14ac:dyDescent="0.35">
      <c r="A114" s="327"/>
      <c r="B114" s="332" t="s">
        <v>338</v>
      </c>
      <c r="C114" s="328"/>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c r="AI114" s="330"/>
      <c r="AJ114" s="330"/>
      <c r="AK114" s="330"/>
      <c r="AL114" s="330"/>
      <c r="AM114" s="330"/>
      <c r="AN114" s="330"/>
      <c r="AO114" s="330"/>
      <c r="AP114" s="330"/>
      <c r="AQ114" s="330"/>
      <c r="AR114" s="330"/>
      <c r="AS114" s="330"/>
      <c r="AT114" s="330"/>
      <c r="AU114" s="330"/>
      <c r="AV114" s="330"/>
      <c r="AW114" s="330"/>
      <c r="AX114" s="330"/>
      <c r="AY114" s="330"/>
      <c r="AZ114" s="330"/>
      <c r="BA114" s="330"/>
      <c r="BB114" s="330"/>
      <c r="BC114" s="330"/>
      <c r="BD114" s="330"/>
      <c r="BE114" s="330"/>
      <c r="BF114" s="330"/>
      <c r="BG114" s="330"/>
      <c r="BH114" s="330"/>
      <c r="BI114" s="330"/>
      <c r="BJ114" s="330"/>
      <c r="BK114" s="330"/>
      <c r="BL114" s="330"/>
      <c r="BM114" s="330"/>
      <c r="BN114" s="330"/>
      <c r="BO114" s="330"/>
      <c r="BP114" s="330"/>
      <c r="BQ114" s="330"/>
      <c r="BR114" s="330"/>
      <c r="BS114" s="330"/>
      <c r="BT114" s="330"/>
      <c r="BU114" s="330"/>
      <c r="BV114" s="330"/>
      <c r="BW114" s="330"/>
      <c r="BX114" s="330"/>
      <c r="BY114" s="330"/>
      <c r="BZ114" s="330"/>
      <c r="CA114" s="330"/>
      <c r="CB114" s="330"/>
      <c r="CC114" s="330"/>
      <c r="CD114" s="330"/>
      <c r="CE114" s="330"/>
      <c r="CF114" s="330"/>
      <c r="CG114" s="366"/>
    </row>
    <row r="115" spans="1:86" ht="27" customHeight="1" x14ac:dyDescent="0.35">
      <c r="A115" s="335"/>
      <c r="B115" s="336" t="s">
        <v>566</v>
      </c>
      <c r="C115" s="337"/>
      <c r="D115" s="338">
        <f t="shared" ref="D115:AI115" si="45">SUM(D116+D119)</f>
        <v>0</v>
      </c>
      <c r="E115" s="338">
        <f t="shared" si="45"/>
        <v>0</v>
      </c>
      <c r="F115" s="338">
        <f t="shared" si="45"/>
        <v>0</v>
      </c>
      <c r="G115" s="338">
        <f t="shared" si="45"/>
        <v>0</v>
      </c>
      <c r="H115" s="338">
        <f t="shared" si="45"/>
        <v>0</v>
      </c>
      <c r="I115" s="338">
        <f t="shared" si="45"/>
        <v>0</v>
      </c>
      <c r="J115" s="338">
        <f t="shared" si="45"/>
        <v>0</v>
      </c>
      <c r="K115" s="338">
        <f t="shared" si="45"/>
        <v>0</v>
      </c>
      <c r="L115" s="338">
        <f t="shared" si="45"/>
        <v>0</v>
      </c>
      <c r="M115" s="338">
        <f t="shared" si="45"/>
        <v>0</v>
      </c>
      <c r="N115" s="338">
        <f t="shared" si="45"/>
        <v>0</v>
      </c>
      <c r="O115" s="338">
        <f t="shared" si="45"/>
        <v>0</v>
      </c>
      <c r="P115" s="338">
        <f t="shared" si="45"/>
        <v>0</v>
      </c>
      <c r="Q115" s="338">
        <f t="shared" si="45"/>
        <v>0</v>
      </c>
      <c r="R115" s="338">
        <f t="shared" si="45"/>
        <v>0</v>
      </c>
      <c r="S115" s="338">
        <f t="shared" si="45"/>
        <v>0</v>
      </c>
      <c r="T115" s="338">
        <f t="shared" si="45"/>
        <v>0</v>
      </c>
      <c r="U115" s="338">
        <f t="shared" si="45"/>
        <v>0</v>
      </c>
      <c r="V115" s="338">
        <f t="shared" si="45"/>
        <v>0</v>
      </c>
      <c r="W115" s="338">
        <f t="shared" si="45"/>
        <v>0</v>
      </c>
      <c r="X115" s="338">
        <f t="shared" si="45"/>
        <v>0</v>
      </c>
      <c r="Y115" s="338">
        <f t="shared" si="45"/>
        <v>0</v>
      </c>
      <c r="Z115" s="338">
        <f t="shared" si="45"/>
        <v>0</v>
      </c>
      <c r="AA115" s="338">
        <f t="shared" si="45"/>
        <v>0</v>
      </c>
      <c r="AB115" s="338">
        <f t="shared" si="45"/>
        <v>0</v>
      </c>
      <c r="AC115" s="338">
        <f t="shared" si="45"/>
        <v>0</v>
      </c>
      <c r="AD115" s="338">
        <f t="shared" si="45"/>
        <v>0</v>
      </c>
      <c r="AE115" s="338">
        <f t="shared" si="45"/>
        <v>0</v>
      </c>
      <c r="AF115" s="338">
        <f t="shared" si="45"/>
        <v>3</v>
      </c>
      <c r="AG115" s="338">
        <f t="shared" si="45"/>
        <v>11</v>
      </c>
      <c r="AH115" s="338">
        <f t="shared" si="45"/>
        <v>15</v>
      </c>
      <c r="AI115" s="338">
        <f t="shared" si="45"/>
        <v>15</v>
      </c>
      <c r="AJ115" s="338">
        <f t="shared" ref="AJ115:BO115" si="46">SUM(AJ116+AJ119)</f>
        <v>16</v>
      </c>
      <c r="AK115" s="338">
        <f t="shared" si="46"/>
        <v>16</v>
      </c>
      <c r="AL115" s="338">
        <f t="shared" si="46"/>
        <v>16</v>
      </c>
      <c r="AM115" s="338">
        <f t="shared" si="46"/>
        <v>16</v>
      </c>
      <c r="AN115" s="338">
        <f t="shared" si="46"/>
        <v>17</v>
      </c>
      <c r="AO115" s="338">
        <f t="shared" si="46"/>
        <v>17</v>
      </c>
      <c r="AP115" s="338">
        <f t="shared" si="46"/>
        <v>17</v>
      </c>
      <c r="AQ115" s="338">
        <f t="shared" si="46"/>
        <v>17</v>
      </c>
      <c r="AR115" s="338">
        <f t="shared" si="46"/>
        <v>17</v>
      </c>
      <c r="AS115" s="338">
        <f t="shared" si="46"/>
        <v>18</v>
      </c>
      <c r="AT115" s="338">
        <f t="shared" si="46"/>
        <v>18</v>
      </c>
      <c r="AU115" s="338">
        <f t="shared" si="46"/>
        <v>19</v>
      </c>
      <c r="AV115" s="338">
        <f t="shared" si="46"/>
        <v>106</v>
      </c>
      <c r="AW115" s="338">
        <f t="shared" si="46"/>
        <v>129</v>
      </c>
      <c r="AX115" s="338">
        <f t="shared" si="46"/>
        <v>147</v>
      </c>
      <c r="AY115" s="338">
        <f t="shared" si="46"/>
        <v>166</v>
      </c>
      <c r="AZ115" s="338">
        <f t="shared" si="46"/>
        <v>181</v>
      </c>
      <c r="BA115" s="338">
        <f t="shared" si="46"/>
        <v>197</v>
      </c>
      <c r="BB115" s="338">
        <f t="shared" si="46"/>
        <v>207</v>
      </c>
      <c r="BC115" s="338">
        <f t="shared" si="46"/>
        <v>216</v>
      </c>
      <c r="BD115" s="338">
        <f t="shared" si="46"/>
        <v>227</v>
      </c>
      <c r="BE115" s="338">
        <f t="shared" si="46"/>
        <v>239</v>
      </c>
      <c r="BF115" s="338">
        <f t="shared" si="46"/>
        <v>258</v>
      </c>
      <c r="BG115" s="338">
        <f t="shared" si="46"/>
        <v>270</v>
      </c>
      <c r="BH115" s="338">
        <f t="shared" si="46"/>
        <v>279</v>
      </c>
      <c r="BI115" s="338">
        <f t="shared" si="46"/>
        <v>286</v>
      </c>
      <c r="BJ115" s="338">
        <f t="shared" si="46"/>
        <v>292</v>
      </c>
      <c r="BK115" s="338">
        <f t="shared" si="46"/>
        <v>300</v>
      </c>
      <c r="BL115" s="338">
        <f t="shared" si="46"/>
        <v>310</v>
      </c>
      <c r="BM115" s="338">
        <f t="shared" si="46"/>
        <v>322</v>
      </c>
      <c r="BN115" s="338">
        <f t="shared" si="46"/>
        <v>331</v>
      </c>
      <c r="BO115" s="338">
        <f t="shared" si="46"/>
        <v>339</v>
      </c>
      <c r="BP115" s="338">
        <f t="shared" ref="BP115:CG115" si="47">SUM(BP116+BP119)</f>
        <v>350</v>
      </c>
      <c r="BQ115" s="338">
        <f t="shared" si="47"/>
        <v>362</v>
      </c>
      <c r="BR115" s="338">
        <f t="shared" si="47"/>
        <v>381</v>
      </c>
      <c r="BS115" s="338">
        <f t="shared" si="47"/>
        <v>406</v>
      </c>
      <c r="BT115" s="338">
        <f t="shared" si="47"/>
        <v>426</v>
      </c>
      <c r="BU115" s="338">
        <f t="shared" si="47"/>
        <v>450</v>
      </c>
      <c r="BV115" s="338">
        <f t="shared" si="47"/>
        <v>474</v>
      </c>
      <c r="BW115" s="338">
        <f t="shared" si="47"/>
        <v>466</v>
      </c>
      <c r="BX115" s="338">
        <f t="shared" si="47"/>
        <v>494</v>
      </c>
      <c r="BY115" s="338">
        <f t="shared" si="47"/>
        <v>529</v>
      </c>
      <c r="BZ115" s="338">
        <f t="shared" si="47"/>
        <v>591</v>
      </c>
      <c r="CA115" s="338">
        <f t="shared" si="47"/>
        <v>668</v>
      </c>
      <c r="CB115" s="338">
        <f t="shared" si="47"/>
        <v>749</v>
      </c>
      <c r="CC115" s="338">
        <f t="shared" si="47"/>
        <v>826</v>
      </c>
      <c r="CD115" s="338">
        <f t="shared" si="47"/>
        <v>897</v>
      </c>
      <c r="CE115" s="338">
        <f t="shared" si="47"/>
        <v>960</v>
      </c>
      <c r="CF115" s="338">
        <f t="shared" si="47"/>
        <v>1015</v>
      </c>
      <c r="CG115" s="333">
        <f t="shared" si="47"/>
        <v>1064</v>
      </c>
    </row>
    <row r="116" spans="1:86" ht="15.5" x14ac:dyDescent="0.35">
      <c r="A116" s="335"/>
      <c r="B116" s="291" t="s">
        <v>366</v>
      </c>
      <c r="C116" s="337"/>
      <c r="D116" s="338">
        <v>0</v>
      </c>
      <c r="E116" s="338">
        <v>0</v>
      </c>
      <c r="F116" s="338">
        <v>0</v>
      </c>
      <c r="G116" s="338">
        <v>0</v>
      </c>
      <c r="H116" s="338">
        <v>0</v>
      </c>
      <c r="I116" s="338">
        <v>0</v>
      </c>
      <c r="J116" s="338">
        <v>0</v>
      </c>
      <c r="K116" s="338">
        <v>0</v>
      </c>
      <c r="L116" s="338">
        <v>0</v>
      </c>
      <c r="M116" s="338">
        <v>0</v>
      </c>
      <c r="N116" s="338">
        <v>0</v>
      </c>
      <c r="O116" s="338">
        <v>0</v>
      </c>
      <c r="P116" s="338">
        <v>0</v>
      </c>
      <c r="Q116" s="338">
        <v>0</v>
      </c>
      <c r="R116" s="338">
        <v>0</v>
      </c>
      <c r="S116" s="338">
        <v>0</v>
      </c>
      <c r="T116" s="338">
        <v>0</v>
      </c>
      <c r="U116" s="338">
        <v>0</v>
      </c>
      <c r="V116" s="338">
        <v>0</v>
      </c>
      <c r="W116" s="338">
        <v>0</v>
      </c>
      <c r="X116" s="338">
        <v>0</v>
      </c>
      <c r="Y116" s="338">
        <v>0</v>
      </c>
      <c r="Z116" s="338">
        <v>0</v>
      </c>
      <c r="AA116" s="338">
        <v>0</v>
      </c>
      <c r="AB116" s="338">
        <v>0</v>
      </c>
      <c r="AC116" s="338">
        <v>0</v>
      </c>
      <c r="AD116" s="338">
        <v>0</v>
      </c>
      <c r="AE116" s="338">
        <v>0</v>
      </c>
      <c r="AF116" s="338">
        <v>0</v>
      </c>
      <c r="AG116" s="338">
        <v>0</v>
      </c>
      <c r="AH116" s="338">
        <v>0</v>
      </c>
      <c r="AI116" s="338">
        <v>0</v>
      </c>
      <c r="AJ116" s="338">
        <v>0</v>
      </c>
      <c r="AK116" s="338">
        <v>0</v>
      </c>
      <c r="AL116" s="338">
        <v>0</v>
      </c>
      <c r="AM116" s="338">
        <v>0</v>
      </c>
      <c r="AN116" s="338">
        <v>0</v>
      </c>
      <c r="AO116" s="338">
        <v>0</v>
      </c>
      <c r="AP116" s="338">
        <v>0</v>
      </c>
      <c r="AQ116" s="338">
        <v>0</v>
      </c>
      <c r="AR116" s="338">
        <v>0</v>
      </c>
      <c r="AS116" s="338">
        <v>0</v>
      </c>
      <c r="AT116" s="338">
        <v>0</v>
      </c>
      <c r="AU116" s="338">
        <v>0</v>
      </c>
      <c r="AV116" s="338">
        <v>106</v>
      </c>
      <c r="AW116" s="338">
        <v>129</v>
      </c>
      <c r="AX116" s="338">
        <v>147</v>
      </c>
      <c r="AY116" s="338">
        <v>166</v>
      </c>
      <c r="AZ116" s="338">
        <v>181</v>
      </c>
      <c r="BA116" s="338">
        <v>197</v>
      </c>
      <c r="BB116" s="338">
        <v>207</v>
      </c>
      <c r="BC116" s="338">
        <v>216</v>
      </c>
      <c r="BD116" s="338">
        <v>227</v>
      </c>
      <c r="BE116" s="338">
        <v>239</v>
      </c>
      <c r="BF116" s="338">
        <v>258</v>
      </c>
      <c r="BG116" s="338">
        <v>270</v>
      </c>
      <c r="BH116" s="338">
        <v>279</v>
      </c>
      <c r="BI116" s="338">
        <v>286</v>
      </c>
      <c r="BJ116" s="338">
        <v>292</v>
      </c>
      <c r="BK116" s="338">
        <v>300</v>
      </c>
      <c r="BL116" s="338">
        <v>310</v>
      </c>
      <c r="BM116" s="338">
        <v>322</v>
      </c>
      <c r="BN116" s="338">
        <v>331</v>
      </c>
      <c r="BO116" s="338">
        <v>339</v>
      </c>
      <c r="BP116" s="338">
        <v>350</v>
      </c>
      <c r="BQ116" s="338">
        <v>362</v>
      </c>
      <c r="BR116" s="338">
        <v>381</v>
      </c>
      <c r="BS116" s="338">
        <v>406</v>
      </c>
      <c r="BT116" s="338">
        <v>426</v>
      </c>
      <c r="BU116" s="338">
        <v>450</v>
      </c>
      <c r="BV116" s="338">
        <v>474</v>
      </c>
      <c r="BW116" s="338">
        <v>466</v>
      </c>
      <c r="BX116" s="338">
        <v>494</v>
      </c>
      <c r="BY116" s="338">
        <v>529</v>
      </c>
      <c r="BZ116" s="338">
        <v>591</v>
      </c>
      <c r="CA116" s="338">
        <v>668</v>
      </c>
      <c r="CB116" s="338">
        <v>749</v>
      </c>
      <c r="CC116" s="338">
        <v>826</v>
      </c>
      <c r="CD116" s="338">
        <v>897</v>
      </c>
      <c r="CE116" s="338">
        <v>960</v>
      </c>
      <c r="CF116" s="338">
        <v>1015</v>
      </c>
      <c r="CG116" s="333">
        <v>1064</v>
      </c>
    </row>
    <row r="117" spans="1:86" ht="15.5" x14ac:dyDescent="0.35">
      <c r="A117" s="335"/>
      <c r="B117" s="310" t="s">
        <v>447</v>
      </c>
      <c r="C117" s="337"/>
      <c r="D117" s="338">
        <v>0</v>
      </c>
      <c r="E117" s="338">
        <v>0</v>
      </c>
      <c r="F117" s="338">
        <v>0</v>
      </c>
      <c r="G117" s="338">
        <v>0</v>
      </c>
      <c r="H117" s="338">
        <v>0</v>
      </c>
      <c r="I117" s="338">
        <v>0</v>
      </c>
      <c r="J117" s="338">
        <v>0</v>
      </c>
      <c r="K117" s="338">
        <v>0</v>
      </c>
      <c r="L117" s="338">
        <v>0</v>
      </c>
      <c r="M117" s="338">
        <v>0</v>
      </c>
      <c r="N117" s="338">
        <v>0</v>
      </c>
      <c r="O117" s="338">
        <v>0</v>
      </c>
      <c r="P117" s="338">
        <v>0</v>
      </c>
      <c r="Q117" s="338">
        <v>0</v>
      </c>
      <c r="R117" s="338">
        <v>0</v>
      </c>
      <c r="S117" s="338">
        <v>0</v>
      </c>
      <c r="T117" s="338">
        <v>0</v>
      </c>
      <c r="U117" s="338">
        <v>0</v>
      </c>
      <c r="V117" s="338">
        <v>0</v>
      </c>
      <c r="W117" s="338">
        <v>0</v>
      </c>
      <c r="X117" s="338">
        <v>0</v>
      </c>
      <c r="Y117" s="338">
        <v>0</v>
      </c>
      <c r="Z117" s="338">
        <v>0</v>
      </c>
      <c r="AA117" s="338">
        <v>0</v>
      </c>
      <c r="AB117" s="338">
        <v>0</v>
      </c>
      <c r="AC117" s="338">
        <v>0</v>
      </c>
      <c r="AD117" s="338">
        <v>0</v>
      </c>
      <c r="AE117" s="338">
        <v>0</v>
      </c>
      <c r="AF117" s="338">
        <v>0</v>
      </c>
      <c r="AG117" s="338">
        <v>0</v>
      </c>
      <c r="AH117" s="338">
        <v>0</v>
      </c>
      <c r="AI117" s="338">
        <v>0</v>
      </c>
      <c r="AJ117" s="338">
        <v>0</v>
      </c>
      <c r="AK117" s="338">
        <v>0</v>
      </c>
      <c r="AL117" s="338">
        <v>0</v>
      </c>
      <c r="AM117" s="338">
        <v>0</v>
      </c>
      <c r="AN117" s="338">
        <v>0</v>
      </c>
      <c r="AO117" s="338">
        <v>0</v>
      </c>
      <c r="AP117" s="338">
        <v>0</v>
      </c>
      <c r="AQ117" s="338">
        <v>0</v>
      </c>
      <c r="AR117" s="338">
        <v>0</v>
      </c>
      <c r="AS117" s="338">
        <v>0</v>
      </c>
      <c r="AT117" s="338">
        <v>0</v>
      </c>
      <c r="AU117" s="338">
        <v>0</v>
      </c>
      <c r="AV117" s="338">
        <v>99</v>
      </c>
      <c r="AW117" s="338">
        <v>128</v>
      </c>
      <c r="AX117" s="338">
        <v>145</v>
      </c>
      <c r="AY117" s="338">
        <v>164</v>
      </c>
      <c r="AZ117" s="338">
        <v>181</v>
      </c>
      <c r="BA117" s="338">
        <v>197</v>
      </c>
      <c r="BB117" s="338">
        <v>207</v>
      </c>
      <c r="BC117" s="338">
        <v>216</v>
      </c>
      <c r="BD117" s="338">
        <v>226</v>
      </c>
      <c r="BE117" s="338">
        <v>239</v>
      </c>
      <c r="BF117" s="338">
        <v>258</v>
      </c>
      <c r="BG117" s="338">
        <v>270</v>
      </c>
      <c r="BH117" s="338">
        <v>279</v>
      </c>
      <c r="BI117" s="338">
        <v>286</v>
      </c>
      <c r="BJ117" s="338">
        <v>292</v>
      </c>
      <c r="BK117" s="338">
        <v>300</v>
      </c>
      <c r="BL117" s="338">
        <v>310</v>
      </c>
      <c r="BM117" s="338">
        <v>322</v>
      </c>
      <c r="BN117" s="338">
        <v>331</v>
      </c>
      <c r="BO117" s="338">
        <v>339</v>
      </c>
      <c r="BP117" s="338">
        <v>350</v>
      </c>
      <c r="BQ117" s="338">
        <v>362</v>
      </c>
      <c r="BR117" s="338">
        <v>381</v>
      </c>
      <c r="BS117" s="338">
        <v>406</v>
      </c>
      <c r="BT117" s="338">
        <v>426</v>
      </c>
      <c r="BU117" s="338">
        <v>449</v>
      </c>
      <c r="BV117" s="338">
        <v>473</v>
      </c>
      <c r="BW117" s="338">
        <v>465</v>
      </c>
      <c r="BX117" s="338">
        <v>494</v>
      </c>
      <c r="BY117" s="338">
        <v>529</v>
      </c>
      <c r="BZ117" s="338">
        <v>591</v>
      </c>
      <c r="CA117" s="338">
        <v>668</v>
      </c>
      <c r="CB117" s="338">
        <v>749</v>
      </c>
      <c r="CC117" s="338">
        <v>826</v>
      </c>
      <c r="CD117" s="338">
        <v>896</v>
      </c>
      <c r="CE117" s="338">
        <v>959</v>
      </c>
      <c r="CF117" s="338">
        <v>1015</v>
      </c>
      <c r="CG117" s="333">
        <v>1064</v>
      </c>
    </row>
    <row r="118" spans="1:86" ht="15.5" x14ac:dyDescent="0.35">
      <c r="A118" s="335"/>
      <c r="B118" s="310" t="s">
        <v>448</v>
      </c>
      <c r="C118" s="337"/>
      <c r="D118" s="338">
        <v>0</v>
      </c>
      <c r="E118" s="338">
        <v>0</v>
      </c>
      <c r="F118" s="338">
        <v>0</v>
      </c>
      <c r="G118" s="338">
        <v>0</v>
      </c>
      <c r="H118" s="338">
        <v>0</v>
      </c>
      <c r="I118" s="338">
        <v>0</v>
      </c>
      <c r="J118" s="338">
        <v>0</v>
      </c>
      <c r="K118" s="338">
        <v>0</v>
      </c>
      <c r="L118" s="338">
        <v>0</v>
      </c>
      <c r="M118" s="338">
        <v>0</v>
      </c>
      <c r="N118" s="338">
        <v>0</v>
      </c>
      <c r="O118" s="338">
        <v>0</v>
      </c>
      <c r="P118" s="338">
        <v>0</v>
      </c>
      <c r="Q118" s="338">
        <v>0</v>
      </c>
      <c r="R118" s="338">
        <v>0</v>
      </c>
      <c r="S118" s="338">
        <v>0</v>
      </c>
      <c r="T118" s="338">
        <v>0</v>
      </c>
      <c r="U118" s="338">
        <v>0</v>
      </c>
      <c r="V118" s="338">
        <v>0</v>
      </c>
      <c r="W118" s="338">
        <v>0</v>
      </c>
      <c r="X118" s="338">
        <v>0</v>
      </c>
      <c r="Y118" s="338">
        <v>0</v>
      </c>
      <c r="Z118" s="338">
        <v>0</v>
      </c>
      <c r="AA118" s="338">
        <v>0</v>
      </c>
      <c r="AB118" s="338">
        <v>0</v>
      </c>
      <c r="AC118" s="338">
        <v>0</v>
      </c>
      <c r="AD118" s="338">
        <v>0</v>
      </c>
      <c r="AE118" s="338">
        <v>0</v>
      </c>
      <c r="AF118" s="338">
        <v>0</v>
      </c>
      <c r="AG118" s="338">
        <v>0</v>
      </c>
      <c r="AH118" s="338">
        <v>0</v>
      </c>
      <c r="AI118" s="338">
        <v>0</v>
      </c>
      <c r="AJ118" s="338">
        <v>0</v>
      </c>
      <c r="AK118" s="338">
        <v>0</v>
      </c>
      <c r="AL118" s="338">
        <v>0</v>
      </c>
      <c r="AM118" s="338">
        <v>0</v>
      </c>
      <c r="AN118" s="338">
        <v>0</v>
      </c>
      <c r="AO118" s="338">
        <v>0</v>
      </c>
      <c r="AP118" s="338">
        <v>0</v>
      </c>
      <c r="AQ118" s="338">
        <v>0</v>
      </c>
      <c r="AR118" s="338">
        <v>0</v>
      </c>
      <c r="AS118" s="338">
        <v>0</v>
      </c>
      <c r="AT118" s="338">
        <v>0</v>
      </c>
      <c r="AU118" s="338">
        <v>0</v>
      </c>
      <c r="AV118" s="338">
        <v>7</v>
      </c>
      <c r="AW118" s="338">
        <v>1</v>
      </c>
      <c r="AX118" s="338">
        <v>2</v>
      </c>
      <c r="AY118" s="338">
        <v>2</v>
      </c>
      <c r="AZ118" s="338">
        <v>0</v>
      </c>
      <c r="BA118" s="338">
        <v>0</v>
      </c>
      <c r="BB118" s="338">
        <v>0</v>
      </c>
      <c r="BC118" s="338">
        <v>0</v>
      </c>
      <c r="BD118" s="338">
        <v>1</v>
      </c>
      <c r="BE118" s="338">
        <v>0</v>
      </c>
      <c r="BF118" s="338">
        <v>0</v>
      </c>
      <c r="BG118" s="338">
        <v>0</v>
      </c>
      <c r="BH118" s="338">
        <v>0</v>
      </c>
      <c r="BI118" s="338">
        <v>0</v>
      </c>
      <c r="BJ118" s="338">
        <v>0</v>
      </c>
      <c r="BK118" s="338">
        <v>0</v>
      </c>
      <c r="BL118" s="338">
        <v>0</v>
      </c>
      <c r="BM118" s="338">
        <v>0</v>
      </c>
      <c r="BN118" s="338">
        <v>0</v>
      </c>
      <c r="BO118" s="338">
        <v>0</v>
      </c>
      <c r="BP118" s="338">
        <v>0</v>
      </c>
      <c r="BQ118" s="338">
        <v>0</v>
      </c>
      <c r="BR118" s="338">
        <v>0</v>
      </c>
      <c r="BS118" s="338">
        <v>0</v>
      </c>
      <c r="BT118" s="338">
        <v>0</v>
      </c>
      <c r="BU118" s="338">
        <v>0</v>
      </c>
      <c r="BV118" s="338">
        <v>1</v>
      </c>
      <c r="BW118" s="338">
        <v>0</v>
      </c>
      <c r="BX118" s="338">
        <v>0</v>
      </c>
      <c r="BY118" s="338">
        <v>0</v>
      </c>
      <c r="BZ118" s="338">
        <v>0</v>
      </c>
      <c r="CA118" s="338">
        <v>0</v>
      </c>
      <c r="CB118" s="338">
        <v>0</v>
      </c>
      <c r="CC118" s="338">
        <v>0</v>
      </c>
      <c r="CD118" s="338">
        <v>0</v>
      </c>
      <c r="CE118" s="338">
        <v>0</v>
      </c>
      <c r="CF118" s="338">
        <v>0</v>
      </c>
      <c r="CG118" s="333">
        <v>0</v>
      </c>
    </row>
    <row r="119" spans="1:86" ht="15.5" x14ac:dyDescent="0.35">
      <c r="A119" s="335"/>
      <c r="B119" s="291" t="s">
        <v>390</v>
      </c>
      <c r="C119" s="337"/>
      <c r="D119" s="338">
        <v>0</v>
      </c>
      <c r="E119" s="338">
        <v>0</v>
      </c>
      <c r="F119" s="338">
        <v>0</v>
      </c>
      <c r="G119" s="338">
        <v>0</v>
      </c>
      <c r="H119" s="338">
        <v>0</v>
      </c>
      <c r="I119" s="338">
        <v>0</v>
      </c>
      <c r="J119" s="338">
        <v>0</v>
      </c>
      <c r="K119" s="338">
        <v>0</v>
      </c>
      <c r="L119" s="338">
        <v>0</v>
      </c>
      <c r="M119" s="338">
        <v>0</v>
      </c>
      <c r="N119" s="338">
        <v>0</v>
      </c>
      <c r="O119" s="338">
        <v>0</v>
      </c>
      <c r="P119" s="338">
        <v>0</v>
      </c>
      <c r="Q119" s="338">
        <v>0</v>
      </c>
      <c r="R119" s="338">
        <v>0</v>
      </c>
      <c r="S119" s="338">
        <v>0</v>
      </c>
      <c r="T119" s="338">
        <v>0</v>
      </c>
      <c r="U119" s="338">
        <v>0</v>
      </c>
      <c r="V119" s="338">
        <v>0</v>
      </c>
      <c r="W119" s="338">
        <v>0</v>
      </c>
      <c r="X119" s="338">
        <v>0</v>
      </c>
      <c r="Y119" s="338">
        <v>0</v>
      </c>
      <c r="Z119" s="338">
        <v>0</v>
      </c>
      <c r="AA119" s="338">
        <v>0</v>
      </c>
      <c r="AB119" s="338">
        <v>0</v>
      </c>
      <c r="AC119" s="338">
        <v>0</v>
      </c>
      <c r="AD119" s="338">
        <v>0</v>
      </c>
      <c r="AE119" s="338">
        <v>0</v>
      </c>
      <c r="AF119" s="338">
        <v>3</v>
      </c>
      <c r="AG119" s="338">
        <v>11</v>
      </c>
      <c r="AH119" s="338">
        <v>15</v>
      </c>
      <c r="AI119" s="338">
        <v>15</v>
      </c>
      <c r="AJ119" s="338">
        <v>16</v>
      </c>
      <c r="AK119" s="338">
        <v>16</v>
      </c>
      <c r="AL119" s="338">
        <v>16</v>
      </c>
      <c r="AM119" s="338">
        <v>16</v>
      </c>
      <c r="AN119" s="338">
        <v>17</v>
      </c>
      <c r="AO119" s="338">
        <v>17</v>
      </c>
      <c r="AP119" s="338">
        <v>17</v>
      </c>
      <c r="AQ119" s="338">
        <v>17</v>
      </c>
      <c r="AR119" s="338">
        <v>17</v>
      </c>
      <c r="AS119" s="338">
        <v>18</v>
      </c>
      <c r="AT119" s="338">
        <v>18</v>
      </c>
      <c r="AU119" s="338">
        <v>19</v>
      </c>
      <c r="AV119" s="338">
        <v>0</v>
      </c>
      <c r="AW119" s="338">
        <v>0</v>
      </c>
      <c r="AX119" s="338">
        <v>0</v>
      </c>
      <c r="AY119" s="338">
        <v>0</v>
      </c>
      <c r="AZ119" s="338">
        <v>0</v>
      </c>
      <c r="BA119" s="338">
        <v>0</v>
      </c>
      <c r="BB119" s="338">
        <v>0</v>
      </c>
      <c r="BC119" s="338">
        <v>0</v>
      </c>
      <c r="BD119" s="338">
        <v>0</v>
      </c>
      <c r="BE119" s="338">
        <v>0</v>
      </c>
      <c r="BF119" s="338">
        <v>0</v>
      </c>
      <c r="BG119" s="338">
        <v>0</v>
      </c>
      <c r="BH119" s="338">
        <v>0</v>
      </c>
      <c r="BI119" s="338">
        <v>0</v>
      </c>
      <c r="BJ119" s="338">
        <v>0</v>
      </c>
      <c r="BK119" s="338">
        <v>0</v>
      </c>
      <c r="BL119" s="338">
        <v>0</v>
      </c>
      <c r="BM119" s="338">
        <v>0</v>
      </c>
      <c r="BN119" s="338">
        <v>0</v>
      </c>
      <c r="BO119" s="338">
        <v>0</v>
      </c>
      <c r="BP119" s="338">
        <v>0</v>
      </c>
      <c r="BQ119" s="338">
        <v>0</v>
      </c>
      <c r="BR119" s="338">
        <v>0</v>
      </c>
      <c r="BS119" s="338">
        <v>0</v>
      </c>
      <c r="BT119" s="338">
        <v>0</v>
      </c>
      <c r="BU119" s="338">
        <v>0</v>
      </c>
      <c r="BV119" s="338">
        <v>0</v>
      </c>
      <c r="BW119" s="338">
        <v>0</v>
      </c>
      <c r="BX119" s="338">
        <v>0</v>
      </c>
      <c r="BY119" s="338">
        <v>0</v>
      </c>
      <c r="BZ119" s="338">
        <v>0</v>
      </c>
      <c r="CA119" s="338">
        <v>0</v>
      </c>
      <c r="CB119" s="338">
        <v>0</v>
      </c>
      <c r="CC119" s="338">
        <v>0</v>
      </c>
      <c r="CD119" s="338">
        <v>0</v>
      </c>
      <c r="CE119" s="338">
        <v>0</v>
      </c>
      <c r="CF119" s="338">
        <v>0</v>
      </c>
      <c r="CG119" s="333">
        <v>0</v>
      </c>
    </row>
    <row r="120" spans="1:86" s="334" customFormat="1" ht="27" customHeight="1" x14ac:dyDescent="0.35">
      <c r="A120" s="327"/>
      <c r="B120" s="332" t="s">
        <v>617</v>
      </c>
      <c r="C120" s="328"/>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c r="AI120" s="330"/>
      <c r="AJ120" s="330"/>
      <c r="AK120" s="330"/>
      <c r="AL120" s="330"/>
      <c r="AM120" s="330"/>
      <c r="AN120" s="330"/>
      <c r="AO120" s="330"/>
      <c r="AP120" s="330"/>
      <c r="AQ120" s="330"/>
      <c r="AR120" s="330"/>
      <c r="AS120" s="330"/>
      <c r="AT120" s="330"/>
      <c r="AU120" s="330"/>
      <c r="AV120" s="330"/>
      <c r="AW120" s="330"/>
      <c r="AX120" s="330"/>
      <c r="AY120" s="330"/>
      <c r="AZ120" s="330"/>
      <c r="BA120" s="330"/>
      <c r="BB120" s="330"/>
      <c r="BC120" s="330"/>
      <c r="BD120" s="330"/>
      <c r="BE120" s="330"/>
      <c r="BF120" s="330"/>
      <c r="BG120" s="330"/>
      <c r="BH120" s="330"/>
      <c r="BI120" s="330"/>
      <c r="BJ120" s="330"/>
      <c r="BK120" s="330"/>
      <c r="BL120" s="330"/>
      <c r="BM120" s="330"/>
      <c r="BN120" s="330"/>
      <c r="BO120" s="330"/>
      <c r="BP120" s="330"/>
      <c r="BQ120" s="330"/>
      <c r="BR120" s="330"/>
      <c r="BS120" s="330"/>
      <c r="BT120" s="330"/>
      <c r="BU120" s="330"/>
      <c r="BV120" s="330"/>
      <c r="BW120" s="330"/>
      <c r="BX120" s="330"/>
      <c r="BY120" s="330"/>
      <c r="BZ120" s="330"/>
      <c r="CA120" s="330"/>
      <c r="CB120" s="330"/>
      <c r="CC120" s="330"/>
      <c r="CD120" s="330"/>
      <c r="CE120" s="330"/>
      <c r="CF120" s="330"/>
      <c r="CG120" s="333"/>
    </row>
    <row r="121" spans="1:86" ht="21.65" customHeight="1" x14ac:dyDescent="0.35">
      <c r="A121" s="335"/>
      <c r="B121" s="336" t="s">
        <v>566</v>
      </c>
      <c r="C121" s="337"/>
      <c r="D121" s="338">
        <f t="shared" ref="D121:AI121" si="48">SUM(D122+D123+D126+D127)</f>
        <v>0</v>
      </c>
      <c r="E121" s="338">
        <f t="shared" si="48"/>
        <v>0</v>
      </c>
      <c r="F121" s="338">
        <f t="shared" si="48"/>
        <v>0</v>
      </c>
      <c r="G121" s="338">
        <f t="shared" si="48"/>
        <v>0</v>
      </c>
      <c r="H121" s="338">
        <f t="shared" si="48"/>
        <v>0</v>
      </c>
      <c r="I121" s="338">
        <f t="shared" si="48"/>
        <v>0</v>
      </c>
      <c r="J121" s="338">
        <f t="shared" si="48"/>
        <v>0</v>
      </c>
      <c r="K121" s="338">
        <f t="shared" si="48"/>
        <v>0</v>
      </c>
      <c r="L121" s="338">
        <f t="shared" si="48"/>
        <v>0</v>
      </c>
      <c r="M121" s="338">
        <f t="shared" si="48"/>
        <v>0</v>
      </c>
      <c r="N121" s="338">
        <f t="shared" si="48"/>
        <v>0</v>
      </c>
      <c r="O121" s="338">
        <f t="shared" si="48"/>
        <v>0</v>
      </c>
      <c r="P121" s="338">
        <f t="shared" si="48"/>
        <v>0</v>
      </c>
      <c r="Q121" s="338">
        <f t="shared" si="48"/>
        <v>0</v>
      </c>
      <c r="R121" s="338">
        <f t="shared" si="48"/>
        <v>0</v>
      </c>
      <c r="S121" s="338">
        <f t="shared" si="48"/>
        <v>0</v>
      </c>
      <c r="T121" s="338">
        <f t="shared" si="48"/>
        <v>0</v>
      </c>
      <c r="U121" s="338">
        <f t="shared" si="48"/>
        <v>0</v>
      </c>
      <c r="V121" s="338">
        <f t="shared" si="48"/>
        <v>0</v>
      </c>
      <c r="W121" s="338">
        <f t="shared" si="48"/>
        <v>0</v>
      </c>
      <c r="X121" s="338">
        <f t="shared" si="48"/>
        <v>0</v>
      </c>
      <c r="Y121" s="338">
        <f t="shared" si="48"/>
        <v>0</v>
      </c>
      <c r="Z121" s="338">
        <f t="shared" si="48"/>
        <v>0</v>
      </c>
      <c r="AA121" s="338">
        <f t="shared" si="48"/>
        <v>0</v>
      </c>
      <c r="AB121" s="338">
        <f t="shared" si="48"/>
        <v>0</v>
      </c>
      <c r="AC121" s="338">
        <f t="shared" si="48"/>
        <v>0</v>
      </c>
      <c r="AD121" s="338">
        <f t="shared" si="48"/>
        <v>0</v>
      </c>
      <c r="AE121" s="338">
        <f t="shared" si="48"/>
        <v>0</v>
      </c>
      <c r="AF121" s="338">
        <f t="shared" si="48"/>
        <v>31</v>
      </c>
      <c r="AG121" s="338">
        <f t="shared" si="48"/>
        <v>44</v>
      </c>
      <c r="AH121" s="338">
        <f t="shared" si="48"/>
        <v>61</v>
      </c>
      <c r="AI121" s="338">
        <f t="shared" si="48"/>
        <v>86</v>
      </c>
      <c r="AJ121" s="338">
        <f t="shared" ref="AJ121:BO121" si="49">SUM(AJ122+AJ123+AJ126+AJ127)</f>
        <v>114</v>
      </c>
      <c r="AK121" s="338">
        <f t="shared" si="49"/>
        <v>131</v>
      </c>
      <c r="AL121" s="338">
        <f t="shared" si="49"/>
        <v>154</v>
      </c>
      <c r="AM121" s="338">
        <f t="shared" si="49"/>
        <v>185</v>
      </c>
      <c r="AN121" s="338">
        <f t="shared" si="49"/>
        <v>216</v>
      </c>
      <c r="AO121" s="338">
        <f t="shared" si="49"/>
        <v>246</v>
      </c>
      <c r="AP121" s="338">
        <f t="shared" si="49"/>
        <v>275</v>
      </c>
      <c r="AQ121" s="338">
        <f t="shared" si="49"/>
        <v>303</v>
      </c>
      <c r="AR121" s="338">
        <f t="shared" si="49"/>
        <v>325</v>
      </c>
      <c r="AS121" s="338">
        <f t="shared" si="49"/>
        <v>345</v>
      </c>
      <c r="AT121" s="338">
        <f t="shared" si="49"/>
        <v>364</v>
      </c>
      <c r="AU121" s="338">
        <f t="shared" si="49"/>
        <v>387</v>
      </c>
      <c r="AV121" s="338">
        <f t="shared" si="49"/>
        <v>629</v>
      </c>
      <c r="AW121" s="338">
        <f t="shared" si="49"/>
        <v>799</v>
      </c>
      <c r="AX121" s="338">
        <f t="shared" si="49"/>
        <v>915</v>
      </c>
      <c r="AY121" s="338">
        <f t="shared" si="49"/>
        <v>1048</v>
      </c>
      <c r="AZ121" s="338">
        <f t="shared" si="49"/>
        <v>1160</v>
      </c>
      <c r="BA121" s="338">
        <f t="shared" si="49"/>
        <v>1251</v>
      </c>
      <c r="BB121" s="338">
        <f t="shared" si="49"/>
        <v>1288</v>
      </c>
      <c r="BC121" s="338">
        <f t="shared" si="49"/>
        <v>1314</v>
      </c>
      <c r="BD121" s="338">
        <f t="shared" si="49"/>
        <v>1351</v>
      </c>
      <c r="BE121" s="338">
        <f t="shared" si="49"/>
        <v>1410</v>
      </c>
      <c r="BF121" s="338">
        <f t="shared" si="49"/>
        <v>1491</v>
      </c>
      <c r="BG121" s="338">
        <f t="shared" si="49"/>
        <v>1553</v>
      </c>
      <c r="BH121" s="338">
        <f t="shared" si="49"/>
        <v>1596</v>
      </c>
      <c r="BI121" s="338">
        <f t="shared" si="49"/>
        <v>1627</v>
      </c>
      <c r="BJ121" s="338">
        <f t="shared" si="49"/>
        <v>1657</v>
      </c>
      <c r="BK121" s="338">
        <f t="shared" si="49"/>
        <v>1692</v>
      </c>
      <c r="BL121" s="338">
        <f t="shared" si="49"/>
        <v>1733</v>
      </c>
      <c r="BM121" s="338">
        <f t="shared" si="49"/>
        <v>1780</v>
      </c>
      <c r="BN121" s="338">
        <f t="shared" si="49"/>
        <v>1819</v>
      </c>
      <c r="BO121" s="338">
        <f t="shared" si="49"/>
        <v>1847</v>
      </c>
      <c r="BP121" s="338">
        <f t="shared" ref="BP121:CG121" si="50">SUM(BP122+BP123+BP126+BP127)</f>
        <v>1877</v>
      </c>
      <c r="BQ121" s="338">
        <f t="shared" si="50"/>
        <v>1879</v>
      </c>
      <c r="BR121" s="338">
        <f t="shared" si="50"/>
        <v>1946</v>
      </c>
      <c r="BS121" s="338">
        <f t="shared" si="50"/>
        <v>2134</v>
      </c>
      <c r="BT121" s="338">
        <f t="shared" si="50"/>
        <v>2206</v>
      </c>
      <c r="BU121" s="338">
        <f t="shared" si="50"/>
        <v>2232</v>
      </c>
      <c r="BV121" s="338">
        <f t="shared" si="50"/>
        <v>2288</v>
      </c>
      <c r="BW121" s="338">
        <f t="shared" si="50"/>
        <v>2121</v>
      </c>
      <c r="BX121" s="338">
        <f t="shared" si="50"/>
        <v>2239</v>
      </c>
      <c r="BY121" s="338">
        <f t="shared" si="50"/>
        <v>2366</v>
      </c>
      <c r="BZ121" s="338">
        <f t="shared" si="50"/>
        <v>2598</v>
      </c>
      <c r="CA121" s="338">
        <f t="shared" si="50"/>
        <v>2852</v>
      </c>
      <c r="CB121" s="338">
        <f t="shared" si="50"/>
        <v>3151</v>
      </c>
      <c r="CC121" s="338">
        <f t="shared" si="50"/>
        <v>3417</v>
      </c>
      <c r="CD121" s="338">
        <f t="shared" si="50"/>
        <v>3670</v>
      </c>
      <c r="CE121" s="338">
        <f t="shared" si="50"/>
        <v>3921</v>
      </c>
      <c r="CF121" s="338">
        <f t="shared" si="50"/>
        <v>4133</v>
      </c>
      <c r="CG121" s="333">
        <f t="shared" si="50"/>
        <v>4324</v>
      </c>
    </row>
    <row r="122" spans="1:86" ht="15.5" x14ac:dyDescent="0.35">
      <c r="A122" s="335"/>
      <c r="B122" s="291" t="s">
        <v>353</v>
      </c>
      <c r="C122" s="337"/>
      <c r="D122" s="338">
        <v>0</v>
      </c>
      <c r="E122" s="338">
        <v>0</v>
      </c>
      <c r="F122" s="338">
        <v>0</v>
      </c>
      <c r="G122" s="338">
        <v>0</v>
      </c>
      <c r="H122" s="338">
        <v>0</v>
      </c>
      <c r="I122" s="338">
        <v>0</v>
      </c>
      <c r="J122" s="338">
        <v>0</v>
      </c>
      <c r="K122" s="338">
        <v>0</v>
      </c>
      <c r="L122" s="338">
        <v>0</v>
      </c>
      <c r="M122" s="338">
        <v>0</v>
      </c>
      <c r="N122" s="338">
        <v>0</v>
      </c>
      <c r="O122" s="338">
        <v>0</v>
      </c>
      <c r="P122" s="338">
        <v>0</v>
      </c>
      <c r="Q122" s="338">
        <v>0</v>
      </c>
      <c r="R122" s="338">
        <v>0</v>
      </c>
      <c r="S122" s="338">
        <v>0</v>
      </c>
      <c r="T122" s="338">
        <v>0</v>
      </c>
      <c r="U122" s="338">
        <v>0</v>
      </c>
      <c r="V122" s="338">
        <v>0</v>
      </c>
      <c r="W122" s="338">
        <v>0</v>
      </c>
      <c r="X122" s="338">
        <v>0</v>
      </c>
      <c r="Y122" s="338">
        <v>0</v>
      </c>
      <c r="Z122" s="338">
        <v>0</v>
      </c>
      <c r="AA122" s="338">
        <v>0</v>
      </c>
      <c r="AB122" s="338">
        <v>0</v>
      </c>
      <c r="AC122" s="338">
        <v>0</v>
      </c>
      <c r="AD122" s="338">
        <v>0</v>
      </c>
      <c r="AE122" s="338">
        <v>0</v>
      </c>
      <c r="AF122" s="338">
        <v>0</v>
      </c>
      <c r="AG122" s="338">
        <v>0</v>
      </c>
      <c r="AH122" s="338">
        <v>0</v>
      </c>
      <c r="AI122" s="338">
        <v>0</v>
      </c>
      <c r="AJ122" s="338">
        <v>0</v>
      </c>
      <c r="AK122" s="338">
        <v>0</v>
      </c>
      <c r="AL122" s="338">
        <v>0</v>
      </c>
      <c r="AM122" s="338">
        <v>0</v>
      </c>
      <c r="AN122" s="338">
        <v>0</v>
      </c>
      <c r="AO122" s="338">
        <v>0</v>
      </c>
      <c r="AP122" s="338">
        <v>0</v>
      </c>
      <c r="AQ122" s="338">
        <v>0</v>
      </c>
      <c r="AR122" s="338">
        <v>0</v>
      </c>
      <c r="AS122" s="338">
        <v>0</v>
      </c>
      <c r="AT122" s="338">
        <v>0</v>
      </c>
      <c r="AU122" s="338">
        <v>0</v>
      </c>
      <c r="AV122" s="338">
        <v>0</v>
      </c>
      <c r="AW122" s="338">
        <v>0</v>
      </c>
      <c r="AX122" s="338">
        <v>0</v>
      </c>
      <c r="AY122" s="338">
        <v>0</v>
      </c>
      <c r="AZ122" s="338">
        <v>0</v>
      </c>
      <c r="BA122" s="338">
        <v>0</v>
      </c>
      <c r="BB122" s="338">
        <v>0</v>
      </c>
      <c r="BC122" s="338">
        <v>0</v>
      </c>
      <c r="BD122" s="338">
        <v>0</v>
      </c>
      <c r="BE122" s="338">
        <v>0</v>
      </c>
      <c r="BF122" s="338">
        <v>0</v>
      </c>
      <c r="BG122" s="338">
        <v>0</v>
      </c>
      <c r="BH122" s="338">
        <v>0</v>
      </c>
      <c r="BI122" s="338">
        <v>0</v>
      </c>
      <c r="BJ122" s="338">
        <v>0</v>
      </c>
      <c r="BK122" s="338">
        <v>0</v>
      </c>
      <c r="BL122" s="338">
        <v>0</v>
      </c>
      <c r="BM122" s="338">
        <v>0</v>
      </c>
      <c r="BN122" s="338">
        <v>0</v>
      </c>
      <c r="BO122" s="338">
        <v>0</v>
      </c>
      <c r="BP122" s="338">
        <v>0</v>
      </c>
      <c r="BQ122" s="338">
        <v>1</v>
      </c>
      <c r="BR122" s="338">
        <v>1</v>
      </c>
      <c r="BS122" s="338">
        <v>1</v>
      </c>
      <c r="BT122" s="338">
        <v>1</v>
      </c>
      <c r="BU122" s="338">
        <v>1</v>
      </c>
      <c r="BV122" s="338">
        <v>1</v>
      </c>
      <c r="BW122" s="338">
        <v>1</v>
      </c>
      <c r="BX122" s="338">
        <v>1</v>
      </c>
      <c r="BY122" s="338">
        <v>1</v>
      </c>
      <c r="BZ122" s="338">
        <v>1</v>
      </c>
      <c r="CA122" s="338">
        <v>2</v>
      </c>
      <c r="CB122" s="338">
        <v>2</v>
      </c>
      <c r="CC122" s="338">
        <v>2</v>
      </c>
      <c r="CD122" s="338">
        <v>2</v>
      </c>
      <c r="CE122" s="338">
        <v>3</v>
      </c>
      <c r="CF122" s="338">
        <v>3</v>
      </c>
      <c r="CG122" s="333">
        <v>3</v>
      </c>
    </row>
    <row r="123" spans="1:86" ht="15.5" x14ac:dyDescent="0.35">
      <c r="A123" s="335"/>
      <c r="B123" s="291" t="s">
        <v>366</v>
      </c>
      <c r="C123" s="337"/>
      <c r="D123" s="338">
        <v>0</v>
      </c>
      <c r="E123" s="338">
        <v>0</v>
      </c>
      <c r="F123" s="338">
        <v>0</v>
      </c>
      <c r="G123" s="338">
        <v>0</v>
      </c>
      <c r="H123" s="338">
        <v>0</v>
      </c>
      <c r="I123" s="338">
        <v>0</v>
      </c>
      <c r="J123" s="338">
        <v>0</v>
      </c>
      <c r="K123" s="338">
        <v>0</v>
      </c>
      <c r="L123" s="338">
        <v>0</v>
      </c>
      <c r="M123" s="338">
        <v>0</v>
      </c>
      <c r="N123" s="338">
        <v>0</v>
      </c>
      <c r="O123" s="338">
        <v>0</v>
      </c>
      <c r="P123" s="338">
        <v>0</v>
      </c>
      <c r="Q123" s="338">
        <v>0</v>
      </c>
      <c r="R123" s="338">
        <v>0</v>
      </c>
      <c r="S123" s="338">
        <v>0</v>
      </c>
      <c r="T123" s="338">
        <v>0</v>
      </c>
      <c r="U123" s="338">
        <v>0</v>
      </c>
      <c r="V123" s="338">
        <v>0</v>
      </c>
      <c r="W123" s="338">
        <v>0</v>
      </c>
      <c r="X123" s="338">
        <v>0</v>
      </c>
      <c r="Y123" s="338">
        <v>0</v>
      </c>
      <c r="Z123" s="338">
        <v>0</v>
      </c>
      <c r="AA123" s="338">
        <v>0</v>
      </c>
      <c r="AB123" s="338">
        <v>0</v>
      </c>
      <c r="AC123" s="338">
        <v>0</v>
      </c>
      <c r="AD123" s="338">
        <v>0</v>
      </c>
      <c r="AE123" s="338">
        <v>0</v>
      </c>
      <c r="AF123" s="338">
        <v>0</v>
      </c>
      <c r="AG123" s="338">
        <v>0</v>
      </c>
      <c r="AH123" s="338">
        <v>0</v>
      </c>
      <c r="AI123" s="338">
        <v>0</v>
      </c>
      <c r="AJ123" s="338">
        <v>0</v>
      </c>
      <c r="AK123" s="338">
        <v>0</v>
      </c>
      <c r="AL123" s="338">
        <v>0</v>
      </c>
      <c r="AM123" s="338">
        <v>0</v>
      </c>
      <c r="AN123" s="338">
        <v>0</v>
      </c>
      <c r="AO123" s="338">
        <v>0</v>
      </c>
      <c r="AP123" s="338">
        <v>0</v>
      </c>
      <c r="AQ123" s="338">
        <v>0</v>
      </c>
      <c r="AR123" s="338">
        <v>0</v>
      </c>
      <c r="AS123" s="338">
        <v>0</v>
      </c>
      <c r="AT123" s="338">
        <v>0</v>
      </c>
      <c r="AU123" s="338">
        <v>0</v>
      </c>
      <c r="AV123" s="338">
        <v>629</v>
      </c>
      <c r="AW123" s="338">
        <v>799</v>
      </c>
      <c r="AX123" s="338">
        <v>915</v>
      </c>
      <c r="AY123" s="338">
        <v>1048</v>
      </c>
      <c r="AZ123" s="338">
        <v>1160</v>
      </c>
      <c r="BA123" s="338">
        <v>1251</v>
      </c>
      <c r="BB123" s="338">
        <v>1288</v>
      </c>
      <c r="BC123" s="338">
        <v>1314</v>
      </c>
      <c r="BD123" s="338">
        <v>1351</v>
      </c>
      <c r="BE123" s="338">
        <v>1410</v>
      </c>
      <c r="BF123" s="338">
        <v>1491</v>
      </c>
      <c r="BG123" s="338">
        <v>1553</v>
      </c>
      <c r="BH123" s="338">
        <v>1596</v>
      </c>
      <c r="BI123" s="338">
        <v>1627</v>
      </c>
      <c r="BJ123" s="338">
        <v>1657</v>
      </c>
      <c r="BK123" s="338">
        <v>1692</v>
      </c>
      <c r="BL123" s="338">
        <v>1733</v>
      </c>
      <c r="BM123" s="338">
        <v>1780</v>
      </c>
      <c r="BN123" s="338">
        <v>1819</v>
      </c>
      <c r="BO123" s="338">
        <v>1847</v>
      </c>
      <c r="BP123" s="338">
        <v>1877</v>
      </c>
      <c r="BQ123" s="338">
        <v>1866</v>
      </c>
      <c r="BR123" s="338">
        <v>1761</v>
      </c>
      <c r="BS123" s="338">
        <v>1563</v>
      </c>
      <c r="BT123" s="338">
        <v>1236</v>
      </c>
      <c r="BU123" s="338">
        <v>837</v>
      </c>
      <c r="BV123" s="338">
        <v>570</v>
      </c>
      <c r="BW123" s="338">
        <v>322</v>
      </c>
      <c r="BX123" s="338">
        <v>204</v>
      </c>
      <c r="BY123" s="338">
        <v>186</v>
      </c>
      <c r="BZ123" s="338">
        <v>170</v>
      </c>
      <c r="CA123" s="338">
        <v>157</v>
      </c>
      <c r="CB123" s="338">
        <v>147</v>
      </c>
      <c r="CC123" s="338">
        <v>132</v>
      </c>
      <c r="CD123" s="338">
        <v>124</v>
      </c>
      <c r="CE123" s="338">
        <v>117</v>
      </c>
      <c r="CF123" s="338">
        <v>97</v>
      </c>
      <c r="CG123" s="333">
        <v>61</v>
      </c>
    </row>
    <row r="124" spans="1:86" ht="15.5" x14ac:dyDescent="0.35">
      <c r="A124" s="335"/>
      <c r="B124" s="310" t="s">
        <v>447</v>
      </c>
      <c r="C124" s="337"/>
      <c r="D124" s="338">
        <v>0</v>
      </c>
      <c r="E124" s="338">
        <v>0</v>
      </c>
      <c r="F124" s="338">
        <v>0</v>
      </c>
      <c r="G124" s="338">
        <v>0</v>
      </c>
      <c r="H124" s="338">
        <v>0</v>
      </c>
      <c r="I124" s="338">
        <v>0</v>
      </c>
      <c r="J124" s="338">
        <v>0</v>
      </c>
      <c r="K124" s="338">
        <v>0</v>
      </c>
      <c r="L124" s="338">
        <v>0</v>
      </c>
      <c r="M124" s="338">
        <v>0</v>
      </c>
      <c r="N124" s="338">
        <v>0</v>
      </c>
      <c r="O124" s="338">
        <v>0</v>
      </c>
      <c r="P124" s="338">
        <v>0</v>
      </c>
      <c r="Q124" s="338">
        <v>0</v>
      </c>
      <c r="R124" s="338">
        <v>0</v>
      </c>
      <c r="S124" s="338">
        <v>0</v>
      </c>
      <c r="T124" s="338">
        <v>0</v>
      </c>
      <c r="U124" s="338">
        <v>0</v>
      </c>
      <c r="V124" s="338">
        <v>0</v>
      </c>
      <c r="W124" s="338">
        <v>0</v>
      </c>
      <c r="X124" s="338">
        <v>0</v>
      </c>
      <c r="Y124" s="338">
        <v>0</v>
      </c>
      <c r="Z124" s="338">
        <v>0</v>
      </c>
      <c r="AA124" s="338">
        <v>0</v>
      </c>
      <c r="AB124" s="338">
        <v>0</v>
      </c>
      <c r="AC124" s="338">
        <v>0</v>
      </c>
      <c r="AD124" s="338">
        <v>0</v>
      </c>
      <c r="AE124" s="338">
        <v>0</v>
      </c>
      <c r="AF124" s="338">
        <v>0</v>
      </c>
      <c r="AG124" s="338">
        <v>0</v>
      </c>
      <c r="AH124" s="338">
        <v>0</v>
      </c>
      <c r="AI124" s="338">
        <v>0</v>
      </c>
      <c r="AJ124" s="338">
        <v>0</v>
      </c>
      <c r="AK124" s="338">
        <v>0</v>
      </c>
      <c r="AL124" s="338">
        <v>0</v>
      </c>
      <c r="AM124" s="338">
        <v>0</v>
      </c>
      <c r="AN124" s="338">
        <v>0</v>
      </c>
      <c r="AO124" s="338">
        <v>0</v>
      </c>
      <c r="AP124" s="338">
        <v>0</v>
      </c>
      <c r="AQ124" s="338">
        <v>0</v>
      </c>
      <c r="AR124" s="338">
        <v>0</v>
      </c>
      <c r="AS124" s="338">
        <v>0</v>
      </c>
      <c r="AT124" s="338">
        <v>0</v>
      </c>
      <c r="AU124" s="338">
        <v>0</v>
      </c>
      <c r="AV124" s="338">
        <v>591</v>
      </c>
      <c r="AW124" s="338">
        <v>796</v>
      </c>
      <c r="AX124" s="338">
        <v>908</v>
      </c>
      <c r="AY124" s="338">
        <v>1039</v>
      </c>
      <c r="AZ124" s="338">
        <v>1151</v>
      </c>
      <c r="BA124" s="338">
        <v>1243</v>
      </c>
      <c r="BB124" s="338">
        <v>1278</v>
      </c>
      <c r="BC124" s="338">
        <v>1302</v>
      </c>
      <c r="BD124" s="338">
        <v>1339</v>
      </c>
      <c r="BE124" s="338">
        <v>1396</v>
      </c>
      <c r="BF124" s="338">
        <v>1477</v>
      </c>
      <c r="BG124" s="338">
        <v>1539</v>
      </c>
      <c r="BH124" s="338">
        <v>1582</v>
      </c>
      <c r="BI124" s="338">
        <v>1612</v>
      </c>
      <c r="BJ124" s="338">
        <v>1641</v>
      </c>
      <c r="BK124" s="338">
        <v>1676</v>
      </c>
      <c r="BL124" s="338">
        <v>1715</v>
      </c>
      <c r="BM124" s="338">
        <v>1761</v>
      </c>
      <c r="BN124" s="338">
        <v>1800</v>
      </c>
      <c r="BO124" s="338">
        <v>1828</v>
      </c>
      <c r="BP124" s="338">
        <v>1858</v>
      </c>
      <c r="BQ124" s="338">
        <v>1846</v>
      </c>
      <c r="BR124" s="338">
        <v>1742</v>
      </c>
      <c r="BS124" s="338">
        <v>1555</v>
      </c>
      <c r="BT124" s="338">
        <v>1227</v>
      </c>
      <c r="BU124" s="338">
        <v>829</v>
      </c>
      <c r="BV124" s="338">
        <v>563</v>
      </c>
      <c r="BW124" s="338">
        <v>314</v>
      </c>
      <c r="BX124" s="338">
        <v>198</v>
      </c>
      <c r="BY124" s="338">
        <v>180</v>
      </c>
      <c r="BZ124" s="338">
        <v>165</v>
      </c>
      <c r="CA124" s="338">
        <v>153</v>
      </c>
      <c r="CB124" s="338">
        <v>143</v>
      </c>
      <c r="CC124" s="338">
        <v>129</v>
      </c>
      <c r="CD124" s="338">
        <v>120</v>
      </c>
      <c r="CE124" s="338">
        <v>114</v>
      </c>
      <c r="CF124" s="338">
        <v>94</v>
      </c>
      <c r="CG124" s="333">
        <v>58</v>
      </c>
    </row>
    <row r="125" spans="1:86" ht="15.5" x14ac:dyDescent="0.35">
      <c r="A125" s="335"/>
      <c r="B125" s="310" t="s">
        <v>448</v>
      </c>
      <c r="C125" s="337"/>
      <c r="D125" s="338">
        <v>0</v>
      </c>
      <c r="E125" s="338">
        <v>0</v>
      </c>
      <c r="F125" s="338">
        <v>0</v>
      </c>
      <c r="G125" s="338">
        <v>0</v>
      </c>
      <c r="H125" s="338">
        <v>0</v>
      </c>
      <c r="I125" s="338">
        <v>0</v>
      </c>
      <c r="J125" s="338">
        <v>0</v>
      </c>
      <c r="K125" s="338">
        <v>0</v>
      </c>
      <c r="L125" s="338">
        <v>0</v>
      </c>
      <c r="M125" s="338">
        <v>0</v>
      </c>
      <c r="N125" s="338">
        <v>0</v>
      </c>
      <c r="O125" s="338">
        <v>0</v>
      </c>
      <c r="P125" s="338">
        <v>0</v>
      </c>
      <c r="Q125" s="338">
        <v>0</v>
      </c>
      <c r="R125" s="338">
        <v>0</v>
      </c>
      <c r="S125" s="338">
        <v>0</v>
      </c>
      <c r="T125" s="338">
        <v>0</v>
      </c>
      <c r="U125" s="338">
        <v>0</v>
      </c>
      <c r="V125" s="338">
        <v>0</v>
      </c>
      <c r="W125" s="338">
        <v>0</v>
      </c>
      <c r="X125" s="338">
        <v>0</v>
      </c>
      <c r="Y125" s="338">
        <v>0</v>
      </c>
      <c r="Z125" s="338">
        <v>0</v>
      </c>
      <c r="AA125" s="338">
        <v>0</v>
      </c>
      <c r="AB125" s="338">
        <v>0</v>
      </c>
      <c r="AC125" s="338">
        <v>0</v>
      </c>
      <c r="AD125" s="338">
        <v>0</v>
      </c>
      <c r="AE125" s="338">
        <v>0</v>
      </c>
      <c r="AF125" s="338">
        <v>0</v>
      </c>
      <c r="AG125" s="338">
        <v>0</v>
      </c>
      <c r="AH125" s="338">
        <v>0</v>
      </c>
      <c r="AI125" s="338">
        <v>0</v>
      </c>
      <c r="AJ125" s="338">
        <v>0</v>
      </c>
      <c r="AK125" s="338">
        <v>0</v>
      </c>
      <c r="AL125" s="338">
        <v>0</v>
      </c>
      <c r="AM125" s="338">
        <v>0</v>
      </c>
      <c r="AN125" s="338">
        <v>0</v>
      </c>
      <c r="AO125" s="338">
        <v>0</v>
      </c>
      <c r="AP125" s="338">
        <v>0</v>
      </c>
      <c r="AQ125" s="338">
        <v>0</v>
      </c>
      <c r="AR125" s="338">
        <v>0</v>
      </c>
      <c r="AS125" s="338">
        <v>0</v>
      </c>
      <c r="AT125" s="338">
        <v>0</v>
      </c>
      <c r="AU125" s="338">
        <v>0</v>
      </c>
      <c r="AV125" s="338">
        <v>38</v>
      </c>
      <c r="AW125" s="338">
        <v>3</v>
      </c>
      <c r="AX125" s="338">
        <v>7</v>
      </c>
      <c r="AY125" s="338">
        <v>9</v>
      </c>
      <c r="AZ125" s="338">
        <v>9</v>
      </c>
      <c r="BA125" s="338">
        <v>8</v>
      </c>
      <c r="BB125" s="338">
        <v>10</v>
      </c>
      <c r="BC125" s="338">
        <v>12</v>
      </c>
      <c r="BD125" s="338">
        <v>12</v>
      </c>
      <c r="BE125" s="338">
        <v>14</v>
      </c>
      <c r="BF125" s="338">
        <v>14</v>
      </c>
      <c r="BG125" s="338">
        <v>14</v>
      </c>
      <c r="BH125" s="338">
        <v>14</v>
      </c>
      <c r="BI125" s="338">
        <v>15</v>
      </c>
      <c r="BJ125" s="338">
        <v>16</v>
      </c>
      <c r="BK125" s="338">
        <v>16</v>
      </c>
      <c r="BL125" s="338">
        <v>17</v>
      </c>
      <c r="BM125" s="338">
        <v>19</v>
      </c>
      <c r="BN125" s="338">
        <v>19</v>
      </c>
      <c r="BO125" s="338">
        <v>20</v>
      </c>
      <c r="BP125" s="338">
        <v>20</v>
      </c>
      <c r="BQ125" s="338">
        <v>20</v>
      </c>
      <c r="BR125" s="338">
        <v>19</v>
      </c>
      <c r="BS125" s="338">
        <v>8</v>
      </c>
      <c r="BT125" s="338">
        <v>9</v>
      </c>
      <c r="BU125" s="338">
        <v>8</v>
      </c>
      <c r="BV125" s="338">
        <v>7</v>
      </c>
      <c r="BW125" s="338">
        <v>8</v>
      </c>
      <c r="BX125" s="338">
        <v>7</v>
      </c>
      <c r="BY125" s="338">
        <v>6</v>
      </c>
      <c r="BZ125" s="338">
        <v>5</v>
      </c>
      <c r="CA125" s="338">
        <v>4</v>
      </c>
      <c r="CB125" s="338">
        <v>4</v>
      </c>
      <c r="CC125" s="338">
        <v>3</v>
      </c>
      <c r="CD125" s="338">
        <v>3</v>
      </c>
      <c r="CE125" s="338">
        <v>3</v>
      </c>
      <c r="CF125" s="338">
        <v>3</v>
      </c>
      <c r="CG125" s="333">
        <v>3</v>
      </c>
    </row>
    <row r="126" spans="1:86" ht="15.5" x14ac:dyDescent="0.35">
      <c r="A126" s="335"/>
      <c r="B126" s="291" t="s">
        <v>390</v>
      </c>
      <c r="C126" s="337"/>
      <c r="D126" s="338">
        <v>0</v>
      </c>
      <c r="E126" s="338">
        <v>0</v>
      </c>
      <c r="F126" s="338">
        <v>0</v>
      </c>
      <c r="G126" s="338">
        <v>0</v>
      </c>
      <c r="H126" s="338">
        <v>0</v>
      </c>
      <c r="I126" s="338">
        <v>0</v>
      </c>
      <c r="J126" s="338">
        <v>0</v>
      </c>
      <c r="K126" s="338">
        <v>0</v>
      </c>
      <c r="L126" s="338">
        <v>0</v>
      </c>
      <c r="M126" s="338">
        <v>0</v>
      </c>
      <c r="N126" s="338">
        <v>0</v>
      </c>
      <c r="O126" s="338">
        <v>0</v>
      </c>
      <c r="P126" s="338">
        <v>0</v>
      </c>
      <c r="Q126" s="338">
        <v>0</v>
      </c>
      <c r="R126" s="338">
        <v>0</v>
      </c>
      <c r="S126" s="338">
        <v>0</v>
      </c>
      <c r="T126" s="338">
        <v>0</v>
      </c>
      <c r="U126" s="338">
        <v>0</v>
      </c>
      <c r="V126" s="338">
        <v>0</v>
      </c>
      <c r="W126" s="338">
        <v>0</v>
      </c>
      <c r="X126" s="338">
        <v>0</v>
      </c>
      <c r="Y126" s="338">
        <v>0</v>
      </c>
      <c r="Z126" s="338">
        <v>0</v>
      </c>
      <c r="AA126" s="338">
        <v>0</v>
      </c>
      <c r="AB126" s="338">
        <v>0</v>
      </c>
      <c r="AC126" s="338">
        <v>0</v>
      </c>
      <c r="AD126" s="338">
        <v>0</v>
      </c>
      <c r="AE126" s="338">
        <v>0</v>
      </c>
      <c r="AF126" s="338">
        <v>31</v>
      </c>
      <c r="AG126" s="338">
        <v>44</v>
      </c>
      <c r="AH126" s="338">
        <v>61</v>
      </c>
      <c r="AI126" s="338">
        <v>86</v>
      </c>
      <c r="AJ126" s="338">
        <v>114</v>
      </c>
      <c r="AK126" s="338">
        <v>131</v>
      </c>
      <c r="AL126" s="338">
        <v>154</v>
      </c>
      <c r="AM126" s="338">
        <v>185</v>
      </c>
      <c r="AN126" s="338">
        <v>216</v>
      </c>
      <c r="AO126" s="338">
        <v>246</v>
      </c>
      <c r="AP126" s="338">
        <v>275</v>
      </c>
      <c r="AQ126" s="338">
        <v>303</v>
      </c>
      <c r="AR126" s="338">
        <v>325</v>
      </c>
      <c r="AS126" s="338">
        <v>345</v>
      </c>
      <c r="AT126" s="338">
        <v>364</v>
      </c>
      <c r="AU126" s="338">
        <v>387</v>
      </c>
      <c r="AV126" s="338">
        <v>0</v>
      </c>
      <c r="AW126" s="338">
        <v>0</v>
      </c>
      <c r="AX126" s="338">
        <v>0</v>
      </c>
      <c r="AY126" s="338">
        <v>0</v>
      </c>
      <c r="AZ126" s="338">
        <v>0</v>
      </c>
      <c r="BA126" s="338">
        <v>0</v>
      </c>
      <c r="BB126" s="338">
        <v>0</v>
      </c>
      <c r="BC126" s="338">
        <v>0</v>
      </c>
      <c r="BD126" s="338">
        <v>0</v>
      </c>
      <c r="BE126" s="338">
        <v>0</v>
      </c>
      <c r="BF126" s="338">
        <v>0</v>
      </c>
      <c r="BG126" s="338">
        <v>0</v>
      </c>
      <c r="BH126" s="338">
        <v>0</v>
      </c>
      <c r="BI126" s="338">
        <v>0</v>
      </c>
      <c r="BJ126" s="338">
        <v>0</v>
      </c>
      <c r="BK126" s="338">
        <v>0</v>
      </c>
      <c r="BL126" s="338">
        <v>0</v>
      </c>
      <c r="BM126" s="338">
        <v>0</v>
      </c>
      <c r="BN126" s="338">
        <v>0</v>
      </c>
      <c r="BO126" s="338">
        <v>0</v>
      </c>
      <c r="BP126" s="338">
        <v>0</v>
      </c>
      <c r="BQ126" s="338">
        <v>0</v>
      </c>
      <c r="BR126" s="338">
        <v>0</v>
      </c>
      <c r="BS126" s="338">
        <v>0</v>
      </c>
      <c r="BT126" s="338">
        <v>0</v>
      </c>
      <c r="BU126" s="338">
        <v>0</v>
      </c>
      <c r="BV126" s="338">
        <v>0</v>
      </c>
      <c r="BW126" s="338">
        <v>0</v>
      </c>
      <c r="BX126" s="338">
        <v>0</v>
      </c>
      <c r="BY126" s="338">
        <v>0</v>
      </c>
      <c r="BZ126" s="338">
        <v>0</v>
      </c>
      <c r="CA126" s="338">
        <v>0</v>
      </c>
      <c r="CB126" s="338">
        <v>0</v>
      </c>
      <c r="CC126" s="338">
        <v>0</v>
      </c>
      <c r="CD126" s="338">
        <v>0</v>
      </c>
      <c r="CE126" s="338">
        <v>0</v>
      </c>
      <c r="CF126" s="338">
        <v>0</v>
      </c>
      <c r="CG126" s="333">
        <v>0</v>
      </c>
    </row>
    <row r="127" spans="1:86" ht="15.5" x14ac:dyDescent="0.35">
      <c r="A127" s="335"/>
      <c r="B127" s="291" t="s">
        <v>397</v>
      </c>
      <c r="C127" s="337"/>
      <c r="D127" s="338">
        <v>0</v>
      </c>
      <c r="E127" s="338">
        <v>0</v>
      </c>
      <c r="F127" s="338">
        <v>0</v>
      </c>
      <c r="G127" s="338">
        <v>0</v>
      </c>
      <c r="H127" s="338">
        <v>0</v>
      </c>
      <c r="I127" s="338">
        <v>0</v>
      </c>
      <c r="J127" s="338">
        <v>0</v>
      </c>
      <c r="K127" s="338">
        <v>0</v>
      </c>
      <c r="L127" s="338">
        <v>0</v>
      </c>
      <c r="M127" s="338">
        <v>0</v>
      </c>
      <c r="N127" s="338">
        <v>0</v>
      </c>
      <c r="O127" s="338">
        <v>0</v>
      </c>
      <c r="P127" s="338">
        <v>0</v>
      </c>
      <c r="Q127" s="338">
        <v>0</v>
      </c>
      <c r="R127" s="338">
        <v>0</v>
      </c>
      <c r="S127" s="338">
        <v>0</v>
      </c>
      <c r="T127" s="338">
        <v>0</v>
      </c>
      <c r="U127" s="338">
        <v>0</v>
      </c>
      <c r="V127" s="338">
        <v>0</v>
      </c>
      <c r="W127" s="338">
        <v>0</v>
      </c>
      <c r="X127" s="338">
        <v>0</v>
      </c>
      <c r="Y127" s="338">
        <v>0</v>
      </c>
      <c r="Z127" s="338">
        <v>0</v>
      </c>
      <c r="AA127" s="338">
        <v>0</v>
      </c>
      <c r="AB127" s="338">
        <v>0</v>
      </c>
      <c r="AC127" s="338">
        <v>0</v>
      </c>
      <c r="AD127" s="338">
        <v>0</v>
      </c>
      <c r="AE127" s="338">
        <v>0</v>
      </c>
      <c r="AF127" s="338">
        <v>0</v>
      </c>
      <c r="AG127" s="338">
        <v>0</v>
      </c>
      <c r="AH127" s="338">
        <v>0</v>
      </c>
      <c r="AI127" s="338">
        <v>0</v>
      </c>
      <c r="AJ127" s="338">
        <v>0</v>
      </c>
      <c r="AK127" s="338">
        <v>0</v>
      </c>
      <c r="AL127" s="338">
        <v>0</v>
      </c>
      <c r="AM127" s="338">
        <v>0</v>
      </c>
      <c r="AN127" s="338">
        <v>0</v>
      </c>
      <c r="AO127" s="338">
        <v>0</v>
      </c>
      <c r="AP127" s="338">
        <v>0</v>
      </c>
      <c r="AQ127" s="338">
        <v>0</v>
      </c>
      <c r="AR127" s="338">
        <v>0</v>
      </c>
      <c r="AS127" s="338">
        <v>0</v>
      </c>
      <c r="AT127" s="338">
        <v>0</v>
      </c>
      <c r="AU127" s="338">
        <v>0</v>
      </c>
      <c r="AV127" s="338">
        <v>0</v>
      </c>
      <c r="AW127" s="338">
        <v>0</v>
      </c>
      <c r="AX127" s="338">
        <v>0</v>
      </c>
      <c r="AY127" s="338">
        <v>0</v>
      </c>
      <c r="AZ127" s="338">
        <v>0</v>
      </c>
      <c r="BA127" s="338">
        <v>0</v>
      </c>
      <c r="BB127" s="338">
        <v>0</v>
      </c>
      <c r="BC127" s="338">
        <v>0</v>
      </c>
      <c r="BD127" s="338">
        <v>0</v>
      </c>
      <c r="BE127" s="338">
        <v>0</v>
      </c>
      <c r="BF127" s="338">
        <v>0</v>
      </c>
      <c r="BG127" s="338">
        <v>0</v>
      </c>
      <c r="BH127" s="338">
        <v>0</v>
      </c>
      <c r="BI127" s="338">
        <v>0</v>
      </c>
      <c r="BJ127" s="338">
        <v>0</v>
      </c>
      <c r="BK127" s="338">
        <v>0</v>
      </c>
      <c r="BL127" s="338">
        <v>0</v>
      </c>
      <c r="BM127" s="338">
        <v>0</v>
      </c>
      <c r="BN127" s="338">
        <v>0</v>
      </c>
      <c r="BO127" s="338">
        <v>0</v>
      </c>
      <c r="BP127" s="338">
        <v>0</v>
      </c>
      <c r="BQ127" s="338">
        <v>12</v>
      </c>
      <c r="BR127" s="338">
        <v>184</v>
      </c>
      <c r="BS127" s="338">
        <v>570</v>
      </c>
      <c r="BT127" s="338">
        <v>969</v>
      </c>
      <c r="BU127" s="338">
        <v>1394</v>
      </c>
      <c r="BV127" s="338">
        <v>1717</v>
      </c>
      <c r="BW127" s="338">
        <v>1798</v>
      </c>
      <c r="BX127" s="338">
        <v>2034</v>
      </c>
      <c r="BY127" s="338">
        <v>2179</v>
      </c>
      <c r="BZ127" s="338">
        <v>2427</v>
      </c>
      <c r="CA127" s="338">
        <v>2693</v>
      </c>
      <c r="CB127" s="338">
        <v>3002</v>
      </c>
      <c r="CC127" s="338">
        <v>3283</v>
      </c>
      <c r="CD127" s="338">
        <v>3544</v>
      </c>
      <c r="CE127" s="338">
        <v>3801</v>
      </c>
      <c r="CF127" s="338">
        <v>4033</v>
      </c>
      <c r="CG127" s="333">
        <v>4260</v>
      </c>
      <c r="CH127" s="340"/>
    </row>
    <row r="128" spans="1:86" ht="15.5" x14ac:dyDescent="0.35">
      <c r="A128" s="335"/>
      <c r="B128" s="310" t="s">
        <v>447</v>
      </c>
      <c r="C128" s="337"/>
      <c r="D128" s="338">
        <v>0</v>
      </c>
      <c r="E128" s="338">
        <v>0</v>
      </c>
      <c r="F128" s="338">
        <v>0</v>
      </c>
      <c r="G128" s="338">
        <v>0</v>
      </c>
      <c r="H128" s="338">
        <v>0</v>
      </c>
      <c r="I128" s="338">
        <v>0</v>
      </c>
      <c r="J128" s="338">
        <v>0</v>
      </c>
      <c r="K128" s="338">
        <v>0</v>
      </c>
      <c r="L128" s="338">
        <v>0</v>
      </c>
      <c r="M128" s="338">
        <v>0</v>
      </c>
      <c r="N128" s="338">
        <v>0</v>
      </c>
      <c r="O128" s="338">
        <v>0</v>
      </c>
      <c r="P128" s="338">
        <v>0</v>
      </c>
      <c r="Q128" s="338">
        <v>0</v>
      </c>
      <c r="R128" s="338">
        <v>0</v>
      </c>
      <c r="S128" s="338">
        <v>0</v>
      </c>
      <c r="T128" s="338">
        <v>0</v>
      </c>
      <c r="U128" s="338">
        <v>0</v>
      </c>
      <c r="V128" s="338">
        <v>0</v>
      </c>
      <c r="W128" s="338">
        <v>0</v>
      </c>
      <c r="X128" s="338">
        <v>0</v>
      </c>
      <c r="Y128" s="338">
        <v>0</v>
      </c>
      <c r="Z128" s="338">
        <v>0</v>
      </c>
      <c r="AA128" s="338">
        <v>0</v>
      </c>
      <c r="AB128" s="338">
        <v>0</v>
      </c>
      <c r="AC128" s="338">
        <v>0</v>
      </c>
      <c r="AD128" s="338">
        <v>0</v>
      </c>
      <c r="AE128" s="338">
        <v>0</v>
      </c>
      <c r="AF128" s="338">
        <v>0</v>
      </c>
      <c r="AG128" s="338">
        <v>0</v>
      </c>
      <c r="AH128" s="338">
        <v>0</v>
      </c>
      <c r="AI128" s="338">
        <v>0</v>
      </c>
      <c r="AJ128" s="338">
        <v>0</v>
      </c>
      <c r="AK128" s="338">
        <v>0</v>
      </c>
      <c r="AL128" s="338">
        <v>0</v>
      </c>
      <c r="AM128" s="338">
        <v>0</v>
      </c>
      <c r="AN128" s="338">
        <v>0</v>
      </c>
      <c r="AO128" s="338">
        <v>0</v>
      </c>
      <c r="AP128" s="338">
        <v>0</v>
      </c>
      <c r="AQ128" s="338">
        <v>0</v>
      </c>
      <c r="AR128" s="338">
        <v>0</v>
      </c>
      <c r="AS128" s="338">
        <v>0</v>
      </c>
      <c r="AT128" s="338">
        <v>0</v>
      </c>
      <c r="AU128" s="338">
        <v>0</v>
      </c>
      <c r="AV128" s="338">
        <v>0</v>
      </c>
      <c r="AW128" s="338">
        <v>0</v>
      </c>
      <c r="AX128" s="338">
        <v>0</v>
      </c>
      <c r="AY128" s="338">
        <v>0</v>
      </c>
      <c r="AZ128" s="338">
        <v>0</v>
      </c>
      <c r="BA128" s="338">
        <v>0</v>
      </c>
      <c r="BB128" s="338">
        <v>0</v>
      </c>
      <c r="BC128" s="338">
        <v>0</v>
      </c>
      <c r="BD128" s="338">
        <v>0</v>
      </c>
      <c r="BE128" s="338">
        <v>0</v>
      </c>
      <c r="BF128" s="338">
        <v>0</v>
      </c>
      <c r="BG128" s="338">
        <v>0</v>
      </c>
      <c r="BH128" s="338">
        <v>0</v>
      </c>
      <c r="BI128" s="338">
        <v>0</v>
      </c>
      <c r="BJ128" s="338">
        <v>0</v>
      </c>
      <c r="BK128" s="338">
        <v>0</v>
      </c>
      <c r="BL128" s="338">
        <v>0</v>
      </c>
      <c r="BM128" s="338">
        <v>0</v>
      </c>
      <c r="BN128" s="338">
        <v>0</v>
      </c>
      <c r="BO128" s="338">
        <v>0</v>
      </c>
      <c r="BP128" s="338">
        <v>0</v>
      </c>
      <c r="BQ128" s="338">
        <v>12</v>
      </c>
      <c r="BR128" s="338">
        <v>182</v>
      </c>
      <c r="BS128" s="338">
        <v>564</v>
      </c>
      <c r="BT128" s="338">
        <v>958</v>
      </c>
      <c r="BU128" s="338">
        <v>1379</v>
      </c>
      <c r="BV128" s="338">
        <v>1699</v>
      </c>
      <c r="BW128" s="338">
        <v>1778</v>
      </c>
      <c r="BX128" s="338">
        <v>2012</v>
      </c>
      <c r="BY128" s="338">
        <v>2155</v>
      </c>
      <c r="BZ128" s="338">
        <v>2401</v>
      </c>
      <c r="CA128" s="338">
        <v>2664</v>
      </c>
      <c r="CB128" s="338">
        <v>2969</v>
      </c>
      <c r="CC128" s="338">
        <v>3248</v>
      </c>
      <c r="CD128" s="338">
        <v>3505</v>
      </c>
      <c r="CE128" s="338">
        <v>3760</v>
      </c>
      <c r="CF128" s="338">
        <v>3989</v>
      </c>
      <c r="CG128" s="333">
        <v>4213</v>
      </c>
      <c r="CH128" s="340"/>
    </row>
    <row r="129" spans="1:86" ht="15.5" x14ac:dyDescent="0.35">
      <c r="A129" s="335"/>
      <c r="B129" s="310" t="s">
        <v>448</v>
      </c>
      <c r="C129" s="337"/>
      <c r="D129" s="338">
        <v>0</v>
      </c>
      <c r="E129" s="338">
        <v>0</v>
      </c>
      <c r="F129" s="338">
        <v>0</v>
      </c>
      <c r="G129" s="338">
        <v>0</v>
      </c>
      <c r="H129" s="338">
        <v>0</v>
      </c>
      <c r="I129" s="338">
        <v>0</v>
      </c>
      <c r="J129" s="338">
        <v>0</v>
      </c>
      <c r="K129" s="338">
        <v>0</v>
      </c>
      <c r="L129" s="338">
        <v>0</v>
      </c>
      <c r="M129" s="338">
        <v>0</v>
      </c>
      <c r="N129" s="338">
        <v>0</v>
      </c>
      <c r="O129" s="338">
        <v>0</v>
      </c>
      <c r="P129" s="338">
        <v>0</v>
      </c>
      <c r="Q129" s="338">
        <v>0</v>
      </c>
      <c r="R129" s="338">
        <v>0</v>
      </c>
      <c r="S129" s="338">
        <v>0</v>
      </c>
      <c r="T129" s="338">
        <v>0</v>
      </c>
      <c r="U129" s="338">
        <v>0</v>
      </c>
      <c r="V129" s="338">
        <v>0</v>
      </c>
      <c r="W129" s="338">
        <v>0</v>
      </c>
      <c r="X129" s="338">
        <v>0</v>
      </c>
      <c r="Y129" s="338">
        <v>0</v>
      </c>
      <c r="Z129" s="338">
        <v>0</v>
      </c>
      <c r="AA129" s="338">
        <v>0</v>
      </c>
      <c r="AB129" s="338">
        <v>0</v>
      </c>
      <c r="AC129" s="338">
        <v>0</v>
      </c>
      <c r="AD129" s="338">
        <v>0</v>
      </c>
      <c r="AE129" s="338">
        <v>0</v>
      </c>
      <c r="AF129" s="338">
        <v>0</v>
      </c>
      <c r="AG129" s="338">
        <v>0</v>
      </c>
      <c r="AH129" s="338">
        <v>0</v>
      </c>
      <c r="AI129" s="338">
        <v>0</v>
      </c>
      <c r="AJ129" s="338">
        <v>0</v>
      </c>
      <c r="AK129" s="338">
        <v>0</v>
      </c>
      <c r="AL129" s="338">
        <v>0</v>
      </c>
      <c r="AM129" s="338">
        <v>0</v>
      </c>
      <c r="AN129" s="338">
        <v>0</v>
      </c>
      <c r="AO129" s="338">
        <v>0</v>
      </c>
      <c r="AP129" s="338">
        <v>0</v>
      </c>
      <c r="AQ129" s="338">
        <v>0</v>
      </c>
      <c r="AR129" s="338">
        <v>0</v>
      </c>
      <c r="AS129" s="338">
        <v>0</v>
      </c>
      <c r="AT129" s="338">
        <v>0</v>
      </c>
      <c r="AU129" s="338">
        <v>0</v>
      </c>
      <c r="AV129" s="338">
        <v>0</v>
      </c>
      <c r="AW129" s="338">
        <v>0</v>
      </c>
      <c r="AX129" s="338">
        <v>0</v>
      </c>
      <c r="AY129" s="338">
        <v>0</v>
      </c>
      <c r="AZ129" s="338">
        <v>0</v>
      </c>
      <c r="BA129" s="338">
        <v>0</v>
      </c>
      <c r="BB129" s="338">
        <v>0</v>
      </c>
      <c r="BC129" s="338">
        <v>0</v>
      </c>
      <c r="BD129" s="338">
        <v>0</v>
      </c>
      <c r="BE129" s="338">
        <v>0</v>
      </c>
      <c r="BF129" s="338">
        <v>0</v>
      </c>
      <c r="BG129" s="338">
        <v>0</v>
      </c>
      <c r="BH129" s="338">
        <v>0</v>
      </c>
      <c r="BI129" s="338">
        <v>0</v>
      </c>
      <c r="BJ129" s="338">
        <v>0</v>
      </c>
      <c r="BK129" s="338">
        <v>0</v>
      </c>
      <c r="BL129" s="338">
        <v>0</v>
      </c>
      <c r="BM129" s="338">
        <v>0</v>
      </c>
      <c r="BN129" s="338">
        <v>0</v>
      </c>
      <c r="BO129" s="338">
        <v>0</v>
      </c>
      <c r="BP129" s="338">
        <v>0</v>
      </c>
      <c r="BQ129" s="338">
        <v>0</v>
      </c>
      <c r="BR129" s="338">
        <v>2</v>
      </c>
      <c r="BS129" s="338">
        <v>6</v>
      </c>
      <c r="BT129" s="338">
        <v>11</v>
      </c>
      <c r="BU129" s="338">
        <v>15</v>
      </c>
      <c r="BV129" s="338">
        <v>19</v>
      </c>
      <c r="BW129" s="338">
        <v>20</v>
      </c>
      <c r="BX129" s="338">
        <v>22</v>
      </c>
      <c r="BY129" s="338">
        <v>24</v>
      </c>
      <c r="BZ129" s="338">
        <v>26</v>
      </c>
      <c r="CA129" s="338">
        <v>29</v>
      </c>
      <c r="CB129" s="338">
        <v>33</v>
      </c>
      <c r="CC129" s="338">
        <v>36</v>
      </c>
      <c r="CD129" s="338">
        <v>39</v>
      </c>
      <c r="CE129" s="338">
        <v>41</v>
      </c>
      <c r="CF129" s="338">
        <v>44</v>
      </c>
      <c r="CG129" s="333">
        <v>46</v>
      </c>
      <c r="CH129" s="340"/>
    </row>
    <row r="130" spans="1:86" ht="27" customHeight="1" x14ac:dyDescent="0.35">
      <c r="A130" s="335"/>
      <c r="B130" s="336" t="s">
        <v>567</v>
      </c>
      <c r="C130" s="337"/>
      <c r="D130" s="338">
        <f t="shared" ref="D130:AI130" si="51">SUM(D131:D137)</f>
        <v>0</v>
      </c>
      <c r="E130" s="338">
        <f t="shared" si="51"/>
        <v>0</v>
      </c>
      <c r="F130" s="338">
        <f t="shared" si="51"/>
        <v>0</v>
      </c>
      <c r="G130" s="338">
        <f t="shared" si="51"/>
        <v>0</v>
      </c>
      <c r="H130" s="338">
        <f t="shared" si="51"/>
        <v>0</v>
      </c>
      <c r="I130" s="338">
        <f t="shared" si="51"/>
        <v>0</v>
      </c>
      <c r="J130" s="338">
        <f t="shared" si="51"/>
        <v>0</v>
      </c>
      <c r="K130" s="338">
        <f t="shared" si="51"/>
        <v>0</v>
      </c>
      <c r="L130" s="338">
        <f t="shared" si="51"/>
        <v>0</v>
      </c>
      <c r="M130" s="338">
        <f t="shared" si="51"/>
        <v>0</v>
      </c>
      <c r="N130" s="338">
        <f t="shared" si="51"/>
        <v>0</v>
      </c>
      <c r="O130" s="338">
        <f t="shared" si="51"/>
        <v>0</v>
      </c>
      <c r="P130" s="338">
        <f t="shared" si="51"/>
        <v>0</v>
      </c>
      <c r="Q130" s="338">
        <f t="shared" si="51"/>
        <v>0</v>
      </c>
      <c r="R130" s="338">
        <f t="shared" si="51"/>
        <v>0</v>
      </c>
      <c r="S130" s="338">
        <f t="shared" si="51"/>
        <v>0</v>
      </c>
      <c r="T130" s="338">
        <f t="shared" si="51"/>
        <v>0</v>
      </c>
      <c r="U130" s="338">
        <f t="shared" si="51"/>
        <v>0</v>
      </c>
      <c r="V130" s="338">
        <f t="shared" si="51"/>
        <v>0</v>
      </c>
      <c r="W130" s="338">
        <f t="shared" si="51"/>
        <v>0</v>
      </c>
      <c r="X130" s="338">
        <f t="shared" si="51"/>
        <v>0</v>
      </c>
      <c r="Y130" s="338">
        <f t="shared" si="51"/>
        <v>0</v>
      </c>
      <c r="Z130" s="338">
        <f t="shared" si="51"/>
        <v>0</v>
      </c>
      <c r="AA130" s="338">
        <f t="shared" si="51"/>
        <v>0</v>
      </c>
      <c r="AB130" s="338">
        <f t="shared" si="51"/>
        <v>0</v>
      </c>
      <c r="AC130" s="338">
        <f t="shared" si="51"/>
        <v>0</v>
      </c>
      <c r="AD130" s="338">
        <f t="shared" si="51"/>
        <v>0</v>
      </c>
      <c r="AE130" s="338">
        <f t="shared" si="51"/>
        <v>0</v>
      </c>
      <c r="AF130" s="338">
        <f t="shared" si="51"/>
        <v>100</v>
      </c>
      <c r="AG130" s="338">
        <f t="shared" si="51"/>
        <v>103</v>
      </c>
      <c r="AH130" s="338">
        <f t="shared" si="51"/>
        <v>1204</v>
      </c>
      <c r="AI130" s="338">
        <f t="shared" si="51"/>
        <v>1211</v>
      </c>
      <c r="AJ130" s="338">
        <f t="shared" ref="AJ130:BO130" si="52">SUM(AJ131:AJ137)</f>
        <v>1201</v>
      </c>
      <c r="AK130" s="338">
        <f t="shared" si="52"/>
        <v>1265</v>
      </c>
      <c r="AL130" s="338">
        <f t="shared" si="52"/>
        <v>1306</v>
      </c>
      <c r="AM130" s="338">
        <f t="shared" si="52"/>
        <v>1243</v>
      </c>
      <c r="AN130" s="338">
        <f t="shared" si="52"/>
        <v>1234</v>
      </c>
      <c r="AO130" s="338">
        <f t="shared" si="52"/>
        <v>1285</v>
      </c>
      <c r="AP130" s="338">
        <f t="shared" si="52"/>
        <v>1300</v>
      </c>
      <c r="AQ130" s="338">
        <f t="shared" si="52"/>
        <v>1359</v>
      </c>
      <c r="AR130" s="338">
        <f t="shared" si="52"/>
        <v>1460</v>
      </c>
      <c r="AS130" s="338">
        <f t="shared" si="52"/>
        <v>1565</v>
      </c>
      <c r="AT130" s="338">
        <f t="shared" si="52"/>
        <v>1691</v>
      </c>
      <c r="AU130" s="338">
        <f t="shared" si="52"/>
        <v>1875</v>
      </c>
      <c r="AV130" s="338">
        <f t="shared" si="52"/>
        <v>2086</v>
      </c>
      <c r="AW130" s="338">
        <f t="shared" si="52"/>
        <v>2248</v>
      </c>
      <c r="AX130" s="338">
        <f t="shared" si="52"/>
        <v>2412</v>
      </c>
      <c r="AY130" s="338">
        <f t="shared" si="52"/>
        <v>2798</v>
      </c>
      <c r="AZ130" s="338">
        <f t="shared" si="52"/>
        <v>2783</v>
      </c>
      <c r="BA130" s="338">
        <f t="shared" si="52"/>
        <v>2776</v>
      </c>
      <c r="BB130" s="338">
        <f t="shared" si="52"/>
        <v>2709</v>
      </c>
      <c r="BC130" s="338">
        <f t="shared" si="52"/>
        <v>2691</v>
      </c>
      <c r="BD130" s="338">
        <f t="shared" si="52"/>
        <v>3995</v>
      </c>
      <c r="BE130" s="338">
        <f t="shared" si="52"/>
        <v>4078</v>
      </c>
      <c r="BF130" s="338">
        <f t="shared" si="52"/>
        <v>4117</v>
      </c>
      <c r="BG130" s="338">
        <f t="shared" si="52"/>
        <v>4075</v>
      </c>
      <c r="BH130" s="338">
        <f t="shared" si="52"/>
        <v>3983</v>
      </c>
      <c r="BI130" s="338">
        <f t="shared" si="52"/>
        <v>3919</v>
      </c>
      <c r="BJ130" s="338">
        <f t="shared" si="52"/>
        <v>3873</v>
      </c>
      <c r="BK130" s="338">
        <f t="shared" si="52"/>
        <v>3832</v>
      </c>
      <c r="BL130" s="338">
        <f t="shared" si="52"/>
        <v>3854</v>
      </c>
      <c r="BM130" s="338">
        <f t="shared" si="52"/>
        <v>3677</v>
      </c>
      <c r="BN130" s="338">
        <f t="shared" si="52"/>
        <v>3566</v>
      </c>
      <c r="BO130" s="338">
        <f t="shared" si="52"/>
        <v>3419</v>
      </c>
      <c r="BP130" s="338">
        <f t="shared" ref="BP130:CG130" si="53">SUM(BP131:BP137)</f>
        <v>3037</v>
      </c>
      <c r="BQ130" s="338">
        <f t="shared" si="53"/>
        <v>2697</v>
      </c>
      <c r="BR130" s="338">
        <f t="shared" si="53"/>
        <v>2640</v>
      </c>
      <c r="BS130" s="338">
        <f t="shared" si="53"/>
        <v>2578</v>
      </c>
      <c r="BT130" s="338">
        <f t="shared" si="53"/>
        <v>2486</v>
      </c>
      <c r="BU130" s="338">
        <f t="shared" si="53"/>
        <v>2375</v>
      </c>
      <c r="BV130" s="338">
        <f t="shared" si="53"/>
        <v>2200</v>
      </c>
      <c r="BW130" s="338">
        <f t="shared" si="53"/>
        <v>2575</v>
      </c>
      <c r="BX130" s="338">
        <f t="shared" si="53"/>
        <v>2729</v>
      </c>
      <c r="BY130" s="338">
        <f t="shared" si="53"/>
        <v>2971</v>
      </c>
      <c r="BZ130" s="338">
        <f t="shared" si="53"/>
        <v>3178</v>
      </c>
      <c r="CA130" s="338">
        <f t="shared" si="53"/>
        <v>3407</v>
      </c>
      <c r="CB130" s="338">
        <f t="shared" si="53"/>
        <v>3631</v>
      </c>
      <c r="CC130" s="338">
        <f t="shared" si="53"/>
        <v>4000</v>
      </c>
      <c r="CD130" s="338">
        <f t="shared" si="53"/>
        <v>4182</v>
      </c>
      <c r="CE130" s="338">
        <f t="shared" si="53"/>
        <v>4278</v>
      </c>
      <c r="CF130" s="338">
        <f t="shared" si="53"/>
        <v>4344</v>
      </c>
      <c r="CG130" s="333">
        <f t="shared" si="53"/>
        <v>4399</v>
      </c>
      <c r="CH130" s="340"/>
    </row>
    <row r="131" spans="1:86" ht="15.5" x14ac:dyDescent="0.35">
      <c r="A131" s="335"/>
      <c r="B131" s="291" t="s">
        <v>568</v>
      </c>
      <c r="C131" s="337"/>
      <c r="D131" s="338">
        <v>0</v>
      </c>
      <c r="E131" s="338">
        <v>0</v>
      </c>
      <c r="F131" s="338">
        <v>0</v>
      </c>
      <c r="G131" s="338">
        <v>0</v>
      </c>
      <c r="H131" s="338">
        <v>0</v>
      </c>
      <c r="I131" s="338">
        <v>0</v>
      </c>
      <c r="J131" s="338">
        <v>0</v>
      </c>
      <c r="K131" s="338">
        <v>0</v>
      </c>
      <c r="L131" s="338">
        <v>0</v>
      </c>
      <c r="M131" s="338">
        <v>0</v>
      </c>
      <c r="N131" s="338">
        <v>0</v>
      </c>
      <c r="O131" s="338">
        <v>0</v>
      </c>
      <c r="P131" s="338">
        <v>0</v>
      </c>
      <c r="Q131" s="338">
        <v>0</v>
      </c>
      <c r="R131" s="338">
        <v>0</v>
      </c>
      <c r="S131" s="338">
        <v>0</v>
      </c>
      <c r="T131" s="338">
        <v>0</v>
      </c>
      <c r="U131" s="338">
        <v>0</v>
      </c>
      <c r="V131" s="338">
        <v>0</v>
      </c>
      <c r="W131" s="338">
        <v>0</v>
      </c>
      <c r="X131" s="338">
        <v>0</v>
      </c>
      <c r="Y131" s="338">
        <v>0</v>
      </c>
      <c r="Z131" s="338">
        <v>0</v>
      </c>
      <c r="AA131" s="338">
        <v>0</v>
      </c>
      <c r="AB131" s="338">
        <v>0</v>
      </c>
      <c r="AC131" s="338">
        <v>0</v>
      </c>
      <c r="AD131" s="338">
        <v>0</v>
      </c>
      <c r="AE131" s="338">
        <v>0</v>
      </c>
      <c r="AF131" s="338">
        <v>0</v>
      </c>
      <c r="AG131" s="338">
        <v>0</v>
      </c>
      <c r="AH131" s="338">
        <v>0</v>
      </c>
      <c r="AI131" s="338">
        <v>0</v>
      </c>
      <c r="AJ131" s="338">
        <v>0</v>
      </c>
      <c r="AK131" s="338">
        <v>0</v>
      </c>
      <c r="AL131" s="338">
        <v>0</v>
      </c>
      <c r="AM131" s="338">
        <v>0</v>
      </c>
      <c r="AN131" s="338">
        <v>0</v>
      </c>
      <c r="AO131" s="338">
        <v>0</v>
      </c>
      <c r="AP131" s="338">
        <v>0</v>
      </c>
      <c r="AQ131" s="338">
        <v>0</v>
      </c>
      <c r="AR131" s="338">
        <v>0</v>
      </c>
      <c r="AS131" s="338">
        <v>0</v>
      </c>
      <c r="AT131" s="338">
        <v>0</v>
      </c>
      <c r="AU131" s="338">
        <v>0</v>
      </c>
      <c r="AV131" s="338">
        <v>0</v>
      </c>
      <c r="AW131" s="338">
        <v>0</v>
      </c>
      <c r="AX131" s="338">
        <v>0</v>
      </c>
      <c r="AY131" s="338">
        <v>0</v>
      </c>
      <c r="AZ131" s="338">
        <v>0</v>
      </c>
      <c r="BA131" s="338">
        <v>0</v>
      </c>
      <c r="BB131" s="338">
        <v>0</v>
      </c>
      <c r="BC131" s="338">
        <v>0</v>
      </c>
      <c r="BD131" s="338">
        <v>0</v>
      </c>
      <c r="BE131" s="338">
        <v>0</v>
      </c>
      <c r="BF131" s="338">
        <v>0</v>
      </c>
      <c r="BG131" s="338">
        <v>0</v>
      </c>
      <c r="BH131" s="338">
        <v>0</v>
      </c>
      <c r="BI131" s="338">
        <v>0</v>
      </c>
      <c r="BJ131" s="338">
        <v>0</v>
      </c>
      <c r="BK131" s="338">
        <v>0</v>
      </c>
      <c r="BL131" s="338">
        <v>136</v>
      </c>
      <c r="BM131" s="338">
        <v>391</v>
      </c>
      <c r="BN131" s="338">
        <v>579</v>
      </c>
      <c r="BO131" s="338">
        <v>811</v>
      </c>
      <c r="BP131" s="338">
        <v>1365</v>
      </c>
      <c r="BQ131" s="338">
        <v>1912</v>
      </c>
      <c r="BR131" s="338">
        <v>2235</v>
      </c>
      <c r="BS131" s="338">
        <v>2356</v>
      </c>
      <c r="BT131" s="338">
        <v>2381</v>
      </c>
      <c r="BU131" s="338">
        <v>2326</v>
      </c>
      <c r="BV131" s="338">
        <v>2168</v>
      </c>
      <c r="BW131" s="338">
        <v>1961</v>
      </c>
      <c r="BX131" s="338">
        <v>1875</v>
      </c>
      <c r="BY131" s="338">
        <v>1769</v>
      </c>
      <c r="BZ131" s="338">
        <v>1663</v>
      </c>
      <c r="CA131" s="338">
        <v>1573</v>
      </c>
      <c r="CB131" s="338">
        <v>1441</v>
      </c>
      <c r="CC131" s="338">
        <v>944</v>
      </c>
      <c r="CD131" s="338">
        <v>795</v>
      </c>
      <c r="CE131" s="338">
        <v>810</v>
      </c>
      <c r="CF131" s="338">
        <v>815</v>
      </c>
      <c r="CG131" s="333">
        <v>811</v>
      </c>
    </row>
    <row r="132" spans="1:86" ht="15.5" x14ac:dyDescent="0.35">
      <c r="A132" s="335"/>
      <c r="B132" s="291" t="s">
        <v>380</v>
      </c>
      <c r="C132" s="337"/>
      <c r="D132" s="338">
        <v>0</v>
      </c>
      <c r="E132" s="338">
        <v>0</v>
      </c>
      <c r="F132" s="338">
        <v>0</v>
      </c>
      <c r="G132" s="338">
        <v>0</v>
      </c>
      <c r="H132" s="338">
        <v>0</v>
      </c>
      <c r="I132" s="338">
        <v>0</v>
      </c>
      <c r="J132" s="338">
        <v>0</v>
      </c>
      <c r="K132" s="338">
        <v>0</v>
      </c>
      <c r="L132" s="338">
        <v>0</v>
      </c>
      <c r="M132" s="338">
        <v>0</v>
      </c>
      <c r="N132" s="338">
        <v>0</v>
      </c>
      <c r="O132" s="338">
        <v>0</v>
      </c>
      <c r="P132" s="338">
        <v>0</v>
      </c>
      <c r="Q132" s="338">
        <v>0</v>
      </c>
      <c r="R132" s="338">
        <v>0</v>
      </c>
      <c r="S132" s="338">
        <v>0</v>
      </c>
      <c r="T132" s="338">
        <v>0</v>
      </c>
      <c r="U132" s="338">
        <v>0</v>
      </c>
      <c r="V132" s="338">
        <v>0</v>
      </c>
      <c r="W132" s="338">
        <v>0</v>
      </c>
      <c r="X132" s="338">
        <v>0</v>
      </c>
      <c r="Y132" s="338">
        <v>0</v>
      </c>
      <c r="Z132" s="338">
        <v>0</v>
      </c>
      <c r="AA132" s="338">
        <v>0</v>
      </c>
      <c r="AB132" s="338">
        <v>0</v>
      </c>
      <c r="AC132" s="338">
        <v>0</v>
      </c>
      <c r="AD132" s="338">
        <v>0</v>
      </c>
      <c r="AE132" s="338">
        <v>0</v>
      </c>
      <c r="AF132" s="338">
        <v>0</v>
      </c>
      <c r="AG132" s="338">
        <v>0</v>
      </c>
      <c r="AH132" s="338">
        <v>0</v>
      </c>
      <c r="AI132" s="338">
        <v>0</v>
      </c>
      <c r="AJ132" s="338">
        <v>0</v>
      </c>
      <c r="AK132" s="338">
        <v>0</v>
      </c>
      <c r="AL132" s="338">
        <v>0</v>
      </c>
      <c r="AM132" s="338">
        <v>0</v>
      </c>
      <c r="AN132" s="338">
        <v>0</v>
      </c>
      <c r="AO132" s="338">
        <v>0</v>
      </c>
      <c r="AP132" s="338">
        <v>0</v>
      </c>
      <c r="AQ132" s="338">
        <v>0</v>
      </c>
      <c r="AR132" s="338">
        <v>0</v>
      </c>
      <c r="AS132" s="338">
        <v>0</v>
      </c>
      <c r="AT132" s="338">
        <v>0</v>
      </c>
      <c r="AU132" s="338">
        <v>0</v>
      </c>
      <c r="AV132" s="338">
        <v>0</v>
      </c>
      <c r="AW132" s="338">
        <v>0</v>
      </c>
      <c r="AX132" s="338">
        <v>0</v>
      </c>
      <c r="AY132" s="338">
        <v>2490</v>
      </c>
      <c r="AZ132" s="338">
        <v>2455</v>
      </c>
      <c r="BA132" s="338">
        <v>2437</v>
      </c>
      <c r="BB132" s="338">
        <v>2371</v>
      </c>
      <c r="BC132" s="338">
        <v>2354</v>
      </c>
      <c r="BD132" s="338">
        <v>2391</v>
      </c>
      <c r="BE132" s="338">
        <v>2430</v>
      </c>
      <c r="BF132" s="338">
        <v>2483</v>
      </c>
      <c r="BG132" s="338">
        <v>2504</v>
      </c>
      <c r="BH132" s="338">
        <v>2510</v>
      </c>
      <c r="BI132" s="338">
        <v>2475</v>
      </c>
      <c r="BJ132" s="338">
        <v>2443</v>
      </c>
      <c r="BK132" s="338">
        <v>2415</v>
      </c>
      <c r="BL132" s="338">
        <v>2332</v>
      </c>
      <c r="BM132" s="338">
        <v>2031</v>
      </c>
      <c r="BN132" s="338">
        <v>1827</v>
      </c>
      <c r="BO132" s="338">
        <v>1577</v>
      </c>
      <c r="BP132" s="338">
        <v>965</v>
      </c>
      <c r="BQ132" s="338">
        <v>366</v>
      </c>
      <c r="BR132" s="338">
        <v>133</v>
      </c>
      <c r="BS132" s="338">
        <v>74</v>
      </c>
      <c r="BT132" s="338">
        <v>52</v>
      </c>
      <c r="BU132" s="338">
        <v>40</v>
      </c>
      <c r="BV132" s="338">
        <v>32</v>
      </c>
      <c r="BW132" s="338">
        <v>26</v>
      </c>
      <c r="BX132" s="338">
        <v>23</v>
      </c>
      <c r="BY132" s="338">
        <v>21</v>
      </c>
      <c r="BZ132" s="338">
        <v>19</v>
      </c>
      <c r="CA132" s="338">
        <v>17</v>
      </c>
      <c r="CB132" s="338">
        <v>15</v>
      </c>
      <c r="CC132" s="338">
        <v>12</v>
      </c>
      <c r="CD132" s="338">
        <v>9</v>
      </c>
      <c r="CE132" s="338">
        <v>7</v>
      </c>
      <c r="CF132" s="338">
        <v>4</v>
      </c>
      <c r="CG132" s="333">
        <v>1</v>
      </c>
    </row>
    <row r="133" spans="1:86" ht="15.5" x14ac:dyDescent="0.35">
      <c r="A133" s="335"/>
      <c r="B133" s="291" t="s">
        <v>569</v>
      </c>
      <c r="C133" s="337"/>
      <c r="D133" s="338">
        <v>0</v>
      </c>
      <c r="E133" s="338">
        <v>0</v>
      </c>
      <c r="F133" s="338">
        <v>0</v>
      </c>
      <c r="G133" s="338">
        <v>0</v>
      </c>
      <c r="H133" s="338">
        <v>0</v>
      </c>
      <c r="I133" s="338">
        <v>0</v>
      </c>
      <c r="J133" s="338">
        <v>0</v>
      </c>
      <c r="K133" s="338">
        <v>0</v>
      </c>
      <c r="L133" s="338">
        <v>0</v>
      </c>
      <c r="M133" s="338">
        <v>0</v>
      </c>
      <c r="N133" s="338">
        <v>0</v>
      </c>
      <c r="O133" s="338">
        <v>0</v>
      </c>
      <c r="P133" s="338">
        <v>0</v>
      </c>
      <c r="Q133" s="338">
        <v>0</v>
      </c>
      <c r="R133" s="338">
        <v>0</v>
      </c>
      <c r="S133" s="338">
        <v>0</v>
      </c>
      <c r="T133" s="338">
        <v>0</v>
      </c>
      <c r="U133" s="338">
        <v>0</v>
      </c>
      <c r="V133" s="338">
        <v>0</v>
      </c>
      <c r="W133" s="338">
        <v>0</v>
      </c>
      <c r="X133" s="338">
        <v>0</v>
      </c>
      <c r="Y133" s="338">
        <v>0</v>
      </c>
      <c r="Z133" s="338">
        <v>0</v>
      </c>
      <c r="AA133" s="338">
        <v>0</v>
      </c>
      <c r="AB133" s="338">
        <v>0</v>
      </c>
      <c r="AC133" s="338">
        <v>0</v>
      </c>
      <c r="AD133" s="338">
        <v>0</v>
      </c>
      <c r="AE133" s="338">
        <v>0</v>
      </c>
      <c r="AF133" s="338">
        <v>0</v>
      </c>
      <c r="AG133" s="338">
        <v>0</v>
      </c>
      <c r="AH133" s="338">
        <v>0</v>
      </c>
      <c r="AI133" s="338">
        <v>0</v>
      </c>
      <c r="AJ133" s="338">
        <v>0</v>
      </c>
      <c r="AK133" s="338">
        <v>0</v>
      </c>
      <c r="AL133" s="338">
        <v>0</v>
      </c>
      <c r="AM133" s="338">
        <v>0</v>
      </c>
      <c r="AN133" s="338">
        <v>0</v>
      </c>
      <c r="AO133" s="338">
        <v>0</v>
      </c>
      <c r="AP133" s="338">
        <v>0</v>
      </c>
      <c r="AQ133" s="338">
        <v>0</v>
      </c>
      <c r="AR133" s="338">
        <v>0</v>
      </c>
      <c r="AS133" s="338">
        <v>0</v>
      </c>
      <c r="AT133" s="338">
        <v>0</v>
      </c>
      <c r="AU133" s="338">
        <v>0</v>
      </c>
      <c r="AV133" s="338">
        <v>0</v>
      </c>
      <c r="AW133" s="338">
        <v>0</v>
      </c>
      <c r="AX133" s="338">
        <v>0</v>
      </c>
      <c r="AY133" s="338">
        <v>0</v>
      </c>
      <c r="AZ133" s="338">
        <v>0</v>
      </c>
      <c r="BA133" s="338">
        <v>0</v>
      </c>
      <c r="BB133" s="338">
        <v>0</v>
      </c>
      <c r="BC133" s="338">
        <v>0</v>
      </c>
      <c r="BD133" s="338">
        <v>1268</v>
      </c>
      <c r="BE133" s="338">
        <v>1322</v>
      </c>
      <c r="BF133" s="338">
        <v>1345</v>
      </c>
      <c r="BG133" s="338">
        <v>1297</v>
      </c>
      <c r="BH133" s="338">
        <v>1213</v>
      </c>
      <c r="BI133" s="338">
        <v>1198</v>
      </c>
      <c r="BJ133" s="338">
        <v>1196</v>
      </c>
      <c r="BK133" s="338">
        <v>1196</v>
      </c>
      <c r="BL133" s="338">
        <v>1176</v>
      </c>
      <c r="BM133" s="338">
        <v>1055</v>
      </c>
      <c r="BN133" s="338">
        <v>969</v>
      </c>
      <c r="BO133" s="338">
        <v>847</v>
      </c>
      <c r="BP133" s="338">
        <v>530</v>
      </c>
      <c r="BQ133" s="338">
        <v>252</v>
      </c>
      <c r="BR133" s="338">
        <v>138</v>
      </c>
      <c r="BS133" s="338">
        <v>73</v>
      </c>
      <c r="BT133" s="338">
        <v>28</v>
      </c>
      <c r="BU133" s="338">
        <v>6</v>
      </c>
      <c r="BV133" s="338">
        <v>0</v>
      </c>
      <c r="BW133" s="338">
        <v>0</v>
      </c>
      <c r="BX133" s="338">
        <v>0</v>
      </c>
      <c r="BY133" s="338">
        <v>0</v>
      </c>
      <c r="BZ133" s="338">
        <v>0</v>
      </c>
      <c r="CA133" s="338">
        <v>0</v>
      </c>
      <c r="CB133" s="338">
        <v>0</v>
      </c>
      <c r="CC133" s="338">
        <v>0</v>
      </c>
      <c r="CD133" s="338">
        <v>0</v>
      </c>
      <c r="CE133" s="338">
        <v>0</v>
      </c>
      <c r="CF133" s="338">
        <v>0</v>
      </c>
      <c r="CG133" s="333">
        <v>0</v>
      </c>
    </row>
    <row r="134" spans="1:86" ht="15.5" x14ac:dyDescent="0.35">
      <c r="A134" s="335"/>
      <c r="B134" s="291" t="s">
        <v>383</v>
      </c>
      <c r="C134" s="337"/>
      <c r="D134" s="338">
        <v>0</v>
      </c>
      <c r="E134" s="338">
        <v>0</v>
      </c>
      <c r="F134" s="338">
        <v>0</v>
      </c>
      <c r="G134" s="338">
        <v>0</v>
      </c>
      <c r="H134" s="338">
        <v>0</v>
      </c>
      <c r="I134" s="338">
        <v>0</v>
      </c>
      <c r="J134" s="338">
        <v>0</v>
      </c>
      <c r="K134" s="338">
        <v>0</v>
      </c>
      <c r="L134" s="338">
        <v>0</v>
      </c>
      <c r="M134" s="338">
        <v>0</v>
      </c>
      <c r="N134" s="338">
        <v>0</v>
      </c>
      <c r="O134" s="338">
        <v>0</v>
      </c>
      <c r="P134" s="338">
        <v>0</v>
      </c>
      <c r="Q134" s="338">
        <v>0</v>
      </c>
      <c r="R134" s="338">
        <v>0</v>
      </c>
      <c r="S134" s="338">
        <v>0</v>
      </c>
      <c r="T134" s="338">
        <v>0</v>
      </c>
      <c r="U134" s="338">
        <v>0</v>
      </c>
      <c r="V134" s="338">
        <v>0</v>
      </c>
      <c r="W134" s="338">
        <v>0</v>
      </c>
      <c r="X134" s="338">
        <v>0</v>
      </c>
      <c r="Y134" s="338">
        <v>0</v>
      </c>
      <c r="Z134" s="338">
        <v>0</v>
      </c>
      <c r="AA134" s="338">
        <v>0</v>
      </c>
      <c r="AB134" s="338">
        <v>0</v>
      </c>
      <c r="AC134" s="338">
        <v>0</v>
      </c>
      <c r="AD134" s="338">
        <v>0</v>
      </c>
      <c r="AE134" s="338">
        <v>0</v>
      </c>
      <c r="AF134" s="338">
        <v>0</v>
      </c>
      <c r="AG134" s="338">
        <v>0</v>
      </c>
      <c r="AH134" s="338">
        <v>545</v>
      </c>
      <c r="AI134" s="338">
        <v>565</v>
      </c>
      <c r="AJ134" s="338">
        <v>591</v>
      </c>
      <c r="AK134" s="338">
        <v>654</v>
      </c>
      <c r="AL134" s="338">
        <v>694</v>
      </c>
      <c r="AM134" s="338">
        <v>730</v>
      </c>
      <c r="AN134" s="338">
        <v>782</v>
      </c>
      <c r="AO134" s="338">
        <v>826</v>
      </c>
      <c r="AP134" s="338">
        <v>857</v>
      </c>
      <c r="AQ134" s="338">
        <v>926</v>
      </c>
      <c r="AR134" s="338">
        <v>1012</v>
      </c>
      <c r="AS134" s="338">
        <v>1105</v>
      </c>
      <c r="AT134" s="338">
        <v>1214</v>
      </c>
      <c r="AU134" s="338">
        <v>1366</v>
      </c>
      <c r="AV134" s="338">
        <v>1547</v>
      </c>
      <c r="AW134" s="338">
        <v>1694</v>
      </c>
      <c r="AX134" s="338">
        <v>1838</v>
      </c>
      <c r="AY134" s="338">
        <v>0</v>
      </c>
      <c r="AZ134" s="338">
        <v>0</v>
      </c>
      <c r="BA134" s="338">
        <v>0</v>
      </c>
      <c r="BB134" s="338">
        <v>0</v>
      </c>
      <c r="BC134" s="338">
        <v>0</v>
      </c>
      <c r="BD134" s="338">
        <v>0</v>
      </c>
      <c r="BE134" s="338">
        <v>0</v>
      </c>
      <c r="BF134" s="338">
        <v>0</v>
      </c>
      <c r="BG134" s="338">
        <v>0</v>
      </c>
      <c r="BH134" s="338">
        <v>0</v>
      </c>
      <c r="BI134" s="338">
        <v>0</v>
      </c>
      <c r="BJ134" s="338">
        <v>0</v>
      </c>
      <c r="BK134" s="338">
        <v>0</v>
      </c>
      <c r="BL134" s="338">
        <v>0</v>
      </c>
      <c r="BM134" s="338">
        <v>0</v>
      </c>
      <c r="BN134" s="338">
        <v>0</v>
      </c>
      <c r="BO134" s="338">
        <v>0</v>
      </c>
      <c r="BP134" s="338">
        <v>0</v>
      </c>
      <c r="BQ134" s="338">
        <v>0</v>
      </c>
      <c r="BR134" s="338">
        <v>0</v>
      </c>
      <c r="BS134" s="338">
        <v>0</v>
      </c>
      <c r="BT134" s="338">
        <v>0</v>
      </c>
      <c r="BU134" s="338">
        <v>0</v>
      </c>
      <c r="BV134" s="338">
        <v>0</v>
      </c>
      <c r="BW134" s="338">
        <v>0</v>
      </c>
      <c r="BX134" s="338">
        <v>0</v>
      </c>
      <c r="BY134" s="338">
        <v>0</v>
      </c>
      <c r="BZ134" s="338">
        <v>0</v>
      </c>
      <c r="CA134" s="338">
        <v>0</v>
      </c>
      <c r="CB134" s="338">
        <v>0</v>
      </c>
      <c r="CC134" s="338">
        <v>0</v>
      </c>
      <c r="CD134" s="338">
        <v>0</v>
      </c>
      <c r="CE134" s="338">
        <v>0</v>
      </c>
      <c r="CF134" s="338">
        <v>0</v>
      </c>
      <c r="CG134" s="333">
        <v>0</v>
      </c>
    </row>
    <row r="135" spans="1:86" ht="15.5" x14ac:dyDescent="0.35">
      <c r="A135" s="335"/>
      <c r="B135" s="291" t="s">
        <v>401</v>
      </c>
      <c r="C135" s="337"/>
      <c r="D135" s="338">
        <v>0</v>
      </c>
      <c r="E135" s="338">
        <v>0</v>
      </c>
      <c r="F135" s="338">
        <v>0</v>
      </c>
      <c r="G135" s="338">
        <v>0</v>
      </c>
      <c r="H135" s="338">
        <v>0</v>
      </c>
      <c r="I135" s="338">
        <v>0</v>
      </c>
      <c r="J135" s="338">
        <v>0</v>
      </c>
      <c r="K135" s="338">
        <v>0</v>
      </c>
      <c r="L135" s="338">
        <v>0</v>
      </c>
      <c r="M135" s="338">
        <v>0</v>
      </c>
      <c r="N135" s="338">
        <v>0</v>
      </c>
      <c r="O135" s="338">
        <v>0</v>
      </c>
      <c r="P135" s="338">
        <v>0</v>
      </c>
      <c r="Q135" s="338">
        <v>0</v>
      </c>
      <c r="R135" s="338">
        <v>0</v>
      </c>
      <c r="S135" s="338">
        <v>0</v>
      </c>
      <c r="T135" s="338">
        <v>0</v>
      </c>
      <c r="U135" s="338">
        <v>0</v>
      </c>
      <c r="V135" s="338">
        <v>0</v>
      </c>
      <c r="W135" s="338">
        <v>0</v>
      </c>
      <c r="X135" s="338">
        <v>0</v>
      </c>
      <c r="Y135" s="338">
        <v>0</v>
      </c>
      <c r="Z135" s="338">
        <v>0</v>
      </c>
      <c r="AA135" s="338">
        <v>0</v>
      </c>
      <c r="AB135" s="338">
        <v>0</v>
      </c>
      <c r="AC135" s="338">
        <v>0</v>
      </c>
      <c r="AD135" s="338">
        <v>0</v>
      </c>
      <c r="AE135" s="338">
        <v>0</v>
      </c>
      <c r="AF135" s="338">
        <v>100</v>
      </c>
      <c r="AG135" s="338">
        <v>103</v>
      </c>
      <c r="AH135" s="338">
        <v>110</v>
      </c>
      <c r="AI135" s="338">
        <v>143</v>
      </c>
      <c r="AJ135" s="338">
        <v>164</v>
      </c>
      <c r="AK135" s="338">
        <v>169</v>
      </c>
      <c r="AL135" s="338">
        <v>177</v>
      </c>
      <c r="AM135" s="338">
        <v>188</v>
      </c>
      <c r="AN135" s="338">
        <v>212</v>
      </c>
      <c r="AO135" s="338">
        <v>227</v>
      </c>
      <c r="AP135" s="338">
        <v>228</v>
      </c>
      <c r="AQ135" s="338">
        <v>228</v>
      </c>
      <c r="AR135" s="338">
        <v>233</v>
      </c>
      <c r="AS135" s="338">
        <v>240</v>
      </c>
      <c r="AT135" s="338">
        <v>247</v>
      </c>
      <c r="AU135" s="338">
        <v>257</v>
      </c>
      <c r="AV135" s="338">
        <v>265</v>
      </c>
      <c r="AW135" s="338">
        <v>273</v>
      </c>
      <c r="AX135" s="338">
        <v>289</v>
      </c>
      <c r="AY135" s="338">
        <v>308</v>
      </c>
      <c r="AZ135" s="338">
        <v>328</v>
      </c>
      <c r="BA135" s="338">
        <v>339</v>
      </c>
      <c r="BB135" s="338">
        <v>338</v>
      </c>
      <c r="BC135" s="338">
        <v>337</v>
      </c>
      <c r="BD135" s="338">
        <v>336</v>
      </c>
      <c r="BE135" s="338">
        <v>326</v>
      </c>
      <c r="BF135" s="338">
        <v>289</v>
      </c>
      <c r="BG135" s="338">
        <v>274</v>
      </c>
      <c r="BH135" s="338">
        <v>260</v>
      </c>
      <c r="BI135" s="338">
        <v>246</v>
      </c>
      <c r="BJ135" s="338">
        <v>234</v>
      </c>
      <c r="BK135" s="338">
        <v>221</v>
      </c>
      <c r="BL135" s="338">
        <v>210</v>
      </c>
      <c r="BM135" s="338">
        <v>200</v>
      </c>
      <c r="BN135" s="338">
        <v>191</v>
      </c>
      <c r="BO135" s="338">
        <v>184</v>
      </c>
      <c r="BP135" s="338">
        <v>177</v>
      </c>
      <c r="BQ135" s="338">
        <v>167</v>
      </c>
      <c r="BR135" s="338">
        <v>134</v>
      </c>
      <c r="BS135" s="338">
        <v>75</v>
      </c>
      <c r="BT135" s="338">
        <v>25</v>
      </c>
      <c r="BU135" s="338">
        <v>3</v>
      </c>
      <c r="BV135" s="338">
        <v>0</v>
      </c>
      <c r="BW135" s="338">
        <v>0</v>
      </c>
      <c r="BX135" s="338">
        <v>0</v>
      </c>
      <c r="BY135" s="338">
        <v>0</v>
      </c>
      <c r="BZ135" s="338">
        <v>0</v>
      </c>
      <c r="CA135" s="338">
        <v>0</v>
      </c>
      <c r="CB135" s="338">
        <v>0</v>
      </c>
      <c r="CC135" s="338">
        <v>0</v>
      </c>
      <c r="CD135" s="338">
        <v>0</v>
      </c>
      <c r="CE135" s="338">
        <v>0</v>
      </c>
      <c r="CF135" s="338">
        <v>0</v>
      </c>
      <c r="CG135" s="333">
        <v>0</v>
      </c>
    </row>
    <row r="136" spans="1:86" ht="15.5" x14ac:dyDescent="0.35">
      <c r="A136" s="335"/>
      <c r="B136" s="291" t="s">
        <v>402</v>
      </c>
      <c r="C136" s="337"/>
      <c r="D136" s="338">
        <v>0</v>
      </c>
      <c r="E136" s="338">
        <v>0</v>
      </c>
      <c r="F136" s="338">
        <v>0</v>
      </c>
      <c r="G136" s="338">
        <v>0</v>
      </c>
      <c r="H136" s="338">
        <v>0</v>
      </c>
      <c r="I136" s="338">
        <v>0</v>
      </c>
      <c r="J136" s="338">
        <v>0</v>
      </c>
      <c r="K136" s="338">
        <v>0</v>
      </c>
      <c r="L136" s="338">
        <v>0</v>
      </c>
      <c r="M136" s="338">
        <v>0</v>
      </c>
      <c r="N136" s="338">
        <v>0</v>
      </c>
      <c r="O136" s="338">
        <v>0</v>
      </c>
      <c r="P136" s="338">
        <v>0</v>
      </c>
      <c r="Q136" s="338">
        <v>0</v>
      </c>
      <c r="R136" s="338">
        <v>0</v>
      </c>
      <c r="S136" s="338">
        <v>0</v>
      </c>
      <c r="T136" s="338">
        <v>0</v>
      </c>
      <c r="U136" s="338">
        <v>0</v>
      </c>
      <c r="V136" s="338">
        <v>0</v>
      </c>
      <c r="W136" s="338">
        <v>0</v>
      </c>
      <c r="X136" s="338">
        <v>0</v>
      </c>
      <c r="Y136" s="338">
        <v>0</v>
      </c>
      <c r="Z136" s="338">
        <v>0</v>
      </c>
      <c r="AA136" s="338">
        <v>0</v>
      </c>
      <c r="AB136" s="338">
        <v>0</v>
      </c>
      <c r="AC136" s="338">
        <v>0</v>
      </c>
      <c r="AD136" s="338">
        <v>0</v>
      </c>
      <c r="AE136" s="338">
        <v>0</v>
      </c>
      <c r="AF136" s="338">
        <v>0</v>
      </c>
      <c r="AG136" s="338">
        <v>0</v>
      </c>
      <c r="AH136" s="338">
        <v>549</v>
      </c>
      <c r="AI136" s="338">
        <v>503</v>
      </c>
      <c r="AJ136" s="338">
        <v>446</v>
      </c>
      <c r="AK136" s="338">
        <v>442</v>
      </c>
      <c r="AL136" s="338">
        <v>435</v>
      </c>
      <c r="AM136" s="338">
        <v>325</v>
      </c>
      <c r="AN136" s="338">
        <v>240</v>
      </c>
      <c r="AO136" s="338">
        <v>232</v>
      </c>
      <c r="AP136" s="338">
        <v>215</v>
      </c>
      <c r="AQ136" s="338">
        <v>205</v>
      </c>
      <c r="AR136" s="338">
        <v>215</v>
      </c>
      <c r="AS136" s="338">
        <v>220</v>
      </c>
      <c r="AT136" s="338">
        <v>230</v>
      </c>
      <c r="AU136" s="338">
        <v>252</v>
      </c>
      <c r="AV136" s="338">
        <v>274</v>
      </c>
      <c r="AW136" s="338">
        <v>281</v>
      </c>
      <c r="AX136" s="338">
        <v>285</v>
      </c>
      <c r="AY136" s="338">
        <v>0</v>
      </c>
      <c r="AZ136" s="338">
        <v>0</v>
      </c>
      <c r="BA136" s="338">
        <v>0</v>
      </c>
      <c r="BB136" s="338">
        <v>0</v>
      </c>
      <c r="BC136" s="338">
        <v>0</v>
      </c>
      <c r="BD136" s="338">
        <v>0</v>
      </c>
      <c r="BE136" s="338">
        <v>0</v>
      </c>
      <c r="BF136" s="338">
        <v>0</v>
      </c>
      <c r="BG136" s="338">
        <v>0</v>
      </c>
      <c r="BH136" s="338">
        <v>0</v>
      </c>
      <c r="BI136" s="338">
        <v>0</v>
      </c>
      <c r="BJ136" s="338">
        <v>0</v>
      </c>
      <c r="BK136" s="338">
        <v>0</v>
      </c>
      <c r="BL136" s="338">
        <v>0</v>
      </c>
      <c r="BM136" s="338">
        <v>0</v>
      </c>
      <c r="BN136" s="338">
        <v>0</v>
      </c>
      <c r="BO136" s="338">
        <v>0</v>
      </c>
      <c r="BP136" s="338">
        <v>0</v>
      </c>
      <c r="BQ136" s="338">
        <v>0</v>
      </c>
      <c r="BR136" s="338">
        <v>0</v>
      </c>
      <c r="BS136" s="338">
        <v>0</v>
      </c>
      <c r="BT136" s="338">
        <v>0</v>
      </c>
      <c r="BU136" s="338">
        <v>0</v>
      </c>
      <c r="BV136" s="338">
        <v>0</v>
      </c>
      <c r="BW136" s="338">
        <v>0</v>
      </c>
      <c r="BX136" s="338">
        <v>0</v>
      </c>
      <c r="BY136" s="338">
        <v>0</v>
      </c>
      <c r="BZ136" s="338">
        <v>0</v>
      </c>
      <c r="CA136" s="338">
        <v>0</v>
      </c>
      <c r="CB136" s="338">
        <v>0</v>
      </c>
      <c r="CC136" s="338">
        <v>0</v>
      </c>
      <c r="CD136" s="338">
        <v>0</v>
      </c>
      <c r="CE136" s="338">
        <v>0</v>
      </c>
      <c r="CF136" s="338">
        <v>0</v>
      </c>
      <c r="CG136" s="333">
        <v>0</v>
      </c>
    </row>
    <row r="137" spans="1:86" ht="15.5" x14ac:dyDescent="0.35">
      <c r="A137" s="335"/>
      <c r="B137" s="291" t="s">
        <v>570</v>
      </c>
      <c r="C137" s="341" t="s">
        <v>607</v>
      </c>
      <c r="D137" s="338">
        <v>0</v>
      </c>
      <c r="E137" s="338">
        <v>0</v>
      </c>
      <c r="F137" s="338">
        <v>0</v>
      </c>
      <c r="G137" s="338">
        <v>0</v>
      </c>
      <c r="H137" s="338">
        <v>0</v>
      </c>
      <c r="I137" s="338">
        <v>0</v>
      </c>
      <c r="J137" s="338">
        <v>0</v>
      </c>
      <c r="K137" s="338">
        <v>0</v>
      </c>
      <c r="L137" s="338">
        <v>0</v>
      </c>
      <c r="M137" s="338">
        <v>0</v>
      </c>
      <c r="N137" s="338">
        <v>0</v>
      </c>
      <c r="O137" s="338">
        <v>0</v>
      </c>
      <c r="P137" s="338">
        <v>0</v>
      </c>
      <c r="Q137" s="338">
        <v>0</v>
      </c>
      <c r="R137" s="338">
        <v>0</v>
      </c>
      <c r="S137" s="338">
        <v>0</v>
      </c>
      <c r="T137" s="338">
        <v>0</v>
      </c>
      <c r="U137" s="338">
        <v>0</v>
      </c>
      <c r="V137" s="338">
        <v>0</v>
      </c>
      <c r="W137" s="338">
        <v>0</v>
      </c>
      <c r="X137" s="338">
        <v>0</v>
      </c>
      <c r="Y137" s="338">
        <v>0</v>
      </c>
      <c r="Z137" s="338">
        <v>0</v>
      </c>
      <c r="AA137" s="338">
        <v>0</v>
      </c>
      <c r="AB137" s="338">
        <v>0</v>
      </c>
      <c r="AC137" s="338">
        <v>0</v>
      </c>
      <c r="AD137" s="338">
        <v>0</v>
      </c>
      <c r="AE137" s="338">
        <v>0</v>
      </c>
      <c r="AF137" s="338">
        <v>0</v>
      </c>
      <c r="AG137" s="338">
        <v>0</v>
      </c>
      <c r="AH137" s="338">
        <v>0</v>
      </c>
      <c r="AI137" s="338">
        <v>0</v>
      </c>
      <c r="AJ137" s="338">
        <v>0</v>
      </c>
      <c r="AK137" s="338">
        <v>0</v>
      </c>
      <c r="AL137" s="338">
        <v>0</v>
      </c>
      <c r="AM137" s="338">
        <v>0</v>
      </c>
      <c r="AN137" s="338">
        <v>0</v>
      </c>
      <c r="AO137" s="338">
        <v>0</v>
      </c>
      <c r="AP137" s="338">
        <v>0</v>
      </c>
      <c r="AQ137" s="338">
        <v>0</v>
      </c>
      <c r="AR137" s="338">
        <v>0</v>
      </c>
      <c r="AS137" s="338">
        <v>0</v>
      </c>
      <c r="AT137" s="338">
        <v>0</v>
      </c>
      <c r="AU137" s="338">
        <v>0</v>
      </c>
      <c r="AV137" s="338">
        <v>0</v>
      </c>
      <c r="AW137" s="338">
        <v>0</v>
      </c>
      <c r="AX137" s="338">
        <v>0</v>
      </c>
      <c r="AY137" s="338">
        <v>0</v>
      </c>
      <c r="AZ137" s="338">
        <v>0</v>
      </c>
      <c r="BA137" s="338">
        <v>0</v>
      </c>
      <c r="BB137" s="338">
        <v>0</v>
      </c>
      <c r="BC137" s="338">
        <v>0</v>
      </c>
      <c r="BD137" s="338">
        <v>0</v>
      </c>
      <c r="BE137" s="338">
        <v>0</v>
      </c>
      <c r="BF137" s="338">
        <v>0</v>
      </c>
      <c r="BG137" s="338">
        <v>0</v>
      </c>
      <c r="BH137" s="338">
        <v>0</v>
      </c>
      <c r="BI137" s="338">
        <v>0</v>
      </c>
      <c r="BJ137" s="338">
        <v>0</v>
      </c>
      <c r="BK137" s="338">
        <v>0</v>
      </c>
      <c r="BL137" s="338">
        <v>0</v>
      </c>
      <c r="BM137" s="338">
        <v>0</v>
      </c>
      <c r="BN137" s="338">
        <v>0</v>
      </c>
      <c r="BO137" s="338">
        <v>0</v>
      </c>
      <c r="BP137" s="338">
        <v>0</v>
      </c>
      <c r="BQ137" s="338">
        <v>0</v>
      </c>
      <c r="BR137" s="338">
        <v>0</v>
      </c>
      <c r="BS137" s="338">
        <v>0</v>
      </c>
      <c r="BT137" s="338">
        <v>0</v>
      </c>
      <c r="BU137" s="338">
        <v>0</v>
      </c>
      <c r="BV137" s="338">
        <v>0</v>
      </c>
      <c r="BW137" s="338">
        <v>588</v>
      </c>
      <c r="BX137" s="338">
        <v>831</v>
      </c>
      <c r="BY137" s="338">
        <v>1181</v>
      </c>
      <c r="BZ137" s="338">
        <v>1496</v>
      </c>
      <c r="CA137" s="338">
        <v>1817</v>
      </c>
      <c r="CB137" s="338">
        <v>2175</v>
      </c>
      <c r="CC137" s="338">
        <v>3044</v>
      </c>
      <c r="CD137" s="338">
        <v>3378</v>
      </c>
      <c r="CE137" s="338">
        <v>3461</v>
      </c>
      <c r="CF137" s="338">
        <v>3525</v>
      </c>
      <c r="CG137" s="333">
        <v>3587</v>
      </c>
    </row>
    <row r="138" spans="1:86" ht="27" customHeight="1" x14ac:dyDescent="0.35">
      <c r="A138" s="335"/>
      <c r="B138" s="336" t="s">
        <v>571</v>
      </c>
      <c r="C138" s="337"/>
      <c r="D138" s="338">
        <f t="shared" ref="D138:AI138" si="54">SUM(D139:D141)</f>
        <v>0</v>
      </c>
      <c r="E138" s="338">
        <f t="shared" si="54"/>
        <v>0</v>
      </c>
      <c r="F138" s="338">
        <f t="shared" si="54"/>
        <v>0</v>
      </c>
      <c r="G138" s="338">
        <f t="shared" si="54"/>
        <v>0</v>
      </c>
      <c r="H138" s="338">
        <f t="shared" si="54"/>
        <v>0</v>
      </c>
      <c r="I138" s="338">
        <f t="shared" si="54"/>
        <v>0</v>
      </c>
      <c r="J138" s="338">
        <f t="shared" si="54"/>
        <v>0</v>
      </c>
      <c r="K138" s="338">
        <f t="shared" si="54"/>
        <v>0</v>
      </c>
      <c r="L138" s="338">
        <f t="shared" si="54"/>
        <v>0</v>
      </c>
      <c r="M138" s="338">
        <f t="shared" si="54"/>
        <v>0</v>
      </c>
      <c r="N138" s="338">
        <f t="shared" si="54"/>
        <v>0</v>
      </c>
      <c r="O138" s="338">
        <f t="shared" si="54"/>
        <v>0</v>
      </c>
      <c r="P138" s="338">
        <f t="shared" si="54"/>
        <v>0</v>
      </c>
      <c r="Q138" s="338">
        <f t="shared" si="54"/>
        <v>0</v>
      </c>
      <c r="R138" s="338">
        <f t="shared" si="54"/>
        <v>0</v>
      </c>
      <c r="S138" s="338">
        <f t="shared" si="54"/>
        <v>0</v>
      </c>
      <c r="T138" s="338">
        <f t="shared" si="54"/>
        <v>0</v>
      </c>
      <c r="U138" s="338">
        <f t="shared" si="54"/>
        <v>0</v>
      </c>
      <c r="V138" s="338">
        <f t="shared" si="54"/>
        <v>0</v>
      </c>
      <c r="W138" s="338">
        <f t="shared" si="54"/>
        <v>0</v>
      </c>
      <c r="X138" s="338">
        <f t="shared" si="54"/>
        <v>0</v>
      </c>
      <c r="Y138" s="338">
        <f t="shared" si="54"/>
        <v>0</v>
      </c>
      <c r="Z138" s="338">
        <f t="shared" si="54"/>
        <v>0</v>
      </c>
      <c r="AA138" s="338">
        <f t="shared" si="54"/>
        <v>0</v>
      </c>
      <c r="AB138" s="338">
        <f t="shared" si="54"/>
        <v>0</v>
      </c>
      <c r="AC138" s="338">
        <f t="shared" si="54"/>
        <v>0</v>
      </c>
      <c r="AD138" s="338">
        <f t="shared" si="54"/>
        <v>0</v>
      </c>
      <c r="AE138" s="338">
        <f t="shared" si="54"/>
        <v>0</v>
      </c>
      <c r="AF138" s="338">
        <f t="shared" si="54"/>
        <v>0</v>
      </c>
      <c r="AG138" s="338">
        <f t="shared" si="54"/>
        <v>0</v>
      </c>
      <c r="AH138" s="338">
        <f t="shared" si="54"/>
        <v>0</v>
      </c>
      <c r="AI138" s="338">
        <f t="shared" si="54"/>
        <v>0</v>
      </c>
      <c r="AJ138" s="338">
        <f t="shared" ref="AJ138:BO138" si="55">SUM(AJ139:AJ141)</f>
        <v>0</v>
      </c>
      <c r="AK138" s="338">
        <f t="shared" si="55"/>
        <v>0</v>
      </c>
      <c r="AL138" s="338">
        <f t="shared" si="55"/>
        <v>0</v>
      </c>
      <c r="AM138" s="338">
        <f t="shared" si="55"/>
        <v>0</v>
      </c>
      <c r="AN138" s="338">
        <f t="shared" si="55"/>
        <v>0</v>
      </c>
      <c r="AO138" s="338">
        <f t="shared" si="55"/>
        <v>0</v>
      </c>
      <c r="AP138" s="338">
        <f t="shared" si="55"/>
        <v>0</v>
      </c>
      <c r="AQ138" s="338">
        <f t="shared" si="55"/>
        <v>0</v>
      </c>
      <c r="AR138" s="338">
        <f t="shared" si="55"/>
        <v>0</v>
      </c>
      <c r="AS138" s="338">
        <f t="shared" si="55"/>
        <v>0</v>
      </c>
      <c r="AT138" s="338">
        <f t="shared" si="55"/>
        <v>0</v>
      </c>
      <c r="AU138" s="338">
        <f t="shared" si="55"/>
        <v>0</v>
      </c>
      <c r="AV138" s="338">
        <f t="shared" si="55"/>
        <v>0</v>
      </c>
      <c r="AW138" s="338">
        <f t="shared" si="55"/>
        <v>0</v>
      </c>
      <c r="AX138" s="338">
        <f t="shared" si="55"/>
        <v>0</v>
      </c>
      <c r="AY138" s="338">
        <f t="shared" si="55"/>
        <v>0</v>
      </c>
      <c r="AZ138" s="338">
        <f t="shared" si="55"/>
        <v>0</v>
      </c>
      <c r="BA138" s="338">
        <f t="shared" si="55"/>
        <v>0</v>
      </c>
      <c r="BB138" s="338">
        <f t="shared" si="55"/>
        <v>0</v>
      </c>
      <c r="BC138" s="338">
        <f t="shared" si="55"/>
        <v>0</v>
      </c>
      <c r="BD138" s="338">
        <f t="shared" si="55"/>
        <v>0</v>
      </c>
      <c r="BE138" s="338">
        <f t="shared" si="55"/>
        <v>0</v>
      </c>
      <c r="BF138" s="338">
        <f t="shared" si="55"/>
        <v>0</v>
      </c>
      <c r="BG138" s="338">
        <f t="shared" si="55"/>
        <v>192</v>
      </c>
      <c r="BH138" s="338">
        <f t="shared" si="55"/>
        <v>187</v>
      </c>
      <c r="BI138" s="338">
        <f t="shared" si="55"/>
        <v>182</v>
      </c>
      <c r="BJ138" s="338">
        <f t="shared" si="55"/>
        <v>176</v>
      </c>
      <c r="BK138" s="338">
        <f t="shared" si="55"/>
        <v>170</v>
      </c>
      <c r="BL138" s="338">
        <f t="shared" si="55"/>
        <v>163</v>
      </c>
      <c r="BM138" s="338">
        <f t="shared" si="55"/>
        <v>156</v>
      </c>
      <c r="BN138" s="338">
        <f t="shared" si="55"/>
        <v>152</v>
      </c>
      <c r="BO138" s="338">
        <f t="shared" si="55"/>
        <v>145</v>
      </c>
      <c r="BP138" s="338">
        <f t="shared" ref="BP138:CG138" si="56">SUM(BP139:BP141)</f>
        <v>137</v>
      </c>
      <c r="BQ138" s="338">
        <f t="shared" si="56"/>
        <v>137</v>
      </c>
      <c r="BR138" s="338">
        <f t="shared" si="56"/>
        <v>131</v>
      </c>
      <c r="BS138" s="338">
        <f t="shared" si="56"/>
        <v>125</v>
      </c>
      <c r="BT138" s="338">
        <f t="shared" si="56"/>
        <v>120</v>
      </c>
      <c r="BU138" s="338">
        <f t="shared" si="56"/>
        <v>114</v>
      </c>
      <c r="BV138" s="338">
        <f t="shared" si="56"/>
        <v>108</v>
      </c>
      <c r="BW138" s="338">
        <f t="shared" si="56"/>
        <v>105</v>
      </c>
      <c r="BX138" s="338">
        <f t="shared" si="56"/>
        <v>89</v>
      </c>
      <c r="BY138" s="338">
        <f t="shared" si="56"/>
        <v>84</v>
      </c>
      <c r="BZ138" s="338">
        <f t="shared" si="56"/>
        <v>79</v>
      </c>
      <c r="CA138" s="338">
        <f t="shared" si="56"/>
        <v>73</v>
      </c>
      <c r="CB138" s="338">
        <f t="shared" si="56"/>
        <v>67</v>
      </c>
      <c r="CC138" s="338">
        <f t="shared" si="56"/>
        <v>62</v>
      </c>
      <c r="CD138" s="338">
        <f t="shared" si="56"/>
        <v>59</v>
      </c>
      <c r="CE138" s="338">
        <f t="shared" si="56"/>
        <v>57</v>
      </c>
      <c r="CF138" s="338">
        <f t="shared" si="56"/>
        <v>54</v>
      </c>
      <c r="CG138" s="333">
        <f t="shared" si="56"/>
        <v>49</v>
      </c>
    </row>
    <row r="139" spans="1:86" ht="15.5" x14ac:dyDescent="0.35">
      <c r="A139" s="335"/>
      <c r="B139" s="291" t="s">
        <v>572</v>
      </c>
      <c r="C139" s="337"/>
      <c r="D139" s="338">
        <v>0</v>
      </c>
      <c r="E139" s="338">
        <v>0</v>
      </c>
      <c r="F139" s="338">
        <v>0</v>
      </c>
      <c r="G139" s="338">
        <v>0</v>
      </c>
      <c r="H139" s="338">
        <v>0</v>
      </c>
      <c r="I139" s="338">
        <v>0</v>
      </c>
      <c r="J139" s="338">
        <v>0</v>
      </c>
      <c r="K139" s="338">
        <v>0</v>
      </c>
      <c r="L139" s="338">
        <v>0</v>
      </c>
      <c r="M139" s="338">
        <v>0</v>
      </c>
      <c r="N139" s="338">
        <v>0</v>
      </c>
      <c r="O139" s="338">
        <v>0</v>
      </c>
      <c r="P139" s="338">
        <v>0</v>
      </c>
      <c r="Q139" s="338">
        <v>0</v>
      </c>
      <c r="R139" s="338">
        <v>0</v>
      </c>
      <c r="S139" s="338">
        <v>0</v>
      </c>
      <c r="T139" s="338">
        <v>0</v>
      </c>
      <c r="U139" s="338">
        <v>0</v>
      </c>
      <c r="V139" s="338">
        <v>0</v>
      </c>
      <c r="W139" s="338">
        <v>0</v>
      </c>
      <c r="X139" s="338">
        <v>0</v>
      </c>
      <c r="Y139" s="338">
        <v>0</v>
      </c>
      <c r="Z139" s="338">
        <v>0</v>
      </c>
      <c r="AA139" s="338">
        <v>0</v>
      </c>
      <c r="AB139" s="338">
        <v>0</v>
      </c>
      <c r="AC139" s="338">
        <v>0</v>
      </c>
      <c r="AD139" s="338">
        <v>0</v>
      </c>
      <c r="AE139" s="338">
        <v>0</v>
      </c>
      <c r="AF139" s="338">
        <v>0</v>
      </c>
      <c r="AG139" s="338">
        <v>0</v>
      </c>
      <c r="AH139" s="338">
        <v>0</v>
      </c>
      <c r="AI139" s="338">
        <v>0</v>
      </c>
      <c r="AJ139" s="338">
        <v>0</v>
      </c>
      <c r="AK139" s="338">
        <v>0</v>
      </c>
      <c r="AL139" s="338">
        <v>0</v>
      </c>
      <c r="AM139" s="338">
        <v>0</v>
      </c>
      <c r="AN139" s="338">
        <v>0</v>
      </c>
      <c r="AO139" s="338">
        <v>0</v>
      </c>
      <c r="AP139" s="338">
        <v>0</v>
      </c>
      <c r="AQ139" s="338">
        <v>0</v>
      </c>
      <c r="AR139" s="338">
        <v>0</v>
      </c>
      <c r="AS139" s="338">
        <v>0</v>
      </c>
      <c r="AT139" s="338">
        <v>0</v>
      </c>
      <c r="AU139" s="338">
        <v>0</v>
      </c>
      <c r="AV139" s="338">
        <v>0</v>
      </c>
      <c r="AW139" s="338">
        <v>0</v>
      </c>
      <c r="AX139" s="338">
        <v>0</v>
      </c>
      <c r="AY139" s="338">
        <v>0</v>
      </c>
      <c r="AZ139" s="338">
        <v>0</v>
      </c>
      <c r="BA139" s="338">
        <v>0</v>
      </c>
      <c r="BB139" s="338">
        <v>0</v>
      </c>
      <c r="BC139" s="338">
        <v>0</v>
      </c>
      <c r="BD139" s="338">
        <v>0</v>
      </c>
      <c r="BE139" s="338">
        <v>0</v>
      </c>
      <c r="BF139" s="338">
        <v>0</v>
      </c>
      <c r="BG139" s="338">
        <v>0</v>
      </c>
      <c r="BH139" s="338">
        <v>0</v>
      </c>
      <c r="BI139" s="338">
        <v>0</v>
      </c>
      <c r="BJ139" s="338">
        <v>0</v>
      </c>
      <c r="BK139" s="338">
        <v>0</v>
      </c>
      <c r="BL139" s="338">
        <v>0</v>
      </c>
      <c r="BM139" s="338">
        <v>0</v>
      </c>
      <c r="BN139" s="338">
        <v>0</v>
      </c>
      <c r="BO139" s="338">
        <v>0</v>
      </c>
      <c r="BP139" s="338">
        <v>0</v>
      </c>
      <c r="BQ139" s="338">
        <v>0</v>
      </c>
      <c r="BR139" s="338">
        <v>0</v>
      </c>
      <c r="BS139" s="338">
        <v>0</v>
      </c>
      <c r="BT139" s="338">
        <v>0</v>
      </c>
      <c r="BU139" s="338">
        <v>0</v>
      </c>
      <c r="BV139" s="338">
        <v>0</v>
      </c>
      <c r="BW139" s="338">
        <v>0</v>
      </c>
      <c r="BX139" s="338">
        <v>0</v>
      </c>
      <c r="BY139" s="338">
        <v>0</v>
      </c>
      <c r="BZ139" s="338">
        <v>0</v>
      </c>
      <c r="CA139" s="338">
        <v>0</v>
      </c>
      <c r="CB139" s="338">
        <v>0</v>
      </c>
      <c r="CC139" s="338">
        <v>0</v>
      </c>
      <c r="CD139" s="338">
        <v>0</v>
      </c>
      <c r="CE139" s="338">
        <v>0</v>
      </c>
      <c r="CF139" s="338">
        <v>0</v>
      </c>
      <c r="CG139" s="333">
        <v>0</v>
      </c>
    </row>
    <row r="140" spans="1:86" ht="15.5" x14ac:dyDescent="0.35">
      <c r="A140" s="335"/>
      <c r="B140" s="291" t="s">
        <v>573</v>
      </c>
      <c r="C140" s="337"/>
      <c r="D140" s="338">
        <v>0</v>
      </c>
      <c r="E140" s="338">
        <v>0</v>
      </c>
      <c r="F140" s="338">
        <v>0</v>
      </c>
      <c r="G140" s="338">
        <v>0</v>
      </c>
      <c r="H140" s="338">
        <v>0</v>
      </c>
      <c r="I140" s="338">
        <v>0</v>
      </c>
      <c r="J140" s="338">
        <v>0</v>
      </c>
      <c r="K140" s="338">
        <v>0</v>
      </c>
      <c r="L140" s="338">
        <v>0</v>
      </c>
      <c r="M140" s="338">
        <v>0</v>
      </c>
      <c r="N140" s="338">
        <v>0</v>
      </c>
      <c r="O140" s="338">
        <v>0</v>
      </c>
      <c r="P140" s="338">
        <v>0</v>
      </c>
      <c r="Q140" s="338">
        <v>0</v>
      </c>
      <c r="R140" s="338">
        <v>0</v>
      </c>
      <c r="S140" s="338">
        <v>0</v>
      </c>
      <c r="T140" s="338">
        <v>0</v>
      </c>
      <c r="U140" s="338">
        <v>0</v>
      </c>
      <c r="V140" s="338">
        <v>0</v>
      </c>
      <c r="W140" s="338">
        <v>0</v>
      </c>
      <c r="X140" s="338">
        <v>0</v>
      </c>
      <c r="Y140" s="338">
        <v>0</v>
      </c>
      <c r="Z140" s="338">
        <v>0</v>
      </c>
      <c r="AA140" s="338">
        <v>0</v>
      </c>
      <c r="AB140" s="338">
        <v>0</v>
      </c>
      <c r="AC140" s="338">
        <v>0</v>
      </c>
      <c r="AD140" s="338">
        <v>0</v>
      </c>
      <c r="AE140" s="338">
        <v>0</v>
      </c>
      <c r="AF140" s="338">
        <v>0</v>
      </c>
      <c r="AG140" s="338">
        <v>0</v>
      </c>
      <c r="AH140" s="338">
        <v>0</v>
      </c>
      <c r="AI140" s="338">
        <v>0</v>
      </c>
      <c r="AJ140" s="338">
        <v>0</v>
      </c>
      <c r="AK140" s="338">
        <v>0</v>
      </c>
      <c r="AL140" s="338">
        <v>0</v>
      </c>
      <c r="AM140" s="338">
        <v>0</v>
      </c>
      <c r="AN140" s="338">
        <v>0</v>
      </c>
      <c r="AO140" s="338">
        <v>0</v>
      </c>
      <c r="AP140" s="338">
        <v>0</v>
      </c>
      <c r="AQ140" s="338">
        <v>0</v>
      </c>
      <c r="AR140" s="338">
        <v>0</v>
      </c>
      <c r="AS140" s="338">
        <v>0</v>
      </c>
      <c r="AT140" s="338">
        <v>0</v>
      </c>
      <c r="AU140" s="338">
        <v>0</v>
      </c>
      <c r="AV140" s="338">
        <v>0</v>
      </c>
      <c r="AW140" s="338">
        <v>0</v>
      </c>
      <c r="AX140" s="338">
        <v>0</v>
      </c>
      <c r="AY140" s="338">
        <v>0</v>
      </c>
      <c r="AZ140" s="338">
        <v>0</v>
      </c>
      <c r="BA140" s="338">
        <v>0</v>
      </c>
      <c r="BB140" s="338">
        <v>0</v>
      </c>
      <c r="BC140" s="338">
        <v>0</v>
      </c>
      <c r="BD140" s="338">
        <v>0</v>
      </c>
      <c r="BE140" s="338">
        <v>0</v>
      </c>
      <c r="BF140" s="338">
        <v>0</v>
      </c>
      <c r="BG140" s="338">
        <v>192</v>
      </c>
      <c r="BH140" s="338">
        <v>187</v>
      </c>
      <c r="BI140" s="338">
        <v>182</v>
      </c>
      <c r="BJ140" s="338">
        <v>176</v>
      </c>
      <c r="BK140" s="338">
        <v>170</v>
      </c>
      <c r="BL140" s="338">
        <v>163</v>
      </c>
      <c r="BM140" s="338">
        <v>156</v>
      </c>
      <c r="BN140" s="338">
        <v>152</v>
      </c>
      <c r="BO140" s="338">
        <v>145</v>
      </c>
      <c r="BP140" s="338">
        <v>137</v>
      </c>
      <c r="BQ140" s="338">
        <v>137</v>
      </c>
      <c r="BR140" s="338">
        <v>131</v>
      </c>
      <c r="BS140" s="338">
        <v>125</v>
      </c>
      <c r="BT140" s="338">
        <v>120</v>
      </c>
      <c r="BU140" s="338">
        <v>114</v>
      </c>
      <c r="BV140" s="338">
        <v>108</v>
      </c>
      <c r="BW140" s="338">
        <v>105</v>
      </c>
      <c r="BX140" s="338">
        <v>89</v>
      </c>
      <c r="BY140" s="338">
        <v>84</v>
      </c>
      <c r="BZ140" s="338">
        <v>79</v>
      </c>
      <c r="CA140" s="338">
        <v>73</v>
      </c>
      <c r="CB140" s="338">
        <v>67</v>
      </c>
      <c r="CC140" s="338">
        <v>62</v>
      </c>
      <c r="CD140" s="338">
        <v>59</v>
      </c>
      <c r="CE140" s="338">
        <v>57</v>
      </c>
      <c r="CF140" s="338">
        <v>54</v>
      </c>
      <c r="CG140" s="333">
        <v>49</v>
      </c>
    </row>
    <row r="141" spans="1:86" ht="15.5" x14ac:dyDescent="0.35">
      <c r="A141" s="335"/>
      <c r="B141" s="291" t="s">
        <v>575</v>
      </c>
      <c r="C141" s="337"/>
      <c r="D141" s="338">
        <v>0</v>
      </c>
      <c r="E141" s="338">
        <v>0</v>
      </c>
      <c r="F141" s="338">
        <v>0</v>
      </c>
      <c r="G141" s="338">
        <v>0</v>
      </c>
      <c r="H141" s="338">
        <v>0</v>
      </c>
      <c r="I141" s="338">
        <v>0</v>
      </c>
      <c r="J141" s="338">
        <v>0</v>
      </c>
      <c r="K141" s="338">
        <v>0</v>
      </c>
      <c r="L141" s="338">
        <v>0</v>
      </c>
      <c r="M141" s="338">
        <v>0</v>
      </c>
      <c r="N141" s="338">
        <v>0</v>
      </c>
      <c r="O141" s="338">
        <v>0</v>
      </c>
      <c r="P141" s="338">
        <v>0</v>
      </c>
      <c r="Q141" s="338">
        <v>0</v>
      </c>
      <c r="R141" s="338">
        <v>0</v>
      </c>
      <c r="S141" s="338">
        <v>0</v>
      </c>
      <c r="T141" s="338">
        <v>0</v>
      </c>
      <c r="U141" s="338">
        <v>0</v>
      </c>
      <c r="V141" s="338">
        <v>0</v>
      </c>
      <c r="W141" s="338">
        <v>0</v>
      </c>
      <c r="X141" s="338">
        <v>0</v>
      </c>
      <c r="Y141" s="338">
        <v>0</v>
      </c>
      <c r="Z141" s="338">
        <v>0</v>
      </c>
      <c r="AA141" s="338">
        <v>0</v>
      </c>
      <c r="AB141" s="338">
        <v>0</v>
      </c>
      <c r="AC141" s="338">
        <v>0</v>
      </c>
      <c r="AD141" s="338">
        <v>0</v>
      </c>
      <c r="AE141" s="338">
        <v>0</v>
      </c>
      <c r="AF141" s="338">
        <v>0</v>
      </c>
      <c r="AG141" s="338">
        <v>0</v>
      </c>
      <c r="AH141" s="338">
        <v>0</v>
      </c>
      <c r="AI141" s="338">
        <v>0</v>
      </c>
      <c r="AJ141" s="338">
        <v>0</v>
      </c>
      <c r="AK141" s="338">
        <v>0</v>
      </c>
      <c r="AL141" s="338">
        <v>0</v>
      </c>
      <c r="AM141" s="338">
        <v>0</v>
      </c>
      <c r="AN141" s="338">
        <v>0</v>
      </c>
      <c r="AO141" s="338">
        <v>0</v>
      </c>
      <c r="AP141" s="338">
        <v>0</v>
      </c>
      <c r="AQ141" s="338">
        <v>0</v>
      </c>
      <c r="AR141" s="338">
        <v>0</v>
      </c>
      <c r="AS141" s="338">
        <v>0</v>
      </c>
      <c r="AT141" s="338">
        <v>0</v>
      </c>
      <c r="AU141" s="338">
        <v>0</v>
      </c>
      <c r="AV141" s="338">
        <v>0</v>
      </c>
      <c r="AW141" s="338">
        <v>0</v>
      </c>
      <c r="AX141" s="338">
        <v>0</v>
      </c>
      <c r="AY141" s="338">
        <v>0</v>
      </c>
      <c r="AZ141" s="338">
        <v>0</v>
      </c>
      <c r="BA141" s="338">
        <v>0</v>
      </c>
      <c r="BB141" s="338">
        <v>0</v>
      </c>
      <c r="BC141" s="338">
        <v>0</v>
      </c>
      <c r="BD141" s="338">
        <v>0</v>
      </c>
      <c r="BE141" s="338">
        <v>0</v>
      </c>
      <c r="BF141" s="338">
        <v>0</v>
      </c>
      <c r="BG141" s="338">
        <v>0</v>
      </c>
      <c r="BH141" s="338">
        <v>0</v>
      </c>
      <c r="BI141" s="338">
        <v>0</v>
      </c>
      <c r="BJ141" s="338">
        <v>0</v>
      </c>
      <c r="BK141" s="338">
        <v>0</v>
      </c>
      <c r="BL141" s="338">
        <v>0</v>
      </c>
      <c r="BM141" s="338">
        <v>0</v>
      </c>
      <c r="BN141" s="338">
        <v>0</v>
      </c>
      <c r="BO141" s="338">
        <v>0</v>
      </c>
      <c r="BP141" s="338">
        <v>0</v>
      </c>
      <c r="BQ141" s="338">
        <v>0</v>
      </c>
      <c r="BR141" s="338">
        <v>0</v>
      </c>
      <c r="BS141" s="338">
        <v>0</v>
      </c>
      <c r="BT141" s="338">
        <v>0</v>
      </c>
      <c r="BU141" s="338">
        <v>0</v>
      </c>
      <c r="BV141" s="338">
        <v>0</v>
      </c>
      <c r="BW141" s="338">
        <v>0</v>
      </c>
      <c r="BX141" s="338">
        <v>0</v>
      </c>
      <c r="BY141" s="338">
        <v>0</v>
      </c>
      <c r="BZ141" s="338">
        <v>0</v>
      </c>
      <c r="CA141" s="338">
        <v>0</v>
      </c>
      <c r="CB141" s="338">
        <v>0</v>
      </c>
      <c r="CC141" s="338">
        <v>0</v>
      </c>
      <c r="CD141" s="338">
        <v>0</v>
      </c>
      <c r="CE141" s="338">
        <v>0</v>
      </c>
      <c r="CF141" s="338">
        <v>0</v>
      </c>
      <c r="CG141" s="333">
        <v>0</v>
      </c>
    </row>
    <row r="142" spans="1:86" ht="27" customHeight="1" x14ac:dyDescent="0.35">
      <c r="A142" s="335"/>
      <c r="B142" s="336" t="s">
        <v>608</v>
      </c>
      <c r="C142" s="337"/>
      <c r="D142" s="338">
        <f t="shared" ref="D142:AI142" si="57">SUM(D143+D146+D147)</f>
        <v>0</v>
      </c>
      <c r="E142" s="338">
        <f t="shared" si="57"/>
        <v>0</v>
      </c>
      <c r="F142" s="338">
        <f t="shared" si="57"/>
        <v>0</v>
      </c>
      <c r="G142" s="338">
        <f t="shared" si="57"/>
        <v>0</v>
      </c>
      <c r="H142" s="338">
        <f t="shared" si="57"/>
        <v>0</v>
      </c>
      <c r="I142" s="338">
        <f t="shared" si="57"/>
        <v>0</v>
      </c>
      <c r="J142" s="338">
        <f t="shared" si="57"/>
        <v>0</v>
      </c>
      <c r="K142" s="338">
        <f t="shared" si="57"/>
        <v>0</v>
      </c>
      <c r="L142" s="338">
        <f t="shared" si="57"/>
        <v>0</v>
      </c>
      <c r="M142" s="338">
        <f t="shared" si="57"/>
        <v>0</v>
      </c>
      <c r="N142" s="338">
        <f t="shared" si="57"/>
        <v>0</v>
      </c>
      <c r="O142" s="338">
        <f t="shared" si="57"/>
        <v>0</v>
      </c>
      <c r="P142" s="338">
        <f t="shared" si="57"/>
        <v>0</v>
      </c>
      <c r="Q142" s="338">
        <f t="shared" si="57"/>
        <v>0</v>
      </c>
      <c r="R142" s="338">
        <f t="shared" si="57"/>
        <v>0</v>
      </c>
      <c r="S142" s="338">
        <f t="shared" si="57"/>
        <v>0</v>
      </c>
      <c r="T142" s="338">
        <f t="shared" si="57"/>
        <v>0</v>
      </c>
      <c r="U142" s="338">
        <f t="shared" si="57"/>
        <v>0</v>
      </c>
      <c r="V142" s="338">
        <f t="shared" si="57"/>
        <v>0</v>
      </c>
      <c r="W142" s="338">
        <f t="shared" si="57"/>
        <v>0</v>
      </c>
      <c r="X142" s="338">
        <f t="shared" si="57"/>
        <v>0</v>
      </c>
      <c r="Y142" s="338">
        <f t="shared" si="57"/>
        <v>0</v>
      </c>
      <c r="Z142" s="338">
        <f t="shared" si="57"/>
        <v>0</v>
      </c>
      <c r="AA142" s="338">
        <f t="shared" si="57"/>
        <v>0</v>
      </c>
      <c r="AB142" s="338">
        <f t="shared" si="57"/>
        <v>0</v>
      </c>
      <c r="AC142" s="338">
        <f t="shared" si="57"/>
        <v>0</v>
      </c>
      <c r="AD142" s="338">
        <f t="shared" si="57"/>
        <v>0</v>
      </c>
      <c r="AE142" s="338">
        <f t="shared" si="57"/>
        <v>0</v>
      </c>
      <c r="AF142" s="338">
        <f t="shared" si="57"/>
        <v>0</v>
      </c>
      <c r="AG142" s="338">
        <f t="shared" si="57"/>
        <v>0</v>
      </c>
      <c r="AH142" s="338">
        <f t="shared" si="57"/>
        <v>0</v>
      </c>
      <c r="AI142" s="338">
        <f t="shared" si="57"/>
        <v>0</v>
      </c>
      <c r="AJ142" s="338">
        <f t="shared" ref="AJ142:BO142" si="58">SUM(AJ143+AJ146+AJ147)</f>
        <v>0</v>
      </c>
      <c r="AK142" s="338">
        <f t="shared" si="58"/>
        <v>0</v>
      </c>
      <c r="AL142" s="338">
        <f t="shared" si="58"/>
        <v>0</v>
      </c>
      <c r="AM142" s="338">
        <f t="shared" si="58"/>
        <v>0</v>
      </c>
      <c r="AN142" s="338">
        <f t="shared" si="58"/>
        <v>0</v>
      </c>
      <c r="AO142" s="338">
        <f t="shared" si="58"/>
        <v>0</v>
      </c>
      <c r="AP142" s="338">
        <f t="shared" si="58"/>
        <v>0</v>
      </c>
      <c r="AQ142" s="338">
        <f t="shared" si="58"/>
        <v>0</v>
      </c>
      <c r="AR142" s="338">
        <f t="shared" si="58"/>
        <v>0</v>
      </c>
      <c r="AS142" s="338">
        <f t="shared" si="58"/>
        <v>0</v>
      </c>
      <c r="AT142" s="338">
        <f t="shared" si="58"/>
        <v>0</v>
      </c>
      <c r="AU142" s="338">
        <f t="shared" si="58"/>
        <v>0</v>
      </c>
      <c r="AV142" s="338">
        <f t="shared" si="58"/>
        <v>0</v>
      </c>
      <c r="AW142" s="338">
        <f t="shared" si="58"/>
        <v>0</v>
      </c>
      <c r="AX142" s="338">
        <f t="shared" si="58"/>
        <v>0</v>
      </c>
      <c r="AY142" s="338">
        <f t="shared" si="58"/>
        <v>0</v>
      </c>
      <c r="AZ142" s="338">
        <f t="shared" si="58"/>
        <v>0</v>
      </c>
      <c r="BA142" s="338">
        <f t="shared" si="58"/>
        <v>0</v>
      </c>
      <c r="BB142" s="338">
        <f t="shared" si="58"/>
        <v>0</v>
      </c>
      <c r="BC142" s="338">
        <f t="shared" si="58"/>
        <v>383</v>
      </c>
      <c r="BD142" s="338">
        <f t="shared" si="58"/>
        <v>476</v>
      </c>
      <c r="BE142" s="338">
        <f t="shared" si="58"/>
        <v>505</v>
      </c>
      <c r="BF142" s="338">
        <f t="shared" si="58"/>
        <v>539</v>
      </c>
      <c r="BG142" s="338">
        <f t="shared" si="58"/>
        <v>555</v>
      </c>
      <c r="BH142" s="338">
        <f t="shared" si="58"/>
        <v>547</v>
      </c>
      <c r="BI142" s="338">
        <f t="shared" si="58"/>
        <v>556</v>
      </c>
      <c r="BJ142" s="338">
        <f t="shared" si="58"/>
        <v>568</v>
      </c>
      <c r="BK142" s="338">
        <f t="shared" si="58"/>
        <v>581</v>
      </c>
      <c r="BL142" s="338">
        <f t="shared" si="58"/>
        <v>608</v>
      </c>
      <c r="BM142" s="338">
        <f t="shared" si="58"/>
        <v>647</v>
      </c>
      <c r="BN142" s="338">
        <f t="shared" si="58"/>
        <v>693</v>
      </c>
      <c r="BO142" s="338">
        <f t="shared" si="58"/>
        <v>736</v>
      </c>
      <c r="BP142" s="338">
        <f t="shared" ref="BP142:CG142" si="59">SUM(BP143+BP146+BP147)</f>
        <v>786</v>
      </c>
      <c r="BQ142" s="338">
        <f t="shared" si="59"/>
        <v>825</v>
      </c>
      <c r="BR142" s="338">
        <f t="shared" si="59"/>
        <v>890</v>
      </c>
      <c r="BS142" s="338">
        <f t="shared" si="59"/>
        <v>962</v>
      </c>
      <c r="BT142" s="338">
        <f t="shared" si="59"/>
        <v>1017</v>
      </c>
      <c r="BU142" s="338">
        <f t="shared" si="59"/>
        <v>1064</v>
      </c>
      <c r="BV142" s="338">
        <f t="shared" si="59"/>
        <v>1059</v>
      </c>
      <c r="BW142" s="338">
        <f t="shared" si="59"/>
        <v>384</v>
      </c>
      <c r="BX142" s="338">
        <f t="shared" si="59"/>
        <v>474</v>
      </c>
      <c r="BY142" s="338">
        <f t="shared" si="59"/>
        <v>558</v>
      </c>
      <c r="BZ142" s="338">
        <f t="shared" si="59"/>
        <v>669</v>
      </c>
      <c r="CA142" s="338">
        <f t="shared" si="59"/>
        <v>776</v>
      </c>
      <c r="CB142" s="338">
        <f t="shared" si="59"/>
        <v>901</v>
      </c>
      <c r="CC142" s="338">
        <f t="shared" si="59"/>
        <v>1035</v>
      </c>
      <c r="CD142" s="338">
        <f t="shared" si="59"/>
        <v>1078</v>
      </c>
      <c r="CE142" s="338">
        <f t="shared" si="59"/>
        <v>1101</v>
      </c>
      <c r="CF142" s="338">
        <f t="shared" si="59"/>
        <v>1136</v>
      </c>
      <c r="CG142" s="333">
        <f t="shared" si="59"/>
        <v>1168</v>
      </c>
    </row>
    <row r="143" spans="1:86" ht="15.5" x14ac:dyDescent="0.35">
      <c r="A143" s="335"/>
      <c r="B143" s="291" t="s">
        <v>358</v>
      </c>
      <c r="C143" s="337"/>
      <c r="D143" s="338">
        <v>0</v>
      </c>
      <c r="E143" s="338">
        <v>0</v>
      </c>
      <c r="F143" s="338">
        <v>0</v>
      </c>
      <c r="G143" s="338">
        <v>0</v>
      </c>
      <c r="H143" s="338">
        <v>0</v>
      </c>
      <c r="I143" s="338">
        <v>0</v>
      </c>
      <c r="J143" s="338">
        <v>0</v>
      </c>
      <c r="K143" s="338">
        <v>0</v>
      </c>
      <c r="L143" s="338">
        <v>0</v>
      </c>
      <c r="M143" s="338">
        <v>0</v>
      </c>
      <c r="N143" s="338">
        <v>0</v>
      </c>
      <c r="O143" s="338">
        <v>0</v>
      </c>
      <c r="P143" s="338">
        <v>0</v>
      </c>
      <c r="Q143" s="338">
        <v>0</v>
      </c>
      <c r="R143" s="338">
        <v>0</v>
      </c>
      <c r="S143" s="338">
        <v>0</v>
      </c>
      <c r="T143" s="338">
        <v>0</v>
      </c>
      <c r="U143" s="338">
        <v>0</v>
      </c>
      <c r="V143" s="338">
        <v>0</v>
      </c>
      <c r="W143" s="338">
        <v>0</v>
      </c>
      <c r="X143" s="338">
        <v>0</v>
      </c>
      <c r="Y143" s="338">
        <v>0</v>
      </c>
      <c r="Z143" s="338">
        <v>0</v>
      </c>
      <c r="AA143" s="338">
        <v>0</v>
      </c>
      <c r="AB143" s="338">
        <v>0</v>
      </c>
      <c r="AC143" s="338">
        <v>0</v>
      </c>
      <c r="AD143" s="338">
        <v>0</v>
      </c>
      <c r="AE143" s="338">
        <v>0</v>
      </c>
      <c r="AF143" s="338">
        <v>0</v>
      </c>
      <c r="AG143" s="338">
        <v>0</v>
      </c>
      <c r="AH143" s="338">
        <v>0</v>
      </c>
      <c r="AI143" s="338">
        <v>0</v>
      </c>
      <c r="AJ143" s="338">
        <v>0</v>
      </c>
      <c r="AK143" s="338">
        <v>0</v>
      </c>
      <c r="AL143" s="338">
        <v>0</v>
      </c>
      <c r="AM143" s="338">
        <v>0</v>
      </c>
      <c r="AN143" s="338">
        <v>0</v>
      </c>
      <c r="AO143" s="338">
        <v>0</v>
      </c>
      <c r="AP143" s="338">
        <v>0</v>
      </c>
      <c r="AQ143" s="338">
        <v>0</v>
      </c>
      <c r="AR143" s="338">
        <v>0</v>
      </c>
      <c r="AS143" s="338">
        <v>0</v>
      </c>
      <c r="AT143" s="338">
        <v>0</v>
      </c>
      <c r="AU143" s="338">
        <v>0</v>
      </c>
      <c r="AV143" s="338">
        <v>0</v>
      </c>
      <c r="AW143" s="338">
        <v>0</v>
      </c>
      <c r="AX143" s="338">
        <v>0</v>
      </c>
      <c r="AY143" s="338">
        <v>0</v>
      </c>
      <c r="AZ143" s="338">
        <v>0</v>
      </c>
      <c r="BA143" s="338">
        <v>0</v>
      </c>
      <c r="BB143" s="338">
        <v>0</v>
      </c>
      <c r="BC143" s="338">
        <v>383</v>
      </c>
      <c r="BD143" s="338">
        <v>384</v>
      </c>
      <c r="BE143" s="338">
        <v>408</v>
      </c>
      <c r="BF143" s="338">
        <v>433</v>
      </c>
      <c r="BG143" s="338">
        <v>455</v>
      </c>
      <c r="BH143" s="338">
        <v>467</v>
      </c>
      <c r="BI143" s="338">
        <v>475</v>
      </c>
      <c r="BJ143" s="338">
        <v>485</v>
      </c>
      <c r="BK143" s="338">
        <v>496</v>
      </c>
      <c r="BL143" s="338">
        <v>519</v>
      </c>
      <c r="BM143" s="338">
        <v>550</v>
      </c>
      <c r="BN143" s="338">
        <v>584</v>
      </c>
      <c r="BO143" s="338">
        <v>615</v>
      </c>
      <c r="BP143" s="338">
        <v>650</v>
      </c>
      <c r="BQ143" s="338">
        <v>675</v>
      </c>
      <c r="BR143" s="338">
        <v>730</v>
      </c>
      <c r="BS143" s="338">
        <v>793</v>
      </c>
      <c r="BT143" s="338">
        <v>844</v>
      </c>
      <c r="BU143" s="338">
        <v>884</v>
      </c>
      <c r="BV143" s="338">
        <v>894</v>
      </c>
      <c r="BW143" s="338">
        <v>90</v>
      </c>
      <c r="BX143" s="338">
        <v>72</v>
      </c>
      <c r="BY143" s="338">
        <v>86</v>
      </c>
      <c r="BZ143" s="338">
        <v>99</v>
      </c>
      <c r="CA143" s="338">
        <v>90</v>
      </c>
      <c r="CB143" s="338">
        <v>97</v>
      </c>
      <c r="CC143" s="338">
        <v>104</v>
      </c>
      <c r="CD143" s="338">
        <v>110</v>
      </c>
      <c r="CE143" s="338">
        <v>117</v>
      </c>
      <c r="CF143" s="338">
        <v>122</v>
      </c>
      <c r="CG143" s="333">
        <v>128</v>
      </c>
    </row>
    <row r="144" spans="1:86" ht="15.5" x14ac:dyDescent="0.35">
      <c r="A144" s="335"/>
      <c r="B144" s="310" t="s">
        <v>447</v>
      </c>
      <c r="C144" s="337"/>
      <c r="D144" s="338">
        <v>0</v>
      </c>
      <c r="E144" s="338">
        <v>0</v>
      </c>
      <c r="F144" s="338">
        <v>0</v>
      </c>
      <c r="G144" s="338">
        <v>0</v>
      </c>
      <c r="H144" s="338">
        <v>0</v>
      </c>
      <c r="I144" s="338">
        <v>0</v>
      </c>
      <c r="J144" s="338">
        <v>0</v>
      </c>
      <c r="K144" s="338">
        <v>0</v>
      </c>
      <c r="L144" s="338">
        <v>0</v>
      </c>
      <c r="M144" s="338">
        <v>0</v>
      </c>
      <c r="N144" s="338">
        <v>0</v>
      </c>
      <c r="O144" s="338">
        <v>0</v>
      </c>
      <c r="P144" s="338">
        <v>0</v>
      </c>
      <c r="Q144" s="338">
        <v>0</v>
      </c>
      <c r="R144" s="338">
        <v>0</v>
      </c>
      <c r="S144" s="338">
        <v>0</v>
      </c>
      <c r="T144" s="338">
        <v>0</v>
      </c>
      <c r="U144" s="338">
        <v>0</v>
      </c>
      <c r="V144" s="338">
        <v>0</v>
      </c>
      <c r="W144" s="338">
        <v>0</v>
      </c>
      <c r="X144" s="338">
        <v>0</v>
      </c>
      <c r="Y144" s="338">
        <v>0</v>
      </c>
      <c r="Z144" s="338">
        <v>0</v>
      </c>
      <c r="AA144" s="338">
        <v>0</v>
      </c>
      <c r="AB144" s="338">
        <v>0</v>
      </c>
      <c r="AC144" s="338">
        <v>0</v>
      </c>
      <c r="AD144" s="338">
        <v>0</v>
      </c>
      <c r="AE144" s="338">
        <v>0</v>
      </c>
      <c r="AF144" s="338">
        <v>0</v>
      </c>
      <c r="AG144" s="338">
        <v>0</v>
      </c>
      <c r="AH144" s="338">
        <v>0</v>
      </c>
      <c r="AI144" s="338">
        <v>0</v>
      </c>
      <c r="AJ144" s="338">
        <v>0</v>
      </c>
      <c r="AK144" s="338">
        <v>0</v>
      </c>
      <c r="AL144" s="338">
        <v>0</v>
      </c>
      <c r="AM144" s="338">
        <v>0</v>
      </c>
      <c r="AN144" s="338">
        <v>0</v>
      </c>
      <c r="AO144" s="338">
        <v>0</v>
      </c>
      <c r="AP144" s="338">
        <v>0</v>
      </c>
      <c r="AQ144" s="338">
        <v>0</v>
      </c>
      <c r="AR144" s="338">
        <v>0</v>
      </c>
      <c r="AS144" s="338">
        <v>0</v>
      </c>
      <c r="AT144" s="338">
        <v>0</v>
      </c>
      <c r="AU144" s="338">
        <v>0</v>
      </c>
      <c r="AV144" s="338">
        <v>0</v>
      </c>
      <c r="AW144" s="338">
        <v>0</v>
      </c>
      <c r="AX144" s="338">
        <v>0</v>
      </c>
      <c r="AY144" s="338">
        <v>0</v>
      </c>
      <c r="AZ144" s="338">
        <v>0</v>
      </c>
      <c r="BA144" s="338">
        <v>0</v>
      </c>
      <c r="BB144" s="338">
        <v>0</v>
      </c>
      <c r="BC144" s="338">
        <v>0</v>
      </c>
      <c r="BD144" s="338">
        <v>0</v>
      </c>
      <c r="BE144" s="338">
        <v>0</v>
      </c>
      <c r="BF144" s="338">
        <v>0</v>
      </c>
      <c r="BG144" s="338">
        <v>386</v>
      </c>
      <c r="BH144" s="338">
        <v>407</v>
      </c>
      <c r="BI144" s="338">
        <v>422</v>
      </c>
      <c r="BJ144" s="338">
        <v>432</v>
      </c>
      <c r="BK144" s="338">
        <v>442</v>
      </c>
      <c r="BL144" s="338">
        <v>462</v>
      </c>
      <c r="BM144" s="338">
        <v>491</v>
      </c>
      <c r="BN144" s="338">
        <v>523</v>
      </c>
      <c r="BO144" s="338">
        <v>558</v>
      </c>
      <c r="BP144" s="338">
        <v>595</v>
      </c>
      <c r="BQ144" s="338">
        <v>631</v>
      </c>
      <c r="BR144" s="338">
        <v>679</v>
      </c>
      <c r="BS144" s="338">
        <v>740</v>
      </c>
      <c r="BT144" s="338">
        <v>780</v>
      </c>
      <c r="BU144" s="338">
        <v>809</v>
      </c>
      <c r="BV144" s="338">
        <v>803</v>
      </c>
      <c r="BW144" s="338">
        <v>11</v>
      </c>
      <c r="BX144" s="338">
        <v>11</v>
      </c>
      <c r="BY144" s="338">
        <v>11</v>
      </c>
      <c r="BZ144" s="338">
        <v>10</v>
      </c>
      <c r="CA144" s="338">
        <v>10</v>
      </c>
      <c r="CB144" s="338">
        <v>10</v>
      </c>
      <c r="CC144" s="338">
        <v>11</v>
      </c>
      <c r="CD144" s="338">
        <v>11</v>
      </c>
      <c r="CE144" s="338">
        <v>12</v>
      </c>
      <c r="CF144" s="338">
        <v>12</v>
      </c>
      <c r="CG144" s="333">
        <v>13</v>
      </c>
    </row>
    <row r="145" spans="1:85" ht="15.5" x14ac:dyDescent="0.35">
      <c r="A145" s="335"/>
      <c r="B145" s="310" t="s">
        <v>448</v>
      </c>
      <c r="C145" s="337"/>
      <c r="D145" s="338">
        <v>0</v>
      </c>
      <c r="E145" s="338">
        <v>0</v>
      </c>
      <c r="F145" s="338">
        <v>0</v>
      </c>
      <c r="G145" s="338">
        <v>0</v>
      </c>
      <c r="H145" s="338">
        <v>0</v>
      </c>
      <c r="I145" s="338">
        <v>0</v>
      </c>
      <c r="J145" s="338">
        <v>0</v>
      </c>
      <c r="K145" s="338">
        <v>0</v>
      </c>
      <c r="L145" s="338">
        <v>0</v>
      </c>
      <c r="M145" s="338">
        <v>0</v>
      </c>
      <c r="N145" s="338">
        <v>0</v>
      </c>
      <c r="O145" s="338">
        <v>0</v>
      </c>
      <c r="P145" s="338">
        <v>0</v>
      </c>
      <c r="Q145" s="338">
        <v>0</v>
      </c>
      <c r="R145" s="338">
        <v>0</v>
      </c>
      <c r="S145" s="338">
        <v>0</v>
      </c>
      <c r="T145" s="338">
        <v>0</v>
      </c>
      <c r="U145" s="338">
        <v>0</v>
      </c>
      <c r="V145" s="338">
        <v>0</v>
      </c>
      <c r="W145" s="338">
        <v>0</v>
      </c>
      <c r="X145" s="338">
        <v>0</v>
      </c>
      <c r="Y145" s="338">
        <v>0</v>
      </c>
      <c r="Z145" s="338">
        <v>0</v>
      </c>
      <c r="AA145" s="338">
        <v>0</v>
      </c>
      <c r="AB145" s="338">
        <v>0</v>
      </c>
      <c r="AC145" s="338">
        <v>0</v>
      </c>
      <c r="AD145" s="338">
        <v>0</v>
      </c>
      <c r="AE145" s="338">
        <v>0</v>
      </c>
      <c r="AF145" s="338">
        <v>0</v>
      </c>
      <c r="AG145" s="338">
        <v>0</v>
      </c>
      <c r="AH145" s="338">
        <v>0</v>
      </c>
      <c r="AI145" s="338">
        <v>0</v>
      </c>
      <c r="AJ145" s="338">
        <v>0</v>
      </c>
      <c r="AK145" s="338">
        <v>0</v>
      </c>
      <c r="AL145" s="338">
        <v>0</v>
      </c>
      <c r="AM145" s="338">
        <v>0</v>
      </c>
      <c r="AN145" s="338">
        <v>0</v>
      </c>
      <c r="AO145" s="338">
        <v>0</v>
      </c>
      <c r="AP145" s="338">
        <v>0</v>
      </c>
      <c r="AQ145" s="338">
        <v>0</v>
      </c>
      <c r="AR145" s="338">
        <v>0</v>
      </c>
      <c r="AS145" s="338">
        <v>0</v>
      </c>
      <c r="AT145" s="338">
        <v>0</v>
      </c>
      <c r="AU145" s="338">
        <v>0</v>
      </c>
      <c r="AV145" s="338">
        <v>0</v>
      </c>
      <c r="AW145" s="338">
        <v>0</v>
      </c>
      <c r="AX145" s="338">
        <v>0</v>
      </c>
      <c r="AY145" s="338">
        <v>0</v>
      </c>
      <c r="AZ145" s="338">
        <v>0</v>
      </c>
      <c r="BA145" s="338">
        <v>0</v>
      </c>
      <c r="BB145" s="338">
        <v>0</v>
      </c>
      <c r="BC145" s="338">
        <v>0</v>
      </c>
      <c r="BD145" s="338">
        <v>0</v>
      </c>
      <c r="BE145" s="338">
        <v>0</v>
      </c>
      <c r="BF145" s="338">
        <v>0</v>
      </c>
      <c r="BG145" s="338">
        <v>69</v>
      </c>
      <c r="BH145" s="338">
        <v>60</v>
      </c>
      <c r="BI145" s="338">
        <v>53</v>
      </c>
      <c r="BJ145" s="338">
        <v>52</v>
      </c>
      <c r="BK145" s="338">
        <v>54</v>
      </c>
      <c r="BL145" s="338">
        <v>57</v>
      </c>
      <c r="BM145" s="338">
        <v>59</v>
      </c>
      <c r="BN145" s="338">
        <v>61</v>
      </c>
      <c r="BO145" s="338">
        <v>57</v>
      </c>
      <c r="BP145" s="338">
        <v>55</v>
      </c>
      <c r="BQ145" s="338">
        <v>44</v>
      </c>
      <c r="BR145" s="338">
        <v>52</v>
      </c>
      <c r="BS145" s="338">
        <v>52</v>
      </c>
      <c r="BT145" s="338">
        <v>65</v>
      </c>
      <c r="BU145" s="338">
        <v>75</v>
      </c>
      <c r="BV145" s="338">
        <v>91</v>
      </c>
      <c r="BW145" s="338">
        <v>79</v>
      </c>
      <c r="BX145" s="338">
        <v>61</v>
      </c>
      <c r="BY145" s="338">
        <v>75</v>
      </c>
      <c r="BZ145" s="338">
        <v>89</v>
      </c>
      <c r="CA145" s="338">
        <v>80</v>
      </c>
      <c r="CB145" s="338">
        <v>87</v>
      </c>
      <c r="CC145" s="338">
        <v>93</v>
      </c>
      <c r="CD145" s="338">
        <v>99</v>
      </c>
      <c r="CE145" s="338">
        <v>105</v>
      </c>
      <c r="CF145" s="338">
        <v>110</v>
      </c>
      <c r="CG145" s="333">
        <v>115</v>
      </c>
    </row>
    <row r="146" spans="1:85" ht="15.5" x14ac:dyDescent="0.35">
      <c r="A146" s="335"/>
      <c r="B146" s="291" t="s">
        <v>609</v>
      </c>
      <c r="C146" s="337"/>
      <c r="D146" s="338">
        <v>0</v>
      </c>
      <c r="E146" s="338">
        <v>0</v>
      </c>
      <c r="F146" s="338">
        <v>0</v>
      </c>
      <c r="G146" s="338">
        <v>0</v>
      </c>
      <c r="H146" s="338">
        <v>0</v>
      </c>
      <c r="I146" s="338">
        <v>0</v>
      </c>
      <c r="J146" s="338">
        <v>0</v>
      </c>
      <c r="K146" s="338">
        <v>0</v>
      </c>
      <c r="L146" s="338">
        <v>0</v>
      </c>
      <c r="M146" s="338">
        <v>0</v>
      </c>
      <c r="N146" s="338">
        <v>0</v>
      </c>
      <c r="O146" s="338">
        <v>0</v>
      </c>
      <c r="P146" s="338">
        <v>0</v>
      </c>
      <c r="Q146" s="338">
        <v>0</v>
      </c>
      <c r="R146" s="338">
        <v>0</v>
      </c>
      <c r="S146" s="338">
        <v>0</v>
      </c>
      <c r="T146" s="338">
        <v>0</v>
      </c>
      <c r="U146" s="338">
        <v>0</v>
      </c>
      <c r="V146" s="338">
        <v>0</v>
      </c>
      <c r="W146" s="338">
        <v>0</v>
      </c>
      <c r="X146" s="338">
        <v>0</v>
      </c>
      <c r="Y146" s="338">
        <v>0</v>
      </c>
      <c r="Z146" s="338">
        <v>0</v>
      </c>
      <c r="AA146" s="338">
        <v>0</v>
      </c>
      <c r="AB146" s="338">
        <v>0</v>
      </c>
      <c r="AC146" s="338">
        <v>0</v>
      </c>
      <c r="AD146" s="338">
        <v>0</v>
      </c>
      <c r="AE146" s="338">
        <v>0</v>
      </c>
      <c r="AF146" s="338">
        <v>0</v>
      </c>
      <c r="AG146" s="338">
        <v>0</v>
      </c>
      <c r="AH146" s="338">
        <v>0</v>
      </c>
      <c r="AI146" s="338">
        <v>0</v>
      </c>
      <c r="AJ146" s="338">
        <v>0</v>
      </c>
      <c r="AK146" s="338">
        <v>0</v>
      </c>
      <c r="AL146" s="338">
        <v>0</v>
      </c>
      <c r="AM146" s="338">
        <v>0</v>
      </c>
      <c r="AN146" s="338">
        <v>0</v>
      </c>
      <c r="AO146" s="338">
        <v>0</v>
      </c>
      <c r="AP146" s="338">
        <v>0</v>
      </c>
      <c r="AQ146" s="338">
        <v>0</v>
      </c>
      <c r="AR146" s="338">
        <v>0</v>
      </c>
      <c r="AS146" s="338">
        <v>0</v>
      </c>
      <c r="AT146" s="338">
        <v>0</v>
      </c>
      <c r="AU146" s="338">
        <v>0</v>
      </c>
      <c r="AV146" s="338">
        <v>0</v>
      </c>
      <c r="AW146" s="338">
        <v>0</v>
      </c>
      <c r="AX146" s="338">
        <v>0</v>
      </c>
      <c r="AY146" s="338">
        <v>0</v>
      </c>
      <c r="AZ146" s="338">
        <v>0</v>
      </c>
      <c r="BA146" s="338">
        <v>0</v>
      </c>
      <c r="BB146" s="338">
        <v>0</v>
      </c>
      <c r="BC146" s="338">
        <v>0</v>
      </c>
      <c r="BD146" s="338">
        <v>92</v>
      </c>
      <c r="BE146" s="338">
        <v>97</v>
      </c>
      <c r="BF146" s="338">
        <v>106</v>
      </c>
      <c r="BG146" s="338">
        <v>100</v>
      </c>
      <c r="BH146" s="338">
        <v>80</v>
      </c>
      <c r="BI146" s="338">
        <v>81</v>
      </c>
      <c r="BJ146" s="338">
        <v>83</v>
      </c>
      <c r="BK146" s="338">
        <v>85</v>
      </c>
      <c r="BL146" s="338">
        <v>89</v>
      </c>
      <c r="BM146" s="338">
        <v>97</v>
      </c>
      <c r="BN146" s="338">
        <v>109</v>
      </c>
      <c r="BO146" s="338">
        <v>121</v>
      </c>
      <c r="BP146" s="338">
        <v>136</v>
      </c>
      <c r="BQ146" s="338">
        <v>150</v>
      </c>
      <c r="BR146" s="338">
        <v>160</v>
      </c>
      <c r="BS146" s="338">
        <v>169</v>
      </c>
      <c r="BT146" s="338">
        <v>173</v>
      </c>
      <c r="BU146" s="338">
        <v>180</v>
      </c>
      <c r="BV146" s="338">
        <v>165</v>
      </c>
      <c r="BW146" s="338">
        <v>128</v>
      </c>
      <c r="BX146" s="338">
        <v>115</v>
      </c>
      <c r="BY146" s="338">
        <v>99</v>
      </c>
      <c r="BZ146" s="338">
        <v>87</v>
      </c>
      <c r="CA146" s="338">
        <v>77</v>
      </c>
      <c r="CB146" s="338">
        <v>21</v>
      </c>
      <c r="CC146" s="338">
        <v>0</v>
      </c>
      <c r="CD146" s="338">
        <v>0</v>
      </c>
      <c r="CE146" s="338">
        <v>0</v>
      </c>
      <c r="CF146" s="338">
        <v>0</v>
      </c>
      <c r="CG146" s="333">
        <v>0</v>
      </c>
    </row>
    <row r="147" spans="1:85" ht="15.5" x14ac:dyDescent="0.35">
      <c r="A147" s="335"/>
      <c r="B147" s="291" t="s">
        <v>610</v>
      </c>
      <c r="C147" s="337"/>
      <c r="D147" s="338">
        <v>0</v>
      </c>
      <c r="E147" s="338">
        <v>0</v>
      </c>
      <c r="F147" s="338">
        <v>0</v>
      </c>
      <c r="G147" s="338">
        <v>0</v>
      </c>
      <c r="H147" s="338">
        <v>0</v>
      </c>
      <c r="I147" s="338">
        <v>0</v>
      </c>
      <c r="J147" s="338">
        <v>0</v>
      </c>
      <c r="K147" s="338">
        <v>0</v>
      </c>
      <c r="L147" s="338">
        <v>0</v>
      </c>
      <c r="M147" s="338">
        <v>0</v>
      </c>
      <c r="N147" s="338">
        <v>0</v>
      </c>
      <c r="O147" s="338">
        <v>0</v>
      </c>
      <c r="P147" s="338">
        <v>0</v>
      </c>
      <c r="Q147" s="338">
        <v>0</v>
      </c>
      <c r="R147" s="338">
        <v>0</v>
      </c>
      <c r="S147" s="338">
        <v>0</v>
      </c>
      <c r="T147" s="338">
        <v>0</v>
      </c>
      <c r="U147" s="338">
        <v>0</v>
      </c>
      <c r="V147" s="338">
        <v>0</v>
      </c>
      <c r="W147" s="338">
        <v>0</v>
      </c>
      <c r="X147" s="338">
        <v>0</v>
      </c>
      <c r="Y147" s="338">
        <v>0</v>
      </c>
      <c r="Z147" s="338">
        <v>0</v>
      </c>
      <c r="AA147" s="338">
        <v>0</v>
      </c>
      <c r="AB147" s="338">
        <v>0</v>
      </c>
      <c r="AC147" s="338">
        <v>0</v>
      </c>
      <c r="AD147" s="338">
        <v>0</v>
      </c>
      <c r="AE147" s="338">
        <v>0</v>
      </c>
      <c r="AF147" s="338">
        <v>0</v>
      </c>
      <c r="AG147" s="338">
        <v>0</v>
      </c>
      <c r="AH147" s="338">
        <v>0</v>
      </c>
      <c r="AI147" s="338">
        <v>0</v>
      </c>
      <c r="AJ147" s="338">
        <v>0</v>
      </c>
      <c r="AK147" s="338">
        <v>0</v>
      </c>
      <c r="AL147" s="338">
        <v>0</v>
      </c>
      <c r="AM147" s="338">
        <v>0</v>
      </c>
      <c r="AN147" s="338">
        <v>0</v>
      </c>
      <c r="AO147" s="338">
        <v>0</v>
      </c>
      <c r="AP147" s="338">
        <v>0</v>
      </c>
      <c r="AQ147" s="338">
        <v>0</v>
      </c>
      <c r="AR147" s="338">
        <v>0</v>
      </c>
      <c r="AS147" s="338">
        <v>0</v>
      </c>
      <c r="AT147" s="338">
        <v>0</v>
      </c>
      <c r="AU147" s="338">
        <v>0</v>
      </c>
      <c r="AV147" s="338">
        <v>0</v>
      </c>
      <c r="AW147" s="338">
        <v>0</v>
      </c>
      <c r="AX147" s="338">
        <v>0</v>
      </c>
      <c r="AY147" s="338">
        <v>0</v>
      </c>
      <c r="AZ147" s="338">
        <v>0</v>
      </c>
      <c r="BA147" s="338">
        <v>0</v>
      </c>
      <c r="BB147" s="338">
        <v>0</v>
      </c>
      <c r="BC147" s="338">
        <v>0</v>
      </c>
      <c r="BD147" s="338">
        <v>0</v>
      </c>
      <c r="BE147" s="338">
        <v>0</v>
      </c>
      <c r="BF147" s="338">
        <v>0</v>
      </c>
      <c r="BG147" s="338">
        <v>0</v>
      </c>
      <c r="BH147" s="338">
        <v>0</v>
      </c>
      <c r="BI147" s="338">
        <v>0</v>
      </c>
      <c r="BJ147" s="338">
        <v>0</v>
      </c>
      <c r="BK147" s="338">
        <v>0</v>
      </c>
      <c r="BL147" s="338">
        <v>0</v>
      </c>
      <c r="BM147" s="338">
        <v>0</v>
      </c>
      <c r="BN147" s="338">
        <v>0</v>
      </c>
      <c r="BO147" s="338">
        <v>0</v>
      </c>
      <c r="BP147" s="338">
        <v>0</v>
      </c>
      <c r="BQ147" s="338">
        <v>0</v>
      </c>
      <c r="BR147" s="338">
        <v>0</v>
      </c>
      <c r="BS147" s="338">
        <v>0</v>
      </c>
      <c r="BT147" s="338">
        <v>0</v>
      </c>
      <c r="BU147" s="338">
        <v>0</v>
      </c>
      <c r="BV147" s="338">
        <v>0</v>
      </c>
      <c r="BW147" s="338">
        <v>166</v>
      </c>
      <c r="BX147" s="338">
        <v>287</v>
      </c>
      <c r="BY147" s="338">
        <v>373</v>
      </c>
      <c r="BZ147" s="338">
        <v>483</v>
      </c>
      <c r="CA147" s="338">
        <v>609</v>
      </c>
      <c r="CB147" s="338">
        <v>783</v>
      </c>
      <c r="CC147" s="338">
        <v>931</v>
      </c>
      <c r="CD147" s="338">
        <v>968</v>
      </c>
      <c r="CE147" s="338">
        <v>984</v>
      </c>
      <c r="CF147" s="338">
        <v>1014</v>
      </c>
      <c r="CG147" s="333">
        <v>1040</v>
      </c>
    </row>
    <row r="148" spans="1:85" ht="27" customHeight="1" x14ac:dyDescent="0.35">
      <c r="A148" s="335"/>
      <c r="B148" s="336" t="s">
        <v>611</v>
      </c>
      <c r="C148" s="337"/>
      <c r="D148" s="338">
        <f t="shared" ref="D148:AI148" si="60">SUM(D149:D150)</f>
        <v>0</v>
      </c>
      <c r="E148" s="338">
        <f t="shared" si="60"/>
        <v>0</v>
      </c>
      <c r="F148" s="338">
        <f t="shared" si="60"/>
        <v>0</v>
      </c>
      <c r="G148" s="338">
        <f t="shared" si="60"/>
        <v>0</v>
      </c>
      <c r="H148" s="338">
        <f t="shared" si="60"/>
        <v>0</v>
      </c>
      <c r="I148" s="338">
        <f t="shared" si="60"/>
        <v>0</v>
      </c>
      <c r="J148" s="338">
        <f t="shared" si="60"/>
        <v>0</v>
      </c>
      <c r="K148" s="338">
        <f t="shared" si="60"/>
        <v>0</v>
      </c>
      <c r="L148" s="338">
        <f t="shared" si="60"/>
        <v>0</v>
      </c>
      <c r="M148" s="338">
        <f t="shared" si="60"/>
        <v>0</v>
      </c>
      <c r="N148" s="338">
        <f t="shared" si="60"/>
        <v>0</v>
      </c>
      <c r="O148" s="338">
        <f t="shared" si="60"/>
        <v>0</v>
      </c>
      <c r="P148" s="338">
        <f t="shared" si="60"/>
        <v>0</v>
      </c>
      <c r="Q148" s="338">
        <f t="shared" si="60"/>
        <v>0</v>
      </c>
      <c r="R148" s="338">
        <f t="shared" si="60"/>
        <v>0</v>
      </c>
      <c r="S148" s="338">
        <f t="shared" si="60"/>
        <v>0</v>
      </c>
      <c r="T148" s="338">
        <f t="shared" si="60"/>
        <v>0</v>
      </c>
      <c r="U148" s="338">
        <f t="shared" si="60"/>
        <v>0</v>
      </c>
      <c r="V148" s="338">
        <f t="shared" si="60"/>
        <v>0</v>
      </c>
      <c r="W148" s="338">
        <f t="shared" si="60"/>
        <v>0</v>
      </c>
      <c r="X148" s="338">
        <f t="shared" si="60"/>
        <v>0</v>
      </c>
      <c r="Y148" s="338">
        <f t="shared" si="60"/>
        <v>0</v>
      </c>
      <c r="Z148" s="338">
        <f t="shared" si="60"/>
        <v>0</v>
      </c>
      <c r="AA148" s="338">
        <f t="shared" si="60"/>
        <v>0</v>
      </c>
      <c r="AB148" s="338">
        <f t="shared" si="60"/>
        <v>0</v>
      </c>
      <c r="AC148" s="338">
        <f t="shared" si="60"/>
        <v>0</v>
      </c>
      <c r="AD148" s="338">
        <f t="shared" si="60"/>
        <v>0</v>
      </c>
      <c r="AE148" s="338">
        <f t="shared" si="60"/>
        <v>0</v>
      </c>
      <c r="AF148" s="338">
        <f t="shared" si="60"/>
        <v>0</v>
      </c>
      <c r="AG148" s="338">
        <f t="shared" si="60"/>
        <v>0</v>
      </c>
      <c r="AH148" s="338">
        <f t="shared" si="60"/>
        <v>0</v>
      </c>
      <c r="AI148" s="338">
        <f t="shared" si="60"/>
        <v>0</v>
      </c>
      <c r="AJ148" s="338">
        <f t="shared" ref="AJ148:BO148" si="61">SUM(AJ149:AJ150)</f>
        <v>0</v>
      </c>
      <c r="AK148" s="338">
        <f t="shared" si="61"/>
        <v>0</v>
      </c>
      <c r="AL148" s="338">
        <f t="shared" si="61"/>
        <v>0</v>
      </c>
      <c r="AM148" s="338">
        <f t="shared" si="61"/>
        <v>0</v>
      </c>
      <c r="AN148" s="338">
        <f t="shared" si="61"/>
        <v>0</v>
      </c>
      <c r="AO148" s="338">
        <f t="shared" si="61"/>
        <v>0</v>
      </c>
      <c r="AP148" s="338">
        <f t="shared" si="61"/>
        <v>0</v>
      </c>
      <c r="AQ148" s="338">
        <f t="shared" si="61"/>
        <v>0</v>
      </c>
      <c r="AR148" s="338">
        <f t="shared" si="61"/>
        <v>0</v>
      </c>
      <c r="AS148" s="338">
        <f t="shared" si="61"/>
        <v>0</v>
      </c>
      <c r="AT148" s="338">
        <f t="shared" si="61"/>
        <v>0</v>
      </c>
      <c r="AU148" s="338">
        <f t="shared" si="61"/>
        <v>0</v>
      </c>
      <c r="AV148" s="338">
        <f t="shared" si="61"/>
        <v>0</v>
      </c>
      <c r="AW148" s="338">
        <f t="shared" si="61"/>
        <v>0</v>
      </c>
      <c r="AX148" s="338">
        <f t="shared" si="61"/>
        <v>0</v>
      </c>
      <c r="AY148" s="338">
        <f t="shared" si="61"/>
        <v>0</v>
      </c>
      <c r="AZ148" s="338">
        <f t="shared" si="61"/>
        <v>0</v>
      </c>
      <c r="BA148" s="338">
        <f t="shared" si="61"/>
        <v>0</v>
      </c>
      <c r="BB148" s="338">
        <f t="shared" si="61"/>
        <v>0</v>
      </c>
      <c r="BC148" s="338">
        <f t="shared" si="61"/>
        <v>0</v>
      </c>
      <c r="BD148" s="338">
        <f t="shared" si="61"/>
        <v>0</v>
      </c>
      <c r="BE148" s="338">
        <f t="shared" si="61"/>
        <v>0</v>
      </c>
      <c r="BF148" s="338">
        <f t="shared" si="61"/>
        <v>0</v>
      </c>
      <c r="BG148" s="338">
        <f t="shared" si="61"/>
        <v>0</v>
      </c>
      <c r="BH148" s="338">
        <f t="shared" si="61"/>
        <v>0</v>
      </c>
      <c r="BI148" s="338">
        <f t="shared" si="61"/>
        <v>0</v>
      </c>
      <c r="BJ148" s="338">
        <f t="shared" si="61"/>
        <v>1128</v>
      </c>
      <c r="BK148" s="338">
        <f t="shared" si="61"/>
        <v>1147</v>
      </c>
      <c r="BL148" s="338">
        <f t="shared" si="61"/>
        <v>1198</v>
      </c>
      <c r="BM148" s="338">
        <f t="shared" si="61"/>
        <v>1279</v>
      </c>
      <c r="BN148" s="338">
        <f t="shared" si="61"/>
        <v>1351</v>
      </c>
      <c r="BO148" s="338">
        <f t="shared" si="61"/>
        <v>1396</v>
      </c>
      <c r="BP148" s="338">
        <f t="shared" ref="BP148:CG148" si="62">SUM(BP149:BP150)</f>
        <v>1437</v>
      </c>
      <c r="BQ148" s="338">
        <f t="shared" si="62"/>
        <v>1474</v>
      </c>
      <c r="BR148" s="338">
        <f t="shared" si="62"/>
        <v>1548</v>
      </c>
      <c r="BS148" s="338">
        <f t="shared" si="62"/>
        <v>1583</v>
      </c>
      <c r="BT148" s="338">
        <f t="shared" si="62"/>
        <v>1569</v>
      </c>
      <c r="BU148" s="338">
        <f t="shared" si="62"/>
        <v>1527</v>
      </c>
      <c r="BV148" s="338">
        <f t="shared" si="62"/>
        <v>1424</v>
      </c>
      <c r="BW148" s="338">
        <f t="shared" si="62"/>
        <v>1641</v>
      </c>
      <c r="BX148" s="338">
        <f t="shared" si="62"/>
        <v>1699</v>
      </c>
      <c r="BY148" s="338">
        <f t="shared" si="62"/>
        <v>1835</v>
      </c>
      <c r="BZ148" s="338">
        <f t="shared" si="62"/>
        <v>1954</v>
      </c>
      <c r="CA148" s="338">
        <f t="shared" si="62"/>
        <v>2080</v>
      </c>
      <c r="CB148" s="338">
        <f t="shared" si="62"/>
        <v>2099</v>
      </c>
      <c r="CC148" s="338">
        <f t="shared" si="62"/>
        <v>2245</v>
      </c>
      <c r="CD148" s="338">
        <f t="shared" si="62"/>
        <v>2364</v>
      </c>
      <c r="CE148" s="338">
        <f t="shared" si="62"/>
        <v>2446</v>
      </c>
      <c r="CF148" s="338">
        <f t="shared" si="62"/>
        <v>2505</v>
      </c>
      <c r="CG148" s="333">
        <f t="shared" si="62"/>
        <v>2563</v>
      </c>
    </row>
    <row r="149" spans="1:85" ht="15.5" x14ac:dyDescent="0.35">
      <c r="A149" s="335"/>
      <c r="B149" s="291" t="s">
        <v>612</v>
      </c>
      <c r="C149" s="337"/>
      <c r="D149" s="338">
        <v>0</v>
      </c>
      <c r="E149" s="338">
        <v>0</v>
      </c>
      <c r="F149" s="338">
        <v>0</v>
      </c>
      <c r="G149" s="338">
        <v>0</v>
      </c>
      <c r="H149" s="338">
        <v>0</v>
      </c>
      <c r="I149" s="338">
        <v>0</v>
      </c>
      <c r="J149" s="338">
        <v>0</v>
      </c>
      <c r="K149" s="338">
        <v>0</v>
      </c>
      <c r="L149" s="338">
        <v>0</v>
      </c>
      <c r="M149" s="338">
        <v>0</v>
      </c>
      <c r="N149" s="338">
        <v>0</v>
      </c>
      <c r="O149" s="338">
        <v>0</v>
      </c>
      <c r="P149" s="338">
        <v>0</v>
      </c>
      <c r="Q149" s="338">
        <v>0</v>
      </c>
      <c r="R149" s="338">
        <v>0</v>
      </c>
      <c r="S149" s="338">
        <v>0</v>
      </c>
      <c r="T149" s="338">
        <v>0</v>
      </c>
      <c r="U149" s="338">
        <v>0</v>
      </c>
      <c r="V149" s="338">
        <v>0</v>
      </c>
      <c r="W149" s="338">
        <v>0</v>
      </c>
      <c r="X149" s="338">
        <v>0</v>
      </c>
      <c r="Y149" s="338">
        <v>0</v>
      </c>
      <c r="Z149" s="338">
        <v>0</v>
      </c>
      <c r="AA149" s="338">
        <v>0</v>
      </c>
      <c r="AB149" s="338">
        <v>0</v>
      </c>
      <c r="AC149" s="338">
        <v>0</v>
      </c>
      <c r="AD149" s="338">
        <v>0</v>
      </c>
      <c r="AE149" s="338">
        <v>0</v>
      </c>
      <c r="AF149" s="338">
        <v>0</v>
      </c>
      <c r="AG149" s="338">
        <v>0</v>
      </c>
      <c r="AH149" s="338">
        <v>0</v>
      </c>
      <c r="AI149" s="338">
        <v>0</v>
      </c>
      <c r="AJ149" s="338">
        <v>0</v>
      </c>
      <c r="AK149" s="338">
        <v>0</v>
      </c>
      <c r="AL149" s="338">
        <v>0</v>
      </c>
      <c r="AM149" s="338">
        <v>0</v>
      </c>
      <c r="AN149" s="338">
        <v>0</v>
      </c>
      <c r="AO149" s="338">
        <v>0</v>
      </c>
      <c r="AP149" s="338">
        <v>0</v>
      </c>
      <c r="AQ149" s="338">
        <v>0</v>
      </c>
      <c r="AR149" s="338">
        <v>0</v>
      </c>
      <c r="AS149" s="338">
        <v>0</v>
      </c>
      <c r="AT149" s="338">
        <v>0</v>
      </c>
      <c r="AU149" s="338">
        <v>0</v>
      </c>
      <c r="AV149" s="338">
        <v>0</v>
      </c>
      <c r="AW149" s="338">
        <v>0</v>
      </c>
      <c r="AX149" s="338">
        <v>0</v>
      </c>
      <c r="AY149" s="338">
        <v>0</v>
      </c>
      <c r="AZ149" s="338">
        <v>0</v>
      </c>
      <c r="BA149" s="338">
        <v>0</v>
      </c>
      <c r="BB149" s="338">
        <v>0</v>
      </c>
      <c r="BC149" s="338">
        <v>0</v>
      </c>
      <c r="BD149" s="338">
        <v>0</v>
      </c>
      <c r="BE149" s="338">
        <v>0</v>
      </c>
      <c r="BF149" s="338">
        <v>0</v>
      </c>
      <c r="BG149" s="338">
        <v>0</v>
      </c>
      <c r="BH149" s="338">
        <v>0</v>
      </c>
      <c r="BI149" s="338">
        <v>0</v>
      </c>
      <c r="BJ149" s="338">
        <v>1128</v>
      </c>
      <c r="BK149" s="338">
        <v>1147</v>
      </c>
      <c r="BL149" s="338">
        <v>1198</v>
      </c>
      <c r="BM149" s="338">
        <v>1279</v>
      </c>
      <c r="BN149" s="338">
        <v>1351</v>
      </c>
      <c r="BO149" s="338">
        <v>1396</v>
      </c>
      <c r="BP149" s="338">
        <v>1437</v>
      </c>
      <c r="BQ149" s="338">
        <v>1474</v>
      </c>
      <c r="BR149" s="338">
        <v>1548</v>
      </c>
      <c r="BS149" s="338">
        <v>1583</v>
      </c>
      <c r="BT149" s="338">
        <v>1569</v>
      </c>
      <c r="BU149" s="338">
        <v>1527</v>
      </c>
      <c r="BV149" s="338">
        <v>1424</v>
      </c>
      <c r="BW149" s="338">
        <v>1256</v>
      </c>
      <c r="BX149" s="338">
        <v>1155</v>
      </c>
      <c r="BY149" s="338">
        <v>1056</v>
      </c>
      <c r="BZ149" s="338">
        <v>967</v>
      </c>
      <c r="CA149" s="338">
        <v>894</v>
      </c>
      <c r="CB149" s="338">
        <v>676</v>
      </c>
      <c r="CC149" s="338">
        <v>222</v>
      </c>
      <c r="CD149" s="338">
        <v>102</v>
      </c>
      <c r="CE149" s="338">
        <v>105</v>
      </c>
      <c r="CF149" s="338">
        <v>105</v>
      </c>
      <c r="CG149" s="333">
        <v>105</v>
      </c>
    </row>
    <row r="150" spans="1:85" ht="15.5" x14ac:dyDescent="0.35">
      <c r="A150" s="335"/>
      <c r="B150" s="291" t="s">
        <v>613</v>
      </c>
      <c r="C150" s="342" t="s">
        <v>607</v>
      </c>
      <c r="D150" s="338">
        <v>0</v>
      </c>
      <c r="E150" s="338">
        <v>0</v>
      </c>
      <c r="F150" s="338">
        <v>0</v>
      </c>
      <c r="G150" s="338">
        <v>0</v>
      </c>
      <c r="H150" s="338">
        <v>0</v>
      </c>
      <c r="I150" s="338">
        <v>0</v>
      </c>
      <c r="J150" s="338">
        <v>0</v>
      </c>
      <c r="K150" s="338">
        <v>0</v>
      </c>
      <c r="L150" s="338">
        <v>0</v>
      </c>
      <c r="M150" s="338">
        <v>0</v>
      </c>
      <c r="N150" s="338">
        <v>0</v>
      </c>
      <c r="O150" s="338">
        <v>0</v>
      </c>
      <c r="P150" s="338">
        <v>0</v>
      </c>
      <c r="Q150" s="338">
        <v>0</v>
      </c>
      <c r="R150" s="338">
        <v>0</v>
      </c>
      <c r="S150" s="338">
        <v>0</v>
      </c>
      <c r="T150" s="338">
        <v>0</v>
      </c>
      <c r="U150" s="338">
        <v>0</v>
      </c>
      <c r="V150" s="338">
        <v>0</v>
      </c>
      <c r="W150" s="338">
        <v>0</v>
      </c>
      <c r="X150" s="338">
        <v>0</v>
      </c>
      <c r="Y150" s="338">
        <v>0</v>
      </c>
      <c r="Z150" s="338">
        <v>0</v>
      </c>
      <c r="AA150" s="338">
        <v>0</v>
      </c>
      <c r="AB150" s="338">
        <v>0</v>
      </c>
      <c r="AC150" s="338">
        <v>0</v>
      </c>
      <c r="AD150" s="338">
        <v>0</v>
      </c>
      <c r="AE150" s="338">
        <v>0</v>
      </c>
      <c r="AF150" s="338">
        <v>0</v>
      </c>
      <c r="AG150" s="338">
        <v>0</v>
      </c>
      <c r="AH150" s="338">
        <v>0</v>
      </c>
      <c r="AI150" s="338">
        <v>0</v>
      </c>
      <c r="AJ150" s="338">
        <v>0</v>
      </c>
      <c r="AK150" s="338">
        <v>0</v>
      </c>
      <c r="AL150" s="338">
        <v>0</v>
      </c>
      <c r="AM150" s="338">
        <v>0</v>
      </c>
      <c r="AN150" s="338">
        <v>0</v>
      </c>
      <c r="AO150" s="338">
        <v>0</v>
      </c>
      <c r="AP150" s="338">
        <v>0</v>
      </c>
      <c r="AQ150" s="338">
        <v>0</v>
      </c>
      <c r="AR150" s="338">
        <v>0</v>
      </c>
      <c r="AS150" s="338">
        <v>0</v>
      </c>
      <c r="AT150" s="338">
        <v>0</v>
      </c>
      <c r="AU150" s="338">
        <v>0</v>
      </c>
      <c r="AV150" s="338">
        <v>0</v>
      </c>
      <c r="AW150" s="338">
        <v>0</v>
      </c>
      <c r="AX150" s="338">
        <v>0</v>
      </c>
      <c r="AY150" s="338">
        <v>0</v>
      </c>
      <c r="AZ150" s="338">
        <v>0</v>
      </c>
      <c r="BA150" s="338">
        <v>0</v>
      </c>
      <c r="BB150" s="338">
        <v>0</v>
      </c>
      <c r="BC150" s="338">
        <v>0</v>
      </c>
      <c r="BD150" s="338">
        <v>0</v>
      </c>
      <c r="BE150" s="338">
        <v>0</v>
      </c>
      <c r="BF150" s="338">
        <v>0</v>
      </c>
      <c r="BG150" s="338">
        <v>0</v>
      </c>
      <c r="BH150" s="338">
        <v>0</v>
      </c>
      <c r="BI150" s="338">
        <v>0</v>
      </c>
      <c r="BJ150" s="338">
        <v>0</v>
      </c>
      <c r="BK150" s="338">
        <v>0</v>
      </c>
      <c r="BL150" s="338">
        <v>0</v>
      </c>
      <c r="BM150" s="338">
        <v>0</v>
      </c>
      <c r="BN150" s="338">
        <v>0</v>
      </c>
      <c r="BO150" s="338">
        <v>0</v>
      </c>
      <c r="BP150" s="338">
        <v>0</v>
      </c>
      <c r="BQ150" s="338">
        <v>0</v>
      </c>
      <c r="BR150" s="338">
        <v>0</v>
      </c>
      <c r="BS150" s="338">
        <v>0</v>
      </c>
      <c r="BT150" s="338">
        <v>0</v>
      </c>
      <c r="BU150" s="338">
        <v>0</v>
      </c>
      <c r="BV150" s="338">
        <v>0</v>
      </c>
      <c r="BW150" s="338">
        <v>385</v>
      </c>
      <c r="BX150" s="338">
        <v>544</v>
      </c>
      <c r="BY150" s="338">
        <v>779</v>
      </c>
      <c r="BZ150" s="338">
        <v>987</v>
      </c>
      <c r="CA150" s="338">
        <v>1186</v>
      </c>
      <c r="CB150" s="338">
        <v>1423</v>
      </c>
      <c r="CC150" s="338">
        <v>2023</v>
      </c>
      <c r="CD150" s="338">
        <v>2262</v>
      </c>
      <c r="CE150" s="338">
        <v>2341</v>
      </c>
      <c r="CF150" s="338">
        <v>2400</v>
      </c>
      <c r="CG150" s="333">
        <v>2458</v>
      </c>
    </row>
    <row r="151" spans="1:85" s="334" customFormat="1" ht="27" customHeight="1" x14ac:dyDescent="0.35">
      <c r="A151" s="327"/>
      <c r="B151" s="332" t="s">
        <v>325</v>
      </c>
      <c r="C151" s="328"/>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c r="AI151" s="330"/>
      <c r="AJ151" s="330"/>
      <c r="AK151" s="330"/>
      <c r="AL151" s="330"/>
      <c r="AM151" s="330"/>
      <c r="AN151" s="330"/>
      <c r="AO151" s="330"/>
      <c r="AP151" s="330"/>
      <c r="AQ151" s="330"/>
      <c r="AR151" s="330"/>
      <c r="AS151" s="330"/>
      <c r="AT151" s="330"/>
      <c r="AU151" s="330"/>
      <c r="AV151" s="330"/>
      <c r="AW151" s="330"/>
      <c r="AX151" s="330"/>
      <c r="AY151" s="330"/>
      <c r="AZ151" s="330"/>
      <c r="BA151" s="330"/>
      <c r="BB151" s="330"/>
      <c r="BC151" s="330"/>
      <c r="BD151" s="330"/>
      <c r="BE151" s="330"/>
      <c r="BF151" s="330"/>
      <c r="BG151" s="330"/>
      <c r="BH151" s="330"/>
      <c r="BI151" s="330"/>
      <c r="BJ151" s="330"/>
      <c r="BK151" s="330"/>
      <c r="BL151" s="330"/>
      <c r="BM151" s="330"/>
      <c r="BN151" s="330"/>
      <c r="BO151" s="330"/>
      <c r="BP151" s="330"/>
      <c r="BQ151" s="330"/>
      <c r="BR151" s="330"/>
      <c r="BS151" s="330"/>
      <c r="BT151" s="330"/>
      <c r="BU151" s="330"/>
      <c r="BV151" s="330"/>
      <c r="BW151" s="330"/>
      <c r="BX151" s="330"/>
      <c r="BY151" s="330"/>
      <c r="BZ151" s="330"/>
      <c r="CA151" s="330"/>
      <c r="CB151" s="330"/>
      <c r="CC151" s="330"/>
      <c r="CD151" s="330"/>
      <c r="CE151" s="330"/>
      <c r="CF151" s="330"/>
      <c r="CG151" s="333"/>
    </row>
    <row r="152" spans="1:85" ht="27" customHeight="1" x14ac:dyDescent="0.35">
      <c r="A152" s="335"/>
      <c r="B152" s="336" t="s">
        <v>566</v>
      </c>
      <c r="C152" s="337"/>
      <c r="D152" s="338">
        <f t="shared" ref="D152:AI152" si="63">SUM(D153+D156+D159+D160)</f>
        <v>0</v>
      </c>
      <c r="E152" s="338">
        <f t="shared" si="63"/>
        <v>0</v>
      </c>
      <c r="F152" s="338">
        <f t="shared" si="63"/>
        <v>0</v>
      </c>
      <c r="G152" s="338">
        <f t="shared" si="63"/>
        <v>0</v>
      </c>
      <c r="H152" s="338">
        <f t="shared" si="63"/>
        <v>0</v>
      </c>
      <c r="I152" s="338">
        <f t="shared" si="63"/>
        <v>0</v>
      </c>
      <c r="J152" s="338">
        <f t="shared" si="63"/>
        <v>0</v>
      </c>
      <c r="K152" s="338">
        <f t="shared" si="63"/>
        <v>0</v>
      </c>
      <c r="L152" s="338">
        <f t="shared" si="63"/>
        <v>0</v>
      </c>
      <c r="M152" s="338">
        <f t="shared" si="63"/>
        <v>0</v>
      </c>
      <c r="N152" s="338">
        <f t="shared" si="63"/>
        <v>0</v>
      </c>
      <c r="O152" s="338">
        <f t="shared" si="63"/>
        <v>0</v>
      </c>
      <c r="P152" s="338">
        <f t="shared" si="63"/>
        <v>0</v>
      </c>
      <c r="Q152" s="338">
        <f t="shared" si="63"/>
        <v>0</v>
      </c>
      <c r="R152" s="338">
        <f t="shared" si="63"/>
        <v>0</v>
      </c>
      <c r="S152" s="338">
        <f t="shared" si="63"/>
        <v>0</v>
      </c>
      <c r="T152" s="338">
        <f t="shared" si="63"/>
        <v>0</v>
      </c>
      <c r="U152" s="338">
        <f t="shared" si="63"/>
        <v>0</v>
      </c>
      <c r="V152" s="338">
        <f t="shared" si="63"/>
        <v>0</v>
      </c>
      <c r="W152" s="338">
        <f t="shared" si="63"/>
        <v>0</v>
      </c>
      <c r="X152" s="338">
        <f t="shared" si="63"/>
        <v>0</v>
      </c>
      <c r="Y152" s="338">
        <f t="shared" si="63"/>
        <v>0</v>
      </c>
      <c r="Z152" s="338">
        <f t="shared" si="63"/>
        <v>0</v>
      </c>
      <c r="AA152" s="338">
        <f t="shared" si="63"/>
        <v>0</v>
      </c>
      <c r="AB152" s="338">
        <f t="shared" si="63"/>
        <v>0</v>
      </c>
      <c r="AC152" s="338">
        <f t="shared" si="63"/>
        <v>0</v>
      </c>
      <c r="AD152" s="338">
        <f t="shared" si="63"/>
        <v>0</v>
      </c>
      <c r="AE152" s="338">
        <f t="shared" si="63"/>
        <v>0</v>
      </c>
      <c r="AF152" s="338">
        <f t="shared" si="63"/>
        <v>0</v>
      </c>
      <c r="AG152" s="338">
        <f t="shared" si="63"/>
        <v>0</v>
      </c>
      <c r="AH152" s="338">
        <f t="shared" si="63"/>
        <v>0</v>
      </c>
      <c r="AI152" s="338">
        <f t="shared" si="63"/>
        <v>3</v>
      </c>
      <c r="AJ152" s="338">
        <f t="shared" ref="AJ152:BO152" si="64">SUM(AJ153+AJ156+AJ159+AJ160)</f>
        <v>17</v>
      </c>
      <c r="AK152" s="338">
        <f t="shared" si="64"/>
        <v>30</v>
      </c>
      <c r="AL152" s="338">
        <f t="shared" si="64"/>
        <v>44</v>
      </c>
      <c r="AM152" s="338">
        <f t="shared" si="64"/>
        <v>61</v>
      </c>
      <c r="AN152" s="338">
        <f t="shared" si="64"/>
        <v>81</v>
      </c>
      <c r="AO152" s="338">
        <f t="shared" si="64"/>
        <v>104</v>
      </c>
      <c r="AP152" s="338">
        <f t="shared" si="64"/>
        <v>130</v>
      </c>
      <c r="AQ152" s="338">
        <f t="shared" si="64"/>
        <v>155</v>
      </c>
      <c r="AR152" s="338">
        <f t="shared" si="64"/>
        <v>178</v>
      </c>
      <c r="AS152" s="338">
        <f t="shared" si="64"/>
        <v>202</v>
      </c>
      <c r="AT152" s="338">
        <f t="shared" si="64"/>
        <v>225</v>
      </c>
      <c r="AU152" s="338">
        <f t="shared" si="64"/>
        <v>248</v>
      </c>
      <c r="AV152" s="338">
        <f t="shared" si="64"/>
        <v>310</v>
      </c>
      <c r="AW152" s="338">
        <f t="shared" si="64"/>
        <v>358</v>
      </c>
      <c r="AX152" s="338">
        <f t="shared" si="64"/>
        <v>404</v>
      </c>
      <c r="AY152" s="338">
        <f t="shared" si="64"/>
        <v>1723</v>
      </c>
      <c r="AZ152" s="338">
        <f t="shared" si="64"/>
        <v>1803</v>
      </c>
      <c r="BA152" s="338">
        <f t="shared" si="64"/>
        <v>1921</v>
      </c>
      <c r="BB152" s="338">
        <f t="shared" si="64"/>
        <v>2001</v>
      </c>
      <c r="BC152" s="338">
        <f t="shared" si="64"/>
        <v>2069</v>
      </c>
      <c r="BD152" s="338">
        <f t="shared" si="64"/>
        <v>2141</v>
      </c>
      <c r="BE152" s="338">
        <f t="shared" si="64"/>
        <v>2214</v>
      </c>
      <c r="BF152" s="338">
        <f t="shared" si="64"/>
        <v>2251</v>
      </c>
      <c r="BG152" s="338">
        <f t="shared" si="64"/>
        <v>2331</v>
      </c>
      <c r="BH152" s="338">
        <f t="shared" si="64"/>
        <v>2415</v>
      </c>
      <c r="BI152" s="338">
        <f t="shared" si="64"/>
        <v>2493</v>
      </c>
      <c r="BJ152" s="338">
        <f t="shared" si="64"/>
        <v>2569</v>
      </c>
      <c r="BK152" s="338">
        <f t="shared" si="64"/>
        <v>2649</v>
      </c>
      <c r="BL152" s="338">
        <f t="shared" si="64"/>
        <v>2728</v>
      </c>
      <c r="BM152" s="338">
        <f t="shared" si="64"/>
        <v>2807</v>
      </c>
      <c r="BN152" s="338">
        <f t="shared" si="64"/>
        <v>2837</v>
      </c>
      <c r="BO152" s="338">
        <f t="shared" si="64"/>
        <v>2822</v>
      </c>
      <c r="BP152" s="338">
        <f t="shared" ref="BP152:CG152" si="65">SUM(BP153+BP156+BP159+BP160)</f>
        <v>2789</v>
      </c>
      <c r="BQ152" s="338">
        <f t="shared" si="65"/>
        <v>2721</v>
      </c>
      <c r="BR152" s="338">
        <f t="shared" si="65"/>
        <v>2706</v>
      </c>
      <c r="BS152" s="338">
        <f t="shared" si="65"/>
        <v>2674</v>
      </c>
      <c r="BT152" s="338">
        <f t="shared" si="65"/>
        <v>2647</v>
      </c>
      <c r="BU152" s="338">
        <f t="shared" si="65"/>
        <v>2581</v>
      </c>
      <c r="BV152" s="338">
        <f t="shared" si="65"/>
        <v>2517</v>
      </c>
      <c r="BW152" s="338">
        <f t="shared" si="65"/>
        <v>2469</v>
      </c>
      <c r="BX152" s="338">
        <f t="shared" si="65"/>
        <v>2236</v>
      </c>
      <c r="BY152" s="338">
        <f t="shared" si="65"/>
        <v>2238</v>
      </c>
      <c r="BZ152" s="338">
        <f t="shared" si="65"/>
        <v>2303</v>
      </c>
      <c r="CA152" s="338">
        <f t="shared" si="65"/>
        <v>2437</v>
      </c>
      <c r="CB152" s="338">
        <f t="shared" si="65"/>
        <v>2579</v>
      </c>
      <c r="CC152" s="338">
        <f t="shared" si="65"/>
        <v>2674</v>
      </c>
      <c r="CD152" s="338">
        <f t="shared" si="65"/>
        <v>2723</v>
      </c>
      <c r="CE152" s="338">
        <f t="shared" si="65"/>
        <v>2742</v>
      </c>
      <c r="CF152" s="338">
        <f t="shared" si="65"/>
        <v>2800</v>
      </c>
      <c r="CG152" s="333">
        <f t="shared" si="65"/>
        <v>2894</v>
      </c>
    </row>
    <row r="153" spans="1:85" ht="15.5" x14ac:dyDescent="0.35">
      <c r="A153" s="335"/>
      <c r="B153" s="291" t="s">
        <v>355</v>
      </c>
      <c r="C153" s="337"/>
      <c r="D153" s="338">
        <v>0</v>
      </c>
      <c r="E153" s="338">
        <v>0</v>
      </c>
      <c r="F153" s="338">
        <v>0</v>
      </c>
      <c r="G153" s="338">
        <v>0</v>
      </c>
      <c r="H153" s="338">
        <v>0</v>
      </c>
      <c r="I153" s="338">
        <v>0</v>
      </c>
      <c r="J153" s="338">
        <v>0</v>
      </c>
      <c r="K153" s="338">
        <v>0</v>
      </c>
      <c r="L153" s="338">
        <v>0</v>
      </c>
      <c r="M153" s="338">
        <v>0</v>
      </c>
      <c r="N153" s="338">
        <v>0</v>
      </c>
      <c r="O153" s="338">
        <v>0</v>
      </c>
      <c r="P153" s="338">
        <v>0</v>
      </c>
      <c r="Q153" s="338">
        <v>0</v>
      </c>
      <c r="R153" s="338">
        <v>0</v>
      </c>
      <c r="S153" s="338">
        <v>0</v>
      </c>
      <c r="T153" s="338">
        <v>0</v>
      </c>
      <c r="U153" s="338">
        <v>0</v>
      </c>
      <c r="V153" s="338">
        <v>0</v>
      </c>
      <c r="W153" s="338">
        <v>0</v>
      </c>
      <c r="X153" s="338">
        <v>0</v>
      </c>
      <c r="Y153" s="338">
        <v>0</v>
      </c>
      <c r="Z153" s="338">
        <v>0</v>
      </c>
      <c r="AA153" s="338">
        <v>0</v>
      </c>
      <c r="AB153" s="338">
        <v>0</v>
      </c>
      <c r="AC153" s="338">
        <v>0</v>
      </c>
      <c r="AD153" s="338">
        <v>0</v>
      </c>
      <c r="AE153" s="338">
        <v>0</v>
      </c>
      <c r="AF153" s="338">
        <v>0</v>
      </c>
      <c r="AG153" s="338">
        <v>0</v>
      </c>
      <c r="AH153" s="338">
        <v>0</v>
      </c>
      <c r="AI153" s="338">
        <v>0</v>
      </c>
      <c r="AJ153" s="338">
        <v>0</v>
      </c>
      <c r="AK153" s="338">
        <v>0</v>
      </c>
      <c r="AL153" s="338">
        <v>0</v>
      </c>
      <c r="AM153" s="338">
        <v>0</v>
      </c>
      <c r="AN153" s="338">
        <v>0</v>
      </c>
      <c r="AO153" s="338">
        <v>0</v>
      </c>
      <c r="AP153" s="338">
        <v>0</v>
      </c>
      <c r="AQ153" s="338">
        <v>0</v>
      </c>
      <c r="AR153" s="338">
        <v>0</v>
      </c>
      <c r="AS153" s="338">
        <v>0</v>
      </c>
      <c r="AT153" s="338">
        <v>0</v>
      </c>
      <c r="AU153" s="338">
        <v>0</v>
      </c>
      <c r="AV153" s="338">
        <v>0</v>
      </c>
      <c r="AW153" s="338">
        <v>0</v>
      </c>
      <c r="AX153" s="338">
        <v>0</v>
      </c>
      <c r="AY153" s="338">
        <v>1268</v>
      </c>
      <c r="AZ153" s="338">
        <v>1298</v>
      </c>
      <c r="BA153" s="338">
        <v>1365</v>
      </c>
      <c r="BB153" s="338">
        <v>1404</v>
      </c>
      <c r="BC153" s="338">
        <v>1434</v>
      </c>
      <c r="BD153" s="338">
        <v>1464</v>
      </c>
      <c r="BE153" s="338">
        <v>1495</v>
      </c>
      <c r="BF153" s="338">
        <v>1510</v>
      </c>
      <c r="BG153" s="338">
        <v>1547</v>
      </c>
      <c r="BH153" s="338">
        <v>1589</v>
      </c>
      <c r="BI153" s="338">
        <v>1629</v>
      </c>
      <c r="BJ153" s="338">
        <v>1666</v>
      </c>
      <c r="BK153" s="338">
        <v>1700</v>
      </c>
      <c r="BL153" s="338">
        <v>1737</v>
      </c>
      <c r="BM153" s="338">
        <v>1776</v>
      </c>
      <c r="BN153" s="338">
        <v>1782</v>
      </c>
      <c r="BO153" s="338">
        <v>1756</v>
      </c>
      <c r="BP153" s="338">
        <v>1710</v>
      </c>
      <c r="BQ153" s="338">
        <v>1641</v>
      </c>
      <c r="BR153" s="338">
        <v>1617</v>
      </c>
      <c r="BS153" s="338">
        <v>1603</v>
      </c>
      <c r="BT153" s="338">
        <v>1594</v>
      </c>
      <c r="BU153" s="338">
        <v>1578</v>
      </c>
      <c r="BV153" s="338">
        <v>1570</v>
      </c>
      <c r="BW153" s="338">
        <v>1587</v>
      </c>
      <c r="BX153" s="338">
        <v>1382</v>
      </c>
      <c r="BY153" s="338">
        <v>1373</v>
      </c>
      <c r="BZ153" s="338">
        <v>1420</v>
      </c>
      <c r="CA153" s="338">
        <v>1533</v>
      </c>
      <c r="CB153" s="338">
        <v>1649</v>
      </c>
      <c r="CC153" s="338">
        <v>1711</v>
      </c>
      <c r="CD153" s="338">
        <v>1751</v>
      </c>
      <c r="CE153" s="338">
        <v>1779</v>
      </c>
      <c r="CF153" s="338">
        <v>1807</v>
      </c>
      <c r="CG153" s="333">
        <v>1841</v>
      </c>
    </row>
    <row r="154" spans="1:85" ht="15.5" x14ac:dyDescent="0.35">
      <c r="A154" s="335"/>
      <c r="B154" s="310" t="s">
        <v>447</v>
      </c>
      <c r="C154" s="337"/>
      <c r="D154" s="338">
        <v>0</v>
      </c>
      <c r="E154" s="338">
        <v>0</v>
      </c>
      <c r="F154" s="338">
        <v>0</v>
      </c>
      <c r="G154" s="338">
        <v>0</v>
      </c>
      <c r="H154" s="338">
        <v>0</v>
      </c>
      <c r="I154" s="338">
        <v>0</v>
      </c>
      <c r="J154" s="338">
        <v>0</v>
      </c>
      <c r="K154" s="338">
        <v>0</v>
      </c>
      <c r="L154" s="338">
        <v>0</v>
      </c>
      <c r="M154" s="338">
        <v>0</v>
      </c>
      <c r="N154" s="338">
        <v>0</v>
      </c>
      <c r="O154" s="338">
        <v>0</v>
      </c>
      <c r="P154" s="338">
        <v>0</v>
      </c>
      <c r="Q154" s="338">
        <v>0</v>
      </c>
      <c r="R154" s="338">
        <v>0</v>
      </c>
      <c r="S154" s="338">
        <v>0</v>
      </c>
      <c r="T154" s="338">
        <v>0</v>
      </c>
      <c r="U154" s="338">
        <v>0</v>
      </c>
      <c r="V154" s="338">
        <v>0</v>
      </c>
      <c r="W154" s="338">
        <v>0</v>
      </c>
      <c r="X154" s="338">
        <v>0</v>
      </c>
      <c r="Y154" s="338">
        <v>0</v>
      </c>
      <c r="Z154" s="338">
        <v>0</v>
      </c>
      <c r="AA154" s="338">
        <v>0</v>
      </c>
      <c r="AB154" s="338">
        <v>0</v>
      </c>
      <c r="AC154" s="338">
        <v>143</v>
      </c>
      <c r="AD154" s="338">
        <v>170</v>
      </c>
      <c r="AE154" s="338">
        <v>193</v>
      </c>
      <c r="AF154" s="338">
        <v>217</v>
      </c>
      <c r="AG154" s="338">
        <v>243</v>
      </c>
      <c r="AH154" s="338">
        <v>264</v>
      </c>
      <c r="AI154" s="338">
        <v>278</v>
      </c>
      <c r="AJ154" s="338">
        <v>314</v>
      </c>
      <c r="AK154" s="338">
        <v>350</v>
      </c>
      <c r="AL154" s="338">
        <v>388</v>
      </c>
      <c r="AM154" s="338">
        <v>441</v>
      </c>
      <c r="AN154" s="338">
        <v>507</v>
      </c>
      <c r="AO154" s="338">
        <v>562</v>
      </c>
      <c r="AP154" s="338">
        <v>611</v>
      </c>
      <c r="AQ154" s="338">
        <v>677</v>
      </c>
      <c r="AR154" s="338">
        <v>737</v>
      </c>
      <c r="AS154" s="338">
        <v>798</v>
      </c>
      <c r="AT154" s="338">
        <v>875</v>
      </c>
      <c r="AU154" s="338">
        <v>988</v>
      </c>
      <c r="AV154" s="338">
        <v>890</v>
      </c>
      <c r="AW154" s="338">
        <v>962</v>
      </c>
      <c r="AX154" s="338">
        <v>1046</v>
      </c>
      <c r="AY154" s="338">
        <v>1115</v>
      </c>
      <c r="AZ154" s="338">
        <v>1152</v>
      </c>
      <c r="BA154" s="338">
        <v>1207</v>
      </c>
      <c r="BB154" s="338">
        <v>1238</v>
      </c>
      <c r="BC154" s="338">
        <v>1256</v>
      </c>
      <c r="BD154" s="338">
        <v>1276</v>
      </c>
      <c r="BE154" s="338">
        <v>1296</v>
      </c>
      <c r="BF154" s="338">
        <v>1304</v>
      </c>
      <c r="BG154" s="338">
        <v>1343</v>
      </c>
      <c r="BH154" s="338">
        <v>1400</v>
      </c>
      <c r="BI154" s="338">
        <v>1445</v>
      </c>
      <c r="BJ154" s="338">
        <v>1489</v>
      </c>
      <c r="BK154" s="338">
        <v>1528</v>
      </c>
      <c r="BL154" s="338">
        <v>1568</v>
      </c>
      <c r="BM154" s="338">
        <v>1607</v>
      </c>
      <c r="BN154" s="338">
        <v>1619</v>
      </c>
      <c r="BO154" s="338">
        <v>1597</v>
      </c>
      <c r="BP154" s="338">
        <v>1553</v>
      </c>
      <c r="BQ154" s="338">
        <v>1490</v>
      </c>
      <c r="BR154" s="338">
        <v>1462</v>
      </c>
      <c r="BS154" s="338">
        <v>1459</v>
      </c>
      <c r="BT154" s="338">
        <v>1445</v>
      </c>
      <c r="BU154" s="338">
        <v>1435</v>
      </c>
      <c r="BV154" s="338">
        <v>1430</v>
      </c>
      <c r="BW154" s="338">
        <v>1435</v>
      </c>
      <c r="BX154" s="338">
        <v>1290</v>
      </c>
      <c r="BY154" s="338">
        <v>1277</v>
      </c>
      <c r="BZ154" s="338">
        <v>1303</v>
      </c>
      <c r="CA154" s="338">
        <v>1415</v>
      </c>
      <c r="CB154" s="338">
        <v>1521</v>
      </c>
      <c r="CC154" s="338">
        <v>1575</v>
      </c>
      <c r="CD154" s="338">
        <v>1609</v>
      </c>
      <c r="CE154" s="338">
        <v>1632</v>
      </c>
      <c r="CF154" s="338">
        <v>1656</v>
      </c>
      <c r="CG154" s="333">
        <v>1685</v>
      </c>
    </row>
    <row r="155" spans="1:85" ht="15.5" x14ac:dyDescent="0.35">
      <c r="A155" s="335"/>
      <c r="B155" s="310" t="s">
        <v>448</v>
      </c>
      <c r="C155" s="337"/>
      <c r="D155" s="338">
        <v>0</v>
      </c>
      <c r="E155" s="338">
        <v>0</v>
      </c>
      <c r="F155" s="338">
        <v>0</v>
      </c>
      <c r="G155" s="338">
        <v>0</v>
      </c>
      <c r="H155" s="338">
        <v>0</v>
      </c>
      <c r="I155" s="338">
        <v>0</v>
      </c>
      <c r="J155" s="338">
        <v>0</v>
      </c>
      <c r="K155" s="338">
        <v>0</v>
      </c>
      <c r="L155" s="338">
        <v>0</v>
      </c>
      <c r="M155" s="338">
        <v>0</v>
      </c>
      <c r="N155" s="338">
        <v>0</v>
      </c>
      <c r="O155" s="338">
        <v>0</v>
      </c>
      <c r="P155" s="338">
        <v>0</v>
      </c>
      <c r="Q155" s="338">
        <v>0</v>
      </c>
      <c r="R155" s="338">
        <v>0</v>
      </c>
      <c r="S155" s="338">
        <v>0</v>
      </c>
      <c r="T155" s="338">
        <v>0</v>
      </c>
      <c r="U155" s="338">
        <v>0</v>
      </c>
      <c r="V155" s="338">
        <v>0</v>
      </c>
      <c r="W155" s="338">
        <v>0</v>
      </c>
      <c r="X155" s="338">
        <v>0</v>
      </c>
      <c r="Y155" s="338">
        <v>0</v>
      </c>
      <c r="Z155" s="338">
        <v>0</v>
      </c>
      <c r="AA155" s="338">
        <v>0</v>
      </c>
      <c r="AB155" s="338">
        <v>0</v>
      </c>
      <c r="AC155" s="338">
        <v>0</v>
      </c>
      <c r="AD155" s="338">
        <v>0</v>
      </c>
      <c r="AE155" s="338">
        <v>0</v>
      </c>
      <c r="AF155" s="338">
        <v>0</v>
      </c>
      <c r="AG155" s="338">
        <v>0</v>
      </c>
      <c r="AH155" s="338">
        <v>0</v>
      </c>
      <c r="AI155" s="338">
        <v>0</v>
      </c>
      <c r="AJ155" s="338">
        <v>0</v>
      </c>
      <c r="AK155" s="338">
        <v>0</v>
      </c>
      <c r="AL155" s="338">
        <v>0</v>
      </c>
      <c r="AM155" s="338">
        <v>0</v>
      </c>
      <c r="AN155" s="338">
        <v>0</v>
      </c>
      <c r="AO155" s="338">
        <v>0</v>
      </c>
      <c r="AP155" s="338">
        <v>0</v>
      </c>
      <c r="AQ155" s="338">
        <v>0</v>
      </c>
      <c r="AR155" s="338">
        <v>0</v>
      </c>
      <c r="AS155" s="338">
        <v>0</v>
      </c>
      <c r="AT155" s="338">
        <v>0</v>
      </c>
      <c r="AU155" s="338">
        <v>0</v>
      </c>
      <c r="AV155" s="338">
        <v>0</v>
      </c>
      <c r="AW155" s="338">
        <v>0</v>
      </c>
      <c r="AX155" s="338">
        <v>0</v>
      </c>
      <c r="AY155" s="338">
        <v>153</v>
      </c>
      <c r="AZ155" s="338">
        <v>146</v>
      </c>
      <c r="BA155" s="338">
        <v>158</v>
      </c>
      <c r="BB155" s="338">
        <v>166</v>
      </c>
      <c r="BC155" s="338">
        <v>178</v>
      </c>
      <c r="BD155" s="338">
        <v>188</v>
      </c>
      <c r="BE155" s="338">
        <v>199</v>
      </c>
      <c r="BF155" s="338">
        <v>206</v>
      </c>
      <c r="BG155" s="338">
        <v>204</v>
      </c>
      <c r="BH155" s="338">
        <v>189</v>
      </c>
      <c r="BI155" s="338">
        <v>184</v>
      </c>
      <c r="BJ155" s="338">
        <v>177</v>
      </c>
      <c r="BK155" s="338">
        <v>172</v>
      </c>
      <c r="BL155" s="338">
        <v>169</v>
      </c>
      <c r="BM155" s="338">
        <v>169</v>
      </c>
      <c r="BN155" s="338">
        <v>163</v>
      </c>
      <c r="BO155" s="338">
        <v>160</v>
      </c>
      <c r="BP155" s="338">
        <v>158</v>
      </c>
      <c r="BQ155" s="338">
        <v>151</v>
      </c>
      <c r="BR155" s="338">
        <v>155</v>
      </c>
      <c r="BS155" s="338">
        <v>144</v>
      </c>
      <c r="BT155" s="338">
        <v>149</v>
      </c>
      <c r="BU155" s="338">
        <v>144</v>
      </c>
      <c r="BV155" s="338">
        <v>140</v>
      </c>
      <c r="BW155" s="338">
        <v>152</v>
      </c>
      <c r="BX155" s="338">
        <v>92</v>
      </c>
      <c r="BY155" s="338">
        <v>96</v>
      </c>
      <c r="BZ155" s="338">
        <v>117</v>
      </c>
      <c r="CA155" s="338">
        <v>118</v>
      </c>
      <c r="CB155" s="338">
        <v>128</v>
      </c>
      <c r="CC155" s="338">
        <v>136</v>
      </c>
      <c r="CD155" s="338">
        <v>142</v>
      </c>
      <c r="CE155" s="338">
        <v>147</v>
      </c>
      <c r="CF155" s="338">
        <v>151</v>
      </c>
      <c r="CG155" s="333">
        <v>156</v>
      </c>
    </row>
    <row r="156" spans="1:85" ht="15.5" x14ac:dyDescent="0.35">
      <c r="A156" s="335"/>
      <c r="B156" s="291" t="s">
        <v>366</v>
      </c>
      <c r="C156" s="337"/>
      <c r="D156" s="338">
        <v>0</v>
      </c>
      <c r="E156" s="338">
        <v>0</v>
      </c>
      <c r="F156" s="338">
        <v>0</v>
      </c>
      <c r="G156" s="338">
        <v>0</v>
      </c>
      <c r="H156" s="338">
        <v>0</v>
      </c>
      <c r="I156" s="338">
        <v>0</v>
      </c>
      <c r="J156" s="338">
        <v>0</v>
      </c>
      <c r="K156" s="338">
        <v>0</v>
      </c>
      <c r="L156" s="338">
        <v>0</v>
      </c>
      <c r="M156" s="338">
        <v>0</v>
      </c>
      <c r="N156" s="338">
        <v>0</v>
      </c>
      <c r="O156" s="338">
        <v>0</v>
      </c>
      <c r="P156" s="338">
        <v>0</v>
      </c>
      <c r="Q156" s="338">
        <v>0</v>
      </c>
      <c r="R156" s="338">
        <v>0</v>
      </c>
      <c r="S156" s="338">
        <v>0</v>
      </c>
      <c r="T156" s="338">
        <v>0</v>
      </c>
      <c r="U156" s="338">
        <v>0</v>
      </c>
      <c r="V156" s="338">
        <v>0</v>
      </c>
      <c r="W156" s="338">
        <v>0</v>
      </c>
      <c r="X156" s="338">
        <v>0</v>
      </c>
      <c r="Y156" s="338">
        <v>0</v>
      </c>
      <c r="Z156" s="338">
        <v>0</v>
      </c>
      <c r="AA156" s="338">
        <v>0</v>
      </c>
      <c r="AB156" s="338">
        <v>0</v>
      </c>
      <c r="AC156" s="338">
        <v>0</v>
      </c>
      <c r="AD156" s="338">
        <v>0</v>
      </c>
      <c r="AE156" s="338">
        <v>0</v>
      </c>
      <c r="AF156" s="338">
        <v>0</v>
      </c>
      <c r="AG156" s="338">
        <v>0</v>
      </c>
      <c r="AH156" s="338">
        <v>0</v>
      </c>
      <c r="AI156" s="338">
        <v>0</v>
      </c>
      <c r="AJ156" s="338">
        <v>0</v>
      </c>
      <c r="AK156" s="338">
        <v>0</v>
      </c>
      <c r="AL156" s="338">
        <v>0</v>
      </c>
      <c r="AM156" s="338">
        <v>0</v>
      </c>
      <c r="AN156" s="338">
        <v>0</v>
      </c>
      <c r="AO156" s="338">
        <v>0</v>
      </c>
      <c r="AP156" s="338">
        <v>0</v>
      </c>
      <c r="AQ156" s="338">
        <v>0</v>
      </c>
      <c r="AR156" s="338">
        <v>0</v>
      </c>
      <c r="AS156" s="338">
        <v>0</v>
      </c>
      <c r="AT156" s="338">
        <v>0</v>
      </c>
      <c r="AU156" s="338">
        <v>0</v>
      </c>
      <c r="AV156" s="338">
        <v>310</v>
      </c>
      <c r="AW156" s="338">
        <v>358</v>
      </c>
      <c r="AX156" s="338">
        <v>404</v>
      </c>
      <c r="AY156" s="338">
        <v>455</v>
      </c>
      <c r="AZ156" s="338">
        <v>505</v>
      </c>
      <c r="BA156" s="338">
        <v>556</v>
      </c>
      <c r="BB156" s="338">
        <v>597</v>
      </c>
      <c r="BC156" s="338">
        <v>635</v>
      </c>
      <c r="BD156" s="338">
        <v>677</v>
      </c>
      <c r="BE156" s="338">
        <v>719</v>
      </c>
      <c r="BF156" s="338">
        <v>741</v>
      </c>
      <c r="BG156" s="338">
        <v>784</v>
      </c>
      <c r="BH156" s="338">
        <v>826</v>
      </c>
      <c r="BI156" s="338">
        <v>864</v>
      </c>
      <c r="BJ156" s="338">
        <v>903</v>
      </c>
      <c r="BK156" s="338">
        <v>949</v>
      </c>
      <c r="BL156" s="338">
        <v>991</v>
      </c>
      <c r="BM156" s="338">
        <v>1031</v>
      </c>
      <c r="BN156" s="338">
        <v>1055</v>
      </c>
      <c r="BO156" s="338">
        <v>1066</v>
      </c>
      <c r="BP156" s="338">
        <v>1079</v>
      </c>
      <c r="BQ156" s="338">
        <v>1079</v>
      </c>
      <c r="BR156" s="338">
        <v>1072</v>
      </c>
      <c r="BS156" s="338">
        <v>1046</v>
      </c>
      <c r="BT156" s="338">
        <v>965</v>
      </c>
      <c r="BU156" s="338">
        <v>839</v>
      </c>
      <c r="BV156" s="338">
        <v>745</v>
      </c>
      <c r="BW156" s="338">
        <v>600</v>
      </c>
      <c r="BX156" s="338">
        <v>533</v>
      </c>
      <c r="BY156" s="338">
        <v>492</v>
      </c>
      <c r="BZ156" s="338">
        <v>452</v>
      </c>
      <c r="CA156" s="338">
        <v>411</v>
      </c>
      <c r="CB156" s="338">
        <v>374</v>
      </c>
      <c r="CC156" s="338">
        <v>342</v>
      </c>
      <c r="CD156" s="338">
        <v>311</v>
      </c>
      <c r="CE156" s="338">
        <v>281</v>
      </c>
      <c r="CF156" s="338">
        <v>246</v>
      </c>
      <c r="CG156" s="333">
        <v>202</v>
      </c>
    </row>
    <row r="157" spans="1:85" ht="15.5" x14ac:dyDescent="0.35">
      <c r="A157" s="335"/>
      <c r="B157" s="310" t="s">
        <v>447</v>
      </c>
      <c r="C157" s="337"/>
      <c r="D157" s="338">
        <v>0</v>
      </c>
      <c r="E157" s="338">
        <v>0</v>
      </c>
      <c r="F157" s="338">
        <v>0</v>
      </c>
      <c r="G157" s="338">
        <v>0</v>
      </c>
      <c r="H157" s="338">
        <v>0</v>
      </c>
      <c r="I157" s="338">
        <v>0</v>
      </c>
      <c r="J157" s="338">
        <v>0</v>
      </c>
      <c r="K157" s="338">
        <v>0</v>
      </c>
      <c r="L157" s="338">
        <v>0</v>
      </c>
      <c r="M157" s="338">
        <v>0</v>
      </c>
      <c r="N157" s="338">
        <v>0</v>
      </c>
      <c r="O157" s="338">
        <v>0</v>
      </c>
      <c r="P157" s="338">
        <v>0</v>
      </c>
      <c r="Q157" s="338">
        <v>0</v>
      </c>
      <c r="R157" s="338">
        <v>0</v>
      </c>
      <c r="S157" s="338">
        <v>0</v>
      </c>
      <c r="T157" s="338">
        <v>0</v>
      </c>
      <c r="U157" s="338">
        <v>0</v>
      </c>
      <c r="V157" s="338">
        <v>0</v>
      </c>
      <c r="W157" s="338">
        <v>0</v>
      </c>
      <c r="X157" s="338">
        <v>0</v>
      </c>
      <c r="Y157" s="338">
        <v>0</v>
      </c>
      <c r="Z157" s="338">
        <v>0</v>
      </c>
      <c r="AA157" s="338">
        <v>0</v>
      </c>
      <c r="AB157" s="338">
        <v>0</v>
      </c>
      <c r="AC157" s="338">
        <v>0</v>
      </c>
      <c r="AD157" s="338">
        <v>0</v>
      </c>
      <c r="AE157" s="338">
        <v>0</v>
      </c>
      <c r="AF157" s="338">
        <v>0</v>
      </c>
      <c r="AG157" s="338">
        <v>0</v>
      </c>
      <c r="AH157" s="338">
        <v>0</v>
      </c>
      <c r="AI157" s="338">
        <v>0</v>
      </c>
      <c r="AJ157" s="338">
        <v>0</v>
      </c>
      <c r="AK157" s="338">
        <v>0</v>
      </c>
      <c r="AL157" s="338">
        <v>0</v>
      </c>
      <c r="AM157" s="338">
        <v>0</v>
      </c>
      <c r="AN157" s="338">
        <v>0</v>
      </c>
      <c r="AO157" s="338">
        <v>0</v>
      </c>
      <c r="AP157" s="338">
        <v>0</v>
      </c>
      <c r="AQ157" s="338">
        <v>0</v>
      </c>
      <c r="AR157" s="338">
        <v>0</v>
      </c>
      <c r="AS157" s="338">
        <v>0</v>
      </c>
      <c r="AT157" s="338">
        <v>0</v>
      </c>
      <c r="AU157" s="338">
        <v>0</v>
      </c>
      <c r="AV157" s="338">
        <v>292</v>
      </c>
      <c r="AW157" s="338">
        <v>357</v>
      </c>
      <c r="AX157" s="338">
        <v>402</v>
      </c>
      <c r="AY157" s="338">
        <v>452</v>
      </c>
      <c r="AZ157" s="338">
        <v>503</v>
      </c>
      <c r="BA157" s="338">
        <v>555</v>
      </c>
      <c r="BB157" s="338">
        <v>595</v>
      </c>
      <c r="BC157" s="338">
        <v>632</v>
      </c>
      <c r="BD157" s="338">
        <v>674</v>
      </c>
      <c r="BE157" s="338">
        <v>715</v>
      </c>
      <c r="BF157" s="338">
        <v>736</v>
      </c>
      <c r="BG157" s="338">
        <v>779</v>
      </c>
      <c r="BH157" s="338">
        <v>821</v>
      </c>
      <c r="BI157" s="338">
        <v>859</v>
      </c>
      <c r="BJ157" s="338">
        <v>897</v>
      </c>
      <c r="BK157" s="338">
        <v>942</v>
      </c>
      <c r="BL157" s="338">
        <v>984</v>
      </c>
      <c r="BM157" s="338">
        <v>1023</v>
      </c>
      <c r="BN157" s="338">
        <v>1046</v>
      </c>
      <c r="BO157" s="338">
        <v>1057</v>
      </c>
      <c r="BP157" s="338">
        <v>1070</v>
      </c>
      <c r="BQ157" s="338">
        <v>1069</v>
      </c>
      <c r="BR157" s="338">
        <v>1062</v>
      </c>
      <c r="BS157" s="338">
        <v>1028</v>
      </c>
      <c r="BT157" s="338">
        <v>951</v>
      </c>
      <c r="BU157" s="338">
        <v>827</v>
      </c>
      <c r="BV157" s="338">
        <v>735</v>
      </c>
      <c r="BW157" s="338">
        <v>593</v>
      </c>
      <c r="BX157" s="338">
        <v>528</v>
      </c>
      <c r="BY157" s="338">
        <v>486</v>
      </c>
      <c r="BZ157" s="338">
        <v>447</v>
      </c>
      <c r="CA157" s="338">
        <v>406</v>
      </c>
      <c r="CB157" s="338">
        <v>370</v>
      </c>
      <c r="CC157" s="338">
        <v>338</v>
      </c>
      <c r="CD157" s="338">
        <v>307</v>
      </c>
      <c r="CE157" s="338">
        <v>277</v>
      </c>
      <c r="CF157" s="338">
        <v>242</v>
      </c>
      <c r="CG157" s="333">
        <v>199</v>
      </c>
    </row>
    <row r="158" spans="1:85" ht="15.5" x14ac:dyDescent="0.35">
      <c r="A158" s="335"/>
      <c r="B158" s="310" t="s">
        <v>448</v>
      </c>
      <c r="C158" s="337"/>
      <c r="D158" s="338">
        <v>0</v>
      </c>
      <c r="E158" s="338">
        <v>0</v>
      </c>
      <c r="F158" s="338">
        <v>0</v>
      </c>
      <c r="G158" s="338">
        <v>0</v>
      </c>
      <c r="H158" s="338">
        <v>0</v>
      </c>
      <c r="I158" s="338">
        <v>0</v>
      </c>
      <c r="J158" s="338">
        <v>0</v>
      </c>
      <c r="K158" s="338">
        <v>0</v>
      </c>
      <c r="L158" s="338">
        <v>0</v>
      </c>
      <c r="M158" s="338">
        <v>0</v>
      </c>
      <c r="N158" s="338">
        <v>0</v>
      </c>
      <c r="O158" s="338">
        <v>0</v>
      </c>
      <c r="P158" s="338">
        <v>0</v>
      </c>
      <c r="Q158" s="338">
        <v>0</v>
      </c>
      <c r="R158" s="338">
        <v>0</v>
      </c>
      <c r="S158" s="338">
        <v>0</v>
      </c>
      <c r="T158" s="338">
        <v>0</v>
      </c>
      <c r="U158" s="338">
        <v>0</v>
      </c>
      <c r="V158" s="338">
        <v>0</v>
      </c>
      <c r="W158" s="338">
        <v>0</v>
      </c>
      <c r="X158" s="338">
        <v>0</v>
      </c>
      <c r="Y158" s="338">
        <v>0</v>
      </c>
      <c r="Z158" s="338">
        <v>0</v>
      </c>
      <c r="AA158" s="338">
        <v>0</v>
      </c>
      <c r="AB158" s="338">
        <v>0</v>
      </c>
      <c r="AC158" s="338">
        <v>0</v>
      </c>
      <c r="AD158" s="338">
        <v>0</v>
      </c>
      <c r="AE158" s="338">
        <v>0</v>
      </c>
      <c r="AF158" s="338">
        <v>0</v>
      </c>
      <c r="AG158" s="338">
        <v>0</v>
      </c>
      <c r="AH158" s="338">
        <v>0</v>
      </c>
      <c r="AI158" s="338">
        <v>0</v>
      </c>
      <c r="AJ158" s="338">
        <v>0</v>
      </c>
      <c r="AK158" s="338">
        <v>0</v>
      </c>
      <c r="AL158" s="338">
        <v>0</v>
      </c>
      <c r="AM158" s="338">
        <v>0</v>
      </c>
      <c r="AN158" s="338">
        <v>0</v>
      </c>
      <c r="AO158" s="338">
        <v>0</v>
      </c>
      <c r="AP158" s="338">
        <v>0</v>
      </c>
      <c r="AQ158" s="338">
        <v>0</v>
      </c>
      <c r="AR158" s="338">
        <v>0</v>
      </c>
      <c r="AS158" s="338">
        <v>0</v>
      </c>
      <c r="AT158" s="338">
        <v>0</v>
      </c>
      <c r="AU158" s="338">
        <v>0</v>
      </c>
      <c r="AV158" s="338">
        <v>18</v>
      </c>
      <c r="AW158" s="338">
        <v>1</v>
      </c>
      <c r="AX158" s="338">
        <v>2</v>
      </c>
      <c r="AY158" s="338">
        <v>3</v>
      </c>
      <c r="AZ158" s="338">
        <v>2</v>
      </c>
      <c r="BA158" s="338">
        <v>1</v>
      </c>
      <c r="BB158" s="338">
        <v>2</v>
      </c>
      <c r="BC158" s="338">
        <v>3</v>
      </c>
      <c r="BD158" s="338">
        <v>3</v>
      </c>
      <c r="BE158" s="338">
        <v>4</v>
      </c>
      <c r="BF158" s="338">
        <v>5</v>
      </c>
      <c r="BG158" s="338">
        <v>5</v>
      </c>
      <c r="BH158" s="338">
        <v>5</v>
      </c>
      <c r="BI158" s="338">
        <v>5</v>
      </c>
      <c r="BJ158" s="338">
        <v>6</v>
      </c>
      <c r="BK158" s="338">
        <v>6</v>
      </c>
      <c r="BL158" s="338">
        <v>7</v>
      </c>
      <c r="BM158" s="338">
        <v>8</v>
      </c>
      <c r="BN158" s="338">
        <v>9</v>
      </c>
      <c r="BO158" s="338">
        <v>9</v>
      </c>
      <c r="BP158" s="338">
        <v>9</v>
      </c>
      <c r="BQ158" s="338">
        <v>10</v>
      </c>
      <c r="BR158" s="338">
        <v>10</v>
      </c>
      <c r="BS158" s="338">
        <v>18</v>
      </c>
      <c r="BT158" s="338">
        <v>15</v>
      </c>
      <c r="BU158" s="338">
        <v>12</v>
      </c>
      <c r="BV158" s="338">
        <v>10</v>
      </c>
      <c r="BW158" s="338">
        <v>7</v>
      </c>
      <c r="BX158" s="338">
        <v>6</v>
      </c>
      <c r="BY158" s="338">
        <v>5</v>
      </c>
      <c r="BZ158" s="338">
        <v>5</v>
      </c>
      <c r="CA158" s="338">
        <v>5</v>
      </c>
      <c r="CB158" s="338">
        <v>5</v>
      </c>
      <c r="CC158" s="338">
        <v>4</v>
      </c>
      <c r="CD158" s="338">
        <v>4</v>
      </c>
      <c r="CE158" s="338">
        <v>4</v>
      </c>
      <c r="CF158" s="338">
        <v>4</v>
      </c>
      <c r="CG158" s="333">
        <v>3</v>
      </c>
    </row>
    <row r="159" spans="1:85" ht="15.5" x14ac:dyDescent="0.35">
      <c r="A159" s="335"/>
      <c r="B159" s="291" t="s">
        <v>390</v>
      </c>
      <c r="C159" s="337"/>
      <c r="D159" s="338">
        <v>0</v>
      </c>
      <c r="E159" s="338">
        <v>0</v>
      </c>
      <c r="F159" s="338">
        <v>0</v>
      </c>
      <c r="G159" s="338">
        <v>0</v>
      </c>
      <c r="H159" s="338">
        <v>0</v>
      </c>
      <c r="I159" s="338">
        <v>0</v>
      </c>
      <c r="J159" s="338">
        <v>0</v>
      </c>
      <c r="K159" s="338">
        <v>0</v>
      </c>
      <c r="L159" s="338">
        <v>0</v>
      </c>
      <c r="M159" s="338">
        <v>0</v>
      </c>
      <c r="N159" s="338">
        <v>0</v>
      </c>
      <c r="O159" s="338">
        <v>0</v>
      </c>
      <c r="P159" s="338">
        <v>0</v>
      </c>
      <c r="Q159" s="338">
        <v>0</v>
      </c>
      <c r="R159" s="338">
        <v>0</v>
      </c>
      <c r="S159" s="338">
        <v>0</v>
      </c>
      <c r="T159" s="338">
        <v>0</v>
      </c>
      <c r="U159" s="338">
        <v>0</v>
      </c>
      <c r="V159" s="338">
        <v>0</v>
      </c>
      <c r="W159" s="338">
        <v>0</v>
      </c>
      <c r="X159" s="338">
        <v>0</v>
      </c>
      <c r="Y159" s="338">
        <v>0</v>
      </c>
      <c r="Z159" s="338">
        <v>0</v>
      </c>
      <c r="AA159" s="338">
        <v>0</v>
      </c>
      <c r="AB159" s="338">
        <v>0</v>
      </c>
      <c r="AC159" s="338">
        <v>0</v>
      </c>
      <c r="AD159" s="338">
        <v>0</v>
      </c>
      <c r="AE159" s="338">
        <v>0</v>
      </c>
      <c r="AF159" s="338">
        <v>0</v>
      </c>
      <c r="AG159" s="338">
        <v>0</v>
      </c>
      <c r="AH159" s="338">
        <v>0</v>
      </c>
      <c r="AI159" s="338">
        <v>3</v>
      </c>
      <c r="AJ159" s="338">
        <v>17</v>
      </c>
      <c r="AK159" s="338">
        <v>30</v>
      </c>
      <c r="AL159" s="338">
        <v>44</v>
      </c>
      <c r="AM159" s="338">
        <v>61</v>
      </c>
      <c r="AN159" s="338">
        <v>81</v>
      </c>
      <c r="AO159" s="338">
        <v>104</v>
      </c>
      <c r="AP159" s="338">
        <v>130</v>
      </c>
      <c r="AQ159" s="338">
        <v>155</v>
      </c>
      <c r="AR159" s="338">
        <v>178</v>
      </c>
      <c r="AS159" s="338">
        <v>202</v>
      </c>
      <c r="AT159" s="338">
        <v>225</v>
      </c>
      <c r="AU159" s="338">
        <v>248</v>
      </c>
      <c r="AV159" s="338">
        <v>0</v>
      </c>
      <c r="AW159" s="338">
        <v>0</v>
      </c>
      <c r="AX159" s="338">
        <v>0</v>
      </c>
      <c r="AY159" s="338">
        <v>0</v>
      </c>
      <c r="AZ159" s="338">
        <v>0</v>
      </c>
      <c r="BA159" s="338">
        <v>0</v>
      </c>
      <c r="BB159" s="338">
        <v>0</v>
      </c>
      <c r="BC159" s="338">
        <v>0</v>
      </c>
      <c r="BD159" s="338">
        <v>0</v>
      </c>
      <c r="BE159" s="338">
        <v>0</v>
      </c>
      <c r="BF159" s="338">
        <v>0</v>
      </c>
      <c r="BG159" s="338">
        <v>0</v>
      </c>
      <c r="BH159" s="338">
        <v>0</v>
      </c>
      <c r="BI159" s="338">
        <v>0</v>
      </c>
      <c r="BJ159" s="338">
        <v>0</v>
      </c>
      <c r="BK159" s="338">
        <v>0</v>
      </c>
      <c r="BL159" s="338">
        <v>0</v>
      </c>
      <c r="BM159" s="338">
        <v>0</v>
      </c>
      <c r="BN159" s="338">
        <v>0</v>
      </c>
      <c r="BO159" s="338">
        <v>0</v>
      </c>
      <c r="BP159" s="338">
        <v>0</v>
      </c>
      <c r="BQ159" s="338">
        <v>0</v>
      </c>
      <c r="BR159" s="338">
        <v>0</v>
      </c>
      <c r="BS159" s="338">
        <v>0</v>
      </c>
      <c r="BT159" s="338">
        <v>0</v>
      </c>
      <c r="BU159" s="338">
        <v>0</v>
      </c>
      <c r="BV159" s="338">
        <v>0</v>
      </c>
      <c r="BW159" s="338">
        <v>0</v>
      </c>
      <c r="BX159" s="338">
        <v>0</v>
      </c>
      <c r="BY159" s="338">
        <v>0</v>
      </c>
      <c r="BZ159" s="338">
        <v>0</v>
      </c>
      <c r="CA159" s="338">
        <v>0</v>
      </c>
      <c r="CB159" s="338">
        <v>0</v>
      </c>
      <c r="CC159" s="338">
        <v>0</v>
      </c>
      <c r="CD159" s="338">
        <v>0</v>
      </c>
      <c r="CE159" s="338">
        <v>0</v>
      </c>
      <c r="CF159" s="338">
        <v>0</v>
      </c>
      <c r="CG159" s="333">
        <v>0</v>
      </c>
    </row>
    <row r="160" spans="1:85" ht="15.5" x14ac:dyDescent="0.35">
      <c r="A160" s="344"/>
      <c r="B160" s="291" t="s">
        <v>397</v>
      </c>
      <c r="C160" s="345"/>
      <c r="D160" s="346">
        <v>0</v>
      </c>
      <c r="E160" s="346">
        <v>0</v>
      </c>
      <c r="F160" s="346">
        <v>0</v>
      </c>
      <c r="G160" s="346">
        <v>0</v>
      </c>
      <c r="H160" s="346">
        <v>0</v>
      </c>
      <c r="I160" s="346">
        <v>0</v>
      </c>
      <c r="J160" s="346">
        <v>0</v>
      </c>
      <c r="K160" s="346">
        <v>0</v>
      </c>
      <c r="L160" s="346">
        <v>0</v>
      </c>
      <c r="M160" s="346">
        <v>0</v>
      </c>
      <c r="N160" s="346">
        <v>0</v>
      </c>
      <c r="O160" s="346">
        <v>0</v>
      </c>
      <c r="P160" s="346">
        <v>0</v>
      </c>
      <c r="Q160" s="346">
        <v>0</v>
      </c>
      <c r="R160" s="346">
        <v>0</v>
      </c>
      <c r="S160" s="346">
        <v>0</v>
      </c>
      <c r="T160" s="346">
        <v>0</v>
      </c>
      <c r="U160" s="346">
        <v>0</v>
      </c>
      <c r="V160" s="346">
        <v>0</v>
      </c>
      <c r="W160" s="346">
        <v>0</v>
      </c>
      <c r="X160" s="346">
        <v>0</v>
      </c>
      <c r="Y160" s="346">
        <v>0</v>
      </c>
      <c r="Z160" s="346">
        <v>0</v>
      </c>
      <c r="AA160" s="346">
        <v>0</v>
      </c>
      <c r="AB160" s="346">
        <v>0</v>
      </c>
      <c r="AC160" s="346">
        <v>0</v>
      </c>
      <c r="AD160" s="346">
        <v>0</v>
      </c>
      <c r="AE160" s="346">
        <v>0</v>
      </c>
      <c r="AF160" s="346">
        <v>0</v>
      </c>
      <c r="AG160" s="346">
        <v>0</v>
      </c>
      <c r="AH160" s="346">
        <v>0</v>
      </c>
      <c r="AI160" s="346">
        <v>0</v>
      </c>
      <c r="AJ160" s="346">
        <v>0</v>
      </c>
      <c r="AK160" s="346">
        <v>0</v>
      </c>
      <c r="AL160" s="346">
        <v>0</v>
      </c>
      <c r="AM160" s="346">
        <v>0</v>
      </c>
      <c r="AN160" s="346">
        <v>0</v>
      </c>
      <c r="AO160" s="346">
        <v>0</v>
      </c>
      <c r="AP160" s="346">
        <v>0</v>
      </c>
      <c r="AQ160" s="346">
        <v>0</v>
      </c>
      <c r="AR160" s="346">
        <v>0</v>
      </c>
      <c r="AS160" s="346">
        <v>0</v>
      </c>
      <c r="AT160" s="346">
        <v>0</v>
      </c>
      <c r="AU160" s="346">
        <v>0</v>
      </c>
      <c r="AV160" s="346">
        <v>0</v>
      </c>
      <c r="AW160" s="346">
        <v>0</v>
      </c>
      <c r="AX160" s="346">
        <v>0</v>
      </c>
      <c r="AY160" s="346">
        <v>0</v>
      </c>
      <c r="AZ160" s="346">
        <v>0</v>
      </c>
      <c r="BA160" s="346">
        <v>0</v>
      </c>
      <c r="BB160" s="346">
        <v>0</v>
      </c>
      <c r="BC160" s="346">
        <v>0</v>
      </c>
      <c r="BD160" s="346">
        <v>0</v>
      </c>
      <c r="BE160" s="346">
        <v>0</v>
      </c>
      <c r="BF160" s="346">
        <v>0</v>
      </c>
      <c r="BG160" s="346">
        <v>0</v>
      </c>
      <c r="BH160" s="346">
        <v>0</v>
      </c>
      <c r="BI160" s="346">
        <v>0</v>
      </c>
      <c r="BJ160" s="346">
        <v>0</v>
      </c>
      <c r="BK160" s="346">
        <v>0</v>
      </c>
      <c r="BL160" s="346">
        <v>0</v>
      </c>
      <c r="BM160" s="346">
        <v>0</v>
      </c>
      <c r="BN160" s="346">
        <v>0</v>
      </c>
      <c r="BO160" s="346">
        <v>0</v>
      </c>
      <c r="BP160" s="346">
        <v>0</v>
      </c>
      <c r="BQ160" s="346">
        <v>1</v>
      </c>
      <c r="BR160" s="346">
        <v>17</v>
      </c>
      <c r="BS160" s="346">
        <v>25</v>
      </c>
      <c r="BT160" s="346">
        <v>88</v>
      </c>
      <c r="BU160" s="346">
        <v>164</v>
      </c>
      <c r="BV160" s="346">
        <v>202</v>
      </c>
      <c r="BW160" s="346">
        <v>282</v>
      </c>
      <c r="BX160" s="346">
        <v>321</v>
      </c>
      <c r="BY160" s="346">
        <v>373</v>
      </c>
      <c r="BZ160" s="346">
        <v>431</v>
      </c>
      <c r="CA160" s="346">
        <v>493</v>
      </c>
      <c r="CB160" s="346">
        <v>556</v>
      </c>
      <c r="CC160" s="346">
        <v>621</v>
      </c>
      <c r="CD160" s="346">
        <v>661</v>
      </c>
      <c r="CE160" s="346">
        <v>682</v>
      </c>
      <c r="CF160" s="346">
        <v>747</v>
      </c>
      <c r="CG160" s="333">
        <v>851</v>
      </c>
    </row>
    <row r="161" spans="1:85" ht="15.5" x14ac:dyDescent="0.35">
      <c r="A161" s="344"/>
      <c r="B161" s="310" t="s">
        <v>447</v>
      </c>
      <c r="C161" s="345"/>
      <c r="D161" s="346">
        <v>0</v>
      </c>
      <c r="E161" s="346">
        <v>0</v>
      </c>
      <c r="F161" s="346">
        <v>0</v>
      </c>
      <c r="G161" s="346">
        <v>0</v>
      </c>
      <c r="H161" s="346">
        <v>0</v>
      </c>
      <c r="I161" s="346">
        <v>0</v>
      </c>
      <c r="J161" s="346">
        <v>0</v>
      </c>
      <c r="K161" s="346">
        <v>0</v>
      </c>
      <c r="L161" s="346">
        <v>0</v>
      </c>
      <c r="M161" s="346">
        <v>0</v>
      </c>
      <c r="N161" s="346">
        <v>0</v>
      </c>
      <c r="O161" s="346">
        <v>0</v>
      </c>
      <c r="P161" s="346">
        <v>0</v>
      </c>
      <c r="Q161" s="346">
        <v>0</v>
      </c>
      <c r="R161" s="346">
        <v>0</v>
      </c>
      <c r="S161" s="346">
        <v>0</v>
      </c>
      <c r="T161" s="346">
        <v>0</v>
      </c>
      <c r="U161" s="346">
        <v>0</v>
      </c>
      <c r="V161" s="346">
        <v>0</v>
      </c>
      <c r="W161" s="346">
        <v>0</v>
      </c>
      <c r="X161" s="346">
        <v>0</v>
      </c>
      <c r="Y161" s="346">
        <v>0</v>
      </c>
      <c r="Z161" s="346">
        <v>0</v>
      </c>
      <c r="AA161" s="346">
        <v>0</v>
      </c>
      <c r="AB161" s="346">
        <v>0</v>
      </c>
      <c r="AC161" s="346">
        <v>0</v>
      </c>
      <c r="AD161" s="346">
        <v>0</v>
      </c>
      <c r="AE161" s="346">
        <v>0</v>
      </c>
      <c r="AF161" s="346">
        <v>0</v>
      </c>
      <c r="AG161" s="346">
        <v>0</v>
      </c>
      <c r="AH161" s="346">
        <v>0</v>
      </c>
      <c r="AI161" s="346">
        <v>0</v>
      </c>
      <c r="AJ161" s="346">
        <v>0</v>
      </c>
      <c r="AK161" s="346">
        <v>0</v>
      </c>
      <c r="AL161" s="346">
        <v>0</v>
      </c>
      <c r="AM161" s="346">
        <v>0</v>
      </c>
      <c r="AN161" s="346">
        <v>0</v>
      </c>
      <c r="AO161" s="346">
        <v>0</v>
      </c>
      <c r="AP161" s="346">
        <v>0</v>
      </c>
      <c r="AQ161" s="346">
        <v>0</v>
      </c>
      <c r="AR161" s="346">
        <v>0</v>
      </c>
      <c r="AS161" s="346">
        <v>0</v>
      </c>
      <c r="AT161" s="346">
        <v>0</v>
      </c>
      <c r="AU161" s="346">
        <v>0</v>
      </c>
      <c r="AV161" s="346">
        <v>0</v>
      </c>
      <c r="AW161" s="346">
        <v>0</v>
      </c>
      <c r="AX161" s="346">
        <v>0</v>
      </c>
      <c r="AY161" s="346">
        <v>0</v>
      </c>
      <c r="AZ161" s="346">
        <v>0</v>
      </c>
      <c r="BA161" s="346">
        <v>0</v>
      </c>
      <c r="BB161" s="346">
        <v>0</v>
      </c>
      <c r="BC161" s="346">
        <v>0</v>
      </c>
      <c r="BD161" s="346">
        <v>0</v>
      </c>
      <c r="BE161" s="346">
        <v>0</v>
      </c>
      <c r="BF161" s="346">
        <v>0</v>
      </c>
      <c r="BG161" s="346">
        <v>0</v>
      </c>
      <c r="BH161" s="346">
        <v>0</v>
      </c>
      <c r="BI161" s="346">
        <v>0</v>
      </c>
      <c r="BJ161" s="346">
        <v>0</v>
      </c>
      <c r="BK161" s="346">
        <v>0</v>
      </c>
      <c r="BL161" s="346">
        <v>0</v>
      </c>
      <c r="BM161" s="346">
        <v>0</v>
      </c>
      <c r="BN161" s="346">
        <v>0</v>
      </c>
      <c r="BO161" s="346">
        <v>0</v>
      </c>
      <c r="BP161" s="346">
        <v>0</v>
      </c>
      <c r="BQ161" s="346">
        <v>1</v>
      </c>
      <c r="BR161" s="346">
        <v>16</v>
      </c>
      <c r="BS161" s="346">
        <v>24</v>
      </c>
      <c r="BT161" s="346">
        <v>87</v>
      </c>
      <c r="BU161" s="346">
        <v>162</v>
      </c>
      <c r="BV161" s="346">
        <v>200</v>
      </c>
      <c r="BW161" s="346">
        <v>279</v>
      </c>
      <c r="BX161" s="346">
        <v>318</v>
      </c>
      <c r="BY161" s="346">
        <v>369</v>
      </c>
      <c r="BZ161" s="346">
        <v>426</v>
      </c>
      <c r="CA161" s="346">
        <v>488</v>
      </c>
      <c r="CB161" s="346">
        <v>550</v>
      </c>
      <c r="CC161" s="346">
        <v>614</v>
      </c>
      <c r="CD161" s="346">
        <v>653</v>
      </c>
      <c r="CE161" s="346">
        <v>674</v>
      </c>
      <c r="CF161" s="346">
        <v>739</v>
      </c>
      <c r="CG161" s="333">
        <v>842</v>
      </c>
    </row>
    <row r="162" spans="1:85" ht="15.5" x14ac:dyDescent="0.35">
      <c r="A162" s="344"/>
      <c r="B162" s="310" t="s">
        <v>448</v>
      </c>
      <c r="C162" s="345"/>
      <c r="D162" s="346">
        <v>0</v>
      </c>
      <c r="E162" s="346">
        <v>0</v>
      </c>
      <c r="F162" s="346">
        <v>0</v>
      </c>
      <c r="G162" s="346">
        <v>0</v>
      </c>
      <c r="H162" s="346">
        <v>0</v>
      </c>
      <c r="I162" s="346">
        <v>0</v>
      </c>
      <c r="J162" s="346">
        <v>0</v>
      </c>
      <c r="K162" s="346">
        <v>0</v>
      </c>
      <c r="L162" s="346">
        <v>0</v>
      </c>
      <c r="M162" s="346">
        <v>0</v>
      </c>
      <c r="N162" s="346">
        <v>0</v>
      </c>
      <c r="O162" s="346">
        <v>0</v>
      </c>
      <c r="P162" s="346">
        <v>0</v>
      </c>
      <c r="Q162" s="346">
        <v>0</v>
      </c>
      <c r="R162" s="346">
        <v>0</v>
      </c>
      <c r="S162" s="346">
        <v>0</v>
      </c>
      <c r="T162" s="346">
        <v>0</v>
      </c>
      <c r="U162" s="346">
        <v>0</v>
      </c>
      <c r="V162" s="346">
        <v>0</v>
      </c>
      <c r="W162" s="346">
        <v>0</v>
      </c>
      <c r="X162" s="346">
        <v>0</v>
      </c>
      <c r="Y162" s="346">
        <v>0</v>
      </c>
      <c r="Z162" s="346">
        <v>0</v>
      </c>
      <c r="AA162" s="346">
        <v>0</v>
      </c>
      <c r="AB162" s="346">
        <v>0</v>
      </c>
      <c r="AC162" s="346">
        <v>0</v>
      </c>
      <c r="AD162" s="346">
        <v>0</v>
      </c>
      <c r="AE162" s="346">
        <v>0</v>
      </c>
      <c r="AF162" s="346">
        <v>0</v>
      </c>
      <c r="AG162" s="346">
        <v>0</v>
      </c>
      <c r="AH162" s="346">
        <v>0</v>
      </c>
      <c r="AI162" s="346">
        <v>0</v>
      </c>
      <c r="AJ162" s="346">
        <v>0</v>
      </c>
      <c r="AK162" s="346">
        <v>0</v>
      </c>
      <c r="AL162" s="346">
        <v>0</v>
      </c>
      <c r="AM162" s="346">
        <v>0</v>
      </c>
      <c r="AN162" s="346">
        <v>0</v>
      </c>
      <c r="AO162" s="346">
        <v>0</v>
      </c>
      <c r="AP162" s="346">
        <v>0</v>
      </c>
      <c r="AQ162" s="346">
        <v>0</v>
      </c>
      <c r="AR162" s="346">
        <v>0</v>
      </c>
      <c r="AS162" s="346">
        <v>0</v>
      </c>
      <c r="AT162" s="346">
        <v>0</v>
      </c>
      <c r="AU162" s="346">
        <v>0</v>
      </c>
      <c r="AV162" s="346">
        <v>0</v>
      </c>
      <c r="AW162" s="346">
        <v>0</v>
      </c>
      <c r="AX162" s="346">
        <v>0</v>
      </c>
      <c r="AY162" s="346">
        <v>0</v>
      </c>
      <c r="AZ162" s="346">
        <v>0</v>
      </c>
      <c r="BA162" s="346">
        <v>0</v>
      </c>
      <c r="BB162" s="346">
        <v>0</v>
      </c>
      <c r="BC162" s="346">
        <v>0</v>
      </c>
      <c r="BD162" s="346">
        <v>0</v>
      </c>
      <c r="BE162" s="346">
        <v>0</v>
      </c>
      <c r="BF162" s="346">
        <v>0</v>
      </c>
      <c r="BG162" s="346">
        <v>0</v>
      </c>
      <c r="BH162" s="346">
        <v>0</v>
      </c>
      <c r="BI162" s="346">
        <v>0</v>
      </c>
      <c r="BJ162" s="346">
        <v>0</v>
      </c>
      <c r="BK162" s="346">
        <v>0</v>
      </c>
      <c r="BL162" s="346">
        <v>0</v>
      </c>
      <c r="BM162" s="346">
        <v>0</v>
      </c>
      <c r="BN162" s="346">
        <v>0</v>
      </c>
      <c r="BO162" s="346">
        <v>0</v>
      </c>
      <c r="BP162" s="346">
        <v>0</v>
      </c>
      <c r="BQ162" s="346">
        <v>0</v>
      </c>
      <c r="BR162" s="346">
        <v>0</v>
      </c>
      <c r="BS162" s="346">
        <v>0</v>
      </c>
      <c r="BT162" s="346">
        <v>1</v>
      </c>
      <c r="BU162" s="346">
        <v>2</v>
      </c>
      <c r="BV162" s="346">
        <v>2</v>
      </c>
      <c r="BW162" s="346">
        <v>3</v>
      </c>
      <c r="BX162" s="346">
        <v>4</v>
      </c>
      <c r="BY162" s="346">
        <v>4</v>
      </c>
      <c r="BZ162" s="346">
        <v>5</v>
      </c>
      <c r="CA162" s="346">
        <v>6</v>
      </c>
      <c r="CB162" s="346">
        <v>6</v>
      </c>
      <c r="CC162" s="346">
        <v>7</v>
      </c>
      <c r="CD162" s="346">
        <v>7</v>
      </c>
      <c r="CE162" s="346">
        <v>8</v>
      </c>
      <c r="CF162" s="346">
        <v>8</v>
      </c>
      <c r="CG162" s="333">
        <v>10</v>
      </c>
    </row>
    <row r="163" spans="1:85" ht="26.15" customHeight="1" x14ac:dyDescent="0.35">
      <c r="A163" s="335"/>
      <c r="B163" s="336" t="s">
        <v>567</v>
      </c>
      <c r="C163" s="337"/>
      <c r="D163" s="338">
        <f t="shared" ref="D163:AI163" si="66">SUM(D164:D166)</f>
        <v>0</v>
      </c>
      <c r="E163" s="338">
        <f t="shared" si="66"/>
        <v>0</v>
      </c>
      <c r="F163" s="338">
        <f t="shared" si="66"/>
        <v>0</v>
      </c>
      <c r="G163" s="338">
        <f t="shared" si="66"/>
        <v>0</v>
      </c>
      <c r="H163" s="338">
        <f t="shared" si="66"/>
        <v>0</v>
      </c>
      <c r="I163" s="338">
        <f t="shared" si="66"/>
        <v>0</v>
      </c>
      <c r="J163" s="338">
        <f t="shared" si="66"/>
        <v>0</v>
      </c>
      <c r="K163" s="338">
        <f t="shared" si="66"/>
        <v>0</v>
      </c>
      <c r="L163" s="338">
        <f t="shared" si="66"/>
        <v>0</v>
      </c>
      <c r="M163" s="338">
        <f t="shared" si="66"/>
        <v>0</v>
      </c>
      <c r="N163" s="338">
        <f t="shared" si="66"/>
        <v>0</v>
      </c>
      <c r="O163" s="338">
        <f t="shared" si="66"/>
        <v>0</v>
      </c>
      <c r="P163" s="338">
        <f t="shared" si="66"/>
        <v>0</v>
      </c>
      <c r="Q163" s="338">
        <f t="shared" si="66"/>
        <v>0</v>
      </c>
      <c r="R163" s="338">
        <f t="shared" si="66"/>
        <v>0</v>
      </c>
      <c r="S163" s="338">
        <f t="shared" si="66"/>
        <v>0</v>
      </c>
      <c r="T163" s="338">
        <f t="shared" si="66"/>
        <v>0</v>
      </c>
      <c r="U163" s="338">
        <f t="shared" si="66"/>
        <v>0</v>
      </c>
      <c r="V163" s="338">
        <f t="shared" si="66"/>
        <v>0</v>
      </c>
      <c r="W163" s="338">
        <f t="shared" si="66"/>
        <v>0</v>
      </c>
      <c r="X163" s="338">
        <f t="shared" si="66"/>
        <v>0</v>
      </c>
      <c r="Y163" s="338">
        <f t="shared" si="66"/>
        <v>0</v>
      </c>
      <c r="Z163" s="338">
        <f t="shared" si="66"/>
        <v>0</v>
      </c>
      <c r="AA163" s="338">
        <f t="shared" si="66"/>
        <v>0</v>
      </c>
      <c r="AB163" s="338">
        <f t="shared" si="66"/>
        <v>0</v>
      </c>
      <c r="AC163" s="338">
        <f t="shared" si="66"/>
        <v>0</v>
      </c>
      <c r="AD163" s="338">
        <f t="shared" si="66"/>
        <v>0</v>
      </c>
      <c r="AE163" s="338">
        <f t="shared" si="66"/>
        <v>0</v>
      </c>
      <c r="AF163" s="338">
        <f t="shared" si="66"/>
        <v>3</v>
      </c>
      <c r="AG163" s="338">
        <f t="shared" si="66"/>
        <v>4</v>
      </c>
      <c r="AH163" s="338">
        <f t="shared" si="66"/>
        <v>49</v>
      </c>
      <c r="AI163" s="338">
        <f t="shared" si="66"/>
        <v>61</v>
      </c>
      <c r="AJ163" s="338">
        <f t="shared" ref="AJ163:BO163" si="67">SUM(AJ164:AJ166)</f>
        <v>69</v>
      </c>
      <c r="AK163" s="338">
        <f t="shared" si="67"/>
        <v>75</v>
      </c>
      <c r="AL163" s="338">
        <f t="shared" si="67"/>
        <v>81</v>
      </c>
      <c r="AM163" s="338">
        <f t="shared" si="67"/>
        <v>89</v>
      </c>
      <c r="AN163" s="338">
        <f t="shared" si="67"/>
        <v>105</v>
      </c>
      <c r="AO163" s="338">
        <f t="shared" si="67"/>
        <v>123</v>
      </c>
      <c r="AP163" s="338">
        <f t="shared" si="67"/>
        <v>147</v>
      </c>
      <c r="AQ163" s="338">
        <f t="shared" si="67"/>
        <v>174</v>
      </c>
      <c r="AR163" s="338">
        <f t="shared" si="67"/>
        <v>202</v>
      </c>
      <c r="AS163" s="338">
        <f t="shared" si="67"/>
        <v>234</v>
      </c>
      <c r="AT163" s="338">
        <f t="shared" si="67"/>
        <v>269</v>
      </c>
      <c r="AU163" s="338">
        <f t="shared" si="67"/>
        <v>299</v>
      </c>
      <c r="AV163" s="338">
        <f t="shared" si="67"/>
        <v>324</v>
      </c>
      <c r="AW163" s="338">
        <f t="shared" si="67"/>
        <v>347</v>
      </c>
      <c r="AX163" s="338">
        <f t="shared" si="67"/>
        <v>355</v>
      </c>
      <c r="AY163" s="338">
        <f t="shared" si="67"/>
        <v>50</v>
      </c>
      <c r="AZ163" s="338">
        <f t="shared" si="67"/>
        <v>36</v>
      </c>
      <c r="BA163" s="338">
        <f t="shared" si="67"/>
        <v>37</v>
      </c>
      <c r="BB163" s="338">
        <f t="shared" si="67"/>
        <v>39</v>
      </c>
      <c r="BC163" s="338">
        <f t="shared" si="67"/>
        <v>40</v>
      </c>
      <c r="BD163" s="338">
        <f t="shared" si="67"/>
        <v>41</v>
      </c>
      <c r="BE163" s="338">
        <f t="shared" si="67"/>
        <v>41</v>
      </c>
      <c r="BF163" s="338">
        <f t="shared" si="67"/>
        <v>41</v>
      </c>
      <c r="BG163" s="338">
        <f t="shared" si="67"/>
        <v>41</v>
      </c>
      <c r="BH163" s="338">
        <f t="shared" si="67"/>
        <v>42</v>
      </c>
      <c r="BI163" s="338">
        <f t="shared" si="67"/>
        <v>42</v>
      </c>
      <c r="BJ163" s="338">
        <f t="shared" si="67"/>
        <v>42</v>
      </c>
      <c r="BK163" s="338">
        <f t="shared" si="67"/>
        <v>42</v>
      </c>
      <c r="BL163" s="338">
        <f t="shared" si="67"/>
        <v>41</v>
      </c>
      <c r="BM163" s="338">
        <f t="shared" si="67"/>
        <v>40</v>
      </c>
      <c r="BN163" s="338">
        <f t="shared" si="67"/>
        <v>39</v>
      </c>
      <c r="BO163" s="338">
        <f t="shared" si="67"/>
        <v>36</v>
      </c>
      <c r="BP163" s="338">
        <f t="shared" ref="BP163:CG163" si="68">SUM(BP164:BP166)</f>
        <v>34</v>
      </c>
      <c r="BQ163" s="338">
        <f t="shared" si="68"/>
        <v>31</v>
      </c>
      <c r="BR163" s="338">
        <f t="shared" si="68"/>
        <v>29</v>
      </c>
      <c r="BS163" s="338">
        <f t="shared" si="68"/>
        <v>38</v>
      </c>
      <c r="BT163" s="338">
        <f t="shared" si="68"/>
        <v>34</v>
      </c>
      <c r="BU163" s="338">
        <f t="shared" si="68"/>
        <v>30</v>
      </c>
      <c r="BV163" s="338">
        <f t="shared" si="68"/>
        <v>27</v>
      </c>
      <c r="BW163" s="338">
        <f t="shared" si="68"/>
        <v>18</v>
      </c>
      <c r="BX163" s="338">
        <f t="shared" si="68"/>
        <v>15</v>
      </c>
      <c r="BY163" s="338">
        <f t="shared" si="68"/>
        <v>13</v>
      </c>
      <c r="BZ163" s="338">
        <f t="shared" si="68"/>
        <v>12</v>
      </c>
      <c r="CA163" s="338">
        <f t="shared" si="68"/>
        <v>10</v>
      </c>
      <c r="CB163" s="338">
        <f t="shared" si="68"/>
        <v>9</v>
      </c>
      <c r="CC163" s="338">
        <f t="shared" si="68"/>
        <v>8</v>
      </c>
      <c r="CD163" s="338">
        <f t="shared" si="68"/>
        <v>6</v>
      </c>
      <c r="CE163" s="338">
        <f t="shared" si="68"/>
        <v>5</v>
      </c>
      <c r="CF163" s="338">
        <f t="shared" si="68"/>
        <v>4</v>
      </c>
      <c r="CG163" s="333">
        <f t="shared" si="68"/>
        <v>3</v>
      </c>
    </row>
    <row r="164" spans="1:85" ht="15.5" x14ac:dyDescent="0.35">
      <c r="A164" s="344"/>
      <c r="B164" s="291" t="s">
        <v>383</v>
      </c>
      <c r="C164" s="337"/>
      <c r="D164" s="338">
        <v>0</v>
      </c>
      <c r="E164" s="338">
        <v>0</v>
      </c>
      <c r="F164" s="338">
        <v>0</v>
      </c>
      <c r="G164" s="338">
        <v>0</v>
      </c>
      <c r="H164" s="338">
        <v>0</v>
      </c>
      <c r="I164" s="338">
        <v>0</v>
      </c>
      <c r="J164" s="338">
        <v>0</v>
      </c>
      <c r="K164" s="338">
        <v>0</v>
      </c>
      <c r="L164" s="338">
        <v>0</v>
      </c>
      <c r="M164" s="338">
        <v>0</v>
      </c>
      <c r="N164" s="338">
        <v>0</v>
      </c>
      <c r="O164" s="338">
        <v>0</v>
      </c>
      <c r="P164" s="338">
        <v>0</v>
      </c>
      <c r="Q164" s="338">
        <v>0</v>
      </c>
      <c r="R164" s="338">
        <v>0</v>
      </c>
      <c r="S164" s="338">
        <v>0</v>
      </c>
      <c r="T164" s="338">
        <v>0</v>
      </c>
      <c r="U164" s="338">
        <v>0</v>
      </c>
      <c r="V164" s="338">
        <v>0</v>
      </c>
      <c r="W164" s="338">
        <v>0</v>
      </c>
      <c r="X164" s="338">
        <v>0</v>
      </c>
      <c r="Y164" s="338">
        <v>0</v>
      </c>
      <c r="Z164" s="338">
        <v>0</v>
      </c>
      <c r="AA164" s="338">
        <v>0</v>
      </c>
      <c r="AB164" s="338">
        <v>0</v>
      </c>
      <c r="AC164" s="338">
        <v>0</v>
      </c>
      <c r="AD164" s="338">
        <v>0</v>
      </c>
      <c r="AE164" s="338">
        <v>0</v>
      </c>
      <c r="AF164" s="338">
        <v>0</v>
      </c>
      <c r="AG164" s="338">
        <v>0</v>
      </c>
      <c r="AH164" s="338">
        <v>40</v>
      </c>
      <c r="AI164" s="338">
        <v>48</v>
      </c>
      <c r="AJ164" s="338">
        <v>52</v>
      </c>
      <c r="AK164" s="338">
        <v>56</v>
      </c>
      <c r="AL164" s="338">
        <v>60</v>
      </c>
      <c r="AM164" s="338">
        <v>66</v>
      </c>
      <c r="AN164" s="338">
        <v>79</v>
      </c>
      <c r="AO164" s="338">
        <v>95</v>
      </c>
      <c r="AP164" s="338">
        <v>117</v>
      </c>
      <c r="AQ164" s="338">
        <v>142</v>
      </c>
      <c r="AR164" s="338">
        <v>166</v>
      </c>
      <c r="AS164" s="338">
        <v>195</v>
      </c>
      <c r="AT164" s="338">
        <v>228</v>
      </c>
      <c r="AU164" s="338">
        <v>257</v>
      </c>
      <c r="AV164" s="338">
        <v>279</v>
      </c>
      <c r="AW164" s="338">
        <v>297</v>
      </c>
      <c r="AX164" s="338">
        <v>305</v>
      </c>
      <c r="AY164" s="338">
        <v>0</v>
      </c>
      <c r="AZ164" s="338">
        <v>0</v>
      </c>
      <c r="BA164" s="338">
        <v>0</v>
      </c>
      <c r="BB164" s="338">
        <v>0</v>
      </c>
      <c r="BC164" s="338">
        <v>0</v>
      </c>
      <c r="BD164" s="338">
        <v>0</v>
      </c>
      <c r="BE164" s="338">
        <v>0</v>
      </c>
      <c r="BF164" s="338">
        <v>0</v>
      </c>
      <c r="BG164" s="338">
        <v>0</v>
      </c>
      <c r="BH164" s="338">
        <v>0</v>
      </c>
      <c r="BI164" s="338">
        <v>0</v>
      </c>
      <c r="BJ164" s="338">
        <v>0</v>
      </c>
      <c r="BK164" s="338">
        <v>0</v>
      </c>
      <c r="BL164" s="338">
        <v>0</v>
      </c>
      <c r="BM164" s="338">
        <v>0</v>
      </c>
      <c r="BN164" s="338">
        <v>0</v>
      </c>
      <c r="BO164" s="338">
        <v>0</v>
      </c>
      <c r="BP164" s="338">
        <v>0</v>
      </c>
      <c r="BQ164" s="338">
        <v>0</v>
      </c>
      <c r="BR164" s="338">
        <v>0</v>
      </c>
      <c r="BS164" s="338">
        <v>0</v>
      </c>
      <c r="BT164" s="338">
        <v>0</v>
      </c>
      <c r="BU164" s="338">
        <v>0</v>
      </c>
      <c r="BV164" s="338">
        <v>0</v>
      </c>
      <c r="BW164" s="338">
        <v>0</v>
      </c>
      <c r="BX164" s="338">
        <v>0</v>
      </c>
      <c r="BY164" s="338">
        <v>0</v>
      </c>
      <c r="BZ164" s="338">
        <v>0</v>
      </c>
      <c r="CA164" s="338">
        <v>0</v>
      </c>
      <c r="CB164" s="338">
        <v>0</v>
      </c>
      <c r="CC164" s="338">
        <v>0</v>
      </c>
      <c r="CD164" s="338">
        <v>0</v>
      </c>
      <c r="CE164" s="338">
        <v>0</v>
      </c>
      <c r="CF164" s="338">
        <v>0</v>
      </c>
      <c r="CG164" s="333">
        <v>0</v>
      </c>
    </row>
    <row r="165" spans="1:85" ht="15.5" x14ac:dyDescent="0.35">
      <c r="A165" s="344"/>
      <c r="B165" s="291" t="s">
        <v>401</v>
      </c>
      <c r="C165" s="337"/>
      <c r="D165" s="338">
        <v>0</v>
      </c>
      <c r="E165" s="338">
        <v>0</v>
      </c>
      <c r="F165" s="338">
        <v>0</v>
      </c>
      <c r="G165" s="338">
        <v>0</v>
      </c>
      <c r="H165" s="338">
        <v>0</v>
      </c>
      <c r="I165" s="338">
        <v>0</v>
      </c>
      <c r="J165" s="338">
        <v>0</v>
      </c>
      <c r="K165" s="338">
        <v>0</v>
      </c>
      <c r="L165" s="338">
        <v>0</v>
      </c>
      <c r="M165" s="338">
        <v>0</v>
      </c>
      <c r="N165" s="338">
        <v>0</v>
      </c>
      <c r="O165" s="338">
        <v>0</v>
      </c>
      <c r="P165" s="338">
        <v>0</v>
      </c>
      <c r="Q165" s="338">
        <v>0</v>
      </c>
      <c r="R165" s="338">
        <v>0</v>
      </c>
      <c r="S165" s="338">
        <v>0</v>
      </c>
      <c r="T165" s="338">
        <v>0</v>
      </c>
      <c r="U165" s="338">
        <v>0</v>
      </c>
      <c r="V165" s="338">
        <v>0</v>
      </c>
      <c r="W165" s="338">
        <v>0</v>
      </c>
      <c r="X165" s="338">
        <v>0</v>
      </c>
      <c r="Y165" s="338">
        <v>0</v>
      </c>
      <c r="Z165" s="338">
        <v>0</v>
      </c>
      <c r="AA165" s="338">
        <v>0</v>
      </c>
      <c r="AB165" s="338">
        <v>0</v>
      </c>
      <c r="AC165" s="338">
        <v>0</v>
      </c>
      <c r="AD165" s="338">
        <v>0</v>
      </c>
      <c r="AE165" s="338">
        <v>0</v>
      </c>
      <c r="AF165" s="338">
        <v>3</v>
      </c>
      <c r="AG165" s="338">
        <v>4</v>
      </c>
      <c r="AH165" s="338">
        <v>6</v>
      </c>
      <c r="AI165" s="338">
        <v>10</v>
      </c>
      <c r="AJ165" s="338">
        <v>14</v>
      </c>
      <c r="AK165" s="338">
        <v>17</v>
      </c>
      <c r="AL165" s="338">
        <v>19</v>
      </c>
      <c r="AM165" s="338">
        <v>21</v>
      </c>
      <c r="AN165" s="338">
        <v>24</v>
      </c>
      <c r="AO165" s="338">
        <v>27</v>
      </c>
      <c r="AP165" s="338">
        <v>29</v>
      </c>
      <c r="AQ165" s="338">
        <v>31</v>
      </c>
      <c r="AR165" s="338">
        <v>34</v>
      </c>
      <c r="AS165" s="338">
        <v>37</v>
      </c>
      <c r="AT165" s="338">
        <v>39</v>
      </c>
      <c r="AU165" s="338">
        <v>40</v>
      </c>
      <c r="AV165" s="338">
        <v>43</v>
      </c>
      <c r="AW165" s="338">
        <v>48</v>
      </c>
      <c r="AX165" s="338">
        <v>49</v>
      </c>
      <c r="AY165" s="338">
        <v>50</v>
      </c>
      <c r="AZ165" s="338">
        <v>36</v>
      </c>
      <c r="BA165" s="338">
        <v>37</v>
      </c>
      <c r="BB165" s="338">
        <v>39</v>
      </c>
      <c r="BC165" s="338">
        <v>40</v>
      </c>
      <c r="BD165" s="338">
        <v>41</v>
      </c>
      <c r="BE165" s="338">
        <v>41</v>
      </c>
      <c r="BF165" s="338">
        <v>41</v>
      </c>
      <c r="BG165" s="338">
        <v>41</v>
      </c>
      <c r="BH165" s="338">
        <v>42</v>
      </c>
      <c r="BI165" s="338">
        <v>42</v>
      </c>
      <c r="BJ165" s="338">
        <v>42</v>
      </c>
      <c r="BK165" s="338">
        <v>42</v>
      </c>
      <c r="BL165" s="338">
        <v>41</v>
      </c>
      <c r="BM165" s="338">
        <v>40</v>
      </c>
      <c r="BN165" s="338">
        <v>39</v>
      </c>
      <c r="BO165" s="338">
        <v>36</v>
      </c>
      <c r="BP165" s="338">
        <v>34</v>
      </c>
      <c r="BQ165" s="338">
        <v>31</v>
      </c>
      <c r="BR165" s="338">
        <v>29</v>
      </c>
      <c r="BS165" s="338">
        <v>38</v>
      </c>
      <c r="BT165" s="338">
        <v>34</v>
      </c>
      <c r="BU165" s="338">
        <v>30</v>
      </c>
      <c r="BV165" s="338">
        <v>27</v>
      </c>
      <c r="BW165" s="338">
        <v>18</v>
      </c>
      <c r="BX165" s="338">
        <v>15</v>
      </c>
      <c r="BY165" s="338">
        <v>13</v>
      </c>
      <c r="BZ165" s="338">
        <v>12</v>
      </c>
      <c r="CA165" s="338">
        <v>10</v>
      </c>
      <c r="CB165" s="338">
        <v>9</v>
      </c>
      <c r="CC165" s="338">
        <v>8</v>
      </c>
      <c r="CD165" s="338">
        <v>6</v>
      </c>
      <c r="CE165" s="338">
        <v>5</v>
      </c>
      <c r="CF165" s="338">
        <v>4</v>
      </c>
      <c r="CG165" s="333">
        <v>3</v>
      </c>
    </row>
    <row r="166" spans="1:85" ht="15.5" x14ac:dyDescent="0.35">
      <c r="A166" s="344"/>
      <c r="B166" s="291" t="s">
        <v>402</v>
      </c>
      <c r="C166" s="337"/>
      <c r="D166" s="338">
        <v>0</v>
      </c>
      <c r="E166" s="338">
        <v>0</v>
      </c>
      <c r="F166" s="338">
        <v>0</v>
      </c>
      <c r="G166" s="338">
        <v>0</v>
      </c>
      <c r="H166" s="338">
        <v>0</v>
      </c>
      <c r="I166" s="338">
        <v>0</v>
      </c>
      <c r="J166" s="338">
        <v>0</v>
      </c>
      <c r="K166" s="338">
        <v>0</v>
      </c>
      <c r="L166" s="338">
        <v>0</v>
      </c>
      <c r="M166" s="338">
        <v>0</v>
      </c>
      <c r="N166" s="338">
        <v>0</v>
      </c>
      <c r="O166" s="338">
        <v>0</v>
      </c>
      <c r="P166" s="338">
        <v>0</v>
      </c>
      <c r="Q166" s="338">
        <v>0</v>
      </c>
      <c r="R166" s="338">
        <v>0</v>
      </c>
      <c r="S166" s="338">
        <v>0</v>
      </c>
      <c r="T166" s="338">
        <v>0</v>
      </c>
      <c r="U166" s="338">
        <v>0</v>
      </c>
      <c r="V166" s="338">
        <v>0</v>
      </c>
      <c r="W166" s="338">
        <v>0</v>
      </c>
      <c r="X166" s="338">
        <v>0</v>
      </c>
      <c r="Y166" s="338">
        <v>0</v>
      </c>
      <c r="Z166" s="338">
        <v>0</v>
      </c>
      <c r="AA166" s="338">
        <v>0</v>
      </c>
      <c r="AB166" s="338">
        <v>0</v>
      </c>
      <c r="AC166" s="338">
        <v>0</v>
      </c>
      <c r="AD166" s="338">
        <v>0</v>
      </c>
      <c r="AE166" s="338">
        <v>0</v>
      </c>
      <c r="AF166" s="338">
        <v>0</v>
      </c>
      <c r="AG166" s="338">
        <v>0</v>
      </c>
      <c r="AH166" s="338">
        <v>3</v>
      </c>
      <c r="AI166" s="338">
        <v>3</v>
      </c>
      <c r="AJ166" s="338">
        <v>3</v>
      </c>
      <c r="AK166" s="338">
        <v>2</v>
      </c>
      <c r="AL166" s="338">
        <v>2</v>
      </c>
      <c r="AM166" s="338">
        <v>2</v>
      </c>
      <c r="AN166" s="338">
        <v>2</v>
      </c>
      <c r="AO166" s="338">
        <v>1</v>
      </c>
      <c r="AP166" s="338">
        <v>1</v>
      </c>
      <c r="AQ166" s="338">
        <v>1</v>
      </c>
      <c r="AR166" s="338">
        <v>2</v>
      </c>
      <c r="AS166" s="338">
        <v>2</v>
      </c>
      <c r="AT166" s="338">
        <v>2</v>
      </c>
      <c r="AU166" s="338">
        <v>2</v>
      </c>
      <c r="AV166" s="338">
        <v>2</v>
      </c>
      <c r="AW166" s="338">
        <v>2</v>
      </c>
      <c r="AX166" s="338">
        <v>1</v>
      </c>
      <c r="AY166" s="338">
        <v>0</v>
      </c>
      <c r="AZ166" s="338">
        <v>0</v>
      </c>
      <c r="BA166" s="338">
        <v>0</v>
      </c>
      <c r="BB166" s="338">
        <v>0</v>
      </c>
      <c r="BC166" s="338">
        <v>0</v>
      </c>
      <c r="BD166" s="338">
        <v>0</v>
      </c>
      <c r="BE166" s="338">
        <v>0</v>
      </c>
      <c r="BF166" s="338">
        <v>0</v>
      </c>
      <c r="BG166" s="338">
        <v>0</v>
      </c>
      <c r="BH166" s="338">
        <v>0</v>
      </c>
      <c r="BI166" s="338">
        <v>0</v>
      </c>
      <c r="BJ166" s="338">
        <v>0</v>
      </c>
      <c r="BK166" s="338">
        <v>0</v>
      </c>
      <c r="BL166" s="338">
        <v>0</v>
      </c>
      <c r="BM166" s="338">
        <v>0</v>
      </c>
      <c r="BN166" s="338">
        <v>0</v>
      </c>
      <c r="BO166" s="338">
        <v>0</v>
      </c>
      <c r="BP166" s="338">
        <v>0</v>
      </c>
      <c r="BQ166" s="338">
        <v>0</v>
      </c>
      <c r="BR166" s="338">
        <v>0</v>
      </c>
      <c r="BS166" s="338">
        <v>0</v>
      </c>
      <c r="BT166" s="338">
        <v>0</v>
      </c>
      <c r="BU166" s="338">
        <v>0</v>
      </c>
      <c r="BV166" s="338">
        <v>0</v>
      </c>
      <c r="BW166" s="338">
        <v>0</v>
      </c>
      <c r="BX166" s="338">
        <v>0</v>
      </c>
      <c r="BY166" s="338">
        <v>0</v>
      </c>
      <c r="BZ166" s="338">
        <v>0</v>
      </c>
      <c r="CA166" s="338">
        <v>0</v>
      </c>
      <c r="CB166" s="338">
        <v>0</v>
      </c>
      <c r="CC166" s="338">
        <v>0</v>
      </c>
      <c r="CD166" s="338">
        <v>0</v>
      </c>
      <c r="CE166" s="338">
        <v>0</v>
      </c>
      <c r="CF166" s="338">
        <v>0</v>
      </c>
      <c r="CG166" s="333">
        <v>0</v>
      </c>
    </row>
    <row r="167" spans="1:85" ht="27" customHeight="1" x14ac:dyDescent="0.35">
      <c r="A167" s="344"/>
      <c r="B167" s="336" t="s">
        <v>571</v>
      </c>
      <c r="C167" s="337"/>
      <c r="D167" s="338">
        <f t="shared" ref="D167:AI167" si="69">SUM(D168:D169)</f>
        <v>0</v>
      </c>
      <c r="E167" s="338">
        <f t="shared" si="69"/>
        <v>0</v>
      </c>
      <c r="F167" s="338">
        <f t="shared" si="69"/>
        <v>0</v>
      </c>
      <c r="G167" s="338">
        <f t="shared" si="69"/>
        <v>0</v>
      </c>
      <c r="H167" s="338">
        <f t="shared" si="69"/>
        <v>0</v>
      </c>
      <c r="I167" s="338">
        <f t="shared" si="69"/>
        <v>0</v>
      </c>
      <c r="J167" s="338">
        <f t="shared" si="69"/>
        <v>0</v>
      </c>
      <c r="K167" s="338">
        <f t="shared" si="69"/>
        <v>0</v>
      </c>
      <c r="L167" s="338">
        <f t="shared" si="69"/>
        <v>0</v>
      </c>
      <c r="M167" s="338">
        <f t="shared" si="69"/>
        <v>0</v>
      </c>
      <c r="N167" s="338">
        <f t="shared" si="69"/>
        <v>0</v>
      </c>
      <c r="O167" s="338">
        <f t="shared" si="69"/>
        <v>0</v>
      </c>
      <c r="P167" s="338">
        <f t="shared" si="69"/>
        <v>0</v>
      </c>
      <c r="Q167" s="338">
        <f t="shared" si="69"/>
        <v>0</v>
      </c>
      <c r="R167" s="338">
        <f t="shared" si="69"/>
        <v>0</v>
      </c>
      <c r="S167" s="338">
        <f t="shared" si="69"/>
        <v>0</v>
      </c>
      <c r="T167" s="338">
        <f t="shared" si="69"/>
        <v>0</v>
      </c>
      <c r="U167" s="338">
        <f t="shared" si="69"/>
        <v>0</v>
      </c>
      <c r="V167" s="338">
        <f t="shared" si="69"/>
        <v>0</v>
      </c>
      <c r="W167" s="338">
        <f t="shared" si="69"/>
        <v>0</v>
      </c>
      <c r="X167" s="338">
        <f t="shared" si="69"/>
        <v>0</v>
      </c>
      <c r="Y167" s="338">
        <f t="shared" si="69"/>
        <v>0</v>
      </c>
      <c r="Z167" s="338">
        <f t="shared" si="69"/>
        <v>0</v>
      </c>
      <c r="AA167" s="338">
        <f t="shared" si="69"/>
        <v>0</v>
      </c>
      <c r="AB167" s="338">
        <f t="shared" si="69"/>
        <v>0</v>
      </c>
      <c r="AC167" s="338">
        <f t="shared" si="69"/>
        <v>0</v>
      </c>
      <c r="AD167" s="338">
        <f t="shared" si="69"/>
        <v>0</v>
      </c>
      <c r="AE167" s="338">
        <f t="shared" si="69"/>
        <v>0</v>
      </c>
      <c r="AF167" s="338">
        <f t="shared" si="69"/>
        <v>0</v>
      </c>
      <c r="AG167" s="338">
        <f t="shared" si="69"/>
        <v>0</v>
      </c>
      <c r="AH167" s="338">
        <f t="shared" si="69"/>
        <v>0</v>
      </c>
      <c r="AI167" s="338">
        <f t="shared" si="69"/>
        <v>0</v>
      </c>
      <c r="AJ167" s="338">
        <f t="shared" ref="AJ167:BO167" si="70">SUM(AJ168:AJ169)</f>
        <v>0</v>
      </c>
      <c r="AK167" s="338">
        <f t="shared" si="70"/>
        <v>0</v>
      </c>
      <c r="AL167" s="338">
        <f t="shared" si="70"/>
        <v>0</v>
      </c>
      <c r="AM167" s="338">
        <f t="shared" si="70"/>
        <v>0</v>
      </c>
      <c r="AN167" s="338">
        <f t="shared" si="70"/>
        <v>0</v>
      </c>
      <c r="AO167" s="338">
        <f t="shared" si="70"/>
        <v>0</v>
      </c>
      <c r="AP167" s="338">
        <f t="shared" si="70"/>
        <v>0</v>
      </c>
      <c r="AQ167" s="338">
        <f t="shared" si="70"/>
        <v>0</v>
      </c>
      <c r="AR167" s="338">
        <f t="shared" si="70"/>
        <v>0</v>
      </c>
      <c r="AS167" s="338">
        <f t="shared" si="70"/>
        <v>0</v>
      </c>
      <c r="AT167" s="338">
        <f t="shared" si="70"/>
        <v>0</v>
      </c>
      <c r="AU167" s="338">
        <f t="shared" si="70"/>
        <v>0</v>
      </c>
      <c r="AV167" s="338">
        <f t="shared" si="70"/>
        <v>0</v>
      </c>
      <c r="AW167" s="338">
        <f t="shared" si="70"/>
        <v>0</v>
      </c>
      <c r="AX167" s="338">
        <f t="shared" si="70"/>
        <v>0</v>
      </c>
      <c r="AY167" s="338">
        <f t="shared" si="70"/>
        <v>0</v>
      </c>
      <c r="AZ167" s="338">
        <f t="shared" si="70"/>
        <v>0</v>
      </c>
      <c r="BA167" s="338">
        <f t="shared" si="70"/>
        <v>0</v>
      </c>
      <c r="BB167" s="338">
        <f t="shared" si="70"/>
        <v>0</v>
      </c>
      <c r="BC167" s="338">
        <f t="shared" si="70"/>
        <v>0</v>
      </c>
      <c r="BD167" s="338">
        <f t="shared" si="70"/>
        <v>0</v>
      </c>
      <c r="BE167" s="338">
        <f t="shared" si="70"/>
        <v>0</v>
      </c>
      <c r="BF167" s="338">
        <f t="shared" si="70"/>
        <v>0</v>
      </c>
      <c r="BG167" s="338">
        <f t="shared" si="70"/>
        <v>150</v>
      </c>
      <c r="BH167" s="338">
        <f t="shared" si="70"/>
        <v>153</v>
      </c>
      <c r="BI167" s="338">
        <f t="shared" si="70"/>
        <v>156</v>
      </c>
      <c r="BJ167" s="338">
        <f t="shared" si="70"/>
        <v>159</v>
      </c>
      <c r="BK167" s="338">
        <f t="shared" si="70"/>
        <v>171</v>
      </c>
      <c r="BL167" s="338">
        <f t="shared" si="70"/>
        <v>172</v>
      </c>
      <c r="BM167" s="338">
        <f t="shared" si="70"/>
        <v>176</v>
      </c>
      <c r="BN167" s="338">
        <f t="shared" si="70"/>
        <v>182</v>
      </c>
      <c r="BO167" s="338">
        <f t="shared" si="70"/>
        <v>185</v>
      </c>
      <c r="BP167" s="338">
        <f t="shared" ref="BP167:CG167" si="71">SUM(BP168:BP169)</f>
        <v>187</v>
      </c>
      <c r="BQ167" s="338">
        <f t="shared" si="71"/>
        <v>188</v>
      </c>
      <c r="BR167" s="338">
        <f t="shared" si="71"/>
        <v>188</v>
      </c>
      <c r="BS167" s="338">
        <f t="shared" si="71"/>
        <v>188</v>
      </c>
      <c r="BT167" s="338">
        <f t="shared" si="71"/>
        <v>185</v>
      </c>
      <c r="BU167" s="338">
        <f t="shared" si="71"/>
        <v>182</v>
      </c>
      <c r="BV167" s="338">
        <f t="shared" si="71"/>
        <v>180</v>
      </c>
      <c r="BW167" s="338">
        <f t="shared" si="71"/>
        <v>174</v>
      </c>
      <c r="BX167" s="338">
        <f t="shared" si="71"/>
        <v>149</v>
      </c>
      <c r="BY167" s="338">
        <f t="shared" si="71"/>
        <v>147</v>
      </c>
      <c r="BZ167" s="338">
        <f t="shared" si="71"/>
        <v>144</v>
      </c>
      <c r="CA167" s="338">
        <f t="shared" si="71"/>
        <v>142</v>
      </c>
      <c r="CB167" s="338">
        <f t="shared" si="71"/>
        <v>140</v>
      </c>
      <c r="CC167" s="338">
        <f t="shared" si="71"/>
        <v>137</v>
      </c>
      <c r="CD167" s="338">
        <f t="shared" si="71"/>
        <v>132</v>
      </c>
      <c r="CE167" s="338">
        <f t="shared" si="71"/>
        <v>126</v>
      </c>
      <c r="CF167" s="338">
        <f t="shared" si="71"/>
        <v>122</v>
      </c>
      <c r="CG167" s="333">
        <f t="shared" si="71"/>
        <v>118</v>
      </c>
    </row>
    <row r="168" spans="1:85" ht="15.5" x14ac:dyDescent="0.35">
      <c r="A168" s="344"/>
      <c r="B168" s="291" t="s">
        <v>572</v>
      </c>
      <c r="C168" s="337"/>
      <c r="D168" s="338">
        <v>0</v>
      </c>
      <c r="E168" s="338">
        <v>0</v>
      </c>
      <c r="F168" s="338">
        <v>0</v>
      </c>
      <c r="G168" s="338">
        <v>0</v>
      </c>
      <c r="H168" s="338">
        <v>0</v>
      </c>
      <c r="I168" s="338">
        <v>0</v>
      </c>
      <c r="J168" s="338">
        <v>0</v>
      </c>
      <c r="K168" s="338">
        <v>0</v>
      </c>
      <c r="L168" s="338">
        <v>0</v>
      </c>
      <c r="M168" s="338">
        <v>0</v>
      </c>
      <c r="N168" s="338">
        <v>0</v>
      </c>
      <c r="O168" s="338">
        <v>0</v>
      </c>
      <c r="P168" s="338">
        <v>0</v>
      </c>
      <c r="Q168" s="338">
        <v>0</v>
      </c>
      <c r="R168" s="338">
        <v>0</v>
      </c>
      <c r="S168" s="338">
        <v>0</v>
      </c>
      <c r="T168" s="338">
        <v>0</v>
      </c>
      <c r="U168" s="338">
        <v>0</v>
      </c>
      <c r="V168" s="338">
        <v>0</v>
      </c>
      <c r="W168" s="338">
        <v>0</v>
      </c>
      <c r="X168" s="338">
        <v>0</v>
      </c>
      <c r="Y168" s="338">
        <v>0</v>
      </c>
      <c r="Z168" s="338">
        <v>0</v>
      </c>
      <c r="AA168" s="338">
        <v>0</v>
      </c>
      <c r="AB168" s="338">
        <v>0</v>
      </c>
      <c r="AC168" s="338">
        <v>0</v>
      </c>
      <c r="AD168" s="338">
        <v>0</v>
      </c>
      <c r="AE168" s="338">
        <v>0</v>
      </c>
      <c r="AF168" s="338">
        <v>0</v>
      </c>
      <c r="AG168" s="338">
        <v>0</v>
      </c>
      <c r="AH168" s="338">
        <v>0</v>
      </c>
      <c r="AI168" s="338">
        <v>0</v>
      </c>
      <c r="AJ168" s="338">
        <v>0</v>
      </c>
      <c r="AK168" s="338">
        <v>0</v>
      </c>
      <c r="AL168" s="338">
        <v>0</v>
      </c>
      <c r="AM168" s="338">
        <v>0</v>
      </c>
      <c r="AN168" s="338">
        <v>0</v>
      </c>
      <c r="AO168" s="338">
        <v>0</v>
      </c>
      <c r="AP168" s="338">
        <v>0</v>
      </c>
      <c r="AQ168" s="338">
        <v>0</v>
      </c>
      <c r="AR168" s="338">
        <v>0</v>
      </c>
      <c r="AS168" s="338">
        <v>0</v>
      </c>
      <c r="AT168" s="338">
        <v>0</v>
      </c>
      <c r="AU168" s="338">
        <v>0</v>
      </c>
      <c r="AV168" s="338">
        <v>0</v>
      </c>
      <c r="AW168" s="338">
        <v>0</v>
      </c>
      <c r="AX168" s="338">
        <v>0</v>
      </c>
      <c r="AY168" s="338">
        <v>0</v>
      </c>
      <c r="AZ168" s="338">
        <v>0</v>
      </c>
      <c r="BA168" s="338">
        <v>0</v>
      </c>
      <c r="BB168" s="338">
        <v>0</v>
      </c>
      <c r="BC168" s="338">
        <v>0</v>
      </c>
      <c r="BD168" s="338">
        <v>0</v>
      </c>
      <c r="BE168" s="338">
        <v>0</v>
      </c>
      <c r="BF168" s="338">
        <v>0</v>
      </c>
      <c r="BG168" s="338">
        <v>0</v>
      </c>
      <c r="BH168" s="338">
        <v>0</v>
      </c>
      <c r="BI168" s="338">
        <v>0</v>
      </c>
      <c r="BJ168" s="338">
        <v>0</v>
      </c>
      <c r="BK168" s="338">
        <v>9</v>
      </c>
      <c r="BL168" s="338">
        <v>8</v>
      </c>
      <c r="BM168" s="338">
        <v>7</v>
      </c>
      <c r="BN168" s="338">
        <v>7</v>
      </c>
      <c r="BO168" s="338">
        <v>6</v>
      </c>
      <c r="BP168" s="338">
        <v>6</v>
      </c>
      <c r="BQ168" s="338">
        <v>5</v>
      </c>
      <c r="BR168" s="338">
        <v>5</v>
      </c>
      <c r="BS168" s="338">
        <v>5</v>
      </c>
      <c r="BT168" s="338">
        <v>4</v>
      </c>
      <c r="BU168" s="338">
        <v>4</v>
      </c>
      <c r="BV168" s="338">
        <v>4</v>
      </c>
      <c r="BW168" s="338">
        <v>3</v>
      </c>
      <c r="BX168" s="338">
        <v>2</v>
      </c>
      <c r="BY168" s="338">
        <v>2</v>
      </c>
      <c r="BZ168" s="338">
        <v>2</v>
      </c>
      <c r="CA168" s="338">
        <v>2</v>
      </c>
      <c r="CB168" s="338">
        <v>2</v>
      </c>
      <c r="CC168" s="338">
        <v>2</v>
      </c>
      <c r="CD168" s="338">
        <v>1</v>
      </c>
      <c r="CE168" s="338">
        <v>1</v>
      </c>
      <c r="CF168" s="338">
        <v>1</v>
      </c>
      <c r="CG168" s="333">
        <v>1</v>
      </c>
    </row>
    <row r="169" spans="1:85" ht="15.5" x14ac:dyDescent="0.35">
      <c r="A169" s="344"/>
      <c r="B169" s="291" t="s">
        <v>573</v>
      </c>
      <c r="C169" s="337"/>
      <c r="D169" s="338">
        <v>0</v>
      </c>
      <c r="E169" s="338">
        <v>0</v>
      </c>
      <c r="F169" s="338">
        <v>0</v>
      </c>
      <c r="G169" s="338">
        <v>0</v>
      </c>
      <c r="H169" s="338">
        <v>0</v>
      </c>
      <c r="I169" s="338">
        <v>0</v>
      </c>
      <c r="J169" s="338">
        <v>0</v>
      </c>
      <c r="K169" s="338">
        <v>0</v>
      </c>
      <c r="L169" s="338">
        <v>0</v>
      </c>
      <c r="M169" s="338">
        <v>0</v>
      </c>
      <c r="N169" s="338">
        <v>0</v>
      </c>
      <c r="O169" s="338">
        <v>0</v>
      </c>
      <c r="P169" s="338">
        <v>0</v>
      </c>
      <c r="Q169" s="338">
        <v>0</v>
      </c>
      <c r="R169" s="338">
        <v>0</v>
      </c>
      <c r="S169" s="338">
        <v>0</v>
      </c>
      <c r="T169" s="338">
        <v>0</v>
      </c>
      <c r="U169" s="338">
        <v>0</v>
      </c>
      <c r="V169" s="338">
        <v>0</v>
      </c>
      <c r="W169" s="338">
        <v>0</v>
      </c>
      <c r="X169" s="338">
        <v>0</v>
      </c>
      <c r="Y169" s="338">
        <v>0</v>
      </c>
      <c r="Z169" s="338">
        <v>0</v>
      </c>
      <c r="AA169" s="338">
        <v>0</v>
      </c>
      <c r="AB169" s="338">
        <v>0</v>
      </c>
      <c r="AC169" s="338">
        <v>0</v>
      </c>
      <c r="AD169" s="338">
        <v>0</v>
      </c>
      <c r="AE169" s="338">
        <v>0</v>
      </c>
      <c r="AF169" s="338">
        <v>0</v>
      </c>
      <c r="AG169" s="338">
        <v>0</v>
      </c>
      <c r="AH169" s="338">
        <v>0</v>
      </c>
      <c r="AI169" s="338">
        <v>0</v>
      </c>
      <c r="AJ169" s="338">
        <v>0</v>
      </c>
      <c r="AK169" s="338">
        <v>0</v>
      </c>
      <c r="AL169" s="338">
        <v>0</v>
      </c>
      <c r="AM169" s="338">
        <v>0</v>
      </c>
      <c r="AN169" s="338">
        <v>0</v>
      </c>
      <c r="AO169" s="338">
        <v>0</v>
      </c>
      <c r="AP169" s="338">
        <v>0</v>
      </c>
      <c r="AQ169" s="338">
        <v>0</v>
      </c>
      <c r="AR169" s="338">
        <v>0</v>
      </c>
      <c r="AS169" s="338">
        <v>0</v>
      </c>
      <c r="AT169" s="338">
        <v>0</v>
      </c>
      <c r="AU169" s="338">
        <v>0</v>
      </c>
      <c r="AV169" s="338">
        <v>0</v>
      </c>
      <c r="AW169" s="338">
        <v>0</v>
      </c>
      <c r="AX169" s="338">
        <v>0</v>
      </c>
      <c r="AY169" s="338">
        <v>0</v>
      </c>
      <c r="AZ169" s="338">
        <v>0</v>
      </c>
      <c r="BA169" s="338">
        <v>0</v>
      </c>
      <c r="BB169" s="338">
        <v>0</v>
      </c>
      <c r="BC169" s="338">
        <v>0</v>
      </c>
      <c r="BD169" s="338">
        <v>0</v>
      </c>
      <c r="BE169" s="338">
        <v>0</v>
      </c>
      <c r="BF169" s="338">
        <v>0</v>
      </c>
      <c r="BG169" s="338">
        <v>150</v>
      </c>
      <c r="BH169" s="338">
        <v>153</v>
      </c>
      <c r="BI169" s="338">
        <v>156</v>
      </c>
      <c r="BJ169" s="338">
        <v>159</v>
      </c>
      <c r="BK169" s="338">
        <v>162</v>
      </c>
      <c r="BL169" s="338">
        <v>164</v>
      </c>
      <c r="BM169" s="338">
        <v>169</v>
      </c>
      <c r="BN169" s="338">
        <v>175</v>
      </c>
      <c r="BO169" s="338">
        <v>179</v>
      </c>
      <c r="BP169" s="338">
        <v>181</v>
      </c>
      <c r="BQ169" s="338">
        <v>183</v>
      </c>
      <c r="BR169" s="338">
        <v>183</v>
      </c>
      <c r="BS169" s="338">
        <v>183</v>
      </c>
      <c r="BT169" s="338">
        <v>181</v>
      </c>
      <c r="BU169" s="338">
        <v>178</v>
      </c>
      <c r="BV169" s="338">
        <v>176</v>
      </c>
      <c r="BW169" s="338">
        <v>171</v>
      </c>
      <c r="BX169" s="338">
        <v>147</v>
      </c>
      <c r="BY169" s="338">
        <v>145</v>
      </c>
      <c r="BZ169" s="338">
        <v>142</v>
      </c>
      <c r="CA169" s="338">
        <v>140</v>
      </c>
      <c r="CB169" s="338">
        <v>138</v>
      </c>
      <c r="CC169" s="338">
        <v>135</v>
      </c>
      <c r="CD169" s="338">
        <v>131</v>
      </c>
      <c r="CE169" s="338">
        <v>125</v>
      </c>
      <c r="CF169" s="338">
        <v>121</v>
      </c>
      <c r="CG169" s="333">
        <v>117</v>
      </c>
    </row>
    <row r="170" spans="1:85" ht="27" customHeight="1" x14ac:dyDescent="0.35">
      <c r="A170" s="335"/>
      <c r="B170" s="336" t="s">
        <v>608</v>
      </c>
      <c r="C170" s="337"/>
      <c r="D170" s="338">
        <f t="shared" ref="D170:AI170" si="72">SUM(D171)</f>
        <v>0</v>
      </c>
      <c r="E170" s="338">
        <f t="shared" si="72"/>
        <v>0</v>
      </c>
      <c r="F170" s="338">
        <f t="shared" si="72"/>
        <v>0</v>
      </c>
      <c r="G170" s="338">
        <f t="shared" si="72"/>
        <v>0</v>
      </c>
      <c r="H170" s="338">
        <f t="shared" si="72"/>
        <v>0</v>
      </c>
      <c r="I170" s="338">
        <f t="shared" si="72"/>
        <v>0</v>
      </c>
      <c r="J170" s="338">
        <f t="shared" si="72"/>
        <v>0</v>
      </c>
      <c r="K170" s="338">
        <f t="shared" si="72"/>
        <v>0</v>
      </c>
      <c r="L170" s="338">
        <f t="shared" si="72"/>
        <v>0</v>
      </c>
      <c r="M170" s="338">
        <f t="shared" si="72"/>
        <v>0</v>
      </c>
      <c r="N170" s="338">
        <f t="shared" si="72"/>
        <v>0</v>
      </c>
      <c r="O170" s="338">
        <f t="shared" si="72"/>
        <v>0</v>
      </c>
      <c r="P170" s="338">
        <f t="shared" si="72"/>
        <v>0</v>
      </c>
      <c r="Q170" s="338">
        <f t="shared" si="72"/>
        <v>0</v>
      </c>
      <c r="R170" s="338">
        <f t="shared" si="72"/>
        <v>0</v>
      </c>
      <c r="S170" s="338">
        <f t="shared" si="72"/>
        <v>0</v>
      </c>
      <c r="T170" s="338">
        <f t="shared" si="72"/>
        <v>0</v>
      </c>
      <c r="U170" s="338">
        <f t="shared" si="72"/>
        <v>0</v>
      </c>
      <c r="V170" s="338">
        <f t="shared" si="72"/>
        <v>0</v>
      </c>
      <c r="W170" s="338">
        <f t="shared" si="72"/>
        <v>0</v>
      </c>
      <c r="X170" s="338">
        <f t="shared" si="72"/>
        <v>0</v>
      </c>
      <c r="Y170" s="338">
        <f t="shared" si="72"/>
        <v>0</v>
      </c>
      <c r="Z170" s="338">
        <f t="shared" si="72"/>
        <v>0</v>
      </c>
      <c r="AA170" s="338">
        <f t="shared" si="72"/>
        <v>0</v>
      </c>
      <c r="AB170" s="338">
        <f t="shared" si="72"/>
        <v>0</v>
      </c>
      <c r="AC170" s="338">
        <f t="shared" si="72"/>
        <v>0</v>
      </c>
      <c r="AD170" s="338">
        <f t="shared" si="72"/>
        <v>0</v>
      </c>
      <c r="AE170" s="338">
        <f t="shared" si="72"/>
        <v>0</v>
      </c>
      <c r="AF170" s="338">
        <f t="shared" si="72"/>
        <v>0</v>
      </c>
      <c r="AG170" s="338">
        <f t="shared" si="72"/>
        <v>0</v>
      </c>
      <c r="AH170" s="338">
        <f t="shared" si="72"/>
        <v>0</v>
      </c>
      <c r="AI170" s="338">
        <f t="shared" si="72"/>
        <v>0</v>
      </c>
      <c r="AJ170" s="338">
        <f t="shared" ref="AJ170:BO170" si="73">SUM(AJ171)</f>
        <v>0</v>
      </c>
      <c r="AK170" s="338">
        <f t="shared" si="73"/>
        <v>0</v>
      </c>
      <c r="AL170" s="338">
        <f t="shared" si="73"/>
        <v>0</v>
      </c>
      <c r="AM170" s="338">
        <f t="shared" si="73"/>
        <v>0</v>
      </c>
      <c r="AN170" s="338">
        <f t="shared" si="73"/>
        <v>0</v>
      </c>
      <c r="AO170" s="338">
        <f t="shared" si="73"/>
        <v>0</v>
      </c>
      <c r="AP170" s="338">
        <f t="shared" si="73"/>
        <v>0</v>
      </c>
      <c r="AQ170" s="338">
        <f t="shared" si="73"/>
        <v>0</v>
      </c>
      <c r="AR170" s="338">
        <f t="shared" si="73"/>
        <v>0</v>
      </c>
      <c r="AS170" s="338">
        <f t="shared" si="73"/>
        <v>0</v>
      </c>
      <c r="AT170" s="338">
        <f t="shared" si="73"/>
        <v>0</v>
      </c>
      <c r="AU170" s="338">
        <f t="shared" si="73"/>
        <v>0</v>
      </c>
      <c r="AV170" s="338">
        <f t="shared" si="73"/>
        <v>0</v>
      </c>
      <c r="AW170" s="338">
        <f t="shared" si="73"/>
        <v>0</v>
      </c>
      <c r="AX170" s="338">
        <f t="shared" si="73"/>
        <v>0</v>
      </c>
      <c r="AY170" s="338">
        <f t="shared" si="73"/>
        <v>0</v>
      </c>
      <c r="AZ170" s="338">
        <f t="shared" si="73"/>
        <v>0</v>
      </c>
      <c r="BA170" s="338">
        <f t="shared" si="73"/>
        <v>0</v>
      </c>
      <c r="BB170" s="338">
        <f t="shared" si="73"/>
        <v>0</v>
      </c>
      <c r="BC170" s="338">
        <f t="shared" si="73"/>
        <v>66</v>
      </c>
      <c r="BD170" s="338">
        <f t="shared" si="73"/>
        <v>75</v>
      </c>
      <c r="BE170" s="338">
        <f t="shared" si="73"/>
        <v>85</v>
      </c>
      <c r="BF170" s="338">
        <f t="shared" si="73"/>
        <v>108</v>
      </c>
      <c r="BG170" s="338">
        <f t="shared" si="73"/>
        <v>178</v>
      </c>
      <c r="BH170" s="338">
        <f t="shared" si="73"/>
        <v>235</v>
      </c>
      <c r="BI170" s="338">
        <f t="shared" si="73"/>
        <v>279</v>
      </c>
      <c r="BJ170" s="338">
        <f t="shared" si="73"/>
        <v>319</v>
      </c>
      <c r="BK170" s="338">
        <f t="shared" si="73"/>
        <v>356</v>
      </c>
      <c r="BL170" s="338">
        <f t="shared" si="73"/>
        <v>388</v>
      </c>
      <c r="BM170" s="338">
        <f t="shared" si="73"/>
        <v>411</v>
      </c>
      <c r="BN170" s="338">
        <f t="shared" si="73"/>
        <v>420</v>
      </c>
      <c r="BO170" s="338">
        <f t="shared" si="73"/>
        <v>417</v>
      </c>
      <c r="BP170" s="338">
        <f t="shared" ref="BP170:CG170" si="74">SUM(BP171)</f>
        <v>405</v>
      </c>
      <c r="BQ170" s="338">
        <f t="shared" si="74"/>
        <v>396</v>
      </c>
      <c r="BR170" s="338">
        <f t="shared" si="74"/>
        <v>378</v>
      </c>
      <c r="BS170" s="338">
        <f t="shared" si="74"/>
        <v>378</v>
      </c>
      <c r="BT170" s="338">
        <f t="shared" si="74"/>
        <v>365</v>
      </c>
      <c r="BU170" s="338">
        <f t="shared" si="74"/>
        <v>361</v>
      </c>
      <c r="BV170" s="338">
        <f t="shared" si="74"/>
        <v>325</v>
      </c>
      <c r="BW170" s="338">
        <f t="shared" si="74"/>
        <v>1090</v>
      </c>
      <c r="BX170" s="338">
        <f t="shared" si="74"/>
        <v>1110</v>
      </c>
      <c r="BY170" s="338">
        <f t="shared" si="74"/>
        <v>1101</v>
      </c>
      <c r="BZ170" s="338">
        <f t="shared" si="74"/>
        <v>1130</v>
      </c>
      <c r="CA170" s="338">
        <f t="shared" si="74"/>
        <v>1167</v>
      </c>
      <c r="CB170" s="338">
        <f t="shared" si="74"/>
        <v>1209</v>
      </c>
      <c r="CC170" s="338">
        <f t="shared" si="74"/>
        <v>1250</v>
      </c>
      <c r="CD170" s="338">
        <f t="shared" si="74"/>
        <v>1283</v>
      </c>
      <c r="CE170" s="338">
        <f t="shared" si="74"/>
        <v>1311</v>
      </c>
      <c r="CF170" s="338">
        <f t="shared" si="74"/>
        <v>1344</v>
      </c>
      <c r="CG170" s="333">
        <f t="shared" si="74"/>
        <v>1384</v>
      </c>
    </row>
    <row r="171" spans="1:85" ht="15.5" x14ac:dyDescent="0.35">
      <c r="A171" s="344"/>
      <c r="B171" s="291" t="s">
        <v>358</v>
      </c>
      <c r="C171" s="337"/>
      <c r="D171" s="338">
        <v>0</v>
      </c>
      <c r="E171" s="338">
        <v>0</v>
      </c>
      <c r="F171" s="338">
        <v>0</v>
      </c>
      <c r="G171" s="338">
        <v>0</v>
      </c>
      <c r="H171" s="338">
        <v>0</v>
      </c>
      <c r="I171" s="338">
        <v>0</v>
      </c>
      <c r="J171" s="338">
        <v>0</v>
      </c>
      <c r="K171" s="338">
        <v>0</v>
      </c>
      <c r="L171" s="338">
        <v>0</v>
      </c>
      <c r="M171" s="338">
        <v>0</v>
      </c>
      <c r="N171" s="338">
        <v>0</v>
      </c>
      <c r="O171" s="338">
        <v>0</v>
      </c>
      <c r="P171" s="338">
        <v>0</v>
      </c>
      <c r="Q171" s="338">
        <v>0</v>
      </c>
      <c r="R171" s="338">
        <v>0</v>
      </c>
      <c r="S171" s="338">
        <v>0</v>
      </c>
      <c r="T171" s="338">
        <v>0</v>
      </c>
      <c r="U171" s="338">
        <v>0</v>
      </c>
      <c r="V171" s="338">
        <v>0</v>
      </c>
      <c r="W171" s="338">
        <v>0</v>
      </c>
      <c r="X171" s="338">
        <v>0</v>
      </c>
      <c r="Y171" s="338">
        <v>0</v>
      </c>
      <c r="Z171" s="338">
        <v>0</v>
      </c>
      <c r="AA171" s="338">
        <v>0</v>
      </c>
      <c r="AB171" s="338">
        <v>0</v>
      </c>
      <c r="AC171" s="338">
        <v>0</v>
      </c>
      <c r="AD171" s="338">
        <v>0</v>
      </c>
      <c r="AE171" s="338">
        <v>0</v>
      </c>
      <c r="AF171" s="338">
        <v>0</v>
      </c>
      <c r="AG171" s="338">
        <v>0</v>
      </c>
      <c r="AH171" s="338">
        <v>0</v>
      </c>
      <c r="AI171" s="338">
        <v>0</v>
      </c>
      <c r="AJ171" s="338">
        <v>0</v>
      </c>
      <c r="AK171" s="338">
        <v>0</v>
      </c>
      <c r="AL171" s="338">
        <v>0</v>
      </c>
      <c r="AM171" s="338">
        <v>0</v>
      </c>
      <c r="AN171" s="338">
        <v>0</v>
      </c>
      <c r="AO171" s="338">
        <v>0</v>
      </c>
      <c r="AP171" s="338">
        <v>0</v>
      </c>
      <c r="AQ171" s="338">
        <v>0</v>
      </c>
      <c r="AR171" s="338">
        <v>0</v>
      </c>
      <c r="AS171" s="338">
        <v>0</v>
      </c>
      <c r="AT171" s="338">
        <v>0</v>
      </c>
      <c r="AU171" s="338">
        <v>0</v>
      </c>
      <c r="AV171" s="338">
        <v>0</v>
      </c>
      <c r="AW171" s="338">
        <v>0</v>
      </c>
      <c r="AX171" s="338">
        <v>0</v>
      </c>
      <c r="AY171" s="338">
        <v>0</v>
      </c>
      <c r="AZ171" s="338">
        <v>0</v>
      </c>
      <c r="BA171" s="338">
        <v>0</v>
      </c>
      <c r="BB171" s="338">
        <v>0</v>
      </c>
      <c r="BC171" s="338">
        <v>66</v>
      </c>
      <c r="BD171" s="338">
        <v>75</v>
      </c>
      <c r="BE171" s="338">
        <v>85</v>
      </c>
      <c r="BF171" s="338">
        <v>108</v>
      </c>
      <c r="BG171" s="338">
        <v>178</v>
      </c>
      <c r="BH171" s="338">
        <v>235</v>
      </c>
      <c r="BI171" s="338">
        <v>279</v>
      </c>
      <c r="BJ171" s="338">
        <v>319</v>
      </c>
      <c r="BK171" s="338">
        <v>356</v>
      </c>
      <c r="BL171" s="338">
        <v>388</v>
      </c>
      <c r="BM171" s="338">
        <v>411</v>
      </c>
      <c r="BN171" s="338">
        <v>420</v>
      </c>
      <c r="BO171" s="338">
        <v>417</v>
      </c>
      <c r="BP171" s="338">
        <v>405</v>
      </c>
      <c r="BQ171" s="338">
        <v>396</v>
      </c>
      <c r="BR171" s="338">
        <v>378</v>
      </c>
      <c r="BS171" s="338">
        <v>378</v>
      </c>
      <c r="BT171" s="338">
        <v>365</v>
      </c>
      <c r="BU171" s="338">
        <v>361</v>
      </c>
      <c r="BV171" s="338">
        <v>325</v>
      </c>
      <c r="BW171" s="338">
        <v>1090</v>
      </c>
      <c r="BX171" s="338">
        <v>1110</v>
      </c>
      <c r="BY171" s="338">
        <v>1101</v>
      </c>
      <c r="BZ171" s="338">
        <v>1130</v>
      </c>
      <c r="CA171" s="338">
        <v>1167</v>
      </c>
      <c r="CB171" s="338">
        <v>1209</v>
      </c>
      <c r="CC171" s="338">
        <v>1250</v>
      </c>
      <c r="CD171" s="338">
        <v>1283</v>
      </c>
      <c r="CE171" s="338">
        <v>1311</v>
      </c>
      <c r="CF171" s="338">
        <v>1344</v>
      </c>
      <c r="CG171" s="333">
        <v>1384</v>
      </c>
    </row>
    <row r="172" spans="1:85" ht="15.5" x14ac:dyDescent="0.35">
      <c r="A172" s="344"/>
      <c r="B172" s="310" t="s">
        <v>447</v>
      </c>
      <c r="C172" s="337"/>
      <c r="D172" s="338">
        <v>0</v>
      </c>
      <c r="E172" s="338">
        <v>0</v>
      </c>
      <c r="F172" s="338">
        <v>0</v>
      </c>
      <c r="G172" s="338">
        <v>0</v>
      </c>
      <c r="H172" s="338">
        <v>0</v>
      </c>
      <c r="I172" s="338">
        <v>0</v>
      </c>
      <c r="J172" s="338">
        <v>0</v>
      </c>
      <c r="K172" s="338">
        <v>0</v>
      </c>
      <c r="L172" s="338">
        <v>0</v>
      </c>
      <c r="M172" s="338">
        <v>0</v>
      </c>
      <c r="N172" s="338">
        <v>0</v>
      </c>
      <c r="O172" s="338">
        <v>0</v>
      </c>
      <c r="P172" s="338">
        <v>0</v>
      </c>
      <c r="Q172" s="338">
        <v>0</v>
      </c>
      <c r="R172" s="338">
        <v>0</v>
      </c>
      <c r="S172" s="338">
        <v>0</v>
      </c>
      <c r="T172" s="338">
        <v>0</v>
      </c>
      <c r="U172" s="338">
        <v>0</v>
      </c>
      <c r="V172" s="338">
        <v>0</v>
      </c>
      <c r="W172" s="338">
        <v>0</v>
      </c>
      <c r="X172" s="338">
        <v>0</v>
      </c>
      <c r="Y172" s="338">
        <v>0</v>
      </c>
      <c r="Z172" s="338">
        <v>0</v>
      </c>
      <c r="AA172" s="338">
        <v>0</v>
      </c>
      <c r="AB172" s="338">
        <v>0</v>
      </c>
      <c r="AC172" s="338">
        <v>0</v>
      </c>
      <c r="AD172" s="338">
        <v>0</v>
      </c>
      <c r="AE172" s="338">
        <v>0</v>
      </c>
      <c r="AF172" s="338">
        <v>0</v>
      </c>
      <c r="AG172" s="338">
        <v>0</v>
      </c>
      <c r="AH172" s="338">
        <v>0</v>
      </c>
      <c r="AI172" s="338">
        <v>0</v>
      </c>
      <c r="AJ172" s="338">
        <v>0</v>
      </c>
      <c r="AK172" s="338">
        <v>0</v>
      </c>
      <c r="AL172" s="338">
        <v>0</v>
      </c>
      <c r="AM172" s="338">
        <v>0</v>
      </c>
      <c r="AN172" s="338">
        <v>0</v>
      </c>
      <c r="AO172" s="338">
        <v>0</v>
      </c>
      <c r="AP172" s="338">
        <v>0</v>
      </c>
      <c r="AQ172" s="338">
        <v>0</v>
      </c>
      <c r="AR172" s="338">
        <v>0</v>
      </c>
      <c r="AS172" s="338">
        <v>0</v>
      </c>
      <c r="AT172" s="338">
        <v>0</v>
      </c>
      <c r="AU172" s="338">
        <v>0</v>
      </c>
      <c r="AV172" s="338">
        <v>0</v>
      </c>
      <c r="AW172" s="338">
        <v>0</v>
      </c>
      <c r="AX172" s="338">
        <v>0</v>
      </c>
      <c r="AY172" s="338">
        <v>0</v>
      </c>
      <c r="AZ172" s="338">
        <v>0</v>
      </c>
      <c r="BA172" s="338">
        <v>0</v>
      </c>
      <c r="BB172" s="338">
        <v>0</v>
      </c>
      <c r="BC172" s="338">
        <v>0</v>
      </c>
      <c r="BD172" s="338">
        <v>0</v>
      </c>
      <c r="BE172" s="338">
        <v>0</v>
      </c>
      <c r="BF172" s="338">
        <v>0</v>
      </c>
      <c r="BG172" s="338">
        <v>20</v>
      </c>
      <c r="BH172" s="338">
        <v>22</v>
      </c>
      <c r="BI172" s="338">
        <v>24</v>
      </c>
      <c r="BJ172" s="338">
        <v>26</v>
      </c>
      <c r="BK172" s="338">
        <v>28</v>
      </c>
      <c r="BL172" s="338">
        <v>30</v>
      </c>
      <c r="BM172" s="338">
        <v>31</v>
      </c>
      <c r="BN172" s="338">
        <v>30</v>
      </c>
      <c r="BO172" s="338">
        <v>26</v>
      </c>
      <c r="BP172" s="338">
        <v>22</v>
      </c>
      <c r="BQ172" s="338">
        <v>22</v>
      </c>
      <c r="BR172" s="338">
        <v>20</v>
      </c>
      <c r="BS172" s="338">
        <v>19</v>
      </c>
      <c r="BT172" s="338">
        <v>18</v>
      </c>
      <c r="BU172" s="338">
        <v>17</v>
      </c>
      <c r="BV172" s="338">
        <v>12</v>
      </c>
      <c r="BW172" s="338">
        <v>797</v>
      </c>
      <c r="BX172" s="338">
        <v>839</v>
      </c>
      <c r="BY172" s="338">
        <v>836</v>
      </c>
      <c r="BZ172" s="338">
        <v>861</v>
      </c>
      <c r="CA172" s="338">
        <v>892</v>
      </c>
      <c r="CB172" s="338">
        <v>927</v>
      </c>
      <c r="CC172" s="338">
        <v>964</v>
      </c>
      <c r="CD172" s="338">
        <v>1004</v>
      </c>
      <c r="CE172" s="338">
        <v>1047</v>
      </c>
      <c r="CF172" s="338">
        <v>1085</v>
      </c>
      <c r="CG172" s="333">
        <v>1125</v>
      </c>
    </row>
    <row r="173" spans="1:85" ht="15.5" x14ac:dyDescent="0.35">
      <c r="A173" s="344"/>
      <c r="B173" s="310" t="s">
        <v>448</v>
      </c>
      <c r="C173" s="337"/>
      <c r="D173" s="338">
        <v>0</v>
      </c>
      <c r="E173" s="338">
        <v>0</v>
      </c>
      <c r="F173" s="338">
        <v>0</v>
      </c>
      <c r="G173" s="338">
        <v>0</v>
      </c>
      <c r="H173" s="338">
        <v>0</v>
      </c>
      <c r="I173" s="338">
        <v>0</v>
      </c>
      <c r="J173" s="338">
        <v>0</v>
      </c>
      <c r="K173" s="338">
        <v>0</v>
      </c>
      <c r="L173" s="338">
        <v>0</v>
      </c>
      <c r="M173" s="338">
        <v>0</v>
      </c>
      <c r="N173" s="338">
        <v>0</v>
      </c>
      <c r="O173" s="338">
        <v>0</v>
      </c>
      <c r="P173" s="338">
        <v>0</v>
      </c>
      <c r="Q173" s="338">
        <v>0</v>
      </c>
      <c r="R173" s="338">
        <v>0</v>
      </c>
      <c r="S173" s="338">
        <v>0</v>
      </c>
      <c r="T173" s="338">
        <v>0</v>
      </c>
      <c r="U173" s="338">
        <v>0</v>
      </c>
      <c r="V173" s="338">
        <v>0</v>
      </c>
      <c r="W173" s="338">
        <v>0</v>
      </c>
      <c r="X173" s="338">
        <v>0</v>
      </c>
      <c r="Y173" s="338">
        <v>0</v>
      </c>
      <c r="Z173" s="338">
        <v>0</v>
      </c>
      <c r="AA173" s="338">
        <v>0</v>
      </c>
      <c r="AB173" s="338">
        <v>0</v>
      </c>
      <c r="AC173" s="338">
        <v>0</v>
      </c>
      <c r="AD173" s="338">
        <v>0</v>
      </c>
      <c r="AE173" s="338">
        <v>0</v>
      </c>
      <c r="AF173" s="338">
        <v>0</v>
      </c>
      <c r="AG173" s="338">
        <v>0</v>
      </c>
      <c r="AH173" s="338">
        <v>0</v>
      </c>
      <c r="AI173" s="338">
        <v>0</v>
      </c>
      <c r="AJ173" s="338">
        <v>0</v>
      </c>
      <c r="AK173" s="338">
        <v>0</v>
      </c>
      <c r="AL173" s="338">
        <v>0</v>
      </c>
      <c r="AM173" s="338">
        <v>0</v>
      </c>
      <c r="AN173" s="338">
        <v>0</v>
      </c>
      <c r="AO173" s="338">
        <v>0</v>
      </c>
      <c r="AP173" s="338">
        <v>0</v>
      </c>
      <c r="AQ173" s="338">
        <v>0</v>
      </c>
      <c r="AR173" s="338">
        <v>0</v>
      </c>
      <c r="AS173" s="338">
        <v>0</v>
      </c>
      <c r="AT173" s="338">
        <v>0</v>
      </c>
      <c r="AU173" s="338">
        <v>0</v>
      </c>
      <c r="AV173" s="338">
        <v>0</v>
      </c>
      <c r="AW173" s="338">
        <v>0</v>
      </c>
      <c r="AX173" s="338">
        <v>0</v>
      </c>
      <c r="AY173" s="338">
        <v>0</v>
      </c>
      <c r="AZ173" s="338">
        <v>0</v>
      </c>
      <c r="BA173" s="338">
        <v>0</v>
      </c>
      <c r="BB173" s="338">
        <v>0</v>
      </c>
      <c r="BC173" s="338">
        <v>0</v>
      </c>
      <c r="BD173" s="338">
        <v>0</v>
      </c>
      <c r="BE173" s="338">
        <v>0</v>
      </c>
      <c r="BF173" s="338">
        <v>0</v>
      </c>
      <c r="BG173" s="338">
        <v>158</v>
      </c>
      <c r="BH173" s="338">
        <v>213</v>
      </c>
      <c r="BI173" s="338">
        <v>255</v>
      </c>
      <c r="BJ173" s="338">
        <v>292</v>
      </c>
      <c r="BK173" s="338">
        <v>327</v>
      </c>
      <c r="BL173" s="338">
        <v>357</v>
      </c>
      <c r="BM173" s="338">
        <v>381</v>
      </c>
      <c r="BN173" s="338">
        <v>390</v>
      </c>
      <c r="BO173" s="338">
        <v>391</v>
      </c>
      <c r="BP173" s="338">
        <v>383</v>
      </c>
      <c r="BQ173" s="338">
        <v>374</v>
      </c>
      <c r="BR173" s="338">
        <v>358</v>
      </c>
      <c r="BS173" s="338">
        <v>359</v>
      </c>
      <c r="BT173" s="338">
        <v>347</v>
      </c>
      <c r="BU173" s="338">
        <v>344</v>
      </c>
      <c r="BV173" s="338">
        <v>313</v>
      </c>
      <c r="BW173" s="338">
        <v>293</v>
      </c>
      <c r="BX173" s="338">
        <v>271</v>
      </c>
      <c r="BY173" s="338">
        <v>265</v>
      </c>
      <c r="BZ173" s="338">
        <v>269</v>
      </c>
      <c r="CA173" s="338">
        <v>275</v>
      </c>
      <c r="CB173" s="338">
        <v>282</v>
      </c>
      <c r="CC173" s="338">
        <v>286</v>
      </c>
      <c r="CD173" s="338">
        <v>279</v>
      </c>
      <c r="CE173" s="338">
        <v>264</v>
      </c>
      <c r="CF173" s="338">
        <v>259</v>
      </c>
      <c r="CG173" s="333">
        <v>259</v>
      </c>
    </row>
    <row r="174" spans="1:85" ht="57.65" customHeight="1" thickBot="1" x14ac:dyDescent="0.4">
      <c r="A174" s="348"/>
      <c r="B174" s="227" t="s">
        <v>457</v>
      </c>
      <c r="C174" s="350"/>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c r="BV174" s="351"/>
      <c r="BW174" s="351"/>
      <c r="BX174" s="351"/>
      <c r="BY174" s="351"/>
      <c r="BZ174" s="351"/>
      <c r="CA174" s="351"/>
      <c r="CB174" s="351"/>
      <c r="CC174" s="351"/>
      <c r="CD174" s="351"/>
      <c r="CE174" s="351"/>
      <c r="CF174" s="351"/>
      <c r="CG174" s="352"/>
    </row>
    <row r="175" spans="1:85" ht="57.65" customHeight="1" x14ac:dyDescent="0.35">
      <c r="A175" s="367"/>
      <c r="B175" s="368"/>
      <c r="C175" s="369"/>
      <c r="D175" s="370"/>
      <c r="E175" s="370"/>
      <c r="F175" s="370"/>
      <c r="G175" s="370"/>
      <c r="H175" s="370"/>
      <c r="I175" s="370"/>
      <c r="J175" s="370"/>
      <c r="K175" s="370"/>
      <c r="L175" s="370"/>
      <c r="M175" s="370"/>
      <c r="N175" s="370"/>
      <c r="O175" s="370"/>
      <c r="P175" s="370"/>
      <c r="Q175" s="370"/>
      <c r="R175" s="370"/>
      <c r="S175" s="370"/>
      <c r="T175" s="370"/>
      <c r="U175" s="370"/>
      <c r="V175" s="370"/>
      <c r="W175" s="370"/>
      <c r="X175" s="370"/>
      <c r="Y175" s="370"/>
      <c r="Z175" s="370"/>
      <c r="AA175" s="370"/>
      <c r="AB175" s="370"/>
      <c r="AC175" s="370"/>
      <c r="AD175" s="370"/>
      <c r="AE175" s="370"/>
      <c r="AF175" s="370"/>
      <c r="AG175" s="370"/>
      <c r="AH175" s="370"/>
      <c r="AI175" s="370"/>
      <c r="AJ175" s="370"/>
      <c r="AK175" s="370"/>
      <c r="AL175" s="370"/>
      <c r="AM175" s="370"/>
      <c r="AN175" s="370"/>
      <c r="AO175" s="370"/>
      <c r="AP175" s="370"/>
      <c r="AQ175" s="370"/>
      <c r="AR175" s="370"/>
      <c r="AS175" s="370"/>
      <c r="AT175" s="370"/>
      <c r="AU175" s="370"/>
      <c r="AV175" s="370"/>
      <c r="AW175" s="370"/>
      <c r="AX175" s="370"/>
      <c r="AY175" s="370"/>
      <c r="AZ175" s="370"/>
      <c r="BA175" s="370"/>
      <c r="BB175" s="370"/>
      <c r="BC175" s="370"/>
      <c r="BD175" s="370"/>
      <c r="BE175" s="370"/>
      <c r="BF175" s="370"/>
      <c r="BG175" s="370"/>
      <c r="BH175" s="370"/>
      <c r="BI175" s="370"/>
      <c r="BJ175" s="370"/>
      <c r="BK175" s="370"/>
      <c r="BL175" s="370"/>
      <c r="BM175" s="370"/>
      <c r="BN175" s="370"/>
      <c r="BO175" s="370"/>
      <c r="BP175" s="370"/>
      <c r="BQ175" s="370"/>
      <c r="BR175" s="370"/>
      <c r="BS175" s="370"/>
      <c r="BT175" s="370"/>
      <c r="BU175" s="370"/>
      <c r="BV175" s="370"/>
      <c r="BW175" s="370"/>
      <c r="BX175" s="370"/>
      <c r="BY175" s="370"/>
      <c r="BZ175" s="370"/>
      <c r="CA175" s="370"/>
      <c r="CB175" s="370"/>
      <c r="CC175" s="370"/>
    </row>
    <row r="176" spans="1:85" ht="15.5" x14ac:dyDescent="0.35">
      <c r="B176" s="371"/>
    </row>
    <row r="214" ht="16.5" customHeight="1" x14ac:dyDescent="0.35"/>
    <row r="215" ht="16.5" customHeight="1" x14ac:dyDescent="0.35"/>
    <row r="216" ht="16.5" customHeight="1" x14ac:dyDescent="0.35"/>
    <row r="217" ht="16.5" customHeight="1" x14ac:dyDescent="0.35"/>
    <row r="218" ht="16.5" customHeight="1" x14ac:dyDescent="0.35"/>
    <row r="219" ht="16.5" customHeight="1" x14ac:dyDescent="0.35"/>
    <row r="220" ht="16.5" customHeight="1" x14ac:dyDescent="0.35"/>
  </sheetData>
  <hyperlinks>
    <hyperlink ref="C24" location="Notes!A1" display="Notes!A1" xr:uid="{47A60ACF-7C5A-4EAD-AECC-2F1F2C130709}"/>
    <hyperlink ref="C36" location="Notes!A1" display="Notes!A1" xr:uid="{3625E625-A126-43EC-9578-9FD8F5AB32FA}"/>
    <hyperlink ref="A1" location="Contents!A1" display="Contents page" xr:uid="{20C058B1-3CDA-4E43-8F6C-CF8C082AC7F5}"/>
    <hyperlink ref="B1" location="Notes!A1" display="Information relating to this table can be found in the 'Notes' tab" xr:uid="{4563AE3D-D7FB-4608-9B6F-D519053898DE}"/>
    <hyperlink ref="C137" location="Notes!A1" display="Notes!A1" xr:uid="{04AA609E-8A9C-4FB9-B14E-64D83EF9C3FC}"/>
    <hyperlink ref="C150" location="Notes!A1" display="Notes!A1" xr:uid="{34338F99-C65E-45AF-83D7-198749E846A7}"/>
  </hyperlinks>
  <pageMargins left="0.7" right="0.7" top="0.75" bottom="0.75" header="0.3" footer="0.3"/>
  <pageSetup paperSize="9" orientation="portrait" r:id="rId1"/>
  <headerFooter>
    <oddHeader>&amp;C&amp;"Calibri"&amp;12&amp;K000000 Official - DWP Use Only&amp;1#_x000D_</oddHeader>
    <oddFooter>&amp;C_x000D_&amp;1#&amp;"Calibri"&amp;12&amp;K000000 Official - DWP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23D29-65C5-4800-B6BC-B55F7566740A}">
  <dimension ref="A1:CG172"/>
  <sheetViews>
    <sheetView zoomScale="70" zoomScaleNormal="70" workbookViewId="0">
      <pane xSplit="3" ySplit="3" topLeftCell="BI112" activePane="bottomRight" state="frozen"/>
      <selection pane="topRight" activeCell="B1" sqref="A1:B1"/>
      <selection pane="bottomLeft" activeCell="B1" sqref="A1:B1"/>
      <selection pane="bottomRight"/>
    </sheetView>
  </sheetViews>
  <sheetFormatPr defaultColWidth="8.54296875" defaultRowHeight="14.5" x14ac:dyDescent="0.35"/>
  <cols>
    <col min="1" max="1" width="17" style="316" customWidth="1"/>
    <col min="2" max="2" width="77.54296875" style="316" customWidth="1"/>
    <col min="3" max="3" width="11.54296875" style="316" customWidth="1"/>
    <col min="4" max="4" width="9.54296875" style="316" customWidth="1"/>
    <col min="5" max="57" width="9.453125" style="316" customWidth="1"/>
    <col min="58" max="58" width="10.54296875" style="316" bestFit="1" customWidth="1"/>
    <col min="59" max="76" width="9.54296875" style="316" bestFit="1" customWidth="1"/>
    <col min="77" max="80" width="11" style="316" bestFit="1" customWidth="1"/>
    <col min="81" max="81" width="11" style="316" customWidth="1"/>
    <col min="82" max="84" width="11" style="316" bestFit="1" customWidth="1"/>
    <col min="85" max="85" width="10.54296875" style="316" bestFit="1" customWidth="1"/>
    <col min="86" max="16384" width="8.54296875" style="316"/>
  </cols>
  <sheetData>
    <row r="1" spans="1:85" ht="32.9" customHeight="1" thickBot="1" x14ac:dyDescent="0.4">
      <c r="A1" s="32" t="s">
        <v>46</v>
      </c>
      <c r="B1" s="33" t="s">
        <v>208</v>
      </c>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5"/>
      <c r="BG1" s="315"/>
      <c r="BH1" s="315"/>
      <c r="BI1" s="315"/>
      <c r="BJ1" s="315"/>
      <c r="BK1" s="315"/>
      <c r="BL1" s="315"/>
      <c r="BM1" s="315"/>
      <c r="BN1" s="315"/>
      <c r="BO1" s="315"/>
      <c r="BP1" s="315"/>
      <c r="BQ1" s="315"/>
      <c r="BR1" s="315"/>
      <c r="BS1" s="315"/>
      <c r="BT1" s="315"/>
      <c r="BU1" s="315"/>
      <c r="BV1" s="315"/>
      <c r="BW1" s="315"/>
      <c r="BX1" s="315"/>
      <c r="BY1" s="315"/>
      <c r="BZ1" s="315"/>
      <c r="CA1" s="315"/>
      <c r="CB1" s="315"/>
      <c r="CC1" s="315"/>
      <c r="CD1" s="315"/>
      <c r="CE1" s="315"/>
      <c r="CF1" s="315"/>
    </row>
    <row r="2" spans="1:85" ht="76.5" customHeight="1" x14ac:dyDescent="0.35">
      <c r="A2" s="372" t="s">
        <v>209</v>
      </c>
      <c r="B2" s="373" t="s">
        <v>19</v>
      </c>
      <c r="C2" s="374"/>
      <c r="D2" s="320" t="s">
        <v>274</v>
      </c>
      <c r="E2" s="320" t="s">
        <v>275</v>
      </c>
      <c r="F2" s="320" t="s">
        <v>276</v>
      </c>
      <c r="G2" s="320" t="s">
        <v>277</v>
      </c>
      <c r="H2" s="320" t="s">
        <v>278</v>
      </c>
      <c r="I2" s="320" t="s">
        <v>279</v>
      </c>
      <c r="J2" s="320" t="s">
        <v>280</v>
      </c>
      <c r="K2" s="320" t="s">
        <v>281</v>
      </c>
      <c r="L2" s="320" t="s">
        <v>282</v>
      </c>
      <c r="M2" s="320" t="s">
        <v>283</v>
      </c>
      <c r="N2" s="320" t="s">
        <v>284</v>
      </c>
      <c r="O2" s="320" t="s">
        <v>285</v>
      </c>
      <c r="P2" s="320" t="s">
        <v>286</v>
      </c>
      <c r="Q2" s="320" t="s">
        <v>287</v>
      </c>
      <c r="R2" s="320" t="s">
        <v>288</v>
      </c>
      <c r="S2" s="320" t="s">
        <v>289</v>
      </c>
      <c r="T2" s="320" t="s">
        <v>290</v>
      </c>
      <c r="U2" s="320" t="s">
        <v>291</v>
      </c>
      <c r="V2" s="320" t="s">
        <v>292</v>
      </c>
      <c r="W2" s="320" t="s">
        <v>293</v>
      </c>
      <c r="X2" s="320" t="s">
        <v>294</v>
      </c>
      <c r="Y2" s="320" t="s">
        <v>295</v>
      </c>
      <c r="Z2" s="320" t="s">
        <v>296</v>
      </c>
      <c r="AA2" s="320" t="s">
        <v>297</v>
      </c>
      <c r="AB2" s="320" t="s">
        <v>298</v>
      </c>
      <c r="AC2" s="320" t="s">
        <v>299</v>
      </c>
      <c r="AD2" s="320" t="s">
        <v>300</v>
      </c>
      <c r="AE2" s="320" t="s">
        <v>301</v>
      </c>
      <c r="AF2" s="320" t="s">
        <v>302</v>
      </c>
      <c r="AG2" s="320" t="s">
        <v>303</v>
      </c>
      <c r="AH2" s="320" t="s">
        <v>304</v>
      </c>
      <c r="AI2" s="320" t="s">
        <v>305</v>
      </c>
      <c r="AJ2" s="320" t="s">
        <v>306</v>
      </c>
      <c r="AK2" s="320" t="s">
        <v>307</v>
      </c>
      <c r="AL2" s="320" t="s">
        <v>308</v>
      </c>
      <c r="AM2" s="320" t="s">
        <v>309</v>
      </c>
      <c r="AN2" s="320" t="s">
        <v>310</v>
      </c>
      <c r="AO2" s="320" t="s">
        <v>311</v>
      </c>
      <c r="AP2" s="320" t="s">
        <v>312</v>
      </c>
      <c r="AQ2" s="320" t="s">
        <v>313</v>
      </c>
      <c r="AR2" s="320" t="s">
        <v>314</v>
      </c>
      <c r="AS2" s="320" t="s">
        <v>315</v>
      </c>
      <c r="AT2" s="320" t="s">
        <v>316</v>
      </c>
      <c r="AU2" s="320" t="s">
        <v>317</v>
      </c>
      <c r="AV2" s="320" t="s">
        <v>318</v>
      </c>
      <c r="AW2" s="320" t="s">
        <v>319</v>
      </c>
      <c r="AX2" s="320" t="s">
        <v>320</v>
      </c>
      <c r="AY2" s="320" t="s">
        <v>211</v>
      </c>
      <c r="AZ2" s="320" t="s">
        <v>212</v>
      </c>
      <c r="BA2" s="320" t="s">
        <v>213</v>
      </c>
      <c r="BB2" s="320" t="s">
        <v>214</v>
      </c>
      <c r="BC2" s="320" t="s">
        <v>215</v>
      </c>
      <c r="BD2" s="320" t="s">
        <v>216</v>
      </c>
      <c r="BE2" s="320" t="s">
        <v>217</v>
      </c>
      <c r="BF2" s="320" t="s">
        <v>218</v>
      </c>
      <c r="BG2" s="320" t="s">
        <v>219</v>
      </c>
      <c r="BH2" s="320" t="s">
        <v>220</v>
      </c>
      <c r="BI2" s="320" t="s">
        <v>221</v>
      </c>
      <c r="BJ2" s="320" t="s">
        <v>222</v>
      </c>
      <c r="BK2" s="320" t="s">
        <v>223</v>
      </c>
      <c r="BL2" s="320" t="s">
        <v>224</v>
      </c>
      <c r="BM2" s="320" t="s">
        <v>225</v>
      </c>
      <c r="BN2" s="320" t="s">
        <v>226</v>
      </c>
      <c r="BO2" s="320" t="s">
        <v>227</v>
      </c>
      <c r="BP2" s="320" t="s">
        <v>228</v>
      </c>
      <c r="BQ2" s="320" t="s">
        <v>229</v>
      </c>
      <c r="BR2" s="320" t="s">
        <v>230</v>
      </c>
      <c r="BS2" s="320" t="s">
        <v>231</v>
      </c>
      <c r="BT2" s="320" t="s">
        <v>232</v>
      </c>
      <c r="BU2" s="320" t="s">
        <v>233</v>
      </c>
      <c r="BV2" s="320" t="s">
        <v>234</v>
      </c>
      <c r="BW2" s="320" t="s">
        <v>235</v>
      </c>
      <c r="BX2" s="320" t="s">
        <v>236</v>
      </c>
      <c r="BY2" s="320" t="s">
        <v>237</v>
      </c>
      <c r="BZ2" s="320" t="s">
        <v>238</v>
      </c>
      <c r="CA2" s="320" t="s">
        <v>239</v>
      </c>
      <c r="CB2" s="320" t="s">
        <v>240</v>
      </c>
      <c r="CC2" s="320" t="s">
        <v>241</v>
      </c>
      <c r="CD2" s="320" t="s">
        <v>242</v>
      </c>
      <c r="CE2" s="320" t="s">
        <v>243</v>
      </c>
      <c r="CF2" s="320" t="s">
        <v>244</v>
      </c>
      <c r="CG2" s="375" t="s">
        <v>245</v>
      </c>
    </row>
    <row r="3" spans="1:85" ht="51" customHeight="1" thickBot="1" x14ac:dyDescent="0.4">
      <c r="A3" s="376">
        <v>2024</v>
      </c>
      <c r="B3" s="377" t="s">
        <v>351</v>
      </c>
      <c r="C3" s="378"/>
      <c r="D3" s="325" t="s">
        <v>247</v>
      </c>
      <c r="E3" s="325" t="s">
        <v>247</v>
      </c>
      <c r="F3" s="325" t="s">
        <v>247</v>
      </c>
      <c r="G3" s="325" t="s">
        <v>247</v>
      </c>
      <c r="H3" s="325" t="s">
        <v>247</v>
      </c>
      <c r="I3" s="325" t="s">
        <v>247</v>
      </c>
      <c r="J3" s="325" t="s">
        <v>247</v>
      </c>
      <c r="K3" s="325" t="s">
        <v>247</v>
      </c>
      <c r="L3" s="325" t="s">
        <v>247</v>
      </c>
      <c r="M3" s="325" t="s">
        <v>247</v>
      </c>
      <c r="N3" s="325" t="s">
        <v>247</v>
      </c>
      <c r="O3" s="325" t="s">
        <v>247</v>
      </c>
      <c r="P3" s="325" t="s">
        <v>247</v>
      </c>
      <c r="Q3" s="325" t="s">
        <v>247</v>
      </c>
      <c r="R3" s="325" t="s">
        <v>247</v>
      </c>
      <c r="S3" s="325" t="s">
        <v>247</v>
      </c>
      <c r="T3" s="325" t="s">
        <v>247</v>
      </c>
      <c r="U3" s="325" t="s">
        <v>247</v>
      </c>
      <c r="V3" s="325" t="s">
        <v>247</v>
      </c>
      <c r="W3" s="325" t="s">
        <v>247</v>
      </c>
      <c r="X3" s="325" t="s">
        <v>247</v>
      </c>
      <c r="Y3" s="325" t="s">
        <v>247</v>
      </c>
      <c r="Z3" s="325" t="s">
        <v>247</v>
      </c>
      <c r="AA3" s="325" t="s">
        <v>247</v>
      </c>
      <c r="AB3" s="325" t="s">
        <v>247</v>
      </c>
      <c r="AC3" s="325" t="s">
        <v>247</v>
      </c>
      <c r="AD3" s="325" t="s">
        <v>247</v>
      </c>
      <c r="AE3" s="325" t="s">
        <v>247</v>
      </c>
      <c r="AF3" s="325" t="s">
        <v>247</v>
      </c>
      <c r="AG3" s="325" t="s">
        <v>247</v>
      </c>
      <c r="AH3" s="325" t="s">
        <v>247</v>
      </c>
      <c r="AI3" s="325" t="s">
        <v>247</v>
      </c>
      <c r="AJ3" s="325" t="s">
        <v>247</v>
      </c>
      <c r="AK3" s="325" t="s">
        <v>247</v>
      </c>
      <c r="AL3" s="325" t="s">
        <v>247</v>
      </c>
      <c r="AM3" s="325" t="s">
        <v>247</v>
      </c>
      <c r="AN3" s="325" t="s">
        <v>247</v>
      </c>
      <c r="AO3" s="325" t="s">
        <v>247</v>
      </c>
      <c r="AP3" s="325" t="s">
        <v>247</v>
      </c>
      <c r="AQ3" s="325" t="s">
        <v>247</v>
      </c>
      <c r="AR3" s="325" t="s">
        <v>247</v>
      </c>
      <c r="AS3" s="325" t="s">
        <v>247</v>
      </c>
      <c r="AT3" s="325" t="s">
        <v>247</v>
      </c>
      <c r="AU3" s="325" t="s">
        <v>247</v>
      </c>
      <c r="AV3" s="325" t="s">
        <v>247</v>
      </c>
      <c r="AW3" s="325" t="s">
        <v>247</v>
      </c>
      <c r="AX3" s="325" t="s">
        <v>247</v>
      </c>
      <c r="AY3" s="325" t="s">
        <v>247</v>
      </c>
      <c r="AZ3" s="325" t="s">
        <v>247</v>
      </c>
      <c r="BA3" s="325" t="s">
        <v>247</v>
      </c>
      <c r="BB3" s="325" t="s">
        <v>247</v>
      </c>
      <c r="BC3" s="325" t="s">
        <v>247</v>
      </c>
      <c r="BD3" s="325" t="s">
        <v>247</v>
      </c>
      <c r="BE3" s="325" t="s">
        <v>247</v>
      </c>
      <c r="BF3" s="325" t="s">
        <v>247</v>
      </c>
      <c r="BG3" s="325" t="s">
        <v>247</v>
      </c>
      <c r="BH3" s="325" t="s">
        <v>247</v>
      </c>
      <c r="BI3" s="325" t="s">
        <v>247</v>
      </c>
      <c r="BJ3" s="325" t="s">
        <v>247</v>
      </c>
      <c r="BK3" s="325" t="s">
        <v>247</v>
      </c>
      <c r="BL3" s="325" t="s">
        <v>247</v>
      </c>
      <c r="BM3" s="325" t="s">
        <v>247</v>
      </c>
      <c r="BN3" s="325" t="s">
        <v>247</v>
      </c>
      <c r="BO3" s="325" t="s">
        <v>247</v>
      </c>
      <c r="BP3" s="325" t="s">
        <v>247</v>
      </c>
      <c r="BQ3" s="325" t="s">
        <v>247</v>
      </c>
      <c r="BR3" s="325" t="s">
        <v>247</v>
      </c>
      <c r="BS3" s="325" t="s">
        <v>247</v>
      </c>
      <c r="BT3" s="325" t="s">
        <v>247</v>
      </c>
      <c r="BU3" s="325" t="s">
        <v>247</v>
      </c>
      <c r="BV3" s="325" t="s">
        <v>247</v>
      </c>
      <c r="BW3" s="325" t="s">
        <v>247</v>
      </c>
      <c r="BX3" s="325" t="s">
        <v>247</v>
      </c>
      <c r="BY3" s="325" t="s">
        <v>247</v>
      </c>
      <c r="BZ3" s="325" t="s">
        <v>247</v>
      </c>
      <c r="CA3" s="325" t="s">
        <v>247</v>
      </c>
      <c r="CB3" s="325" t="s">
        <v>248</v>
      </c>
      <c r="CC3" s="325" t="s">
        <v>248</v>
      </c>
      <c r="CD3" s="325" t="s">
        <v>248</v>
      </c>
      <c r="CE3" s="325" t="s">
        <v>248</v>
      </c>
      <c r="CF3" s="325" t="s">
        <v>248</v>
      </c>
      <c r="CG3" s="326" t="s">
        <v>248</v>
      </c>
    </row>
    <row r="4" spans="1:85" ht="15.5" x14ac:dyDescent="0.35">
      <c r="A4" s="379"/>
      <c r="B4" s="380" t="s">
        <v>260</v>
      </c>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380"/>
      <c r="BC4" s="380"/>
      <c r="BD4" s="380"/>
      <c r="BE4" s="380"/>
      <c r="BF4" s="381">
        <f t="shared" ref="BF4:CG4" si="0">BF5+BF11+BF38</f>
        <v>26573.982677446009</v>
      </c>
      <c r="BG4" s="381">
        <f t="shared" si="0"/>
        <v>27431.466189850205</v>
      </c>
      <c r="BH4" s="381">
        <f t="shared" si="0"/>
        <v>27934.9468138593</v>
      </c>
      <c r="BI4" s="381">
        <f t="shared" si="0"/>
        <v>28714.433554586638</v>
      </c>
      <c r="BJ4" s="381">
        <f t="shared" si="0"/>
        <v>29678.987428607659</v>
      </c>
      <c r="BK4" s="381">
        <f t="shared" si="0"/>
        <v>31480.353758139165</v>
      </c>
      <c r="BL4" s="381">
        <f t="shared" si="0"/>
        <v>33349.104463241754</v>
      </c>
      <c r="BM4" s="381">
        <f t="shared" si="0"/>
        <v>36035.422038884346</v>
      </c>
      <c r="BN4" s="381">
        <f t="shared" si="0"/>
        <v>37190.327042405777</v>
      </c>
      <c r="BO4" s="381">
        <f t="shared" si="0"/>
        <v>38696.338299189367</v>
      </c>
      <c r="BP4" s="381">
        <f t="shared" si="0"/>
        <v>40335.873885630761</v>
      </c>
      <c r="BQ4" s="381">
        <f t="shared" si="0"/>
        <v>41168.979939770594</v>
      </c>
      <c r="BR4" s="381">
        <f t="shared" si="0"/>
        <v>44212.937640529781</v>
      </c>
      <c r="BS4" s="381">
        <f t="shared" si="0"/>
        <v>46505.960290874631</v>
      </c>
      <c r="BT4" s="381">
        <f t="shared" si="0"/>
        <v>47384.122335058302</v>
      </c>
      <c r="BU4" s="381">
        <f t="shared" si="0"/>
        <v>49383.703955355777</v>
      </c>
      <c r="BV4" s="381">
        <f t="shared" si="0"/>
        <v>50882.700870501183</v>
      </c>
      <c r="BW4" s="381">
        <f t="shared" si="0"/>
        <v>53291.886095353897</v>
      </c>
      <c r="BX4" s="381">
        <f t="shared" si="0"/>
        <v>57922.263270005271</v>
      </c>
      <c r="BY4" s="381">
        <f t="shared" si="0"/>
        <v>61751.897239899074</v>
      </c>
      <c r="BZ4" s="381">
        <f t="shared" si="0"/>
        <v>67618.336185834545</v>
      </c>
      <c r="CA4" s="381">
        <f t="shared" si="0"/>
        <v>79096.973291782037</v>
      </c>
      <c r="CB4" s="381">
        <f t="shared" si="0"/>
        <v>90378.075469842312</v>
      </c>
      <c r="CC4" s="381">
        <f t="shared" si="0"/>
        <v>96222.350454886764</v>
      </c>
      <c r="CD4" s="381">
        <f t="shared" si="0"/>
        <v>102017.38528016271</v>
      </c>
      <c r="CE4" s="381">
        <f t="shared" si="0"/>
        <v>107960.57825320191</v>
      </c>
      <c r="CF4" s="381">
        <f t="shared" si="0"/>
        <v>113892.41685785679</v>
      </c>
      <c r="CG4" s="382">
        <f t="shared" si="0"/>
        <v>120315.67791250681</v>
      </c>
    </row>
    <row r="5" spans="1:85" ht="27" customHeight="1" x14ac:dyDescent="0.35">
      <c r="A5" s="383"/>
      <c r="B5" s="384" t="s">
        <v>604</v>
      </c>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6">
        <f t="shared" ref="BF5:CG5" si="1">BF6+BF10</f>
        <v>1558.4727113289464</v>
      </c>
      <c r="BG5" s="386">
        <f t="shared" si="1"/>
        <v>1642.1246457032948</v>
      </c>
      <c r="BH5" s="386">
        <f t="shared" si="1"/>
        <v>1620.6506533843958</v>
      </c>
      <c r="BI5" s="386">
        <f t="shared" si="1"/>
        <v>1512.5744178350553</v>
      </c>
      <c r="BJ5" s="386">
        <f t="shared" si="1"/>
        <v>1448.7986704798586</v>
      </c>
      <c r="BK5" s="386">
        <f t="shared" si="1"/>
        <v>1422.8966527476096</v>
      </c>
      <c r="BL5" s="386">
        <f t="shared" si="1"/>
        <v>1425.9067578409179</v>
      </c>
      <c r="BM5" s="386">
        <f t="shared" si="1"/>
        <v>1391.8087286805528</v>
      </c>
      <c r="BN5" s="386">
        <f t="shared" si="1"/>
        <v>1116.9218850251939</v>
      </c>
      <c r="BO5" s="386">
        <f t="shared" si="1"/>
        <v>1205.3072554748342</v>
      </c>
      <c r="BP5" s="386">
        <f t="shared" si="1"/>
        <v>1276.4214242752109</v>
      </c>
      <c r="BQ5" s="386">
        <f t="shared" si="1"/>
        <v>1345.0133969573189</v>
      </c>
      <c r="BR5" s="386">
        <f t="shared" si="1"/>
        <v>1579.4492598804859</v>
      </c>
      <c r="BS5" s="386">
        <f t="shared" si="1"/>
        <v>1687.7597736974262</v>
      </c>
      <c r="BT5" s="386">
        <f t="shared" si="1"/>
        <v>1745.3916532070889</v>
      </c>
      <c r="BU5" s="386">
        <f t="shared" si="1"/>
        <v>1808.1107948590625</v>
      </c>
      <c r="BV5" s="386">
        <f t="shared" si="1"/>
        <v>1944.9043992645175</v>
      </c>
      <c r="BW5" s="386">
        <f t="shared" si="1"/>
        <v>2115.8948044660492</v>
      </c>
      <c r="BX5" s="386">
        <f t="shared" si="1"/>
        <v>2246.64792346575</v>
      </c>
      <c r="BY5" s="386">
        <f t="shared" si="1"/>
        <v>2444.3266288497234</v>
      </c>
      <c r="BZ5" s="386">
        <f t="shared" si="1"/>
        <v>2863.8717606603223</v>
      </c>
      <c r="CA5" s="386">
        <f t="shared" si="1"/>
        <v>3675.8932004323401</v>
      </c>
      <c r="CB5" s="386">
        <f t="shared" si="1"/>
        <v>4438.5327937800257</v>
      </c>
      <c r="CC5" s="386">
        <f t="shared" si="1"/>
        <v>5029.7371828757377</v>
      </c>
      <c r="CD5" s="386">
        <f t="shared" si="1"/>
        <v>5619.9444533936976</v>
      </c>
      <c r="CE5" s="386">
        <f t="shared" si="1"/>
        <v>6181.7403774536851</v>
      </c>
      <c r="CF5" s="386">
        <f t="shared" si="1"/>
        <v>6690.7503055926545</v>
      </c>
      <c r="CG5" s="387">
        <f t="shared" si="1"/>
        <v>7185.2334073716538</v>
      </c>
    </row>
    <row r="6" spans="1:85" ht="27" customHeight="1" x14ac:dyDescent="0.35">
      <c r="A6" s="383"/>
      <c r="B6" s="388" t="s">
        <v>566</v>
      </c>
      <c r="C6" s="385"/>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9">
        <f t="shared" ref="BF6:CG6" si="2">SUM(BF7:BF7)</f>
        <v>690.44271132894642</v>
      </c>
      <c r="BG6" s="389">
        <f t="shared" si="2"/>
        <v>719.5016457032948</v>
      </c>
      <c r="BH6" s="389">
        <f t="shared" si="2"/>
        <v>764.0410171291486</v>
      </c>
      <c r="BI6" s="389">
        <f t="shared" si="2"/>
        <v>838.94585151060733</v>
      </c>
      <c r="BJ6" s="389">
        <f t="shared" si="2"/>
        <v>884.09676018630137</v>
      </c>
      <c r="BK6" s="389">
        <f t="shared" si="2"/>
        <v>946.70173394029405</v>
      </c>
      <c r="BL6" s="389">
        <f t="shared" si="2"/>
        <v>1008.8216511390754</v>
      </c>
      <c r="BM6" s="389">
        <f t="shared" si="2"/>
        <v>1089.391707435587</v>
      </c>
      <c r="BN6" s="389">
        <f t="shared" si="2"/>
        <v>1116.9218850251939</v>
      </c>
      <c r="BO6" s="389">
        <f t="shared" si="2"/>
        <v>1205.3072554748342</v>
      </c>
      <c r="BP6" s="389">
        <f t="shared" si="2"/>
        <v>1276.4214242752109</v>
      </c>
      <c r="BQ6" s="389">
        <f t="shared" si="2"/>
        <v>1345.0133969573189</v>
      </c>
      <c r="BR6" s="389">
        <f t="shared" si="2"/>
        <v>1579.4492598804859</v>
      </c>
      <c r="BS6" s="389">
        <f t="shared" si="2"/>
        <v>1687.7597736974262</v>
      </c>
      <c r="BT6" s="389">
        <f t="shared" si="2"/>
        <v>1745.3916532070889</v>
      </c>
      <c r="BU6" s="389">
        <f t="shared" si="2"/>
        <v>1808.1107948590625</v>
      </c>
      <c r="BV6" s="389">
        <f t="shared" si="2"/>
        <v>1944.9043992645175</v>
      </c>
      <c r="BW6" s="389">
        <f t="shared" si="2"/>
        <v>2115.8948044660492</v>
      </c>
      <c r="BX6" s="389">
        <f t="shared" si="2"/>
        <v>2246.64792346575</v>
      </c>
      <c r="BY6" s="389">
        <f t="shared" si="2"/>
        <v>2444.3266288497234</v>
      </c>
      <c r="BZ6" s="389">
        <f t="shared" si="2"/>
        <v>2863.8717606603223</v>
      </c>
      <c r="CA6" s="389">
        <f t="shared" si="2"/>
        <v>3675.8932004323401</v>
      </c>
      <c r="CB6" s="389">
        <f t="shared" si="2"/>
        <v>4438.5327937800257</v>
      </c>
      <c r="CC6" s="389">
        <f t="shared" si="2"/>
        <v>5029.7371828757377</v>
      </c>
      <c r="CD6" s="389">
        <f t="shared" si="2"/>
        <v>5619.9444533936976</v>
      </c>
      <c r="CE6" s="389">
        <f t="shared" si="2"/>
        <v>6181.7403774536851</v>
      </c>
      <c r="CF6" s="389">
        <f t="shared" si="2"/>
        <v>6690.7503055926545</v>
      </c>
      <c r="CG6" s="390">
        <f t="shared" si="2"/>
        <v>7185.2334073716538</v>
      </c>
    </row>
    <row r="7" spans="1:85" ht="15.5" x14ac:dyDescent="0.35">
      <c r="A7" s="383"/>
      <c r="B7" s="391" t="s">
        <v>366</v>
      </c>
      <c r="C7" s="385"/>
      <c r="D7" s="385"/>
      <c r="E7" s="385"/>
      <c r="F7" s="385"/>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9">
        <v>690.44271132894642</v>
      </c>
      <c r="BG7" s="389">
        <v>719.5016457032948</v>
      </c>
      <c r="BH7" s="389">
        <v>764.0410171291486</v>
      </c>
      <c r="BI7" s="389">
        <v>838.94585151060733</v>
      </c>
      <c r="BJ7" s="389">
        <v>884.09676018630137</v>
      </c>
      <c r="BK7" s="389">
        <v>946.70173394029405</v>
      </c>
      <c r="BL7" s="389">
        <v>1008.8216511390754</v>
      </c>
      <c r="BM7" s="389">
        <v>1089.391707435587</v>
      </c>
      <c r="BN7" s="389">
        <v>1116.9218850251939</v>
      </c>
      <c r="BO7" s="389">
        <v>1205.3072554748342</v>
      </c>
      <c r="BP7" s="389">
        <v>1276.4214242752109</v>
      </c>
      <c r="BQ7" s="389">
        <v>1345.0133969573189</v>
      </c>
      <c r="BR7" s="389">
        <v>1579.4492598804859</v>
      </c>
      <c r="BS7" s="389">
        <v>1687.7597736974262</v>
      </c>
      <c r="BT7" s="389">
        <v>1745.3916532070889</v>
      </c>
      <c r="BU7" s="389">
        <v>1808.1107948590625</v>
      </c>
      <c r="BV7" s="389">
        <v>1944.9043992645175</v>
      </c>
      <c r="BW7" s="389">
        <v>2115.8948044660492</v>
      </c>
      <c r="BX7" s="389">
        <v>2246.64792346575</v>
      </c>
      <c r="BY7" s="389">
        <v>2444.3266288497234</v>
      </c>
      <c r="BZ7" s="389">
        <v>2863.8717606603223</v>
      </c>
      <c r="CA7" s="389">
        <v>3675.8932004323401</v>
      </c>
      <c r="CB7" s="389">
        <v>4438.5327937800257</v>
      </c>
      <c r="CC7" s="389">
        <v>5029.7371828757377</v>
      </c>
      <c r="CD7" s="389">
        <v>5619.9444533936976</v>
      </c>
      <c r="CE7" s="389">
        <v>6181.7403774536851</v>
      </c>
      <c r="CF7" s="389">
        <v>6690.7503055926545</v>
      </c>
      <c r="CG7" s="390">
        <v>7185.2334073716538</v>
      </c>
    </row>
    <row r="8" spans="1:85" ht="15.5" x14ac:dyDescent="0.35">
      <c r="A8" s="383"/>
      <c r="B8" s="391" t="s">
        <v>390</v>
      </c>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c r="BC8" s="385"/>
      <c r="BD8" s="385"/>
      <c r="BE8" s="385"/>
      <c r="BF8" s="389">
        <f>'Table 4 (i)'!BF8</f>
        <v>0</v>
      </c>
      <c r="BG8" s="389">
        <f>'Table 4 (i)'!BG8</f>
        <v>0</v>
      </c>
      <c r="BH8" s="389">
        <f>'Table 4 (i)'!BH8</f>
        <v>0</v>
      </c>
      <c r="BI8" s="389">
        <f>'Table 4 (i)'!BI8</f>
        <v>0</v>
      </c>
      <c r="BJ8" s="389">
        <f>'Table 4 (i)'!BJ8</f>
        <v>0</v>
      </c>
      <c r="BK8" s="389">
        <f>'Table 4 (i)'!BK8</f>
        <v>0</v>
      </c>
      <c r="BL8" s="389">
        <f>'Table 4 (i)'!BL8</f>
        <v>0</v>
      </c>
      <c r="BM8" s="389">
        <f>'Table 4 (i)'!BM8</f>
        <v>0</v>
      </c>
      <c r="BN8" s="389">
        <f>'Table 4 (i)'!BN8</f>
        <v>0</v>
      </c>
      <c r="BO8" s="389">
        <f>'Table 4 (i)'!BO8</f>
        <v>0</v>
      </c>
      <c r="BP8" s="389">
        <f>'Table 4 (i)'!BP8</f>
        <v>0</v>
      </c>
      <c r="BQ8" s="389">
        <f>'Table 4 (i)'!BQ8</f>
        <v>0</v>
      </c>
      <c r="BR8" s="389">
        <f>'Table 4 (i)'!BR8</f>
        <v>0</v>
      </c>
      <c r="BS8" s="389">
        <f>'Table 4 (i)'!BS8</f>
        <v>0</v>
      </c>
      <c r="BT8" s="389">
        <f>'Table 4 (i)'!BT8</f>
        <v>0</v>
      </c>
      <c r="BU8" s="389">
        <f>'Table 4 (i)'!BU8</f>
        <v>0</v>
      </c>
      <c r="BV8" s="389">
        <f>'Table 4 (i)'!BV8</f>
        <v>0</v>
      </c>
      <c r="BW8" s="389">
        <f>'Table 4 (i)'!BW8</f>
        <v>0</v>
      </c>
      <c r="BX8" s="389">
        <f>'Table 4 (i)'!BX8</f>
        <v>0</v>
      </c>
      <c r="BY8" s="389">
        <f>'Table 4 (i)'!BY8</f>
        <v>0</v>
      </c>
      <c r="BZ8" s="389">
        <f>'Table 4 (i)'!BZ8</f>
        <v>0</v>
      </c>
      <c r="CA8" s="389">
        <f>'Table 4 (i)'!CA8</f>
        <v>0</v>
      </c>
      <c r="CB8" s="389">
        <f>'Table 4 (i)'!CB8</f>
        <v>0</v>
      </c>
      <c r="CC8" s="389">
        <f>'Table 4 (i)'!CC8</f>
        <v>0</v>
      </c>
      <c r="CD8" s="389">
        <f>'Table 4 (i)'!CD8</f>
        <v>0</v>
      </c>
      <c r="CE8" s="389">
        <f>'Table 4 (i)'!CE8</f>
        <v>0</v>
      </c>
      <c r="CF8" s="389">
        <f>'Table 4 (i)'!CF8</f>
        <v>0</v>
      </c>
      <c r="CG8" s="390">
        <f>'Table 4 (i)'!CG8</f>
        <v>0</v>
      </c>
    </row>
    <row r="9" spans="1:85" ht="15.5" x14ac:dyDescent="0.35">
      <c r="A9" s="383"/>
      <c r="B9" s="336" t="s">
        <v>578</v>
      </c>
      <c r="C9" s="385"/>
      <c r="D9" s="385"/>
      <c r="E9" s="385"/>
      <c r="F9" s="385"/>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9">
        <f>'Table 4 (i)'!BF9</f>
        <v>0</v>
      </c>
      <c r="BG9" s="389">
        <f>'Table 4 (i)'!BG9</f>
        <v>0</v>
      </c>
      <c r="BH9" s="389">
        <f>'Table 4 (i)'!BH9</f>
        <v>0</v>
      </c>
      <c r="BI9" s="389">
        <f>'Table 4 (i)'!BI9</f>
        <v>0</v>
      </c>
      <c r="BJ9" s="389">
        <f>'Table 4 (i)'!BJ9</f>
        <v>0</v>
      </c>
      <c r="BK9" s="389">
        <f>'Table 4 (i)'!BK9</f>
        <v>0</v>
      </c>
      <c r="BL9" s="389">
        <f>'Table 4 (i)'!BL9</f>
        <v>0</v>
      </c>
      <c r="BM9" s="389">
        <f>'Table 4 (i)'!BM9</f>
        <v>0</v>
      </c>
      <c r="BN9" s="389">
        <f>'Table 4 (i)'!BN9</f>
        <v>0</v>
      </c>
      <c r="BO9" s="389">
        <f>'Table 4 (i)'!BO9</f>
        <v>0</v>
      </c>
      <c r="BP9" s="389">
        <f>'Table 4 (i)'!BP9</f>
        <v>0</v>
      </c>
      <c r="BQ9" s="389">
        <f>'Table 4 (i)'!BQ9</f>
        <v>0</v>
      </c>
      <c r="BR9" s="389">
        <f>'Table 4 (i)'!BR9</f>
        <v>0</v>
      </c>
      <c r="BS9" s="389">
        <f>'Table 4 (i)'!BS9</f>
        <v>0</v>
      </c>
      <c r="BT9" s="389">
        <f>'Table 4 (i)'!BT9</f>
        <v>0</v>
      </c>
      <c r="BU9" s="389">
        <f>'Table 4 (i)'!BU9</f>
        <v>0</v>
      </c>
      <c r="BV9" s="389">
        <f>'Table 4 (i)'!BV9</f>
        <v>0</v>
      </c>
      <c r="BW9" s="389">
        <f>'Table 4 (i)'!BW9</f>
        <v>0</v>
      </c>
      <c r="BX9" s="389">
        <f>'Table 4 (i)'!BX9</f>
        <v>0</v>
      </c>
      <c r="BY9" s="389">
        <f>'Table 4 (i)'!BY9</f>
        <v>0</v>
      </c>
      <c r="BZ9" s="389">
        <f>'Table 4 (i)'!BZ9</f>
        <v>104.45226499849821</v>
      </c>
      <c r="CA9" s="389">
        <f>'Table 4 (i)'!CA9</f>
        <v>119.26323360405834</v>
      </c>
      <c r="CB9" s="389">
        <f>'Table 4 (i)'!CB9</f>
        <v>4.8123366898575652E-2</v>
      </c>
      <c r="CC9" s="389">
        <f>'Table 4 (i)'!CC9</f>
        <v>0</v>
      </c>
      <c r="CD9" s="389">
        <f>'Table 4 (i)'!CD9</f>
        <v>0</v>
      </c>
      <c r="CE9" s="389">
        <f>'Table 4 (i)'!CE9</f>
        <v>0</v>
      </c>
      <c r="CF9" s="389">
        <f>'Table 4 (i)'!CF9</f>
        <v>0</v>
      </c>
      <c r="CG9" s="390">
        <f>'Table 4 (i)'!CG9</f>
        <v>0</v>
      </c>
    </row>
    <row r="10" spans="1:85" ht="27" customHeight="1" x14ac:dyDescent="0.35">
      <c r="A10" s="383"/>
      <c r="B10" s="388" t="s">
        <v>605</v>
      </c>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7"/>
      <c r="BF10" s="389">
        <f>'Table 4 (i)'!BF10</f>
        <v>868.03</v>
      </c>
      <c r="BG10" s="389">
        <f>'Table 4 (i)'!BG10</f>
        <v>922.62299999999993</v>
      </c>
      <c r="BH10" s="389">
        <f>'Table 4 (i)'!BH10</f>
        <v>856.60963625524721</v>
      </c>
      <c r="BI10" s="389">
        <f>'Table 4 (i)'!BI10</f>
        <v>673.628566324448</v>
      </c>
      <c r="BJ10" s="389">
        <f>'Table 4 (i)'!BJ10</f>
        <v>564.70191029355726</v>
      </c>
      <c r="BK10" s="389">
        <f>'Table 4 (i)'!BK10</f>
        <v>476.19491880731556</v>
      </c>
      <c r="BL10" s="389">
        <f>'Table 4 (i)'!BL10</f>
        <v>417.08510670184251</v>
      </c>
      <c r="BM10" s="389">
        <f>'Table 4 (i)'!BM10</f>
        <v>302.41702124496578</v>
      </c>
      <c r="BN10" s="389">
        <f>'Table 4 (i)'!BN10</f>
        <v>0</v>
      </c>
      <c r="BO10" s="389">
        <f>'Table 4 (i)'!BO10</f>
        <v>0</v>
      </c>
      <c r="BP10" s="389">
        <f>'Table 4 (i)'!BP10</f>
        <v>0</v>
      </c>
      <c r="BQ10" s="389">
        <f>'Table 4 (i)'!BQ10</f>
        <v>0</v>
      </c>
      <c r="BR10" s="389">
        <f>'Table 4 (i)'!BR10</f>
        <v>0</v>
      </c>
      <c r="BS10" s="389">
        <f>'Table 4 (i)'!BS10</f>
        <v>0</v>
      </c>
      <c r="BT10" s="389">
        <f>'Table 4 (i)'!BT10</f>
        <v>0</v>
      </c>
      <c r="BU10" s="389">
        <f>'Table 4 (i)'!BU10</f>
        <v>0</v>
      </c>
      <c r="BV10" s="389">
        <f>'Table 4 (i)'!BV10</f>
        <v>0</v>
      </c>
      <c r="BW10" s="389">
        <f>'Table 4 (i)'!BW10</f>
        <v>0</v>
      </c>
      <c r="BX10" s="389">
        <f>'Table 4 (i)'!BX10</f>
        <v>0</v>
      </c>
      <c r="BY10" s="389">
        <f>'Table 4 (i)'!BY10</f>
        <v>0</v>
      </c>
      <c r="BZ10" s="389">
        <f>'Table 4 (i)'!BZ10</f>
        <v>0</v>
      </c>
      <c r="CA10" s="389">
        <f>'Table 4 (i)'!CA10</f>
        <v>0</v>
      </c>
      <c r="CB10" s="389">
        <f>'Table 4 (i)'!CB10</f>
        <v>0</v>
      </c>
      <c r="CC10" s="389">
        <f>'Table 4 (i)'!CC10</f>
        <v>0</v>
      </c>
      <c r="CD10" s="389">
        <f>'Table 4 (i)'!CD10</f>
        <v>0</v>
      </c>
      <c r="CE10" s="389">
        <f>'Table 4 (i)'!CE10</f>
        <v>0</v>
      </c>
      <c r="CF10" s="389">
        <f>'Table 4 (i)'!CF10</f>
        <v>0</v>
      </c>
      <c r="CG10" s="390">
        <f>'Table 4 (i)'!CG10</f>
        <v>0</v>
      </c>
    </row>
    <row r="11" spans="1:85" ht="27" customHeight="1" x14ac:dyDescent="0.35">
      <c r="A11" s="383"/>
      <c r="B11" s="384" t="s">
        <v>606</v>
      </c>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6">
        <f t="shared" ref="BF11:CG11" si="3">SUM(BF12,BF17,BF25,BF29,BF34)</f>
        <v>19659.053008120678</v>
      </c>
      <c r="BG11" s="386">
        <f t="shared" si="3"/>
        <v>20069.24281792323</v>
      </c>
      <c r="BH11" s="386">
        <f t="shared" si="3"/>
        <v>20231.581868955371</v>
      </c>
      <c r="BI11" s="386">
        <f t="shared" si="3"/>
        <v>20692.431997804415</v>
      </c>
      <c r="BJ11" s="386">
        <f t="shared" si="3"/>
        <v>21282.449134728282</v>
      </c>
      <c r="BK11" s="386">
        <f t="shared" si="3"/>
        <v>22478.324043280911</v>
      </c>
      <c r="BL11" s="386">
        <f t="shared" si="3"/>
        <v>23770.718089927646</v>
      </c>
      <c r="BM11" s="386">
        <f t="shared" si="3"/>
        <v>25785.747139970081</v>
      </c>
      <c r="BN11" s="386">
        <f t="shared" si="3"/>
        <v>26921.397773793102</v>
      </c>
      <c r="BO11" s="386">
        <f t="shared" si="3"/>
        <v>28085.987635239009</v>
      </c>
      <c r="BP11" s="386">
        <f t="shared" si="3"/>
        <v>29265.566740182679</v>
      </c>
      <c r="BQ11" s="386">
        <f t="shared" si="3"/>
        <v>29986.126772390176</v>
      </c>
      <c r="BR11" s="386">
        <f t="shared" si="3"/>
        <v>32387.567833275803</v>
      </c>
      <c r="BS11" s="386">
        <f t="shared" si="3"/>
        <v>34725.429732734134</v>
      </c>
      <c r="BT11" s="386">
        <f t="shared" si="3"/>
        <v>35588.61237656005</v>
      </c>
      <c r="BU11" s="386">
        <f t="shared" si="3"/>
        <v>37634.0368115655</v>
      </c>
      <c r="BV11" s="386">
        <f t="shared" si="3"/>
        <v>38976.462952046139</v>
      </c>
      <c r="BW11" s="386">
        <f t="shared" si="3"/>
        <v>40687.194141922031</v>
      </c>
      <c r="BX11" s="386">
        <f t="shared" si="3"/>
        <v>45167.419231929423</v>
      </c>
      <c r="BY11" s="386">
        <f t="shared" si="3"/>
        <v>48735.071920985894</v>
      </c>
      <c r="BZ11" s="386">
        <f t="shared" si="3"/>
        <v>53492.263266007096</v>
      </c>
      <c r="CA11" s="386">
        <f t="shared" si="3"/>
        <v>62349.219285314473</v>
      </c>
      <c r="CB11" s="386">
        <f t="shared" si="3"/>
        <v>71235.854413433655</v>
      </c>
      <c r="CC11" s="386">
        <f t="shared" si="3"/>
        <v>75680.560074753972</v>
      </c>
      <c r="CD11" s="386">
        <f t="shared" si="3"/>
        <v>80255.372624285912</v>
      </c>
      <c r="CE11" s="386">
        <f t="shared" si="3"/>
        <v>85180.789403601026</v>
      </c>
      <c r="CF11" s="386">
        <f t="shared" si="3"/>
        <v>89920.354033206138</v>
      </c>
      <c r="CG11" s="387">
        <f t="shared" si="3"/>
        <v>94811.377682956576</v>
      </c>
    </row>
    <row r="12" spans="1:85" ht="27" customHeight="1" x14ac:dyDescent="0.35">
      <c r="A12" s="383"/>
      <c r="B12" s="388" t="s">
        <v>566</v>
      </c>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9">
        <f t="shared" ref="BF12:CG12" si="4">SUM(BF13:BF16)</f>
        <v>3641.5379099401962</v>
      </c>
      <c r="BG12" s="389">
        <f t="shared" si="4"/>
        <v>3890.11364018431</v>
      </c>
      <c r="BH12" s="389">
        <f t="shared" si="4"/>
        <v>4100.1361486294327</v>
      </c>
      <c r="BI12" s="389">
        <f t="shared" si="4"/>
        <v>4310.5608358417931</v>
      </c>
      <c r="BJ12" s="389">
        <f t="shared" si="4"/>
        <v>4533.4127638656182</v>
      </c>
      <c r="BK12" s="389">
        <f t="shared" si="4"/>
        <v>4839.3143338426762</v>
      </c>
      <c r="BL12" s="389">
        <f t="shared" si="4"/>
        <v>5132.982673631238</v>
      </c>
      <c r="BM12" s="389">
        <f t="shared" si="4"/>
        <v>5557.4345230168747</v>
      </c>
      <c r="BN12" s="389">
        <f t="shared" si="4"/>
        <v>5721.5747131716143</v>
      </c>
      <c r="BO12" s="389">
        <f t="shared" si="4"/>
        <v>6125.1762274429184</v>
      </c>
      <c r="BP12" s="389">
        <f t="shared" si="4"/>
        <v>6597.0119943779046</v>
      </c>
      <c r="BQ12" s="389">
        <f t="shared" si="4"/>
        <v>6831.8506630557558</v>
      </c>
      <c r="BR12" s="389">
        <f t="shared" si="4"/>
        <v>7587.3538921282552</v>
      </c>
      <c r="BS12" s="389">
        <f t="shared" si="4"/>
        <v>8484.8090234002084</v>
      </c>
      <c r="BT12" s="389">
        <f t="shared" si="4"/>
        <v>8797.7111049469349</v>
      </c>
      <c r="BU12" s="389">
        <f t="shared" si="4"/>
        <v>10057.134272566091</v>
      </c>
      <c r="BV12" s="389">
        <f t="shared" si="4"/>
        <v>10672.125937390241</v>
      </c>
      <c r="BW12" s="389">
        <f t="shared" si="4"/>
        <v>11066.574557631728</v>
      </c>
      <c r="BX12" s="389">
        <f t="shared" si="4"/>
        <v>12706.031515222763</v>
      </c>
      <c r="BY12" s="389">
        <f t="shared" si="4"/>
        <v>13755.272363137801</v>
      </c>
      <c r="BZ12" s="389">
        <f t="shared" si="4"/>
        <v>15754.842062398515</v>
      </c>
      <c r="CA12" s="389">
        <f t="shared" si="4"/>
        <v>19130.644687151882</v>
      </c>
      <c r="CB12" s="389">
        <f t="shared" si="4"/>
        <v>22648.179291625704</v>
      </c>
      <c r="CC12" s="389">
        <f t="shared" si="4"/>
        <v>24919.935580788951</v>
      </c>
      <c r="CD12" s="389">
        <f t="shared" si="4"/>
        <v>27308.764948114229</v>
      </c>
      <c r="CE12" s="389">
        <f t="shared" si="4"/>
        <v>29951.062481200541</v>
      </c>
      <c r="CF12" s="389">
        <f t="shared" si="4"/>
        <v>32202.231896115813</v>
      </c>
      <c r="CG12" s="390">
        <f t="shared" si="4"/>
        <v>34534.10561344798</v>
      </c>
    </row>
    <row r="13" spans="1:85" ht="15.5" x14ac:dyDescent="0.35">
      <c r="A13" s="383"/>
      <c r="B13" s="391" t="s">
        <v>353</v>
      </c>
      <c r="C13" s="385"/>
      <c r="D13" s="385"/>
      <c r="E13" s="385"/>
      <c r="F13" s="385"/>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9">
        <f>'Table 4 (i)'!BF13</f>
        <v>0</v>
      </c>
      <c r="BG13" s="389">
        <f>'Table 4 (i)'!BG13</f>
        <v>0</v>
      </c>
      <c r="BH13" s="389">
        <f>'Table 4 (i)'!BH13</f>
        <v>0</v>
      </c>
      <c r="BI13" s="389">
        <f>'Table 4 (i)'!BI13</f>
        <v>0</v>
      </c>
      <c r="BJ13" s="389">
        <f>'Table 4 (i)'!BJ13</f>
        <v>0</v>
      </c>
      <c r="BK13" s="389">
        <f>'Table 4 (i)'!BK13</f>
        <v>0</v>
      </c>
      <c r="BL13" s="389">
        <f>'Table 4 (i)'!BL13</f>
        <v>0</v>
      </c>
      <c r="BM13" s="389">
        <f>'Table 4 (i)'!BM13</f>
        <v>0</v>
      </c>
      <c r="BN13" s="389">
        <f>'Table 4 (i)'!BN13</f>
        <v>0</v>
      </c>
      <c r="BO13" s="389">
        <f>'Table 4 (i)'!BO13</f>
        <v>0</v>
      </c>
      <c r="BP13" s="389">
        <f>'Table 4 (i)'!BP13</f>
        <v>0</v>
      </c>
      <c r="BQ13" s="389">
        <f>'Table 4 (i)'!BQ13</f>
        <v>4.7691617500000003</v>
      </c>
      <c r="BR13" s="389">
        <f>'Table 4 (i)'!BR13</f>
        <v>6.040064700000003</v>
      </c>
      <c r="BS13" s="389">
        <f>'Table 4 (i)'!BS13</f>
        <v>6.9357352999999913</v>
      </c>
      <c r="BT13" s="389">
        <f>'Table 4 (i)'!BT13</f>
        <v>7.3484010500000174</v>
      </c>
      <c r="BU13" s="389">
        <f>'Table 4 (i)'!BU13</f>
        <v>8.2211221899999884</v>
      </c>
      <c r="BV13" s="389">
        <f>'Table 4 (i)'!BV13</f>
        <v>9.1482867099999936</v>
      </c>
      <c r="BW13" s="389">
        <f>'Table 4 (i)'!BW13</f>
        <v>10.039949220000004</v>
      </c>
      <c r="BX13" s="389">
        <f>'Table 4 (i)'!BX13</f>
        <v>10.679680190000003</v>
      </c>
      <c r="BY13" s="389">
        <f>'Table 4 (i)'!BY13</f>
        <v>12.88883869999999</v>
      </c>
      <c r="BZ13" s="389">
        <f>'Table 4 (i)'!BZ13</f>
        <v>16.58689783000003</v>
      </c>
      <c r="CA13" s="389">
        <f>'Table 4 (i)'!CA13</f>
        <v>20.355264752545114</v>
      </c>
      <c r="CB13" s="389">
        <f>'Table 4 (i)'!CB13</f>
        <v>23.988347773191585</v>
      </c>
      <c r="CC13" s="389">
        <f>'Table 4 (i)'!CC13</f>
        <v>28.745612940379324</v>
      </c>
      <c r="CD13" s="389">
        <f>'Table 4 (i)'!CD13</f>
        <v>33.218654345054361</v>
      </c>
      <c r="CE13" s="389">
        <f>'Table 4 (i)'!CE13</f>
        <v>37.831810017369321</v>
      </c>
      <c r="CF13" s="389">
        <f>'Table 4 (i)'!CF13</f>
        <v>42.368837067089736</v>
      </c>
      <c r="CG13" s="390">
        <f>'Table 4 (i)'!CG13</f>
        <v>47.188261571534007</v>
      </c>
    </row>
    <row r="14" spans="1:85" ht="15.5" x14ac:dyDescent="0.35">
      <c r="A14" s="383"/>
      <c r="B14" s="391" t="s">
        <v>366</v>
      </c>
      <c r="C14" s="385"/>
      <c r="D14" s="385"/>
      <c r="E14" s="385"/>
      <c r="F14" s="385"/>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5"/>
      <c r="AZ14" s="385"/>
      <c r="BA14" s="385"/>
      <c r="BB14" s="385"/>
      <c r="BC14" s="385"/>
      <c r="BD14" s="385"/>
      <c r="BE14" s="385"/>
      <c r="BF14" s="389">
        <v>3641.5379099401962</v>
      </c>
      <c r="BG14" s="389">
        <v>3890.11364018431</v>
      </c>
      <c r="BH14" s="389">
        <v>4100.1361486294327</v>
      </c>
      <c r="BI14" s="389">
        <v>4310.5608358417931</v>
      </c>
      <c r="BJ14" s="389">
        <v>4533.4127638656182</v>
      </c>
      <c r="BK14" s="389">
        <v>4839.3143338426762</v>
      </c>
      <c r="BL14" s="389">
        <v>5132.982673631238</v>
      </c>
      <c r="BM14" s="389">
        <v>5557.4345230168747</v>
      </c>
      <c r="BN14" s="389">
        <v>5721.5747131716143</v>
      </c>
      <c r="BO14" s="389">
        <v>6125.1762274429184</v>
      </c>
      <c r="BP14" s="389">
        <v>6597.0119943779046</v>
      </c>
      <c r="BQ14" s="389">
        <v>6700.412940741121</v>
      </c>
      <c r="BR14" s="389">
        <v>6294.5363299336168</v>
      </c>
      <c r="BS14" s="389">
        <v>5903.5656643476623</v>
      </c>
      <c r="BT14" s="389">
        <v>4564.9075582310525</v>
      </c>
      <c r="BU14" s="389">
        <v>3153.3106247293254</v>
      </c>
      <c r="BV14" s="389">
        <v>2154.972465716899</v>
      </c>
      <c r="BW14" s="389">
        <v>1378.0977133198362</v>
      </c>
      <c r="BX14" s="389">
        <v>873.41337663624756</v>
      </c>
      <c r="BY14" s="389">
        <v>803.90440202155901</v>
      </c>
      <c r="BZ14" s="389">
        <v>773.02932207462072</v>
      </c>
      <c r="CA14" s="389">
        <v>802.17276901877949</v>
      </c>
      <c r="CB14" s="389">
        <v>791.14978945150438</v>
      </c>
      <c r="CC14" s="389">
        <v>726.58606407633533</v>
      </c>
      <c r="CD14" s="389">
        <v>698.24176039016004</v>
      </c>
      <c r="CE14" s="389">
        <v>675.84196624014203</v>
      </c>
      <c r="CF14" s="389">
        <v>567.01884608356772</v>
      </c>
      <c r="CG14" s="390">
        <v>352.49611382815146</v>
      </c>
    </row>
    <row r="15" spans="1:85" ht="15.5" x14ac:dyDescent="0.35">
      <c r="A15" s="383"/>
      <c r="B15" s="391" t="s">
        <v>390</v>
      </c>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5"/>
      <c r="BA15" s="385"/>
      <c r="BB15" s="385"/>
      <c r="BC15" s="385"/>
      <c r="BD15" s="385"/>
      <c r="BE15" s="385"/>
      <c r="BF15" s="389">
        <f>'Table 4 (i)'!BF15</f>
        <v>0</v>
      </c>
      <c r="BG15" s="389">
        <f>'Table 4 (i)'!BG15</f>
        <v>0</v>
      </c>
      <c r="BH15" s="389">
        <f>'Table 4 (i)'!BH15</f>
        <v>0</v>
      </c>
      <c r="BI15" s="389">
        <f>'Table 4 (i)'!BI15</f>
        <v>0</v>
      </c>
      <c r="BJ15" s="389">
        <f>'Table 4 (i)'!BJ15</f>
        <v>0</v>
      </c>
      <c r="BK15" s="389">
        <f>'Table 4 (i)'!BK15</f>
        <v>0</v>
      </c>
      <c r="BL15" s="389">
        <f>'Table 4 (i)'!BL15</f>
        <v>0</v>
      </c>
      <c r="BM15" s="389">
        <f>'Table 4 (i)'!BM15</f>
        <v>0</v>
      </c>
      <c r="BN15" s="389">
        <f>'Table 4 (i)'!BN15</f>
        <v>0</v>
      </c>
      <c r="BO15" s="389">
        <f>'Table 4 (i)'!BO15</f>
        <v>0</v>
      </c>
      <c r="BP15" s="389">
        <f>'Table 4 (i)'!BP15</f>
        <v>0</v>
      </c>
      <c r="BQ15" s="389">
        <f>'Table 4 (i)'!BQ15</f>
        <v>0</v>
      </c>
      <c r="BR15" s="389">
        <f>'Table 4 (i)'!BR15</f>
        <v>0</v>
      </c>
      <c r="BS15" s="389">
        <f>'Table 4 (i)'!BS15</f>
        <v>0</v>
      </c>
      <c r="BT15" s="389">
        <f>'Table 4 (i)'!BT15</f>
        <v>0</v>
      </c>
      <c r="BU15" s="389">
        <f>'Table 4 (i)'!BU15</f>
        <v>0</v>
      </c>
      <c r="BV15" s="389">
        <f>'Table 4 (i)'!BV15</f>
        <v>0</v>
      </c>
      <c r="BW15" s="389">
        <f>'Table 4 (i)'!BW15</f>
        <v>0</v>
      </c>
      <c r="BX15" s="389">
        <f>'Table 4 (i)'!BX15</f>
        <v>0</v>
      </c>
      <c r="BY15" s="389">
        <f>'Table 4 (i)'!BY15</f>
        <v>0</v>
      </c>
      <c r="BZ15" s="389">
        <f>'Table 4 (i)'!BZ15</f>
        <v>0</v>
      </c>
      <c r="CA15" s="389">
        <f>'Table 4 (i)'!CA15</f>
        <v>0</v>
      </c>
      <c r="CB15" s="389">
        <f>'Table 4 (i)'!CB15</f>
        <v>0</v>
      </c>
      <c r="CC15" s="389">
        <f>'Table 4 (i)'!CC15</f>
        <v>0</v>
      </c>
      <c r="CD15" s="389">
        <f>'Table 4 (i)'!CD15</f>
        <v>0</v>
      </c>
      <c r="CE15" s="389">
        <f>'Table 4 (i)'!CE15</f>
        <v>0</v>
      </c>
      <c r="CF15" s="389">
        <f>'Table 4 (i)'!CF15</f>
        <v>0</v>
      </c>
      <c r="CG15" s="390">
        <f>'Table 4 (i)'!CG15</f>
        <v>0</v>
      </c>
    </row>
    <row r="16" spans="1:85" ht="15.5" x14ac:dyDescent="0.35">
      <c r="A16" s="383"/>
      <c r="B16" s="391" t="s">
        <v>397</v>
      </c>
      <c r="C16" s="385"/>
      <c r="D16" s="385"/>
      <c r="E16" s="385"/>
      <c r="F16" s="385"/>
      <c r="G16" s="385"/>
      <c r="H16" s="385"/>
      <c r="I16" s="385"/>
      <c r="J16" s="385"/>
      <c r="K16" s="385"/>
      <c r="L16" s="385"/>
      <c r="M16" s="385"/>
      <c r="N16" s="385"/>
      <c r="O16" s="385"/>
      <c r="P16" s="385"/>
      <c r="Q16" s="385"/>
      <c r="R16" s="385"/>
      <c r="S16" s="385"/>
      <c r="T16" s="385"/>
      <c r="U16" s="385"/>
      <c r="V16" s="385"/>
      <c r="W16" s="385"/>
      <c r="X16" s="385"/>
      <c r="Y16" s="385"/>
      <c r="Z16" s="385"/>
      <c r="AA16" s="385"/>
      <c r="AB16" s="385"/>
      <c r="AC16" s="385"/>
      <c r="AD16" s="385"/>
      <c r="AE16" s="385"/>
      <c r="AF16" s="385"/>
      <c r="AG16" s="385"/>
      <c r="AH16" s="385"/>
      <c r="AI16" s="385"/>
      <c r="AJ16" s="385"/>
      <c r="AK16" s="385"/>
      <c r="AL16" s="385"/>
      <c r="AM16" s="385"/>
      <c r="AN16" s="385"/>
      <c r="AO16" s="385"/>
      <c r="AP16" s="385"/>
      <c r="AQ16" s="385"/>
      <c r="AR16" s="385"/>
      <c r="AS16" s="385"/>
      <c r="AT16" s="385"/>
      <c r="AU16" s="385"/>
      <c r="AV16" s="385"/>
      <c r="AW16" s="385"/>
      <c r="AX16" s="385"/>
      <c r="AY16" s="385"/>
      <c r="AZ16" s="385"/>
      <c r="BA16" s="385"/>
      <c r="BB16" s="385"/>
      <c r="BC16" s="385"/>
      <c r="BD16" s="385"/>
      <c r="BE16" s="385"/>
      <c r="BF16" s="389" t="s">
        <v>615</v>
      </c>
      <c r="BG16" s="389" t="s">
        <v>615</v>
      </c>
      <c r="BH16" s="389" t="s">
        <v>615</v>
      </c>
      <c r="BI16" s="389" t="s">
        <v>615</v>
      </c>
      <c r="BJ16" s="389" t="s">
        <v>615</v>
      </c>
      <c r="BK16" s="389" t="s">
        <v>615</v>
      </c>
      <c r="BL16" s="389" t="s">
        <v>615</v>
      </c>
      <c r="BM16" s="389" t="s">
        <v>615</v>
      </c>
      <c r="BN16" s="389" t="s">
        <v>615</v>
      </c>
      <c r="BO16" s="389" t="s">
        <v>615</v>
      </c>
      <c r="BP16" s="389" t="s">
        <v>615</v>
      </c>
      <c r="BQ16" s="389">
        <v>126.66856056463428</v>
      </c>
      <c r="BR16" s="389">
        <v>1286.7774974946387</v>
      </c>
      <c r="BS16" s="389">
        <v>2574.3076237525456</v>
      </c>
      <c r="BT16" s="389">
        <v>4225.4551456658819</v>
      </c>
      <c r="BU16" s="389">
        <v>6895.6025256467647</v>
      </c>
      <c r="BV16" s="389">
        <v>8508.0051849633419</v>
      </c>
      <c r="BW16" s="389">
        <v>9678.4368950918906</v>
      </c>
      <c r="BX16" s="389">
        <v>11821.938458396515</v>
      </c>
      <c r="BY16" s="389">
        <v>12938.479122416242</v>
      </c>
      <c r="BZ16" s="389">
        <v>14965.225842493894</v>
      </c>
      <c r="CA16" s="389">
        <v>18308.116653380559</v>
      </c>
      <c r="CB16" s="389">
        <v>21833.041154401009</v>
      </c>
      <c r="CC16" s="389">
        <v>24164.603903772237</v>
      </c>
      <c r="CD16" s="389">
        <v>26577.304533379014</v>
      </c>
      <c r="CE16" s="389">
        <v>29237.38870494303</v>
      </c>
      <c r="CF16" s="389">
        <v>31592.844212965156</v>
      </c>
      <c r="CG16" s="390">
        <v>34134.421238048293</v>
      </c>
    </row>
    <row r="17" spans="1:85" ht="27" customHeight="1" x14ac:dyDescent="0.35">
      <c r="A17" s="383"/>
      <c r="B17" s="388" t="s">
        <v>567</v>
      </c>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c r="BB17" s="385"/>
      <c r="BC17" s="385"/>
      <c r="BD17" s="385"/>
      <c r="BE17" s="385"/>
      <c r="BF17" s="389">
        <f t="shared" ref="BF17:CG17" si="5">SUM(BF18:BF24)</f>
        <v>11370.4311574851</v>
      </c>
      <c r="BG17" s="389">
        <f t="shared" si="5"/>
        <v>11488.217405703705</v>
      </c>
      <c r="BH17" s="389">
        <f t="shared" si="5"/>
        <v>11228.389556992444</v>
      </c>
      <c r="BI17" s="389">
        <f t="shared" si="5"/>
        <v>11194.934432241253</v>
      </c>
      <c r="BJ17" s="389">
        <f t="shared" si="5"/>
        <v>11258.961911558223</v>
      </c>
      <c r="BK17" s="389">
        <f t="shared" si="5"/>
        <v>11857.840907851054</v>
      </c>
      <c r="BL17" s="389">
        <f t="shared" si="5"/>
        <v>11957.509033670729</v>
      </c>
      <c r="BM17" s="389">
        <f t="shared" si="5"/>
        <v>12701.229806252346</v>
      </c>
      <c r="BN17" s="389">
        <f t="shared" si="5"/>
        <v>13061.360113464758</v>
      </c>
      <c r="BO17" s="389">
        <f t="shared" si="5"/>
        <v>13164.078594153672</v>
      </c>
      <c r="BP17" s="389">
        <f t="shared" si="5"/>
        <v>13192.190911788563</v>
      </c>
      <c r="BQ17" s="389">
        <f t="shared" si="5"/>
        <v>13254.320143205419</v>
      </c>
      <c r="BR17" s="389">
        <f t="shared" si="5"/>
        <v>14074.349713267062</v>
      </c>
      <c r="BS17" s="389">
        <f t="shared" si="5"/>
        <v>14887.190782647505</v>
      </c>
      <c r="BT17" s="389">
        <f t="shared" si="5"/>
        <v>15266.567263850438</v>
      </c>
      <c r="BU17" s="389">
        <f t="shared" si="5"/>
        <v>15817.445627620602</v>
      </c>
      <c r="BV17" s="389">
        <f t="shared" si="5"/>
        <v>16227.244997036334</v>
      </c>
      <c r="BW17" s="389">
        <f t="shared" si="5"/>
        <v>17030.563398773313</v>
      </c>
      <c r="BX17" s="389">
        <f t="shared" si="5"/>
        <v>19160.10904886822</v>
      </c>
      <c r="BY17" s="389">
        <f t="shared" si="5"/>
        <v>20629.805044758847</v>
      </c>
      <c r="BZ17" s="389">
        <f t="shared" si="5"/>
        <v>21976.258434301693</v>
      </c>
      <c r="CA17" s="389">
        <f t="shared" si="5"/>
        <v>25504.663330574662</v>
      </c>
      <c r="CB17" s="389">
        <f t="shared" si="5"/>
        <v>29307.332055323321</v>
      </c>
      <c r="CC17" s="389">
        <f t="shared" si="5"/>
        <v>30776.095171521003</v>
      </c>
      <c r="CD17" s="389">
        <f t="shared" si="5"/>
        <v>31779.745543613379</v>
      </c>
      <c r="CE17" s="389">
        <f t="shared" si="5"/>
        <v>32898.627284558366</v>
      </c>
      <c r="CF17" s="389">
        <f t="shared" si="5"/>
        <v>34242.261782812049</v>
      </c>
      <c r="CG17" s="390">
        <f t="shared" si="5"/>
        <v>35507.757678594862</v>
      </c>
    </row>
    <row r="18" spans="1:85" ht="15.5" x14ac:dyDescent="0.35">
      <c r="A18" s="383"/>
      <c r="B18" s="391" t="s">
        <v>568</v>
      </c>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85"/>
      <c r="AY18" s="385"/>
      <c r="AZ18" s="385"/>
      <c r="BA18" s="385"/>
      <c r="BB18" s="385"/>
      <c r="BC18" s="385"/>
      <c r="BD18" s="385"/>
      <c r="BE18" s="385"/>
      <c r="BF18" s="389">
        <f>'Table 4 (i)'!BF18</f>
        <v>0</v>
      </c>
      <c r="BG18" s="389">
        <f>'Table 4 (i)'!BG18</f>
        <v>0</v>
      </c>
      <c r="BH18" s="389">
        <f>'Table 4 (i)'!BH18</f>
        <v>0</v>
      </c>
      <c r="BI18" s="389">
        <f>'Table 4 (i)'!BI18</f>
        <v>0</v>
      </c>
      <c r="BJ18" s="389">
        <f>'Table 4 (i)'!BJ18</f>
        <v>0</v>
      </c>
      <c r="BK18" s="389">
        <f>'Table 4 (i)'!BK18</f>
        <v>0</v>
      </c>
      <c r="BL18" s="389">
        <f>'Table 4 (i)'!BL18</f>
        <v>127.18792894999999</v>
      </c>
      <c r="BM18" s="389">
        <f>'Table 4 (i)'!BM18</f>
        <v>1267.3993002300001</v>
      </c>
      <c r="BN18" s="389">
        <f>'Table 4 (i)'!BN18</f>
        <v>2231.7483618999995</v>
      </c>
      <c r="BO18" s="389">
        <f>'Table 4 (i)'!BO18</f>
        <v>3554.1022156099998</v>
      </c>
      <c r="BP18" s="389">
        <f>'Table 4 (i)'!BP18</f>
        <v>6779.6544881600003</v>
      </c>
      <c r="BQ18" s="389">
        <f>'Table 4 (i)'!BQ18</f>
        <v>10436.707839979998</v>
      </c>
      <c r="BR18" s="389">
        <f>'Table 4 (i)'!BR18</f>
        <v>12827.382151169997</v>
      </c>
      <c r="BS18" s="389">
        <f>'Table 4 (i)'!BS18</f>
        <v>14271.548569180002</v>
      </c>
      <c r="BT18" s="389">
        <f>'Table 4 (i)'!BT18</f>
        <v>14830.444816650004</v>
      </c>
      <c r="BU18" s="389">
        <f>'Table 4 (i)'!BU18</f>
        <v>15352.892355200001</v>
      </c>
      <c r="BV18" s="389">
        <f>'Table 4 (i)'!BV18</f>
        <v>15097.869323739997</v>
      </c>
      <c r="BW18" s="389">
        <f>'Table 4 (i)'!BW18</f>
        <v>13850.988828140005</v>
      </c>
      <c r="BX18" s="389">
        <f>'Table 4 (i)'!BX18</f>
        <v>13427.61508335</v>
      </c>
      <c r="BY18" s="389">
        <f>'Table 4 (i)'!BY18</f>
        <v>12688.531819610005</v>
      </c>
      <c r="BZ18" s="389">
        <f>'Table 4 (i)'!BZ18</f>
        <v>12088.053886384507</v>
      </c>
      <c r="CA18" s="389">
        <f>'Table 4 (i)'!CA18</f>
        <v>12357.095583570001</v>
      </c>
      <c r="CB18" s="389">
        <f>'Table 4 (i)'!CB18</f>
        <v>12269.703289091565</v>
      </c>
      <c r="CC18" s="389">
        <f>'Table 4 (i)'!CC18</f>
        <v>7072.3646453981892</v>
      </c>
      <c r="CD18" s="389">
        <f>'Table 4 (i)'!CD18</f>
        <v>5273.8755846584891</v>
      </c>
      <c r="CE18" s="389">
        <f>'Table 4 (i)'!CE18</f>
        <v>5385.5561759860111</v>
      </c>
      <c r="CF18" s="389">
        <f>'Table 4 (i)'!CF18</f>
        <v>5516.1524816969213</v>
      </c>
      <c r="CG18" s="390">
        <f>'Table 4 (i)'!CG18</f>
        <v>5154.4259513166753</v>
      </c>
    </row>
    <row r="19" spans="1:85" ht="15.5" x14ac:dyDescent="0.35">
      <c r="A19" s="383"/>
      <c r="B19" s="391" t="s">
        <v>380</v>
      </c>
      <c r="C19" s="385"/>
      <c r="D19" s="385"/>
      <c r="E19" s="385"/>
      <c r="F19" s="385"/>
      <c r="G19" s="38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385"/>
      <c r="AF19" s="385"/>
      <c r="AG19" s="385"/>
      <c r="AH19" s="385"/>
      <c r="AI19" s="385"/>
      <c r="AJ19" s="385"/>
      <c r="AK19" s="385"/>
      <c r="AL19" s="385"/>
      <c r="AM19" s="385"/>
      <c r="AN19" s="385"/>
      <c r="AO19" s="385"/>
      <c r="AP19" s="385"/>
      <c r="AQ19" s="385"/>
      <c r="AR19" s="385"/>
      <c r="AS19" s="385"/>
      <c r="AT19" s="385"/>
      <c r="AU19" s="385"/>
      <c r="AV19" s="385"/>
      <c r="AW19" s="385"/>
      <c r="AX19" s="385"/>
      <c r="AY19" s="385"/>
      <c r="AZ19" s="385"/>
      <c r="BA19" s="385"/>
      <c r="BB19" s="385"/>
      <c r="BC19" s="385"/>
      <c r="BD19" s="385"/>
      <c r="BE19" s="385"/>
      <c r="BF19" s="389">
        <f>'Table 4 (i)'!BF19</f>
        <v>6757.9545089520052</v>
      </c>
      <c r="BG19" s="389">
        <f>'Table 4 (i)'!BG19</f>
        <v>6724.1235550023994</v>
      </c>
      <c r="BH19" s="389">
        <f>'Table 4 (i)'!BH19</f>
        <v>6662.027000000001</v>
      </c>
      <c r="BI19" s="389">
        <f>'Table 4 (i)'!BI19</f>
        <v>6649.9306075200002</v>
      </c>
      <c r="BJ19" s="389">
        <f>'Table 4 (i)'!BJ19</f>
        <v>6566.1693209299992</v>
      </c>
      <c r="BK19" s="389">
        <f>'Table 4 (i)'!BK19</f>
        <v>6657.0001817393668</v>
      </c>
      <c r="BL19" s="389">
        <f>'Table 4 (i)'!BL19</f>
        <v>6515.843602259999</v>
      </c>
      <c r="BM19" s="389">
        <f>'Table 4 (i)'!BM19</f>
        <v>6108.3423565899984</v>
      </c>
      <c r="BN19" s="389">
        <f>'Table 4 (i)'!BN19</f>
        <v>5556.0370140352552</v>
      </c>
      <c r="BO19" s="389">
        <f>'Table 4 (i)'!BO19</f>
        <v>4935.2797263499997</v>
      </c>
      <c r="BP19" s="389">
        <f>'Table 4 (i)'!BP19</f>
        <v>3275.8454461099991</v>
      </c>
      <c r="BQ19" s="389">
        <f>'Table 4 (i)'!BQ19</f>
        <v>1186.7982191800002</v>
      </c>
      <c r="BR19" s="389">
        <f>'Table 4 (i)'!BR19</f>
        <v>244.52811802000031</v>
      </c>
      <c r="BS19" s="389">
        <f>'Table 4 (i)'!BS19</f>
        <v>62.986505620193512</v>
      </c>
      <c r="BT19" s="389">
        <f>'Table 4 (i)'!BT19</f>
        <v>15.069286518175856</v>
      </c>
      <c r="BU19" s="389">
        <f>'Table 4 (i)'!BU19</f>
        <v>9.0194682002369593</v>
      </c>
      <c r="BV19" s="389">
        <f>'Table 4 (i)'!BV19</f>
        <v>0</v>
      </c>
      <c r="BW19" s="389">
        <f>'Table 4 (i)'!BW19</f>
        <v>4.8390506620165654</v>
      </c>
      <c r="BX19" s="389">
        <f>'Table 4 (i)'!BX19</f>
        <v>4.6422015553198532</v>
      </c>
      <c r="BY19" s="389">
        <f>'Table 4 (i)'!BY19</f>
        <v>0</v>
      </c>
      <c r="BZ19" s="389">
        <f>'Table 4 (i)'!BZ19</f>
        <v>11.835909654516129</v>
      </c>
      <c r="CA19" s="389">
        <f>'Table 4 (i)'!CA19</f>
        <v>-0.90839022999999974</v>
      </c>
      <c r="CB19" s="389">
        <f>'Table 4 (i)'!CB19</f>
        <v>0.22390195730847154</v>
      </c>
      <c r="CC19" s="389">
        <f>'Table 4 (i)'!CC19</f>
        <v>2.0799065579816203</v>
      </c>
      <c r="CD19" s="389">
        <f>'Table 4 (i)'!CD19</f>
        <v>2.031141184337824</v>
      </c>
      <c r="CE19" s="389">
        <f>'Table 4 (i)'!CE19</f>
        <v>2.0752498099698209</v>
      </c>
      <c r="CF19" s="389">
        <f>'Table 4 (i)'!CF19</f>
        <v>2.1125972192272662</v>
      </c>
      <c r="CG19" s="390">
        <f>'Table 4 (i)'!CG19</f>
        <v>2.0571395101877643</v>
      </c>
    </row>
    <row r="20" spans="1:85" ht="15.5" x14ac:dyDescent="0.35">
      <c r="A20" s="383"/>
      <c r="B20" s="391" t="s">
        <v>569</v>
      </c>
      <c r="C20" s="385"/>
      <c r="D20" s="385"/>
      <c r="E20" s="385"/>
      <c r="F20" s="38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5"/>
      <c r="BD20" s="385"/>
      <c r="BE20" s="385"/>
      <c r="BF20" s="389">
        <f>'Table 4 (i)'!BF20</f>
        <v>3904.9700000000003</v>
      </c>
      <c r="BG20" s="389">
        <f>'Table 4 (i)'!BG20</f>
        <v>4082.377</v>
      </c>
      <c r="BH20" s="389">
        <f>'Table 4 (i)'!BH20</f>
        <v>3860.0294313441318</v>
      </c>
      <c r="BI20" s="389">
        <f>'Table 4 (i)'!BI20</f>
        <v>3858.5614780406295</v>
      </c>
      <c r="BJ20" s="389">
        <f>'Table 4 (i)'!BJ20</f>
        <v>4009.5491527764661</v>
      </c>
      <c r="BK20" s="389">
        <f>'Table 4 (i)'!BK20</f>
        <v>4580.663486167904</v>
      </c>
      <c r="BL20" s="389">
        <f>'Table 4 (i)'!BL20</f>
        <v>4681.6665727803229</v>
      </c>
      <c r="BM20" s="389">
        <f>'Table 4 (i)'!BM20</f>
        <v>4682.5030413903514</v>
      </c>
      <c r="BN20" s="389">
        <f>'Table 4 (i)'!BN20</f>
        <v>4635.0118573493246</v>
      </c>
      <c r="BO20" s="389">
        <f>'Table 4 (i)'!BO20</f>
        <v>4042.2862376047092</v>
      </c>
      <c r="BP20" s="389">
        <f>'Table 4 (i)'!BP20</f>
        <v>2489.4119175746559</v>
      </c>
      <c r="BQ20" s="389">
        <f>'Table 4 (i)'!BQ20</f>
        <v>991.64976374931302</v>
      </c>
      <c r="BR20" s="389">
        <f>'Table 4 (i)'!BR20</f>
        <v>459.84335153560301</v>
      </c>
      <c r="BS20" s="389">
        <f>'Table 4 (i)'!BS20</f>
        <v>233.19424866448765</v>
      </c>
      <c r="BT20" s="389">
        <f>'Table 4 (i)'!BT20</f>
        <v>99.729245369872473</v>
      </c>
      <c r="BU20" s="389">
        <f>'Table 4 (i)'!BU20</f>
        <v>28.960770188816397</v>
      </c>
      <c r="BV20" s="389">
        <f>'Table 4 (i)'!BV20</f>
        <v>3.1480217970206676</v>
      </c>
      <c r="BW20" s="389">
        <f>'Table 4 (i)'!BW20</f>
        <v>1.4391787459022238</v>
      </c>
      <c r="BX20" s="389">
        <f>'Table 4 (i)'!BX20</f>
        <v>1.1305357850676372</v>
      </c>
      <c r="BY20" s="389">
        <f>'Table 4 (i)'!BY20</f>
        <v>0.8463298461661708</v>
      </c>
      <c r="BZ20" s="389">
        <f>'Table 4 (i)'!BZ20</f>
        <v>0.93882609294886055</v>
      </c>
      <c r="CA20" s="389">
        <f>'Table 4 (i)'!CA20</f>
        <v>0.64315477229319229</v>
      </c>
      <c r="CB20" s="389">
        <f>'Table 4 (i)'!CB20</f>
        <v>0.20696460798368854</v>
      </c>
      <c r="CC20" s="389">
        <f>'Table 4 (i)'!CC20</f>
        <v>3.2886317892635518E-5</v>
      </c>
      <c r="CD20" s="389">
        <f>'Table 4 (i)'!CD20</f>
        <v>-8.5640471309121437E-5</v>
      </c>
      <c r="CE20" s="389">
        <f>'Table 4 (i)'!CE20</f>
        <v>-1.3314379788666828E-3</v>
      </c>
      <c r="CF20" s="389">
        <f>'Table 4 (i)'!CF20</f>
        <v>-1.6279291068871042E-3</v>
      </c>
      <c r="CG20" s="390">
        <f>'Table 4 (i)'!CG20</f>
        <v>-1.6870911322717087E-3</v>
      </c>
    </row>
    <row r="21" spans="1:85" ht="15.5" x14ac:dyDescent="0.35">
      <c r="A21" s="383"/>
      <c r="B21" s="291" t="s">
        <v>383</v>
      </c>
      <c r="C21" s="385"/>
      <c r="D21" s="385"/>
      <c r="E21" s="385"/>
      <c r="F21" s="385"/>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9">
        <f>'Table 4 (i)'!BF21</f>
        <v>0</v>
      </c>
      <c r="BG21" s="389">
        <f>'Table 4 (i)'!BG21</f>
        <v>0</v>
      </c>
      <c r="BH21" s="389">
        <f>'Table 4 (i)'!BH21</f>
        <v>0</v>
      </c>
      <c r="BI21" s="389">
        <f>'Table 4 (i)'!BI21</f>
        <v>0</v>
      </c>
      <c r="BJ21" s="389">
        <f>'Table 4 (i)'!BJ21</f>
        <v>0</v>
      </c>
      <c r="BK21" s="389">
        <f>'Table 4 (i)'!BK21</f>
        <v>0</v>
      </c>
      <c r="BL21" s="389">
        <f>'Table 4 (i)'!BL21</f>
        <v>0</v>
      </c>
      <c r="BM21" s="389">
        <f>'Table 4 (i)'!BM21</f>
        <v>0</v>
      </c>
      <c r="BN21" s="389">
        <f>'Table 4 (i)'!BN21</f>
        <v>0</v>
      </c>
      <c r="BO21" s="389">
        <f>'Table 4 (i)'!BO21</f>
        <v>0</v>
      </c>
      <c r="BP21" s="389">
        <f>'Table 4 (i)'!BP21</f>
        <v>0</v>
      </c>
      <c r="BQ21" s="389">
        <f>'Table 4 (i)'!BQ21</f>
        <v>0</v>
      </c>
      <c r="BR21" s="389">
        <f>'Table 4 (i)'!BR21</f>
        <v>0</v>
      </c>
      <c r="BS21" s="389">
        <f>'Table 4 (i)'!BS21</f>
        <v>0</v>
      </c>
      <c r="BT21" s="389">
        <f>'Table 4 (i)'!BT21</f>
        <v>0</v>
      </c>
      <c r="BU21" s="389">
        <f>'Table 4 (i)'!BU21</f>
        <v>0</v>
      </c>
      <c r="BV21" s="389">
        <f>'Table 4 (i)'!BV21</f>
        <v>0</v>
      </c>
      <c r="BW21" s="389">
        <f>'Table 4 (i)'!BW21</f>
        <v>0</v>
      </c>
      <c r="BX21" s="389">
        <f>'Table 4 (i)'!BX21</f>
        <v>0</v>
      </c>
      <c r="BY21" s="389">
        <f>'Table 4 (i)'!BY21</f>
        <v>0</v>
      </c>
      <c r="BZ21" s="389">
        <f>'Table 4 (i)'!BZ21</f>
        <v>0</v>
      </c>
      <c r="CA21" s="389">
        <f>'Table 4 (i)'!CA21</f>
        <v>0</v>
      </c>
      <c r="CB21" s="389">
        <f>'Table 4 (i)'!CB21</f>
        <v>0</v>
      </c>
      <c r="CC21" s="389">
        <f>'Table 4 (i)'!CC21</f>
        <v>0</v>
      </c>
      <c r="CD21" s="389">
        <f>'Table 4 (i)'!CD21</f>
        <v>0</v>
      </c>
      <c r="CE21" s="389">
        <f>'Table 4 (i)'!CE21</f>
        <v>0</v>
      </c>
      <c r="CF21" s="389">
        <f>'Table 4 (i)'!CF21</f>
        <v>0</v>
      </c>
      <c r="CG21" s="390">
        <f>'Table 4 (i)'!CG21</f>
        <v>0</v>
      </c>
    </row>
    <row r="22" spans="1:85" ht="15.5" x14ac:dyDescent="0.35">
      <c r="A22" s="383"/>
      <c r="B22" s="391" t="s">
        <v>401</v>
      </c>
      <c r="C22" s="385"/>
      <c r="D22" s="385"/>
      <c r="E22" s="385"/>
      <c r="F22" s="385"/>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5"/>
      <c r="BF22" s="389">
        <v>707.50664853309547</v>
      </c>
      <c r="BG22" s="389">
        <v>681.71685070130559</v>
      </c>
      <c r="BH22" s="389">
        <v>706.33312564831226</v>
      </c>
      <c r="BI22" s="389">
        <v>686.4423466806245</v>
      </c>
      <c r="BJ22" s="389">
        <v>683.24343785175779</v>
      </c>
      <c r="BK22" s="389">
        <v>620.17723994378389</v>
      </c>
      <c r="BL22" s="389">
        <v>632.81092968040753</v>
      </c>
      <c r="BM22" s="389">
        <v>642.98510804199623</v>
      </c>
      <c r="BN22" s="389">
        <v>638.56288018017869</v>
      </c>
      <c r="BO22" s="389">
        <v>632.41041458896257</v>
      </c>
      <c r="BP22" s="389">
        <v>647.27905994390676</v>
      </c>
      <c r="BQ22" s="389">
        <v>639.16432029610939</v>
      </c>
      <c r="BR22" s="389">
        <v>534.01188610760892</v>
      </c>
      <c r="BS22" s="389">
        <v>303.54836660253136</v>
      </c>
      <c r="BT22" s="389">
        <v>104.44139127131821</v>
      </c>
      <c r="BU22" s="389">
        <v>12.907101371209182</v>
      </c>
      <c r="BV22" s="389">
        <v>1.0751210097451098</v>
      </c>
      <c r="BW22" s="389">
        <v>0.27115140967569445</v>
      </c>
      <c r="BX22" s="389">
        <v>0.15698976653150842</v>
      </c>
      <c r="BY22" s="389">
        <v>0.13299450341598953</v>
      </c>
      <c r="BZ22" s="389">
        <v>0.11223336621746767</v>
      </c>
      <c r="CA22" s="389">
        <v>0.1200393510954674</v>
      </c>
      <c r="CB22" s="389">
        <v>5.3649008541697983E-2</v>
      </c>
      <c r="CC22" s="389">
        <v>0</v>
      </c>
      <c r="CD22" s="389">
        <v>9.3241386833753381E-18</v>
      </c>
      <c r="CE22" s="389">
        <v>1.5178830414797062E-18</v>
      </c>
      <c r="CF22" s="389">
        <v>0</v>
      </c>
      <c r="CG22" s="390">
        <v>0</v>
      </c>
    </row>
    <row r="23" spans="1:85" ht="15.5" x14ac:dyDescent="0.35">
      <c r="A23" s="383"/>
      <c r="B23" s="291" t="s">
        <v>402</v>
      </c>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9">
        <f>'Table 4 (i)'!BF23</f>
        <v>0</v>
      </c>
      <c r="BG23" s="389">
        <f>'Table 4 (i)'!BG23</f>
        <v>0</v>
      </c>
      <c r="BH23" s="389">
        <f>'Table 4 (i)'!BH23</f>
        <v>0</v>
      </c>
      <c r="BI23" s="389">
        <f>'Table 4 (i)'!BI23</f>
        <v>0</v>
      </c>
      <c r="BJ23" s="389">
        <f>'Table 4 (i)'!BJ23</f>
        <v>0</v>
      </c>
      <c r="BK23" s="389">
        <f>'Table 4 (i)'!BK23</f>
        <v>0</v>
      </c>
      <c r="BL23" s="389">
        <f>'Table 4 (i)'!BL23</f>
        <v>0</v>
      </c>
      <c r="BM23" s="389">
        <f>'Table 4 (i)'!BM23</f>
        <v>0</v>
      </c>
      <c r="BN23" s="389">
        <f>'Table 4 (i)'!BN23</f>
        <v>0</v>
      </c>
      <c r="BO23" s="389">
        <f>'Table 4 (i)'!BO23</f>
        <v>0</v>
      </c>
      <c r="BP23" s="389">
        <f>'Table 4 (i)'!BP23</f>
        <v>0</v>
      </c>
      <c r="BQ23" s="389">
        <f>'Table 4 (i)'!BQ23</f>
        <v>0</v>
      </c>
      <c r="BR23" s="389">
        <f>'Table 4 (i)'!BR23</f>
        <v>0</v>
      </c>
      <c r="BS23" s="389">
        <f>'Table 4 (i)'!BS23</f>
        <v>0</v>
      </c>
      <c r="BT23" s="389">
        <f>'Table 4 (i)'!BT23</f>
        <v>0</v>
      </c>
      <c r="BU23" s="389">
        <f>'Table 4 (i)'!BU23</f>
        <v>0</v>
      </c>
      <c r="BV23" s="389">
        <f>'Table 4 (i)'!BV23</f>
        <v>0</v>
      </c>
      <c r="BW23" s="389">
        <f>'Table 4 (i)'!BW23</f>
        <v>0</v>
      </c>
      <c r="BX23" s="389">
        <f>'Table 4 (i)'!BX23</f>
        <v>0</v>
      </c>
      <c r="BY23" s="389">
        <f>'Table 4 (i)'!BY23</f>
        <v>0</v>
      </c>
      <c r="BZ23" s="389">
        <f>'Table 4 (i)'!BZ23</f>
        <v>0</v>
      </c>
      <c r="CA23" s="389">
        <f>'Table 4 (i)'!CA23</f>
        <v>0</v>
      </c>
      <c r="CB23" s="389">
        <f>'Table 4 (i)'!CB23</f>
        <v>0</v>
      </c>
      <c r="CC23" s="389">
        <f>'Table 4 (i)'!CC23</f>
        <v>0</v>
      </c>
      <c r="CD23" s="389">
        <f>'Table 4 (i)'!CD23</f>
        <v>0</v>
      </c>
      <c r="CE23" s="389">
        <f>'Table 4 (i)'!CE23</f>
        <v>0</v>
      </c>
      <c r="CF23" s="389">
        <f>'Table 4 (i)'!CF23</f>
        <v>0</v>
      </c>
      <c r="CG23" s="390">
        <f>'Table 4 (i)'!CG23</f>
        <v>0</v>
      </c>
    </row>
    <row r="24" spans="1:85" ht="15.5" x14ac:dyDescent="0.35">
      <c r="A24" s="383"/>
      <c r="B24" s="391" t="s">
        <v>570</v>
      </c>
      <c r="C24" s="342" t="s">
        <v>607</v>
      </c>
      <c r="D24" s="385"/>
      <c r="E24" s="385"/>
      <c r="F24" s="385"/>
      <c r="G24" s="385"/>
      <c r="H24" s="385"/>
      <c r="I24" s="385"/>
      <c r="J24" s="385"/>
      <c r="K24" s="385"/>
      <c r="L24" s="385"/>
      <c r="M24" s="385"/>
      <c r="N24" s="385"/>
      <c r="O24" s="385"/>
      <c r="P24" s="385"/>
      <c r="Q24" s="385"/>
      <c r="R24" s="385"/>
      <c r="S24" s="385"/>
      <c r="T24" s="385"/>
      <c r="U24" s="385"/>
      <c r="V24" s="385"/>
      <c r="W24" s="385"/>
      <c r="X24" s="385"/>
      <c r="Y24" s="385"/>
      <c r="Z24" s="385"/>
      <c r="AA24" s="385"/>
      <c r="AB24" s="385"/>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9">
        <f>'Table 4 (i)'!BF24</f>
        <v>0</v>
      </c>
      <c r="BG24" s="389">
        <f>'Table 4 (i)'!BG24</f>
        <v>0</v>
      </c>
      <c r="BH24" s="389">
        <f>'Table 4 (i)'!BH24</f>
        <v>0</v>
      </c>
      <c r="BI24" s="389">
        <f>'Table 4 (i)'!BI24</f>
        <v>0</v>
      </c>
      <c r="BJ24" s="389">
        <f>'Table 4 (i)'!BJ24</f>
        <v>0</v>
      </c>
      <c r="BK24" s="389">
        <f>'Table 4 (i)'!BK24</f>
        <v>0</v>
      </c>
      <c r="BL24" s="389">
        <f>'Table 4 (i)'!BL24</f>
        <v>0</v>
      </c>
      <c r="BM24" s="389">
        <f>'Table 4 (i)'!BM24</f>
        <v>0</v>
      </c>
      <c r="BN24" s="389">
        <f>'Table 4 (i)'!BN24</f>
        <v>0</v>
      </c>
      <c r="BO24" s="389">
        <f>'Table 4 (i)'!BO24</f>
        <v>0</v>
      </c>
      <c r="BP24" s="389">
        <f>'Table 4 (i)'!BP24</f>
        <v>0</v>
      </c>
      <c r="BQ24" s="389">
        <f>'Table 4 (i)'!BQ24</f>
        <v>0</v>
      </c>
      <c r="BR24" s="389">
        <f>'Table 4 (i)'!BR24</f>
        <v>8.5842064338530673</v>
      </c>
      <c r="BS24" s="389">
        <f>'Table 4 (i)'!BS24</f>
        <v>15.913092580289941</v>
      </c>
      <c r="BT24" s="389">
        <f>'Table 4 (i)'!BT24</f>
        <v>216.88252404106768</v>
      </c>
      <c r="BU24" s="389">
        <f>'Table 4 (i)'!BU24</f>
        <v>413.66593266033817</v>
      </c>
      <c r="BV24" s="389">
        <f>'Table 4 (i)'!BV24</f>
        <v>1125.1525304895706</v>
      </c>
      <c r="BW24" s="389">
        <f>'Table 4 (i)'!BW24</f>
        <v>3173.0251898157117</v>
      </c>
      <c r="BX24" s="389">
        <f>'Table 4 (i)'!BX24</f>
        <v>5726.5642384113016</v>
      </c>
      <c r="BY24" s="389">
        <f>'Table 4 (i)'!BY24</f>
        <v>7940.29390079926</v>
      </c>
      <c r="BZ24" s="389">
        <f>'Table 4 (i)'!BZ24</f>
        <v>9875.3175788035041</v>
      </c>
      <c r="CA24" s="389">
        <f>'Table 4 (i)'!CA24</f>
        <v>13147.712943111273</v>
      </c>
      <c r="CB24" s="389">
        <f>'Table 4 (i)'!CB24</f>
        <v>17037.144250657922</v>
      </c>
      <c r="CC24" s="389">
        <f>'Table 4 (i)'!CC24</f>
        <v>23701.650586678516</v>
      </c>
      <c r="CD24" s="389">
        <f>'Table 4 (i)'!CD24</f>
        <v>26503.838903411022</v>
      </c>
      <c r="CE24" s="389">
        <f>'Table 4 (i)'!CE24</f>
        <v>27510.997190200364</v>
      </c>
      <c r="CF24" s="389">
        <f>'Table 4 (i)'!CF24</f>
        <v>28723.998331825005</v>
      </c>
      <c r="CG24" s="390">
        <f>'Table 4 (i)'!CG24</f>
        <v>30351.276274859134</v>
      </c>
    </row>
    <row r="25" spans="1:85" ht="27" customHeight="1" x14ac:dyDescent="0.35">
      <c r="A25" s="383"/>
      <c r="B25" s="388" t="s">
        <v>571</v>
      </c>
      <c r="C25" s="385"/>
      <c r="D25" s="385"/>
      <c r="E25" s="385"/>
      <c r="F25" s="385"/>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385"/>
      <c r="AY25" s="385"/>
      <c r="AZ25" s="385"/>
      <c r="BA25" s="385"/>
      <c r="BB25" s="385"/>
      <c r="BC25" s="385"/>
      <c r="BD25" s="385"/>
      <c r="BE25" s="385"/>
      <c r="BF25" s="389">
        <f t="shared" ref="BF25:CG25" si="6">SUM(BF26:BF28)</f>
        <v>415.84245179931895</v>
      </c>
      <c r="BG25" s="389">
        <f t="shared" si="6"/>
        <v>428.54858112850775</v>
      </c>
      <c r="BH25" s="389">
        <f t="shared" si="6"/>
        <v>418.35593076559786</v>
      </c>
      <c r="BI25" s="389">
        <f t="shared" si="6"/>
        <v>411.67422738265543</v>
      </c>
      <c r="BJ25" s="389">
        <f t="shared" si="6"/>
        <v>405.09766317347362</v>
      </c>
      <c r="BK25" s="389">
        <f t="shared" si="6"/>
        <v>381.00563936344861</v>
      </c>
      <c r="BL25" s="389">
        <f t="shared" si="6"/>
        <v>316.30963554132484</v>
      </c>
      <c r="BM25" s="389">
        <f t="shared" si="6"/>
        <v>320.49427179381428</v>
      </c>
      <c r="BN25" s="389">
        <f t="shared" si="6"/>
        <v>362.21868245152467</v>
      </c>
      <c r="BO25" s="389">
        <f t="shared" si="6"/>
        <v>352.80378139357754</v>
      </c>
      <c r="BP25" s="389">
        <f t="shared" si="6"/>
        <v>349.77521327677306</v>
      </c>
      <c r="BQ25" s="389">
        <f t="shared" si="6"/>
        <v>336.84616065890049</v>
      </c>
      <c r="BR25" s="389">
        <f t="shared" si="6"/>
        <v>330.93079111935901</v>
      </c>
      <c r="BS25" s="389">
        <f t="shared" si="6"/>
        <v>312.33157550244084</v>
      </c>
      <c r="BT25" s="389">
        <f t="shared" si="6"/>
        <v>319.80368045021964</v>
      </c>
      <c r="BU25" s="389">
        <f t="shared" si="6"/>
        <v>305.67128645341472</v>
      </c>
      <c r="BV25" s="389">
        <f t="shared" si="6"/>
        <v>298.38943772575146</v>
      </c>
      <c r="BW25" s="389">
        <f t="shared" si="6"/>
        <v>295.94223125114411</v>
      </c>
      <c r="BX25" s="389">
        <f t="shared" si="6"/>
        <v>287.56386115227048</v>
      </c>
      <c r="BY25" s="389">
        <f t="shared" si="6"/>
        <v>272.96801442452613</v>
      </c>
      <c r="BZ25" s="389">
        <f t="shared" si="6"/>
        <v>260.80497452535712</v>
      </c>
      <c r="CA25" s="389">
        <f t="shared" si="6"/>
        <v>265.79274194311859</v>
      </c>
      <c r="CB25" s="389">
        <f t="shared" si="6"/>
        <v>262.27429419758118</v>
      </c>
      <c r="CC25" s="389">
        <f t="shared" si="6"/>
        <v>248.00121995560139</v>
      </c>
      <c r="CD25" s="389">
        <f t="shared" si="6"/>
        <v>241.12126660353573</v>
      </c>
      <c r="CE25" s="389">
        <f t="shared" si="6"/>
        <v>239.69349394106325</v>
      </c>
      <c r="CF25" s="389">
        <f t="shared" si="6"/>
        <v>229.64772060872417</v>
      </c>
      <c r="CG25" s="390">
        <f t="shared" si="6"/>
        <v>214.88521308723108</v>
      </c>
    </row>
    <row r="26" spans="1:85" ht="15.5" x14ac:dyDescent="0.35">
      <c r="A26" s="383"/>
      <c r="B26" s="391" t="s">
        <v>572</v>
      </c>
      <c r="C26" s="385"/>
      <c r="D26" s="385"/>
      <c r="E26" s="385"/>
      <c r="F26" s="385"/>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9">
        <f>'Table 4 (i)'!BF26</f>
        <v>4.7798173643700785</v>
      </c>
      <c r="BG26" s="389">
        <f>'Table 4 (i)'!BG26</f>
        <v>3.6967457020200758</v>
      </c>
      <c r="BH26" s="389">
        <f>'Table 4 (i)'!BH26</f>
        <v>3.266</v>
      </c>
      <c r="BI26" s="389">
        <f>'Table 4 (i)'!BI26</f>
        <v>6.1911786786786775</v>
      </c>
      <c r="BJ26" s="389">
        <f>'Table 4 (i)'!BJ26</f>
        <v>5.6055504291845493</v>
      </c>
      <c r="BK26" s="389">
        <f>'Table 4 (i)'!BK26</f>
        <v>5.6746798378225547</v>
      </c>
      <c r="BL26" s="389">
        <f>'Table 4 (i)'!BL26</f>
        <v>2.1965525831999999</v>
      </c>
      <c r="BM26" s="389">
        <f>'Table 4 (i)'!BM26</f>
        <v>1.8406603625641045</v>
      </c>
      <c r="BN26" s="389">
        <f>'Table 4 (i)'!BN26</f>
        <v>1.6231135700409567</v>
      </c>
      <c r="BO26" s="389">
        <f>'Table 4 (i)'!BO26</f>
        <v>1.448690672492809</v>
      </c>
      <c r="BP26" s="389">
        <f>'Table 4 (i)'!BP26</f>
        <v>1.2921065736641424</v>
      </c>
      <c r="BQ26" s="389">
        <f>'Table 4 (i)'!BQ26</f>
        <v>1.3134113182071192</v>
      </c>
      <c r="BR26" s="389">
        <f>'Table 4 (i)'!BR26</f>
        <v>1.2081481339837865</v>
      </c>
      <c r="BS26" s="389">
        <f>'Table 4 (i)'!BS26</f>
        <v>1.0813523540077929</v>
      </c>
      <c r="BT26" s="389">
        <f>'Table 4 (i)'!BT26</f>
        <v>1.0297670745376626</v>
      </c>
      <c r="BU26" s="389">
        <f>'Table 4 (i)'!BU26</f>
        <v>0.98217161277972498</v>
      </c>
      <c r="BV26" s="389">
        <f>'Table 4 (i)'!BV26</f>
        <v>0.95287536348174917</v>
      </c>
      <c r="BW26" s="389">
        <f>'Table 4 (i)'!BW26</f>
        <v>0.9080634741339052</v>
      </c>
      <c r="BX26" s="389">
        <f>'Table 4 (i)'!BX26</f>
        <v>0.71119413446541735</v>
      </c>
      <c r="BY26" s="389">
        <f>'Table 4 (i)'!BY26</f>
        <v>0.5993259649997732</v>
      </c>
      <c r="BZ26" s="389">
        <f>'Table 4 (i)'!BZ26</f>
        <v>0.46719013084981859</v>
      </c>
      <c r="CA26" s="389">
        <f>'Table 4 (i)'!CA26</f>
        <v>0.36962744265003239</v>
      </c>
      <c r="CB26" s="389">
        <f>'Table 4 (i)'!CB26</f>
        <v>0.28726100890982759</v>
      </c>
      <c r="CC26" s="389">
        <f>'Table 4 (i)'!CC26</f>
        <v>0.2132531459794281</v>
      </c>
      <c r="CD26" s="389">
        <f>'Table 4 (i)'!CD26</f>
        <v>0.17152132038616139</v>
      </c>
      <c r="CE26" s="389">
        <f>'Table 4 (i)'!CE26</f>
        <v>0.14291715685393422</v>
      </c>
      <c r="CF26" s="389">
        <f>'Table 4 (i)'!CF26</f>
        <v>0.10774595392075592</v>
      </c>
      <c r="CG26" s="390">
        <f>'Table 4 (i)'!CG26</f>
        <v>7.4432517396577219E-2</v>
      </c>
    </row>
    <row r="27" spans="1:85" ht="15.5" x14ac:dyDescent="0.35">
      <c r="A27" s="383"/>
      <c r="B27" s="391" t="s">
        <v>573</v>
      </c>
      <c r="C27" s="385"/>
      <c r="D27" s="385"/>
      <c r="E27" s="385"/>
      <c r="F27" s="385"/>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85"/>
      <c r="AY27" s="385"/>
      <c r="AZ27" s="385"/>
      <c r="BA27" s="385"/>
      <c r="BB27" s="385"/>
      <c r="BC27" s="385"/>
      <c r="BD27" s="385"/>
      <c r="BE27" s="385"/>
      <c r="BF27" s="389">
        <v>409.33257992494885</v>
      </c>
      <c r="BG27" s="389">
        <v>423.48757635648769</v>
      </c>
      <c r="BH27" s="389">
        <v>413.90693076559785</v>
      </c>
      <c r="BI27" s="389">
        <v>404.38108622397675</v>
      </c>
      <c r="BJ27" s="389">
        <v>398.40761312428907</v>
      </c>
      <c r="BK27" s="389">
        <v>374.24125560562607</v>
      </c>
      <c r="BL27" s="389">
        <v>313.16909898812486</v>
      </c>
      <c r="BM27" s="389">
        <v>317.80690857125018</v>
      </c>
      <c r="BN27" s="389">
        <v>359.84199739148369</v>
      </c>
      <c r="BO27" s="389">
        <v>350.7347090110847</v>
      </c>
      <c r="BP27" s="389">
        <v>348.09406699554688</v>
      </c>
      <c r="BQ27" s="389">
        <v>335.53879983069339</v>
      </c>
      <c r="BR27" s="389">
        <v>329.72464298537523</v>
      </c>
      <c r="BS27" s="389">
        <v>311.28666854137936</v>
      </c>
      <c r="BT27" s="389">
        <v>318.77391337568196</v>
      </c>
      <c r="BU27" s="389">
        <v>304.71152743632763</v>
      </c>
      <c r="BV27" s="389">
        <v>297.47337880756749</v>
      </c>
      <c r="BW27" s="389">
        <v>295.03385756828175</v>
      </c>
      <c r="BX27" s="389">
        <v>286.85889589780504</v>
      </c>
      <c r="BY27" s="389">
        <v>272.34032811952636</v>
      </c>
      <c r="BZ27" s="389">
        <v>260.34194910450731</v>
      </c>
      <c r="CA27" s="389">
        <v>265.43168319046856</v>
      </c>
      <c r="CB27" s="389">
        <v>261.9841335186714</v>
      </c>
      <c r="CC27" s="389">
        <v>247.78796680962196</v>
      </c>
      <c r="CD27" s="389">
        <v>240.94974528314958</v>
      </c>
      <c r="CE27" s="389">
        <v>239.55057678420931</v>
      </c>
      <c r="CF27" s="389">
        <v>229.53997465480342</v>
      </c>
      <c r="CG27" s="390">
        <v>214.81078056983449</v>
      </c>
    </row>
    <row r="28" spans="1:85" ht="15.5" x14ac:dyDescent="0.35">
      <c r="A28" s="383"/>
      <c r="B28" s="391" t="s">
        <v>575</v>
      </c>
      <c r="C28" s="385"/>
      <c r="D28" s="385"/>
      <c r="E28" s="385"/>
      <c r="F28" s="385"/>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85"/>
      <c r="AY28" s="385"/>
      <c r="AZ28" s="385"/>
      <c r="BA28" s="385"/>
      <c r="BB28" s="385"/>
      <c r="BC28" s="385"/>
      <c r="BD28" s="385"/>
      <c r="BE28" s="385"/>
      <c r="BF28" s="389">
        <f>'Table 4 (i)'!BF28</f>
        <v>1.73005451</v>
      </c>
      <c r="BG28" s="389">
        <f>'Table 4 (i)'!BG28</f>
        <v>1.3642590700000001</v>
      </c>
      <c r="BH28" s="389">
        <f>'Table 4 (i)'!BH28</f>
        <v>1.1830000000000001</v>
      </c>
      <c r="BI28" s="389">
        <f>'Table 4 (i)'!BI28</f>
        <v>1.1019624799999999</v>
      </c>
      <c r="BJ28" s="389">
        <f>'Table 4 (i)'!BJ28</f>
        <v>1.0844996200000001</v>
      </c>
      <c r="BK28" s="389">
        <f>'Table 4 (i)'!BK28</f>
        <v>1.0897039199999998</v>
      </c>
      <c r="BL28" s="389">
        <f>'Table 4 (i)'!BL28</f>
        <v>0.94398397000000001</v>
      </c>
      <c r="BM28" s="389">
        <f>'Table 4 (i)'!BM28</f>
        <v>0.84670285999999995</v>
      </c>
      <c r="BN28" s="389">
        <f>'Table 4 (i)'!BN28</f>
        <v>0.75357149000000001</v>
      </c>
      <c r="BO28" s="389">
        <f>'Table 4 (i)'!BO28</f>
        <v>0.62038171000000009</v>
      </c>
      <c r="BP28" s="389">
        <f>'Table 4 (i)'!BP28</f>
        <v>0.38903970756204248</v>
      </c>
      <c r="BQ28" s="389">
        <f>'Table 4 (i)'!BQ28</f>
        <v>-6.0504900000000004E-3</v>
      </c>
      <c r="BR28" s="389">
        <f>'Table 4 (i)'!BR28</f>
        <v>-2E-3</v>
      </c>
      <c r="BS28" s="389">
        <f>'Table 4 (i)'!BS28</f>
        <v>-3.6445392946300642E-2</v>
      </c>
      <c r="BT28" s="389">
        <f>'Table 4 (i)'!BT28</f>
        <v>0</v>
      </c>
      <c r="BU28" s="389">
        <f>'Table 4 (i)'!BU28</f>
        <v>-2.2412595692622359E-2</v>
      </c>
      <c r="BV28" s="389">
        <f>'Table 4 (i)'!BV28</f>
        <v>-3.6816445297728866E-2</v>
      </c>
      <c r="BW28" s="389">
        <f>'Table 4 (i)'!BW28</f>
        <v>3.1020872850033782E-4</v>
      </c>
      <c r="BX28" s="389">
        <f>'Table 4 (i)'!BX28</f>
        <v>-6.22888E-3</v>
      </c>
      <c r="BY28" s="389">
        <f>'Table 4 (i)'!BY28</f>
        <v>2.8360339999999998E-2</v>
      </c>
      <c r="BZ28" s="389">
        <f>'Table 4 (i)'!BZ28</f>
        <v>-4.1647100000000012E-3</v>
      </c>
      <c r="CA28" s="389">
        <f>'Table 4 (i)'!CA28</f>
        <v>-8.5686900000000003E-3</v>
      </c>
      <c r="CB28" s="389">
        <f>'Table 4 (i)'!CB28</f>
        <v>2.89967E-3</v>
      </c>
      <c r="CC28" s="389">
        <f>'Table 4 (i)'!CC28</f>
        <v>0</v>
      </c>
      <c r="CD28" s="389">
        <f>'Table 4 (i)'!CD28</f>
        <v>0</v>
      </c>
      <c r="CE28" s="389">
        <f>'Table 4 (i)'!CE28</f>
        <v>0</v>
      </c>
      <c r="CF28" s="389">
        <f>'Table 4 (i)'!CF28</f>
        <v>0</v>
      </c>
      <c r="CG28" s="390">
        <f>'Table 4 (i)'!CG28</f>
        <v>0</v>
      </c>
    </row>
    <row r="29" spans="1:85" ht="27" customHeight="1" x14ac:dyDescent="0.35">
      <c r="A29" s="383"/>
      <c r="B29" s="388" t="s">
        <v>608</v>
      </c>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5"/>
      <c r="AX29" s="385"/>
      <c r="AY29" s="385"/>
      <c r="AZ29" s="385"/>
      <c r="BA29" s="385"/>
      <c r="BB29" s="385"/>
      <c r="BC29" s="385"/>
      <c r="BD29" s="385"/>
      <c r="BE29" s="385"/>
      <c r="BF29" s="389">
        <f t="shared" ref="BF29:CG29" si="7">SUM(BF30:BF32)</f>
        <v>1231.7800001919002</v>
      </c>
      <c r="BG29" s="389">
        <f t="shared" si="7"/>
        <v>1295.69198591544</v>
      </c>
      <c r="BH29" s="389">
        <f t="shared" si="7"/>
        <v>1283.1872284420381</v>
      </c>
      <c r="BI29" s="389">
        <f t="shared" si="7"/>
        <v>1302.71598181947</v>
      </c>
      <c r="BJ29" s="389">
        <f t="shared" si="7"/>
        <v>1324.0526222691651</v>
      </c>
      <c r="BK29" s="389">
        <f t="shared" si="7"/>
        <v>1403.7351610337264</v>
      </c>
      <c r="BL29" s="389">
        <f t="shared" si="7"/>
        <v>1472.2088448425638</v>
      </c>
      <c r="BM29" s="389">
        <f t="shared" si="7"/>
        <v>1619.4215952071265</v>
      </c>
      <c r="BN29" s="389">
        <f t="shared" si="7"/>
        <v>1778.1349191532652</v>
      </c>
      <c r="BO29" s="389">
        <f t="shared" si="7"/>
        <v>1972.5697760270373</v>
      </c>
      <c r="BP29" s="389">
        <f t="shared" si="7"/>
        <v>2225.1262174606591</v>
      </c>
      <c r="BQ29" s="389">
        <f t="shared" si="7"/>
        <v>2421.2021807312931</v>
      </c>
      <c r="BR29" s="389">
        <f t="shared" si="7"/>
        <v>2661.2634103917562</v>
      </c>
      <c r="BS29" s="389">
        <f t="shared" si="7"/>
        <v>2908.5646154882879</v>
      </c>
      <c r="BT29" s="389">
        <f t="shared" si="7"/>
        <v>3043.6172062502792</v>
      </c>
      <c r="BU29" s="389">
        <f t="shared" si="7"/>
        <v>3298.674451009425</v>
      </c>
      <c r="BV29" s="389">
        <f t="shared" si="7"/>
        <v>3658.7977686329123</v>
      </c>
      <c r="BW29" s="389">
        <f t="shared" si="7"/>
        <v>3786.7171251674304</v>
      </c>
      <c r="BX29" s="389">
        <f t="shared" si="7"/>
        <v>3903.335125898383</v>
      </c>
      <c r="BY29" s="389">
        <f t="shared" si="7"/>
        <v>3943.5692590279941</v>
      </c>
      <c r="BZ29" s="389">
        <f t="shared" si="7"/>
        <v>4397.5892305798407</v>
      </c>
      <c r="CA29" s="389">
        <f t="shared" si="7"/>
        <v>5059.6825727180612</v>
      </c>
      <c r="CB29" s="389">
        <f t="shared" si="7"/>
        <v>5572.3517650089389</v>
      </c>
      <c r="CC29" s="389">
        <f t="shared" si="7"/>
        <v>5861.7496875689067</v>
      </c>
      <c r="CD29" s="389">
        <f t="shared" si="7"/>
        <v>6252.5169026252815</v>
      </c>
      <c r="CE29" s="389">
        <f t="shared" si="7"/>
        <v>6646.3717100725953</v>
      </c>
      <c r="CF29" s="389">
        <f t="shared" si="7"/>
        <v>7069.9292135492506</v>
      </c>
      <c r="CG29" s="390">
        <f t="shared" si="7"/>
        <v>7550.926486504467</v>
      </c>
    </row>
    <row r="30" spans="1:85" ht="15.5" x14ac:dyDescent="0.35">
      <c r="A30" s="383"/>
      <c r="B30" s="391" t="s">
        <v>358</v>
      </c>
      <c r="C30" s="385"/>
      <c r="D30" s="385"/>
      <c r="E30" s="385"/>
      <c r="F30" s="385"/>
      <c r="G30" s="38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385"/>
      <c r="BC30" s="385"/>
      <c r="BD30" s="385"/>
      <c r="BE30" s="385"/>
      <c r="BF30" s="389">
        <v>855.46384702472824</v>
      </c>
      <c r="BG30" s="389">
        <v>918.11348954198138</v>
      </c>
      <c r="BH30" s="389">
        <v>954.91746170829458</v>
      </c>
      <c r="BI30" s="389">
        <v>1006.4102402751176</v>
      </c>
      <c r="BJ30" s="389">
        <v>1033.5671352518705</v>
      </c>
      <c r="BK30" s="389">
        <v>1120.013282380829</v>
      </c>
      <c r="BL30" s="389">
        <v>1195.2589431501253</v>
      </c>
      <c r="BM30" s="389">
        <v>1315.1364456489532</v>
      </c>
      <c r="BN30" s="389">
        <v>1389.8903774219823</v>
      </c>
      <c r="BO30" s="389">
        <v>1541.8842557587195</v>
      </c>
      <c r="BP30" s="389">
        <v>1716.9083303480984</v>
      </c>
      <c r="BQ30" s="389">
        <v>1863.3706372540066</v>
      </c>
      <c r="BR30" s="389">
        <v>2075.5616279067667</v>
      </c>
      <c r="BS30" s="389">
        <v>2284.8672934506117</v>
      </c>
      <c r="BT30" s="389">
        <v>2395.78088359308</v>
      </c>
      <c r="BU30" s="389">
        <v>2545.4341335773142</v>
      </c>
      <c r="BV30" s="389">
        <v>2746.5952835481871</v>
      </c>
      <c r="BW30" s="389">
        <v>2913.4681466665279</v>
      </c>
      <c r="BX30" s="389">
        <v>3011.148786525986</v>
      </c>
      <c r="BY30" s="389">
        <v>3044.3763376680536</v>
      </c>
      <c r="BZ30" s="389">
        <v>3219.2238696424702</v>
      </c>
      <c r="CA30" s="389">
        <v>3704.7436852363376</v>
      </c>
      <c r="CB30" s="389">
        <v>4153.3594462037072</v>
      </c>
      <c r="CC30" s="389">
        <v>4406.726081650474</v>
      </c>
      <c r="CD30" s="389">
        <v>4699.4288596869428</v>
      </c>
      <c r="CE30" s="389">
        <v>5008.882616197684</v>
      </c>
      <c r="CF30" s="389">
        <v>5287.1594255572036</v>
      </c>
      <c r="CG30" s="390">
        <v>5601.268623622208</v>
      </c>
    </row>
    <row r="31" spans="1:85" ht="15.5" x14ac:dyDescent="0.35">
      <c r="A31" s="383"/>
      <c r="B31" s="391" t="s">
        <v>609</v>
      </c>
      <c r="C31" s="385"/>
      <c r="D31" s="385"/>
      <c r="E31" s="385"/>
      <c r="F31" s="385"/>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c r="AS31" s="385"/>
      <c r="AT31" s="385"/>
      <c r="AU31" s="385"/>
      <c r="AV31" s="385"/>
      <c r="AW31" s="385"/>
      <c r="AX31" s="385"/>
      <c r="AY31" s="385"/>
      <c r="AZ31" s="385"/>
      <c r="BA31" s="385"/>
      <c r="BB31" s="385"/>
      <c r="BC31" s="385"/>
      <c r="BD31" s="385"/>
      <c r="BE31" s="385"/>
      <c r="BF31" s="389">
        <f>'Table 4 (i)'!BF31</f>
        <v>376.31615316717199</v>
      </c>
      <c r="BG31" s="389">
        <f>'Table 4 (i)'!BG31</f>
        <v>377.57849637345873</v>
      </c>
      <c r="BH31" s="389">
        <f>'Table 4 (i)'!BH31</f>
        <v>328.26976673374355</v>
      </c>
      <c r="BI31" s="389">
        <f>'Table 4 (i)'!BI31</f>
        <v>296.30574154435226</v>
      </c>
      <c r="BJ31" s="389">
        <f>'Table 4 (i)'!BJ31</f>
        <v>290.48548701729464</v>
      </c>
      <c r="BK31" s="389">
        <f>'Table 4 (i)'!BK31</f>
        <v>283.72187865289749</v>
      </c>
      <c r="BL31" s="389">
        <f>'Table 4 (i)'!BL31</f>
        <v>276.94990169243857</v>
      </c>
      <c r="BM31" s="389">
        <f>'Table 4 (i)'!BM31</f>
        <v>304.28514955817326</v>
      </c>
      <c r="BN31" s="389">
        <f>'Table 4 (i)'!BN31</f>
        <v>388.24454173128282</v>
      </c>
      <c r="BO31" s="389">
        <f>'Table 4 (i)'!BO31</f>
        <v>430.68552026831782</v>
      </c>
      <c r="BP31" s="389">
        <f>'Table 4 (i)'!BP31</f>
        <v>508.21788711256067</v>
      </c>
      <c r="BQ31" s="389">
        <f>'Table 4 (i)'!BQ31</f>
        <v>557.83154347728623</v>
      </c>
      <c r="BR31" s="389">
        <f>'Table 4 (i)'!BR31</f>
        <v>585.49981248498932</v>
      </c>
      <c r="BS31" s="389">
        <f>'Table 4 (i)'!BS31</f>
        <v>622.12849203767587</v>
      </c>
      <c r="BT31" s="389">
        <f>'Table 4 (i)'!BT31</f>
        <v>626.32200668966493</v>
      </c>
      <c r="BU31" s="389">
        <f>'Table 4 (i)'!BU31</f>
        <v>674.62025960591507</v>
      </c>
      <c r="BV31" s="389">
        <f>'Table 4 (i)'!BV31</f>
        <v>669.69538822580728</v>
      </c>
      <c r="BW31" s="389">
        <f>'Table 4 (i)'!BW31</f>
        <v>637.83416075420985</v>
      </c>
      <c r="BX31" s="389">
        <f>'Table 4 (i)'!BX31</f>
        <v>501.04574150282599</v>
      </c>
      <c r="BY31" s="389">
        <f>'Table 4 (i)'!BY31</f>
        <v>400.94470541494746</v>
      </c>
      <c r="BZ31" s="389">
        <f>'Table 4 (i)'!BZ31</f>
        <v>503.8554365944745</v>
      </c>
      <c r="CA31" s="389">
        <f>'Table 4 (i)'!CA31</f>
        <v>406.32318210321711</v>
      </c>
      <c r="CB31" s="389">
        <f>'Table 4 (i)'!CB31</f>
        <v>141.46675078631858</v>
      </c>
      <c r="CC31" s="389">
        <f>'Table 4 (i)'!CC31</f>
        <v>3.3217089773464818E-2</v>
      </c>
      <c r="CD31" s="389">
        <f>'Table 4 (i)'!CD31</f>
        <v>-8.6501846543117128E-2</v>
      </c>
      <c r="CE31" s="389">
        <f>'Table 4 (i)'!CE31</f>
        <v>-1.3448296345064257</v>
      </c>
      <c r="CF31" s="389">
        <f>'Table 4 (i)'!CF31</f>
        <v>-1.6443028819719208</v>
      </c>
      <c r="CG31" s="390">
        <f>'Table 4 (i)'!CG31</f>
        <v>-1.7040599613383685</v>
      </c>
    </row>
    <row r="32" spans="1:85" ht="15.5" x14ac:dyDescent="0.35">
      <c r="A32" s="383"/>
      <c r="B32" s="291" t="s">
        <v>610</v>
      </c>
      <c r="C32" s="385"/>
      <c r="D32" s="385"/>
      <c r="E32" s="385"/>
      <c r="F32" s="385"/>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5"/>
      <c r="AU32" s="385"/>
      <c r="AV32" s="385"/>
      <c r="AW32" s="385"/>
      <c r="AX32" s="385"/>
      <c r="AY32" s="385"/>
      <c r="AZ32" s="385"/>
      <c r="BA32" s="385"/>
      <c r="BB32" s="385"/>
      <c r="BC32" s="385"/>
      <c r="BD32" s="385"/>
      <c r="BE32" s="385"/>
      <c r="BF32" s="389">
        <f>'Table 4 (i)'!BF32</f>
        <v>0</v>
      </c>
      <c r="BG32" s="389">
        <f>'Table 4 (i)'!BG32</f>
        <v>0</v>
      </c>
      <c r="BH32" s="389">
        <f>'Table 4 (i)'!BH32</f>
        <v>0</v>
      </c>
      <c r="BI32" s="389">
        <f>'Table 4 (i)'!BI32</f>
        <v>0</v>
      </c>
      <c r="BJ32" s="389">
        <f>'Table 4 (i)'!BJ32</f>
        <v>0</v>
      </c>
      <c r="BK32" s="389">
        <f>'Table 4 (i)'!BK32</f>
        <v>0</v>
      </c>
      <c r="BL32" s="389">
        <f>'Table 4 (i)'!BL32</f>
        <v>0</v>
      </c>
      <c r="BM32" s="389">
        <f>'Table 4 (i)'!BM32</f>
        <v>0</v>
      </c>
      <c r="BN32" s="389">
        <f>'Table 4 (i)'!BN32</f>
        <v>0</v>
      </c>
      <c r="BO32" s="389">
        <f>'Table 4 (i)'!BO32</f>
        <v>0</v>
      </c>
      <c r="BP32" s="389">
        <f>'Table 4 (i)'!BP32</f>
        <v>0</v>
      </c>
      <c r="BQ32" s="389">
        <f>'Table 4 (i)'!BQ32</f>
        <v>0</v>
      </c>
      <c r="BR32" s="389">
        <f>'Table 4 (i)'!BR32</f>
        <v>0.20197000000000001</v>
      </c>
      <c r="BS32" s="389">
        <f>'Table 4 (i)'!BS32</f>
        <v>1.5688299999999999</v>
      </c>
      <c r="BT32" s="389">
        <f>'Table 4 (i)'!BT32</f>
        <v>21.514315967534472</v>
      </c>
      <c r="BU32" s="389">
        <f>'Table 4 (i)'!BU32</f>
        <v>78.62005782619562</v>
      </c>
      <c r="BV32" s="389">
        <f>'Table 4 (i)'!BV32</f>
        <v>242.50709685891789</v>
      </c>
      <c r="BW32" s="389">
        <f>'Table 4 (i)'!BW32</f>
        <v>235.41481774669265</v>
      </c>
      <c r="BX32" s="389">
        <f>'Table 4 (i)'!BX32</f>
        <v>391.14059786957131</v>
      </c>
      <c r="BY32" s="389">
        <f>'Table 4 (i)'!BY32</f>
        <v>498.24821594499332</v>
      </c>
      <c r="BZ32" s="389">
        <f>'Table 4 (i)'!BZ32</f>
        <v>674.50992434289537</v>
      </c>
      <c r="CA32" s="389">
        <f>'Table 4 (i)'!CA32</f>
        <v>948.61570537850673</v>
      </c>
      <c r="CB32" s="389">
        <f>'Table 4 (i)'!CB32</f>
        <v>1277.525568018913</v>
      </c>
      <c r="CC32" s="389">
        <f>'Table 4 (i)'!CC32</f>
        <v>1454.9903888286594</v>
      </c>
      <c r="CD32" s="389">
        <f>'Table 4 (i)'!CD32</f>
        <v>1553.1745447848816</v>
      </c>
      <c r="CE32" s="389">
        <f>'Table 4 (i)'!CE32</f>
        <v>1638.8339235094181</v>
      </c>
      <c r="CF32" s="389">
        <f>'Table 4 (i)'!CF32</f>
        <v>1784.4140908740189</v>
      </c>
      <c r="CG32" s="390">
        <f>'Table 4 (i)'!CG32</f>
        <v>1951.3619228435973</v>
      </c>
    </row>
    <row r="33" spans="1:85" ht="15.5" x14ac:dyDescent="0.35">
      <c r="A33" s="383"/>
      <c r="B33" s="336" t="s">
        <v>578</v>
      </c>
      <c r="C33" s="385"/>
      <c r="D33" s="385"/>
      <c r="E33" s="385"/>
      <c r="F33" s="385"/>
      <c r="G33" s="385"/>
      <c r="H33" s="385"/>
      <c r="I33" s="385"/>
      <c r="J33" s="385"/>
      <c r="K33" s="385"/>
      <c r="L33" s="385"/>
      <c r="M33" s="385"/>
      <c r="N33" s="385"/>
      <c r="O33" s="385"/>
      <c r="P33" s="385"/>
      <c r="Q33" s="385"/>
      <c r="R33" s="385"/>
      <c r="S33" s="385"/>
      <c r="T33" s="385"/>
      <c r="U33" s="385"/>
      <c r="V33" s="385"/>
      <c r="W33" s="385"/>
      <c r="X33" s="385"/>
      <c r="Y33" s="385"/>
      <c r="Z33" s="385"/>
      <c r="AA33" s="385"/>
      <c r="AB33" s="385"/>
      <c r="AC33" s="385"/>
      <c r="AD33" s="385"/>
      <c r="AE33" s="385"/>
      <c r="AF33" s="385"/>
      <c r="AG33" s="385"/>
      <c r="AH33" s="385"/>
      <c r="AI33" s="385"/>
      <c r="AJ33" s="385"/>
      <c r="AK33" s="385"/>
      <c r="AL33" s="385"/>
      <c r="AM33" s="385"/>
      <c r="AN33" s="385"/>
      <c r="AO33" s="385"/>
      <c r="AP33" s="385"/>
      <c r="AQ33" s="385"/>
      <c r="AR33" s="385"/>
      <c r="AS33" s="385"/>
      <c r="AT33" s="385"/>
      <c r="AU33" s="385"/>
      <c r="AV33" s="385"/>
      <c r="AW33" s="385"/>
      <c r="AX33" s="385"/>
      <c r="AY33" s="385"/>
      <c r="AZ33" s="385"/>
      <c r="BA33" s="385"/>
      <c r="BB33" s="385"/>
      <c r="BC33" s="385"/>
      <c r="BD33" s="385"/>
      <c r="BE33" s="385"/>
      <c r="BF33" s="389">
        <f>'Table 4 (i)'!BF33</f>
        <v>0</v>
      </c>
      <c r="BG33" s="389">
        <f>'Table 4 (i)'!BG33</f>
        <v>0</v>
      </c>
      <c r="BH33" s="389">
        <f>'Table 4 (i)'!BH33</f>
        <v>0</v>
      </c>
      <c r="BI33" s="389">
        <f>'Table 4 (i)'!BI33</f>
        <v>0</v>
      </c>
      <c r="BJ33" s="389">
        <f>'Table 4 (i)'!BJ33</f>
        <v>0</v>
      </c>
      <c r="BK33" s="389">
        <f>'Table 4 (i)'!BK33</f>
        <v>0</v>
      </c>
      <c r="BL33" s="389">
        <f>'Table 4 (i)'!BL33</f>
        <v>0</v>
      </c>
      <c r="BM33" s="389">
        <f>'Table 4 (i)'!BM33</f>
        <v>0</v>
      </c>
      <c r="BN33" s="389">
        <f>'Table 4 (i)'!BN33</f>
        <v>0</v>
      </c>
      <c r="BO33" s="389">
        <f>'Table 4 (i)'!BO33</f>
        <v>0</v>
      </c>
      <c r="BP33" s="389">
        <f>'Table 4 (i)'!BP33</f>
        <v>0</v>
      </c>
      <c r="BQ33" s="389">
        <f>'Table 4 (i)'!BQ33</f>
        <v>0</v>
      </c>
      <c r="BR33" s="389">
        <f>'Table 4 (i)'!BR33</f>
        <v>0</v>
      </c>
      <c r="BS33" s="389">
        <f>'Table 4 (i)'!BS33</f>
        <v>0</v>
      </c>
      <c r="BT33" s="389">
        <f>'Table 4 (i)'!BT33</f>
        <v>0</v>
      </c>
      <c r="BU33" s="389">
        <f>'Table 4 (i)'!BU33</f>
        <v>0</v>
      </c>
      <c r="BV33" s="389">
        <f>'Table 4 (i)'!BV33</f>
        <v>0</v>
      </c>
      <c r="BW33" s="389">
        <f>'Table 4 (i)'!BW33</f>
        <v>0</v>
      </c>
      <c r="BX33" s="389">
        <f>'Table 4 (i)'!BX33</f>
        <v>0</v>
      </c>
      <c r="BY33" s="389">
        <f>'Table 4 (i)'!BY33</f>
        <v>0</v>
      </c>
      <c r="BZ33" s="389">
        <f>'Table 4 (i)'!BZ33</f>
        <v>1251.960554577242</v>
      </c>
      <c r="CA33" s="389">
        <f>'Table 4 (i)'!CA33</f>
        <v>1501.1473176279405</v>
      </c>
      <c r="CB33" s="389">
        <f>'Table 4 (i)'!CB33</f>
        <v>2.4203586587418062</v>
      </c>
      <c r="CC33" s="389">
        <f>'Table 4 (i)'!CC33</f>
        <v>0</v>
      </c>
      <c r="CD33" s="389">
        <f>'Table 4 (i)'!CD33</f>
        <v>0</v>
      </c>
      <c r="CE33" s="389">
        <f>'Table 4 (i)'!CE33</f>
        <v>0</v>
      </c>
      <c r="CF33" s="389">
        <f>'Table 4 (i)'!CF33</f>
        <v>0</v>
      </c>
      <c r="CG33" s="390">
        <f>'Table 4 (i)'!CG33</f>
        <v>0</v>
      </c>
    </row>
    <row r="34" spans="1:85" ht="27" customHeight="1" x14ac:dyDescent="0.35">
      <c r="A34" s="383"/>
      <c r="B34" s="388" t="s">
        <v>611</v>
      </c>
      <c r="C34" s="385"/>
      <c r="D34" s="385"/>
      <c r="E34" s="385"/>
      <c r="F34" s="385"/>
      <c r="G34" s="385"/>
      <c r="H34" s="385"/>
      <c r="I34" s="385"/>
      <c r="J34" s="385"/>
      <c r="K34" s="385"/>
      <c r="L34" s="385"/>
      <c r="M34" s="385"/>
      <c r="N34" s="385"/>
      <c r="O34" s="385"/>
      <c r="P34" s="385"/>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385"/>
      <c r="AU34" s="385"/>
      <c r="AV34" s="385"/>
      <c r="AW34" s="385"/>
      <c r="AX34" s="385"/>
      <c r="AY34" s="385"/>
      <c r="AZ34" s="385"/>
      <c r="BA34" s="385"/>
      <c r="BB34" s="385"/>
      <c r="BC34" s="385"/>
      <c r="BD34" s="385"/>
      <c r="BE34" s="385"/>
      <c r="BF34" s="389">
        <f t="shared" ref="BF34:CG34" si="8">SUM(BF35:BF36)</f>
        <v>2999.4614887041653</v>
      </c>
      <c r="BG34" s="389">
        <f t="shared" si="8"/>
        <v>2966.6712049912694</v>
      </c>
      <c r="BH34" s="389">
        <f t="shared" si="8"/>
        <v>3201.5130041258617</v>
      </c>
      <c r="BI34" s="389">
        <f t="shared" si="8"/>
        <v>3472.5465205192463</v>
      </c>
      <c r="BJ34" s="389">
        <f t="shared" si="8"/>
        <v>3760.9241738617989</v>
      </c>
      <c r="BK34" s="389">
        <f t="shared" si="8"/>
        <v>3996.4280011900032</v>
      </c>
      <c r="BL34" s="389">
        <f t="shared" si="8"/>
        <v>4891.7079022417884</v>
      </c>
      <c r="BM34" s="389">
        <f t="shared" si="8"/>
        <v>5587.16694369992</v>
      </c>
      <c r="BN34" s="389">
        <f t="shared" si="8"/>
        <v>5998.1093455519394</v>
      </c>
      <c r="BO34" s="389">
        <f t="shared" si="8"/>
        <v>6471.3592562218046</v>
      </c>
      <c r="BP34" s="389">
        <f t="shared" si="8"/>
        <v>6901.4624032787806</v>
      </c>
      <c r="BQ34" s="389">
        <f t="shared" si="8"/>
        <v>7141.9076247388075</v>
      </c>
      <c r="BR34" s="389">
        <f t="shared" si="8"/>
        <v>7733.6700263693729</v>
      </c>
      <c r="BS34" s="389">
        <f t="shared" si="8"/>
        <v>8132.5337356956888</v>
      </c>
      <c r="BT34" s="389">
        <f t="shared" si="8"/>
        <v>8160.913121062179</v>
      </c>
      <c r="BU34" s="389">
        <f t="shared" si="8"/>
        <v>8155.1111739159687</v>
      </c>
      <c r="BV34" s="389">
        <f t="shared" si="8"/>
        <v>8119.9048112608998</v>
      </c>
      <c r="BW34" s="389">
        <f t="shared" si="8"/>
        <v>8507.3968290984158</v>
      </c>
      <c r="BX34" s="389">
        <f t="shared" si="8"/>
        <v>9110.3796807877861</v>
      </c>
      <c r="BY34" s="389">
        <f t="shared" si="8"/>
        <v>10133.457239636724</v>
      </c>
      <c r="BZ34" s="389">
        <f t="shared" si="8"/>
        <v>11102.768564201688</v>
      </c>
      <c r="CA34" s="389">
        <f t="shared" si="8"/>
        <v>12388.435952926746</v>
      </c>
      <c r="CB34" s="389">
        <f t="shared" si="8"/>
        <v>13445.717007278105</v>
      </c>
      <c r="CC34" s="389">
        <f t="shared" si="8"/>
        <v>13874.778414919501</v>
      </c>
      <c r="CD34" s="389">
        <f t="shared" si="8"/>
        <v>14673.223963329501</v>
      </c>
      <c r="CE34" s="389">
        <f t="shared" si="8"/>
        <v>15445.034433828467</v>
      </c>
      <c r="CF34" s="389">
        <f t="shared" si="8"/>
        <v>16176.283420120297</v>
      </c>
      <c r="CG34" s="390">
        <f t="shared" si="8"/>
        <v>17003.702691322047</v>
      </c>
    </row>
    <row r="35" spans="1:85" ht="15.5" x14ac:dyDescent="0.35">
      <c r="A35" s="335"/>
      <c r="B35" s="291" t="s">
        <v>612</v>
      </c>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c r="AY35" s="337"/>
      <c r="AZ35" s="337"/>
      <c r="BA35" s="337"/>
      <c r="BB35" s="337"/>
      <c r="BC35" s="337"/>
      <c r="BD35" s="337"/>
      <c r="BE35" s="337"/>
      <c r="BF35" s="360">
        <f>'Table 4 (i)'!BF35</f>
        <v>2999.4614887041653</v>
      </c>
      <c r="BG35" s="360">
        <f>'Table 4 (i)'!BG35</f>
        <v>2966.6712049912694</v>
      </c>
      <c r="BH35" s="360">
        <f>'Table 4 (i)'!BH35</f>
        <v>3201.5130041258617</v>
      </c>
      <c r="BI35" s="360">
        <f>'Table 4 (i)'!BI35</f>
        <v>3472.5465205192463</v>
      </c>
      <c r="BJ35" s="360">
        <f>'Table 4 (i)'!BJ35</f>
        <v>3760.9241738617989</v>
      </c>
      <c r="BK35" s="360">
        <f>'Table 4 (i)'!BK35</f>
        <v>3996.4280011900032</v>
      </c>
      <c r="BL35" s="360">
        <f>'Table 4 (i)'!BL35</f>
        <v>4891.7079022417884</v>
      </c>
      <c r="BM35" s="360">
        <f>'Table 4 (i)'!BM35</f>
        <v>5587.16694369992</v>
      </c>
      <c r="BN35" s="360">
        <f>'Table 4 (i)'!BN35</f>
        <v>5998.1093455519394</v>
      </c>
      <c r="BO35" s="360">
        <f>'Table 4 (i)'!BO35</f>
        <v>6471.3592562218046</v>
      </c>
      <c r="BP35" s="360">
        <f>'Table 4 (i)'!BP35</f>
        <v>6901.4624032787806</v>
      </c>
      <c r="BQ35" s="360">
        <f>'Table 4 (i)'!BQ35</f>
        <v>7141.9076247388075</v>
      </c>
      <c r="BR35" s="360">
        <f>'Table 4 (i)'!BR35</f>
        <v>7733.6700263693729</v>
      </c>
      <c r="BS35" s="360">
        <f>'Table 4 (i)'!BS35</f>
        <v>8132.5337356956888</v>
      </c>
      <c r="BT35" s="360">
        <f>'Table 4 (i)'!BT35</f>
        <v>8108.0490092891159</v>
      </c>
      <c r="BU35" s="360">
        <f>'Table 4 (i)'!BU35</f>
        <v>7918.391130132075</v>
      </c>
      <c r="BV35" s="360">
        <f>'Table 4 (i)'!BV35</f>
        <v>7516.1284248974798</v>
      </c>
      <c r="BW35" s="360">
        <f>'Table 4 (i)'!BW35</f>
        <v>6860.5919873947169</v>
      </c>
      <c r="BX35" s="360">
        <f>'Table 4 (i)'!BX35</f>
        <v>6632.3136667107028</v>
      </c>
      <c r="BY35" s="360">
        <f>'Table 4 (i)'!BY35</f>
        <v>6246.9974535818019</v>
      </c>
      <c r="BZ35" s="360">
        <f>'Table 4 (i)'!BZ35</f>
        <v>6096.1118194482306</v>
      </c>
      <c r="CA35" s="360">
        <f>'Table 4 (i)'!CA35</f>
        <v>6152.1960838859723</v>
      </c>
      <c r="CB35" s="360">
        <f>'Table 4 (i)'!CB35</f>
        <v>5221.4521656928346</v>
      </c>
      <c r="CC35" s="360">
        <f>'Table 4 (i)'!CC35</f>
        <v>2391.0435286092975</v>
      </c>
      <c r="CD35" s="360">
        <f>'Table 4 (i)'!CD35</f>
        <v>1708.4698047752313</v>
      </c>
      <c r="CE35" s="360">
        <f>'Table 4 (i)'!CE35</f>
        <v>1784.3651736027168</v>
      </c>
      <c r="CF35" s="360">
        <f>'Table 4 (i)'!CF35</f>
        <v>1831.4480056244292</v>
      </c>
      <c r="CG35" s="392">
        <f>'Table 4 (i)'!CG35</f>
        <v>1897.974070249631</v>
      </c>
    </row>
    <row r="36" spans="1:85" ht="15.5" x14ac:dyDescent="0.35">
      <c r="A36" s="383"/>
      <c r="B36" s="291" t="s">
        <v>613</v>
      </c>
      <c r="C36" s="342" t="s">
        <v>607</v>
      </c>
      <c r="D36" s="385"/>
      <c r="E36" s="385"/>
      <c r="F36" s="385"/>
      <c r="G36" s="385"/>
      <c r="H36" s="385"/>
      <c r="I36" s="385"/>
      <c r="J36" s="385"/>
      <c r="K36" s="385"/>
      <c r="L36" s="385"/>
      <c r="M36" s="385"/>
      <c r="N36" s="385"/>
      <c r="O36" s="385"/>
      <c r="P36" s="385"/>
      <c r="Q36" s="385"/>
      <c r="R36" s="385"/>
      <c r="S36" s="385"/>
      <c r="T36" s="385"/>
      <c r="U36" s="385"/>
      <c r="V36" s="385"/>
      <c r="W36" s="385"/>
      <c r="X36" s="385"/>
      <c r="Y36" s="385"/>
      <c r="Z36" s="385"/>
      <c r="AA36" s="385"/>
      <c r="AB36" s="385"/>
      <c r="AC36" s="385"/>
      <c r="AD36" s="385"/>
      <c r="AE36" s="385"/>
      <c r="AF36" s="385"/>
      <c r="AG36" s="385"/>
      <c r="AH36" s="385"/>
      <c r="AI36" s="385"/>
      <c r="AJ36" s="385"/>
      <c r="AK36" s="385"/>
      <c r="AL36" s="385"/>
      <c r="AM36" s="385"/>
      <c r="AN36" s="385"/>
      <c r="AO36" s="385"/>
      <c r="AP36" s="385"/>
      <c r="AQ36" s="385"/>
      <c r="AR36" s="385"/>
      <c r="AS36" s="385"/>
      <c r="AT36" s="385"/>
      <c r="AU36" s="385"/>
      <c r="AV36" s="385"/>
      <c r="AW36" s="385"/>
      <c r="AX36" s="385"/>
      <c r="AY36" s="385"/>
      <c r="AZ36" s="385"/>
      <c r="BA36" s="385"/>
      <c r="BB36" s="385"/>
      <c r="BC36" s="385"/>
      <c r="BD36" s="385"/>
      <c r="BE36" s="385"/>
      <c r="BF36" s="389">
        <f>'Table 4 (i)'!BF36</f>
        <v>0</v>
      </c>
      <c r="BG36" s="389">
        <f>'Table 4 (i)'!BG36</f>
        <v>0</v>
      </c>
      <c r="BH36" s="389">
        <f>'Table 4 (i)'!BH36</f>
        <v>0</v>
      </c>
      <c r="BI36" s="389">
        <f>'Table 4 (i)'!BI36</f>
        <v>0</v>
      </c>
      <c r="BJ36" s="389">
        <f>'Table 4 (i)'!BJ36</f>
        <v>0</v>
      </c>
      <c r="BK36" s="389">
        <f>'Table 4 (i)'!BK36</f>
        <v>0</v>
      </c>
      <c r="BL36" s="389">
        <f>'Table 4 (i)'!BL36</f>
        <v>0</v>
      </c>
      <c r="BM36" s="389">
        <f>'Table 4 (i)'!BM36</f>
        <v>0</v>
      </c>
      <c r="BN36" s="389">
        <f>'Table 4 (i)'!BN36</f>
        <v>0</v>
      </c>
      <c r="BO36" s="389">
        <f>'Table 4 (i)'!BO36</f>
        <v>0</v>
      </c>
      <c r="BP36" s="389">
        <f>'Table 4 (i)'!BP36</f>
        <v>0</v>
      </c>
      <c r="BQ36" s="389">
        <f>'Table 4 (i)'!BQ36</f>
        <v>0</v>
      </c>
      <c r="BR36" s="389">
        <f>'Table 4 (i)'!BR36</f>
        <v>0</v>
      </c>
      <c r="BS36" s="389">
        <f>'Table 4 (i)'!BS36</f>
        <v>0</v>
      </c>
      <c r="BT36" s="389">
        <f>'Table 4 (i)'!BT36</f>
        <v>52.864111773063229</v>
      </c>
      <c r="BU36" s="389">
        <f>'Table 4 (i)'!BU36</f>
        <v>236.72004378389357</v>
      </c>
      <c r="BV36" s="389">
        <f>'Table 4 (i)'!BV36</f>
        <v>603.77638636341965</v>
      </c>
      <c r="BW36" s="389">
        <f>'Table 4 (i)'!BW36</f>
        <v>1646.8048417036982</v>
      </c>
      <c r="BX36" s="389">
        <f>'Table 4 (i)'!BX36</f>
        <v>2478.0660140770829</v>
      </c>
      <c r="BY36" s="389">
        <f>'Table 4 (i)'!BY36</f>
        <v>3886.459786054922</v>
      </c>
      <c r="BZ36" s="389">
        <f>'Table 4 (i)'!BZ36</f>
        <v>5006.6567447534571</v>
      </c>
      <c r="CA36" s="389">
        <f>'Table 4 (i)'!CA36</f>
        <v>6236.2398690407745</v>
      </c>
      <c r="CB36" s="389">
        <f>'Table 4 (i)'!CB36</f>
        <v>8224.2648415852709</v>
      </c>
      <c r="CC36" s="389">
        <f>'Table 4 (i)'!CC36</f>
        <v>11483.734886310203</v>
      </c>
      <c r="CD36" s="389">
        <f>'Table 4 (i)'!CD36</f>
        <v>12964.754158554269</v>
      </c>
      <c r="CE36" s="389">
        <f>'Table 4 (i)'!CE36</f>
        <v>13660.66926022575</v>
      </c>
      <c r="CF36" s="389">
        <f>'Table 4 (i)'!CF36</f>
        <v>14344.835414495867</v>
      </c>
      <c r="CG36" s="390">
        <f>'Table 4 (i)'!CG36</f>
        <v>15105.728621072418</v>
      </c>
    </row>
    <row r="37" spans="1:85" ht="27" customHeight="1" x14ac:dyDescent="0.35">
      <c r="A37" s="383"/>
      <c r="B37" s="393" t="s">
        <v>614</v>
      </c>
      <c r="C37" s="385"/>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c r="AB37" s="385"/>
      <c r="AC37" s="385"/>
      <c r="AD37" s="385"/>
      <c r="AE37" s="385"/>
      <c r="AF37" s="385"/>
      <c r="AG37" s="385"/>
      <c r="AH37" s="385"/>
      <c r="AI37" s="385"/>
      <c r="AJ37" s="385"/>
      <c r="AK37" s="385"/>
      <c r="AL37" s="385"/>
      <c r="AM37" s="385"/>
      <c r="AN37" s="385"/>
      <c r="AO37" s="385"/>
      <c r="AP37" s="385"/>
      <c r="AQ37" s="385"/>
      <c r="AR37" s="385"/>
      <c r="AS37" s="385"/>
      <c r="AT37" s="385"/>
      <c r="AU37" s="385"/>
      <c r="AV37" s="385"/>
      <c r="AW37" s="385"/>
      <c r="AX37" s="385"/>
      <c r="AY37" s="385"/>
      <c r="AZ37" s="385"/>
      <c r="BA37" s="385"/>
      <c r="BB37" s="385"/>
      <c r="BC37" s="385"/>
      <c r="BD37" s="385"/>
      <c r="BE37" s="385"/>
      <c r="BF37" s="389">
        <f t="shared" ref="BF37:CG37" si="9">BF12+BF17</f>
        <v>15011.969067425296</v>
      </c>
      <c r="BG37" s="389">
        <f t="shared" si="9"/>
        <v>15378.331045888015</v>
      </c>
      <c r="BH37" s="389">
        <f t="shared" si="9"/>
        <v>15328.525705621876</v>
      </c>
      <c r="BI37" s="389">
        <f t="shared" si="9"/>
        <v>15505.495268083047</v>
      </c>
      <c r="BJ37" s="389">
        <f t="shared" si="9"/>
        <v>15792.374675423842</v>
      </c>
      <c r="BK37" s="389">
        <f t="shared" si="9"/>
        <v>16697.15524169373</v>
      </c>
      <c r="BL37" s="389">
        <f t="shared" si="9"/>
        <v>17090.491707301968</v>
      </c>
      <c r="BM37" s="389">
        <f t="shared" si="9"/>
        <v>18258.664329269221</v>
      </c>
      <c r="BN37" s="389">
        <f t="shared" si="9"/>
        <v>18782.934826636374</v>
      </c>
      <c r="BO37" s="389">
        <f t="shared" si="9"/>
        <v>19289.254821596591</v>
      </c>
      <c r="BP37" s="389">
        <f t="shared" si="9"/>
        <v>19789.202906166465</v>
      </c>
      <c r="BQ37" s="389">
        <f t="shared" si="9"/>
        <v>20086.170806261176</v>
      </c>
      <c r="BR37" s="389">
        <f t="shared" si="9"/>
        <v>21661.703605395316</v>
      </c>
      <c r="BS37" s="389">
        <f t="shared" si="9"/>
        <v>23371.999806047716</v>
      </c>
      <c r="BT37" s="389">
        <f t="shared" si="9"/>
        <v>24064.278368797372</v>
      </c>
      <c r="BU37" s="389">
        <f t="shared" si="9"/>
        <v>25874.579900186691</v>
      </c>
      <c r="BV37" s="389">
        <f t="shared" si="9"/>
        <v>26899.370934426574</v>
      </c>
      <c r="BW37" s="389">
        <f t="shared" si="9"/>
        <v>28097.13795640504</v>
      </c>
      <c r="BX37" s="389">
        <f t="shared" si="9"/>
        <v>31866.140564090983</v>
      </c>
      <c r="BY37" s="389">
        <f t="shared" si="9"/>
        <v>34385.07740789665</v>
      </c>
      <c r="BZ37" s="389">
        <f t="shared" si="9"/>
        <v>37731.100496700208</v>
      </c>
      <c r="CA37" s="389">
        <f t="shared" si="9"/>
        <v>44635.308017726544</v>
      </c>
      <c r="CB37" s="389">
        <f t="shared" si="9"/>
        <v>51955.511346949024</v>
      </c>
      <c r="CC37" s="389">
        <f t="shared" si="9"/>
        <v>55696.030752309955</v>
      </c>
      <c r="CD37" s="389">
        <f t="shared" si="9"/>
        <v>59088.510491727604</v>
      </c>
      <c r="CE37" s="389">
        <f t="shared" si="9"/>
        <v>62849.689765758907</v>
      </c>
      <c r="CF37" s="389">
        <f t="shared" si="9"/>
        <v>66444.493678927858</v>
      </c>
      <c r="CG37" s="390">
        <f t="shared" si="9"/>
        <v>70041.863292042835</v>
      </c>
    </row>
    <row r="38" spans="1:85" ht="27" customHeight="1" x14ac:dyDescent="0.35">
      <c r="A38" s="383"/>
      <c r="B38" s="384" t="s">
        <v>545</v>
      </c>
      <c r="C38" s="385"/>
      <c r="D38" s="385"/>
      <c r="E38" s="385"/>
      <c r="F38" s="385"/>
      <c r="G38" s="385"/>
      <c r="H38" s="385"/>
      <c r="I38" s="385"/>
      <c r="J38" s="385"/>
      <c r="K38" s="385"/>
      <c r="L38" s="385"/>
      <c r="M38" s="385"/>
      <c r="N38" s="385"/>
      <c r="O38" s="385"/>
      <c r="P38" s="385"/>
      <c r="Q38" s="385"/>
      <c r="R38" s="385"/>
      <c r="S38" s="385"/>
      <c r="T38" s="385"/>
      <c r="U38" s="385"/>
      <c r="V38" s="385"/>
      <c r="W38" s="385"/>
      <c r="X38" s="385"/>
      <c r="Y38" s="385"/>
      <c r="Z38" s="385"/>
      <c r="AA38" s="385"/>
      <c r="AB38" s="385"/>
      <c r="AC38" s="385"/>
      <c r="AD38" s="385"/>
      <c r="AE38" s="385"/>
      <c r="AF38" s="385"/>
      <c r="AG38" s="385"/>
      <c r="AH38" s="385"/>
      <c r="AI38" s="385"/>
      <c r="AJ38" s="385"/>
      <c r="AK38" s="385"/>
      <c r="AL38" s="385"/>
      <c r="AM38" s="385"/>
      <c r="AN38" s="385"/>
      <c r="AO38" s="385"/>
      <c r="AP38" s="385"/>
      <c r="AQ38" s="385"/>
      <c r="AR38" s="385"/>
      <c r="AS38" s="385"/>
      <c r="AT38" s="385"/>
      <c r="AU38" s="385"/>
      <c r="AV38" s="385"/>
      <c r="AW38" s="385"/>
      <c r="AX38" s="385"/>
      <c r="AY38" s="385"/>
      <c r="AZ38" s="385"/>
      <c r="BA38" s="385"/>
      <c r="BB38" s="385"/>
      <c r="BC38" s="385"/>
      <c r="BD38" s="385"/>
      <c r="BE38" s="385"/>
      <c r="BF38" s="386">
        <f t="shared" ref="BF38:CG38" si="10">BF39+BF44+BF48+BF53</f>
        <v>5356.4569579963863</v>
      </c>
      <c r="BG38" s="386">
        <f t="shared" si="10"/>
        <v>5720.0987262236813</v>
      </c>
      <c r="BH38" s="386">
        <f t="shared" si="10"/>
        <v>6082.7142915195318</v>
      </c>
      <c r="BI38" s="386">
        <f t="shared" si="10"/>
        <v>6509.4271389471687</v>
      </c>
      <c r="BJ38" s="386">
        <f t="shared" si="10"/>
        <v>6947.7396233995159</v>
      </c>
      <c r="BK38" s="386">
        <f t="shared" si="10"/>
        <v>7579.1330621106472</v>
      </c>
      <c r="BL38" s="386">
        <f t="shared" si="10"/>
        <v>8152.4796154731866</v>
      </c>
      <c r="BM38" s="386">
        <f t="shared" si="10"/>
        <v>8857.8661702337122</v>
      </c>
      <c r="BN38" s="386">
        <f t="shared" si="10"/>
        <v>9152.0073835874846</v>
      </c>
      <c r="BO38" s="386">
        <f t="shared" si="10"/>
        <v>9405.0434084755234</v>
      </c>
      <c r="BP38" s="386">
        <f t="shared" si="10"/>
        <v>9793.8857211728719</v>
      </c>
      <c r="BQ38" s="386">
        <f t="shared" si="10"/>
        <v>9837.8397704230956</v>
      </c>
      <c r="BR38" s="386">
        <f t="shared" si="10"/>
        <v>10245.920547373493</v>
      </c>
      <c r="BS38" s="386">
        <f t="shared" si="10"/>
        <v>10092.770784443066</v>
      </c>
      <c r="BT38" s="386">
        <f t="shared" si="10"/>
        <v>10050.118305291164</v>
      </c>
      <c r="BU38" s="386">
        <f t="shared" si="10"/>
        <v>9941.5563489312135</v>
      </c>
      <c r="BV38" s="386">
        <f t="shared" si="10"/>
        <v>9961.333519190528</v>
      </c>
      <c r="BW38" s="386">
        <f t="shared" si="10"/>
        <v>10488.797148965819</v>
      </c>
      <c r="BX38" s="386">
        <f t="shared" si="10"/>
        <v>10508.196114610093</v>
      </c>
      <c r="BY38" s="386">
        <f t="shared" si="10"/>
        <v>10572.49869006345</v>
      </c>
      <c r="BZ38" s="386">
        <f t="shared" si="10"/>
        <v>11262.201159167127</v>
      </c>
      <c r="CA38" s="386">
        <f t="shared" si="10"/>
        <v>13071.860806035224</v>
      </c>
      <c r="CB38" s="386">
        <f t="shared" si="10"/>
        <v>14703.688262628621</v>
      </c>
      <c r="CC38" s="386">
        <f t="shared" si="10"/>
        <v>15512.053197257055</v>
      </c>
      <c r="CD38" s="386">
        <f t="shared" si="10"/>
        <v>16142.068202483111</v>
      </c>
      <c r="CE38" s="386">
        <f t="shared" si="10"/>
        <v>16598.048472147202</v>
      </c>
      <c r="CF38" s="386">
        <f t="shared" si="10"/>
        <v>17281.312519057999</v>
      </c>
      <c r="CG38" s="387">
        <f t="shared" si="10"/>
        <v>18319.066822178593</v>
      </c>
    </row>
    <row r="39" spans="1:85" ht="27" customHeight="1" x14ac:dyDescent="0.35">
      <c r="A39" s="383"/>
      <c r="B39" s="388" t="s">
        <v>566</v>
      </c>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c r="AB39" s="385"/>
      <c r="AC39" s="385"/>
      <c r="AD39" s="385"/>
      <c r="AE39" s="385"/>
      <c r="AF39" s="385"/>
      <c r="AG39" s="385"/>
      <c r="AH39" s="385"/>
      <c r="AI39" s="385"/>
      <c r="AJ39" s="385"/>
      <c r="AK39" s="385"/>
      <c r="AL39" s="385"/>
      <c r="AM39" s="385"/>
      <c r="AN39" s="385"/>
      <c r="AO39" s="385"/>
      <c r="AP39" s="385"/>
      <c r="AQ39" s="385"/>
      <c r="AR39" s="385"/>
      <c r="AS39" s="385"/>
      <c r="AT39" s="385"/>
      <c r="AU39" s="385"/>
      <c r="AV39" s="385"/>
      <c r="AW39" s="385"/>
      <c r="AX39" s="385"/>
      <c r="AY39" s="385"/>
      <c r="AZ39" s="385"/>
      <c r="BA39" s="385"/>
      <c r="BB39" s="385"/>
      <c r="BC39" s="385"/>
      <c r="BD39" s="385"/>
      <c r="BE39" s="385"/>
      <c r="BF39" s="394">
        <f t="shared" ref="BF39:CG39" si="11">SUM(BF40:BF43)</f>
        <v>4855.6329309828197</v>
      </c>
      <c r="BG39" s="394">
        <f t="shared" si="11"/>
        <v>5233.7092742530958</v>
      </c>
      <c r="BH39" s="394">
        <f t="shared" si="11"/>
        <v>5615.845429510764</v>
      </c>
      <c r="BI39" s="394">
        <f t="shared" si="11"/>
        <v>6037.9923744079751</v>
      </c>
      <c r="BJ39" s="394">
        <f t="shared" si="11"/>
        <v>6456.3601325802465</v>
      </c>
      <c r="BK39" s="394">
        <f t="shared" si="11"/>
        <v>6995.1637433033993</v>
      </c>
      <c r="BL39" s="394">
        <f t="shared" si="11"/>
        <v>7495.7835026654211</v>
      </c>
      <c r="BM39" s="394">
        <f t="shared" si="11"/>
        <v>8167.1069823457065</v>
      </c>
      <c r="BN39" s="394">
        <f t="shared" si="11"/>
        <v>8472.8107523164035</v>
      </c>
      <c r="BO39" s="394">
        <f t="shared" si="11"/>
        <v>8721.1227961175864</v>
      </c>
      <c r="BP39" s="394">
        <f t="shared" si="11"/>
        <v>9091.9339675434076</v>
      </c>
      <c r="BQ39" s="394">
        <f t="shared" si="11"/>
        <v>9135.6268763437165</v>
      </c>
      <c r="BR39" s="394">
        <f t="shared" si="11"/>
        <v>9510.5098917139258</v>
      </c>
      <c r="BS39" s="394">
        <f t="shared" si="11"/>
        <v>9356.8125879858144</v>
      </c>
      <c r="BT39" s="394">
        <f t="shared" si="11"/>
        <v>9364.2917408644407</v>
      </c>
      <c r="BU39" s="394">
        <f t="shared" si="11"/>
        <v>9269.0323322738914</v>
      </c>
      <c r="BV39" s="394">
        <f t="shared" si="11"/>
        <v>9302.5062484764567</v>
      </c>
      <c r="BW39" s="394">
        <f t="shared" si="11"/>
        <v>9841.7754508355938</v>
      </c>
      <c r="BX39" s="394">
        <f t="shared" si="11"/>
        <v>9897.0446505548807</v>
      </c>
      <c r="BY39" s="394">
        <f t="shared" si="11"/>
        <v>9969.5149881194466</v>
      </c>
      <c r="BZ39" s="394">
        <f t="shared" si="11"/>
        <v>10660.862722961174</v>
      </c>
      <c r="CA39" s="394">
        <f t="shared" si="11"/>
        <v>12440.832389895775</v>
      </c>
      <c r="CB39" s="394">
        <f t="shared" si="11"/>
        <v>14039.684819310616</v>
      </c>
      <c r="CC39" s="394">
        <f t="shared" si="11"/>
        <v>14851.119643997441</v>
      </c>
      <c r="CD39" s="394">
        <f t="shared" si="11"/>
        <v>15491.754021995508</v>
      </c>
      <c r="CE39" s="394">
        <f t="shared" si="11"/>
        <v>15969.646972033159</v>
      </c>
      <c r="CF39" s="394">
        <f t="shared" si="11"/>
        <v>16671.223953985118</v>
      </c>
      <c r="CG39" s="395">
        <f t="shared" si="11"/>
        <v>17719.506230045543</v>
      </c>
    </row>
    <row r="40" spans="1:85" ht="15.5" x14ac:dyDescent="0.35">
      <c r="A40" s="383"/>
      <c r="B40" s="391" t="s">
        <v>355</v>
      </c>
      <c r="C40" s="385"/>
      <c r="D40" s="385"/>
      <c r="E40" s="385"/>
      <c r="F40" s="385"/>
      <c r="G40" s="385"/>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c r="AE40" s="385"/>
      <c r="AF40" s="385"/>
      <c r="AG40" s="385"/>
      <c r="AH40" s="385"/>
      <c r="AI40" s="385"/>
      <c r="AJ40" s="385"/>
      <c r="AK40" s="385"/>
      <c r="AL40" s="385"/>
      <c r="AM40" s="385"/>
      <c r="AN40" s="385"/>
      <c r="AO40" s="385"/>
      <c r="AP40" s="385"/>
      <c r="AQ40" s="385"/>
      <c r="AR40" s="385"/>
      <c r="AS40" s="385"/>
      <c r="AT40" s="385"/>
      <c r="AU40" s="385"/>
      <c r="AV40" s="385"/>
      <c r="AW40" s="385"/>
      <c r="AX40" s="385"/>
      <c r="AY40" s="385"/>
      <c r="AZ40" s="385"/>
      <c r="BA40" s="385"/>
      <c r="BB40" s="385"/>
      <c r="BC40" s="385"/>
      <c r="BD40" s="385"/>
      <c r="BE40" s="385"/>
      <c r="BF40" s="389">
        <v>2931.2860943293854</v>
      </c>
      <c r="BG40" s="389">
        <v>3118.0907961429875</v>
      </c>
      <c r="BH40" s="389">
        <v>3314.0164950207513</v>
      </c>
      <c r="BI40" s="389">
        <v>3543.3045582901882</v>
      </c>
      <c r="BJ40" s="389">
        <v>3751.8370408277078</v>
      </c>
      <c r="BK40" s="389">
        <v>4023.5712496848496</v>
      </c>
      <c r="BL40" s="389">
        <v>4291.0350373595056</v>
      </c>
      <c r="BM40" s="389">
        <v>4631.2032007254311</v>
      </c>
      <c r="BN40" s="389">
        <v>4746.9887036167529</v>
      </c>
      <c r="BO40" s="389">
        <v>4857.8982708505418</v>
      </c>
      <c r="BP40" s="389">
        <v>4986.0457831921658</v>
      </c>
      <c r="BQ40" s="389">
        <v>4879.3630424463026</v>
      </c>
      <c r="BR40" s="389">
        <v>4937.1180255072168</v>
      </c>
      <c r="BS40" s="389">
        <v>5002.3520273834929</v>
      </c>
      <c r="BT40" s="389">
        <v>4996.2249065084252</v>
      </c>
      <c r="BU40" s="389">
        <v>5037.5952059965084</v>
      </c>
      <c r="BV40" s="389">
        <v>5170.3763290769957</v>
      </c>
      <c r="BW40" s="389">
        <v>5381.4277499781101</v>
      </c>
      <c r="BX40" s="389">
        <v>5337.6142274424847</v>
      </c>
      <c r="BY40" s="389">
        <v>5307.254480399999</v>
      </c>
      <c r="BZ40" s="389">
        <v>5668.0533127400004</v>
      </c>
      <c r="CA40" s="389">
        <v>6695.9440340099991</v>
      </c>
      <c r="CB40" s="389">
        <v>7650.2665613817726</v>
      </c>
      <c r="CC40" s="389">
        <v>8100.7505317918294</v>
      </c>
      <c r="CD40" s="389">
        <v>8504.4852604575608</v>
      </c>
      <c r="CE40" s="389">
        <v>8846.2168449972378</v>
      </c>
      <c r="CF40" s="389">
        <v>9148.355395376233</v>
      </c>
      <c r="CG40" s="390">
        <v>9502.9803861635028</v>
      </c>
    </row>
    <row r="41" spans="1:85" ht="15.5" x14ac:dyDescent="0.35">
      <c r="A41" s="383"/>
      <c r="B41" s="391" t="s">
        <v>366</v>
      </c>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5"/>
      <c r="AX41" s="385"/>
      <c r="AY41" s="385"/>
      <c r="AZ41" s="385"/>
      <c r="BA41" s="385"/>
      <c r="BB41" s="385"/>
      <c r="BC41" s="385"/>
      <c r="BD41" s="385"/>
      <c r="BE41" s="385"/>
      <c r="BF41" s="389">
        <v>1924.3468366534348</v>
      </c>
      <c r="BG41" s="389">
        <v>2115.6184781101083</v>
      </c>
      <c r="BH41" s="389">
        <v>2301.8289344900122</v>
      </c>
      <c r="BI41" s="389">
        <v>2494.687816117787</v>
      </c>
      <c r="BJ41" s="389">
        <v>2704.5230917525382</v>
      </c>
      <c r="BK41" s="389">
        <v>2971.5924936185493</v>
      </c>
      <c r="BL41" s="389">
        <v>3204.7484653059155</v>
      </c>
      <c r="BM41" s="389">
        <v>3535.9037816202754</v>
      </c>
      <c r="BN41" s="389">
        <v>3725.8220486996515</v>
      </c>
      <c r="BO41" s="389">
        <v>3863.2245252670441</v>
      </c>
      <c r="BP41" s="389">
        <v>4105.8881843512418</v>
      </c>
      <c r="BQ41" s="389">
        <v>4243.3361030653859</v>
      </c>
      <c r="BR41" s="389">
        <v>4458.367146864909</v>
      </c>
      <c r="BS41" s="389">
        <v>4242.5472875185933</v>
      </c>
      <c r="BT41" s="389">
        <v>3985.1976384361301</v>
      </c>
      <c r="BU41" s="389">
        <v>3419.2024859100256</v>
      </c>
      <c r="BV41" s="389">
        <v>3132.0297582812182</v>
      </c>
      <c r="BW41" s="389">
        <v>2941.690997660005</v>
      </c>
      <c r="BX41" s="389">
        <v>2692.7846661489066</v>
      </c>
      <c r="BY41" s="389">
        <v>2447.4910262420876</v>
      </c>
      <c r="BZ41" s="389">
        <v>2337.8587865250574</v>
      </c>
      <c r="CA41" s="389">
        <v>2384.2152321588801</v>
      </c>
      <c r="CB41" s="389">
        <v>2346.7749034076814</v>
      </c>
      <c r="CC41" s="389">
        <v>2193.7939353785664</v>
      </c>
      <c r="CD41" s="389">
        <v>2044.1374528861484</v>
      </c>
      <c r="CE41" s="389">
        <v>1889.1263736833087</v>
      </c>
      <c r="CF41" s="389">
        <v>1679.4452520546722</v>
      </c>
      <c r="CG41" s="390">
        <v>1408.8831759107429</v>
      </c>
    </row>
    <row r="42" spans="1:85" ht="15.5" x14ac:dyDescent="0.35">
      <c r="A42" s="383"/>
      <c r="B42" s="291" t="s">
        <v>390</v>
      </c>
      <c r="C42" s="385"/>
      <c r="D42" s="385"/>
      <c r="E42" s="385"/>
      <c r="F42" s="385"/>
      <c r="G42" s="385"/>
      <c r="H42" s="385"/>
      <c r="I42" s="385"/>
      <c r="J42" s="385"/>
      <c r="K42" s="385"/>
      <c r="L42" s="385"/>
      <c r="M42" s="385"/>
      <c r="N42" s="385"/>
      <c r="O42" s="385"/>
      <c r="P42" s="385"/>
      <c r="Q42" s="385"/>
      <c r="R42" s="385"/>
      <c r="S42" s="385"/>
      <c r="T42" s="385"/>
      <c r="U42" s="385"/>
      <c r="V42" s="385"/>
      <c r="W42" s="385"/>
      <c r="X42" s="385"/>
      <c r="Y42" s="385"/>
      <c r="Z42" s="385"/>
      <c r="AA42" s="385"/>
      <c r="AB42" s="385"/>
      <c r="AC42" s="385"/>
      <c r="AD42" s="385"/>
      <c r="AE42" s="385"/>
      <c r="AF42" s="385"/>
      <c r="AG42" s="385"/>
      <c r="AH42" s="385"/>
      <c r="AI42" s="385"/>
      <c r="AJ42" s="385"/>
      <c r="AK42" s="385"/>
      <c r="AL42" s="385"/>
      <c r="AM42" s="385"/>
      <c r="AN42" s="385"/>
      <c r="AO42" s="385"/>
      <c r="AP42" s="385"/>
      <c r="AQ42" s="385"/>
      <c r="AR42" s="385"/>
      <c r="AS42" s="385"/>
      <c r="AT42" s="385"/>
      <c r="AU42" s="385"/>
      <c r="AV42" s="385"/>
      <c r="AW42" s="385"/>
      <c r="AX42" s="385"/>
      <c r="AY42" s="385"/>
      <c r="AZ42" s="385"/>
      <c r="BA42" s="385"/>
      <c r="BB42" s="385"/>
      <c r="BC42" s="385"/>
      <c r="BD42" s="385"/>
      <c r="BE42" s="385"/>
      <c r="BF42" s="389">
        <f>'Table 4 (i)'!BF42</f>
        <v>0</v>
      </c>
      <c r="BG42" s="389">
        <f>'Table 4 (i)'!BG42</f>
        <v>0</v>
      </c>
      <c r="BH42" s="389">
        <f>'Table 4 (i)'!BH42</f>
        <v>0</v>
      </c>
      <c r="BI42" s="389">
        <f>'Table 4 (i)'!BI42</f>
        <v>0</v>
      </c>
      <c r="BJ42" s="389">
        <f>'Table 4 (i)'!BJ42</f>
        <v>0</v>
      </c>
      <c r="BK42" s="389">
        <f>'Table 4 (i)'!BK42</f>
        <v>0</v>
      </c>
      <c r="BL42" s="389">
        <f>'Table 4 (i)'!BL42</f>
        <v>0</v>
      </c>
      <c r="BM42" s="389">
        <f>'Table 4 (i)'!BM42</f>
        <v>0</v>
      </c>
      <c r="BN42" s="389">
        <f>'Table 4 (i)'!BN42</f>
        <v>0</v>
      </c>
      <c r="BO42" s="389">
        <f>'Table 4 (i)'!BO42</f>
        <v>0</v>
      </c>
      <c r="BP42" s="389">
        <f>'Table 4 (i)'!BP42</f>
        <v>0</v>
      </c>
      <c r="BQ42" s="389">
        <f>'Table 4 (i)'!BQ42</f>
        <v>0</v>
      </c>
      <c r="BR42" s="389">
        <f>'Table 4 (i)'!BR42</f>
        <v>0</v>
      </c>
      <c r="BS42" s="389">
        <f>'Table 4 (i)'!BS42</f>
        <v>0</v>
      </c>
      <c r="BT42" s="389">
        <f>'Table 4 (i)'!BT42</f>
        <v>0</v>
      </c>
      <c r="BU42" s="389">
        <f>'Table 4 (i)'!BU42</f>
        <v>0</v>
      </c>
      <c r="BV42" s="389">
        <f>'Table 4 (i)'!BV42</f>
        <v>0</v>
      </c>
      <c r="BW42" s="389">
        <f>'Table 4 (i)'!BW42</f>
        <v>0</v>
      </c>
      <c r="BX42" s="389">
        <f>'Table 4 (i)'!BX42</f>
        <v>0</v>
      </c>
      <c r="BY42" s="389">
        <f>'Table 4 (i)'!BY42</f>
        <v>0</v>
      </c>
      <c r="BZ42" s="389">
        <f>'Table 4 (i)'!BZ42</f>
        <v>0</v>
      </c>
      <c r="CA42" s="389">
        <f>'Table 4 (i)'!CA42</f>
        <v>0</v>
      </c>
      <c r="CB42" s="389">
        <f>'Table 4 (i)'!CB42</f>
        <v>0</v>
      </c>
      <c r="CC42" s="389">
        <f>'Table 4 (i)'!CC42</f>
        <v>0</v>
      </c>
      <c r="CD42" s="389">
        <f>'Table 4 (i)'!CD42</f>
        <v>0</v>
      </c>
      <c r="CE42" s="389">
        <f>'Table 4 (i)'!CE42</f>
        <v>0</v>
      </c>
      <c r="CF42" s="389">
        <f>'Table 4 (i)'!CF42</f>
        <v>0</v>
      </c>
      <c r="CG42" s="390">
        <f>'Table 4 (i)'!CG42</f>
        <v>0</v>
      </c>
    </row>
    <row r="43" spans="1:85" ht="15.5" x14ac:dyDescent="0.35">
      <c r="A43" s="396"/>
      <c r="B43" s="391" t="s">
        <v>397</v>
      </c>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7"/>
      <c r="AY43" s="397"/>
      <c r="AZ43" s="397"/>
      <c r="BA43" s="397"/>
      <c r="BB43" s="397"/>
      <c r="BC43" s="397"/>
      <c r="BD43" s="397"/>
      <c r="BE43" s="397"/>
      <c r="BF43" s="398" t="s">
        <v>615</v>
      </c>
      <c r="BG43" s="398" t="s">
        <v>615</v>
      </c>
      <c r="BH43" s="398" t="s">
        <v>615</v>
      </c>
      <c r="BI43" s="398" t="s">
        <v>615</v>
      </c>
      <c r="BJ43" s="398" t="s">
        <v>615</v>
      </c>
      <c r="BK43" s="398" t="s">
        <v>615</v>
      </c>
      <c r="BL43" s="398" t="s">
        <v>615</v>
      </c>
      <c r="BM43" s="398" t="s">
        <v>615</v>
      </c>
      <c r="BN43" s="398" t="s">
        <v>615</v>
      </c>
      <c r="BO43" s="398" t="s">
        <v>615</v>
      </c>
      <c r="BP43" s="398" t="s">
        <v>615</v>
      </c>
      <c r="BQ43" s="398">
        <v>12.927730832029241</v>
      </c>
      <c r="BR43" s="398">
        <v>115.02471934180002</v>
      </c>
      <c r="BS43" s="398">
        <v>111.913273083729</v>
      </c>
      <c r="BT43" s="398">
        <v>382.86919591988669</v>
      </c>
      <c r="BU43" s="398">
        <v>812.23464036735754</v>
      </c>
      <c r="BV43" s="398">
        <v>1000.1001611182436</v>
      </c>
      <c r="BW43" s="398">
        <v>1518.6567031974794</v>
      </c>
      <c r="BX43" s="398">
        <v>1866.6457569634897</v>
      </c>
      <c r="BY43" s="398">
        <v>2214.7694814773608</v>
      </c>
      <c r="BZ43" s="398">
        <v>2654.9506236961161</v>
      </c>
      <c r="CA43" s="398">
        <v>3360.6731237268959</v>
      </c>
      <c r="CB43" s="398">
        <v>4042.6433545211617</v>
      </c>
      <c r="CC43" s="398">
        <v>4556.5751768270457</v>
      </c>
      <c r="CD43" s="398">
        <v>4943.1313086517985</v>
      </c>
      <c r="CE43" s="398">
        <v>5234.3037533526131</v>
      </c>
      <c r="CF43" s="398">
        <v>5843.4233065542121</v>
      </c>
      <c r="CG43" s="399">
        <v>6807.6426679712977</v>
      </c>
    </row>
    <row r="44" spans="1:85" ht="27" customHeight="1" x14ac:dyDescent="0.35">
      <c r="A44" s="383"/>
      <c r="B44" s="388" t="s">
        <v>567</v>
      </c>
      <c r="C44" s="385"/>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385"/>
      <c r="BD44" s="385"/>
      <c r="BE44" s="385"/>
      <c r="BF44" s="394">
        <f t="shared" ref="BF44:CG44" si="12">SUM(BF46:BF46)</f>
        <v>144.22438516272246</v>
      </c>
      <c r="BG44" s="394">
        <f t="shared" si="12"/>
        <v>150.96826553539856</v>
      </c>
      <c r="BH44" s="394">
        <f t="shared" si="12"/>
        <v>110.37506927375988</v>
      </c>
      <c r="BI44" s="394">
        <f t="shared" si="12"/>
        <v>113.86014075550148</v>
      </c>
      <c r="BJ44" s="394">
        <f t="shared" si="12"/>
        <v>120.27818045885873</v>
      </c>
      <c r="BK44" s="394">
        <f t="shared" si="12"/>
        <v>178.95694254755253</v>
      </c>
      <c r="BL44" s="394">
        <f t="shared" si="12"/>
        <v>156.60547047030221</v>
      </c>
      <c r="BM44" s="394">
        <f t="shared" si="12"/>
        <v>163.5139235896323</v>
      </c>
      <c r="BN44" s="394">
        <f t="shared" si="12"/>
        <v>151.91639982953399</v>
      </c>
      <c r="BO44" s="394">
        <f t="shared" si="12"/>
        <v>151.56049255757216</v>
      </c>
      <c r="BP44" s="394">
        <f t="shared" si="12"/>
        <v>142.82205978500161</v>
      </c>
      <c r="BQ44" s="394">
        <f t="shared" si="12"/>
        <v>129.58325551328193</v>
      </c>
      <c r="BR44" s="394">
        <f t="shared" si="12"/>
        <v>124.00900276048282</v>
      </c>
      <c r="BS44" s="394">
        <f t="shared" si="12"/>
        <v>115.01042357474567</v>
      </c>
      <c r="BT44" s="394">
        <f t="shared" si="12"/>
        <v>108.23632857824337</v>
      </c>
      <c r="BU44" s="394">
        <f t="shared" si="12"/>
        <v>94.62568687113837</v>
      </c>
      <c r="BV44" s="394">
        <f t="shared" si="12"/>
        <v>86.625972806750895</v>
      </c>
      <c r="BW44" s="394">
        <f t="shared" si="12"/>
        <v>80.233580571424838</v>
      </c>
      <c r="BX44" s="394">
        <f t="shared" si="12"/>
        <v>71.893421583468523</v>
      </c>
      <c r="BY44" s="394">
        <f t="shared" si="12"/>
        <v>62.260187286584028</v>
      </c>
      <c r="BZ44" s="394">
        <f t="shared" si="12"/>
        <v>58.278141023782524</v>
      </c>
      <c r="CA44" s="394">
        <f t="shared" si="12"/>
        <v>56.333228858904526</v>
      </c>
      <c r="CB44" s="394">
        <f t="shared" si="12"/>
        <v>53.585091086940835</v>
      </c>
      <c r="CC44" s="394">
        <f t="shared" si="12"/>
        <v>47.511442572427285</v>
      </c>
      <c r="CD44" s="394">
        <f t="shared" si="12"/>
        <v>41.231051155379028</v>
      </c>
      <c r="CE44" s="394">
        <f t="shared" si="12"/>
        <v>34.456158314489983</v>
      </c>
      <c r="CF44" s="394">
        <f t="shared" si="12"/>
        <v>27.150953401472986</v>
      </c>
      <c r="CG44" s="395">
        <f t="shared" si="12"/>
        <v>19.654963155637414</v>
      </c>
    </row>
    <row r="45" spans="1:85" ht="15.5" x14ac:dyDescent="0.35">
      <c r="A45" s="396"/>
      <c r="B45" s="291" t="s">
        <v>383</v>
      </c>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c r="AB45" s="385"/>
      <c r="AC45" s="385"/>
      <c r="AD45" s="385"/>
      <c r="AE45" s="385"/>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9">
        <f>'Table 4 (i)'!BF45</f>
        <v>0</v>
      </c>
      <c r="BG45" s="389">
        <f>'Table 4 (i)'!BG45</f>
        <v>0</v>
      </c>
      <c r="BH45" s="389">
        <f>'Table 4 (i)'!BH45</f>
        <v>0</v>
      </c>
      <c r="BI45" s="389">
        <f>'Table 4 (i)'!BI45</f>
        <v>0</v>
      </c>
      <c r="BJ45" s="389">
        <f>'Table 4 (i)'!BJ45</f>
        <v>0</v>
      </c>
      <c r="BK45" s="389">
        <f>'Table 4 (i)'!BK45</f>
        <v>0</v>
      </c>
      <c r="BL45" s="389">
        <f>'Table 4 (i)'!BL45</f>
        <v>0</v>
      </c>
      <c r="BM45" s="389">
        <f>'Table 4 (i)'!BM45</f>
        <v>0</v>
      </c>
      <c r="BN45" s="389">
        <f>'Table 4 (i)'!BN45</f>
        <v>0</v>
      </c>
      <c r="BO45" s="389">
        <f>'Table 4 (i)'!BO45</f>
        <v>0</v>
      </c>
      <c r="BP45" s="389">
        <f>'Table 4 (i)'!BP45</f>
        <v>0</v>
      </c>
      <c r="BQ45" s="389">
        <f>'Table 4 (i)'!BQ45</f>
        <v>0</v>
      </c>
      <c r="BR45" s="389">
        <f>'Table 4 (i)'!BR45</f>
        <v>0</v>
      </c>
      <c r="BS45" s="389">
        <f>'Table 4 (i)'!BS45</f>
        <v>0</v>
      </c>
      <c r="BT45" s="389">
        <f>'Table 4 (i)'!BT45</f>
        <v>0</v>
      </c>
      <c r="BU45" s="389">
        <f>'Table 4 (i)'!BU45</f>
        <v>0</v>
      </c>
      <c r="BV45" s="389">
        <f>'Table 4 (i)'!BV45</f>
        <v>0</v>
      </c>
      <c r="BW45" s="389">
        <f>'Table 4 (i)'!BW45</f>
        <v>0</v>
      </c>
      <c r="BX45" s="389">
        <f>'Table 4 (i)'!BX45</f>
        <v>0</v>
      </c>
      <c r="BY45" s="389">
        <f>'Table 4 (i)'!BY45</f>
        <v>0</v>
      </c>
      <c r="BZ45" s="389">
        <f>'Table 4 (i)'!BZ45</f>
        <v>0</v>
      </c>
      <c r="CA45" s="389">
        <f>'Table 4 (i)'!CA45</f>
        <v>0</v>
      </c>
      <c r="CB45" s="389">
        <f>'Table 4 (i)'!CB45</f>
        <v>0</v>
      </c>
      <c r="CC45" s="389">
        <f>'Table 4 (i)'!CC45</f>
        <v>0</v>
      </c>
      <c r="CD45" s="389">
        <f>'Table 4 (i)'!CD45</f>
        <v>0</v>
      </c>
      <c r="CE45" s="389">
        <f>'Table 4 (i)'!CE45</f>
        <v>0</v>
      </c>
      <c r="CF45" s="389">
        <f>'Table 4 (i)'!CF45</f>
        <v>0</v>
      </c>
      <c r="CG45" s="390">
        <f>'Table 4 (i)'!CG45</f>
        <v>0</v>
      </c>
    </row>
    <row r="46" spans="1:85" ht="15.5" x14ac:dyDescent="0.35">
      <c r="A46" s="396"/>
      <c r="B46" s="391" t="s">
        <v>401</v>
      </c>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85"/>
      <c r="AE46" s="385"/>
      <c r="AF46" s="385"/>
      <c r="AG46" s="385"/>
      <c r="AH46" s="385"/>
      <c r="AI46" s="385"/>
      <c r="AJ46" s="385"/>
      <c r="AK46" s="385"/>
      <c r="AL46" s="385"/>
      <c r="AM46" s="385"/>
      <c r="AN46" s="385"/>
      <c r="AO46" s="385"/>
      <c r="AP46" s="385"/>
      <c r="AQ46" s="385"/>
      <c r="AR46" s="385"/>
      <c r="AS46" s="385"/>
      <c r="AT46" s="385"/>
      <c r="AU46" s="385"/>
      <c r="AV46" s="385"/>
      <c r="AW46" s="385"/>
      <c r="AX46" s="385"/>
      <c r="AY46" s="385"/>
      <c r="AZ46" s="385"/>
      <c r="BA46" s="385"/>
      <c r="BB46" s="385"/>
      <c r="BC46" s="385"/>
      <c r="BD46" s="385"/>
      <c r="BE46" s="385"/>
      <c r="BF46" s="389">
        <v>144.22438516272246</v>
      </c>
      <c r="BG46" s="389">
        <v>150.96826553539856</v>
      </c>
      <c r="BH46" s="389">
        <v>110.37506927375988</v>
      </c>
      <c r="BI46" s="389">
        <v>113.86014075550148</v>
      </c>
      <c r="BJ46" s="389">
        <v>120.27818045885873</v>
      </c>
      <c r="BK46" s="389">
        <v>178.95694254755253</v>
      </c>
      <c r="BL46" s="389">
        <v>156.60547047030221</v>
      </c>
      <c r="BM46" s="389">
        <v>163.5139235896323</v>
      </c>
      <c r="BN46" s="389">
        <v>151.91639982953399</v>
      </c>
      <c r="BO46" s="389">
        <v>151.56049255757216</v>
      </c>
      <c r="BP46" s="389">
        <v>142.82205978500161</v>
      </c>
      <c r="BQ46" s="389">
        <v>129.58325551328193</v>
      </c>
      <c r="BR46" s="389">
        <v>124.00900276048282</v>
      </c>
      <c r="BS46" s="389">
        <v>115.01042357474567</v>
      </c>
      <c r="BT46" s="389">
        <v>108.23632857824337</v>
      </c>
      <c r="BU46" s="389">
        <v>94.62568687113837</v>
      </c>
      <c r="BV46" s="389">
        <v>86.625972806750895</v>
      </c>
      <c r="BW46" s="389">
        <v>80.233580571424838</v>
      </c>
      <c r="BX46" s="389">
        <v>71.893421583468523</v>
      </c>
      <c r="BY46" s="389">
        <v>62.260187286584028</v>
      </c>
      <c r="BZ46" s="389">
        <v>58.278141023782524</v>
      </c>
      <c r="CA46" s="389">
        <v>56.333228858904526</v>
      </c>
      <c r="CB46" s="389">
        <v>53.585091086940835</v>
      </c>
      <c r="CC46" s="389">
        <v>47.511442572427285</v>
      </c>
      <c r="CD46" s="389">
        <v>41.231051155379028</v>
      </c>
      <c r="CE46" s="389">
        <v>34.456158314489983</v>
      </c>
      <c r="CF46" s="389">
        <v>27.150953401472986</v>
      </c>
      <c r="CG46" s="390">
        <v>19.654963155637414</v>
      </c>
    </row>
    <row r="47" spans="1:85" ht="15.5" x14ac:dyDescent="0.35">
      <c r="A47" s="396"/>
      <c r="B47" s="291" t="s">
        <v>402</v>
      </c>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85"/>
      <c r="BD47" s="385"/>
      <c r="BE47" s="385"/>
      <c r="BF47" s="389">
        <f>'Table 4 (i)'!BF47</f>
        <v>0</v>
      </c>
      <c r="BG47" s="389">
        <f>'Table 4 (i)'!BG47</f>
        <v>0</v>
      </c>
      <c r="BH47" s="389">
        <f>'Table 4 (i)'!BH47</f>
        <v>0</v>
      </c>
      <c r="BI47" s="389">
        <f>'Table 4 (i)'!BI47</f>
        <v>0</v>
      </c>
      <c r="BJ47" s="389">
        <f>'Table 4 (i)'!BJ47</f>
        <v>0</v>
      </c>
      <c r="BK47" s="389">
        <f>'Table 4 (i)'!BK47</f>
        <v>0</v>
      </c>
      <c r="BL47" s="389">
        <f>'Table 4 (i)'!BL47</f>
        <v>0</v>
      </c>
      <c r="BM47" s="389">
        <f>'Table 4 (i)'!BM47</f>
        <v>0</v>
      </c>
      <c r="BN47" s="389">
        <f>'Table 4 (i)'!BN47</f>
        <v>0</v>
      </c>
      <c r="BO47" s="389">
        <f>'Table 4 (i)'!BO47</f>
        <v>0</v>
      </c>
      <c r="BP47" s="389">
        <f>'Table 4 (i)'!BP47</f>
        <v>0</v>
      </c>
      <c r="BQ47" s="389">
        <f>'Table 4 (i)'!BQ47</f>
        <v>0</v>
      </c>
      <c r="BR47" s="389">
        <f>'Table 4 (i)'!BR47</f>
        <v>0</v>
      </c>
      <c r="BS47" s="389">
        <f>'Table 4 (i)'!BS47</f>
        <v>0</v>
      </c>
      <c r="BT47" s="389">
        <f>'Table 4 (i)'!BT47</f>
        <v>0</v>
      </c>
      <c r="BU47" s="389">
        <f>'Table 4 (i)'!BU47</f>
        <v>0</v>
      </c>
      <c r="BV47" s="389">
        <f>'Table 4 (i)'!BV47</f>
        <v>0</v>
      </c>
      <c r="BW47" s="389">
        <f>'Table 4 (i)'!BW47</f>
        <v>0</v>
      </c>
      <c r="BX47" s="389">
        <f>'Table 4 (i)'!BX47</f>
        <v>0</v>
      </c>
      <c r="BY47" s="389">
        <f>'Table 4 (i)'!BY47</f>
        <v>0</v>
      </c>
      <c r="BZ47" s="389">
        <f>'Table 4 (i)'!BZ47</f>
        <v>0</v>
      </c>
      <c r="CA47" s="389">
        <f>'Table 4 (i)'!CA47</f>
        <v>0</v>
      </c>
      <c r="CB47" s="389">
        <f>'Table 4 (i)'!CB47</f>
        <v>0</v>
      </c>
      <c r="CC47" s="389">
        <f>'Table 4 (i)'!CC47</f>
        <v>0</v>
      </c>
      <c r="CD47" s="389">
        <f>'Table 4 (i)'!CD47</f>
        <v>0</v>
      </c>
      <c r="CE47" s="389">
        <f>'Table 4 (i)'!CE47</f>
        <v>0</v>
      </c>
      <c r="CF47" s="389">
        <f>'Table 4 (i)'!CF47</f>
        <v>0</v>
      </c>
      <c r="CG47" s="390">
        <f>'Table 4 (i)'!CG47</f>
        <v>0</v>
      </c>
    </row>
    <row r="48" spans="1:85" ht="27" customHeight="1" x14ac:dyDescent="0.35">
      <c r="A48" s="396"/>
      <c r="B48" s="388" t="s">
        <v>571</v>
      </c>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85"/>
      <c r="AI48" s="385"/>
      <c r="AJ48" s="385"/>
      <c r="AK48" s="385"/>
      <c r="AL48" s="385"/>
      <c r="AM48" s="385"/>
      <c r="AN48" s="385"/>
      <c r="AO48" s="385"/>
      <c r="AP48" s="385"/>
      <c r="AQ48" s="385"/>
      <c r="AR48" s="385"/>
      <c r="AS48" s="385"/>
      <c r="AT48" s="385"/>
      <c r="AU48" s="385"/>
      <c r="AV48" s="385"/>
      <c r="AW48" s="385"/>
      <c r="AX48" s="385"/>
      <c r="AY48" s="385"/>
      <c r="AZ48" s="385"/>
      <c r="BA48" s="385"/>
      <c r="BB48" s="385"/>
      <c r="BC48" s="385"/>
      <c r="BD48" s="385"/>
      <c r="BE48" s="385"/>
      <c r="BF48" s="389">
        <f t="shared" ref="BF48:CG48" si="13">SUM(BF49:BF52)</f>
        <v>315.23061243010932</v>
      </c>
      <c r="BG48" s="389">
        <f t="shared" si="13"/>
        <v>302.76235127125761</v>
      </c>
      <c r="BH48" s="389">
        <f t="shared" si="13"/>
        <v>321.81217040890067</v>
      </c>
      <c r="BI48" s="389">
        <f t="shared" si="13"/>
        <v>325.37803879936467</v>
      </c>
      <c r="BJ48" s="389">
        <f t="shared" si="13"/>
        <v>335.59921901844069</v>
      </c>
      <c r="BK48" s="389">
        <f t="shared" si="13"/>
        <v>364.86696851086697</v>
      </c>
      <c r="BL48" s="389">
        <f t="shared" si="13"/>
        <v>457.66875636956121</v>
      </c>
      <c r="BM48" s="389">
        <f t="shared" si="13"/>
        <v>482.95083720401652</v>
      </c>
      <c r="BN48" s="389">
        <f t="shared" si="13"/>
        <v>485.68211675892098</v>
      </c>
      <c r="BO48" s="389">
        <f t="shared" si="13"/>
        <v>494.47654684757799</v>
      </c>
      <c r="BP48" s="389">
        <f t="shared" si="13"/>
        <v>518.08532414665729</v>
      </c>
      <c r="BQ48" s="389">
        <f t="shared" si="13"/>
        <v>530.22843218896173</v>
      </c>
      <c r="BR48" s="389">
        <f t="shared" si="13"/>
        <v>570.56296065766492</v>
      </c>
      <c r="BS48" s="389">
        <f t="shared" si="13"/>
        <v>582.72273538416846</v>
      </c>
      <c r="BT48" s="389">
        <f t="shared" si="13"/>
        <v>540.87407792825377</v>
      </c>
      <c r="BU48" s="389">
        <f t="shared" si="13"/>
        <v>542.52921844957166</v>
      </c>
      <c r="BV48" s="389">
        <f t="shared" si="13"/>
        <v>543.73253387336445</v>
      </c>
      <c r="BW48" s="389">
        <f t="shared" si="13"/>
        <v>539.45695212532792</v>
      </c>
      <c r="BX48" s="389">
        <f t="shared" si="13"/>
        <v>511.82237411772905</v>
      </c>
      <c r="BY48" s="389">
        <f t="shared" si="13"/>
        <v>510.33433830547426</v>
      </c>
      <c r="BZ48" s="389">
        <f t="shared" si="13"/>
        <v>512.46880640464246</v>
      </c>
      <c r="CA48" s="389">
        <f t="shared" si="13"/>
        <v>541.60332034688111</v>
      </c>
      <c r="CB48" s="389">
        <f t="shared" si="13"/>
        <v>572.39214378879694</v>
      </c>
      <c r="CC48" s="389">
        <f t="shared" si="13"/>
        <v>572.30607198221833</v>
      </c>
      <c r="CD48" s="389">
        <f t="shared" si="13"/>
        <v>568.29114976565995</v>
      </c>
      <c r="CE48" s="389">
        <f t="shared" si="13"/>
        <v>556.19641526312819</v>
      </c>
      <c r="CF48" s="389">
        <f t="shared" si="13"/>
        <v>545.22622145558819</v>
      </c>
      <c r="CG48" s="390">
        <f t="shared" si="13"/>
        <v>539.64109319796989</v>
      </c>
    </row>
    <row r="49" spans="1:85" ht="15.5" x14ac:dyDescent="0.35">
      <c r="A49" s="396"/>
      <c r="B49" s="291" t="s">
        <v>572</v>
      </c>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c r="AG49" s="385"/>
      <c r="AH49" s="385"/>
      <c r="AI49" s="385"/>
      <c r="AJ49" s="385"/>
      <c r="AK49" s="385"/>
      <c r="AL49" s="385"/>
      <c r="AM49" s="385"/>
      <c r="AN49" s="385"/>
      <c r="AO49" s="385"/>
      <c r="AP49" s="385"/>
      <c r="AQ49" s="385"/>
      <c r="AR49" s="385"/>
      <c r="AS49" s="385"/>
      <c r="AT49" s="385"/>
      <c r="AU49" s="385"/>
      <c r="AV49" s="385"/>
      <c r="AW49" s="385"/>
      <c r="AX49" s="385"/>
      <c r="AY49" s="385"/>
      <c r="AZ49" s="385"/>
      <c r="BA49" s="385"/>
      <c r="BB49" s="385"/>
      <c r="BC49" s="385"/>
      <c r="BD49" s="385"/>
      <c r="BE49" s="385"/>
      <c r="BF49" s="389">
        <f>'Table 4 (i)'!BF49</f>
        <v>43.276589385629926</v>
      </c>
      <c r="BG49" s="389">
        <f>'Table 4 (i)'!BG49</f>
        <v>41.870065056891917</v>
      </c>
      <c r="BH49" s="389">
        <f>'Table 4 (i)'!BH49</f>
        <v>40.161999999999999</v>
      </c>
      <c r="BI49" s="389">
        <f>'Table 4 (i)'!BI49</f>
        <v>34.633821321321321</v>
      </c>
      <c r="BJ49" s="389">
        <f>'Table 4 (i)'!BJ49</f>
        <v>33.675449570815445</v>
      </c>
      <c r="BK49" s="389">
        <f>'Table 4 (i)'!BK49</f>
        <v>32.278980572177439</v>
      </c>
      <c r="BL49" s="389">
        <f>'Table 4 (i)'!BL49</f>
        <v>34.4126571368</v>
      </c>
      <c r="BM49" s="389">
        <f>'Table 4 (i)'!BM49</f>
        <v>34.052216707435903</v>
      </c>
      <c r="BN49" s="389">
        <f>'Table 4 (i)'!BN49</f>
        <v>32.443668379959036</v>
      </c>
      <c r="BO49" s="389">
        <f>'Table 4 (i)'!BO49</f>
        <v>31.415099537507196</v>
      </c>
      <c r="BP49" s="389">
        <f>'Table 4 (i)'!BP49</f>
        <v>30.485839132581937</v>
      </c>
      <c r="BQ49" s="389">
        <f>'Table 4 (i)'!BQ49</f>
        <v>28.811339391792881</v>
      </c>
      <c r="BR49" s="389">
        <f>'Table 4 (i)'!BR49</f>
        <v>27.547684241065259</v>
      </c>
      <c r="BS49" s="389">
        <f>'Table 4 (i)'!BS49</f>
        <v>25.944535112099693</v>
      </c>
      <c r="BT49" s="389">
        <f>'Table 4 (i)'!BT49</f>
        <v>24.468501471795534</v>
      </c>
      <c r="BU49" s="389">
        <f>'Table 4 (i)'!BU49</f>
        <v>22.849321929125864</v>
      </c>
      <c r="BV49" s="389">
        <f>'Table 4 (i)'!BV49</f>
        <v>21.394699465595245</v>
      </c>
      <c r="BW49" s="389">
        <f>'Table 4 (i)'!BW49</f>
        <v>20.040629875368261</v>
      </c>
      <c r="BX49" s="389">
        <f>'Table 4 (i)'!BX49</f>
        <v>16.071164738816783</v>
      </c>
      <c r="BY49" s="389">
        <f>'Table 4 (i)'!BY49</f>
        <v>14.977876488184387</v>
      </c>
      <c r="BZ49" s="389">
        <f>'Table 4 (i)'!BZ49</f>
        <v>13.983961093942597</v>
      </c>
      <c r="CA49" s="389">
        <f>'Table 4 (i)'!CA49</f>
        <v>13.938569143634849</v>
      </c>
      <c r="CB49" s="389">
        <f>'Table 4 (i)'!CB49</f>
        <v>13.770264860413526</v>
      </c>
      <c r="CC49" s="389">
        <f>'Table 4 (i)'!CC49</f>
        <v>13.088866257391999</v>
      </c>
      <c r="CD49" s="389">
        <f>'Table 4 (i)'!CD49</f>
        <v>12.433387924183748</v>
      </c>
      <c r="CE49" s="389">
        <f>'Table 4 (i)'!CE49</f>
        <v>11.628211702998193</v>
      </c>
      <c r="CF49" s="389">
        <f>'Table 4 (i)'!CF49</f>
        <v>10.81743927476397</v>
      </c>
      <c r="CG49" s="390">
        <f>'Table 4 (i)'!CG49</f>
        <v>10.078773601818535</v>
      </c>
    </row>
    <row r="50" spans="1:85" ht="15.5" x14ac:dyDescent="0.35">
      <c r="A50" s="396"/>
      <c r="B50" s="291" t="s">
        <v>573</v>
      </c>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9">
        <v>252.2443280444794</v>
      </c>
      <c r="BG50" s="389">
        <v>241.55178541221949</v>
      </c>
      <c r="BH50" s="389">
        <v>261.00708140890072</v>
      </c>
      <c r="BI50" s="389">
        <v>266.05012150804339</v>
      </c>
      <c r="BJ50" s="389">
        <v>275.97777944762527</v>
      </c>
      <c r="BK50" s="389">
        <v>305.14798793868954</v>
      </c>
      <c r="BL50" s="389">
        <v>386.19209823276117</v>
      </c>
      <c r="BM50" s="389">
        <v>406.65024649658068</v>
      </c>
      <c r="BN50" s="389">
        <v>405.77132337896194</v>
      </c>
      <c r="BO50" s="389">
        <v>415.85522631007075</v>
      </c>
      <c r="BP50" s="389">
        <v>436.17204125383932</v>
      </c>
      <c r="BQ50" s="389">
        <v>446.74159247716887</v>
      </c>
      <c r="BR50" s="389">
        <v>460.69336158659962</v>
      </c>
      <c r="BS50" s="389">
        <v>466.93000281206884</v>
      </c>
      <c r="BT50" s="389">
        <v>432.97261565645823</v>
      </c>
      <c r="BU50" s="389">
        <v>429.96221862044581</v>
      </c>
      <c r="BV50" s="389">
        <v>436.51258256011005</v>
      </c>
      <c r="BW50" s="389">
        <v>433.74999724995968</v>
      </c>
      <c r="BX50" s="389">
        <v>419.86078117891225</v>
      </c>
      <c r="BY50" s="389">
        <v>416.92968401728984</v>
      </c>
      <c r="BZ50" s="389">
        <v>420.60721591069989</v>
      </c>
      <c r="CA50" s="389">
        <v>456.00318320324629</v>
      </c>
      <c r="CB50" s="389">
        <v>476.81021771450287</v>
      </c>
      <c r="CC50" s="389">
        <v>478.58356923002407</v>
      </c>
      <c r="CD50" s="389">
        <v>475.71586776761171</v>
      </c>
      <c r="CE50" s="389">
        <v>465.27470289332558</v>
      </c>
      <c r="CF50" s="389">
        <v>456.13175888841459</v>
      </c>
      <c r="CG50" s="390">
        <v>451.37511950201502</v>
      </c>
    </row>
    <row r="51" spans="1:85" ht="15.5" x14ac:dyDescent="0.35">
      <c r="A51" s="396"/>
      <c r="B51" s="291" t="s">
        <v>574</v>
      </c>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85"/>
      <c r="AI51" s="385"/>
      <c r="AJ51" s="385"/>
      <c r="AK51" s="385"/>
      <c r="AL51" s="385"/>
      <c r="AM51" s="385"/>
      <c r="AN51" s="385"/>
      <c r="AO51" s="385"/>
      <c r="AP51" s="385"/>
      <c r="AQ51" s="385"/>
      <c r="AR51" s="385"/>
      <c r="AS51" s="385"/>
      <c r="AT51" s="385"/>
      <c r="AU51" s="385"/>
      <c r="AV51" s="385"/>
      <c r="AW51" s="385"/>
      <c r="AX51" s="385"/>
      <c r="AY51" s="385"/>
      <c r="AZ51" s="385"/>
      <c r="BA51" s="385"/>
      <c r="BB51" s="385"/>
      <c r="BC51" s="385"/>
      <c r="BD51" s="385"/>
      <c r="BE51" s="385"/>
      <c r="BF51" s="389">
        <f>'Table 4 (i)'!BF51</f>
        <v>0</v>
      </c>
      <c r="BG51" s="389">
        <f>'Table 4 (i)'!BG51</f>
        <v>0</v>
      </c>
      <c r="BH51" s="389">
        <f>'Table 4 (i)'!BH51</f>
        <v>0</v>
      </c>
      <c r="BI51" s="389">
        <f>'Table 4 (i)'!BI51</f>
        <v>0</v>
      </c>
      <c r="BJ51" s="389">
        <f>'Table 4 (i)'!BJ51</f>
        <v>0</v>
      </c>
      <c r="BK51" s="389">
        <f>'Table 4 (i)'!BK51</f>
        <v>0</v>
      </c>
      <c r="BL51" s="389">
        <f>'Table 4 (i)'!BL51</f>
        <v>5.5109329999999996</v>
      </c>
      <c r="BM51" s="389">
        <f>'Table 4 (i)'!BM51</f>
        <v>7.0408049999999998</v>
      </c>
      <c r="BN51" s="389">
        <f>'Table 4 (i)'!BN51</f>
        <v>9.2482140000000008</v>
      </c>
      <c r="BO51" s="389">
        <f>'Table 4 (i)'!BO51</f>
        <v>9.5133209999999995</v>
      </c>
      <c r="BP51" s="389">
        <f>'Table 4 (i)'!BP51</f>
        <v>9.4075343484310903</v>
      </c>
      <c r="BQ51" s="389">
        <f>'Table 4 (i)'!BQ51</f>
        <v>9.2168086836232543</v>
      </c>
      <c r="BR51" s="389">
        <f>'Table 4 (i)'!BR51</f>
        <v>37.532187830000005</v>
      </c>
      <c r="BS51" s="389">
        <f>'Table 4 (i)'!BS51</f>
        <v>43.794516459999997</v>
      </c>
      <c r="BT51" s="389">
        <f>'Table 4 (i)'!BT51</f>
        <v>41.280517799999998</v>
      </c>
      <c r="BU51" s="389">
        <f>'Table 4 (i)'!BU51</f>
        <v>48.629247100000001</v>
      </c>
      <c r="BV51" s="389">
        <f>'Table 4 (i)'!BV51</f>
        <v>41.032349681177138</v>
      </c>
      <c r="BW51" s="389">
        <f>'Table 4 (i)'!BW51</f>
        <v>43.885255000000001</v>
      </c>
      <c r="BX51" s="389">
        <f>'Table 4 (i)'!BX51</f>
        <v>41.886665799999996</v>
      </c>
      <c r="BY51" s="389">
        <f>'Table 4 (i)'!BY51</f>
        <v>41.936323200000004</v>
      </c>
      <c r="BZ51" s="389">
        <f>'Table 4 (i)'!BZ51</f>
        <v>42.326642399999997</v>
      </c>
      <c r="CA51" s="389">
        <f>'Table 4 (i)'!CA51</f>
        <v>42.899118999999999</v>
      </c>
      <c r="CB51" s="389">
        <f>'Table 4 (i)'!CB51</f>
        <v>46.66154855111364</v>
      </c>
      <c r="CC51" s="389">
        <f>'Table 4 (i)'!CC51</f>
        <v>44.898231326238118</v>
      </c>
      <c r="CD51" s="389">
        <f>'Table 4 (i)'!CD51</f>
        <v>44.778992380825599</v>
      </c>
      <c r="CE51" s="389">
        <f>'Table 4 (i)'!CE51</f>
        <v>44.57353608105533</v>
      </c>
      <c r="CF51" s="389">
        <f>'Table 4 (i)'!CF51</f>
        <v>44.327406904468113</v>
      </c>
      <c r="CG51" s="390">
        <f>'Table 4 (i)'!CG51</f>
        <v>44.30657569143613</v>
      </c>
    </row>
    <row r="52" spans="1:85" ht="15.5" x14ac:dyDescent="0.35">
      <c r="A52" s="400"/>
      <c r="B52" s="291" t="s">
        <v>576</v>
      </c>
      <c r="C52" s="369"/>
      <c r="D52" s="369"/>
      <c r="E52" s="369"/>
      <c r="F52" s="369"/>
      <c r="G52" s="369"/>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69"/>
      <c r="AK52" s="369"/>
      <c r="AL52" s="369"/>
      <c r="AM52" s="369"/>
      <c r="AN52" s="369"/>
      <c r="AO52" s="369"/>
      <c r="AP52" s="369"/>
      <c r="AQ52" s="369"/>
      <c r="AR52" s="369"/>
      <c r="AS52" s="369"/>
      <c r="AT52" s="369"/>
      <c r="AU52" s="369"/>
      <c r="AV52" s="369"/>
      <c r="AW52" s="369"/>
      <c r="AX52" s="369"/>
      <c r="AY52" s="369"/>
      <c r="AZ52" s="369"/>
      <c r="BA52" s="369"/>
      <c r="BB52" s="369"/>
      <c r="BC52" s="369"/>
      <c r="BD52" s="369"/>
      <c r="BE52" s="369"/>
      <c r="BF52" s="389">
        <f>'Table 4 (i)'!BF52</f>
        <v>19.709695</v>
      </c>
      <c r="BG52" s="389">
        <f>'Table 4 (i)'!BG52</f>
        <v>19.340500802146213</v>
      </c>
      <c r="BH52" s="389">
        <f>'Table 4 (i)'!BH52</f>
        <v>20.643089</v>
      </c>
      <c r="BI52" s="389">
        <f>'Table 4 (i)'!BI52</f>
        <v>24.694095969999999</v>
      </c>
      <c r="BJ52" s="389">
        <f>'Table 4 (i)'!BJ52</f>
        <v>25.945989999999998</v>
      </c>
      <c r="BK52" s="389">
        <f>'Table 4 (i)'!BK52</f>
        <v>27.44</v>
      </c>
      <c r="BL52" s="389">
        <f>'Table 4 (i)'!BL52</f>
        <v>31.553068</v>
      </c>
      <c r="BM52" s="389">
        <f>'Table 4 (i)'!BM52</f>
        <v>35.207568999999999</v>
      </c>
      <c r="BN52" s="389">
        <f>'Table 4 (i)'!BN52</f>
        <v>38.218910999999999</v>
      </c>
      <c r="BO52" s="389">
        <f>'Table 4 (i)'!BO52</f>
        <v>37.692900000000002</v>
      </c>
      <c r="BP52" s="389">
        <f>'Table 4 (i)'!BP52</f>
        <v>42.019909411804896</v>
      </c>
      <c r="BQ52" s="389">
        <f>'Table 4 (i)'!BQ52</f>
        <v>45.458691636376749</v>
      </c>
      <c r="BR52" s="389">
        <f>'Table 4 (i)'!BR52</f>
        <v>44.789727000000006</v>
      </c>
      <c r="BS52" s="389">
        <f>'Table 4 (i)'!BS52</f>
        <v>46.053681000000005</v>
      </c>
      <c r="BT52" s="389">
        <f>'Table 4 (i)'!BT52</f>
        <v>42.152442999999998</v>
      </c>
      <c r="BU52" s="389">
        <f>'Table 4 (i)'!BU52</f>
        <v>41.088430800000005</v>
      </c>
      <c r="BV52" s="389">
        <f>'Table 4 (i)'!BV52</f>
        <v>44.79290216648203</v>
      </c>
      <c r="BW52" s="389">
        <f>'Table 4 (i)'!BW52</f>
        <v>41.78107</v>
      </c>
      <c r="BX52" s="389">
        <f>'Table 4 (i)'!BX52</f>
        <v>34.003762399999999</v>
      </c>
      <c r="BY52" s="389">
        <f>'Table 4 (i)'!BY52</f>
        <v>36.4904546</v>
      </c>
      <c r="BZ52" s="389">
        <f>'Table 4 (i)'!BZ52</f>
        <v>35.550986999999999</v>
      </c>
      <c r="CA52" s="389">
        <f>'Table 4 (i)'!CA52</f>
        <v>28.762449</v>
      </c>
      <c r="CB52" s="389">
        <f>'Table 4 (i)'!CB52</f>
        <v>35.150112662766865</v>
      </c>
      <c r="CC52" s="389">
        <f>'Table 4 (i)'!CC52</f>
        <v>35.735405168564206</v>
      </c>
      <c r="CD52" s="389">
        <f>'Table 4 (i)'!CD52</f>
        <v>35.3629016930389</v>
      </c>
      <c r="CE52" s="389">
        <f>'Table 4 (i)'!CE52</f>
        <v>34.719964585749018</v>
      </c>
      <c r="CF52" s="389">
        <f>'Table 4 (i)'!CF52</f>
        <v>33.949616387941582</v>
      </c>
      <c r="CG52" s="390">
        <f>'Table 4 (i)'!CG52</f>
        <v>33.880624402700263</v>
      </c>
    </row>
    <row r="53" spans="1:85" ht="27" customHeight="1" x14ac:dyDescent="0.35">
      <c r="A53" s="396"/>
      <c r="B53" s="388" t="s">
        <v>608</v>
      </c>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385"/>
      <c r="BE53" s="385"/>
      <c r="BF53" s="389">
        <f t="shared" ref="BF53:CG53" si="14">SUM(BF54)</f>
        <v>41.369029420734343</v>
      </c>
      <c r="BG53" s="389">
        <f t="shared" si="14"/>
        <v>32.658835163929005</v>
      </c>
      <c r="BH53" s="389">
        <f t="shared" si="14"/>
        <v>34.68162232610775</v>
      </c>
      <c r="BI53" s="389">
        <f t="shared" si="14"/>
        <v>32.19658498432711</v>
      </c>
      <c r="BJ53" s="389">
        <f t="shared" si="14"/>
        <v>35.502091341970718</v>
      </c>
      <c r="BK53" s="389">
        <f t="shared" si="14"/>
        <v>40.145407748827644</v>
      </c>
      <c r="BL53" s="389">
        <f t="shared" si="14"/>
        <v>42.421885967902078</v>
      </c>
      <c r="BM53" s="389">
        <f t="shared" si="14"/>
        <v>44.29442709435682</v>
      </c>
      <c r="BN53" s="389">
        <f t="shared" si="14"/>
        <v>41.598114682627084</v>
      </c>
      <c r="BO53" s="389">
        <f t="shared" si="14"/>
        <v>37.883572952788036</v>
      </c>
      <c r="BP53" s="389">
        <f t="shared" si="14"/>
        <v>41.044369697806232</v>
      </c>
      <c r="BQ53" s="389">
        <f t="shared" si="14"/>
        <v>42.401206377134791</v>
      </c>
      <c r="BR53" s="389">
        <f t="shared" si="14"/>
        <v>40.838692241419196</v>
      </c>
      <c r="BS53" s="389">
        <f t="shared" si="14"/>
        <v>38.225037498338537</v>
      </c>
      <c r="BT53" s="389">
        <f t="shared" si="14"/>
        <v>36.71615792022547</v>
      </c>
      <c r="BU53" s="389">
        <f t="shared" si="14"/>
        <v>35.369111336611731</v>
      </c>
      <c r="BV53" s="389">
        <f t="shared" si="14"/>
        <v>28.468764033956255</v>
      </c>
      <c r="BW53" s="389">
        <f t="shared" si="14"/>
        <v>27.33116543347186</v>
      </c>
      <c r="BX53" s="389">
        <f t="shared" si="14"/>
        <v>27.435668354013981</v>
      </c>
      <c r="BY53" s="389">
        <f t="shared" si="14"/>
        <v>30.389176351945153</v>
      </c>
      <c r="BZ53" s="389">
        <f t="shared" si="14"/>
        <v>30.59148877752958</v>
      </c>
      <c r="CA53" s="389">
        <f t="shared" si="14"/>
        <v>33.091866933663177</v>
      </c>
      <c r="CB53" s="389">
        <f t="shared" si="14"/>
        <v>38.026208442266864</v>
      </c>
      <c r="CC53" s="389">
        <f t="shared" si="14"/>
        <v>41.116038704968517</v>
      </c>
      <c r="CD53" s="389">
        <f t="shared" si="14"/>
        <v>40.791979566564642</v>
      </c>
      <c r="CE53" s="389">
        <f t="shared" si="14"/>
        <v>37.748926536423241</v>
      </c>
      <c r="CF53" s="389">
        <f t="shared" si="14"/>
        <v>37.71139021581854</v>
      </c>
      <c r="CG53" s="390">
        <f t="shared" si="14"/>
        <v>40.264535779442497</v>
      </c>
    </row>
    <row r="54" spans="1:85" ht="15.5" x14ac:dyDescent="0.35">
      <c r="A54" s="396"/>
      <c r="B54" s="291" t="s">
        <v>358</v>
      </c>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85"/>
      <c r="AI54" s="385"/>
      <c r="AJ54" s="385"/>
      <c r="AK54" s="385"/>
      <c r="AL54" s="385"/>
      <c r="AM54" s="385"/>
      <c r="AN54" s="385"/>
      <c r="AO54" s="385"/>
      <c r="AP54" s="385"/>
      <c r="AQ54" s="385"/>
      <c r="AR54" s="385"/>
      <c r="AS54" s="385"/>
      <c r="AT54" s="385"/>
      <c r="AU54" s="385"/>
      <c r="AV54" s="385"/>
      <c r="AW54" s="385"/>
      <c r="AX54" s="385"/>
      <c r="AY54" s="385"/>
      <c r="AZ54" s="385"/>
      <c r="BA54" s="385"/>
      <c r="BB54" s="385"/>
      <c r="BC54" s="385"/>
      <c r="BD54" s="385"/>
      <c r="BE54" s="385"/>
      <c r="BF54" s="389">
        <v>41.369029420734343</v>
      </c>
      <c r="BG54" s="389">
        <v>32.658835163929005</v>
      </c>
      <c r="BH54" s="389">
        <v>34.68162232610775</v>
      </c>
      <c r="BI54" s="389">
        <v>32.19658498432711</v>
      </c>
      <c r="BJ54" s="389">
        <v>35.502091341970718</v>
      </c>
      <c r="BK54" s="389">
        <v>40.145407748827644</v>
      </c>
      <c r="BL54" s="389">
        <v>42.421885967902078</v>
      </c>
      <c r="BM54" s="389">
        <v>44.29442709435682</v>
      </c>
      <c r="BN54" s="389">
        <v>41.598114682627084</v>
      </c>
      <c r="BO54" s="389">
        <v>37.883572952788036</v>
      </c>
      <c r="BP54" s="389">
        <v>41.044369697806232</v>
      </c>
      <c r="BQ54" s="389">
        <v>42.401206377134791</v>
      </c>
      <c r="BR54" s="389">
        <v>40.838692241419196</v>
      </c>
      <c r="BS54" s="389">
        <v>38.225037498338537</v>
      </c>
      <c r="BT54" s="389">
        <v>36.71615792022547</v>
      </c>
      <c r="BU54" s="389">
        <v>35.369111336611731</v>
      </c>
      <c r="BV54" s="389">
        <v>28.468764033956255</v>
      </c>
      <c r="BW54" s="389">
        <v>27.33116543347186</v>
      </c>
      <c r="BX54" s="389">
        <v>27.435668354013981</v>
      </c>
      <c r="BY54" s="389">
        <v>30.389176351945153</v>
      </c>
      <c r="BZ54" s="389">
        <v>30.59148877752958</v>
      </c>
      <c r="CA54" s="389">
        <v>33.091866933663177</v>
      </c>
      <c r="CB54" s="389">
        <v>38.026208442266864</v>
      </c>
      <c r="CC54" s="389">
        <v>41.116038704968517</v>
      </c>
      <c r="CD54" s="389">
        <v>40.791979566564642</v>
      </c>
      <c r="CE54" s="389">
        <v>37.748926536423241</v>
      </c>
      <c r="CF54" s="389">
        <v>37.71139021581854</v>
      </c>
      <c r="CG54" s="390">
        <v>40.264535779442497</v>
      </c>
    </row>
    <row r="55" spans="1:85" ht="21" customHeight="1" x14ac:dyDescent="0.35">
      <c r="A55" s="396"/>
      <c r="B55" s="336" t="s">
        <v>578</v>
      </c>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c r="AT55" s="385"/>
      <c r="AU55" s="385"/>
      <c r="AV55" s="385"/>
      <c r="AW55" s="385"/>
      <c r="AX55" s="385"/>
      <c r="AY55" s="385"/>
      <c r="AZ55" s="385"/>
      <c r="BA55" s="385"/>
      <c r="BB55" s="385"/>
      <c r="BC55" s="385"/>
      <c r="BD55" s="385"/>
      <c r="BE55" s="385"/>
      <c r="BF55" s="389">
        <f>'Table 4 (i)'!BF55</f>
        <v>0</v>
      </c>
      <c r="BG55" s="389">
        <f>'Table 4 (i)'!BG55</f>
        <v>0</v>
      </c>
      <c r="BH55" s="389">
        <f>'Table 4 (i)'!BH55</f>
        <v>0</v>
      </c>
      <c r="BI55" s="389">
        <f>'Table 4 (i)'!BI55</f>
        <v>0</v>
      </c>
      <c r="BJ55" s="389">
        <f>'Table 4 (i)'!BJ55</f>
        <v>0</v>
      </c>
      <c r="BK55" s="389">
        <f>'Table 4 (i)'!BK55</f>
        <v>0</v>
      </c>
      <c r="BL55" s="389">
        <f>'Table 4 (i)'!BL55</f>
        <v>0</v>
      </c>
      <c r="BM55" s="389">
        <f>'Table 4 (i)'!BM55</f>
        <v>0</v>
      </c>
      <c r="BN55" s="389">
        <f>'Table 4 (i)'!BN55</f>
        <v>0</v>
      </c>
      <c r="BO55" s="389">
        <f>'Table 4 (i)'!BO55</f>
        <v>0</v>
      </c>
      <c r="BP55" s="389">
        <f>'Table 4 (i)'!BP55</f>
        <v>0</v>
      </c>
      <c r="BQ55" s="389">
        <f>'Table 4 (i)'!BQ55</f>
        <v>0</v>
      </c>
      <c r="BR55" s="389">
        <f>'Table 4 (i)'!BR55</f>
        <v>0</v>
      </c>
      <c r="BS55" s="389">
        <f>'Table 4 (i)'!BS55</f>
        <v>0</v>
      </c>
      <c r="BT55" s="389">
        <f>'Table 4 (i)'!BT55</f>
        <v>0</v>
      </c>
      <c r="BU55" s="389">
        <f>'Table 4 (i)'!BU55</f>
        <v>0</v>
      </c>
      <c r="BV55" s="389">
        <f>'Table 4 (i)'!BV55</f>
        <v>0</v>
      </c>
      <c r="BW55" s="389">
        <f>'Table 4 (i)'!BW55</f>
        <v>0</v>
      </c>
      <c r="BX55" s="389">
        <f>'Table 4 (i)'!BX55</f>
        <v>0</v>
      </c>
      <c r="BY55" s="389">
        <f>'Table 4 (i)'!BY55</f>
        <v>0</v>
      </c>
      <c r="BZ55" s="389">
        <f>'Table 4 (i)'!BZ55</f>
        <v>372.26455038759286</v>
      </c>
      <c r="CA55" s="389">
        <f>'Table 4 (i)'!CA55</f>
        <v>381.05630329800113</v>
      </c>
      <c r="CB55" s="389">
        <f>'Table 4 (i)'!CB55</f>
        <v>1.116712327575802</v>
      </c>
      <c r="CC55" s="389">
        <f>'Table 4 (i)'!CC55</f>
        <v>0</v>
      </c>
      <c r="CD55" s="389">
        <f>'Table 4 (i)'!CD55</f>
        <v>0</v>
      </c>
      <c r="CE55" s="389">
        <f>'Table 4 (i)'!CE55</f>
        <v>0</v>
      </c>
      <c r="CF55" s="389">
        <f>'Table 4 (i)'!CF55</f>
        <v>0</v>
      </c>
      <c r="CG55" s="390">
        <f>'Table 4 (i)'!CG55</f>
        <v>0</v>
      </c>
    </row>
    <row r="56" spans="1:85" ht="16" thickBot="1" x14ac:dyDescent="0.4">
      <c r="A56" s="401"/>
      <c r="B56" s="402"/>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5"/>
    </row>
    <row r="57" spans="1:85" ht="54" customHeight="1" x14ac:dyDescent="0.35">
      <c r="A57" s="406" t="s">
        <v>209</v>
      </c>
      <c r="B57" s="407" t="s">
        <v>618</v>
      </c>
      <c r="C57" s="378"/>
      <c r="D57" s="378"/>
      <c r="E57" s="378"/>
      <c r="F57" s="378"/>
      <c r="G57" s="378"/>
      <c r="H57" s="378"/>
      <c r="I57" s="378"/>
      <c r="J57" s="378"/>
      <c r="K57" s="378"/>
      <c r="L57" s="378"/>
      <c r="M57" s="378"/>
      <c r="N57" s="378"/>
      <c r="O57" s="378"/>
      <c r="P57" s="378"/>
      <c r="Q57" s="378"/>
      <c r="R57" s="378"/>
      <c r="S57" s="378"/>
      <c r="T57" s="378"/>
      <c r="U57" s="378"/>
      <c r="V57" s="378"/>
      <c r="W57" s="378"/>
      <c r="X57" s="378"/>
      <c r="Y57" s="378"/>
      <c r="Z57" s="378"/>
      <c r="AA57" s="378"/>
      <c r="AB57" s="378"/>
      <c r="AC57" s="378"/>
      <c r="AD57" s="378"/>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78"/>
      <c r="BC57" s="378"/>
      <c r="BD57" s="378"/>
      <c r="BE57" s="378"/>
      <c r="BF57" s="408" t="s">
        <v>218</v>
      </c>
      <c r="BG57" s="408" t="s">
        <v>219</v>
      </c>
      <c r="BH57" s="408" t="s">
        <v>220</v>
      </c>
      <c r="BI57" s="408" t="s">
        <v>221</v>
      </c>
      <c r="BJ57" s="408" t="s">
        <v>222</v>
      </c>
      <c r="BK57" s="408" t="s">
        <v>223</v>
      </c>
      <c r="BL57" s="408" t="s">
        <v>224</v>
      </c>
      <c r="BM57" s="408" t="s">
        <v>225</v>
      </c>
      <c r="BN57" s="408" t="s">
        <v>226</v>
      </c>
      <c r="BO57" s="408" t="s">
        <v>227</v>
      </c>
      <c r="BP57" s="408" t="s">
        <v>228</v>
      </c>
      <c r="BQ57" s="408" t="s">
        <v>229</v>
      </c>
      <c r="BR57" s="408" t="s">
        <v>230</v>
      </c>
      <c r="BS57" s="408" t="s">
        <v>231</v>
      </c>
      <c r="BT57" s="408" t="s">
        <v>232</v>
      </c>
      <c r="BU57" s="408" t="s">
        <v>233</v>
      </c>
      <c r="BV57" s="408" t="s">
        <v>234</v>
      </c>
      <c r="BW57" s="408" t="s">
        <v>235</v>
      </c>
      <c r="BX57" s="408" t="s">
        <v>236</v>
      </c>
      <c r="BY57" s="408" t="s">
        <v>237</v>
      </c>
      <c r="BZ57" s="408" t="s">
        <v>238</v>
      </c>
      <c r="CA57" s="408" t="s">
        <v>239</v>
      </c>
      <c r="CB57" s="408" t="s">
        <v>240</v>
      </c>
      <c r="CC57" s="408" t="s">
        <v>241</v>
      </c>
      <c r="CD57" s="408" t="s">
        <v>242</v>
      </c>
      <c r="CE57" s="408" t="s">
        <v>243</v>
      </c>
      <c r="CF57" s="408" t="s">
        <v>244</v>
      </c>
      <c r="CG57" s="409" t="s">
        <v>245</v>
      </c>
    </row>
    <row r="58" spans="1:85" ht="24.75" customHeight="1" x14ac:dyDescent="0.35">
      <c r="A58" s="406">
        <v>2024</v>
      </c>
      <c r="B58" s="410" t="s">
        <v>438</v>
      </c>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1"/>
      <c r="AU58" s="411"/>
      <c r="AV58" s="411"/>
      <c r="AW58" s="411"/>
      <c r="AX58" s="411"/>
      <c r="AY58" s="411"/>
      <c r="AZ58" s="411"/>
      <c r="BA58" s="411"/>
      <c r="BB58" s="411"/>
      <c r="BC58" s="411"/>
      <c r="BD58" s="411"/>
      <c r="BE58" s="411"/>
      <c r="BF58" s="412" t="s">
        <v>247</v>
      </c>
      <c r="BG58" s="412" t="s">
        <v>247</v>
      </c>
      <c r="BH58" s="412" t="s">
        <v>247</v>
      </c>
      <c r="BI58" s="412" t="s">
        <v>247</v>
      </c>
      <c r="BJ58" s="412" t="s">
        <v>247</v>
      </c>
      <c r="BK58" s="412" t="s">
        <v>247</v>
      </c>
      <c r="BL58" s="412" t="s">
        <v>247</v>
      </c>
      <c r="BM58" s="412" t="s">
        <v>247</v>
      </c>
      <c r="BN58" s="412" t="s">
        <v>247</v>
      </c>
      <c r="BO58" s="412" t="s">
        <v>247</v>
      </c>
      <c r="BP58" s="412" t="s">
        <v>247</v>
      </c>
      <c r="BQ58" s="412" t="s">
        <v>247</v>
      </c>
      <c r="BR58" s="412" t="s">
        <v>247</v>
      </c>
      <c r="BS58" s="412" t="s">
        <v>247</v>
      </c>
      <c r="BT58" s="412" t="s">
        <v>247</v>
      </c>
      <c r="BU58" s="412" t="s">
        <v>247</v>
      </c>
      <c r="BV58" s="412" t="s">
        <v>247</v>
      </c>
      <c r="BW58" s="412" t="s">
        <v>247</v>
      </c>
      <c r="BX58" s="412" t="s">
        <v>247</v>
      </c>
      <c r="BY58" s="412" t="s">
        <v>247</v>
      </c>
      <c r="BZ58" s="412" t="s">
        <v>248</v>
      </c>
      <c r="CA58" s="412" t="s">
        <v>248</v>
      </c>
      <c r="CB58" s="412" t="s">
        <v>248</v>
      </c>
      <c r="CC58" s="412" t="s">
        <v>248</v>
      </c>
      <c r="CD58" s="412" t="s">
        <v>248</v>
      </c>
      <c r="CE58" s="412" t="s">
        <v>248</v>
      </c>
      <c r="CF58" s="412" t="s">
        <v>248</v>
      </c>
      <c r="CG58" s="413" t="s">
        <v>248</v>
      </c>
    </row>
    <row r="59" spans="1:85" ht="15.5" x14ac:dyDescent="0.35">
      <c r="A59" s="414"/>
      <c r="B59" s="415" t="s">
        <v>260</v>
      </c>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415"/>
      <c r="AK59" s="415"/>
      <c r="AL59" s="415"/>
      <c r="AM59" s="415"/>
      <c r="AN59" s="415"/>
      <c r="AO59" s="415"/>
      <c r="AP59" s="415"/>
      <c r="AQ59" s="415"/>
      <c r="AR59" s="415"/>
      <c r="AS59" s="415"/>
      <c r="AT59" s="415"/>
      <c r="AU59" s="415"/>
      <c r="AV59" s="415"/>
      <c r="AW59" s="415"/>
      <c r="AX59" s="415"/>
      <c r="AY59" s="415"/>
      <c r="AZ59" s="415"/>
      <c r="BA59" s="415"/>
      <c r="BB59" s="415"/>
      <c r="BC59" s="415"/>
      <c r="BD59" s="415"/>
      <c r="BE59" s="415"/>
      <c r="BF59" s="386">
        <v>46129.290807362435</v>
      </c>
      <c r="BG59" s="386">
        <v>46564.359211729599</v>
      </c>
      <c r="BH59" s="386">
        <v>46040.609123449656</v>
      </c>
      <c r="BI59" s="386">
        <v>46067.265826488096</v>
      </c>
      <c r="BJ59" s="386">
        <v>46367.392828842792</v>
      </c>
      <c r="BK59" s="386">
        <v>48017.430788492675</v>
      </c>
      <c r="BL59" s="386">
        <v>49092.427763994208</v>
      </c>
      <c r="BM59" s="386">
        <v>52342.340053964159</v>
      </c>
      <c r="BN59" s="386">
        <v>53016.267035294281</v>
      </c>
      <c r="BO59" s="386">
        <v>54204.792155110037</v>
      </c>
      <c r="BP59" s="386">
        <v>55477.327009534267</v>
      </c>
      <c r="BQ59" s="386">
        <v>55560.894820799178</v>
      </c>
      <c r="BR59" s="386">
        <v>58948.663804477183</v>
      </c>
      <c r="BS59" s="386">
        <v>61563.982990391814</v>
      </c>
      <c r="BT59" s="386">
        <v>61341.097091244395</v>
      </c>
      <c r="BU59" s="386">
        <v>62939.496125427606</v>
      </c>
      <c r="BV59" s="386">
        <v>63512.359138665473</v>
      </c>
      <c r="BW59" s="386">
        <v>64979.830320492416</v>
      </c>
      <c r="BX59" s="386">
        <v>67029.207551972853</v>
      </c>
      <c r="BY59" s="386">
        <v>71880.960692426597</v>
      </c>
      <c r="BZ59" s="386">
        <v>73472.598908960834</v>
      </c>
      <c r="CA59" s="386">
        <v>80975.262284450931</v>
      </c>
      <c r="CB59" s="386">
        <v>90378.075469842312</v>
      </c>
      <c r="CC59" s="386">
        <v>93980.017483044401</v>
      </c>
      <c r="CD59" s="386">
        <v>97714.177518547789</v>
      </c>
      <c r="CE59" s="386">
        <v>101421.20362886356</v>
      </c>
      <c r="CF59" s="386">
        <v>104925.89273809576</v>
      </c>
      <c r="CG59" s="387">
        <v>108699.47443345402</v>
      </c>
    </row>
    <row r="60" spans="1:85" ht="27" customHeight="1" x14ac:dyDescent="0.35">
      <c r="A60" s="416"/>
      <c r="B60" s="417" t="s">
        <v>604</v>
      </c>
      <c r="C60" s="418"/>
      <c r="D60" s="418"/>
      <c r="E60" s="418"/>
      <c r="F60" s="418"/>
      <c r="G60" s="418"/>
      <c r="H60" s="418"/>
      <c r="I60" s="418"/>
      <c r="J60" s="418"/>
      <c r="K60" s="418"/>
      <c r="L60" s="418"/>
      <c r="M60" s="418"/>
      <c r="N60" s="418"/>
      <c r="O60" s="418"/>
      <c r="P60" s="418"/>
      <c r="Q60" s="418"/>
      <c r="R60" s="418"/>
      <c r="S60" s="418"/>
      <c r="T60" s="418"/>
      <c r="U60" s="418"/>
      <c r="V60" s="418"/>
      <c r="W60" s="418"/>
      <c r="X60" s="418"/>
      <c r="Y60" s="418"/>
      <c r="Z60" s="418"/>
      <c r="AA60" s="418"/>
      <c r="AB60" s="418"/>
      <c r="AC60" s="418"/>
      <c r="AD60" s="418"/>
      <c r="AE60" s="418"/>
      <c r="AF60" s="418"/>
      <c r="AG60" s="418"/>
      <c r="AH60" s="418"/>
      <c r="AI60" s="418"/>
      <c r="AJ60" s="418"/>
      <c r="AK60" s="418"/>
      <c r="AL60" s="418"/>
      <c r="AM60" s="418"/>
      <c r="AN60" s="418"/>
      <c r="AO60" s="418"/>
      <c r="AP60" s="418"/>
      <c r="AQ60" s="418"/>
      <c r="AR60" s="418"/>
      <c r="AS60" s="418"/>
      <c r="AT60" s="418"/>
      <c r="AU60" s="418"/>
      <c r="AV60" s="418"/>
      <c r="AW60" s="418"/>
      <c r="AX60" s="418"/>
      <c r="AY60" s="418"/>
      <c r="AZ60" s="418"/>
      <c r="BA60" s="418"/>
      <c r="BB60" s="418"/>
      <c r="BC60" s="418"/>
      <c r="BD60" s="418"/>
      <c r="BE60" s="418"/>
      <c r="BF60" s="386">
        <v>2705.3242936463357</v>
      </c>
      <c r="BG60" s="386">
        <v>2787.4733834407548</v>
      </c>
      <c r="BH60" s="386">
        <v>2671.0537075773245</v>
      </c>
      <c r="BI60" s="386">
        <v>2426.6600159912527</v>
      </c>
      <c r="BJ60" s="386">
        <v>2263.4538070288963</v>
      </c>
      <c r="BK60" s="386">
        <v>2170.36447771243</v>
      </c>
      <c r="BL60" s="386">
        <v>2099.0436065428266</v>
      </c>
      <c r="BM60" s="386">
        <v>2021.6365355194957</v>
      </c>
      <c r="BN60" s="386">
        <v>1592.2158696410704</v>
      </c>
      <c r="BO60" s="386">
        <v>1688.3620553686378</v>
      </c>
      <c r="BP60" s="386">
        <v>1755.569966260668</v>
      </c>
      <c r="BQ60" s="386">
        <v>1815.2052343837556</v>
      </c>
      <c r="BR60" s="386">
        <v>2105.863767160653</v>
      </c>
      <c r="BS60" s="386">
        <v>2234.2343508207077</v>
      </c>
      <c r="BT60" s="386">
        <v>2259.4960840376166</v>
      </c>
      <c r="BU60" s="386">
        <v>2304.4359424772097</v>
      </c>
      <c r="BV60" s="386">
        <v>2427.6515315261363</v>
      </c>
      <c r="BW60" s="386">
        <v>2579.951573194593</v>
      </c>
      <c r="BX60" s="386">
        <v>2599.8816595997437</v>
      </c>
      <c r="BY60" s="386">
        <v>2845.2655575135127</v>
      </c>
      <c r="BZ60" s="386">
        <v>3111.8201521464775</v>
      </c>
      <c r="CA60" s="386">
        <v>3763.1833892886038</v>
      </c>
      <c r="CB60" s="386">
        <v>4438.5327937800257</v>
      </c>
      <c r="CC60" s="386">
        <v>4912.5258959808953</v>
      </c>
      <c r="CD60" s="386">
        <v>5382.8888914884956</v>
      </c>
      <c r="CE60" s="386">
        <v>5807.3007735479005</v>
      </c>
      <c r="CF60" s="386">
        <v>6164.0008024253902</v>
      </c>
      <c r="CG60" s="387">
        <v>6491.51555818817</v>
      </c>
    </row>
    <row r="61" spans="1:85" ht="27" customHeight="1" x14ac:dyDescent="0.35">
      <c r="A61" s="416"/>
      <c r="B61" s="371" t="s">
        <v>566</v>
      </c>
      <c r="C61" s="418"/>
      <c r="D61" s="418"/>
      <c r="E61" s="418"/>
      <c r="F61" s="418"/>
      <c r="G61" s="418"/>
      <c r="H61" s="418"/>
      <c r="I61" s="418"/>
      <c r="J61" s="418"/>
      <c r="K61" s="418"/>
      <c r="L61" s="418"/>
      <c r="M61" s="418"/>
      <c r="N61" s="418"/>
      <c r="O61" s="418"/>
      <c r="P61" s="418"/>
      <c r="Q61" s="418"/>
      <c r="R61" s="418"/>
      <c r="S61" s="418"/>
      <c r="T61" s="418"/>
      <c r="U61" s="418"/>
      <c r="V61" s="418"/>
      <c r="W61" s="418"/>
      <c r="X61" s="418"/>
      <c r="Y61" s="418"/>
      <c r="Z61" s="418"/>
      <c r="AA61" s="418"/>
      <c r="AB61" s="418"/>
      <c r="AC61" s="418"/>
      <c r="AD61" s="418"/>
      <c r="AE61" s="418"/>
      <c r="AF61" s="418"/>
      <c r="AG61" s="418"/>
      <c r="AH61" s="418"/>
      <c r="AI61" s="418"/>
      <c r="AJ61" s="418"/>
      <c r="AK61" s="418"/>
      <c r="AL61" s="418"/>
      <c r="AM61" s="418"/>
      <c r="AN61" s="418"/>
      <c r="AO61" s="418"/>
      <c r="AP61" s="418"/>
      <c r="AQ61" s="418"/>
      <c r="AR61" s="418"/>
      <c r="AS61" s="418"/>
      <c r="AT61" s="418"/>
      <c r="AU61" s="418"/>
      <c r="AV61" s="418"/>
      <c r="AW61" s="418"/>
      <c r="AX61" s="418"/>
      <c r="AY61" s="418"/>
      <c r="AZ61" s="418"/>
      <c r="BA61" s="418"/>
      <c r="BB61" s="418"/>
      <c r="BC61" s="418"/>
      <c r="BD61" s="418"/>
      <c r="BE61" s="418"/>
      <c r="BF61" s="389">
        <v>1198.5268826019192</v>
      </c>
      <c r="BG61" s="389">
        <v>1221.3394957486876</v>
      </c>
      <c r="BH61" s="389">
        <v>1259.2439877663842</v>
      </c>
      <c r="BI61" s="389">
        <v>1345.9412835742746</v>
      </c>
      <c r="BJ61" s="389">
        <v>1381.221710372502</v>
      </c>
      <c r="BK61" s="389">
        <v>1444.0176033622552</v>
      </c>
      <c r="BL61" s="389">
        <v>1485.0624876565041</v>
      </c>
      <c r="BM61" s="389">
        <v>1582.368346929107</v>
      </c>
      <c r="BN61" s="389">
        <v>1592.2158696410704</v>
      </c>
      <c r="BO61" s="389">
        <v>1688.3620553686378</v>
      </c>
      <c r="BP61" s="389">
        <v>1755.569966260668</v>
      </c>
      <c r="BQ61" s="389">
        <v>1815.2052343837556</v>
      </c>
      <c r="BR61" s="389">
        <v>2105.863767160653</v>
      </c>
      <c r="BS61" s="389">
        <v>2234.2343508207077</v>
      </c>
      <c r="BT61" s="389">
        <v>2259.4960840376166</v>
      </c>
      <c r="BU61" s="389">
        <v>2304.4359424772097</v>
      </c>
      <c r="BV61" s="389">
        <v>2427.6515315261363</v>
      </c>
      <c r="BW61" s="389">
        <v>2579.951573194593</v>
      </c>
      <c r="BX61" s="389">
        <v>2599.8816595997437</v>
      </c>
      <c r="BY61" s="389">
        <v>2845.2655575135127</v>
      </c>
      <c r="BZ61" s="389">
        <v>3111.8201521464775</v>
      </c>
      <c r="CA61" s="389">
        <v>3763.1833892886038</v>
      </c>
      <c r="CB61" s="389">
        <v>4438.5327937800257</v>
      </c>
      <c r="CC61" s="389">
        <v>4912.5258959808953</v>
      </c>
      <c r="CD61" s="389">
        <v>5382.8888914884956</v>
      </c>
      <c r="CE61" s="389">
        <v>5807.3007735479005</v>
      </c>
      <c r="CF61" s="389">
        <v>6164.0008024253902</v>
      </c>
      <c r="CG61" s="390">
        <v>6491.51555818817</v>
      </c>
    </row>
    <row r="62" spans="1:85" ht="15.5" x14ac:dyDescent="0.35">
      <c r="A62" s="416"/>
      <c r="B62" s="291" t="s">
        <v>366</v>
      </c>
      <c r="C62" s="418"/>
      <c r="D62" s="418"/>
      <c r="E62" s="418"/>
      <c r="F62" s="418"/>
      <c r="G62" s="418"/>
      <c r="H62" s="418"/>
      <c r="I62" s="418"/>
      <c r="J62" s="418"/>
      <c r="K62" s="418"/>
      <c r="L62" s="418"/>
      <c r="M62" s="418"/>
      <c r="N62" s="418"/>
      <c r="O62" s="418"/>
      <c r="P62" s="418"/>
      <c r="Q62" s="418"/>
      <c r="R62" s="418"/>
      <c r="S62" s="418"/>
      <c r="T62" s="418"/>
      <c r="U62" s="418"/>
      <c r="V62" s="418"/>
      <c r="W62" s="418"/>
      <c r="X62" s="418"/>
      <c r="Y62" s="418"/>
      <c r="Z62" s="418"/>
      <c r="AA62" s="418"/>
      <c r="AB62" s="418"/>
      <c r="AC62" s="418"/>
      <c r="AD62" s="418"/>
      <c r="AE62" s="418"/>
      <c r="AF62" s="418"/>
      <c r="AG62" s="418"/>
      <c r="AH62" s="418"/>
      <c r="AI62" s="418"/>
      <c r="AJ62" s="418"/>
      <c r="AK62" s="418"/>
      <c r="AL62" s="418"/>
      <c r="AM62" s="418"/>
      <c r="AN62" s="418"/>
      <c r="AO62" s="418"/>
      <c r="AP62" s="418"/>
      <c r="AQ62" s="418"/>
      <c r="AR62" s="418"/>
      <c r="AS62" s="418"/>
      <c r="AT62" s="418"/>
      <c r="AU62" s="418"/>
      <c r="AV62" s="418"/>
      <c r="AW62" s="418"/>
      <c r="AX62" s="418"/>
      <c r="AY62" s="418"/>
      <c r="AZ62" s="418"/>
      <c r="BA62" s="418"/>
      <c r="BB62" s="418"/>
      <c r="BC62" s="418"/>
      <c r="BD62" s="418"/>
      <c r="BE62" s="418"/>
      <c r="BF62" s="389">
        <v>1198.5268826019192</v>
      </c>
      <c r="BG62" s="389">
        <v>1221.3394957486876</v>
      </c>
      <c r="BH62" s="389">
        <v>1259.2439877663842</v>
      </c>
      <c r="BI62" s="389">
        <v>1345.9412835742746</v>
      </c>
      <c r="BJ62" s="389">
        <v>1381.221710372502</v>
      </c>
      <c r="BK62" s="389">
        <v>1444.0176033622552</v>
      </c>
      <c r="BL62" s="389">
        <v>1485.0624876565041</v>
      </c>
      <c r="BM62" s="389">
        <v>1582.368346929107</v>
      </c>
      <c r="BN62" s="389">
        <v>1592.2158696410704</v>
      </c>
      <c r="BO62" s="389">
        <v>1688.3620553686378</v>
      </c>
      <c r="BP62" s="389">
        <v>1755.569966260668</v>
      </c>
      <c r="BQ62" s="389">
        <v>1815.2052343837556</v>
      </c>
      <c r="BR62" s="389">
        <v>2105.863767160653</v>
      </c>
      <c r="BS62" s="389">
        <v>2234.2343508207077</v>
      </c>
      <c r="BT62" s="389">
        <v>2259.4960840376166</v>
      </c>
      <c r="BU62" s="389">
        <v>2304.4359424772097</v>
      </c>
      <c r="BV62" s="389">
        <v>2427.6515315261363</v>
      </c>
      <c r="BW62" s="389">
        <v>2579.951573194593</v>
      </c>
      <c r="BX62" s="389">
        <v>2599.8816595997437</v>
      </c>
      <c r="BY62" s="389">
        <v>2845.2655575135127</v>
      </c>
      <c r="BZ62" s="389">
        <v>3111.8201521464775</v>
      </c>
      <c r="CA62" s="389">
        <v>3763.1833892886038</v>
      </c>
      <c r="CB62" s="389">
        <v>4438.5327937800257</v>
      </c>
      <c r="CC62" s="389">
        <v>4912.5258959808953</v>
      </c>
      <c r="CD62" s="389">
        <v>5382.8888914884956</v>
      </c>
      <c r="CE62" s="389">
        <v>5807.3007735479005</v>
      </c>
      <c r="CF62" s="389">
        <v>6164.0008024253902</v>
      </c>
      <c r="CG62" s="390">
        <v>6491.51555818817</v>
      </c>
    </row>
    <row r="63" spans="1:85" ht="15.5" x14ac:dyDescent="0.35">
      <c r="A63" s="416"/>
      <c r="B63" s="291" t="s">
        <v>390</v>
      </c>
      <c r="C63" s="418"/>
      <c r="D63" s="418"/>
      <c r="E63" s="418"/>
      <c r="F63" s="418"/>
      <c r="G63" s="418"/>
      <c r="H63" s="418"/>
      <c r="I63" s="418"/>
      <c r="J63" s="418"/>
      <c r="K63" s="418"/>
      <c r="L63" s="418"/>
      <c r="M63" s="418"/>
      <c r="N63" s="418"/>
      <c r="O63" s="418"/>
      <c r="P63" s="418"/>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418"/>
      <c r="AQ63" s="418"/>
      <c r="AR63" s="418"/>
      <c r="AS63" s="418"/>
      <c r="AT63" s="418"/>
      <c r="AU63" s="418"/>
      <c r="AV63" s="418"/>
      <c r="AW63" s="418"/>
      <c r="AX63" s="418"/>
      <c r="AY63" s="418"/>
      <c r="AZ63" s="418"/>
      <c r="BA63" s="418"/>
      <c r="BB63" s="418"/>
      <c r="BC63" s="418"/>
      <c r="BD63" s="418"/>
      <c r="BE63" s="418"/>
      <c r="BF63" s="389">
        <v>0</v>
      </c>
      <c r="BG63" s="389">
        <v>0</v>
      </c>
      <c r="BH63" s="389">
        <v>0</v>
      </c>
      <c r="BI63" s="389">
        <v>0</v>
      </c>
      <c r="BJ63" s="389">
        <v>0</v>
      </c>
      <c r="BK63" s="389">
        <v>0</v>
      </c>
      <c r="BL63" s="389">
        <v>0</v>
      </c>
      <c r="BM63" s="389">
        <v>0</v>
      </c>
      <c r="BN63" s="389">
        <v>0</v>
      </c>
      <c r="BO63" s="389">
        <v>0</v>
      </c>
      <c r="BP63" s="389">
        <v>0</v>
      </c>
      <c r="BQ63" s="389">
        <v>0</v>
      </c>
      <c r="BR63" s="389">
        <v>0</v>
      </c>
      <c r="BS63" s="389">
        <v>0</v>
      </c>
      <c r="BT63" s="389">
        <v>0</v>
      </c>
      <c r="BU63" s="389">
        <v>0</v>
      </c>
      <c r="BV63" s="389">
        <v>0</v>
      </c>
      <c r="BW63" s="389">
        <v>0</v>
      </c>
      <c r="BX63" s="389">
        <v>0</v>
      </c>
      <c r="BY63" s="389">
        <v>0</v>
      </c>
      <c r="BZ63" s="389">
        <v>0</v>
      </c>
      <c r="CA63" s="389">
        <v>0</v>
      </c>
      <c r="CB63" s="389">
        <v>0</v>
      </c>
      <c r="CC63" s="389">
        <v>0</v>
      </c>
      <c r="CD63" s="389">
        <v>0</v>
      </c>
      <c r="CE63" s="389">
        <v>0</v>
      </c>
      <c r="CF63" s="389">
        <v>0</v>
      </c>
      <c r="CG63" s="390">
        <v>0</v>
      </c>
    </row>
    <row r="64" spans="1:85" ht="15.5" x14ac:dyDescent="0.35">
      <c r="A64" s="416"/>
      <c r="B64" s="336" t="s">
        <v>578</v>
      </c>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389"/>
      <c r="BG64" s="389"/>
      <c r="BH64" s="389"/>
      <c r="BI64" s="389"/>
      <c r="BJ64" s="389"/>
      <c r="BK64" s="389"/>
      <c r="BL64" s="389"/>
      <c r="BM64" s="389"/>
      <c r="BN64" s="389"/>
      <c r="BO64" s="389"/>
      <c r="BP64" s="389"/>
      <c r="BQ64" s="389"/>
      <c r="BR64" s="389"/>
      <c r="BS64" s="389"/>
      <c r="BT64" s="389"/>
      <c r="BU64" s="389"/>
      <c r="BV64" s="389"/>
      <c r="BW64" s="389"/>
      <c r="BX64" s="389"/>
      <c r="BY64" s="389"/>
      <c r="BZ64" s="389"/>
      <c r="CA64" s="389"/>
      <c r="CB64" s="389"/>
      <c r="CC64" s="389"/>
      <c r="CD64" s="389"/>
      <c r="CE64" s="389"/>
      <c r="CF64" s="389"/>
      <c r="CG64" s="390"/>
    </row>
    <row r="65" spans="1:85" ht="27" customHeight="1" x14ac:dyDescent="0.35">
      <c r="A65" s="416"/>
      <c r="B65" s="371" t="s">
        <v>605</v>
      </c>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19"/>
      <c r="AG65" s="419"/>
      <c r="AH65" s="419"/>
      <c r="AI65" s="419"/>
      <c r="AJ65" s="419"/>
      <c r="AK65" s="419"/>
      <c r="AL65" s="419"/>
      <c r="AM65" s="419"/>
      <c r="AN65" s="419"/>
      <c r="AO65" s="419"/>
      <c r="AP65" s="419"/>
      <c r="AQ65" s="419"/>
      <c r="AR65" s="419"/>
      <c r="AS65" s="419"/>
      <c r="AT65" s="419"/>
      <c r="AU65" s="419"/>
      <c r="AV65" s="419"/>
      <c r="AW65" s="419"/>
      <c r="AX65" s="419"/>
      <c r="AY65" s="419"/>
      <c r="AZ65" s="419"/>
      <c r="BA65" s="419"/>
      <c r="BB65" s="419"/>
      <c r="BC65" s="419"/>
      <c r="BD65" s="419"/>
      <c r="BE65" s="419"/>
      <c r="BF65" s="389">
        <v>1506.7974110444163</v>
      </c>
      <c r="BG65" s="389">
        <v>1566.133887692067</v>
      </c>
      <c r="BH65" s="389">
        <v>1411.8097198109406</v>
      </c>
      <c r="BI65" s="389">
        <v>1080.7187324169781</v>
      </c>
      <c r="BJ65" s="389">
        <v>882.23209665639456</v>
      </c>
      <c r="BK65" s="389">
        <v>726.34687435017486</v>
      </c>
      <c r="BL65" s="389">
        <v>613.98111888632241</v>
      </c>
      <c r="BM65" s="389">
        <v>439.26818859038883</v>
      </c>
      <c r="BN65" s="389">
        <v>0</v>
      </c>
      <c r="BO65" s="389">
        <v>0</v>
      </c>
      <c r="BP65" s="389">
        <v>0</v>
      </c>
      <c r="BQ65" s="389">
        <v>0</v>
      </c>
      <c r="BR65" s="389">
        <v>0</v>
      </c>
      <c r="BS65" s="389">
        <v>0</v>
      </c>
      <c r="BT65" s="389">
        <v>0</v>
      </c>
      <c r="BU65" s="389">
        <v>0</v>
      </c>
      <c r="BV65" s="389">
        <v>0</v>
      </c>
      <c r="BW65" s="389">
        <v>0</v>
      </c>
      <c r="BX65" s="389">
        <v>0</v>
      </c>
      <c r="BY65" s="389">
        <v>0</v>
      </c>
      <c r="BZ65" s="389">
        <v>0</v>
      </c>
      <c r="CA65" s="389">
        <v>0</v>
      </c>
      <c r="CB65" s="389">
        <v>0</v>
      </c>
      <c r="CC65" s="389">
        <v>0</v>
      </c>
      <c r="CD65" s="389">
        <v>0</v>
      </c>
      <c r="CE65" s="389">
        <v>0</v>
      </c>
      <c r="CF65" s="389">
        <v>0</v>
      </c>
      <c r="CG65" s="390">
        <v>0</v>
      </c>
    </row>
    <row r="66" spans="1:85" ht="27" customHeight="1" x14ac:dyDescent="0.35">
      <c r="A66" s="416"/>
      <c r="B66" s="417" t="s">
        <v>606</v>
      </c>
      <c r="C66" s="418"/>
      <c r="D66" s="418"/>
      <c r="E66" s="418"/>
      <c r="F66" s="418"/>
      <c r="G66" s="418"/>
      <c r="H66" s="418"/>
      <c r="I66" s="418"/>
      <c r="J66" s="418"/>
      <c r="K66" s="418"/>
      <c r="L66" s="418"/>
      <c r="M66" s="418"/>
      <c r="N66" s="418"/>
      <c r="O66" s="418"/>
      <c r="P66" s="418"/>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386">
        <v>34125.790786287551</v>
      </c>
      <c r="BG66" s="386">
        <v>34067.133897019914</v>
      </c>
      <c r="BH66" s="386">
        <v>33344.411177311245</v>
      </c>
      <c r="BI66" s="386">
        <v>33197.373147802173</v>
      </c>
      <c r="BJ66" s="386">
        <v>33249.50629678899</v>
      </c>
      <c r="BK66" s="386">
        <v>34286.506984073785</v>
      </c>
      <c r="BL66" s="386">
        <v>34992.311772998262</v>
      </c>
      <c r="BM66" s="386">
        <v>37454.434247764781</v>
      </c>
      <c r="BN66" s="386">
        <v>38377.506379854203</v>
      </c>
      <c r="BO66" s="386">
        <v>39342.097706206296</v>
      </c>
      <c r="BP66" s="386">
        <v>40251.400546520606</v>
      </c>
      <c r="BQ66" s="386">
        <v>40468.722764599173</v>
      </c>
      <c r="BR66" s="386">
        <v>43182.017516481807</v>
      </c>
      <c r="BS66" s="386">
        <v>45969.070459546565</v>
      </c>
      <c r="BT66" s="386">
        <v>46071.224274171116</v>
      </c>
      <c r="BU66" s="386">
        <v>47964.553574739293</v>
      </c>
      <c r="BV66" s="386">
        <v>48650.859144947368</v>
      </c>
      <c r="BW66" s="386">
        <v>49610.68495171018</v>
      </c>
      <c r="BX66" s="386">
        <v>52268.957519340598</v>
      </c>
      <c r="BY66" s="386">
        <v>56729.006648746901</v>
      </c>
      <c r="BZ66" s="386">
        <v>58123.518343819058</v>
      </c>
      <c r="CA66" s="386">
        <v>63829.805044937624</v>
      </c>
      <c r="CB66" s="386">
        <v>71235.854413433655</v>
      </c>
      <c r="CC66" s="386">
        <v>73916.926008647046</v>
      </c>
      <c r="CD66" s="386">
        <v>76870.110970699112</v>
      </c>
      <c r="CE66" s="386">
        <v>80021.229296386635</v>
      </c>
      <c r="CF66" s="386">
        <v>82841.102880757055</v>
      </c>
      <c r="CG66" s="387">
        <v>85657.55604970736</v>
      </c>
    </row>
    <row r="67" spans="1:85" ht="27" customHeight="1" x14ac:dyDescent="0.35">
      <c r="A67" s="416"/>
      <c r="B67" s="371" t="s">
        <v>566</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418"/>
      <c r="AC67" s="418"/>
      <c r="AD67" s="418"/>
      <c r="AE67" s="418"/>
      <c r="AF67" s="418"/>
      <c r="AG67" s="418"/>
      <c r="AH67" s="418"/>
      <c r="AI67" s="418"/>
      <c r="AJ67" s="418"/>
      <c r="AK67" s="418"/>
      <c r="AL67" s="418"/>
      <c r="AM67" s="418"/>
      <c r="AN67" s="418"/>
      <c r="AO67" s="418"/>
      <c r="AP67" s="418"/>
      <c r="AQ67" s="418"/>
      <c r="AR67" s="418"/>
      <c r="AS67" s="418"/>
      <c r="AT67" s="418"/>
      <c r="AU67" s="418"/>
      <c r="AV67" s="418"/>
      <c r="AW67" s="418"/>
      <c r="AX67" s="418"/>
      <c r="AY67" s="418"/>
      <c r="AZ67" s="418"/>
      <c r="BA67" s="418"/>
      <c r="BB67" s="418"/>
      <c r="BC67" s="418"/>
      <c r="BD67" s="418"/>
      <c r="BE67" s="418"/>
      <c r="BF67" s="389">
        <v>6321.2790974021436</v>
      </c>
      <c r="BG67" s="389">
        <v>6603.3892487676903</v>
      </c>
      <c r="BH67" s="389">
        <v>6757.5845778349076</v>
      </c>
      <c r="BI67" s="389">
        <v>6915.5378429623779</v>
      </c>
      <c r="BJ67" s="389">
        <v>7082.5371311297577</v>
      </c>
      <c r="BK67" s="389">
        <v>7381.4748993718731</v>
      </c>
      <c r="BL67" s="389">
        <v>7556.1423664862114</v>
      </c>
      <c r="BM67" s="389">
        <v>8072.3108312011118</v>
      </c>
      <c r="BN67" s="389">
        <v>8156.3287278979324</v>
      </c>
      <c r="BO67" s="389">
        <v>8579.9824715952418</v>
      </c>
      <c r="BP67" s="389">
        <v>9073.426616109613</v>
      </c>
      <c r="BQ67" s="389">
        <v>9220.1394515183893</v>
      </c>
      <c r="BR67" s="389">
        <v>10116.142414899276</v>
      </c>
      <c r="BS67" s="389">
        <v>11232.079396408686</v>
      </c>
      <c r="BT67" s="389">
        <v>11389.073480210634</v>
      </c>
      <c r="BU67" s="389">
        <v>12817.810590986044</v>
      </c>
      <c r="BV67" s="389">
        <v>13321.0675477636</v>
      </c>
      <c r="BW67" s="389">
        <v>13493.688996056777</v>
      </c>
      <c r="BX67" s="389">
        <v>14703.762862747288</v>
      </c>
      <c r="BY67" s="389">
        <v>16011.527357729263</v>
      </c>
      <c r="BZ67" s="389">
        <v>17118.865340657816</v>
      </c>
      <c r="CA67" s="389">
        <v>19584.933616843082</v>
      </c>
      <c r="CB67" s="389">
        <v>22648.179291625704</v>
      </c>
      <c r="CC67" s="389">
        <v>24339.209866390724</v>
      </c>
      <c r="CD67" s="389">
        <v>26156.850605650743</v>
      </c>
      <c r="CE67" s="389">
        <v>28136.870475835596</v>
      </c>
      <c r="CF67" s="389">
        <v>29667.014039012785</v>
      </c>
      <c r="CG67" s="390">
        <v>31199.916713605431</v>
      </c>
    </row>
    <row r="68" spans="1:85" ht="15.5" x14ac:dyDescent="0.35">
      <c r="A68" s="416"/>
      <c r="B68" s="420" t="s">
        <v>353</v>
      </c>
      <c r="C68" s="418"/>
      <c r="D68" s="418"/>
      <c r="E68" s="418"/>
      <c r="F68" s="418"/>
      <c r="G68" s="418"/>
      <c r="H68" s="418"/>
      <c r="I68" s="418"/>
      <c r="J68" s="418"/>
      <c r="K68" s="418"/>
      <c r="L68" s="418"/>
      <c r="M68" s="418"/>
      <c r="N68" s="418"/>
      <c r="O68" s="418"/>
      <c r="P68" s="418"/>
      <c r="Q68" s="418"/>
      <c r="R68" s="418"/>
      <c r="S68" s="418"/>
      <c r="T68" s="418"/>
      <c r="U68" s="418"/>
      <c r="V68" s="418"/>
      <c r="W68" s="418"/>
      <c r="X68" s="418"/>
      <c r="Y68" s="418"/>
      <c r="Z68" s="418"/>
      <c r="AA68" s="418"/>
      <c r="AB68" s="418"/>
      <c r="AC68" s="418"/>
      <c r="AD68" s="418"/>
      <c r="AE68" s="418"/>
      <c r="AF68" s="418"/>
      <c r="AG68" s="418"/>
      <c r="AH68" s="418"/>
      <c r="AI68" s="418"/>
      <c r="AJ68" s="418"/>
      <c r="AK68" s="418"/>
      <c r="AL68" s="418"/>
      <c r="AM68" s="418"/>
      <c r="AN68" s="418"/>
      <c r="AO68" s="418"/>
      <c r="AP68" s="418"/>
      <c r="AQ68" s="418"/>
      <c r="AR68" s="418"/>
      <c r="AS68" s="418"/>
      <c r="AT68" s="418"/>
      <c r="AU68" s="418"/>
      <c r="AV68" s="418"/>
      <c r="AW68" s="418"/>
      <c r="AX68" s="418"/>
      <c r="AY68" s="418"/>
      <c r="AZ68" s="418"/>
      <c r="BA68" s="418"/>
      <c r="BB68" s="418"/>
      <c r="BC68" s="418"/>
      <c r="BD68" s="418"/>
      <c r="BE68" s="418"/>
      <c r="BF68" s="389">
        <v>0</v>
      </c>
      <c r="BG68" s="389">
        <v>0</v>
      </c>
      <c r="BH68" s="389">
        <v>0</v>
      </c>
      <c r="BI68" s="389">
        <v>0</v>
      </c>
      <c r="BJ68" s="389">
        <v>0</v>
      </c>
      <c r="BK68" s="389">
        <v>0</v>
      </c>
      <c r="BL68" s="389">
        <v>0</v>
      </c>
      <c r="BM68" s="389">
        <v>0</v>
      </c>
      <c r="BN68" s="389">
        <v>0</v>
      </c>
      <c r="BO68" s="389">
        <v>0</v>
      </c>
      <c r="BP68" s="389">
        <v>0</v>
      </c>
      <c r="BQ68" s="389">
        <v>6.4363725980771802</v>
      </c>
      <c r="BR68" s="389">
        <v>8.053157341691719</v>
      </c>
      <c r="BS68" s="389">
        <v>9.1814358281048882</v>
      </c>
      <c r="BT68" s="389">
        <v>9.5128697137426617</v>
      </c>
      <c r="BU68" s="389">
        <v>10.477814476855464</v>
      </c>
      <c r="BV68" s="389">
        <v>11.418994296465241</v>
      </c>
      <c r="BW68" s="389">
        <v>12.241904810324167</v>
      </c>
      <c r="BX68" s="389">
        <v>12.35881437690475</v>
      </c>
      <c r="BY68" s="389">
        <v>15.002973987447323</v>
      </c>
      <c r="BZ68" s="389">
        <v>18.022958862197033</v>
      </c>
      <c r="CA68" s="389">
        <v>20.838634319500958</v>
      </c>
      <c r="CB68" s="389">
        <v>23.988347773191585</v>
      </c>
      <c r="CC68" s="389">
        <v>28.075734940233698</v>
      </c>
      <c r="CD68" s="389">
        <v>31.817454237685631</v>
      </c>
      <c r="CE68" s="389">
        <v>35.540266359274497</v>
      </c>
      <c r="CF68" s="389">
        <v>39.033222546217637</v>
      </c>
      <c r="CG68" s="390">
        <v>42.632342860455317</v>
      </c>
    </row>
    <row r="69" spans="1:85" ht="15.5" x14ac:dyDescent="0.35">
      <c r="A69" s="416"/>
      <c r="B69" s="420" t="s">
        <v>366</v>
      </c>
      <c r="C69" s="418"/>
      <c r="D69" s="418"/>
      <c r="E69" s="418"/>
      <c r="F69" s="418"/>
      <c r="G69" s="418"/>
      <c r="H69" s="418"/>
      <c r="I69" s="418"/>
      <c r="J69" s="418"/>
      <c r="K69" s="418"/>
      <c r="L69" s="418"/>
      <c r="M69" s="418"/>
      <c r="N69" s="418"/>
      <c r="O69" s="418"/>
      <c r="P69" s="418"/>
      <c r="Q69" s="418"/>
      <c r="R69" s="418"/>
      <c r="S69" s="418"/>
      <c r="T69" s="418"/>
      <c r="U69" s="418"/>
      <c r="V69" s="418"/>
      <c r="W69" s="418"/>
      <c r="X69" s="418"/>
      <c r="Y69" s="418"/>
      <c r="Z69" s="418"/>
      <c r="AA69" s="418"/>
      <c r="AB69" s="418"/>
      <c r="AC69" s="418"/>
      <c r="AD69" s="418"/>
      <c r="AE69" s="418"/>
      <c r="AF69" s="418"/>
      <c r="AG69" s="418"/>
      <c r="AH69" s="418"/>
      <c r="AI69" s="418"/>
      <c r="AJ69" s="418"/>
      <c r="AK69" s="418"/>
      <c r="AL69" s="418"/>
      <c r="AM69" s="418"/>
      <c r="AN69" s="418"/>
      <c r="AO69" s="418"/>
      <c r="AP69" s="418"/>
      <c r="AQ69" s="418"/>
      <c r="AR69" s="418"/>
      <c r="AS69" s="418"/>
      <c r="AT69" s="418"/>
      <c r="AU69" s="418"/>
      <c r="AV69" s="418"/>
      <c r="AW69" s="418"/>
      <c r="AX69" s="418"/>
      <c r="AY69" s="418"/>
      <c r="AZ69" s="418"/>
      <c r="BA69" s="418"/>
      <c r="BB69" s="418"/>
      <c r="BC69" s="418"/>
      <c r="BD69" s="418"/>
      <c r="BE69" s="418"/>
      <c r="BF69" s="389">
        <v>6321.2790974021436</v>
      </c>
      <c r="BG69" s="389">
        <v>6603.3892487676903</v>
      </c>
      <c r="BH69" s="389">
        <v>6757.5845778349076</v>
      </c>
      <c r="BI69" s="389">
        <v>6915.5378429623779</v>
      </c>
      <c r="BJ69" s="389">
        <v>7082.5371311297577</v>
      </c>
      <c r="BK69" s="389">
        <v>7381.4748993718731</v>
      </c>
      <c r="BL69" s="389">
        <v>7556.1423664862114</v>
      </c>
      <c r="BM69" s="389">
        <v>8072.3108312011118</v>
      </c>
      <c r="BN69" s="389">
        <v>8156.3287278979324</v>
      </c>
      <c r="BO69" s="389">
        <v>8579.9824715952418</v>
      </c>
      <c r="BP69" s="389">
        <v>9073.426616109613</v>
      </c>
      <c r="BQ69" s="389">
        <v>9042.7535295039816</v>
      </c>
      <c r="BR69" s="389">
        <v>8392.4417991665105</v>
      </c>
      <c r="BS69" s="389">
        <v>7815.0631417856339</v>
      </c>
      <c r="BT69" s="389">
        <v>5909.499299406235</v>
      </c>
      <c r="BU69" s="389">
        <v>4018.8921840865037</v>
      </c>
      <c r="BV69" s="389">
        <v>2689.860853198044</v>
      </c>
      <c r="BW69" s="389">
        <v>1680.3412702705712</v>
      </c>
      <c r="BX69" s="389">
        <v>1010.7375505738789</v>
      </c>
      <c r="BY69" s="389">
        <v>935.76753597854042</v>
      </c>
      <c r="BZ69" s="389">
        <v>839.95668230524836</v>
      </c>
      <c r="CA69" s="389">
        <v>821.22169364334843</v>
      </c>
      <c r="CB69" s="389">
        <v>791.14978945150438</v>
      </c>
      <c r="CC69" s="389">
        <v>709.65394923339773</v>
      </c>
      <c r="CD69" s="389">
        <v>668.78913959868339</v>
      </c>
      <c r="CE69" s="389">
        <v>634.90495130744694</v>
      </c>
      <c r="CF69" s="389">
        <v>522.37857678352566</v>
      </c>
      <c r="CG69" s="390">
        <v>318.46342037667296</v>
      </c>
    </row>
    <row r="70" spans="1:85" ht="15.5" x14ac:dyDescent="0.35">
      <c r="A70" s="416"/>
      <c r="B70" s="291" t="s">
        <v>390</v>
      </c>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8"/>
      <c r="AW70" s="418"/>
      <c r="AX70" s="418"/>
      <c r="AY70" s="418"/>
      <c r="AZ70" s="418"/>
      <c r="BA70" s="418"/>
      <c r="BB70" s="418"/>
      <c r="BC70" s="418"/>
      <c r="BD70" s="418"/>
      <c r="BE70" s="418"/>
      <c r="BF70" s="389">
        <v>0</v>
      </c>
      <c r="BG70" s="389">
        <v>0</v>
      </c>
      <c r="BH70" s="389">
        <v>0</v>
      </c>
      <c r="BI70" s="389">
        <v>0</v>
      </c>
      <c r="BJ70" s="389">
        <v>0</v>
      </c>
      <c r="BK70" s="389">
        <v>0</v>
      </c>
      <c r="BL70" s="389">
        <v>0</v>
      </c>
      <c r="BM70" s="389">
        <v>0</v>
      </c>
      <c r="BN70" s="389">
        <v>0</v>
      </c>
      <c r="BO70" s="389">
        <v>0</v>
      </c>
      <c r="BP70" s="389">
        <v>0</v>
      </c>
      <c r="BQ70" s="389">
        <v>0</v>
      </c>
      <c r="BR70" s="389">
        <v>0</v>
      </c>
      <c r="BS70" s="389">
        <v>0</v>
      </c>
      <c r="BT70" s="389">
        <v>0</v>
      </c>
      <c r="BU70" s="389">
        <v>0</v>
      </c>
      <c r="BV70" s="389">
        <v>0</v>
      </c>
      <c r="BW70" s="389">
        <v>0</v>
      </c>
      <c r="BX70" s="389">
        <v>0</v>
      </c>
      <c r="BY70" s="389">
        <v>0</v>
      </c>
      <c r="BZ70" s="389">
        <v>0</v>
      </c>
      <c r="CA70" s="389">
        <v>0</v>
      </c>
      <c r="CB70" s="389">
        <v>0</v>
      </c>
      <c r="CC70" s="389">
        <v>0</v>
      </c>
      <c r="CD70" s="389">
        <v>0</v>
      </c>
      <c r="CE70" s="389">
        <v>0</v>
      </c>
      <c r="CF70" s="389">
        <v>0</v>
      </c>
      <c r="CG70" s="390">
        <v>0</v>
      </c>
    </row>
    <row r="71" spans="1:85" ht="15.5" x14ac:dyDescent="0.35">
      <c r="A71" s="416"/>
      <c r="B71" s="420" t="s">
        <v>397</v>
      </c>
      <c r="C71" s="418"/>
      <c r="D71" s="418"/>
      <c r="E71" s="418"/>
      <c r="F71" s="418"/>
      <c r="G71" s="418"/>
      <c r="H71" s="418"/>
      <c r="I71" s="418"/>
      <c r="J71" s="418"/>
      <c r="K71" s="418"/>
      <c r="L71" s="418"/>
      <c r="M71" s="418"/>
      <c r="N71" s="418"/>
      <c r="O71" s="418"/>
      <c r="P71" s="418"/>
      <c r="Q71" s="418"/>
      <c r="R71" s="418"/>
      <c r="S71" s="418"/>
      <c r="T71" s="418"/>
      <c r="U71" s="418"/>
      <c r="V71" s="418"/>
      <c r="W71" s="418"/>
      <c r="X71" s="418"/>
      <c r="Y71" s="418"/>
      <c r="Z71" s="418"/>
      <c r="AA71" s="418"/>
      <c r="AB71" s="418"/>
      <c r="AC71" s="418"/>
      <c r="AD71" s="418"/>
      <c r="AE71" s="418"/>
      <c r="AF71" s="418"/>
      <c r="AG71" s="418"/>
      <c r="AH71" s="418"/>
      <c r="AI71" s="418"/>
      <c r="AJ71" s="418"/>
      <c r="AK71" s="418"/>
      <c r="AL71" s="418"/>
      <c r="AM71" s="418"/>
      <c r="AN71" s="418"/>
      <c r="AO71" s="418"/>
      <c r="AP71" s="418"/>
      <c r="AQ71" s="418"/>
      <c r="AR71" s="418"/>
      <c r="AS71" s="418"/>
      <c r="AT71" s="418"/>
      <c r="AU71" s="418"/>
      <c r="AV71" s="418"/>
      <c r="AW71" s="418"/>
      <c r="AX71" s="418"/>
      <c r="AY71" s="418"/>
      <c r="AZ71" s="418"/>
      <c r="BA71" s="418"/>
      <c r="BB71" s="418"/>
      <c r="BC71" s="418"/>
      <c r="BD71" s="418"/>
      <c r="BE71" s="418"/>
      <c r="BF71" s="389" t="s">
        <v>615</v>
      </c>
      <c r="BG71" s="389" t="s">
        <v>615</v>
      </c>
      <c r="BH71" s="389" t="s">
        <v>615</v>
      </c>
      <c r="BI71" s="389" t="s">
        <v>615</v>
      </c>
      <c r="BJ71" s="389" t="s">
        <v>615</v>
      </c>
      <c r="BK71" s="389" t="s">
        <v>615</v>
      </c>
      <c r="BL71" s="389" t="s">
        <v>615</v>
      </c>
      <c r="BM71" s="389" t="s">
        <v>615</v>
      </c>
      <c r="BN71" s="389" t="s">
        <v>615</v>
      </c>
      <c r="BO71" s="389" t="s">
        <v>615</v>
      </c>
      <c r="BP71" s="389" t="s">
        <v>615</v>
      </c>
      <c r="BQ71" s="389">
        <v>170.94954941632912</v>
      </c>
      <c r="BR71" s="389">
        <v>1715.6474583910735</v>
      </c>
      <c r="BS71" s="389">
        <v>3407.8348187949459</v>
      </c>
      <c r="BT71" s="389">
        <v>5470.061311090657</v>
      </c>
      <c r="BU71" s="389">
        <v>8788.4405924226849</v>
      </c>
      <c r="BV71" s="389">
        <v>10619.787700269089</v>
      </c>
      <c r="BW71" s="389">
        <v>11801.105820975881</v>
      </c>
      <c r="BX71" s="389">
        <v>13680.666497796503</v>
      </c>
      <c r="BY71" s="389">
        <v>15060.756847763274</v>
      </c>
      <c r="BZ71" s="389">
        <v>16260.885699490371</v>
      </c>
      <c r="CA71" s="389">
        <v>18742.873288880233</v>
      </c>
      <c r="CB71" s="389">
        <v>21833.041154401009</v>
      </c>
      <c r="CC71" s="389">
        <v>23601.480182217092</v>
      </c>
      <c r="CD71" s="389">
        <v>25456.244011814375</v>
      </c>
      <c r="CE71" s="389">
        <v>27466.425258168874</v>
      </c>
      <c r="CF71" s="389">
        <v>29105.602239683041</v>
      </c>
      <c r="CG71" s="390">
        <v>30838.820950368303</v>
      </c>
    </row>
    <row r="72" spans="1:85" ht="27" customHeight="1" x14ac:dyDescent="0.35">
      <c r="A72" s="416"/>
      <c r="B72" s="371" t="s">
        <v>567</v>
      </c>
      <c r="C72" s="418"/>
      <c r="D72" s="418"/>
      <c r="E72" s="418"/>
      <c r="F72" s="418"/>
      <c r="G72" s="418"/>
      <c r="H72" s="418"/>
      <c r="I72" s="418"/>
      <c r="J72" s="418"/>
      <c r="K72" s="418"/>
      <c r="L72" s="418"/>
      <c r="M72" s="418"/>
      <c r="N72" s="418"/>
      <c r="O72" s="418"/>
      <c r="P72" s="418"/>
      <c r="Q72" s="418"/>
      <c r="R72" s="418"/>
      <c r="S72" s="418"/>
      <c r="T72" s="418"/>
      <c r="U72" s="418"/>
      <c r="V72" s="418"/>
      <c r="W72" s="418"/>
      <c r="X72" s="418"/>
      <c r="Y72" s="418"/>
      <c r="Z72" s="418"/>
      <c r="AA72" s="418"/>
      <c r="AB72" s="418"/>
      <c r="AC72" s="418"/>
      <c r="AD72" s="418"/>
      <c r="AE72" s="418"/>
      <c r="AF72" s="418"/>
      <c r="AG72" s="418"/>
      <c r="AH72" s="418"/>
      <c r="AI72" s="418"/>
      <c r="AJ72" s="418"/>
      <c r="AK72" s="418"/>
      <c r="AL72" s="418"/>
      <c r="AM72" s="418"/>
      <c r="AN72" s="418"/>
      <c r="AO72" s="418"/>
      <c r="AP72" s="418"/>
      <c r="AQ72" s="418"/>
      <c r="AR72" s="418"/>
      <c r="AS72" s="418"/>
      <c r="AT72" s="418"/>
      <c r="AU72" s="418"/>
      <c r="AV72" s="418"/>
      <c r="AW72" s="418"/>
      <c r="AX72" s="418"/>
      <c r="AY72" s="418"/>
      <c r="AZ72" s="418"/>
      <c r="BA72" s="418"/>
      <c r="BB72" s="418"/>
      <c r="BC72" s="418"/>
      <c r="BD72" s="418"/>
      <c r="BE72" s="418"/>
      <c r="BF72" s="389">
        <v>19737.723616185289</v>
      </c>
      <c r="BG72" s="389">
        <v>19501.016762259791</v>
      </c>
      <c r="BH72" s="389">
        <v>18505.920133802942</v>
      </c>
      <c r="BI72" s="389">
        <v>17960.306248764045</v>
      </c>
      <c r="BJ72" s="389">
        <v>17589.842343980868</v>
      </c>
      <c r="BK72" s="389">
        <v>18086.933185955149</v>
      </c>
      <c r="BL72" s="389">
        <v>17602.366178072956</v>
      </c>
      <c r="BM72" s="389">
        <v>18448.849826291313</v>
      </c>
      <c r="BN72" s="389">
        <v>18619.480136058381</v>
      </c>
      <c r="BO72" s="389">
        <v>18439.88799644593</v>
      </c>
      <c r="BP72" s="389">
        <v>18144.332046967756</v>
      </c>
      <c r="BQ72" s="389">
        <v>17887.785620999279</v>
      </c>
      <c r="BR72" s="389">
        <v>18765.188512456385</v>
      </c>
      <c r="BS72" s="389">
        <v>19707.468771426848</v>
      </c>
      <c r="BT72" s="389">
        <v>19763.328698165929</v>
      </c>
      <c r="BU72" s="389">
        <v>20159.323381125607</v>
      </c>
      <c r="BV72" s="389">
        <v>20255.029596520173</v>
      </c>
      <c r="BW72" s="389">
        <v>20765.69626255277</v>
      </c>
      <c r="BX72" s="389">
        <v>22172.595711053338</v>
      </c>
      <c r="BY72" s="389">
        <v>24013.678474588</v>
      </c>
      <c r="BZ72" s="389">
        <v>23878.919721206799</v>
      </c>
      <c r="CA72" s="389">
        <v>26110.313918730881</v>
      </c>
      <c r="CB72" s="389">
        <v>29307.332055323321</v>
      </c>
      <c r="CC72" s="389">
        <v>30058.899503140245</v>
      </c>
      <c r="CD72" s="389">
        <v>30439.240223761622</v>
      </c>
      <c r="CE72" s="389">
        <v>30905.895753094697</v>
      </c>
      <c r="CF72" s="389">
        <v>31546.436418302059</v>
      </c>
      <c r="CG72" s="390">
        <v>32079.564899101893</v>
      </c>
    </row>
    <row r="73" spans="1:85" ht="15.5" x14ac:dyDescent="0.35">
      <c r="A73" s="416"/>
      <c r="B73" s="420" t="s">
        <v>568</v>
      </c>
      <c r="C73" s="418"/>
      <c r="D73" s="418"/>
      <c r="E73" s="418"/>
      <c r="F73" s="418"/>
      <c r="G73" s="418"/>
      <c r="H73" s="418"/>
      <c r="I73" s="418"/>
      <c r="J73" s="418"/>
      <c r="K73" s="418"/>
      <c r="L73" s="418"/>
      <c r="M73" s="418"/>
      <c r="N73" s="418"/>
      <c r="O73" s="418"/>
      <c r="P73" s="418"/>
      <c r="Q73" s="418"/>
      <c r="R73" s="418"/>
      <c r="S73" s="418"/>
      <c r="T73" s="418"/>
      <c r="U73" s="418"/>
      <c r="V73" s="418"/>
      <c r="W73" s="418"/>
      <c r="X73" s="418"/>
      <c r="Y73" s="418"/>
      <c r="Z73" s="418"/>
      <c r="AA73" s="418"/>
      <c r="AB73" s="418"/>
      <c r="AC73" s="418"/>
      <c r="AD73" s="418"/>
      <c r="AE73" s="418"/>
      <c r="AF73" s="418"/>
      <c r="AG73" s="418"/>
      <c r="AH73" s="418"/>
      <c r="AI73" s="418"/>
      <c r="AJ73" s="418"/>
      <c r="AK73" s="418"/>
      <c r="AL73" s="418"/>
      <c r="AM73" s="418"/>
      <c r="AN73" s="418"/>
      <c r="AO73" s="418"/>
      <c r="AP73" s="418"/>
      <c r="AQ73" s="418"/>
      <c r="AR73" s="418"/>
      <c r="AS73" s="418"/>
      <c r="AT73" s="418"/>
      <c r="AU73" s="418"/>
      <c r="AV73" s="418"/>
      <c r="AW73" s="418"/>
      <c r="AX73" s="418"/>
      <c r="AY73" s="418"/>
      <c r="AZ73" s="418"/>
      <c r="BA73" s="418"/>
      <c r="BB73" s="418"/>
      <c r="BC73" s="418"/>
      <c r="BD73" s="418"/>
      <c r="BE73" s="418"/>
      <c r="BF73" s="389">
        <v>0</v>
      </c>
      <c r="BG73" s="389">
        <v>0</v>
      </c>
      <c r="BH73" s="389">
        <v>0</v>
      </c>
      <c r="BI73" s="389">
        <v>0</v>
      </c>
      <c r="BJ73" s="389">
        <v>0</v>
      </c>
      <c r="BK73" s="389">
        <v>0</v>
      </c>
      <c r="BL73" s="389">
        <v>187.23034141178098</v>
      </c>
      <c r="BM73" s="389">
        <v>1840.928769620391</v>
      </c>
      <c r="BN73" s="389">
        <v>3181.4446529378274</v>
      </c>
      <c r="BO73" s="389">
        <v>4978.4909984413653</v>
      </c>
      <c r="BP73" s="389">
        <v>9324.6302315839202</v>
      </c>
      <c r="BQ73" s="389">
        <v>14085.188105726238</v>
      </c>
      <c r="BR73" s="389">
        <v>17102.619239389922</v>
      </c>
      <c r="BS73" s="389">
        <v>18892.489647868839</v>
      </c>
      <c r="BT73" s="389">
        <v>19198.746554210094</v>
      </c>
      <c r="BU73" s="389">
        <v>19567.250560585377</v>
      </c>
      <c r="BV73" s="389">
        <v>18845.330187138909</v>
      </c>
      <c r="BW73" s="389">
        <v>16888.779320235779</v>
      </c>
      <c r="BX73" s="389">
        <v>15538.79885795054</v>
      </c>
      <c r="BY73" s="389">
        <v>14769.811094657171</v>
      </c>
      <c r="BZ73" s="389">
        <v>13134.613847098648</v>
      </c>
      <c r="CA73" s="389">
        <v>12650.535340491628</v>
      </c>
      <c r="CB73" s="389">
        <v>12269.703289091565</v>
      </c>
      <c r="CC73" s="389">
        <v>6907.5526619214006</v>
      </c>
      <c r="CD73" s="389">
        <v>5051.4175958816804</v>
      </c>
      <c r="CE73" s="389">
        <v>5059.3429418127571</v>
      </c>
      <c r="CF73" s="389">
        <v>5081.876735866148</v>
      </c>
      <c r="CG73" s="390">
        <v>4656.7779165215288</v>
      </c>
    </row>
    <row r="74" spans="1:85" ht="15.5" x14ac:dyDescent="0.35">
      <c r="A74" s="416"/>
      <c r="B74" s="420" t="s">
        <v>380</v>
      </c>
      <c r="C74" s="418"/>
      <c r="D74" s="418"/>
      <c r="E74" s="418"/>
      <c r="F74" s="418"/>
      <c r="G74" s="418"/>
      <c r="H74" s="418"/>
      <c r="I74" s="418"/>
      <c r="J74" s="418"/>
      <c r="K74" s="418"/>
      <c r="L74" s="418"/>
      <c r="M74" s="418"/>
      <c r="N74" s="418"/>
      <c r="O74" s="418"/>
      <c r="P74" s="418"/>
      <c r="Q74" s="418"/>
      <c r="R74" s="418"/>
      <c r="S74" s="418"/>
      <c r="T74" s="418"/>
      <c r="U74" s="418"/>
      <c r="V74" s="418"/>
      <c r="W74" s="418"/>
      <c r="X74" s="418"/>
      <c r="Y74" s="418"/>
      <c r="Z74" s="418"/>
      <c r="AA74" s="418"/>
      <c r="AB74" s="418"/>
      <c r="AC74" s="418"/>
      <c r="AD74" s="418"/>
      <c r="AE74" s="418"/>
      <c r="AF74" s="418"/>
      <c r="AG74" s="418"/>
      <c r="AH74" s="418"/>
      <c r="AI74" s="418"/>
      <c r="AJ74" s="418"/>
      <c r="AK74" s="418"/>
      <c r="AL74" s="418"/>
      <c r="AM74" s="418"/>
      <c r="AN74" s="418"/>
      <c r="AO74" s="418"/>
      <c r="AP74" s="418"/>
      <c r="AQ74" s="418"/>
      <c r="AR74" s="418"/>
      <c r="AS74" s="418"/>
      <c r="AT74" s="418"/>
      <c r="AU74" s="418"/>
      <c r="AV74" s="418"/>
      <c r="AW74" s="418"/>
      <c r="AX74" s="418"/>
      <c r="AY74" s="418"/>
      <c r="AZ74" s="418"/>
      <c r="BA74" s="418"/>
      <c r="BB74" s="418"/>
      <c r="BC74" s="418"/>
      <c r="BD74" s="418"/>
      <c r="BE74" s="418"/>
      <c r="BF74" s="389">
        <v>11731.00970939348</v>
      </c>
      <c r="BG74" s="389">
        <v>11414.063777423402</v>
      </c>
      <c r="BH74" s="389">
        <v>10979.930734097328</v>
      </c>
      <c r="BI74" s="389">
        <v>10668.64580288369</v>
      </c>
      <c r="BJ74" s="389">
        <v>10258.306588680685</v>
      </c>
      <c r="BK74" s="389">
        <v>10154.016944711366</v>
      </c>
      <c r="BL74" s="389">
        <v>9591.8192261507738</v>
      </c>
      <c r="BM74" s="389">
        <v>8872.5180587496507</v>
      </c>
      <c r="BN74" s="389">
        <v>7920.3482577123787</v>
      </c>
      <c r="BO74" s="389">
        <v>6913.207387370142</v>
      </c>
      <c r="BP74" s="389">
        <v>4505.5463422419953</v>
      </c>
      <c r="BQ74" s="389">
        <v>1601.6809531312181</v>
      </c>
      <c r="BR74" s="389">
        <v>326.02687333511898</v>
      </c>
      <c r="BS74" s="389">
        <v>83.380713705780451</v>
      </c>
      <c r="BT74" s="389">
        <v>19.507938985783223</v>
      </c>
      <c r="BU74" s="389">
        <v>11.495305908107472</v>
      </c>
      <c r="BV74" s="389">
        <v>0</v>
      </c>
      <c r="BW74" s="389">
        <v>5.900348326337741</v>
      </c>
      <c r="BX74" s="389">
        <v>5.3720810269297568</v>
      </c>
      <c r="BY74" s="389">
        <v>0</v>
      </c>
      <c r="BZ74" s="389">
        <v>12.860639462926294</v>
      </c>
      <c r="CA74" s="389">
        <v>-0.9299614646383072</v>
      </c>
      <c r="CB74" s="389">
        <v>0.22390195730847154</v>
      </c>
      <c r="CC74" s="389">
        <v>2.0314371220214174</v>
      </c>
      <c r="CD74" s="389">
        <v>1.9454653705010443</v>
      </c>
      <c r="CE74" s="389">
        <v>1.9495480383967592</v>
      </c>
      <c r="CF74" s="389">
        <v>1.9462766296380338</v>
      </c>
      <c r="CG74" s="390">
        <v>1.8585273962077618</v>
      </c>
    </row>
    <row r="75" spans="1:85" ht="15.5" x14ac:dyDescent="0.35">
      <c r="A75" s="416"/>
      <c r="B75" s="420" t="s">
        <v>569</v>
      </c>
      <c r="C75" s="418"/>
      <c r="D75" s="418"/>
      <c r="E75" s="418"/>
      <c r="F75" s="418"/>
      <c r="G75" s="418"/>
      <c r="H75" s="418"/>
      <c r="I75" s="418"/>
      <c r="J75" s="418"/>
      <c r="K75" s="418"/>
      <c r="L75" s="418"/>
      <c r="M75" s="418"/>
      <c r="N75" s="418"/>
      <c r="O75" s="418"/>
      <c r="P75" s="418"/>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389">
        <v>6778.5660474938832</v>
      </c>
      <c r="BG75" s="389">
        <v>6929.7524146207907</v>
      </c>
      <c r="BH75" s="389">
        <v>6361.8559017751895</v>
      </c>
      <c r="BI75" s="389">
        <v>6190.3842532304261</v>
      </c>
      <c r="BJ75" s="389">
        <v>6264.106586538689</v>
      </c>
      <c r="BK75" s="389">
        <v>6986.9510870911026</v>
      </c>
      <c r="BL75" s="389">
        <v>6891.7706108916282</v>
      </c>
      <c r="BM75" s="389">
        <v>6801.4512562585005</v>
      </c>
      <c r="BN75" s="389">
        <v>6607.3908428069362</v>
      </c>
      <c r="BO75" s="389">
        <v>5662.3260745426933</v>
      </c>
      <c r="BP75" s="389">
        <v>3423.8980269600597</v>
      </c>
      <c r="BQ75" s="389">
        <v>1338.3122026183714</v>
      </c>
      <c r="BR75" s="389">
        <v>613.1045024148608</v>
      </c>
      <c r="BS75" s="389">
        <v>308.69950149281647</v>
      </c>
      <c r="BT75" s="389">
        <v>129.10445570379807</v>
      </c>
      <c r="BU75" s="389">
        <v>36.910481334819451</v>
      </c>
      <c r="BV75" s="389">
        <v>3.9293961902214245</v>
      </c>
      <c r="BW75" s="389">
        <v>1.7548185579744124</v>
      </c>
      <c r="BX75" s="389">
        <v>1.3082865465561484</v>
      </c>
      <c r="BY75" s="389">
        <v>0.98515195685018264</v>
      </c>
      <c r="BZ75" s="389">
        <v>1.0201078119243741</v>
      </c>
      <c r="CA75" s="389">
        <v>0.65842755049324364</v>
      </c>
      <c r="CB75" s="389">
        <v>0.20696460798368854</v>
      </c>
      <c r="CC75" s="389">
        <v>3.2119946310726179E-5</v>
      </c>
      <c r="CD75" s="389">
        <v>-8.2028060151614234E-5</v>
      </c>
      <c r="CE75" s="389">
        <v>-1.250790284367854E-3</v>
      </c>
      <c r="CF75" s="389">
        <v>-1.4997654766396062E-3</v>
      </c>
      <c r="CG75" s="390">
        <v>-1.5242063426898799E-3</v>
      </c>
    </row>
    <row r="76" spans="1:85" ht="15.5" x14ac:dyDescent="0.35">
      <c r="A76" s="416"/>
      <c r="B76" s="291" t="s">
        <v>383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8"/>
      <c r="AW76" s="418"/>
      <c r="AX76" s="418"/>
      <c r="AY76" s="418"/>
      <c r="AZ76" s="418"/>
      <c r="BA76" s="418"/>
      <c r="BB76" s="418"/>
      <c r="BC76" s="418"/>
      <c r="BD76" s="418"/>
      <c r="BE76" s="418"/>
      <c r="BF76" s="389">
        <v>0</v>
      </c>
      <c r="BG76" s="389">
        <v>0</v>
      </c>
      <c r="BH76" s="389">
        <v>0</v>
      </c>
      <c r="BI76" s="389">
        <v>0</v>
      </c>
      <c r="BJ76" s="389">
        <v>0</v>
      </c>
      <c r="BK76" s="389">
        <v>0</v>
      </c>
      <c r="BL76" s="389">
        <v>0</v>
      </c>
      <c r="BM76" s="389">
        <v>0</v>
      </c>
      <c r="BN76" s="389">
        <v>0</v>
      </c>
      <c r="BO76" s="389">
        <v>0</v>
      </c>
      <c r="BP76" s="389">
        <v>0</v>
      </c>
      <c r="BQ76" s="389">
        <v>0</v>
      </c>
      <c r="BR76" s="389">
        <v>0</v>
      </c>
      <c r="BS76" s="389">
        <v>0</v>
      </c>
      <c r="BT76" s="389">
        <v>0</v>
      </c>
      <c r="BU76" s="389">
        <v>0</v>
      </c>
      <c r="BV76" s="389">
        <v>0</v>
      </c>
      <c r="BW76" s="389">
        <v>0</v>
      </c>
      <c r="BX76" s="389">
        <v>0</v>
      </c>
      <c r="BY76" s="389">
        <v>0</v>
      </c>
      <c r="BZ76" s="389">
        <v>0</v>
      </c>
      <c r="CA76" s="389">
        <v>0</v>
      </c>
      <c r="CB76" s="389">
        <v>0</v>
      </c>
      <c r="CC76" s="389">
        <v>0</v>
      </c>
      <c r="CD76" s="389">
        <v>0</v>
      </c>
      <c r="CE76" s="389">
        <v>0</v>
      </c>
      <c r="CF76" s="389">
        <v>0</v>
      </c>
      <c r="CG76" s="390">
        <v>0</v>
      </c>
    </row>
    <row r="77" spans="1:85" ht="15.5" x14ac:dyDescent="0.35">
      <c r="A77" s="416"/>
      <c r="B77" s="420" t="s">
        <v>401</v>
      </c>
      <c r="C77" s="418"/>
      <c r="D77" s="418"/>
      <c r="E77" s="418"/>
      <c r="F77" s="418"/>
      <c r="G77" s="418"/>
      <c r="H77" s="418"/>
      <c r="I77" s="418"/>
      <c r="J77" s="418"/>
      <c r="K77" s="418"/>
      <c r="L77" s="418"/>
      <c r="M77" s="418"/>
      <c r="N77" s="418"/>
      <c r="O77" s="418"/>
      <c r="P77" s="418"/>
      <c r="Q77" s="418"/>
      <c r="R77" s="418"/>
      <c r="S77" s="418"/>
      <c r="T77" s="418"/>
      <c r="U77" s="418"/>
      <c r="V77" s="418"/>
      <c r="W77" s="418"/>
      <c r="X77" s="418"/>
      <c r="Y77" s="418"/>
      <c r="Z77" s="418"/>
      <c r="AA77" s="418"/>
      <c r="AB77" s="418"/>
      <c r="AC77" s="418"/>
      <c r="AD77" s="418"/>
      <c r="AE77" s="418"/>
      <c r="AF77" s="418"/>
      <c r="AG77" s="418"/>
      <c r="AH77" s="418"/>
      <c r="AI77" s="418"/>
      <c r="AJ77" s="418"/>
      <c r="AK77" s="418"/>
      <c r="AL77" s="418"/>
      <c r="AM77" s="418"/>
      <c r="AN77" s="418"/>
      <c r="AO77" s="418"/>
      <c r="AP77" s="418"/>
      <c r="AQ77" s="418"/>
      <c r="AR77" s="418"/>
      <c r="AS77" s="418"/>
      <c r="AT77" s="418"/>
      <c r="AU77" s="418"/>
      <c r="AV77" s="418"/>
      <c r="AW77" s="418"/>
      <c r="AX77" s="418"/>
      <c r="AY77" s="418"/>
      <c r="AZ77" s="418"/>
      <c r="BA77" s="418"/>
      <c r="BB77" s="418"/>
      <c r="BC77" s="418"/>
      <c r="BD77" s="418"/>
      <c r="BE77" s="418"/>
      <c r="BF77" s="389">
        <v>1228.1478592979277</v>
      </c>
      <c r="BG77" s="389">
        <v>1157.2005702156007</v>
      </c>
      <c r="BH77" s="389">
        <v>1164.1334979304247</v>
      </c>
      <c r="BI77" s="389">
        <v>1101.276192649932</v>
      </c>
      <c r="BJ77" s="389">
        <v>1067.4291687614934</v>
      </c>
      <c r="BK77" s="389">
        <v>945.96515415268141</v>
      </c>
      <c r="BL77" s="389">
        <v>931.54599961877307</v>
      </c>
      <c r="BM77" s="389">
        <v>933.95174166277138</v>
      </c>
      <c r="BN77" s="389">
        <v>910.29638260123807</v>
      </c>
      <c r="BO77" s="389">
        <v>885.86353609172875</v>
      </c>
      <c r="BP77" s="389">
        <v>890.25744618178135</v>
      </c>
      <c r="BQ77" s="389">
        <v>862.60435952345381</v>
      </c>
      <c r="BR77" s="389">
        <v>711.9926614624062</v>
      </c>
      <c r="BS77" s="389">
        <v>401.83336418378047</v>
      </c>
      <c r="BT77" s="389">
        <v>135.20456234299675</v>
      </c>
      <c r="BU77" s="389">
        <v>16.450091663398176</v>
      </c>
      <c r="BV77" s="389">
        <v>1.3419781285242829</v>
      </c>
      <c r="BW77" s="389">
        <v>0.33062017284137829</v>
      </c>
      <c r="BX77" s="389">
        <v>0.18167279816611495</v>
      </c>
      <c r="BY77" s="389">
        <v>0.15480937590006202</v>
      </c>
      <c r="BZ77" s="389">
        <v>0.12195031060267345</v>
      </c>
      <c r="CA77" s="389">
        <v>0.12288988484494474</v>
      </c>
      <c r="CB77" s="389">
        <v>5.3649008541697983E-2</v>
      </c>
      <c r="CC77" s="389">
        <v>0</v>
      </c>
      <c r="CD77" s="389">
        <v>8.93083605321592E-18</v>
      </c>
      <c r="CE77" s="389">
        <v>1.4259420199997521E-18</v>
      </c>
      <c r="CF77" s="389">
        <v>0</v>
      </c>
      <c r="CG77" s="390">
        <v>0</v>
      </c>
    </row>
    <row r="78" spans="1:85" ht="15.5" x14ac:dyDescent="0.35">
      <c r="A78" s="416"/>
      <c r="B78" s="291" t="s">
        <v>402</v>
      </c>
      <c r="C78" s="418"/>
      <c r="D78" s="418"/>
      <c r="E78" s="418"/>
      <c r="F78" s="418"/>
      <c r="G78" s="418"/>
      <c r="H78" s="418"/>
      <c r="I78" s="418"/>
      <c r="J78" s="418"/>
      <c r="K78" s="418"/>
      <c r="L78" s="418"/>
      <c r="M78" s="418"/>
      <c r="N78" s="418"/>
      <c r="O78" s="418"/>
      <c r="P78" s="418"/>
      <c r="Q78" s="418"/>
      <c r="R78" s="418"/>
      <c r="S78" s="418"/>
      <c r="T78" s="418"/>
      <c r="U78" s="418"/>
      <c r="V78" s="418"/>
      <c r="W78" s="418"/>
      <c r="X78" s="418"/>
      <c r="Y78" s="418"/>
      <c r="Z78" s="418"/>
      <c r="AA78" s="418"/>
      <c r="AB78" s="418"/>
      <c r="AC78" s="418"/>
      <c r="AD78" s="418"/>
      <c r="AE78" s="418"/>
      <c r="AF78" s="418"/>
      <c r="AG78" s="418"/>
      <c r="AH78" s="418"/>
      <c r="AI78" s="418"/>
      <c r="AJ78" s="418"/>
      <c r="AK78" s="418"/>
      <c r="AL78" s="418"/>
      <c r="AM78" s="418"/>
      <c r="AN78" s="418"/>
      <c r="AO78" s="418"/>
      <c r="AP78" s="418"/>
      <c r="AQ78" s="418"/>
      <c r="AR78" s="418"/>
      <c r="AS78" s="418"/>
      <c r="AT78" s="418"/>
      <c r="AU78" s="418"/>
      <c r="AV78" s="418"/>
      <c r="AW78" s="418"/>
      <c r="AX78" s="418"/>
      <c r="AY78" s="418"/>
      <c r="AZ78" s="418"/>
      <c r="BA78" s="418"/>
      <c r="BB78" s="418"/>
      <c r="BC78" s="418"/>
      <c r="BD78" s="418"/>
      <c r="BE78" s="418"/>
      <c r="BF78" s="389">
        <v>0</v>
      </c>
      <c r="BG78" s="389">
        <v>0</v>
      </c>
      <c r="BH78" s="389">
        <v>0</v>
      </c>
      <c r="BI78" s="389">
        <v>0</v>
      </c>
      <c r="BJ78" s="389">
        <v>0</v>
      </c>
      <c r="BK78" s="389">
        <v>0</v>
      </c>
      <c r="BL78" s="389">
        <v>0</v>
      </c>
      <c r="BM78" s="389">
        <v>0</v>
      </c>
      <c r="BN78" s="389">
        <v>0</v>
      </c>
      <c r="BO78" s="389">
        <v>0</v>
      </c>
      <c r="BP78" s="389">
        <v>0</v>
      </c>
      <c r="BQ78" s="389">
        <v>0</v>
      </c>
      <c r="BR78" s="389">
        <v>0</v>
      </c>
      <c r="BS78" s="389">
        <v>0</v>
      </c>
      <c r="BT78" s="389">
        <v>0</v>
      </c>
      <c r="BU78" s="389">
        <v>0</v>
      </c>
      <c r="BV78" s="389">
        <v>0</v>
      </c>
      <c r="BW78" s="389">
        <v>0</v>
      </c>
      <c r="BX78" s="389">
        <v>0</v>
      </c>
      <c r="BY78" s="389">
        <v>0</v>
      </c>
      <c r="BZ78" s="389">
        <v>0</v>
      </c>
      <c r="CA78" s="389">
        <v>0</v>
      </c>
      <c r="CB78" s="389">
        <v>0</v>
      </c>
      <c r="CC78" s="389">
        <v>0</v>
      </c>
      <c r="CD78" s="389">
        <v>0</v>
      </c>
      <c r="CE78" s="389">
        <v>0</v>
      </c>
      <c r="CF78" s="389">
        <v>0</v>
      </c>
      <c r="CG78" s="390">
        <v>0</v>
      </c>
    </row>
    <row r="79" spans="1:85" ht="15.5" x14ac:dyDescent="0.35">
      <c r="A79" s="416"/>
      <c r="B79" s="420" t="s">
        <v>570</v>
      </c>
      <c r="C79" s="418"/>
      <c r="D79" s="418"/>
      <c r="E79" s="418"/>
      <c r="F79" s="418"/>
      <c r="G79" s="418"/>
      <c r="H79" s="418"/>
      <c r="I79" s="418"/>
      <c r="J79" s="418"/>
      <c r="K79" s="418"/>
      <c r="L79" s="418"/>
      <c r="M79" s="418"/>
      <c r="N79" s="418"/>
      <c r="O79" s="418"/>
      <c r="P79" s="418"/>
      <c r="Q79" s="418"/>
      <c r="R79" s="418"/>
      <c r="S79" s="418"/>
      <c r="T79" s="418"/>
      <c r="U79" s="418"/>
      <c r="V79" s="418"/>
      <c r="W79" s="418"/>
      <c r="X79" s="418"/>
      <c r="Y79" s="418"/>
      <c r="Z79" s="418"/>
      <c r="AA79" s="418"/>
      <c r="AB79" s="418"/>
      <c r="AC79" s="418"/>
      <c r="AD79" s="418"/>
      <c r="AE79" s="418"/>
      <c r="AF79" s="418"/>
      <c r="AG79" s="418"/>
      <c r="AH79" s="418"/>
      <c r="AI79" s="418"/>
      <c r="AJ79" s="418"/>
      <c r="AK79" s="418"/>
      <c r="AL79" s="418"/>
      <c r="AM79" s="418"/>
      <c r="AN79" s="418"/>
      <c r="AO79" s="418"/>
      <c r="AP79" s="418"/>
      <c r="AQ79" s="418"/>
      <c r="AR79" s="418"/>
      <c r="AS79" s="418"/>
      <c r="AT79" s="418"/>
      <c r="AU79" s="418"/>
      <c r="AV79" s="418"/>
      <c r="AW79" s="418"/>
      <c r="AX79" s="418"/>
      <c r="AY79" s="418"/>
      <c r="AZ79" s="418"/>
      <c r="BA79" s="418"/>
      <c r="BB79" s="418"/>
      <c r="BC79" s="418"/>
      <c r="BD79" s="418"/>
      <c r="BE79" s="418"/>
      <c r="BF79" s="389">
        <v>0</v>
      </c>
      <c r="BG79" s="389">
        <v>0</v>
      </c>
      <c r="BH79" s="389">
        <v>0</v>
      </c>
      <c r="BI79" s="389">
        <v>0</v>
      </c>
      <c r="BJ79" s="389">
        <v>0</v>
      </c>
      <c r="BK79" s="389">
        <v>0</v>
      </c>
      <c r="BL79" s="389">
        <v>0</v>
      </c>
      <c r="BM79" s="389">
        <v>0</v>
      </c>
      <c r="BN79" s="389">
        <v>0</v>
      </c>
      <c r="BO79" s="389">
        <v>0</v>
      </c>
      <c r="BP79" s="389">
        <v>0</v>
      </c>
      <c r="BQ79" s="389">
        <v>0</v>
      </c>
      <c r="BR79" s="389">
        <v>11.445235854076378</v>
      </c>
      <c r="BS79" s="389">
        <v>21.0655441756297</v>
      </c>
      <c r="BT79" s="389">
        <v>280.76518692326033</v>
      </c>
      <c r="BU79" s="389">
        <v>527.21694163390305</v>
      </c>
      <c r="BV79" s="389">
        <v>1404.4280350625183</v>
      </c>
      <c r="BW79" s="389">
        <v>3868.9311552598365</v>
      </c>
      <c r="BX79" s="389">
        <v>6626.9348127311459</v>
      </c>
      <c r="BY79" s="389">
        <v>9242.7274185980787</v>
      </c>
      <c r="BZ79" s="389">
        <v>10730.303176522697</v>
      </c>
      <c r="CA79" s="389">
        <v>13459.927222268552</v>
      </c>
      <c r="CB79" s="389">
        <v>17037.144250657922</v>
      </c>
      <c r="CC79" s="389">
        <v>23149.315371976878</v>
      </c>
      <c r="CD79" s="389">
        <v>25385.877244537503</v>
      </c>
      <c r="CE79" s="389">
        <v>25844.604514033825</v>
      </c>
      <c r="CF79" s="389">
        <v>26462.614905571747</v>
      </c>
      <c r="CG79" s="390">
        <v>27420.929979390501</v>
      </c>
    </row>
    <row r="80" spans="1:85" ht="27" customHeight="1" x14ac:dyDescent="0.35">
      <c r="A80" s="416"/>
      <c r="B80" s="371" t="s">
        <v>571</v>
      </c>
      <c r="C80" s="418"/>
      <c r="D80" s="418"/>
      <c r="E80" s="418"/>
      <c r="F80" s="418"/>
      <c r="G80" s="418"/>
      <c r="H80" s="418"/>
      <c r="I80" s="418"/>
      <c r="J80" s="418"/>
      <c r="K80" s="418"/>
      <c r="L80" s="418"/>
      <c r="M80" s="418"/>
      <c r="N80" s="418"/>
      <c r="O80" s="418"/>
      <c r="P80" s="418"/>
      <c r="Q80" s="418"/>
      <c r="R80" s="418"/>
      <c r="S80" s="418"/>
      <c r="T80" s="418"/>
      <c r="U80" s="418"/>
      <c r="V80" s="418"/>
      <c r="W80" s="418"/>
      <c r="X80" s="418"/>
      <c r="Y80" s="418"/>
      <c r="Z80" s="418"/>
      <c r="AA80" s="418"/>
      <c r="AB80" s="418"/>
      <c r="AC80" s="418"/>
      <c r="AD80" s="418"/>
      <c r="AE80" s="418"/>
      <c r="AF80" s="418"/>
      <c r="AG80" s="418"/>
      <c r="AH80" s="418"/>
      <c r="AI80" s="418"/>
      <c r="AJ80" s="418"/>
      <c r="AK80" s="418"/>
      <c r="AL80" s="418"/>
      <c r="AM80" s="418"/>
      <c r="AN80" s="418"/>
      <c r="AO80" s="418"/>
      <c r="AP80" s="418"/>
      <c r="AQ80" s="418"/>
      <c r="AR80" s="418"/>
      <c r="AS80" s="418"/>
      <c r="AT80" s="418"/>
      <c r="AU80" s="418"/>
      <c r="AV80" s="418"/>
      <c r="AW80" s="418"/>
      <c r="AX80" s="418"/>
      <c r="AY80" s="418"/>
      <c r="AZ80" s="418"/>
      <c r="BA80" s="418"/>
      <c r="BB80" s="418"/>
      <c r="BC80" s="418"/>
      <c r="BD80" s="418"/>
      <c r="BE80" s="418"/>
      <c r="BF80" s="389">
        <v>721.85331126064341</v>
      </c>
      <c r="BG80" s="389">
        <v>727.45255150555431</v>
      </c>
      <c r="BH80" s="389">
        <v>689.50773420838459</v>
      </c>
      <c r="BI80" s="389">
        <v>660.45899985102119</v>
      </c>
      <c r="BJ80" s="389">
        <v>632.88286123620901</v>
      </c>
      <c r="BK80" s="389">
        <v>581.15331418185519</v>
      </c>
      <c r="BL80" s="389">
        <v>465.63193176547333</v>
      </c>
      <c r="BM80" s="389">
        <v>465.52584125358021</v>
      </c>
      <c r="BN80" s="389">
        <v>516.35691108943399</v>
      </c>
      <c r="BO80" s="389">
        <v>494.19806840939162</v>
      </c>
      <c r="BP80" s="389">
        <v>481.07533115076052</v>
      </c>
      <c r="BQ80" s="389">
        <v>454.60135593691081</v>
      </c>
      <c r="BR80" s="389">
        <v>441.22668588214185</v>
      </c>
      <c r="BS80" s="389">
        <v>413.46046144041293</v>
      </c>
      <c r="BT80" s="389">
        <v>414.00172981826069</v>
      </c>
      <c r="BU80" s="389">
        <v>389.57784063304706</v>
      </c>
      <c r="BV80" s="389">
        <v>372.45305001113468</v>
      </c>
      <c r="BW80" s="389">
        <v>360.848102410168</v>
      </c>
      <c r="BX80" s="389">
        <v>332.77666730270516</v>
      </c>
      <c r="BY80" s="389">
        <v>317.74251467793715</v>
      </c>
      <c r="BZ80" s="389">
        <v>283.38495691613286</v>
      </c>
      <c r="CA80" s="389">
        <v>272.10443202108661</v>
      </c>
      <c r="CB80" s="389">
        <v>262.27429419758118</v>
      </c>
      <c r="CC80" s="389">
        <v>242.22188376255858</v>
      </c>
      <c r="CD80" s="389">
        <v>230.95050107088377</v>
      </c>
      <c r="CE80" s="389">
        <v>225.17480964668101</v>
      </c>
      <c r="CF80" s="389">
        <v>211.56801097839667</v>
      </c>
      <c r="CG80" s="390">
        <v>194.13853731588156</v>
      </c>
    </row>
    <row r="81" spans="1:85" ht="15.5" x14ac:dyDescent="0.35">
      <c r="A81" s="416"/>
      <c r="B81" s="291" t="s">
        <v>572</v>
      </c>
      <c r="C81" s="418"/>
      <c r="D81" s="418"/>
      <c r="E81" s="418"/>
      <c r="F81" s="418"/>
      <c r="G81" s="418"/>
      <c r="H81" s="418"/>
      <c r="I81" s="418"/>
      <c r="J81" s="418"/>
      <c r="K81" s="418"/>
      <c r="L81" s="418"/>
      <c r="M81" s="418"/>
      <c r="N81" s="418"/>
      <c r="O81" s="418"/>
      <c r="P81" s="418"/>
      <c r="Q81" s="418"/>
      <c r="R81" s="418"/>
      <c r="S81" s="418"/>
      <c r="T81" s="418"/>
      <c r="U81" s="418"/>
      <c r="V81" s="418"/>
      <c r="W81" s="418"/>
      <c r="X81" s="418"/>
      <c r="Y81" s="418"/>
      <c r="Z81" s="418"/>
      <c r="AA81" s="418"/>
      <c r="AB81" s="418"/>
      <c r="AC81" s="418"/>
      <c r="AD81" s="418"/>
      <c r="AE81" s="418"/>
      <c r="AF81" s="418"/>
      <c r="AG81" s="418"/>
      <c r="AH81" s="418"/>
      <c r="AI81" s="418"/>
      <c r="AJ81" s="418"/>
      <c r="AK81" s="418"/>
      <c r="AL81" s="418"/>
      <c r="AM81" s="418"/>
      <c r="AN81" s="418"/>
      <c r="AO81" s="418"/>
      <c r="AP81" s="418"/>
      <c r="AQ81" s="418"/>
      <c r="AR81" s="418"/>
      <c r="AS81" s="418"/>
      <c r="AT81" s="418"/>
      <c r="AU81" s="418"/>
      <c r="AV81" s="418"/>
      <c r="AW81" s="418"/>
      <c r="AX81" s="418"/>
      <c r="AY81" s="418"/>
      <c r="AZ81" s="418"/>
      <c r="BA81" s="418"/>
      <c r="BB81" s="418"/>
      <c r="BC81" s="418"/>
      <c r="BD81" s="418"/>
      <c r="BE81" s="418"/>
      <c r="BF81" s="389">
        <v>8.2971975967397213</v>
      </c>
      <c r="BG81" s="389">
        <v>6.2751510835017568</v>
      </c>
      <c r="BH81" s="389">
        <v>5.3828142362019653</v>
      </c>
      <c r="BI81" s="389">
        <v>9.9326588988003373</v>
      </c>
      <c r="BJ81" s="389">
        <v>8.7575345822396802</v>
      </c>
      <c r="BK81" s="389">
        <v>8.6556697695638007</v>
      </c>
      <c r="BL81" s="389">
        <v>3.2334930954268475</v>
      </c>
      <c r="BM81" s="389">
        <v>2.6736046137387248</v>
      </c>
      <c r="BN81" s="389">
        <v>2.3138119317902794</v>
      </c>
      <c r="BO81" s="389">
        <v>2.0292870139902695</v>
      </c>
      <c r="BP81" s="389">
        <v>1.777143074216887</v>
      </c>
      <c r="BQ81" s="389">
        <v>1.772555652681046</v>
      </c>
      <c r="BR81" s="389">
        <v>1.610811721113298</v>
      </c>
      <c r="BS81" s="389">
        <v>1.4314801266842929</v>
      </c>
      <c r="BT81" s="389">
        <v>1.3330845647814349</v>
      </c>
      <c r="BU81" s="389">
        <v>1.2517770330256941</v>
      </c>
      <c r="BV81" s="389">
        <v>1.1893897388400003</v>
      </c>
      <c r="BW81" s="389">
        <v>1.1072194060439207</v>
      </c>
      <c r="BX81" s="389">
        <v>0.82301306194839607</v>
      </c>
      <c r="BY81" s="389">
        <v>0.69763243005697395</v>
      </c>
      <c r="BZ81" s="389">
        <v>0.50763853466930731</v>
      </c>
      <c r="CA81" s="389">
        <v>0.37840486014180941</v>
      </c>
      <c r="CB81" s="389">
        <v>0.28726100890982759</v>
      </c>
      <c r="CC81" s="389">
        <v>0.208283567099696</v>
      </c>
      <c r="CD81" s="389">
        <v>0.16428635866722296</v>
      </c>
      <c r="CE81" s="389">
        <v>0.13426039672875878</v>
      </c>
      <c r="CF81" s="389">
        <v>9.9263328639014242E-2</v>
      </c>
      <c r="CG81" s="390">
        <v>6.7246228107117126E-2</v>
      </c>
    </row>
    <row r="82" spans="1:85" ht="15.5" x14ac:dyDescent="0.35">
      <c r="A82" s="416"/>
      <c r="B82" s="291" t="s">
        <v>573</v>
      </c>
      <c r="C82" s="418"/>
      <c r="D82" s="418"/>
      <c r="E82" s="418"/>
      <c r="F82" s="418"/>
      <c r="G82" s="418"/>
      <c r="H82" s="418"/>
      <c r="I82" s="418"/>
      <c r="J82" s="418"/>
      <c r="K82" s="418"/>
      <c r="L82" s="418"/>
      <c r="M82" s="418"/>
      <c r="N82" s="418"/>
      <c r="O82" s="418"/>
      <c r="P82" s="418"/>
      <c r="Q82" s="418"/>
      <c r="R82" s="418"/>
      <c r="S82" s="418"/>
      <c r="T82" s="418"/>
      <c r="U82" s="418"/>
      <c r="V82" s="418"/>
      <c r="W82" s="418"/>
      <c r="X82" s="418"/>
      <c r="Y82" s="418"/>
      <c r="Z82" s="418"/>
      <c r="AA82" s="418"/>
      <c r="AB82" s="418"/>
      <c r="AC82" s="418"/>
      <c r="AD82" s="418"/>
      <c r="AE82" s="418"/>
      <c r="AF82" s="418"/>
      <c r="AG82" s="418"/>
      <c r="AH82" s="418"/>
      <c r="AI82" s="418"/>
      <c r="AJ82" s="418"/>
      <c r="AK82" s="418"/>
      <c r="AL82" s="418"/>
      <c r="AM82" s="418"/>
      <c r="AN82" s="418"/>
      <c r="AO82" s="418"/>
      <c r="AP82" s="418"/>
      <c r="AQ82" s="418"/>
      <c r="AR82" s="418"/>
      <c r="AS82" s="418"/>
      <c r="AT82" s="418"/>
      <c r="AU82" s="418"/>
      <c r="AV82" s="418"/>
      <c r="AW82" s="418"/>
      <c r="AX82" s="418"/>
      <c r="AY82" s="418"/>
      <c r="AZ82" s="418"/>
      <c r="BA82" s="418"/>
      <c r="BB82" s="418"/>
      <c r="BC82" s="418"/>
      <c r="BD82" s="418"/>
      <c r="BE82" s="418"/>
      <c r="BF82" s="389">
        <v>710.55294366213684</v>
      </c>
      <c r="BG82" s="389">
        <v>718.86159823511571</v>
      </c>
      <c r="BH82" s="389">
        <v>682.17517433794285</v>
      </c>
      <c r="BI82" s="389">
        <v>648.75843567906009</v>
      </c>
      <c r="BJ82" s="389">
        <v>622.43101615822775</v>
      </c>
      <c r="BK82" s="389">
        <v>570.83550354308272</v>
      </c>
      <c r="BL82" s="389">
        <v>461.00882219897534</v>
      </c>
      <c r="BM82" s="389">
        <v>461.62237983464127</v>
      </c>
      <c r="BN82" s="389">
        <v>512.96885349966738</v>
      </c>
      <c r="BO82" s="389">
        <v>491.29976734587081</v>
      </c>
      <c r="BP82" s="389">
        <v>478.76310897704747</v>
      </c>
      <c r="BQ82" s="389">
        <v>452.83696591376435</v>
      </c>
      <c r="BR82" s="389">
        <v>439.61854074085562</v>
      </c>
      <c r="BS82" s="389">
        <v>412.07722724903221</v>
      </c>
      <c r="BT82" s="389">
        <v>412.66864525347921</v>
      </c>
      <c r="BU82" s="389">
        <v>388.35462843754414</v>
      </c>
      <c r="BV82" s="389">
        <v>371.30961497312535</v>
      </c>
      <c r="BW82" s="389">
        <v>359.74050476060495</v>
      </c>
      <c r="BX82" s="389">
        <v>331.96086246893645</v>
      </c>
      <c r="BY82" s="389">
        <v>317.01187000735183</v>
      </c>
      <c r="BZ82" s="389">
        <v>282.88184366387458</v>
      </c>
      <c r="CA82" s="389">
        <v>271.73479932871948</v>
      </c>
      <c r="CB82" s="389">
        <v>261.9841335186714</v>
      </c>
      <c r="CC82" s="389">
        <v>242.01360019545891</v>
      </c>
      <c r="CD82" s="389">
        <v>230.78621471221655</v>
      </c>
      <c r="CE82" s="389">
        <v>225.04054924995225</v>
      </c>
      <c r="CF82" s="389">
        <v>211.46874764975766</v>
      </c>
      <c r="CG82" s="390">
        <v>194.07129108777443</v>
      </c>
    </row>
    <row r="83" spans="1:85" ht="15.5" x14ac:dyDescent="0.35">
      <c r="A83" s="416"/>
      <c r="B83" s="291" t="s">
        <v>575</v>
      </c>
      <c r="C83" s="418"/>
      <c r="D83" s="418"/>
      <c r="E83" s="418"/>
      <c r="F83" s="418"/>
      <c r="G83" s="418"/>
      <c r="H83" s="418"/>
      <c r="I83" s="418"/>
      <c r="J83" s="418"/>
      <c r="K83" s="418"/>
      <c r="L83" s="418"/>
      <c r="M83" s="418"/>
      <c r="N83" s="418"/>
      <c r="O83" s="418"/>
      <c r="P83" s="418"/>
      <c r="Q83" s="418"/>
      <c r="R83" s="418"/>
      <c r="S83" s="418"/>
      <c r="T83" s="418"/>
      <c r="U83" s="418"/>
      <c r="V83" s="418"/>
      <c r="W83" s="418"/>
      <c r="X83" s="418"/>
      <c r="Y83" s="418"/>
      <c r="Z83" s="418"/>
      <c r="AA83" s="418"/>
      <c r="AB83" s="418"/>
      <c r="AC83" s="418"/>
      <c r="AD83" s="418"/>
      <c r="AE83" s="418"/>
      <c r="AF83" s="418"/>
      <c r="AG83" s="418"/>
      <c r="AH83" s="418"/>
      <c r="AI83" s="418"/>
      <c r="AJ83" s="418"/>
      <c r="AK83" s="418"/>
      <c r="AL83" s="418"/>
      <c r="AM83" s="418"/>
      <c r="AN83" s="418"/>
      <c r="AO83" s="418"/>
      <c r="AP83" s="418"/>
      <c r="AQ83" s="418"/>
      <c r="AR83" s="418"/>
      <c r="AS83" s="418"/>
      <c r="AT83" s="418"/>
      <c r="AU83" s="418"/>
      <c r="AV83" s="418"/>
      <c r="AW83" s="418"/>
      <c r="AX83" s="418"/>
      <c r="AY83" s="418"/>
      <c r="AZ83" s="418"/>
      <c r="BA83" s="418"/>
      <c r="BB83" s="418"/>
      <c r="BC83" s="418"/>
      <c r="BD83" s="418"/>
      <c r="BE83" s="418"/>
      <c r="BF83" s="389">
        <v>3.0031700017668936</v>
      </c>
      <c r="BG83" s="389">
        <v>2.315802186936879</v>
      </c>
      <c r="BH83" s="389">
        <v>1.9497456342397199</v>
      </c>
      <c r="BI83" s="389">
        <v>1.7679052731606932</v>
      </c>
      <c r="BJ83" s="389">
        <v>1.6943104957415251</v>
      </c>
      <c r="BK83" s="389">
        <v>1.6621408692086477</v>
      </c>
      <c r="BL83" s="389">
        <v>1.38961647107116</v>
      </c>
      <c r="BM83" s="389">
        <v>1.229856805200223</v>
      </c>
      <c r="BN83" s="389">
        <v>1.0742456579763435</v>
      </c>
      <c r="BO83" s="389">
        <v>0.86901404953052641</v>
      </c>
      <c r="BP83" s="389">
        <v>0.53507909949613586</v>
      </c>
      <c r="BQ83" s="389">
        <v>-8.1656295345696756E-3</v>
      </c>
      <c r="BR83" s="389">
        <v>-2.6665798270974531E-3</v>
      </c>
      <c r="BS83" s="389">
        <v>-4.824593530357571E-2</v>
      </c>
      <c r="BT83" s="389">
        <v>0</v>
      </c>
      <c r="BU83" s="389">
        <v>-2.8564837522755189E-2</v>
      </c>
      <c r="BV83" s="389">
        <v>-4.5954700830631356E-2</v>
      </c>
      <c r="BW83" s="389">
        <v>3.7824351920704509E-4</v>
      </c>
      <c r="BX83" s="389">
        <v>-7.2082281797255241E-3</v>
      </c>
      <c r="BY83" s="389">
        <v>3.3012240528323321E-2</v>
      </c>
      <c r="BZ83" s="389">
        <v>-4.525282410989595E-3</v>
      </c>
      <c r="CA83" s="389">
        <v>-8.7721677746706046E-3</v>
      </c>
      <c r="CB83" s="389">
        <v>2.89967E-3</v>
      </c>
      <c r="CC83" s="389">
        <v>0</v>
      </c>
      <c r="CD83" s="389">
        <v>0</v>
      </c>
      <c r="CE83" s="389">
        <v>0</v>
      </c>
      <c r="CF83" s="389">
        <v>0</v>
      </c>
      <c r="CG83" s="390">
        <v>0</v>
      </c>
    </row>
    <row r="84" spans="1:85" ht="27" customHeight="1" x14ac:dyDescent="0.35">
      <c r="A84" s="416"/>
      <c r="B84" s="371" t="s">
        <v>608</v>
      </c>
      <c r="C84" s="418"/>
      <c r="D84" s="418"/>
      <c r="E84" s="418"/>
      <c r="F84" s="418"/>
      <c r="G84" s="418"/>
      <c r="H84" s="418"/>
      <c r="I84" s="418"/>
      <c r="J84" s="418"/>
      <c r="K84" s="418"/>
      <c r="L84" s="418"/>
      <c r="M84" s="418"/>
      <c r="N84" s="418"/>
      <c r="O84" s="418"/>
      <c r="P84" s="418"/>
      <c r="Q84" s="418"/>
      <c r="R84" s="418"/>
      <c r="S84" s="418"/>
      <c r="T84" s="418"/>
      <c r="U84" s="418"/>
      <c r="V84" s="418"/>
      <c r="W84" s="418"/>
      <c r="X84" s="418"/>
      <c r="Y84" s="418"/>
      <c r="Z84" s="418"/>
      <c r="AA84" s="418"/>
      <c r="AB84" s="418"/>
      <c r="AC84" s="418"/>
      <c r="AD84" s="418"/>
      <c r="AE84" s="418"/>
      <c r="AF84" s="418"/>
      <c r="AG84" s="418"/>
      <c r="AH84" s="418"/>
      <c r="AI84" s="418"/>
      <c r="AJ84" s="418"/>
      <c r="AK84" s="418"/>
      <c r="AL84" s="418"/>
      <c r="AM84" s="418"/>
      <c r="AN84" s="418"/>
      <c r="AO84" s="418"/>
      <c r="AP84" s="418"/>
      <c r="AQ84" s="418"/>
      <c r="AR84" s="418"/>
      <c r="AS84" s="418"/>
      <c r="AT84" s="418"/>
      <c r="AU84" s="418"/>
      <c r="AV84" s="418"/>
      <c r="AW84" s="418"/>
      <c r="AX84" s="418"/>
      <c r="AY84" s="418"/>
      <c r="AZ84" s="418"/>
      <c r="BA84" s="418"/>
      <c r="BB84" s="418"/>
      <c r="BC84" s="418"/>
      <c r="BD84" s="418"/>
      <c r="BE84" s="418"/>
      <c r="BF84" s="389">
        <v>2138.224387711768</v>
      </c>
      <c r="BG84" s="389">
        <v>2199.4109480830234</v>
      </c>
      <c r="BH84" s="389">
        <v>2114.8678753736517</v>
      </c>
      <c r="BI84" s="389">
        <v>2089.9790106187202</v>
      </c>
      <c r="BJ84" s="389">
        <v>2068.563430962507</v>
      </c>
      <c r="BK84" s="389">
        <v>2141.1371821983898</v>
      </c>
      <c r="BL84" s="389">
        <v>2167.2038134819945</v>
      </c>
      <c r="BM84" s="389">
        <v>2352.2498428240638</v>
      </c>
      <c r="BN84" s="389">
        <v>2534.8009333480909</v>
      </c>
      <c r="BO84" s="389">
        <v>2763.1228023256504</v>
      </c>
      <c r="BP84" s="389">
        <v>3060.4036286301634</v>
      </c>
      <c r="BQ84" s="389">
        <v>3267.6097367558577</v>
      </c>
      <c r="BR84" s="389">
        <v>3548.2356623716137</v>
      </c>
      <c r="BS84" s="389">
        <v>3850.3198599580805</v>
      </c>
      <c r="BT84" s="389">
        <v>3940.1134674820537</v>
      </c>
      <c r="BU84" s="389">
        <v>4204.1582789344056</v>
      </c>
      <c r="BV84" s="389">
        <v>4566.9524990148684</v>
      </c>
      <c r="BW84" s="389">
        <v>4617.2176346848146</v>
      </c>
      <c r="BX84" s="389">
        <v>4517.0448378220808</v>
      </c>
      <c r="BY84" s="389">
        <v>4590.4265223595321</v>
      </c>
      <c r="BZ84" s="389">
        <v>4778.3238679044198</v>
      </c>
      <c r="CA84" s="389">
        <v>5179.8331383746909</v>
      </c>
      <c r="CB84" s="389">
        <v>5572.3517650089389</v>
      </c>
      <c r="CC84" s="389">
        <v>5725.149463868438</v>
      </c>
      <c r="CD84" s="389">
        <v>5988.7787251458649</v>
      </c>
      <c r="CE84" s="389">
        <v>6243.7885152805648</v>
      </c>
      <c r="CF84" s="389">
        <v>6513.3277069062788</v>
      </c>
      <c r="CG84" s="390">
        <v>6821.9018070575385</v>
      </c>
    </row>
    <row r="85" spans="1:85" ht="15.5" x14ac:dyDescent="0.35">
      <c r="A85" s="416"/>
      <c r="B85" s="420" t="s">
        <v>358</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18"/>
      <c r="AC85" s="418"/>
      <c r="AD85" s="418"/>
      <c r="AE85" s="418"/>
      <c r="AF85" s="418"/>
      <c r="AG85" s="418"/>
      <c r="AH85" s="418"/>
      <c r="AI85" s="418"/>
      <c r="AJ85" s="418"/>
      <c r="AK85" s="418"/>
      <c r="AL85" s="418"/>
      <c r="AM85" s="418"/>
      <c r="AN85" s="418"/>
      <c r="AO85" s="418"/>
      <c r="AP85" s="418"/>
      <c r="AQ85" s="418"/>
      <c r="AR85" s="418"/>
      <c r="AS85" s="418"/>
      <c r="AT85" s="418"/>
      <c r="AU85" s="418"/>
      <c r="AV85" s="418"/>
      <c r="AW85" s="418"/>
      <c r="AX85" s="418"/>
      <c r="AY85" s="418"/>
      <c r="AZ85" s="418"/>
      <c r="BA85" s="418"/>
      <c r="BB85" s="418"/>
      <c r="BC85" s="418"/>
      <c r="BD85" s="418"/>
      <c r="BE85" s="418"/>
      <c r="BF85" s="389">
        <v>1484.9840557802809</v>
      </c>
      <c r="BG85" s="389">
        <v>1558.4790848688069</v>
      </c>
      <c r="BH85" s="389">
        <v>1573.8344480346764</v>
      </c>
      <c r="BI85" s="389">
        <v>1614.608485349974</v>
      </c>
      <c r="BJ85" s="389">
        <v>1614.7388279497457</v>
      </c>
      <c r="BK85" s="389">
        <v>1708.3721702145497</v>
      </c>
      <c r="BL85" s="389">
        <v>1759.5124148098844</v>
      </c>
      <c r="BM85" s="389">
        <v>1910.2681517435742</v>
      </c>
      <c r="BN85" s="389">
        <v>1981.3431410584094</v>
      </c>
      <c r="BO85" s="389">
        <v>2159.830084294791</v>
      </c>
      <c r="BP85" s="389">
        <v>2361.4087340263773</v>
      </c>
      <c r="BQ85" s="389">
        <v>2514.7705903837923</v>
      </c>
      <c r="BR85" s="389">
        <v>2767.325383436867</v>
      </c>
      <c r="BS85" s="389">
        <v>3024.6774888529148</v>
      </c>
      <c r="BT85" s="389">
        <v>3101.4572086122312</v>
      </c>
      <c r="BU85" s="389">
        <v>3244.1540215908731</v>
      </c>
      <c r="BV85" s="389">
        <v>3428.3311041456313</v>
      </c>
      <c r="BW85" s="389">
        <v>3552.4482183987766</v>
      </c>
      <c r="BX85" s="389">
        <v>3484.5827077071526</v>
      </c>
      <c r="BY85" s="389">
        <v>3543.7404459126324</v>
      </c>
      <c r="BZ85" s="389">
        <v>3497.9379487001324</v>
      </c>
      <c r="CA85" s="389">
        <v>3792.718976768283</v>
      </c>
      <c r="CB85" s="389">
        <v>4153.3594462037072</v>
      </c>
      <c r="CC85" s="389">
        <v>4304.0332338448552</v>
      </c>
      <c r="CD85" s="389">
        <v>4501.2016782254095</v>
      </c>
      <c r="CE85" s="389">
        <v>4705.4852057111284</v>
      </c>
      <c r="CF85" s="389">
        <v>4870.9118489213743</v>
      </c>
      <c r="CG85" s="390">
        <v>5060.4789509733528</v>
      </c>
    </row>
    <row r="86" spans="1:85" ht="15.5" x14ac:dyDescent="0.35">
      <c r="A86" s="416"/>
      <c r="B86" s="420" t="s">
        <v>609</v>
      </c>
      <c r="C86" s="418"/>
      <c r="D86" s="418"/>
      <c r="E86" s="418"/>
      <c r="F86" s="418"/>
      <c r="G86" s="418"/>
      <c r="H86" s="418"/>
      <c r="I86" s="418"/>
      <c r="J86" s="418"/>
      <c r="K86" s="418"/>
      <c r="L86" s="418"/>
      <c r="M86" s="418"/>
      <c r="N86" s="418"/>
      <c r="O86" s="418"/>
      <c r="P86" s="418"/>
      <c r="Q86" s="418"/>
      <c r="R86" s="418"/>
      <c r="S86" s="418"/>
      <c r="T86" s="418"/>
      <c r="U86" s="418"/>
      <c r="V86" s="418"/>
      <c r="W86" s="418"/>
      <c r="X86" s="418"/>
      <c r="Y86" s="418"/>
      <c r="Z86" s="418"/>
      <c r="AA86" s="418"/>
      <c r="AB86" s="418"/>
      <c r="AC86" s="418"/>
      <c r="AD86" s="418"/>
      <c r="AE86" s="418"/>
      <c r="AF86" s="418"/>
      <c r="AG86" s="418"/>
      <c r="AH86" s="418"/>
      <c r="AI86" s="418"/>
      <c r="AJ86" s="418"/>
      <c r="AK86" s="418"/>
      <c r="AL86" s="418"/>
      <c r="AM86" s="418"/>
      <c r="AN86" s="418"/>
      <c r="AO86" s="418"/>
      <c r="AP86" s="418"/>
      <c r="AQ86" s="418"/>
      <c r="AR86" s="418"/>
      <c r="AS86" s="418"/>
      <c r="AT86" s="418"/>
      <c r="AU86" s="418"/>
      <c r="AV86" s="418"/>
      <c r="AW86" s="418"/>
      <c r="AX86" s="418"/>
      <c r="AY86" s="418"/>
      <c r="AZ86" s="418"/>
      <c r="BA86" s="418"/>
      <c r="BB86" s="418"/>
      <c r="BC86" s="418"/>
      <c r="BD86" s="418"/>
      <c r="BE86" s="418"/>
      <c r="BF86" s="389">
        <v>653.24033193148716</v>
      </c>
      <c r="BG86" s="389">
        <v>640.93186321421638</v>
      </c>
      <c r="BH86" s="389">
        <v>541.03342733897523</v>
      </c>
      <c r="BI86" s="389">
        <v>475.37052526874595</v>
      </c>
      <c r="BJ86" s="389">
        <v>453.8246030127616</v>
      </c>
      <c r="BK86" s="389">
        <v>432.76501198384017</v>
      </c>
      <c r="BL86" s="389">
        <v>407.69139867211004</v>
      </c>
      <c r="BM86" s="389">
        <v>441.98169108048955</v>
      </c>
      <c r="BN86" s="389">
        <v>553.45779228968161</v>
      </c>
      <c r="BO86" s="389">
        <v>603.29271803085942</v>
      </c>
      <c r="BP86" s="389">
        <v>698.99489460378652</v>
      </c>
      <c r="BQ86" s="389">
        <v>752.8391463720651</v>
      </c>
      <c r="BR86" s="389">
        <v>780.64099437090692</v>
      </c>
      <c r="BS86" s="389">
        <v>823.56557443586269</v>
      </c>
      <c r="BT86" s="389">
        <v>810.80490952363414</v>
      </c>
      <c r="BU86" s="389">
        <v>859.80304867343887</v>
      </c>
      <c r="BV86" s="389">
        <v>835.92131083521474</v>
      </c>
      <c r="BW86" s="389">
        <v>777.72356310045518</v>
      </c>
      <c r="BX86" s="389">
        <v>579.82366544742251</v>
      </c>
      <c r="BY86" s="389">
        <v>466.71101452648259</v>
      </c>
      <c r="BZ86" s="389">
        <v>547.4782505630543</v>
      </c>
      <c r="CA86" s="389">
        <v>415.97200087148173</v>
      </c>
      <c r="CB86" s="389">
        <v>141.46675078631858</v>
      </c>
      <c r="CC86" s="389">
        <v>3.2443009995995559E-2</v>
      </c>
      <c r="CD86" s="389">
        <v>-8.2853101611886804E-2</v>
      </c>
      <c r="CE86" s="389">
        <v>-1.2633707823194356</v>
      </c>
      <c r="CF86" s="389">
        <v>-1.5148501768827431</v>
      </c>
      <c r="CG86" s="390">
        <v>-1.5395368701265315</v>
      </c>
    </row>
    <row r="87" spans="1:85" ht="15.5" x14ac:dyDescent="0.35">
      <c r="A87" s="416"/>
      <c r="B87" s="291" t="s">
        <v>610</v>
      </c>
      <c r="C87" s="418"/>
      <c r="D87" s="418"/>
      <c r="E87" s="418"/>
      <c r="F87" s="418"/>
      <c r="G87" s="418"/>
      <c r="H87" s="418"/>
      <c r="I87" s="418"/>
      <c r="J87" s="418"/>
      <c r="K87" s="418"/>
      <c r="L87" s="418"/>
      <c r="M87" s="418"/>
      <c r="N87" s="418"/>
      <c r="O87" s="418"/>
      <c r="P87" s="418"/>
      <c r="Q87" s="418"/>
      <c r="R87" s="418"/>
      <c r="S87" s="418"/>
      <c r="T87" s="418"/>
      <c r="U87" s="418"/>
      <c r="V87" s="418"/>
      <c r="W87" s="418"/>
      <c r="X87" s="418"/>
      <c r="Y87" s="418"/>
      <c r="Z87" s="418"/>
      <c r="AA87" s="418"/>
      <c r="AB87" s="418"/>
      <c r="AC87" s="418"/>
      <c r="AD87" s="418"/>
      <c r="AE87" s="418"/>
      <c r="AF87" s="418"/>
      <c r="AG87" s="418"/>
      <c r="AH87" s="418"/>
      <c r="AI87" s="418"/>
      <c r="AJ87" s="418"/>
      <c r="AK87" s="418"/>
      <c r="AL87" s="418"/>
      <c r="AM87" s="418"/>
      <c r="AN87" s="418"/>
      <c r="AO87" s="418"/>
      <c r="AP87" s="418"/>
      <c r="AQ87" s="418"/>
      <c r="AR87" s="418"/>
      <c r="AS87" s="418"/>
      <c r="AT87" s="418"/>
      <c r="AU87" s="418"/>
      <c r="AV87" s="418"/>
      <c r="AW87" s="418"/>
      <c r="AX87" s="418"/>
      <c r="AY87" s="418"/>
      <c r="AZ87" s="418"/>
      <c r="BA87" s="418"/>
      <c r="BB87" s="418"/>
      <c r="BC87" s="418"/>
      <c r="BD87" s="418"/>
      <c r="BE87" s="418"/>
      <c r="BF87" s="389">
        <v>0</v>
      </c>
      <c r="BG87" s="389">
        <v>0</v>
      </c>
      <c r="BH87" s="389">
        <v>0</v>
      </c>
      <c r="BI87" s="389">
        <v>0</v>
      </c>
      <c r="BJ87" s="389">
        <v>0</v>
      </c>
      <c r="BK87" s="389">
        <v>0</v>
      </c>
      <c r="BL87" s="389">
        <v>0</v>
      </c>
      <c r="BM87" s="389">
        <v>0</v>
      </c>
      <c r="BN87" s="389">
        <v>0</v>
      </c>
      <c r="BO87" s="389">
        <v>0</v>
      </c>
      <c r="BP87" s="389">
        <v>0</v>
      </c>
      <c r="BQ87" s="389">
        <v>0</v>
      </c>
      <c r="BR87" s="389">
        <v>0.26928456383943628</v>
      </c>
      <c r="BS87" s="389">
        <v>2.0767966693027931</v>
      </c>
      <c r="BT87" s="389">
        <v>27.851349346188492</v>
      </c>
      <c r="BU87" s="389">
        <v>100.20120867009366</v>
      </c>
      <c r="BV87" s="389">
        <v>302.70008403402227</v>
      </c>
      <c r="BW87" s="389">
        <v>287.04585318558242</v>
      </c>
      <c r="BX87" s="389">
        <v>452.63846466750579</v>
      </c>
      <c r="BY87" s="389">
        <v>579.97506192041783</v>
      </c>
      <c r="BZ87" s="389">
        <v>732.90766864123225</v>
      </c>
      <c r="CA87" s="389">
        <v>971.14216073492696</v>
      </c>
      <c r="CB87" s="389">
        <v>1277.525568018913</v>
      </c>
      <c r="CC87" s="389">
        <v>1421.0837870135865</v>
      </c>
      <c r="CD87" s="389">
        <v>1487.6599000220674</v>
      </c>
      <c r="CE87" s="389">
        <v>1539.5666803517565</v>
      </c>
      <c r="CF87" s="389">
        <v>1643.9307081617872</v>
      </c>
      <c r="CG87" s="390">
        <v>1762.9623929543118</v>
      </c>
    </row>
    <row r="88" spans="1:85" ht="15.5" x14ac:dyDescent="0.35">
      <c r="A88" s="416"/>
      <c r="B88" s="336" t="s">
        <v>578</v>
      </c>
      <c r="C88" s="418"/>
      <c r="D88" s="418"/>
      <c r="E88" s="418"/>
      <c r="F88" s="418"/>
      <c r="G88" s="418"/>
      <c r="H88" s="418"/>
      <c r="I88" s="418"/>
      <c r="J88" s="418"/>
      <c r="K88" s="418"/>
      <c r="L88" s="418"/>
      <c r="M88" s="418"/>
      <c r="N88" s="418"/>
      <c r="O88" s="418"/>
      <c r="P88" s="418"/>
      <c r="Q88" s="418"/>
      <c r="R88" s="418"/>
      <c r="S88" s="418"/>
      <c r="T88" s="418"/>
      <c r="U88" s="418"/>
      <c r="V88" s="418"/>
      <c r="W88" s="418"/>
      <c r="X88" s="418"/>
      <c r="Y88" s="418"/>
      <c r="Z88" s="418"/>
      <c r="AA88" s="418"/>
      <c r="AB88" s="418"/>
      <c r="AC88" s="418"/>
      <c r="AD88" s="418"/>
      <c r="AE88" s="418"/>
      <c r="AF88" s="418"/>
      <c r="AG88" s="418"/>
      <c r="AH88" s="418"/>
      <c r="AI88" s="418"/>
      <c r="AJ88" s="418"/>
      <c r="AK88" s="418"/>
      <c r="AL88" s="418"/>
      <c r="AM88" s="418"/>
      <c r="AN88" s="418"/>
      <c r="AO88" s="418"/>
      <c r="AP88" s="418"/>
      <c r="AQ88" s="418"/>
      <c r="AR88" s="418"/>
      <c r="AS88" s="418"/>
      <c r="AT88" s="418"/>
      <c r="AU88" s="418"/>
      <c r="AV88" s="418"/>
      <c r="AW88" s="418"/>
      <c r="AX88" s="418"/>
      <c r="AY88" s="418"/>
      <c r="AZ88" s="418"/>
      <c r="BA88" s="418"/>
      <c r="BB88" s="418"/>
      <c r="BC88" s="418"/>
      <c r="BD88" s="418"/>
      <c r="BE88" s="418"/>
      <c r="BF88" s="389">
        <v>0</v>
      </c>
      <c r="BG88" s="389">
        <v>0</v>
      </c>
      <c r="BH88" s="389">
        <v>0</v>
      </c>
      <c r="BI88" s="389">
        <v>0</v>
      </c>
      <c r="BJ88" s="389">
        <v>0</v>
      </c>
      <c r="BK88" s="389">
        <v>0</v>
      </c>
      <c r="BL88" s="389">
        <v>0</v>
      </c>
      <c r="BM88" s="389">
        <v>0</v>
      </c>
      <c r="BN88" s="389">
        <v>0</v>
      </c>
      <c r="BO88" s="389">
        <v>0</v>
      </c>
      <c r="BP88" s="389">
        <v>0</v>
      </c>
      <c r="BQ88" s="389">
        <v>0</v>
      </c>
      <c r="BR88" s="389">
        <v>0</v>
      </c>
      <c r="BS88" s="389">
        <v>0</v>
      </c>
      <c r="BT88" s="389">
        <v>0</v>
      </c>
      <c r="BU88" s="389">
        <v>0</v>
      </c>
      <c r="BV88" s="389">
        <v>0</v>
      </c>
      <c r="BW88" s="389">
        <v>0</v>
      </c>
      <c r="BX88" s="389">
        <v>0</v>
      </c>
      <c r="BY88" s="389">
        <v>0</v>
      </c>
      <c r="BZ88" s="389">
        <v>1360.3528401452131</v>
      </c>
      <c r="CA88" s="389">
        <v>1536.7945537449759</v>
      </c>
      <c r="CB88" s="389">
        <v>2.4203586587418062</v>
      </c>
      <c r="CC88" s="389">
        <v>0</v>
      </c>
      <c r="CD88" s="389">
        <v>0</v>
      </c>
      <c r="CE88" s="389">
        <v>0</v>
      </c>
      <c r="CF88" s="389">
        <v>0</v>
      </c>
      <c r="CG88" s="390">
        <v>0</v>
      </c>
    </row>
    <row r="89" spans="1:85" ht="27" customHeight="1" x14ac:dyDescent="0.35">
      <c r="A89" s="416"/>
      <c r="B89" s="371" t="s">
        <v>611</v>
      </c>
      <c r="C89" s="418"/>
      <c r="D89" s="418"/>
      <c r="E89" s="418"/>
      <c r="F89" s="418"/>
      <c r="G89" s="418"/>
      <c r="H89" s="418"/>
      <c r="I89" s="418"/>
      <c r="J89" s="418"/>
      <c r="K89" s="418"/>
      <c r="L89" s="418"/>
      <c r="M89" s="418"/>
      <c r="N89" s="418"/>
      <c r="O89" s="418"/>
      <c r="P89" s="418"/>
      <c r="Q89" s="418"/>
      <c r="R89" s="418"/>
      <c r="S89" s="418"/>
      <c r="T89" s="418"/>
      <c r="U89" s="418"/>
      <c r="V89" s="418"/>
      <c r="W89" s="418"/>
      <c r="X89" s="418"/>
      <c r="Y89" s="418"/>
      <c r="Z89" s="418"/>
      <c r="AA89" s="418"/>
      <c r="AB89" s="418"/>
      <c r="AC89" s="418"/>
      <c r="AD89" s="418"/>
      <c r="AE89" s="418"/>
      <c r="AF89" s="418"/>
      <c r="AG89" s="418"/>
      <c r="AH89" s="418"/>
      <c r="AI89" s="418"/>
      <c r="AJ89" s="418"/>
      <c r="AK89" s="418"/>
      <c r="AL89" s="418"/>
      <c r="AM89" s="418"/>
      <c r="AN89" s="418"/>
      <c r="AO89" s="418"/>
      <c r="AP89" s="418"/>
      <c r="AQ89" s="418"/>
      <c r="AR89" s="418"/>
      <c r="AS89" s="418"/>
      <c r="AT89" s="418"/>
      <c r="AU89" s="418"/>
      <c r="AV89" s="418"/>
      <c r="AW89" s="418"/>
      <c r="AX89" s="418"/>
      <c r="AY89" s="418"/>
      <c r="AZ89" s="418"/>
      <c r="BA89" s="418"/>
      <c r="BB89" s="418"/>
      <c r="BC89" s="418"/>
      <c r="BD89" s="418"/>
      <c r="BE89" s="418"/>
      <c r="BF89" s="389">
        <v>5206.7103737277139</v>
      </c>
      <c r="BG89" s="389">
        <v>5035.8643864038577</v>
      </c>
      <c r="BH89" s="389">
        <v>5276.5308560913682</v>
      </c>
      <c r="BI89" s="389">
        <v>5571.0910456060119</v>
      </c>
      <c r="BJ89" s="389">
        <v>5875.6805294796413</v>
      </c>
      <c r="BK89" s="389">
        <v>6095.8084023665178</v>
      </c>
      <c r="BL89" s="389">
        <v>7200.9674831916273</v>
      </c>
      <c r="BM89" s="389">
        <v>8115.4979061947161</v>
      </c>
      <c r="BN89" s="389">
        <v>8550.5396714603648</v>
      </c>
      <c r="BO89" s="389">
        <v>9064.9063674300851</v>
      </c>
      <c r="BP89" s="389">
        <v>9492.1629236623121</v>
      </c>
      <c r="BQ89" s="389">
        <v>9638.5865993887364</v>
      </c>
      <c r="BR89" s="389">
        <v>10311.224240872398</v>
      </c>
      <c r="BS89" s="389">
        <v>10765.741970312531</v>
      </c>
      <c r="BT89" s="389">
        <v>10564.70689849424</v>
      </c>
      <c r="BU89" s="389">
        <v>10393.683483060189</v>
      </c>
      <c r="BV89" s="389">
        <v>10135.356451637594</v>
      </c>
      <c r="BW89" s="389">
        <v>10373.233956005648</v>
      </c>
      <c r="BX89" s="389">
        <v>10542.777440415186</v>
      </c>
      <c r="BY89" s="389">
        <v>11795.631779392168</v>
      </c>
      <c r="BZ89" s="389">
        <v>12064.02445713389</v>
      </c>
      <c r="CA89" s="389">
        <v>12682.619938967884</v>
      </c>
      <c r="CB89" s="389">
        <v>13445.717007278105</v>
      </c>
      <c r="CC89" s="389">
        <v>13551.445291485074</v>
      </c>
      <c r="CD89" s="389">
        <v>14054.290915070016</v>
      </c>
      <c r="CE89" s="389">
        <v>14509.499742529104</v>
      </c>
      <c r="CF89" s="389">
        <v>14902.756705557533</v>
      </c>
      <c r="CG89" s="390">
        <v>15362.034092626625</v>
      </c>
    </row>
    <row r="90" spans="1:85" ht="16.5" customHeight="1" x14ac:dyDescent="0.35">
      <c r="A90" s="421"/>
      <c r="B90" s="422" t="s">
        <v>612</v>
      </c>
      <c r="C90" s="419"/>
      <c r="D90" s="419"/>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19"/>
      <c r="AC90" s="419"/>
      <c r="AD90" s="419"/>
      <c r="AE90" s="419"/>
      <c r="AF90" s="419"/>
      <c r="AG90" s="419"/>
      <c r="AH90" s="419"/>
      <c r="AI90" s="419"/>
      <c r="AJ90" s="419"/>
      <c r="AK90" s="419"/>
      <c r="AL90" s="419"/>
      <c r="AM90" s="419"/>
      <c r="AN90" s="419"/>
      <c r="AO90" s="419"/>
      <c r="AP90" s="419"/>
      <c r="AQ90" s="419"/>
      <c r="AR90" s="419"/>
      <c r="AS90" s="419"/>
      <c r="AT90" s="419"/>
      <c r="AU90" s="419"/>
      <c r="AV90" s="419"/>
      <c r="AW90" s="419"/>
      <c r="AX90" s="419"/>
      <c r="AY90" s="419"/>
      <c r="AZ90" s="419"/>
      <c r="BA90" s="419"/>
      <c r="BB90" s="419"/>
      <c r="BC90" s="419"/>
      <c r="BD90" s="419"/>
      <c r="BE90" s="419"/>
      <c r="BF90" s="360">
        <v>5206.7103737277139</v>
      </c>
      <c r="BG90" s="360">
        <v>5035.8643864038577</v>
      </c>
      <c r="BH90" s="360">
        <v>5276.5308560913682</v>
      </c>
      <c r="BI90" s="360">
        <v>5571.0910456060119</v>
      </c>
      <c r="BJ90" s="360">
        <v>5875.6805294796413</v>
      </c>
      <c r="BK90" s="360">
        <v>6095.8084023665178</v>
      </c>
      <c r="BL90" s="360">
        <v>7200.9674831916273</v>
      </c>
      <c r="BM90" s="360">
        <v>8115.4979061947161</v>
      </c>
      <c r="BN90" s="360">
        <v>8550.5396714603648</v>
      </c>
      <c r="BO90" s="360">
        <v>9064.9063674300851</v>
      </c>
      <c r="BP90" s="360">
        <v>9492.1629236623121</v>
      </c>
      <c r="BQ90" s="360">
        <v>9638.5865993887364</v>
      </c>
      <c r="BR90" s="360">
        <v>10311.224240872398</v>
      </c>
      <c r="BS90" s="360">
        <v>10765.741970312531</v>
      </c>
      <c r="BT90" s="360">
        <v>10496.271683212968</v>
      </c>
      <c r="BU90" s="360">
        <v>10091.983952947654</v>
      </c>
      <c r="BV90" s="360">
        <v>9381.7159798443463</v>
      </c>
      <c r="BW90" s="360">
        <v>8365.252872480045</v>
      </c>
      <c r="BX90" s="360">
        <v>7675.0925156950861</v>
      </c>
      <c r="BY90" s="360">
        <v>7271.6823041425378</v>
      </c>
      <c r="BZ90" s="360">
        <v>6623.9012060803389</v>
      </c>
      <c r="CA90" s="360">
        <v>6298.2901972786058</v>
      </c>
      <c r="CB90" s="360">
        <v>5221.4521656928346</v>
      </c>
      <c r="CC90" s="360">
        <v>2335.3234623672588</v>
      </c>
      <c r="CD90" s="360">
        <v>1636.4046317245447</v>
      </c>
      <c r="CE90" s="360">
        <v>1676.2828297915892</v>
      </c>
      <c r="CF90" s="360">
        <v>1687.2617360766087</v>
      </c>
      <c r="CG90" s="392">
        <v>1714.7290154030093</v>
      </c>
    </row>
    <row r="91" spans="1:85" ht="15.5" x14ac:dyDescent="0.35">
      <c r="A91" s="416"/>
      <c r="B91" s="420" t="s">
        <v>613</v>
      </c>
      <c r="C91" s="418"/>
      <c r="D91" s="418"/>
      <c r="E91" s="418"/>
      <c r="F91" s="418"/>
      <c r="G91" s="418"/>
      <c r="H91" s="418"/>
      <c r="I91" s="418"/>
      <c r="J91" s="418"/>
      <c r="K91" s="418"/>
      <c r="L91" s="418"/>
      <c r="M91" s="418"/>
      <c r="N91" s="418"/>
      <c r="O91" s="418"/>
      <c r="P91" s="418"/>
      <c r="Q91" s="418"/>
      <c r="R91" s="418"/>
      <c r="S91" s="418"/>
      <c r="T91" s="418"/>
      <c r="U91" s="418"/>
      <c r="V91" s="418"/>
      <c r="W91" s="418"/>
      <c r="X91" s="418"/>
      <c r="Y91" s="418"/>
      <c r="Z91" s="418"/>
      <c r="AA91" s="418"/>
      <c r="AB91" s="418"/>
      <c r="AC91" s="418"/>
      <c r="AD91" s="418"/>
      <c r="AE91" s="418"/>
      <c r="AF91" s="418"/>
      <c r="AG91" s="418"/>
      <c r="AH91" s="418"/>
      <c r="AI91" s="418"/>
      <c r="AJ91" s="418"/>
      <c r="AK91" s="418"/>
      <c r="AL91" s="418"/>
      <c r="AM91" s="418"/>
      <c r="AN91" s="418"/>
      <c r="AO91" s="418"/>
      <c r="AP91" s="418"/>
      <c r="AQ91" s="418"/>
      <c r="AR91" s="418"/>
      <c r="AS91" s="418"/>
      <c r="AT91" s="418"/>
      <c r="AU91" s="418"/>
      <c r="AV91" s="418"/>
      <c r="AW91" s="418"/>
      <c r="AX91" s="418"/>
      <c r="AY91" s="418"/>
      <c r="AZ91" s="418"/>
      <c r="BA91" s="418"/>
      <c r="BB91" s="418"/>
      <c r="BC91" s="418"/>
      <c r="BD91" s="418"/>
      <c r="BE91" s="418"/>
      <c r="BF91" s="389">
        <v>0</v>
      </c>
      <c r="BG91" s="389">
        <v>0</v>
      </c>
      <c r="BH91" s="389">
        <v>0</v>
      </c>
      <c r="BI91" s="389">
        <v>0</v>
      </c>
      <c r="BJ91" s="389">
        <v>0</v>
      </c>
      <c r="BK91" s="389">
        <v>0</v>
      </c>
      <c r="BL91" s="389">
        <v>0</v>
      </c>
      <c r="BM91" s="389">
        <v>0</v>
      </c>
      <c r="BN91" s="389">
        <v>0</v>
      </c>
      <c r="BO91" s="389">
        <v>0</v>
      </c>
      <c r="BP91" s="389">
        <v>0</v>
      </c>
      <c r="BQ91" s="389">
        <v>0</v>
      </c>
      <c r="BR91" s="389">
        <v>0</v>
      </c>
      <c r="BS91" s="389">
        <v>0</v>
      </c>
      <c r="BT91" s="389">
        <v>68.435215281272491</v>
      </c>
      <c r="BU91" s="389">
        <v>301.69953011253602</v>
      </c>
      <c r="BV91" s="389">
        <v>753.64047179324666</v>
      </c>
      <c r="BW91" s="389">
        <v>2007.9810835256019</v>
      </c>
      <c r="BX91" s="389">
        <v>2867.6849247200998</v>
      </c>
      <c r="BY91" s="389">
        <v>4523.9494752496303</v>
      </c>
      <c r="BZ91" s="389">
        <v>5440.1232510535519</v>
      </c>
      <c r="CA91" s="389">
        <v>6384.3297416892792</v>
      </c>
      <c r="CB91" s="389">
        <v>8224.2648415852709</v>
      </c>
      <c r="CC91" s="389">
        <v>11216.121829117814</v>
      </c>
      <c r="CD91" s="389">
        <v>12417.88628334547</v>
      </c>
      <c r="CE91" s="389">
        <v>12833.216912737515</v>
      </c>
      <c r="CF91" s="389">
        <v>13215.494969480924</v>
      </c>
      <c r="CG91" s="390">
        <v>13647.305077223618</v>
      </c>
    </row>
    <row r="92" spans="1:85" ht="27" customHeight="1" x14ac:dyDescent="0.35">
      <c r="A92" s="416"/>
      <c r="B92" s="423" t="s">
        <v>614</v>
      </c>
      <c r="C92" s="418"/>
      <c r="D92" s="418"/>
      <c r="E92" s="418"/>
      <c r="F92" s="418"/>
      <c r="G92" s="418"/>
      <c r="H92" s="418"/>
      <c r="I92" s="418"/>
      <c r="J92" s="418"/>
      <c r="K92" s="418"/>
      <c r="L92" s="418"/>
      <c r="M92" s="418"/>
      <c r="N92" s="418"/>
      <c r="O92" s="418"/>
      <c r="P92" s="418"/>
      <c r="Q92" s="418"/>
      <c r="R92" s="418"/>
      <c r="S92" s="418"/>
      <c r="T92" s="418"/>
      <c r="U92" s="418"/>
      <c r="V92" s="418"/>
      <c r="W92" s="418"/>
      <c r="X92" s="418"/>
      <c r="Y92" s="418"/>
      <c r="Z92" s="418"/>
      <c r="AA92" s="418"/>
      <c r="AB92" s="418"/>
      <c r="AC92" s="418"/>
      <c r="AD92" s="418"/>
      <c r="AE92" s="418"/>
      <c r="AF92" s="418"/>
      <c r="AG92" s="418"/>
      <c r="AH92" s="418"/>
      <c r="AI92" s="418"/>
      <c r="AJ92" s="418"/>
      <c r="AK92" s="418"/>
      <c r="AL92" s="418"/>
      <c r="AM92" s="418"/>
      <c r="AN92" s="418"/>
      <c r="AO92" s="418"/>
      <c r="AP92" s="418"/>
      <c r="AQ92" s="418"/>
      <c r="AR92" s="418"/>
      <c r="AS92" s="418"/>
      <c r="AT92" s="418"/>
      <c r="AU92" s="418"/>
      <c r="AV92" s="418"/>
      <c r="AW92" s="418"/>
      <c r="AX92" s="418"/>
      <c r="AY92" s="418"/>
      <c r="AZ92" s="418"/>
      <c r="BA92" s="418"/>
      <c r="BB92" s="418"/>
      <c r="BC92" s="418"/>
      <c r="BD92" s="418"/>
      <c r="BE92" s="418"/>
      <c r="BF92" s="389">
        <v>26059.002713587433</v>
      </c>
      <c r="BG92" s="389">
        <v>26104.406011027484</v>
      </c>
      <c r="BH92" s="389">
        <v>25263.504711637848</v>
      </c>
      <c r="BI92" s="389">
        <v>24875.844091726427</v>
      </c>
      <c r="BJ92" s="389">
        <v>24672.379475110625</v>
      </c>
      <c r="BK92" s="389">
        <v>25468.408085327021</v>
      </c>
      <c r="BL92" s="389">
        <v>25158.508544559169</v>
      </c>
      <c r="BM92" s="389">
        <v>26521.160657492423</v>
      </c>
      <c r="BN92" s="389">
        <v>26775.808863956314</v>
      </c>
      <c r="BO92" s="389">
        <v>27019.870468041172</v>
      </c>
      <c r="BP92" s="389">
        <v>27217.758663077369</v>
      </c>
      <c r="BQ92" s="389">
        <v>27107.925072517668</v>
      </c>
      <c r="BR92" s="389">
        <v>28881.330927355659</v>
      </c>
      <c r="BS92" s="389">
        <v>30939.548167835535</v>
      </c>
      <c r="BT92" s="389">
        <v>31152.402178376564</v>
      </c>
      <c r="BU92" s="389">
        <v>32977.133972111646</v>
      </c>
      <c r="BV92" s="389">
        <v>33576.097144283769</v>
      </c>
      <c r="BW92" s="389">
        <v>34259.385258609545</v>
      </c>
      <c r="BX92" s="389">
        <v>36876.35857380063</v>
      </c>
      <c r="BY92" s="389">
        <v>40025.205832317261</v>
      </c>
      <c r="BZ92" s="389">
        <v>40997.785061864619</v>
      </c>
      <c r="CA92" s="389">
        <v>45695.247535573959</v>
      </c>
      <c r="CB92" s="389">
        <v>51955.511346949024</v>
      </c>
      <c r="CC92" s="389">
        <v>54398.109369530968</v>
      </c>
      <c r="CD92" s="389">
        <v>56596.090829412366</v>
      </c>
      <c r="CE92" s="389">
        <v>59042.76622893029</v>
      </c>
      <c r="CF92" s="389">
        <v>61213.450457314837</v>
      </c>
      <c r="CG92" s="390">
        <v>63279.481612707321</v>
      </c>
    </row>
    <row r="93" spans="1:85" ht="27" customHeight="1" x14ac:dyDescent="0.35">
      <c r="A93" s="416"/>
      <c r="B93" s="417" t="s">
        <v>545</v>
      </c>
      <c r="C93" s="418"/>
      <c r="D93" s="418"/>
      <c r="E93" s="418"/>
      <c r="F93" s="418"/>
      <c r="G93" s="418"/>
      <c r="H93" s="418"/>
      <c r="I93" s="418"/>
      <c r="J93" s="418"/>
      <c r="K93" s="418"/>
      <c r="L93" s="418"/>
      <c r="M93" s="418"/>
      <c r="N93" s="418"/>
      <c r="O93" s="418"/>
      <c r="P93" s="418"/>
      <c r="Q93" s="418"/>
      <c r="R93" s="418"/>
      <c r="S93" s="418"/>
      <c r="T93" s="418"/>
      <c r="U93" s="418"/>
      <c r="V93" s="418"/>
      <c r="W93" s="418"/>
      <c r="X93" s="418"/>
      <c r="Y93" s="418"/>
      <c r="Z93" s="418"/>
      <c r="AA93" s="418"/>
      <c r="AB93" s="418"/>
      <c r="AC93" s="418"/>
      <c r="AD93" s="418"/>
      <c r="AE93" s="418"/>
      <c r="AF93" s="418"/>
      <c r="AG93" s="418"/>
      <c r="AH93" s="418"/>
      <c r="AI93" s="418"/>
      <c r="AJ93" s="418"/>
      <c r="AK93" s="418"/>
      <c r="AL93" s="418"/>
      <c r="AM93" s="418"/>
      <c r="AN93" s="418"/>
      <c r="AO93" s="418"/>
      <c r="AP93" s="418"/>
      <c r="AQ93" s="418"/>
      <c r="AR93" s="418"/>
      <c r="AS93" s="418"/>
      <c r="AT93" s="418"/>
      <c r="AU93" s="418"/>
      <c r="AV93" s="418"/>
      <c r="AW93" s="418"/>
      <c r="AX93" s="418"/>
      <c r="AY93" s="418"/>
      <c r="AZ93" s="418"/>
      <c r="BA93" s="418"/>
      <c r="BB93" s="418"/>
      <c r="BC93" s="418"/>
      <c r="BD93" s="418"/>
      <c r="BE93" s="418"/>
      <c r="BF93" s="386">
        <v>9298.1757274285519</v>
      </c>
      <c r="BG93" s="386">
        <v>9709.751931268931</v>
      </c>
      <c r="BH93" s="386">
        <v>10025.144238561081</v>
      </c>
      <c r="BI93" s="386">
        <v>10443.232662694674</v>
      </c>
      <c r="BJ93" s="386">
        <v>10854.432725024901</v>
      </c>
      <c r="BK93" s="386">
        <v>11560.559326706463</v>
      </c>
      <c r="BL93" s="386">
        <v>12001.072384453115</v>
      </c>
      <c r="BM93" s="386">
        <v>12866.269270679879</v>
      </c>
      <c r="BN93" s="386">
        <v>13046.544785799009</v>
      </c>
      <c r="BO93" s="386">
        <v>13174.3323935351</v>
      </c>
      <c r="BP93" s="386">
        <v>13470.356496752995</v>
      </c>
      <c r="BQ93" s="386">
        <v>13276.966821816246</v>
      </c>
      <c r="BR93" s="386">
        <v>13660.782520834724</v>
      </c>
      <c r="BS93" s="386">
        <v>13360.678180024541</v>
      </c>
      <c r="BT93" s="386">
        <v>13010.376733035659</v>
      </c>
      <c r="BU93" s="386">
        <v>12670.506608211108</v>
      </c>
      <c r="BV93" s="386">
        <v>12433.848462191972</v>
      </c>
      <c r="BW93" s="386">
        <v>12789.193795587646</v>
      </c>
      <c r="BX93" s="386">
        <v>12160.36837303251</v>
      </c>
      <c r="BY93" s="386">
        <v>12306.688486166171</v>
      </c>
      <c r="BZ93" s="386">
        <v>12237.260412995291</v>
      </c>
      <c r="CA93" s="386">
        <v>13382.273850224701</v>
      </c>
      <c r="CB93" s="386">
        <v>14703.688262628621</v>
      </c>
      <c r="CC93" s="386">
        <v>15150.565578416461</v>
      </c>
      <c r="CD93" s="386">
        <v>15461.177656360187</v>
      </c>
      <c r="CE93" s="386">
        <v>15592.673558929022</v>
      </c>
      <c r="CF93" s="386">
        <v>15920.789054913315</v>
      </c>
      <c r="CG93" s="387">
        <v>16550.402825558485</v>
      </c>
    </row>
    <row r="94" spans="1:85" ht="27" customHeight="1" x14ac:dyDescent="0.35">
      <c r="A94" s="416"/>
      <c r="B94" s="371" t="s">
        <v>566</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18"/>
      <c r="AC94" s="418"/>
      <c r="AD94" s="418"/>
      <c r="AE94" s="418"/>
      <c r="AF94" s="418"/>
      <c r="AG94" s="418"/>
      <c r="AH94" s="418"/>
      <c r="AI94" s="418"/>
      <c r="AJ94" s="418"/>
      <c r="AK94" s="418"/>
      <c r="AL94" s="418"/>
      <c r="AM94" s="418"/>
      <c r="AN94" s="418"/>
      <c r="AO94" s="418"/>
      <c r="AP94" s="418"/>
      <c r="AQ94" s="418"/>
      <c r="AR94" s="418"/>
      <c r="AS94" s="418"/>
      <c r="AT94" s="418"/>
      <c r="AU94" s="418"/>
      <c r="AV94" s="418"/>
      <c r="AW94" s="418"/>
      <c r="AX94" s="418"/>
      <c r="AY94" s="418"/>
      <c r="AZ94" s="418"/>
      <c r="BA94" s="418"/>
      <c r="BB94" s="418"/>
      <c r="BC94" s="418"/>
      <c r="BD94" s="418"/>
      <c r="BE94" s="418"/>
      <c r="BF94" s="394">
        <v>8428.804453056835</v>
      </c>
      <c r="BG94" s="394">
        <v>8884.1156710119176</v>
      </c>
      <c r="BH94" s="394">
        <v>9255.6805653032097</v>
      </c>
      <c r="BI94" s="394">
        <v>9686.8983760861938</v>
      </c>
      <c r="BJ94" s="394">
        <v>10086.752023866873</v>
      </c>
      <c r="BK94" s="394">
        <v>10669.822629023058</v>
      </c>
      <c r="BL94" s="394">
        <v>11034.365571787561</v>
      </c>
      <c r="BM94" s="394">
        <v>11862.92449872689</v>
      </c>
      <c r="BN94" s="394">
        <v>12078.323400386567</v>
      </c>
      <c r="BO94" s="394">
        <v>12216.314754842031</v>
      </c>
      <c r="BP94" s="394">
        <v>12504.903086931356</v>
      </c>
      <c r="BQ94" s="394">
        <v>12329.273271797945</v>
      </c>
      <c r="BR94" s="394">
        <v>12680.266911327568</v>
      </c>
      <c r="BS94" s="394">
        <v>12386.426329187603</v>
      </c>
      <c r="BT94" s="394">
        <v>12122.540221497527</v>
      </c>
      <c r="BU94" s="394">
        <v>11813.375219708403</v>
      </c>
      <c r="BV94" s="394">
        <v>11611.492857790528</v>
      </c>
      <c r="BW94" s="394">
        <v>12000.267689970895</v>
      </c>
      <c r="BX94" s="394">
        <v>11453.127391462262</v>
      </c>
      <c r="BY94" s="394">
        <v>11604.798346512194</v>
      </c>
      <c r="BZ94" s="394">
        <v>11583.859276201903</v>
      </c>
      <c r="CA94" s="394">
        <v>12736.260616351157</v>
      </c>
      <c r="CB94" s="394">
        <v>14039.684819310616</v>
      </c>
      <c r="CC94" s="394">
        <v>14505.034196187429</v>
      </c>
      <c r="CD94" s="394">
        <v>14838.294457575139</v>
      </c>
      <c r="CE94" s="394">
        <v>15002.335515775205</v>
      </c>
      <c r="CF94" s="394">
        <v>15358.731552705169</v>
      </c>
      <c r="CG94" s="395">
        <v>16008.728437094616</v>
      </c>
    </row>
    <row r="95" spans="1:85" ht="15.5" x14ac:dyDescent="0.35">
      <c r="A95" s="416"/>
      <c r="B95" s="420" t="s">
        <v>355</v>
      </c>
      <c r="C95" s="418"/>
      <c r="D95" s="418"/>
      <c r="E95" s="418"/>
      <c r="F95" s="418"/>
      <c r="G95" s="418"/>
      <c r="H95" s="418"/>
      <c r="I95" s="418"/>
      <c r="J95" s="418"/>
      <c r="K95" s="418"/>
      <c r="L95" s="418"/>
      <c r="M95" s="418"/>
      <c r="N95" s="418"/>
      <c r="O95" s="418"/>
      <c r="P95" s="418"/>
      <c r="Q95" s="418"/>
      <c r="R95" s="418"/>
      <c r="S95" s="418"/>
      <c r="T95" s="418"/>
      <c r="U95" s="418"/>
      <c r="V95" s="418"/>
      <c r="W95" s="418"/>
      <c r="X95" s="418"/>
      <c r="Y95" s="418"/>
      <c r="Z95" s="418"/>
      <c r="AA95" s="418"/>
      <c r="AB95" s="418"/>
      <c r="AC95" s="418"/>
      <c r="AD95" s="418"/>
      <c r="AE95" s="418"/>
      <c r="AF95" s="418"/>
      <c r="AG95" s="418"/>
      <c r="AH95" s="418"/>
      <c r="AI95" s="418"/>
      <c r="AJ95" s="418"/>
      <c r="AK95" s="418"/>
      <c r="AL95" s="418"/>
      <c r="AM95" s="418"/>
      <c r="AN95" s="418"/>
      <c r="AO95" s="418"/>
      <c r="AP95" s="418"/>
      <c r="AQ95" s="418"/>
      <c r="AR95" s="418"/>
      <c r="AS95" s="418"/>
      <c r="AT95" s="418"/>
      <c r="AU95" s="418"/>
      <c r="AV95" s="418"/>
      <c r="AW95" s="418"/>
      <c r="AX95" s="418"/>
      <c r="AY95" s="418"/>
      <c r="AZ95" s="418"/>
      <c r="BA95" s="418"/>
      <c r="BB95" s="418"/>
      <c r="BC95" s="418"/>
      <c r="BD95" s="418"/>
      <c r="BE95" s="418"/>
      <c r="BF95" s="389">
        <v>5088.3659527505006</v>
      </c>
      <c r="BG95" s="389">
        <v>5292.8960807830172</v>
      </c>
      <c r="BH95" s="389">
        <v>5461.9519805284262</v>
      </c>
      <c r="BI95" s="389">
        <v>5684.6098907247242</v>
      </c>
      <c r="BJ95" s="389">
        <v>5861.4837288612507</v>
      </c>
      <c r="BK95" s="389">
        <v>6137.2103848851912</v>
      </c>
      <c r="BL95" s="389">
        <v>6316.7311684945453</v>
      </c>
      <c r="BM95" s="389">
        <v>6726.9369713446176</v>
      </c>
      <c r="BN95" s="389">
        <v>6767.0182205580104</v>
      </c>
      <c r="BO95" s="389">
        <v>6804.8135212741372</v>
      </c>
      <c r="BP95" s="389">
        <v>6857.7290077555881</v>
      </c>
      <c r="BQ95" s="389">
        <v>6585.0982266373921</v>
      </c>
      <c r="BR95" s="389">
        <v>6582.6096654083758</v>
      </c>
      <c r="BS95" s="389">
        <v>6622.0482965968986</v>
      </c>
      <c r="BT95" s="389">
        <v>6467.861004424989</v>
      </c>
      <c r="BU95" s="389">
        <v>6420.411564023716</v>
      </c>
      <c r="BV95" s="389">
        <v>6453.7218480234042</v>
      </c>
      <c r="BW95" s="389">
        <v>6561.6792291773118</v>
      </c>
      <c r="BX95" s="389">
        <v>6176.8313543935355</v>
      </c>
      <c r="BY95" s="389">
        <v>6177.7948167048207</v>
      </c>
      <c r="BZ95" s="389">
        <v>6158.7822347038864</v>
      </c>
      <c r="CA95" s="389">
        <v>6854.9503455184404</v>
      </c>
      <c r="CB95" s="389">
        <v>7650.2665613817726</v>
      </c>
      <c r="CC95" s="389">
        <v>7911.9733929230097</v>
      </c>
      <c r="CD95" s="389">
        <v>8145.7565312234383</v>
      </c>
      <c r="CE95" s="389">
        <v>8310.3849062140289</v>
      </c>
      <c r="CF95" s="389">
        <v>8428.1235171541466</v>
      </c>
      <c r="CG95" s="390">
        <v>8585.4893680486621</v>
      </c>
    </row>
    <row r="96" spans="1:85" ht="15.5" x14ac:dyDescent="0.35">
      <c r="A96" s="416"/>
      <c r="B96" s="420" t="s">
        <v>366</v>
      </c>
      <c r="C96" s="418"/>
      <c r="D96" s="418"/>
      <c r="E96" s="418"/>
      <c r="F96" s="418"/>
      <c r="G96" s="418"/>
      <c r="H96" s="418"/>
      <c r="I96" s="418"/>
      <c r="J96" s="418"/>
      <c r="K96" s="418"/>
      <c r="L96" s="418"/>
      <c r="M96" s="418"/>
      <c r="N96" s="418"/>
      <c r="O96" s="418"/>
      <c r="P96" s="418"/>
      <c r="Q96" s="418"/>
      <c r="R96" s="418"/>
      <c r="S96" s="418"/>
      <c r="T96" s="418"/>
      <c r="U96" s="418"/>
      <c r="V96" s="418"/>
      <c r="W96" s="418"/>
      <c r="X96" s="418"/>
      <c r="Y96" s="418"/>
      <c r="Z96" s="418"/>
      <c r="AA96" s="418"/>
      <c r="AB96" s="418"/>
      <c r="AC96" s="418"/>
      <c r="AD96" s="418"/>
      <c r="AE96" s="418"/>
      <c r="AF96" s="418"/>
      <c r="AG96" s="418"/>
      <c r="AH96" s="418"/>
      <c r="AI96" s="418"/>
      <c r="AJ96" s="418"/>
      <c r="AK96" s="418"/>
      <c r="AL96" s="418"/>
      <c r="AM96" s="418"/>
      <c r="AN96" s="418"/>
      <c r="AO96" s="418"/>
      <c r="AP96" s="418"/>
      <c r="AQ96" s="418"/>
      <c r="AR96" s="418"/>
      <c r="AS96" s="418"/>
      <c r="AT96" s="418"/>
      <c r="AU96" s="418"/>
      <c r="AV96" s="418"/>
      <c r="AW96" s="418"/>
      <c r="AX96" s="418"/>
      <c r="AY96" s="418"/>
      <c r="AZ96" s="418"/>
      <c r="BA96" s="418"/>
      <c r="BB96" s="418"/>
      <c r="BC96" s="418"/>
      <c r="BD96" s="418"/>
      <c r="BE96" s="418"/>
      <c r="BF96" s="389">
        <v>3340.4385003063353</v>
      </c>
      <c r="BG96" s="389">
        <v>3591.2195902289</v>
      </c>
      <c r="BH96" s="389">
        <v>3793.7285847747821</v>
      </c>
      <c r="BI96" s="389">
        <v>4002.288485361471</v>
      </c>
      <c r="BJ96" s="389">
        <v>4225.2682950056214</v>
      </c>
      <c r="BK96" s="389">
        <v>4532.6122441378657</v>
      </c>
      <c r="BL96" s="389">
        <v>4717.6344032930156</v>
      </c>
      <c r="BM96" s="389">
        <v>5135.9875273822727</v>
      </c>
      <c r="BN96" s="389">
        <v>5311.3051798285587</v>
      </c>
      <c r="BO96" s="389">
        <v>5411.501233567893</v>
      </c>
      <c r="BP96" s="389">
        <v>5647.1740791757666</v>
      </c>
      <c r="BQ96" s="389">
        <v>5726.7280184409037</v>
      </c>
      <c r="BR96" s="389">
        <v>5944.2959478119965</v>
      </c>
      <c r="BS96" s="389">
        <v>5616.2287029685904</v>
      </c>
      <c r="BT96" s="389">
        <v>5159.0360487956423</v>
      </c>
      <c r="BU96" s="389">
        <v>4357.7711750527224</v>
      </c>
      <c r="BV96" s="389">
        <v>3909.4347477192987</v>
      </c>
      <c r="BW96" s="389">
        <v>3586.8608880017123</v>
      </c>
      <c r="BX96" s="389">
        <v>3116.1631485062062</v>
      </c>
      <c r="BY96" s="389">
        <v>2848.9490058728738</v>
      </c>
      <c r="BZ96" s="389">
        <v>2540.2660079667776</v>
      </c>
      <c r="CA96" s="389">
        <v>2440.8323824788763</v>
      </c>
      <c r="CB96" s="389">
        <v>2346.7749034076814</v>
      </c>
      <c r="CC96" s="389">
        <v>2142.6705066588165</v>
      </c>
      <c r="CD96" s="389">
        <v>1957.9134418618444</v>
      </c>
      <c r="CE96" s="389">
        <v>1774.6984475818053</v>
      </c>
      <c r="CF96" s="389">
        <v>1547.2258578595306</v>
      </c>
      <c r="CG96" s="390">
        <v>1272.8587281118903</v>
      </c>
    </row>
    <row r="97" spans="1:85" ht="15.5" x14ac:dyDescent="0.35">
      <c r="A97" s="416"/>
      <c r="B97" s="291" t="s">
        <v>390</v>
      </c>
      <c r="C97" s="418"/>
      <c r="D97" s="418"/>
      <c r="E97" s="418"/>
      <c r="F97" s="418"/>
      <c r="G97" s="418"/>
      <c r="H97" s="418"/>
      <c r="I97" s="418"/>
      <c r="J97" s="418"/>
      <c r="K97" s="418"/>
      <c r="L97" s="418"/>
      <c r="M97" s="418"/>
      <c r="N97" s="418"/>
      <c r="O97" s="418"/>
      <c r="P97" s="418"/>
      <c r="Q97" s="418"/>
      <c r="R97" s="418"/>
      <c r="S97" s="418"/>
      <c r="T97" s="418"/>
      <c r="U97" s="418"/>
      <c r="V97" s="418"/>
      <c r="W97" s="418"/>
      <c r="X97" s="418"/>
      <c r="Y97" s="418"/>
      <c r="Z97" s="418"/>
      <c r="AA97" s="418"/>
      <c r="AB97" s="418"/>
      <c r="AC97" s="418"/>
      <c r="AD97" s="418"/>
      <c r="AE97" s="418"/>
      <c r="AF97" s="418"/>
      <c r="AG97" s="418"/>
      <c r="AH97" s="418"/>
      <c r="AI97" s="418"/>
      <c r="AJ97" s="418"/>
      <c r="AK97" s="418"/>
      <c r="AL97" s="418"/>
      <c r="AM97" s="418"/>
      <c r="AN97" s="418"/>
      <c r="AO97" s="418"/>
      <c r="AP97" s="418"/>
      <c r="AQ97" s="418"/>
      <c r="AR97" s="418"/>
      <c r="AS97" s="418"/>
      <c r="AT97" s="418"/>
      <c r="AU97" s="418"/>
      <c r="AV97" s="418"/>
      <c r="AW97" s="418"/>
      <c r="AX97" s="418"/>
      <c r="AY97" s="418"/>
      <c r="AZ97" s="418"/>
      <c r="BA97" s="418"/>
      <c r="BB97" s="418"/>
      <c r="BC97" s="418"/>
      <c r="BD97" s="418"/>
      <c r="BE97" s="418"/>
      <c r="BF97" s="389">
        <v>0</v>
      </c>
      <c r="BG97" s="389">
        <v>0</v>
      </c>
      <c r="BH97" s="389">
        <v>0</v>
      </c>
      <c r="BI97" s="389">
        <v>0</v>
      </c>
      <c r="BJ97" s="389">
        <v>0</v>
      </c>
      <c r="BK97" s="389">
        <v>0</v>
      </c>
      <c r="BL97" s="389">
        <v>0</v>
      </c>
      <c r="BM97" s="389">
        <v>0</v>
      </c>
      <c r="BN97" s="389">
        <v>0</v>
      </c>
      <c r="BO97" s="389">
        <v>0</v>
      </c>
      <c r="BP97" s="389">
        <v>0</v>
      </c>
      <c r="BQ97" s="389">
        <v>0</v>
      </c>
      <c r="BR97" s="389">
        <v>0</v>
      </c>
      <c r="BS97" s="389">
        <v>0</v>
      </c>
      <c r="BT97" s="389">
        <v>0</v>
      </c>
      <c r="BU97" s="389">
        <v>0</v>
      </c>
      <c r="BV97" s="389">
        <v>0</v>
      </c>
      <c r="BW97" s="389">
        <v>0</v>
      </c>
      <c r="BX97" s="389">
        <v>0</v>
      </c>
      <c r="BY97" s="389">
        <v>0</v>
      </c>
      <c r="BZ97" s="389">
        <v>0</v>
      </c>
      <c r="CA97" s="389">
        <v>0</v>
      </c>
      <c r="CB97" s="389">
        <v>0</v>
      </c>
      <c r="CC97" s="389">
        <v>0</v>
      </c>
      <c r="CD97" s="389">
        <v>0</v>
      </c>
      <c r="CE97" s="389">
        <v>0</v>
      </c>
      <c r="CF97" s="389">
        <v>0</v>
      </c>
      <c r="CG97" s="390">
        <v>0</v>
      </c>
    </row>
    <row r="98" spans="1:85" ht="15.5" x14ac:dyDescent="0.35">
      <c r="A98" s="424"/>
      <c r="B98" s="420" t="s">
        <v>397</v>
      </c>
      <c r="C98" s="425"/>
      <c r="D98" s="425"/>
      <c r="E98" s="425"/>
      <c r="F98" s="425"/>
      <c r="G98" s="425"/>
      <c r="H98" s="425"/>
      <c r="I98" s="425"/>
      <c r="J98" s="425"/>
      <c r="K98" s="425"/>
      <c r="L98" s="425"/>
      <c r="M98" s="425"/>
      <c r="N98" s="425"/>
      <c r="O98" s="425"/>
      <c r="P98" s="425"/>
      <c r="Q98" s="425"/>
      <c r="R98" s="425"/>
      <c r="S98" s="425"/>
      <c r="T98" s="425"/>
      <c r="U98" s="425"/>
      <c r="V98" s="425"/>
      <c r="W98" s="425"/>
      <c r="X98" s="425"/>
      <c r="Y98" s="425"/>
      <c r="Z98" s="425"/>
      <c r="AA98" s="425"/>
      <c r="AB98" s="425"/>
      <c r="AC98" s="425"/>
      <c r="AD98" s="425"/>
      <c r="AE98" s="425"/>
      <c r="AF98" s="425"/>
      <c r="AG98" s="425"/>
      <c r="AH98" s="425"/>
      <c r="AI98" s="425"/>
      <c r="AJ98" s="425"/>
      <c r="AK98" s="425"/>
      <c r="AL98" s="425"/>
      <c r="AM98" s="425"/>
      <c r="AN98" s="425"/>
      <c r="AO98" s="425"/>
      <c r="AP98" s="425"/>
      <c r="AQ98" s="425"/>
      <c r="AR98" s="425"/>
      <c r="AS98" s="425"/>
      <c r="AT98" s="425"/>
      <c r="AU98" s="425"/>
      <c r="AV98" s="425"/>
      <c r="AW98" s="425"/>
      <c r="AX98" s="425"/>
      <c r="AY98" s="425"/>
      <c r="AZ98" s="425"/>
      <c r="BA98" s="425"/>
      <c r="BB98" s="425"/>
      <c r="BC98" s="425"/>
      <c r="BD98" s="425"/>
      <c r="BE98" s="425"/>
      <c r="BF98" s="398" t="s">
        <v>615</v>
      </c>
      <c r="BG98" s="398" t="s">
        <v>615</v>
      </c>
      <c r="BH98" s="398" t="s">
        <v>615</v>
      </c>
      <c r="BI98" s="398" t="s">
        <v>615</v>
      </c>
      <c r="BJ98" s="398" t="s">
        <v>615</v>
      </c>
      <c r="BK98" s="398" t="s">
        <v>615</v>
      </c>
      <c r="BL98" s="398" t="s">
        <v>615</v>
      </c>
      <c r="BM98" s="398" t="s">
        <v>615</v>
      </c>
      <c r="BN98" s="398" t="s">
        <v>615</v>
      </c>
      <c r="BO98" s="398" t="s">
        <v>615</v>
      </c>
      <c r="BP98" s="398" t="s">
        <v>615</v>
      </c>
      <c r="BQ98" s="398">
        <v>17.447026719651625</v>
      </c>
      <c r="BR98" s="398">
        <v>153.36129810719507</v>
      </c>
      <c r="BS98" s="398">
        <v>148.14932962211478</v>
      </c>
      <c r="BT98" s="398">
        <v>495.64316827689839</v>
      </c>
      <c r="BU98" s="398">
        <v>1035.1924806319662</v>
      </c>
      <c r="BV98" s="398">
        <v>1248.3362620478256</v>
      </c>
      <c r="BW98" s="398">
        <v>1851.7275727918727</v>
      </c>
      <c r="BX98" s="398">
        <v>2160.1328885625198</v>
      </c>
      <c r="BY98" s="398">
        <v>2578.0545239345006</v>
      </c>
      <c r="BZ98" s="398">
        <v>2884.811033531239</v>
      </c>
      <c r="CA98" s="398">
        <v>3440.4778883538411</v>
      </c>
      <c r="CB98" s="398">
        <v>4042.6433545211617</v>
      </c>
      <c r="CC98" s="398">
        <v>4450.3902966056039</v>
      </c>
      <c r="CD98" s="398">
        <v>4734.6244844898547</v>
      </c>
      <c r="CE98" s="398">
        <v>4917.2521619793715</v>
      </c>
      <c r="CF98" s="398">
        <v>5383.3821776914901</v>
      </c>
      <c r="CG98" s="399">
        <v>6150.3803409340644</v>
      </c>
    </row>
    <row r="99" spans="1:85" ht="27" customHeight="1" x14ac:dyDescent="0.35">
      <c r="A99" s="416"/>
      <c r="B99" s="371" t="s">
        <v>567</v>
      </c>
      <c r="C99" s="418"/>
      <c r="D99" s="418"/>
      <c r="E99" s="418"/>
      <c r="F99" s="418"/>
      <c r="G99" s="418"/>
      <c r="H99" s="418"/>
      <c r="I99" s="418"/>
      <c r="J99" s="418"/>
      <c r="K99" s="418"/>
      <c r="L99" s="418"/>
      <c r="M99" s="418"/>
      <c r="N99" s="418"/>
      <c r="O99" s="418"/>
      <c r="P99" s="418"/>
      <c r="Q99" s="418"/>
      <c r="R99" s="418"/>
      <c r="S99" s="418"/>
      <c r="T99" s="418"/>
      <c r="U99" s="418"/>
      <c r="V99" s="418"/>
      <c r="W99" s="418"/>
      <c r="X99" s="418"/>
      <c r="Y99" s="418"/>
      <c r="Z99" s="418"/>
      <c r="AA99" s="418"/>
      <c r="AB99" s="418"/>
      <c r="AC99" s="418"/>
      <c r="AD99" s="418"/>
      <c r="AE99" s="418"/>
      <c r="AF99" s="418"/>
      <c r="AG99" s="418"/>
      <c r="AH99" s="418"/>
      <c r="AI99" s="418"/>
      <c r="AJ99" s="418"/>
      <c r="AK99" s="418"/>
      <c r="AL99" s="418"/>
      <c r="AM99" s="418"/>
      <c r="AN99" s="418"/>
      <c r="AO99" s="418"/>
      <c r="AP99" s="418"/>
      <c r="AQ99" s="418"/>
      <c r="AR99" s="418"/>
      <c r="AS99" s="418"/>
      <c r="AT99" s="418"/>
      <c r="AU99" s="418"/>
      <c r="AV99" s="418"/>
      <c r="AW99" s="418"/>
      <c r="AX99" s="418"/>
      <c r="AY99" s="418"/>
      <c r="AZ99" s="418"/>
      <c r="BA99" s="418"/>
      <c r="BB99" s="418"/>
      <c r="BC99" s="418"/>
      <c r="BD99" s="418"/>
      <c r="BE99" s="418"/>
      <c r="BF99" s="394">
        <v>250.35647405350386</v>
      </c>
      <c r="BG99" s="394">
        <v>256.26557827095365</v>
      </c>
      <c r="BH99" s="394">
        <v>181.91319479748094</v>
      </c>
      <c r="BI99" s="394">
        <v>182.66859979159167</v>
      </c>
      <c r="BJ99" s="394">
        <v>187.91023971049205</v>
      </c>
      <c r="BK99" s="394">
        <v>272.96556668063653</v>
      </c>
      <c r="BL99" s="394">
        <v>230.5352083736974</v>
      </c>
      <c r="BM99" s="394">
        <v>237.50801039186115</v>
      </c>
      <c r="BN99" s="394">
        <v>216.56277481022406</v>
      </c>
      <c r="BO99" s="394">
        <v>212.30187038605146</v>
      </c>
      <c r="BP99" s="394">
        <v>196.43521638663225</v>
      </c>
      <c r="BQ99" s="394">
        <v>174.8831678764767</v>
      </c>
      <c r="BR99" s="394">
        <v>165.33995256978793</v>
      </c>
      <c r="BS99" s="394">
        <v>152.2492970016734</v>
      </c>
      <c r="BT99" s="394">
        <v>140.11729695382755</v>
      </c>
      <c r="BU99" s="394">
        <v>120.60037168487908</v>
      </c>
      <c r="BV99" s="394">
        <v>108.12751291722931</v>
      </c>
      <c r="BW99" s="394">
        <v>97.830360933524418</v>
      </c>
      <c r="BX99" s="394">
        <v>83.197009317059411</v>
      </c>
      <c r="BY99" s="394">
        <v>72.472624730280742</v>
      </c>
      <c r="BZ99" s="394">
        <v>63.323747996881927</v>
      </c>
      <c r="CA99" s="394">
        <v>57.670954934678043</v>
      </c>
      <c r="CB99" s="394">
        <v>53.585091086940835</v>
      </c>
      <c r="CC99" s="394">
        <v>46.404252052591694</v>
      </c>
      <c r="CD99" s="394">
        <v>39.491879161663277</v>
      </c>
      <c r="CE99" s="394">
        <v>32.369084208555599</v>
      </c>
      <c r="CF99" s="394">
        <v>25.013412683089143</v>
      </c>
      <c r="CG99" s="395">
        <v>17.757321423899008</v>
      </c>
    </row>
    <row r="100" spans="1:85" ht="15.5" x14ac:dyDescent="0.35">
      <c r="A100" s="424"/>
      <c r="B100" s="291" t="s">
        <v>383</v>
      </c>
      <c r="C100" s="418"/>
      <c r="D100" s="418"/>
      <c r="E100" s="418"/>
      <c r="F100" s="418"/>
      <c r="G100" s="418"/>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18"/>
      <c r="AM100" s="418"/>
      <c r="AN100" s="418"/>
      <c r="AO100" s="418"/>
      <c r="AP100" s="418"/>
      <c r="AQ100" s="418"/>
      <c r="AR100" s="418"/>
      <c r="AS100" s="418"/>
      <c r="AT100" s="418"/>
      <c r="AU100" s="418"/>
      <c r="AV100" s="418"/>
      <c r="AW100" s="418"/>
      <c r="AX100" s="418"/>
      <c r="AY100" s="418"/>
      <c r="AZ100" s="418"/>
      <c r="BA100" s="418"/>
      <c r="BB100" s="418"/>
      <c r="BC100" s="418"/>
      <c r="BD100" s="418"/>
      <c r="BE100" s="418"/>
      <c r="BF100" s="394">
        <v>0</v>
      </c>
      <c r="BG100" s="394">
        <v>0</v>
      </c>
      <c r="BH100" s="394">
        <v>0</v>
      </c>
      <c r="BI100" s="394">
        <v>0</v>
      </c>
      <c r="BJ100" s="394">
        <v>0</v>
      </c>
      <c r="BK100" s="394">
        <v>0</v>
      </c>
      <c r="BL100" s="394">
        <v>0</v>
      </c>
      <c r="BM100" s="394">
        <v>0</v>
      </c>
      <c r="BN100" s="394">
        <v>0</v>
      </c>
      <c r="BO100" s="394">
        <v>0</v>
      </c>
      <c r="BP100" s="394">
        <v>0</v>
      </c>
      <c r="BQ100" s="394">
        <v>0</v>
      </c>
      <c r="BR100" s="394">
        <v>0</v>
      </c>
      <c r="BS100" s="394">
        <v>0</v>
      </c>
      <c r="BT100" s="394">
        <v>0</v>
      </c>
      <c r="BU100" s="394">
        <v>0</v>
      </c>
      <c r="BV100" s="394">
        <v>0</v>
      </c>
      <c r="BW100" s="394">
        <v>0</v>
      </c>
      <c r="BX100" s="394">
        <v>0</v>
      </c>
      <c r="BY100" s="394">
        <v>0</v>
      </c>
      <c r="BZ100" s="394">
        <v>0</v>
      </c>
      <c r="CA100" s="394">
        <v>0</v>
      </c>
      <c r="CB100" s="394">
        <v>0</v>
      </c>
      <c r="CC100" s="394">
        <v>0</v>
      </c>
      <c r="CD100" s="394">
        <v>0</v>
      </c>
      <c r="CE100" s="394">
        <v>0</v>
      </c>
      <c r="CF100" s="394">
        <v>0</v>
      </c>
      <c r="CG100" s="395">
        <v>0</v>
      </c>
    </row>
    <row r="101" spans="1:85" ht="15.5" x14ac:dyDescent="0.35">
      <c r="A101" s="424"/>
      <c r="B101" s="420" t="s">
        <v>401</v>
      </c>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8"/>
      <c r="AW101" s="418"/>
      <c r="AX101" s="418"/>
      <c r="AY101" s="418"/>
      <c r="AZ101" s="418"/>
      <c r="BA101" s="418"/>
      <c r="BB101" s="418"/>
      <c r="BC101" s="418"/>
      <c r="BD101" s="418"/>
      <c r="BE101" s="418"/>
      <c r="BF101" s="394">
        <v>250.35647405350386</v>
      </c>
      <c r="BG101" s="394">
        <v>256.26557827095365</v>
      </c>
      <c r="BH101" s="394">
        <v>181.91319479748094</v>
      </c>
      <c r="BI101" s="394">
        <v>182.66859979159167</v>
      </c>
      <c r="BJ101" s="394">
        <v>187.91023971049205</v>
      </c>
      <c r="BK101" s="394">
        <v>272.96556668063653</v>
      </c>
      <c r="BL101" s="394">
        <v>230.5352083736974</v>
      </c>
      <c r="BM101" s="394">
        <v>237.50801039186115</v>
      </c>
      <c r="BN101" s="394">
        <v>216.56277481022406</v>
      </c>
      <c r="BO101" s="394">
        <v>212.30187038605146</v>
      </c>
      <c r="BP101" s="394">
        <v>196.43521638663225</v>
      </c>
      <c r="BQ101" s="394">
        <v>174.8831678764767</v>
      </c>
      <c r="BR101" s="394">
        <v>165.33995256978793</v>
      </c>
      <c r="BS101" s="394">
        <v>152.2492970016734</v>
      </c>
      <c r="BT101" s="394">
        <v>140.11729695382755</v>
      </c>
      <c r="BU101" s="394">
        <v>120.60037168487908</v>
      </c>
      <c r="BV101" s="394">
        <v>108.12751291722931</v>
      </c>
      <c r="BW101" s="394">
        <v>97.830360933524418</v>
      </c>
      <c r="BX101" s="394">
        <v>83.197009317059411</v>
      </c>
      <c r="BY101" s="394">
        <v>72.472624730280742</v>
      </c>
      <c r="BZ101" s="394">
        <v>63.323747996881927</v>
      </c>
      <c r="CA101" s="394">
        <v>57.670954934678043</v>
      </c>
      <c r="CB101" s="394">
        <v>53.585091086940835</v>
      </c>
      <c r="CC101" s="394">
        <v>46.404252052591694</v>
      </c>
      <c r="CD101" s="394">
        <v>39.491879161663277</v>
      </c>
      <c r="CE101" s="394">
        <v>32.369084208555599</v>
      </c>
      <c r="CF101" s="394">
        <v>25.013412683089143</v>
      </c>
      <c r="CG101" s="395">
        <v>17.757321423899008</v>
      </c>
    </row>
    <row r="102" spans="1:85" ht="15.5" x14ac:dyDescent="0.35">
      <c r="A102" s="424"/>
      <c r="B102" s="291" t="s">
        <v>402</v>
      </c>
      <c r="C102" s="418"/>
      <c r="D102" s="418"/>
      <c r="E102" s="418"/>
      <c r="F102" s="418"/>
      <c r="G102" s="418"/>
      <c r="H102" s="418"/>
      <c r="I102" s="418"/>
      <c r="J102" s="418"/>
      <c r="K102" s="418"/>
      <c r="L102" s="418"/>
      <c r="M102" s="418"/>
      <c r="N102" s="418"/>
      <c r="O102" s="418"/>
      <c r="P102" s="418"/>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418"/>
      <c r="BD102" s="418"/>
      <c r="BE102" s="418"/>
      <c r="BF102" s="394">
        <v>0</v>
      </c>
      <c r="BG102" s="394">
        <v>0</v>
      </c>
      <c r="BH102" s="394">
        <v>0</v>
      </c>
      <c r="BI102" s="394">
        <v>0</v>
      </c>
      <c r="BJ102" s="394">
        <v>0</v>
      </c>
      <c r="BK102" s="394">
        <v>0</v>
      </c>
      <c r="BL102" s="394">
        <v>0</v>
      </c>
      <c r="BM102" s="394">
        <v>0</v>
      </c>
      <c r="BN102" s="394">
        <v>0</v>
      </c>
      <c r="BO102" s="394">
        <v>0</v>
      </c>
      <c r="BP102" s="394">
        <v>0</v>
      </c>
      <c r="BQ102" s="394">
        <v>0</v>
      </c>
      <c r="BR102" s="394">
        <v>0</v>
      </c>
      <c r="BS102" s="394">
        <v>0</v>
      </c>
      <c r="BT102" s="394">
        <v>0</v>
      </c>
      <c r="BU102" s="394">
        <v>0</v>
      </c>
      <c r="BV102" s="394">
        <v>0</v>
      </c>
      <c r="BW102" s="394">
        <v>0</v>
      </c>
      <c r="BX102" s="394">
        <v>0</v>
      </c>
      <c r="BY102" s="394">
        <v>0</v>
      </c>
      <c r="BZ102" s="394">
        <v>0</v>
      </c>
      <c r="CA102" s="394">
        <v>0</v>
      </c>
      <c r="CB102" s="394">
        <v>0</v>
      </c>
      <c r="CC102" s="394">
        <v>0</v>
      </c>
      <c r="CD102" s="394">
        <v>0</v>
      </c>
      <c r="CE102" s="394">
        <v>0</v>
      </c>
      <c r="CF102" s="394">
        <v>0</v>
      </c>
      <c r="CG102" s="395">
        <v>0</v>
      </c>
    </row>
    <row r="103" spans="1:85" ht="27" customHeight="1" x14ac:dyDescent="0.35">
      <c r="A103" s="424"/>
      <c r="B103" s="371" t="s">
        <v>571</v>
      </c>
      <c r="C103" s="418"/>
      <c r="D103" s="418"/>
      <c r="E103" s="418"/>
      <c r="F103" s="418"/>
      <c r="G103" s="418"/>
      <c r="H103" s="418"/>
      <c r="I103" s="418"/>
      <c r="J103" s="418"/>
      <c r="K103" s="418"/>
      <c r="L103" s="418"/>
      <c r="M103" s="418"/>
      <c r="N103" s="418"/>
      <c r="O103" s="418"/>
      <c r="P103" s="418"/>
      <c r="Q103" s="418"/>
      <c r="R103" s="418"/>
      <c r="S103" s="418"/>
      <c r="T103" s="418"/>
      <c r="U103" s="418"/>
      <c r="V103" s="418"/>
      <c r="W103" s="418"/>
      <c r="X103" s="418"/>
      <c r="Y103" s="418"/>
      <c r="Z103" s="418"/>
      <c r="AA103" s="418"/>
      <c r="AB103" s="418"/>
      <c r="AC103" s="418"/>
      <c r="AD103" s="418"/>
      <c r="AE103" s="418"/>
      <c r="AF103" s="418"/>
      <c r="AG103" s="418"/>
      <c r="AH103" s="418"/>
      <c r="AI103" s="418"/>
      <c r="AJ103" s="418"/>
      <c r="AK103" s="418"/>
      <c r="AL103" s="418"/>
      <c r="AM103" s="418"/>
      <c r="AN103" s="418"/>
      <c r="AO103" s="418"/>
      <c r="AP103" s="418"/>
      <c r="AQ103" s="418"/>
      <c r="AR103" s="418"/>
      <c r="AS103" s="418"/>
      <c r="AT103" s="418"/>
      <c r="AU103" s="418"/>
      <c r="AV103" s="418"/>
      <c r="AW103" s="418"/>
      <c r="AX103" s="418"/>
      <c r="AY103" s="418"/>
      <c r="AZ103" s="418"/>
      <c r="BA103" s="418"/>
      <c r="BB103" s="418"/>
      <c r="BC103" s="418"/>
      <c r="BD103" s="418"/>
      <c r="BE103" s="418"/>
      <c r="BF103" s="389">
        <v>547.20305829479923</v>
      </c>
      <c r="BG103" s="389">
        <v>513.93296963466764</v>
      </c>
      <c r="BH103" s="389">
        <v>530.39042628906407</v>
      </c>
      <c r="BI103" s="389">
        <v>522.01192055475565</v>
      </c>
      <c r="BJ103" s="389">
        <v>524.30565088220396</v>
      </c>
      <c r="BK103" s="389">
        <v>556.53677026891569</v>
      </c>
      <c r="BL103" s="389">
        <v>673.72334950327195</v>
      </c>
      <c r="BM103" s="389">
        <v>701.49801278869518</v>
      </c>
      <c r="BN103" s="389">
        <v>692.35886974045468</v>
      </c>
      <c r="BO103" s="389">
        <v>692.64947603610801</v>
      </c>
      <c r="BP103" s="389">
        <v>712.56641242037654</v>
      </c>
      <c r="BQ103" s="389">
        <v>715.5864972838167</v>
      </c>
      <c r="BR103" s="389">
        <v>760.72584048936346</v>
      </c>
      <c r="BS103" s="389">
        <v>771.4007483110687</v>
      </c>
      <c r="BT103" s="389">
        <v>700.18832666626997</v>
      </c>
      <c r="BU103" s="389">
        <v>691.45310917559914</v>
      </c>
      <c r="BV103" s="389">
        <v>678.69306023341142</v>
      </c>
      <c r="BW103" s="389">
        <v>657.77032457798259</v>
      </c>
      <c r="BX103" s="389">
        <v>592.29467578913614</v>
      </c>
      <c r="BY103" s="389">
        <v>594.04365131035263</v>
      </c>
      <c r="BZ103" s="389">
        <v>556.83734901199841</v>
      </c>
      <c r="CA103" s="389">
        <v>554.46459066689431</v>
      </c>
      <c r="CB103" s="389">
        <v>572.39214378879694</v>
      </c>
      <c r="CC103" s="389">
        <v>558.96924567185931</v>
      </c>
      <c r="CD103" s="389">
        <v>544.31999151833941</v>
      </c>
      <c r="CE103" s="389">
        <v>522.50655565910381</v>
      </c>
      <c r="CF103" s="389">
        <v>502.30164227566667</v>
      </c>
      <c r="CG103" s="390">
        <v>487.53998008447684</v>
      </c>
    </row>
    <row r="104" spans="1:85" ht="15.5" x14ac:dyDescent="0.35">
      <c r="A104" s="424"/>
      <c r="B104" s="420" t="s">
        <v>572</v>
      </c>
      <c r="C104" s="418"/>
      <c r="D104" s="418"/>
      <c r="E104" s="418"/>
      <c r="F104" s="418"/>
      <c r="G104" s="418"/>
      <c r="H104" s="418"/>
      <c r="I104" s="418"/>
      <c r="J104" s="418"/>
      <c r="K104" s="418"/>
      <c r="L104" s="418"/>
      <c r="M104" s="418"/>
      <c r="N104" s="418"/>
      <c r="O104" s="418"/>
      <c r="P104" s="418"/>
      <c r="Q104" s="418"/>
      <c r="R104" s="418"/>
      <c r="S104" s="418"/>
      <c r="T104" s="418"/>
      <c r="U104" s="418"/>
      <c r="V104" s="418"/>
      <c r="W104" s="418"/>
      <c r="X104" s="418"/>
      <c r="Y104" s="418"/>
      <c r="Z104" s="418"/>
      <c r="AA104" s="418"/>
      <c r="AB104" s="418"/>
      <c r="AC104" s="418"/>
      <c r="AD104" s="418"/>
      <c r="AE104" s="418"/>
      <c r="AF104" s="418"/>
      <c r="AG104" s="418"/>
      <c r="AH104" s="418"/>
      <c r="AI104" s="418"/>
      <c r="AJ104" s="418"/>
      <c r="AK104" s="418"/>
      <c r="AL104" s="418"/>
      <c r="AM104" s="418"/>
      <c r="AN104" s="418"/>
      <c r="AO104" s="418"/>
      <c r="AP104" s="418"/>
      <c r="AQ104" s="418"/>
      <c r="AR104" s="418"/>
      <c r="AS104" s="418"/>
      <c r="AT104" s="418"/>
      <c r="AU104" s="418"/>
      <c r="AV104" s="418"/>
      <c r="AW104" s="418"/>
      <c r="AX104" s="418"/>
      <c r="AY104" s="418"/>
      <c r="AZ104" s="418"/>
      <c r="BA104" s="418"/>
      <c r="BB104" s="418"/>
      <c r="BC104" s="418"/>
      <c r="BD104" s="418"/>
      <c r="BE104" s="418"/>
      <c r="BF104" s="389">
        <v>75.123040499866875</v>
      </c>
      <c r="BG104" s="389">
        <v>71.073588849909342</v>
      </c>
      <c r="BH104" s="389">
        <v>66.192463366302306</v>
      </c>
      <c r="BI104" s="389">
        <v>55.563883938833584</v>
      </c>
      <c r="BJ104" s="389">
        <v>52.611053618116564</v>
      </c>
      <c r="BK104" s="389">
        <v>49.235587613017003</v>
      </c>
      <c r="BL104" s="389">
        <v>50.658058495020612</v>
      </c>
      <c r="BM104" s="389">
        <v>49.46168535416637</v>
      </c>
      <c r="BN104" s="389">
        <v>46.249719301343767</v>
      </c>
      <c r="BO104" s="389">
        <v>44.005428312020499</v>
      </c>
      <c r="BP104" s="389">
        <v>41.929744016796995</v>
      </c>
      <c r="BQ104" s="389">
        <v>38.883251417345477</v>
      </c>
      <c r="BR104" s="389">
        <v>36.729049540237511</v>
      </c>
      <c r="BS104" s="389">
        <v>34.345036815600167</v>
      </c>
      <c r="BT104" s="389">
        <v>31.675689038734614</v>
      </c>
      <c r="BU104" s="389">
        <v>29.121444805496356</v>
      </c>
      <c r="BV104" s="389">
        <v>26.705104345403733</v>
      </c>
      <c r="BW104" s="389">
        <v>24.435928698172919</v>
      </c>
      <c r="BX104" s="389">
        <v>18.597985922244501</v>
      </c>
      <c r="BY104" s="389">
        <v>17.434673252558387</v>
      </c>
      <c r="BZ104" s="389">
        <v>15.194664976524471</v>
      </c>
      <c r="CA104" s="389">
        <v>14.269563616703564</v>
      </c>
      <c r="CB104" s="389">
        <v>13.770264860413526</v>
      </c>
      <c r="CC104" s="389">
        <v>12.783847763931423</v>
      </c>
      <c r="CD104" s="389">
        <v>11.908933672865855</v>
      </c>
      <c r="CE104" s="389">
        <v>10.923869120109467</v>
      </c>
      <c r="CF104" s="389">
        <v>9.9658037326692259</v>
      </c>
      <c r="CG104" s="390">
        <v>9.1056910658653383</v>
      </c>
    </row>
    <row r="105" spans="1:85" ht="15.5" x14ac:dyDescent="0.35">
      <c r="A105" s="424"/>
      <c r="B105" s="420" t="s">
        <v>573</v>
      </c>
      <c r="C105" s="418"/>
      <c r="D105" s="418"/>
      <c r="E105" s="418"/>
      <c r="F105" s="418"/>
      <c r="G105" s="418"/>
      <c r="H105" s="418"/>
      <c r="I105" s="418"/>
      <c r="J105" s="418"/>
      <c r="K105" s="418"/>
      <c r="L105" s="418"/>
      <c r="M105" s="418"/>
      <c r="N105" s="418"/>
      <c r="O105" s="418"/>
      <c r="P105" s="418"/>
      <c r="Q105" s="418"/>
      <c r="R105" s="418"/>
      <c r="S105" s="418"/>
      <c r="T105" s="418"/>
      <c r="U105" s="418"/>
      <c r="V105" s="418"/>
      <c r="W105" s="418"/>
      <c r="X105" s="418"/>
      <c r="Y105" s="418"/>
      <c r="Z105" s="418"/>
      <c r="AA105" s="418"/>
      <c r="AB105" s="418"/>
      <c r="AC105" s="418"/>
      <c r="AD105" s="418"/>
      <c r="AE105" s="418"/>
      <c r="AF105" s="418"/>
      <c r="AG105" s="418"/>
      <c r="AH105" s="418"/>
      <c r="AI105" s="418"/>
      <c r="AJ105" s="418"/>
      <c r="AK105" s="418"/>
      <c r="AL105" s="418"/>
      <c r="AM105" s="418"/>
      <c r="AN105" s="418"/>
      <c r="AO105" s="418"/>
      <c r="AP105" s="418"/>
      <c r="AQ105" s="418"/>
      <c r="AR105" s="418"/>
      <c r="AS105" s="418"/>
      <c r="AT105" s="418"/>
      <c r="AU105" s="418"/>
      <c r="AV105" s="418"/>
      <c r="AW105" s="418"/>
      <c r="AX105" s="418"/>
      <c r="AY105" s="418"/>
      <c r="AZ105" s="418"/>
      <c r="BA105" s="418"/>
      <c r="BB105" s="418"/>
      <c r="BC105" s="418"/>
      <c r="BD105" s="418"/>
      <c r="BE105" s="418"/>
      <c r="BF105" s="389">
        <v>437.86631850058183</v>
      </c>
      <c r="BG105" s="389">
        <v>410.02927172485323</v>
      </c>
      <c r="BH105" s="389">
        <v>430.17533176893943</v>
      </c>
      <c r="BI105" s="389">
        <v>426.83069639459336</v>
      </c>
      <c r="BJ105" s="389">
        <v>431.15925509457645</v>
      </c>
      <c r="BK105" s="389">
        <v>465.44656085084421</v>
      </c>
      <c r="BL105" s="389">
        <v>568.5042519331937</v>
      </c>
      <c r="BM105" s="389">
        <v>590.66952128893001</v>
      </c>
      <c r="BN105" s="389">
        <v>578.44290562420906</v>
      </c>
      <c r="BO105" s="389">
        <v>582.5188402703684</v>
      </c>
      <c r="BP105" s="389">
        <v>599.90417050752137</v>
      </c>
      <c r="BQ105" s="389">
        <v>602.91420064362717</v>
      </c>
      <c r="BR105" s="389">
        <v>614.23781224226957</v>
      </c>
      <c r="BS105" s="389">
        <v>618.11584087354811</v>
      </c>
      <c r="BT105" s="389">
        <v>560.50453075887219</v>
      </c>
      <c r="BU105" s="389">
        <v>547.98654668362349</v>
      </c>
      <c r="BV105" s="389">
        <v>544.85991187187153</v>
      </c>
      <c r="BW105" s="389">
        <v>528.87978429559962</v>
      </c>
      <c r="BX105" s="389">
        <v>485.87423653295735</v>
      </c>
      <c r="BY105" s="389">
        <v>485.31798321799437</v>
      </c>
      <c r="BZ105" s="389">
        <v>457.02256245836872</v>
      </c>
      <c r="CA105" s="389">
        <v>466.83173610467094</v>
      </c>
      <c r="CB105" s="389">
        <v>476.81021771450287</v>
      </c>
      <c r="CC105" s="389">
        <v>467.43082028974931</v>
      </c>
      <c r="CD105" s="389">
        <v>455.64963877263057</v>
      </c>
      <c r="CE105" s="389">
        <v>437.09214186339756</v>
      </c>
      <c r="CF105" s="389">
        <v>420.22141006364251</v>
      </c>
      <c r="CG105" s="390">
        <v>407.79588423950776</v>
      </c>
    </row>
    <row r="106" spans="1:85" ht="15.5" x14ac:dyDescent="0.35">
      <c r="A106" s="424"/>
      <c r="B106" s="420" t="s">
        <v>574</v>
      </c>
      <c r="C106" s="418"/>
      <c r="D106" s="418"/>
      <c r="E106" s="418"/>
      <c r="F106" s="418"/>
      <c r="G106" s="418"/>
      <c r="H106" s="418"/>
      <c r="I106" s="418"/>
      <c r="J106" s="418"/>
      <c r="K106" s="418"/>
      <c r="L106" s="418"/>
      <c r="M106" s="418"/>
      <c r="N106" s="418"/>
      <c r="O106" s="418"/>
      <c r="P106" s="418"/>
      <c r="Q106" s="418"/>
      <c r="R106" s="418"/>
      <c r="S106" s="418"/>
      <c r="T106" s="418"/>
      <c r="U106" s="418"/>
      <c r="V106" s="418"/>
      <c r="W106" s="418"/>
      <c r="X106" s="418"/>
      <c r="Y106" s="418"/>
      <c r="Z106" s="418"/>
      <c r="AA106" s="418"/>
      <c r="AB106" s="418"/>
      <c r="AC106" s="418"/>
      <c r="AD106" s="418"/>
      <c r="AE106" s="418"/>
      <c r="AF106" s="418"/>
      <c r="AG106" s="418"/>
      <c r="AH106" s="418"/>
      <c r="AI106" s="418"/>
      <c r="AJ106" s="418"/>
      <c r="AK106" s="418"/>
      <c r="AL106" s="418"/>
      <c r="AM106" s="418"/>
      <c r="AN106" s="418"/>
      <c r="AO106" s="418"/>
      <c r="AP106" s="418"/>
      <c r="AQ106" s="418"/>
      <c r="AR106" s="418"/>
      <c r="AS106" s="418"/>
      <c r="AT106" s="418"/>
      <c r="AU106" s="418"/>
      <c r="AV106" s="418"/>
      <c r="AW106" s="418"/>
      <c r="AX106" s="418"/>
      <c r="AY106" s="418"/>
      <c r="AZ106" s="418"/>
      <c r="BA106" s="418"/>
      <c r="BB106" s="418"/>
      <c r="BC106" s="418"/>
      <c r="BD106" s="418"/>
      <c r="BE106" s="418"/>
      <c r="BF106" s="389">
        <v>0</v>
      </c>
      <c r="BG106" s="389">
        <v>0</v>
      </c>
      <c r="BH106" s="389">
        <v>0</v>
      </c>
      <c r="BI106" s="389">
        <v>0</v>
      </c>
      <c r="BJ106" s="389">
        <v>0</v>
      </c>
      <c r="BK106" s="389">
        <v>0</v>
      </c>
      <c r="BL106" s="389">
        <v>8.1125141010282196</v>
      </c>
      <c r="BM106" s="389">
        <v>10.22694306635241</v>
      </c>
      <c r="BN106" s="389">
        <v>13.183691083557356</v>
      </c>
      <c r="BO106" s="389">
        <v>13.326004737782801</v>
      </c>
      <c r="BP106" s="389">
        <v>12.93897489071783</v>
      </c>
      <c r="BQ106" s="389">
        <v>12.438834739247943</v>
      </c>
      <c r="BR106" s="389">
        <v>50.041287467155271</v>
      </c>
      <c r="BS106" s="389">
        <v>57.974609051238403</v>
      </c>
      <c r="BT106" s="389">
        <v>53.439678220506742</v>
      </c>
      <c r="BU106" s="389">
        <v>61.97794139135187</v>
      </c>
      <c r="BV106" s="389">
        <v>51.217040068033619</v>
      </c>
      <c r="BW106" s="389">
        <v>53.510142582852872</v>
      </c>
      <c r="BX106" s="389">
        <v>48.472381033878541</v>
      </c>
      <c r="BY106" s="389">
        <v>48.815070212554076</v>
      </c>
      <c r="BZ106" s="389">
        <v>45.99119995605129</v>
      </c>
      <c r="CA106" s="389">
        <v>43.91782982621141</v>
      </c>
      <c r="CB106" s="389">
        <v>46.66154855111364</v>
      </c>
      <c r="CC106" s="389">
        <v>43.851938193672922</v>
      </c>
      <c r="CD106" s="389">
        <v>42.890164245882865</v>
      </c>
      <c r="CE106" s="389">
        <v>41.873633436204145</v>
      </c>
      <c r="CF106" s="389">
        <v>40.837598064328844</v>
      </c>
      <c r="CG106" s="390">
        <v>40.028877160193623</v>
      </c>
    </row>
    <row r="107" spans="1:85" ht="15.5" x14ac:dyDescent="0.35">
      <c r="A107" s="426"/>
      <c r="B107" s="420" t="s">
        <v>576</v>
      </c>
      <c r="C107" s="369"/>
      <c r="D107" s="369"/>
      <c r="E107" s="369"/>
      <c r="F107" s="369"/>
      <c r="G107" s="369"/>
      <c r="H107" s="369"/>
      <c r="I107" s="369"/>
      <c r="J107" s="369"/>
      <c r="K107" s="369"/>
      <c r="L107" s="369"/>
      <c r="M107" s="369"/>
      <c r="N107" s="369"/>
      <c r="O107" s="369"/>
      <c r="P107" s="369"/>
      <c r="Q107" s="369"/>
      <c r="R107" s="369"/>
      <c r="S107" s="369"/>
      <c r="T107" s="369"/>
      <c r="U107" s="369"/>
      <c r="V107" s="369"/>
      <c r="W107" s="369"/>
      <c r="X107" s="369"/>
      <c r="Y107" s="369"/>
      <c r="Z107" s="369"/>
      <c r="AA107" s="369"/>
      <c r="AB107" s="369"/>
      <c r="AC107" s="369"/>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89">
        <v>34.213699294350519</v>
      </c>
      <c r="BG107" s="389">
        <v>32.830109059905062</v>
      </c>
      <c r="BH107" s="389">
        <v>34.022631153822473</v>
      </c>
      <c r="BI107" s="389">
        <v>39.617340221328796</v>
      </c>
      <c r="BJ107" s="389">
        <v>40.53534216951099</v>
      </c>
      <c r="BK107" s="389">
        <v>41.854621805054443</v>
      </c>
      <c r="BL107" s="389">
        <v>46.448524974029318</v>
      </c>
      <c r="BM107" s="389">
        <v>51.139863079246489</v>
      </c>
      <c r="BN107" s="389">
        <v>54.482553731344467</v>
      </c>
      <c r="BO107" s="389">
        <v>52.799202715936254</v>
      </c>
      <c r="BP107" s="389">
        <v>57.793523005340312</v>
      </c>
      <c r="BQ107" s="389">
        <v>61.350210483596108</v>
      </c>
      <c r="BR107" s="389">
        <v>59.717691239701068</v>
      </c>
      <c r="BS107" s="389">
        <v>60.965261570682188</v>
      </c>
      <c r="BT107" s="389">
        <v>54.568428648156441</v>
      </c>
      <c r="BU107" s="389">
        <v>52.367176295127493</v>
      </c>
      <c r="BV107" s="389">
        <v>55.911003948102568</v>
      </c>
      <c r="BW107" s="389">
        <v>50.944469001357213</v>
      </c>
      <c r="BX107" s="389">
        <v>39.350072300055743</v>
      </c>
      <c r="BY107" s="389">
        <v>42.475924627245739</v>
      </c>
      <c r="BZ107" s="389">
        <v>38.628921621053976</v>
      </c>
      <c r="CA107" s="389">
        <v>29.445461119308405</v>
      </c>
      <c r="CB107" s="389">
        <v>35.150112662766865</v>
      </c>
      <c r="CC107" s="389">
        <v>34.90263942450575</v>
      </c>
      <c r="CD107" s="389">
        <v>33.871254826960076</v>
      </c>
      <c r="CE107" s="389">
        <v>32.616911239392572</v>
      </c>
      <c r="CF107" s="389">
        <v>31.276830415026186</v>
      </c>
      <c r="CG107" s="390">
        <v>30.60952761891015</v>
      </c>
    </row>
    <row r="108" spans="1:85" ht="27" customHeight="1" x14ac:dyDescent="0.35">
      <c r="A108" s="424"/>
      <c r="B108" s="371" t="s">
        <v>608</v>
      </c>
      <c r="C108" s="418"/>
      <c r="D108" s="418"/>
      <c r="E108" s="418"/>
      <c r="F108" s="418"/>
      <c r="G108" s="418"/>
      <c r="H108" s="418"/>
      <c r="I108" s="418"/>
      <c r="J108" s="418"/>
      <c r="K108" s="418"/>
      <c r="L108" s="418"/>
      <c r="M108" s="418"/>
      <c r="N108" s="418"/>
      <c r="O108" s="418"/>
      <c r="P108" s="418"/>
      <c r="Q108" s="418"/>
      <c r="R108" s="418"/>
      <c r="S108" s="418"/>
      <c r="T108" s="418"/>
      <c r="U108" s="418"/>
      <c r="V108" s="418"/>
      <c r="W108" s="418"/>
      <c r="X108" s="418"/>
      <c r="Y108" s="418"/>
      <c r="Z108" s="418"/>
      <c r="AA108" s="418"/>
      <c r="AB108" s="418"/>
      <c r="AC108" s="418"/>
      <c r="AD108" s="418"/>
      <c r="AE108" s="418"/>
      <c r="AF108" s="418"/>
      <c r="AG108" s="418"/>
      <c r="AH108" s="418"/>
      <c r="AI108" s="418"/>
      <c r="AJ108" s="418"/>
      <c r="AK108" s="418"/>
      <c r="AL108" s="418"/>
      <c r="AM108" s="418"/>
      <c r="AN108" s="418"/>
      <c r="AO108" s="418"/>
      <c r="AP108" s="418"/>
      <c r="AQ108" s="418"/>
      <c r="AR108" s="418"/>
      <c r="AS108" s="418"/>
      <c r="AT108" s="418"/>
      <c r="AU108" s="418"/>
      <c r="AV108" s="418"/>
      <c r="AW108" s="418"/>
      <c r="AX108" s="418"/>
      <c r="AY108" s="418"/>
      <c r="AZ108" s="418"/>
      <c r="BA108" s="418"/>
      <c r="BB108" s="418"/>
      <c r="BC108" s="418"/>
      <c r="BD108" s="418"/>
      <c r="BE108" s="418"/>
      <c r="BF108" s="389">
        <v>71.811742023412563</v>
      </c>
      <c r="BG108" s="389">
        <v>55.437712351392193</v>
      </c>
      <c r="BH108" s="389">
        <v>57.160052171326612</v>
      </c>
      <c r="BI108" s="389">
        <v>51.653766262131086</v>
      </c>
      <c r="BJ108" s="389">
        <v>55.464810565332712</v>
      </c>
      <c r="BK108" s="389">
        <v>61.234360733851425</v>
      </c>
      <c r="BL108" s="389">
        <v>62.448254788584222</v>
      </c>
      <c r="BM108" s="389">
        <v>64.338748772432254</v>
      </c>
      <c r="BN108" s="389">
        <v>59.299740861764988</v>
      </c>
      <c r="BO108" s="389">
        <v>53.066292270910836</v>
      </c>
      <c r="BP108" s="389">
        <v>56.451781014631358</v>
      </c>
      <c r="BQ108" s="389">
        <v>57.22388485800586</v>
      </c>
      <c r="BR108" s="389">
        <v>54.449816448004846</v>
      </c>
      <c r="BS108" s="389">
        <v>50.60180552419564</v>
      </c>
      <c r="BT108" s="389">
        <v>47.530887918032832</v>
      </c>
      <c r="BU108" s="389">
        <v>45.077907642224645</v>
      </c>
      <c r="BV108" s="389">
        <v>35.535031250803627</v>
      </c>
      <c r="BW108" s="389">
        <v>33.325420105240788</v>
      </c>
      <c r="BX108" s="389">
        <v>31.749296464052506</v>
      </c>
      <c r="BY108" s="389">
        <v>35.373863613343445</v>
      </c>
      <c r="BZ108" s="389">
        <v>33.240039784508447</v>
      </c>
      <c r="CA108" s="389">
        <v>33.877688271972481</v>
      </c>
      <c r="CB108" s="389">
        <v>38.026208442266864</v>
      </c>
      <c r="CC108" s="389">
        <v>40.157884504579044</v>
      </c>
      <c r="CD108" s="389">
        <v>39.071328105047414</v>
      </c>
      <c r="CE108" s="389">
        <v>35.462403286155471</v>
      </c>
      <c r="CF108" s="389">
        <v>34.742447249388455</v>
      </c>
      <c r="CG108" s="390">
        <v>36.377086955493454</v>
      </c>
    </row>
    <row r="109" spans="1:85" ht="15.5" x14ac:dyDescent="0.35">
      <c r="A109" s="424"/>
      <c r="B109" s="420" t="s">
        <v>358</v>
      </c>
      <c r="C109" s="418"/>
      <c r="D109" s="418"/>
      <c r="E109" s="418"/>
      <c r="F109" s="418"/>
      <c r="G109" s="418"/>
      <c r="H109" s="418"/>
      <c r="I109" s="418"/>
      <c r="J109" s="418"/>
      <c r="K109" s="418"/>
      <c r="L109" s="418"/>
      <c r="M109" s="418"/>
      <c r="N109" s="418"/>
      <c r="O109" s="418"/>
      <c r="P109" s="418"/>
      <c r="Q109" s="418"/>
      <c r="R109" s="418"/>
      <c r="S109" s="418"/>
      <c r="T109" s="418"/>
      <c r="U109" s="418"/>
      <c r="V109" s="418"/>
      <c r="W109" s="418"/>
      <c r="X109" s="418"/>
      <c r="Y109" s="418"/>
      <c r="Z109" s="418"/>
      <c r="AA109" s="418"/>
      <c r="AB109" s="418"/>
      <c r="AC109" s="418"/>
      <c r="AD109" s="418"/>
      <c r="AE109" s="418"/>
      <c r="AF109" s="418"/>
      <c r="AG109" s="418"/>
      <c r="AH109" s="418"/>
      <c r="AI109" s="418"/>
      <c r="AJ109" s="418"/>
      <c r="AK109" s="418"/>
      <c r="AL109" s="418"/>
      <c r="AM109" s="418"/>
      <c r="AN109" s="418"/>
      <c r="AO109" s="418"/>
      <c r="AP109" s="418"/>
      <c r="AQ109" s="418"/>
      <c r="AR109" s="418"/>
      <c r="AS109" s="418"/>
      <c r="AT109" s="418"/>
      <c r="AU109" s="418"/>
      <c r="AV109" s="418"/>
      <c r="AW109" s="418"/>
      <c r="AX109" s="418"/>
      <c r="AY109" s="418"/>
      <c r="AZ109" s="418"/>
      <c r="BA109" s="418"/>
      <c r="BB109" s="418"/>
      <c r="BC109" s="418"/>
      <c r="BD109" s="418"/>
      <c r="BE109" s="418"/>
      <c r="BF109" s="389">
        <v>71.811742023412563</v>
      </c>
      <c r="BG109" s="389">
        <v>55.437712351392193</v>
      </c>
      <c r="BH109" s="389">
        <v>57.160052171326612</v>
      </c>
      <c r="BI109" s="389">
        <v>51.653766262131086</v>
      </c>
      <c r="BJ109" s="389">
        <v>55.464810565332712</v>
      </c>
      <c r="BK109" s="389">
        <v>61.234360733851425</v>
      </c>
      <c r="BL109" s="389">
        <v>62.448254788584222</v>
      </c>
      <c r="BM109" s="389">
        <v>64.338748772432254</v>
      </c>
      <c r="BN109" s="389">
        <v>59.299740861764988</v>
      </c>
      <c r="BO109" s="389">
        <v>53.066292270910836</v>
      </c>
      <c r="BP109" s="389">
        <v>56.451781014631358</v>
      </c>
      <c r="BQ109" s="389">
        <v>57.22388485800586</v>
      </c>
      <c r="BR109" s="389">
        <v>54.449816448004846</v>
      </c>
      <c r="BS109" s="389">
        <v>50.60180552419564</v>
      </c>
      <c r="BT109" s="389">
        <v>47.530887918032832</v>
      </c>
      <c r="BU109" s="389">
        <v>45.077907642224645</v>
      </c>
      <c r="BV109" s="389">
        <v>35.535031250803627</v>
      </c>
      <c r="BW109" s="389">
        <v>33.325420105240788</v>
      </c>
      <c r="BX109" s="389">
        <v>31.749296464052506</v>
      </c>
      <c r="BY109" s="389">
        <v>35.373863613343445</v>
      </c>
      <c r="BZ109" s="389">
        <v>33.240039784508447</v>
      </c>
      <c r="CA109" s="389">
        <v>33.877688271972481</v>
      </c>
      <c r="CB109" s="389">
        <v>38.026208442266864</v>
      </c>
      <c r="CC109" s="389">
        <v>40.157884504579044</v>
      </c>
      <c r="CD109" s="389">
        <v>39.071328105047414</v>
      </c>
      <c r="CE109" s="389">
        <v>35.462403286155471</v>
      </c>
      <c r="CF109" s="389">
        <v>34.742447249388455</v>
      </c>
      <c r="CG109" s="390">
        <v>36.377086955493454</v>
      </c>
    </row>
    <row r="110" spans="1:85" ht="15.5" x14ac:dyDescent="0.35">
      <c r="A110" s="424"/>
      <c r="B110" s="420" t="s">
        <v>578</v>
      </c>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c r="BB110" s="418"/>
      <c r="BC110" s="418"/>
      <c r="BD110" s="418"/>
      <c r="BE110" s="418"/>
      <c r="BF110" s="389">
        <v>0</v>
      </c>
      <c r="BG110" s="389">
        <v>0</v>
      </c>
      <c r="BH110" s="389">
        <v>0</v>
      </c>
      <c r="BI110" s="389">
        <v>0</v>
      </c>
      <c r="BJ110" s="389">
        <v>0</v>
      </c>
      <c r="BK110" s="389">
        <v>0</v>
      </c>
      <c r="BL110" s="389">
        <v>0</v>
      </c>
      <c r="BM110" s="389">
        <v>0</v>
      </c>
      <c r="BN110" s="389">
        <v>0</v>
      </c>
      <c r="BO110" s="389">
        <v>0</v>
      </c>
      <c r="BP110" s="389">
        <v>0</v>
      </c>
      <c r="BQ110" s="389">
        <v>0</v>
      </c>
      <c r="BR110" s="389">
        <v>0</v>
      </c>
      <c r="BS110" s="389">
        <v>0</v>
      </c>
      <c r="BT110" s="389">
        <v>0</v>
      </c>
      <c r="BU110" s="389">
        <v>0</v>
      </c>
      <c r="BV110" s="389">
        <v>0</v>
      </c>
      <c r="BW110" s="389">
        <v>0</v>
      </c>
      <c r="BX110" s="389">
        <v>0</v>
      </c>
      <c r="BY110" s="389">
        <v>0</v>
      </c>
      <c r="BZ110" s="389">
        <v>404.49448391458793</v>
      </c>
      <c r="CA110" s="389">
        <v>390.1051180665695</v>
      </c>
      <c r="CB110" s="389">
        <v>1.116712327575802</v>
      </c>
      <c r="CC110" s="389">
        <v>0</v>
      </c>
      <c r="CD110" s="389">
        <v>0</v>
      </c>
      <c r="CE110" s="389">
        <v>0</v>
      </c>
      <c r="CF110" s="389">
        <v>0</v>
      </c>
      <c r="CG110" s="390">
        <v>0</v>
      </c>
    </row>
    <row r="111" spans="1:85" ht="16" thickBot="1" x14ac:dyDescent="0.4">
      <c r="A111" s="427"/>
      <c r="B111" s="428"/>
      <c r="C111" s="429"/>
      <c r="D111" s="429"/>
      <c r="E111" s="429"/>
      <c r="F111" s="429"/>
      <c r="G111" s="429"/>
      <c r="H111" s="429"/>
      <c r="I111" s="429"/>
      <c r="J111" s="429"/>
      <c r="K111" s="429"/>
      <c r="L111" s="429"/>
      <c r="M111" s="429"/>
      <c r="N111" s="429"/>
      <c r="O111" s="429"/>
      <c r="P111" s="429"/>
      <c r="Q111" s="429"/>
      <c r="R111" s="429"/>
      <c r="S111" s="429"/>
      <c r="T111" s="429"/>
      <c r="U111" s="429"/>
      <c r="V111" s="429"/>
      <c r="W111" s="429"/>
      <c r="X111" s="429"/>
      <c r="Y111" s="429"/>
      <c r="Z111" s="429"/>
      <c r="AA111" s="429"/>
      <c r="AB111" s="429"/>
      <c r="AC111" s="429"/>
      <c r="AD111" s="429"/>
      <c r="AE111" s="429"/>
      <c r="AF111" s="429"/>
      <c r="AG111" s="429"/>
      <c r="AH111" s="429"/>
      <c r="AI111" s="429"/>
      <c r="AJ111" s="429"/>
      <c r="AK111" s="429"/>
      <c r="AL111" s="429"/>
      <c r="AM111" s="429"/>
      <c r="AN111" s="429"/>
      <c r="AO111" s="429"/>
      <c r="AP111" s="429"/>
      <c r="AQ111" s="429"/>
      <c r="AR111" s="429"/>
      <c r="AS111" s="429"/>
      <c r="AT111" s="429"/>
      <c r="AU111" s="429"/>
      <c r="AV111" s="429"/>
      <c r="AW111" s="429"/>
      <c r="AX111" s="429"/>
      <c r="AY111" s="429"/>
      <c r="AZ111" s="429"/>
      <c r="BA111" s="429"/>
      <c r="BB111" s="429"/>
      <c r="BC111" s="429"/>
      <c r="BD111" s="429"/>
      <c r="BE111" s="429"/>
      <c r="BF111" s="430"/>
      <c r="BG111" s="430"/>
      <c r="BH111" s="430"/>
      <c r="BI111" s="430"/>
      <c r="BJ111" s="430"/>
      <c r="BK111" s="430"/>
      <c r="BL111" s="430"/>
      <c r="BM111" s="430"/>
      <c r="BN111" s="430"/>
      <c r="BO111" s="430"/>
      <c r="BP111" s="430"/>
      <c r="BQ111" s="430"/>
      <c r="BR111" s="430"/>
      <c r="BS111" s="430"/>
      <c r="BT111" s="430"/>
      <c r="BU111" s="430"/>
      <c r="BV111" s="430"/>
      <c r="BW111" s="430"/>
      <c r="BX111" s="430"/>
      <c r="BY111" s="430"/>
      <c r="BZ111" s="430"/>
      <c r="CA111" s="430"/>
      <c r="CB111" s="430"/>
      <c r="CC111" s="430"/>
      <c r="CD111" s="430"/>
      <c r="CE111" s="430"/>
      <c r="CF111" s="430"/>
      <c r="CG111" s="431"/>
    </row>
    <row r="112" spans="1:85" ht="57" customHeight="1" x14ac:dyDescent="0.35">
      <c r="A112" s="372" t="s">
        <v>209</v>
      </c>
      <c r="B112" s="373" t="s">
        <v>619</v>
      </c>
      <c r="C112" s="374"/>
      <c r="D112" s="320" t="s">
        <v>274</v>
      </c>
      <c r="E112" s="320" t="s">
        <v>275</v>
      </c>
      <c r="F112" s="320" t="s">
        <v>276</v>
      </c>
      <c r="G112" s="320" t="s">
        <v>277</v>
      </c>
      <c r="H112" s="320" t="s">
        <v>278</v>
      </c>
      <c r="I112" s="320" t="s">
        <v>279</v>
      </c>
      <c r="J112" s="320" t="s">
        <v>280</v>
      </c>
      <c r="K112" s="320" t="s">
        <v>281</v>
      </c>
      <c r="L112" s="320" t="s">
        <v>282</v>
      </c>
      <c r="M112" s="320" t="s">
        <v>283</v>
      </c>
      <c r="N112" s="320" t="s">
        <v>284</v>
      </c>
      <c r="O112" s="320" t="s">
        <v>285</v>
      </c>
      <c r="P112" s="320" t="s">
        <v>286</v>
      </c>
      <c r="Q112" s="320" t="s">
        <v>287</v>
      </c>
      <c r="R112" s="320" t="s">
        <v>288</v>
      </c>
      <c r="S112" s="320" t="s">
        <v>289</v>
      </c>
      <c r="T112" s="320" t="s">
        <v>290</v>
      </c>
      <c r="U112" s="320" t="s">
        <v>291</v>
      </c>
      <c r="V112" s="320" t="s">
        <v>292</v>
      </c>
      <c r="W112" s="320" t="s">
        <v>293</v>
      </c>
      <c r="X112" s="320" t="s">
        <v>294</v>
      </c>
      <c r="Y112" s="320" t="s">
        <v>295</v>
      </c>
      <c r="Z112" s="320" t="s">
        <v>296</v>
      </c>
      <c r="AA112" s="320" t="s">
        <v>297</v>
      </c>
      <c r="AB112" s="320" t="s">
        <v>298</v>
      </c>
      <c r="AC112" s="320" t="s">
        <v>299</v>
      </c>
      <c r="AD112" s="320" t="s">
        <v>300</v>
      </c>
      <c r="AE112" s="320" t="s">
        <v>301</v>
      </c>
      <c r="AF112" s="320" t="s">
        <v>302</v>
      </c>
      <c r="AG112" s="320" t="s">
        <v>303</v>
      </c>
      <c r="AH112" s="320" t="s">
        <v>304</v>
      </c>
      <c r="AI112" s="320" t="s">
        <v>305</v>
      </c>
      <c r="AJ112" s="320" t="s">
        <v>306</v>
      </c>
      <c r="AK112" s="320" t="s">
        <v>307</v>
      </c>
      <c r="AL112" s="320" t="s">
        <v>308</v>
      </c>
      <c r="AM112" s="320" t="s">
        <v>309</v>
      </c>
      <c r="AN112" s="320" t="s">
        <v>310</v>
      </c>
      <c r="AO112" s="320" t="s">
        <v>311</v>
      </c>
      <c r="AP112" s="320" t="s">
        <v>312</v>
      </c>
      <c r="AQ112" s="320" t="s">
        <v>313</v>
      </c>
      <c r="AR112" s="320" t="s">
        <v>314</v>
      </c>
      <c r="AS112" s="320" t="s">
        <v>315</v>
      </c>
      <c r="AT112" s="320" t="s">
        <v>316</v>
      </c>
      <c r="AU112" s="320" t="s">
        <v>317</v>
      </c>
      <c r="AV112" s="320" t="s">
        <v>318</v>
      </c>
      <c r="AW112" s="320" t="s">
        <v>319</v>
      </c>
      <c r="AX112" s="320" t="s">
        <v>320</v>
      </c>
      <c r="AY112" s="320" t="s">
        <v>211</v>
      </c>
      <c r="AZ112" s="320" t="s">
        <v>212</v>
      </c>
      <c r="BA112" s="320" t="s">
        <v>213</v>
      </c>
      <c r="BB112" s="320" t="s">
        <v>214</v>
      </c>
      <c r="BC112" s="320" t="s">
        <v>215</v>
      </c>
      <c r="BD112" s="320" t="s">
        <v>216</v>
      </c>
      <c r="BE112" s="320" t="s">
        <v>217</v>
      </c>
      <c r="BF112" s="320" t="s">
        <v>218</v>
      </c>
      <c r="BG112" s="320" t="s">
        <v>219</v>
      </c>
      <c r="BH112" s="320" t="s">
        <v>220</v>
      </c>
      <c r="BI112" s="320" t="s">
        <v>221</v>
      </c>
      <c r="BJ112" s="320" t="s">
        <v>222</v>
      </c>
      <c r="BK112" s="320" t="s">
        <v>223</v>
      </c>
      <c r="BL112" s="320" t="s">
        <v>224</v>
      </c>
      <c r="BM112" s="320" t="s">
        <v>225</v>
      </c>
      <c r="BN112" s="320" t="s">
        <v>226</v>
      </c>
      <c r="BO112" s="320" t="s">
        <v>227</v>
      </c>
      <c r="BP112" s="320" t="s">
        <v>228</v>
      </c>
      <c r="BQ112" s="320" t="s">
        <v>229</v>
      </c>
      <c r="BR112" s="320" t="s">
        <v>230</v>
      </c>
      <c r="BS112" s="320" t="s">
        <v>231</v>
      </c>
      <c r="BT112" s="320" t="s">
        <v>232</v>
      </c>
      <c r="BU112" s="320" t="s">
        <v>233</v>
      </c>
      <c r="BV112" s="320" t="s">
        <v>234</v>
      </c>
      <c r="BW112" s="320" t="s">
        <v>235</v>
      </c>
      <c r="BX112" s="320" t="s">
        <v>236</v>
      </c>
      <c r="BY112" s="320" t="s">
        <v>237</v>
      </c>
      <c r="BZ112" s="320" t="s">
        <v>238</v>
      </c>
      <c r="CA112" s="320" t="s">
        <v>239</v>
      </c>
      <c r="CB112" s="320" t="s">
        <v>240</v>
      </c>
      <c r="CC112" s="320" t="s">
        <v>241</v>
      </c>
      <c r="CD112" s="320" t="s">
        <v>242</v>
      </c>
      <c r="CE112" s="320" t="s">
        <v>243</v>
      </c>
      <c r="CF112" s="320" t="s">
        <v>244</v>
      </c>
      <c r="CG112" s="375" t="s">
        <v>245</v>
      </c>
    </row>
    <row r="113" spans="1:85" ht="28.5" customHeight="1" x14ac:dyDescent="0.35">
      <c r="A113" s="376">
        <v>2024</v>
      </c>
      <c r="B113" s="377" t="s">
        <v>620</v>
      </c>
      <c r="C113" s="378"/>
      <c r="D113" s="325" t="s">
        <v>247</v>
      </c>
      <c r="E113" s="325" t="s">
        <v>247</v>
      </c>
      <c r="F113" s="325" t="s">
        <v>247</v>
      </c>
      <c r="G113" s="325" t="s">
        <v>247</v>
      </c>
      <c r="H113" s="325" t="s">
        <v>247</v>
      </c>
      <c r="I113" s="325" t="s">
        <v>247</v>
      </c>
      <c r="J113" s="325" t="s">
        <v>247</v>
      </c>
      <c r="K113" s="325" t="s">
        <v>247</v>
      </c>
      <c r="L113" s="325" t="s">
        <v>247</v>
      </c>
      <c r="M113" s="325" t="s">
        <v>247</v>
      </c>
      <c r="N113" s="325" t="s">
        <v>247</v>
      </c>
      <c r="O113" s="325" t="s">
        <v>247</v>
      </c>
      <c r="P113" s="325" t="s">
        <v>247</v>
      </c>
      <c r="Q113" s="325" t="s">
        <v>247</v>
      </c>
      <c r="R113" s="325" t="s">
        <v>247</v>
      </c>
      <c r="S113" s="325" t="s">
        <v>247</v>
      </c>
      <c r="T113" s="325" t="s">
        <v>247</v>
      </c>
      <c r="U113" s="325" t="s">
        <v>247</v>
      </c>
      <c r="V113" s="325" t="s">
        <v>247</v>
      </c>
      <c r="W113" s="325" t="s">
        <v>247</v>
      </c>
      <c r="X113" s="325" t="s">
        <v>247</v>
      </c>
      <c r="Y113" s="325" t="s">
        <v>247</v>
      </c>
      <c r="Z113" s="325" t="s">
        <v>247</v>
      </c>
      <c r="AA113" s="325" t="s">
        <v>247</v>
      </c>
      <c r="AB113" s="325" t="s">
        <v>247</v>
      </c>
      <c r="AC113" s="325" t="s">
        <v>247</v>
      </c>
      <c r="AD113" s="325" t="s">
        <v>247</v>
      </c>
      <c r="AE113" s="325" t="s">
        <v>247</v>
      </c>
      <c r="AF113" s="325" t="s">
        <v>247</v>
      </c>
      <c r="AG113" s="325" t="s">
        <v>247</v>
      </c>
      <c r="AH113" s="325" t="s">
        <v>247</v>
      </c>
      <c r="AI113" s="325" t="s">
        <v>247</v>
      </c>
      <c r="AJ113" s="325" t="s">
        <v>247</v>
      </c>
      <c r="AK113" s="325" t="s">
        <v>247</v>
      </c>
      <c r="AL113" s="325" t="s">
        <v>247</v>
      </c>
      <c r="AM113" s="325" t="s">
        <v>247</v>
      </c>
      <c r="AN113" s="325" t="s">
        <v>247</v>
      </c>
      <c r="AO113" s="325" t="s">
        <v>247</v>
      </c>
      <c r="AP113" s="325" t="s">
        <v>247</v>
      </c>
      <c r="AQ113" s="325" t="s">
        <v>247</v>
      </c>
      <c r="AR113" s="325" t="s">
        <v>247</v>
      </c>
      <c r="AS113" s="325" t="s">
        <v>247</v>
      </c>
      <c r="AT113" s="325" t="s">
        <v>247</v>
      </c>
      <c r="AU113" s="325" t="s">
        <v>247</v>
      </c>
      <c r="AV113" s="325" t="s">
        <v>247</v>
      </c>
      <c r="AW113" s="325" t="s">
        <v>247</v>
      </c>
      <c r="AX113" s="325" t="s">
        <v>247</v>
      </c>
      <c r="AY113" s="325" t="s">
        <v>247</v>
      </c>
      <c r="AZ113" s="325" t="s">
        <v>247</v>
      </c>
      <c r="BA113" s="325" t="s">
        <v>247</v>
      </c>
      <c r="BB113" s="325" t="s">
        <v>247</v>
      </c>
      <c r="BC113" s="325" t="s">
        <v>247</v>
      </c>
      <c r="BD113" s="325" t="s">
        <v>247</v>
      </c>
      <c r="BE113" s="325" t="s">
        <v>247</v>
      </c>
      <c r="BF113" s="325" t="s">
        <v>247</v>
      </c>
      <c r="BG113" s="325" t="s">
        <v>247</v>
      </c>
      <c r="BH113" s="325" t="s">
        <v>247</v>
      </c>
      <c r="BI113" s="325" t="s">
        <v>247</v>
      </c>
      <c r="BJ113" s="325" t="s">
        <v>247</v>
      </c>
      <c r="BK113" s="325" t="s">
        <v>247</v>
      </c>
      <c r="BL113" s="325" t="s">
        <v>247</v>
      </c>
      <c r="BM113" s="325" t="s">
        <v>247</v>
      </c>
      <c r="BN113" s="325" t="s">
        <v>247</v>
      </c>
      <c r="BO113" s="325" t="s">
        <v>247</v>
      </c>
      <c r="BP113" s="325" t="s">
        <v>247</v>
      </c>
      <c r="BQ113" s="325" t="s">
        <v>247</v>
      </c>
      <c r="BR113" s="325" t="s">
        <v>247</v>
      </c>
      <c r="BS113" s="325" t="s">
        <v>247</v>
      </c>
      <c r="BT113" s="325" t="s">
        <v>247</v>
      </c>
      <c r="BU113" s="325" t="s">
        <v>247</v>
      </c>
      <c r="BV113" s="325" t="s">
        <v>247</v>
      </c>
      <c r="BW113" s="325" t="s">
        <v>247</v>
      </c>
      <c r="BX113" s="325" t="s">
        <v>247</v>
      </c>
      <c r="BY113" s="325" t="s">
        <v>247</v>
      </c>
      <c r="BZ113" s="325" t="s">
        <v>247</v>
      </c>
      <c r="CA113" s="325" t="s">
        <v>247</v>
      </c>
      <c r="CB113" s="325" t="s">
        <v>248</v>
      </c>
      <c r="CC113" s="325" t="s">
        <v>248</v>
      </c>
      <c r="CD113" s="325" t="s">
        <v>248</v>
      </c>
      <c r="CE113" s="325" t="s">
        <v>248</v>
      </c>
      <c r="CF113" s="325" t="s">
        <v>248</v>
      </c>
      <c r="CG113" s="326" t="s">
        <v>248</v>
      </c>
    </row>
    <row r="114" spans="1:85" ht="27" customHeight="1" x14ac:dyDescent="0.35">
      <c r="A114" s="383"/>
      <c r="B114" s="384" t="s">
        <v>604</v>
      </c>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5"/>
      <c r="AX114" s="385"/>
      <c r="AY114" s="385"/>
      <c r="AZ114" s="385"/>
      <c r="BA114" s="385"/>
      <c r="BB114" s="385"/>
      <c r="BC114" s="385"/>
      <c r="BD114" s="385"/>
      <c r="BE114" s="385"/>
      <c r="BF114" s="386"/>
      <c r="BG114" s="386"/>
      <c r="BH114" s="386"/>
      <c r="BI114" s="386"/>
      <c r="BJ114" s="386"/>
      <c r="BK114" s="386"/>
      <c r="BL114" s="386"/>
      <c r="BM114" s="386"/>
      <c r="BN114" s="386"/>
      <c r="BO114" s="386"/>
      <c r="BP114" s="386"/>
      <c r="BQ114" s="386"/>
      <c r="BR114" s="386"/>
      <c r="BS114" s="386"/>
      <c r="BT114" s="386"/>
      <c r="BU114" s="386"/>
      <c r="BV114" s="386"/>
      <c r="BW114" s="386"/>
      <c r="BX114" s="386"/>
      <c r="BY114" s="386"/>
      <c r="BZ114" s="386"/>
      <c r="CA114" s="386"/>
      <c r="CB114" s="386"/>
      <c r="CC114" s="386"/>
      <c r="CD114" s="386"/>
      <c r="CE114" s="386"/>
      <c r="CF114" s="386"/>
      <c r="CG114" s="387"/>
    </row>
    <row r="115" spans="1:85" ht="20.149999999999999" customHeight="1" x14ac:dyDescent="0.35">
      <c r="A115" s="383"/>
      <c r="B115" s="388" t="s">
        <v>566</v>
      </c>
      <c r="C115" s="385"/>
      <c r="D115" s="385"/>
      <c r="E115" s="385"/>
      <c r="F115" s="385"/>
      <c r="G115" s="385"/>
      <c r="H115" s="385"/>
      <c r="I115" s="385"/>
      <c r="J115" s="385"/>
      <c r="K115" s="385"/>
      <c r="L115" s="385"/>
      <c r="M115" s="385"/>
      <c r="N115" s="385"/>
      <c r="O115" s="385"/>
      <c r="P115" s="385"/>
      <c r="Q115" s="385"/>
      <c r="R115" s="385"/>
      <c r="S115" s="385"/>
      <c r="T115" s="385"/>
      <c r="U115" s="385"/>
      <c r="V115" s="385"/>
      <c r="W115" s="385"/>
      <c r="X115" s="385"/>
      <c r="Y115" s="385"/>
      <c r="Z115" s="385"/>
      <c r="AA115" s="385"/>
      <c r="AB115" s="385"/>
      <c r="AC115" s="385"/>
      <c r="AD115" s="385"/>
      <c r="AE115" s="385"/>
      <c r="AF115" s="385"/>
      <c r="AG115" s="385"/>
      <c r="AH115" s="385"/>
      <c r="AI115" s="385"/>
      <c r="AJ115" s="385"/>
      <c r="AK115" s="385"/>
      <c r="AL115" s="385"/>
      <c r="AM115" s="385"/>
      <c r="AN115" s="385"/>
      <c r="AO115" s="385"/>
      <c r="AP115" s="385"/>
      <c r="AQ115" s="385"/>
      <c r="AR115" s="385"/>
      <c r="AS115" s="385"/>
      <c r="AT115" s="385"/>
      <c r="AU115" s="385"/>
      <c r="AV115" s="385"/>
      <c r="AW115" s="385"/>
      <c r="AX115" s="385"/>
      <c r="AY115" s="385"/>
      <c r="AZ115" s="385"/>
      <c r="BA115" s="385"/>
      <c r="BB115" s="385"/>
      <c r="BC115" s="385"/>
      <c r="BD115" s="385"/>
      <c r="BE115" s="385"/>
      <c r="BF115" s="389">
        <f t="shared" ref="BF115:CG115" si="15">SUM(BF116+BF119)</f>
        <v>234</v>
      </c>
      <c r="BG115" s="389">
        <f t="shared" si="15"/>
        <v>245</v>
      </c>
      <c r="BH115" s="389">
        <f t="shared" si="15"/>
        <v>254</v>
      </c>
      <c r="BI115" s="389">
        <f t="shared" si="15"/>
        <v>260</v>
      </c>
      <c r="BJ115" s="389">
        <f t="shared" si="15"/>
        <v>266</v>
      </c>
      <c r="BK115" s="389">
        <f t="shared" si="15"/>
        <v>274</v>
      </c>
      <c r="BL115" s="389">
        <f t="shared" si="15"/>
        <v>283</v>
      </c>
      <c r="BM115" s="389">
        <f t="shared" si="15"/>
        <v>295</v>
      </c>
      <c r="BN115" s="389">
        <f t="shared" si="15"/>
        <v>303</v>
      </c>
      <c r="BO115" s="389">
        <f t="shared" si="15"/>
        <v>311</v>
      </c>
      <c r="BP115" s="389">
        <f t="shared" si="15"/>
        <v>321</v>
      </c>
      <c r="BQ115" s="389">
        <f t="shared" si="15"/>
        <v>333</v>
      </c>
      <c r="BR115" s="389">
        <f t="shared" si="15"/>
        <v>350</v>
      </c>
      <c r="BS115" s="389">
        <f t="shared" si="15"/>
        <v>373</v>
      </c>
      <c r="BT115" s="389">
        <f t="shared" si="15"/>
        <v>392</v>
      </c>
      <c r="BU115" s="389">
        <f t="shared" si="15"/>
        <v>414</v>
      </c>
      <c r="BV115" s="389">
        <f t="shared" si="15"/>
        <v>436</v>
      </c>
      <c r="BW115" s="389">
        <f t="shared" si="15"/>
        <v>426</v>
      </c>
      <c r="BX115" s="389">
        <f t="shared" si="15"/>
        <v>494</v>
      </c>
      <c r="BY115" s="389">
        <f t="shared" si="15"/>
        <v>529</v>
      </c>
      <c r="BZ115" s="389">
        <f t="shared" si="15"/>
        <v>591</v>
      </c>
      <c r="CA115" s="389">
        <f t="shared" si="15"/>
        <v>668</v>
      </c>
      <c r="CB115" s="389">
        <f t="shared" si="15"/>
        <v>749</v>
      </c>
      <c r="CC115" s="389">
        <f t="shared" si="15"/>
        <v>826</v>
      </c>
      <c r="CD115" s="389">
        <f t="shared" si="15"/>
        <v>897</v>
      </c>
      <c r="CE115" s="389">
        <f t="shared" si="15"/>
        <v>960</v>
      </c>
      <c r="CF115" s="389">
        <f t="shared" si="15"/>
        <v>1015</v>
      </c>
      <c r="CG115" s="390">
        <f t="shared" si="15"/>
        <v>1064</v>
      </c>
    </row>
    <row r="116" spans="1:85" ht="15.5" x14ac:dyDescent="0.35">
      <c r="A116" s="383"/>
      <c r="B116" s="391" t="s">
        <v>366</v>
      </c>
      <c r="C116" s="385"/>
      <c r="D116" s="385"/>
      <c r="E116" s="385"/>
      <c r="F116" s="385"/>
      <c r="G116" s="385"/>
      <c r="H116" s="385"/>
      <c r="I116" s="385"/>
      <c r="J116" s="385"/>
      <c r="K116" s="385"/>
      <c r="L116" s="385"/>
      <c r="M116" s="385"/>
      <c r="N116" s="385"/>
      <c r="O116" s="385"/>
      <c r="P116" s="385"/>
      <c r="Q116" s="385"/>
      <c r="R116" s="385"/>
      <c r="S116" s="385"/>
      <c r="T116" s="385"/>
      <c r="U116" s="385"/>
      <c r="V116" s="385"/>
      <c r="W116" s="385"/>
      <c r="X116" s="385"/>
      <c r="Y116" s="385"/>
      <c r="Z116" s="385"/>
      <c r="AA116" s="385"/>
      <c r="AB116" s="385"/>
      <c r="AC116" s="385"/>
      <c r="AD116" s="385"/>
      <c r="AE116" s="385"/>
      <c r="AF116" s="385"/>
      <c r="AG116" s="385"/>
      <c r="AH116" s="385"/>
      <c r="AI116" s="385"/>
      <c r="AJ116" s="385"/>
      <c r="AK116" s="385"/>
      <c r="AL116" s="385"/>
      <c r="AM116" s="385"/>
      <c r="AN116" s="385"/>
      <c r="AO116" s="385"/>
      <c r="AP116" s="385"/>
      <c r="AQ116" s="385"/>
      <c r="AR116" s="385"/>
      <c r="AS116" s="385"/>
      <c r="AT116" s="385"/>
      <c r="AU116" s="385"/>
      <c r="AV116" s="385"/>
      <c r="AW116" s="385"/>
      <c r="AX116" s="385"/>
      <c r="AY116" s="385"/>
      <c r="AZ116" s="385"/>
      <c r="BA116" s="385"/>
      <c r="BB116" s="385"/>
      <c r="BC116" s="385"/>
      <c r="BD116" s="385"/>
      <c r="BE116" s="385"/>
      <c r="BF116" s="389">
        <v>234</v>
      </c>
      <c r="BG116" s="389">
        <v>245</v>
      </c>
      <c r="BH116" s="389">
        <v>254</v>
      </c>
      <c r="BI116" s="389">
        <v>260</v>
      </c>
      <c r="BJ116" s="389">
        <v>266</v>
      </c>
      <c r="BK116" s="389">
        <v>274</v>
      </c>
      <c r="BL116" s="389">
        <v>283</v>
      </c>
      <c r="BM116" s="389">
        <v>295</v>
      </c>
      <c r="BN116" s="389">
        <v>303</v>
      </c>
      <c r="BO116" s="389">
        <v>311</v>
      </c>
      <c r="BP116" s="389">
        <v>321</v>
      </c>
      <c r="BQ116" s="389">
        <v>333</v>
      </c>
      <c r="BR116" s="389">
        <v>350</v>
      </c>
      <c r="BS116" s="389">
        <v>373</v>
      </c>
      <c r="BT116" s="389">
        <v>392</v>
      </c>
      <c r="BU116" s="389">
        <v>414</v>
      </c>
      <c r="BV116" s="389">
        <v>436</v>
      </c>
      <c r="BW116" s="389">
        <v>426</v>
      </c>
      <c r="BX116" s="389">
        <v>494</v>
      </c>
      <c r="BY116" s="389">
        <v>529</v>
      </c>
      <c r="BZ116" s="389">
        <v>591</v>
      </c>
      <c r="CA116" s="389">
        <v>668</v>
      </c>
      <c r="CB116" s="389">
        <v>749</v>
      </c>
      <c r="CC116" s="389">
        <v>826</v>
      </c>
      <c r="CD116" s="389">
        <v>897</v>
      </c>
      <c r="CE116" s="389">
        <v>960</v>
      </c>
      <c r="CF116" s="389">
        <v>1015</v>
      </c>
      <c r="CG116" s="390">
        <v>1064</v>
      </c>
    </row>
    <row r="117" spans="1:85" ht="15.5" x14ac:dyDescent="0.35">
      <c r="A117" s="383"/>
      <c r="B117" s="432" t="s">
        <v>447</v>
      </c>
      <c r="C117" s="385"/>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c r="AE117" s="385"/>
      <c r="AF117" s="385"/>
      <c r="AG117" s="385"/>
      <c r="AH117" s="385"/>
      <c r="AI117" s="385"/>
      <c r="AJ117" s="385"/>
      <c r="AK117" s="385"/>
      <c r="AL117" s="385"/>
      <c r="AM117" s="385"/>
      <c r="AN117" s="385"/>
      <c r="AO117" s="385"/>
      <c r="AP117" s="385"/>
      <c r="AQ117" s="385"/>
      <c r="AR117" s="385"/>
      <c r="AS117" s="385"/>
      <c r="AT117" s="385"/>
      <c r="AU117" s="385"/>
      <c r="AV117" s="385"/>
      <c r="AW117" s="385"/>
      <c r="AX117" s="385"/>
      <c r="AY117" s="385"/>
      <c r="AZ117" s="385"/>
      <c r="BA117" s="385"/>
      <c r="BB117" s="385"/>
      <c r="BC117" s="385"/>
      <c r="BD117" s="385"/>
      <c r="BE117" s="385"/>
      <c r="BF117" s="389">
        <v>234</v>
      </c>
      <c r="BG117" s="389">
        <v>245</v>
      </c>
      <c r="BH117" s="389">
        <v>254</v>
      </c>
      <c r="BI117" s="389">
        <v>260</v>
      </c>
      <c r="BJ117" s="389">
        <v>266</v>
      </c>
      <c r="BK117" s="389">
        <v>274</v>
      </c>
      <c r="BL117" s="389">
        <v>283</v>
      </c>
      <c r="BM117" s="389">
        <v>295</v>
      </c>
      <c r="BN117" s="389">
        <v>303</v>
      </c>
      <c r="BO117" s="389">
        <v>311</v>
      </c>
      <c r="BP117" s="389">
        <v>321</v>
      </c>
      <c r="BQ117" s="389">
        <v>333</v>
      </c>
      <c r="BR117" s="389">
        <v>350</v>
      </c>
      <c r="BS117" s="389">
        <v>373</v>
      </c>
      <c r="BT117" s="389">
        <v>392</v>
      </c>
      <c r="BU117" s="389">
        <v>413</v>
      </c>
      <c r="BV117" s="389">
        <v>435</v>
      </c>
      <c r="BW117" s="389">
        <v>425</v>
      </c>
      <c r="BX117" s="389">
        <v>494</v>
      </c>
      <c r="BY117" s="389">
        <v>529</v>
      </c>
      <c r="BZ117" s="389">
        <v>591</v>
      </c>
      <c r="CA117" s="389">
        <v>668</v>
      </c>
      <c r="CB117" s="389">
        <v>749</v>
      </c>
      <c r="CC117" s="389">
        <v>826</v>
      </c>
      <c r="CD117" s="389">
        <v>896</v>
      </c>
      <c r="CE117" s="389">
        <v>959</v>
      </c>
      <c r="CF117" s="389">
        <v>1015</v>
      </c>
      <c r="CG117" s="390">
        <v>1064</v>
      </c>
    </row>
    <row r="118" spans="1:85" ht="15.5" x14ac:dyDescent="0.35">
      <c r="A118" s="383"/>
      <c r="B118" s="432" t="s">
        <v>448</v>
      </c>
      <c r="C118" s="385"/>
      <c r="D118" s="385"/>
      <c r="E118" s="385"/>
      <c r="F118" s="385"/>
      <c r="G118" s="385"/>
      <c r="H118" s="385"/>
      <c r="I118" s="385"/>
      <c r="J118" s="385"/>
      <c r="K118" s="385"/>
      <c r="L118" s="385"/>
      <c r="M118" s="385"/>
      <c r="N118" s="385"/>
      <c r="O118" s="385"/>
      <c r="P118" s="385"/>
      <c r="Q118" s="385"/>
      <c r="R118" s="385"/>
      <c r="S118" s="385"/>
      <c r="T118" s="385"/>
      <c r="U118" s="385"/>
      <c r="V118" s="385"/>
      <c r="W118" s="385"/>
      <c r="X118" s="385"/>
      <c r="Y118" s="385"/>
      <c r="Z118" s="385"/>
      <c r="AA118" s="385"/>
      <c r="AB118" s="385"/>
      <c r="AC118" s="385"/>
      <c r="AD118" s="385"/>
      <c r="AE118" s="385"/>
      <c r="AF118" s="385"/>
      <c r="AG118" s="385"/>
      <c r="AH118" s="385"/>
      <c r="AI118" s="385"/>
      <c r="AJ118" s="385"/>
      <c r="AK118" s="385"/>
      <c r="AL118" s="385"/>
      <c r="AM118" s="385"/>
      <c r="AN118" s="385"/>
      <c r="AO118" s="385"/>
      <c r="AP118" s="385"/>
      <c r="AQ118" s="385"/>
      <c r="AR118" s="385"/>
      <c r="AS118" s="385"/>
      <c r="AT118" s="385"/>
      <c r="AU118" s="385"/>
      <c r="AV118" s="385"/>
      <c r="AW118" s="385"/>
      <c r="AX118" s="385"/>
      <c r="AY118" s="385"/>
      <c r="AZ118" s="385"/>
      <c r="BA118" s="385"/>
      <c r="BB118" s="385"/>
      <c r="BC118" s="385"/>
      <c r="BD118" s="385"/>
      <c r="BE118" s="385"/>
      <c r="BF118" s="389">
        <v>0</v>
      </c>
      <c r="BG118" s="389">
        <v>0</v>
      </c>
      <c r="BH118" s="389">
        <v>0</v>
      </c>
      <c r="BI118" s="389">
        <v>0</v>
      </c>
      <c r="BJ118" s="389">
        <v>0</v>
      </c>
      <c r="BK118" s="389">
        <v>0</v>
      </c>
      <c r="BL118" s="389">
        <v>0</v>
      </c>
      <c r="BM118" s="389">
        <v>0</v>
      </c>
      <c r="BN118" s="389">
        <v>0</v>
      </c>
      <c r="BO118" s="389">
        <v>0</v>
      </c>
      <c r="BP118" s="389">
        <v>0</v>
      </c>
      <c r="BQ118" s="389">
        <v>0</v>
      </c>
      <c r="BR118" s="389">
        <v>0</v>
      </c>
      <c r="BS118" s="389">
        <v>0</v>
      </c>
      <c r="BT118" s="389">
        <v>0</v>
      </c>
      <c r="BU118" s="389">
        <v>0</v>
      </c>
      <c r="BV118" s="389">
        <v>1</v>
      </c>
      <c r="BW118" s="389">
        <v>0</v>
      </c>
      <c r="BX118" s="389">
        <v>0</v>
      </c>
      <c r="BY118" s="389">
        <v>0</v>
      </c>
      <c r="BZ118" s="389">
        <v>0</v>
      </c>
      <c r="CA118" s="389">
        <v>0</v>
      </c>
      <c r="CB118" s="389">
        <v>0</v>
      </c>
      <c r="CC118" s="389">
        <v>0</v>
      </c>
      <c r="CD118" s="389">
        <v>0</v>
      </c>
      <c r="CE118" s="389">
        <v>0</v>
      </c>
      <c r="CF118" s="389">
        <v>0</v>
      </c>
      <c r="CG118" s="390">
        <v>0</v>
      </c>
    </row>
    <row r="119" spans="1:85" ht="15.5" x14ac:dyDescent="0.35">
      <c r="A119" s="383"/>
      <c r="B119" s="391" t="s">
        <v>390</v>
      </c>
      <c r="C119" s="385"/>
      <c r="D119" s="385"/>
      <c r="E119" s="385"/>
      <c r="F119" s="385"/>
      <c r="G119" s="385"/>
      <c r="H119" s="385"/>
      <c r="I119" s="385"/>
      <c r="J119" s="385"/>
      <c r="K119" s="385"/>
      <c r="L119" s="385"/>
      <c r="M119" s="385"/>
      <c r="N119" s="385"/>
      <c r="O119" s="385"/>
      <c r="P119" s="385"/>
      <c r="Q119" s="385"/>
      <c r="R119" s="385"/>
      <c r="S119" s="385"/>
      <c r="T119" s="385"/>
      <c r="U119" s="385"/>
      <c r="V119" s="385"/>
      <c r="W119" s="385"/>
      <c r="X119" s="385"/>
      <c r="Y119" s="385"/>
      <c r="Z119" s="385"/>
      <c r="AA119" s="385"/>
      <c r="AB119" s="385"/>
      <c r="AC119" s="385"/>
      <c r="AD119" s="385"/>
      <c r="AE119" s="385"/>
      <c r="AF119" s="385"/>
      <c r="AG119" s="385"/>
      <c r="AH119" s="385"/>
      <c r="AI119" s="385"/>
      <c r="AJ119" s="385"/>
      <c r="AK119" s="385"/>
      <c r="AL119" s="385"/>
      <c r="AM119" s="385"/>
      <c r="AN119" s="385"/>
      <c r="AO119" s="385"/>
      <c r="AP119" s="385"/>
      <c r="AQ119" s="385"/>
      <c r="AR119" s="385"/>
      <c r="AS119" s="385"/>
      <c r="AT119" s="385"/>
      <c r="AU119" s="385"/>
      <c r="AV119" s="385"/>
      <c r="AW119" s="385"/>
      <c r="AX119" s="385"/>
      <c r="AY119" s="385"/>
      <c r="AZ119" s="385"/>
      <c r="BA119" s="385"/>
      <c r="BB119" s="385"/>
      <c r="BC119" s="385"/>
      <c r="BD119" s="385"/>
      <c r="BE119" s="385"/>
      <c r="BF119" s="389">
        <v>0</v>
      </c>
      <c r="BG119" s="389">
        <v>0</v>
      </c>
      <c r="BH119" s="389">
        <v>0</v>
      </c>
      <c r="BI119" s="389">
        <v>0</v>
      </c>
      <c r="BJ119" s="389">
        <v>0</v>
      </c>
      <c r="BK119" s="389">
        <v>0</v>
      </c>
      <c r="BL119" s="389">
        <v>0</v>
      </c>
      <c r="BM119" s="389">
        <v>0</v>
      </c>
      <c r="BN119" s="389">
        <v>0</v>
      </c>
      <c r="BO119" s="389">
        <v>0</v>
      </c>
      <c r="BP119" s="389">
        <v>0</v>
      </c>
      <c r="BQ119" s="389">
        <v>0</v>
      </c>
      <c r="BR119" s="389">
        <v>0</v>
      </c>
      <c r="BS119" s="389">
        <v>0</v>
      </c>
      <c r="BT119" s="389">
        <v>0</v>
      </c>
      <c r="BU119" s="389">
        <v>0</v>
      </c>
      <c r="BV119" s="389">
        <v>0</v>
      </c>
      <c r="BW119" s="389">
        <v>0</v>
      </c>
      <c r="BX119" s="389">
        <v>0</v>
      </c>
      <c r="BY119" s="389">
        <v>0</v>
      </c>
      <c r="BZ119" s="389">
        <v>0</v>
      </c>
      <c r="CA119" s="389">
        <v>0</v>
      </c>
      <c r="CB119" s="389">
        <v>0</v>
      </c>
      <c r="CC119" s="389">
        <v>0</v>
      </c>
      <c r="CD119" s="389">
        <v>0</v>
      </c>
      <c r="CE119" s="389">
        <v>0</v>
      </c>
      <c r="CF119" s="389">
        <v>0</v>
      </c>
      <c r="CG119" s="390">
        <v>0</v>
      </c>
    </row>
    <row r="120" spans="1:85" ht="27" customHeight="1" x14ac:dyDescent="0.35">
      <c r="A120" s="383"/>
      <c r="B120" s="384" t="s">
        <v>606</v>
      </c>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5"/>
      <c r="AX120" s="385"/>
      <c r="AY120" s="385"/>
      <c r="AZ120" s="385"/>
      <c r="BA120" s="385"/>
      <c r="BB120" s="385"/>
      <c r="BC120" s="385"/>
      <c r="BD120" s="385"/>
      <c r="BE120" s="385"/>
      <c r="BF120" s="386"/>
      <c r="BG120" s="386"/>
      <c r="BH120" s="386"/>
      <c r="BI120" s="386"/>
      <c r="BJ120" s="386"/>
      <c r="BK120" s="386"/>
      <c r="BL120" s="386"/>
      <c r="BM120" s="386"/>
      <c r="BN120" s="386"/>
      <c r="BO120" s="386"/>
      <c r="BP120" s="386"/>
      <c r="BQ120" s="386"/>
      <c r="BR120" s="386"/>
      <c r="BS120" s="386"/>
      <c r="BT120" s="386"/>
      <c r="BU120" s="386"/>
      <c r="BV120" s="386"/>
      <c r="BW120" s="386"/>
      <c r="BX120" s="386"/>
      <c r="BY120" s="386"/>
      <c r="BZ120" s="386"/>
      <c r="CA120" s="386"/>
      <c r="CB120" s="386"/>
      <c r="CC120" s="386"/>
      <c r="CD120" s="386"/>
      <c r="CE120" s="386"/>
      <c r="CF120" s="386"/>
      <c r="CG120" s="390"/>
    </row>
    <row r="121" spans="1:85" ht="27" customHeight="1" x14ac:dyDescent="0.35">
      <c r="A121" s="383"/>
      <c r="B121" s="388" t="s">
        <v>566</v>
      </c>
      <c r="C121" s="385"/>
      <c r="D121" s="385"/>
      <c r="E121" s="385"/>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385"/>
      <c r="AH121" s="385"/>
      <c r="AI121" s="385"/>
      <c r="AJ121" s="385"/>
      <c r="AK121" s="385"/>
      <c r="AL121" s="385"/>
      <c r="AM121" s="385"/>
      <c r="AN121" s="385"/>
      <c r="AO121" s="385"/>
      <c r="AP121" s="385"/>
      <c r="AQ121" s="385"/>
      <c r="AR121" s="385"/>
      <c r="AS121" s="385"/>
      <c r="AT121" s="385"/>
      <c r="AU121" s="385"/>
      <c r="AV121" s="385"/>
      <c r="AW121" s="385"/>
      <c r="AX121" s="385"/>
      <c r="AY121" s="385"/>
      <c r="AZ121" s="385"/>
      <c r="BA121" s="385"/>
      <c r="BB121" s="385"/>
      <c r="BC121" s="385"/>
      <c r="BD121" s="385"/>
      <c r="BE121" s="385"/>
      <c r="BF121" s="389">
        <f t="shared" ref="BF121:CG121" si="16">SUM(BF122+BF123+BF126+BF127)</f>
        <v>1328</v>
      </c>
      <c r="BG121" s="389">
        <f t="shared" si="16"/>
        <v>1382</v>
      </c>
      <c r="BH121" s="389">
        <f t="shared" si="16"/>
        <v>1420</v>
      </c>
      <c r="BI121" s="389">
        <f t="shared" si="16"/>
        <v>1447</v>
      </c>
      <c r="BJ121" s="389">
        <f t="shared" si="16"/>
        <v>1473</v>
      </c>
      <c r="BK121" s="389">
        <f t="shared" si="16"/>
        <v>1505</v>
      </c>
      <c r="BL121" s="389">
        <f t="shared" si="16"/>
        <v>1541</v>
      </c>
      <c r="BM121" s="389">
        <f t="shared" si="16"/>
        <v>1583</v>
      </c>
      <c r="BN121" s="389">
        <f t="shared" si="16"/>
        <v>1619</v>
      </c>
      <c r="BO121" s="389">
        <f t="shared" si="16"/>
        <v>1645</v>
      </c>
      <c r="BP121" s="389">
        <f t="shared" si="16"/>
        <v>1673</v>
      </c>
      <c r="BQ121" s="389">
        <f t="shared" si="16"/>
        <v>1673</v>
      </c>
      <c r="BR121" s="389">
        <f t="shared" si="16"/>
        <v>1735</v>
      </c>
      <c r="BS121" s="389">
        <f t="shared" si="16"/>
        <v>1904</v>
      </c>
      <c r="BT121" s="389">
        <f t="shared" si="16"/>
        <v>1966</v>
      </c>
      <c r="BU121" s="389">
        <f t="shared" si="16"/>
        <v>1985</v>
      </c>
      <c r="BV121" s="389">
        <f t="shared" si="16"/>
        <v>2029</v>
      </c>
      <c r="BW121" s="389">
        <f t="shared" si="16"/>
        <v>1858</v>
      </c>
      <c r="BX121" s="389">
        <f t="shared" si="16"/>
        <v>2239</v>
      </c>
      <c r="BY121" s="389">
        <f t="shared" si="16"/>
        <v>2366</v>
      </c>
      <c r="BZ121" s="389">
        <f t="shared" si="16"/>
        <v>2598</v>
      </c>
      <c r="CA121" s="389">
        <f t="shared" si="16"/>
        <v>2852</v>
      </c>
      <c r="CB121" s="389">
        <f t="shared" si="16"/>
        <v>3151</v>
      </c>
      <c r="CC121" s="389">
        <f t="shared" si="16"/>
        <v>3417</v>
      </c>
      <c r="CD121" s="389">
        <f t="shared" si="16"/>
        <v>3670</v>
      </c>
      <c r="CE121" s="389">
        <f t="shared" si="16"/>
        <v>3921</v>
      </c>
      <c r="CF121" s="389">
        <f t="shared" si="16"/>
        <v>4133</v>
      </c>
      <c r="CG121" s="390">
        <f t="shared" si="16"/>
        <v>4324</v>
      </c>
    </row>
    <row r="122" spans="1:85" ht="15.5" x14ac:dyDescent="0.35">
      <c r="A122" s="383"/>
      <c r="B122" s="391" t="s">
        <v>353</v>
      </c>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385"/>
      <c r="AH122" s="385"/>
      <c r="AI122" s="385"/>
      <c r="AJ122" s="385"/>
      <c r="AK122" s="385"/>
      <c r="AL122" s="385"/>
      <c r="AM122" s="385"/>
      <c r="AN122" s="385"/>
      <c r="AO122" s="385"/>
      <c r="AP122" s="385"/>
      <c r="AQ122" s="385"/>
      <c r="AR122" s="385"/>
      <c r="AS122" s="385"/>
      <c r="AT122" s="385"/>
      <c r="AU122" s="385"/>
      <c r="AV122" s="385"/>
      <c r="AW122" s="385"/>
      <c r="AX122" s="385"/>
      <c r="AY122" s="385"/>
      <c r="AZ122" s="385"/>
      <c r="BA122" s="385"/>
      <c r="BB122" s="385"/>
      <c r="BC122" s="385"/>
      <c r="BD122" s="385"/>
      <c r="BE122" s="385"/>
      <c r="BF122" s="389">
        <v>0</v>
      </c>
      <c r="BG122" s="389">
        <v>0</v>
      </c>
      <c r="BH122" s="389">
        <v>0</v>
      </c>
      <c r="BI122" s="389">
        <v>0</v>
      </c>
      <c r="BJ122" s="389">
        <v>0</v>
      </c>
      <c r="BK122" s="389">
        <v>0</v>
      </c>
      <c r="BL122" s="389">
        <v>0</v>
      </c>
      <c r="BM122" s="389">
        <v>0</v>
      </c>
      <c r="BN122" s="389">
        <v>0</v>
      </c>
      <c r="BO122" s="389">
        <v>0</v>
      </c>
      <c r="BP122" s="389">
        <v>0</v>
      </c>
      <c r="BQ122" s="389">
        <v>1</v>
      </c>
      <c r="BR122" s="389">
        <v>1</v>
      </c>
      <c r="BS122" s="389">
        <v>1</v>
      </c>
      <c r="BT122" s="389">
        <v>1</v>
      </c>
      <c r="BU122" s="389">
        <v>1</v>
      </c>
      <c r="BV122" s="389">
        <v>1</v>
      </c>
      <c r="BW122" s="389">
        <v>1</v>
      </c>
      <c r="BX122" s="389">
        <v>1</v>
      </c>
      <c r="BY122" s="389">
        <v>1</v>
      </c>
      <c r="BZ122" s="389">
        <v>1</v>
      </c>
      <c r="CA122" s="389">
        <v>2</v>
      </c>
      <c r="CB122" s="389">
        <v>2</v>
      </c>
      <c r="CC122" s="389">
        <v>2</v>
      </c>
      <c r="CD122" s="389">
        <v>2</v>
      </c>
      <c r="CE122" s="389">
        <v>3</v>
      </c>
      <c r="CF122" s="389">
        <v>3</v>
      </c>
      <c r="CG122" s="390">
        <v>3</v>
      </c>
    </row>
    <row r="123" spans="1:85" ht="15.5" x14ac:dyDescent="0.35">
      <c r="A123" s="383"/>
      <c r="B123" s="391" t="s">
        <v>366</v>
      </c>
      <c r="C123" s="385"/>
      <c r="D123" s="385"/>
      <c r="E123" s="385"/>
      <c r="F123" s="385"/>
      <c r="G123" s="385"/>
      <c r="H123" s="385"/>
      <c r="I123" s="385"/>
      <c r="J123" s="385"/>
      <c r="K123" s="385"/>
      <c r="L123" s="385"/>
      <c r="M123" s="385"/>
      <c r="N123" s="385"/>
      <c r="O123" s="385"/>
      <c r="P123" s="385"/>
      <c r="Q123" s="385"/>
      <c r="R123" s="385"/>
      <c r="S123" s="385"/>
      <c r="T123" s="385"/>
      <c r="U123" s="385"/>
      <c r="V123" s="385"/>
      <c r="W123" s="385"/>
      <c r="X123" s="385"/>
      <c r="Y123" s="385"/>
      <c r="Z123" s="385"/>
      <c r="AA123" s="385"/>
      <c r="AB123" s="385"/>
      <c r="AC123" s="385"/>
      <c r="AD123" s="385"/>
      <c r="AE123" s="385"/>
      <c r="AF123" s="385"/>
      <c r="AG123" s="385"/>
      <c r="AH123" s="385"/>
      <c r="AI123" s="385"/>
      <c r="AJ123" s="385"/>
      <c r="AK123" s="385"/>
      <c r="AL123" s="385"/>
      <c r="AM123" s="385"/>
      <c r="AN123" s="385"/>
      <c r="AO123" s="385"/>
      <c r="AP123" s="385"/>
      <c r="AQ123" s="385"/>
      <c r="AR123" s="385"/>
      <c r="AS123" s="385"/>
      <c r="AT123" s="385"/>
      <c r="AU123" s="385"/>
      <c r="AV123" s="385"/>
      <c r="AW123" s="385"/>
      <c r="AX123" s="385"/>
      <c r="AY123" s="385"/>
      <c r="AZ123" s="385"/>
      <c r="BA123" s="385"/>
      <c r="BB123" s="385"/>
      <c r="BC123" s="385"/>
      <c r="BD123" s="385"/>
      <c r="BE123" s="385"/>
      <c r="BF123" s="389">
        <v>1328</v>
      </c>
      <c r="BG123" s="389">
        <v>1382</v>
      </c>
      <c r="BH123" s="389">
        <v>1420</v>
      </c>
      <c r="BI123" s="389">
        <v>1447</v>
      </c>
      <c r="BJ123" s="389">
        <v>1473</v>
      </c>
      <c r="BK123" s="389">
        <v>1505</v>
      </c>
      <c r="BL123" s="389">
        <v>1541</v>
      </c>
      <c r="BM123" s="389">
        <v>1583</v>
      </c>
      <c r="BN123" s="389">
        <v>1619</v>
      </c>
      <c r="BO123" s="389">
        <v>1645</v>
      </c>
      <c r="BP123" s="389">
        <v>1673</v>
      </c>
      <c r="BQ123" s="389">
        <v>1662</v>
      </c>
      <c r="BR123" s="389">
        <v>1569</v>
      </c>
      <c r="BS123" s="389">
        <v>1393</v>
      </c>
      <c r="BT123" s="389">
        <v>1100</v>
      </c>
      <c r="BU123" s="389">
        <v>741</v>
      </c>
      <c r="BV123" s="389">
        <v>496</v>
      </c>
      <c r="BW123" s="389">
        <v>267</v>
      </c>
      <c r="BX123" s="389">
        <v>204</v>
      </c>
      <c r="BY123" s="389">
        <v>186</v>
      </c>
      <c r="BZ123" s="389">
        <v>170</v>
      </c>
      <c r="CA123" s="389">
        <v>157</v>
      </c>
      <c r="CB123" s="389">
        <v>147</v>
      </c>
      <c r="CC123" s="389">
        <v>132</v>
      </c>
      <c r="CD123" s="389">
        <v>124</v>
      </c>
      <c r="CE123" s="389">
        <v>117</v>
      </c>
      <c r="CF123" s="389">
        <v>97</v>
      </c>
      <c r="CG123" s="390">
        <v>61</v>
      </c>
    </row>
    <row r="124" spans="1:85" ht="15.5" x14ac:dyDescent="0.35">
      <c r="A124" s="383"/>
      <c r="B124" s="432" t="s">
        <v>447</v>
      </c>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85"/>
      <c r="AD124" s="385"/>
      <c r="AE124" s="385"/>
      <c r="AF124" s="385"/>
      <c r="AG124" s="385"/>
      <c r="AH124" s="385"/>
      <c r="AI124" s="385"/>
      <c r="AJ124" s="385"/>
      <c r="AK124" s="385"/>
      <c r="AL124" s="385"/>
      <c r="AM124" s="385"/>
      <c r="AN124" s="385"/>
      <c r="AO124" s="385"/>
      <c r="AP124" s="385"/>
      <c r="AQ124" s="385"/>
      <c r="AR124" s="385"/>
      <c r="AS124" s="385"/>
      <c r="AT124" s="385"/>
      <c r="AU124" s="385"/>
      <c r="AV124" s="385"/>
      <c r="AW124" s="385"/>
      <c r="AX124" s="385"/>
      <c r="AY124" s="385"/>
      <c r="AZ124" s="385"/>
      <c r="BA124" s="385"/>
      <c r="BB124" s="385"/>
      <c r="BC124" s="385"/>
      <c r="BD124" s="385"/>
      <c r="BE124" s="385"/>
      <c r="BF124" s="389">
        <v>1314</v>
      </c>
      <c r="BG124" s="389">
        <v>1368</v>
      </c>
      <c r="BH124" s="389">
        <v>1406</v>
      </c>
      <c r="BI124" s="389">
        <v>1432</v>
      </c>
      <c r="BJ124" s="389">
        <v>1457</v>
      </c>
      <c r="BK124" s="389">
        <v>1489</v>
      </c>
      <c r="BL124" s="389">
        <v>1523</v>
      </c>
      <c r="BM124" s="389">
        <v>1564</v>
      </c>
      <c r="BN124" s="389">
        <v>1600</v>
      </c>
      <c r="BO124" s="389">
        <v>1626</v>
      </c>
      <c r="BP124" s="389">
        <v>1654</v>
      </c>
      <c r="BQ124" s="389">
        <v>1645</v>
      </c>
      <c r="BR124" s="389">
        <v>1552</v>
      </c>
      <c r="BS124" s="389">
        <v>1386</v>
      </c>
      <c r="BT124" s="389">
        <v>1092</v>
      </c>
      <c r="BU124" s="389">
        <v>733</v>
      </c>
      <c r="BV124" s="389">
        <v>490</v>
      </c>
      <c r="BW124" s="389">
        <v>260</v>
      </c>
      <c r="BX124" s="389">
        <v>198</v>
      </c>
      <c r="BY124" s="389">
        <v>180</v>
      </c>
      <c r="BZ124" s="389">
        <v>165</v>
      </c>
      <c r="CA124" s="389">
        <v>153</v>
      </c>
      <c r="CB124" s="389">
        <v>143</v>
      </c>
      <c r="CC124" s="389">
        <v>129</v>
      </c>
      <c r="CD124" s="389">
        <v>120</v>
      </c>
      <c r="CE124" s="389">
        <v>114</v>
      </c>
      <c r="CF124" s="389">
        <v>94</v>
      </c>
      <c r="CG124" s="390">
        <v>58</v>
      </c>
    </row>
    <row r="125" spans="1:85" ht="15.5" x14ac:dyDescent="0.35">
      <c r="A125" s="383"/>
      <c r="B125" s="432" t="s">
        <v>448</v>
      </c>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385"/>
      <c r="AH125" s="385"/>
      <c r="AI125" s="385"/>
      <c r="AJ125" s="385"/>
      <c r="AK125" s="385"/>
      <c r="AL125" s="385"/>
      <c r="AM125" s="385"/>
      <c r="AN125" s="385"/>
      <c r="AO125" s="385"/>
      <c r="AP125" s="385"/>
      <c r="AQ125" s="385"/>
      <c r="AR125" s="385"/>
      <c r="AS125" s="385"/>
      <c r="AT125" s="385"/>
      <c r="AU125" s="385"/>
      <c r="AV125" s="385"/>
      <c r="AW125" s="385"/>
      <c r="AX125" s="385"/>
      <c r="AY125" s="385"/>
      <c r="AZ125" s="385"/>
      <c r="BA125" s="385"/>
      <c r="BB125" s="385"/>
      <c r="BC125" s="385"/>
      <c r="BD125" s="385"/>
      <c r="BE125" s="385"/>
      <c r="BF125" s="389">
        <v>14</v>
      </c>
      <c r="BG125" s="389">
        <v>14</v>
      </c>
      <c r="BH125" s="389">
        <v>14</v>
      </c>
      <c r="BI125" s="389">
        <v>15</v>
      </c>
      <c r="BJ125" s="389">
        <v>16</v>
      </c>
      <c r="BK125" s="389">
        <v>16</v>
      </c>
      <c r="BL125" s="389">
        <v>17</v>
      </c>
      <c r="BM125" s="389">
        <v>19</v>
      </c>
      <c r="BN125" s="389">
        <v>19</v>
      </c>
      <c r="BO125" s="389">
        <v>20</v>
      </c>
      <c r="BP125" s="389">
        <v>20</v>
      </c>
      <c r="BQ125" s="389">
        <v>18</v>
      </c>
      <c r="BR125" s="389">
        <v>17</v>
      </c>
      <c r="BS125" s="389">
        <v>7</v>
      </c>
      <c r="BT125" s="389">
        <v>8</v>
      </c>
      <c r="BU125" s="389">
        <v>7</v>
      </c>
      <c r="BV125" s="389">
        <v>6</v>
      </c>
      <c r="BW125" s="389">
        <v>7</v>
      </c>
      <c r="BX125" s="389">
        <v>7</v>
      </c>
      <c r="BY125" s="389">
        <v>6</v>
      </c>
      <c r="BZ125" s="389">
        <v>5</v>
      </c>
      <c r="CA125" s="389">
        <v>4</v>
      </c>
      <c r="CB125" s="389">
        <v>4</v>
      </c>
      <c r="CC125" s="389">
        <v>3</v>
      </c>
      <c r="CD125" s="389">
        <v>3</v>
      </c>
      <c r="CE125" s="389">
        <v>3</v>
      </c>
      <c r="CF125" s="389">
        <v>3</v>
      </c>
      <c r="CG125" s="390">
        <v>3</v>
      </c>
    </row>
    <row r="126" spans="1:85" ht="15.5" x14ac:dyDescent="0.35">
      <c r="A126" s="383"/>
      <c r="B126" s="391" t="s">
        <v>390</v>
      </c>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5"/>
      <c r="AX126" s="385"/>
      <c r="AY126" s="385"/>
      <c r="AZ126" s="385"/>
      <c r="BA126" s="385"/>
      <c r="BB126" s="385"/>
      <c r="BC126" s="385"/>
      <c r="BD126" s="385"/>
      <c r="BE126" s="385"/>
      <c r="BF126" s="389">
        <v>0</v>
      </c>
      <c r="BG126" s="389">
        <v>0</v>
      </c>
      <c r="BH126" s="389">
        <v>0</v>
      </c>
      <c r="BI126" s="389">
        <v>0</v>
      </c>
      <c r="BJ126" s="389">
        <v>0</v>
      </c>
      <c r="BK126" s="389">
        <v>0</v>
      </c>
      <c r="BL126" s="389">
        <v>0</v>
      </c>
      <c r="BM126" s="389">
        <v>0</v>
      </c>
      <c r="BN126" s="389">
        <v>0</v>
      </c>
      <c r="BO126" s="389">
        <v>0</v>
      </c>
      <c r="BP126" s="389">
        <v>0</v>
      </c>
      <c r="BQ126" s="389">
        <v>0</v>
      </c>
      <c r="BR126" s="389">
        <v>0</v>
      </c>
      <c r="BS126" s="389">
        <v>0</v>
      </c>
      <c r="BT126" s="389">
        <v>0</v>
      </c>
      <c r="BU126" s="389">
        <v>0</v>
      </c>
      <c r="BV126" s="389">
        <v>0</v>
      </c>
      <c r="BW126" s="389">
        <v>0</v>
      </c>
      <c r="BX126" s="389">
        <v>0</v>
      </c>
      <c r="BY126" s="389">
        <v>0</v>
      </c>
      <c r="BZ126" s="389">
        <v>0</v>
      </c>
      <c r="CA126" s="389">
        <v>0</v>
      </c>
      <c r="CB126" s="389">
        <v>0</v>
      </c>
      <c r="CC126" s="389">
        <v>0</v>
      </c>
      <c r="CD126" s="389">
        <v>0</v>
      </c>
      <c r="CE126" s="389">
        <v>0</v>
      </c>
      <c r="CF126" s="389">
        <v>0</v>
      </c>
      <c r="CG126" s="390">
        <v>0</v>
      </c>
    </row>
    <row r="127" spans="1:85" ht="15.5" x14ac:dyDescent="0.35">
      <c r="A127" s="383"/>
      <c r="B127" s="391" t="s">
        <v>397</v>
      </c>
      <c r="C127" s="385"/>
      <c r="D127" s="385"/>
      <c r="E127" s="385"/>
      <c r="F127" s="385"/>
      <c r="G127" s="385"/>
      <c r="H127" s="385"/>
      <c r="I127" s="385"/>
      <c r="J127" s="385"/>
      <c r="K127" s="385"/>
      <c r="L127" s="385"/>
      <c r="M127" s="385"/>
      <c r="N127" s="385"/>
      <c r="O127" s="385"/>
      <c r="P127" s="385"/>
      <c r="Q127" s="385"/>
      <c r="R127" s="385"/>
      <c r="S127" s="385"/>
      <c r="T127" s="385"/>
      <c r="U127" s="385"/>
      <c r="V127" s="385"/>
      <c r="W127" s="385"/>
      <c r="X127" s="385"/>
      <c r="Y127" s="385"/>
      <c r="Z127" s="385"/>
      <c r="AA127" s="385"/>
      <c r="AB127" s="385"/>
      <c r="AC127" s="385"/>
      <c r="AD127" s="385"/>
      <c r="AE127" s="385"/>
      <c r="AF127" s="385"/>
      <c r="AG127" s="385"/>
      <c r="AH127" s="385"/>
      <c r="AI127" s="385"/>
      <c r="AJ127" s="385"/>
      <c r="AK127" s="385"/>
      <c r="AL127" s="385"/>
      <c r="AM127" s="385"/>
      <c r="AN127" s="385"/>
      <c r="AO127" s="385"/>
      <c r="AP127" s="385"/>
      <c r="AQ127" s="385"/>
      <c r="AR127" s="385"/>
      <c r="AS127" s="385"/>
      <c r="AT127" s="385"/>
      <c r="AU127" s="385"/>
      <c r="AV127" s="385"/>
      <c r="AW127" s="385"/>
      <c r="AX127" s="385"/>
      <c r="AY127" s="385"/>
      <c r="AZ127" s="385"/>
      <c r="BA127" s="385"/>
      <c r="BB127" s="385"/>
      <c r="BC127" s="385"/>
      <c r="BD127" s="385"/>
      <c r="BE127" s="385"/>
      <c r="BF127" s="389">
        <v>0</v>
      </c>
      <c r="BG127" s="389">
        <v>0</v>
      </c>
      <c r="BH127" s="389">
        <v>0</v>
      </c>
      <c r="BI127" s="389">
        <v>0</v>
      </c>
      <c r="BJ127" s="389">
        <v>0</v>
      </c>
      <c r="BK127" s="389">
        <v>0</v>
      </c>
      <c r="BL127" s="389">
        <v>0</v>
      </c>
      <c r="BM127" s="389">
        <v>0</v>
      </c>
      <c r="BN127" s="389">
        <v>0</v>
      </c>
      <c r="BO127" s="389">
        <v>0</v>
      </c>
      <c r="BP127" s="389">
        <v>0</v>
      </c>
      <c r="BQ127" s="389">
        <v>10</v>
      </c>
      <c r="BR127" s="389">
        <v>165</v>
      </c>
      <c r="BS127" s="389">
        <v>510</v>
      </c>
      <c r="BT127" s="389">
        <v>865</v>
      </c>
      <c r="BU127" s="389">
        <v>1243</v>
      </c>
      <c r="BV127" s="389">
        <v>1532</v>
      </c>
      <c r="BW127" s="389">
        <v>1590</v>
      </c>
      <c r="BX127" s="389">
        <v>2034</v>
      </c>
      <c r="BY127" s="389">
        <v>2179</v>
      </c>
      <c r="BZ127" s="389">
        <v>2427</v>
      </c>
      <c r="CA127" s="389">
        <v>2693</v>
      </c>
      <c r="CB127" s="389">
        <v>3002</v>
      </c>
      <c r="CC127" s="389">
        <v>3283</v>
      </c>
      <c r="CD127" s="389">
        <v>3544</v>
      </c>
      <c r="CE127" s="389">
        <v>3801</v>
      </c>
      <c r="CF127" s="389">
        <v>4033</v>
      </c>
      <c r="CG127" s="390">
        <v>4260</v>
      </c>
    </row>
    <row r="128" spans="1:85" ht="27" customHeight="1" x14ac:dyDescent="0.35">
      <c r="A128" s="383"/>
      <c r="B128" s="388" t="s">
        <v>567</v>
      </c>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385"/>
      <c r="AA128" s="385"/>
      <c r="AB128" s="385"/>
      <c r="AC128" s="385"/>
      <c r="AD128" s="385"/>
      <c r="AE128" s="385"/>
      <c r="AF128" s="385"/>
      <c r="AG128" s="385"/>
      <c r="AH128" s="385"/>
      <c r="AI128" s="385"/>
      <c r="AJ128" s="385"/>
      <c r="AK128" s="385"/>
      <c r="AL128" s="385"/>
      <c r="AM128" s="385"/>
      <c r="AN128" s="385"/>
      <c r="AO128" s="385"/>
      <c r="AP128" s="385"/>
      <c r="AQ128" s="385"/>
      <c r="AR128" s="385"/>
      <c r="AS128" s="385"/>
      <c r="AT128" s="385"/>
      <c r="AU128" s="385"/>
      <c r="AV128" s="385"/>
      <c r="AW128" s="385"/>
      <c r="AX128" s="385"/>
      <c r="AY128" s="385"/>
      <c r="AZ128" s="385"/>
      <c r="BA128" s="385"/>
      <c r="BB128" s="385"/>
      <c r="BC128" s="385"/>
      <c r="BD128" s="385"/>
      <c r="BE128" s="385"/>
      <c r="BF128" s="389">
        <f t="shared" ref="BF128:CG128" si="17">SUM(BF129:BF135)</f>
        <v>2740</v>
      </c>
      <c r="BG128" s="389">
        <f t="shared" si="17"/>
        <v>2748</v>
      </c>
      <c r="BH128" s="389">
        <f t="shared" si="17"/>
        <v>2741</v>
      </c>
      <c r="BI128" s="389">
        <f t="shared" si="17"/>
        <v>2694</v>
      </c>
      <c r="BJ128" s="389">
        <f t="shared" si="17"/>
        <v>2651</v>
      </c>
      <c r="BK128" s="389">
        <f t="shared" si="17"/>
        <v>2611</v>
      </c>
      <c r="BL128" s="389">
        <f t="shared" si="17"/>
        <v>2655</v>
      </c>
      <c r="BM128" s="389">
        <f t="shared" si="17"/>
        <v>2600</v>
      </c>
      <c r="BN128" s="389">
        <f t="shared" si="17"/>
        <v>2576</v>
      </c>
      <c r="BO128" s="389">
        <f t="shared" si="17"/>
        <v>2552</v>
      </c>
      <c r="BP128" s="389">
        <f t="shared" si="17"/>
        <v>2487</v>
      </c>
      <c r="BQ128" s="389">
        <f t="shared" si="17"/>
        <v>2427</v>
      </c>
      <c r="BR128" s="389">
        <f t="shared" si="17"/>
        <v>2488</v>
      </c>
      <c r="BS128" s="389">
        <f t="shared" si="17"/>
        <v>3203</v>
      </c>
      <c r="BT128" s="389">
        <f t="shared" si="17"/>
        <v>3081</v>
      </c>
      <c r="BU128" s="389">
        <f t="shared" si="17"/>
        <v>2957</v>
      </c>
      <c r="BV128" s="389">
        <f t="shared" si="17"/>
        <v>2694</v>
      </c>
      <c r="BW128" s="389">
        <f t="shared" si="17"/>
        <v>2934</v>
      </c>
      <c r="BX128" s="389">
        <f t="shared" si="17"/>
        <v>3001</v>
      </c>
      <c r="BY128" s="389">
        <f t="shared" si="17"/>
        <v>3181</v>
      </c>
      <c r="BZ128" s="389">
        <f t="shared" si="17"/>
        <v>3344</v>
      </c>
      <c r="CA128" s="389">
        <f t="shared" si="17"/>
        <v>3542</v>
      </c>
      <c r="CB128" s="389">
        <f t="shared" si="17"/>
        <v>3666</v>
      </c>
      <c r="CC128" s="389">
        <f t="shared" si="17"/>
        <v>4000</v>
      </c>
      <c r="CD128" s="389">
        <f t="shared" si="17"/>
        <v>4182</v>
      </c>
      <c r="CE128" s="389">
        <f t="shared" si="17"/>
        <v>4278</v>
      </c>
      <c r="CF128" s="389">
        <f t="shared" si="17"/>
        <v>4344</v>
      </c>
      <c r="CG128" s="390">
        <f t="shared" si="17"/>
        <v>4399</v>
      </c>
    </row>
    <row r="129" spans="1:85" ht="15.5" x14ac:dyDescent="0.35">
      <c r="A129" s="383"/>
      <c r="B129" s="391" t="s">
        <v>568</v>
      </c>
      <c r="C129" s="385"/>
      <c r="D129" s="385"/>
      <c r="E129" s="385"/>
      <c r="F129" s="385"/>
      <c r="G129" s="385"/>
      <c r="H129" s="385"/>
      <c r="I129" s="385"/>
      <c r="J129" s="385"/>
      <c r="K129" s="385"/>
      <c r="L129" s="385"/>
      <c r="M129" s="385"/>
      <c r="N129" s="385"/>
      <c r="O129" s="385"/>
      <c r="P129" s="385"/>
      <c r="Q129" s="385"/>
      <c r="R129" s="385"/>
      <c r="S129" s="385"/>
      <c r="T129" s="385"/>
      <c r="U129" s="385"/>
      <c r="V129" s="385"/>
      <c r="W129" s="385"/>
      <c r="X129" s="385"/>
      <c r="Y129" s="385"/>
      <c r="Z129" s="385"/>
      <c r="AA129" s="385"/>
      <c r="AB129" s="385"/>
      <c r="AC129" s="385"/>
      <c r="AD129" s="385"/>
      <c r="AE129" s="385"/>
      <c r="AF129" s="385"/>
      <c r="AG129" s="385"/>
      <c r="AH129" s="385"/>
      <c r="AI129" s="385"/>
      <c r="AJ129" s="385"/>
      <c r="AK129" s="385"/>
      <c r="AL129" s="385"/>
      <c r="AM129" s="385"/>
      <c r="AN129" s="385"/>
      <c r="AO129" s="385"/>
      <c r="AP129" s="385"/>
      <c r="AQ129" s="385"/>
      <c r="AR129" s="385"/>
      <c r="AS129" s="385"/>
      <c r="AT129" s="385"/>
      <c r="AU129" s="385"/>
      <c r="AV129" s="385"/>
      <c r="AW129" s="385"/>
      <c r="AX129" s="385"/>
      <c r="AY129" s="385"/>
      <c r="AZ129" s="385"/>
      <c r="BA129" s="385"/>
      <c r="BB129" s="385"/>
      <c r="BC129" s="385"/>
      <c r="BD129" s="385"/>
      <c r="BE129" s="385"/>
      <c r="BF129" s="389">
        <v>0</v>
      </c>
      <c r="BG129" s="389">
        <v>0</v>
      </c>
      <c r="BH129" s="389">
        <v>0</v>
      </c>
      <c r="BI129" s="389">
        <v>0</v>
      </c>
      <c r="BJ129" s="389">
        <v>0</v>
      </c>
      <c r="BK129" s="389">
        <v>0</v>
      </c>
      <c r="BL129" s="389">
        <v>136</v>
      </c>
      <c r="BM129" s="389">
        <v>391</v>
      </c>
      <c r="BN129" s="389">
        <v>579</v>
      </c>
      <c r="BO129" s="389">
        <v>811</v>
      </c>
      <c r="BP129" s="389">
        <v>1365</v>
      </c>
      <c r="BQ129" s="389">
        <v>1912</v>
      </c>
      <c r="BR129" s="389">
        <v>2235</v>
      </c>
      <c r="BS129" s="389">
        <v>2356</v>
      </c>
      <c r="BT129" s="389">
        <v>2381</v>
      </c>
      <c r="BU129" s="389">
        <v>2326</v>
      </c>
      <c r="BV129" s="389">
        <v>2168</v>
      </c>
      <c r="BW129" s="389">
        <v>1961</v>
      </c>
      <c r="BX129" s="389">
        <v>1875</v>
      </c>
      <c r="BY129" s="389">
        <v>1769</v>
      </c>
      <c r="BZ129" s="389">
        <v>1663</v>
      </c>
      <c r="CA129" s="389">
        <v>1573</v>
      </c>
      <c r="CB129" s="389">
        <v>1441</v>
      </c>
      <c r="CC129" s="389">
        <v>944</v>
      </c>
      <c r="CD129" s="389">
        <v>795</v>
      </c>
      <c r="CE129" s="389">
        <v>810</v>
      </c>
      <c r="CF129" s="389">
        <v>815</v>
      </c>
      <c r="CG129" s="390">
        <v>811</v>
      </c>
    </row>
    <row r="130" spans="1:85" ht="15.5" x14ac:dyDescent="0.35">
      <c r="A130" s="383"/>
      <c r="B130" s="391" t="s">
        <v>380</v>
      </c>
      <c r="C130" s="385"/>
      <c r="D130" s="385"/>
      <c r="E130" s="385"/>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85"/>
      <c r="AH130" s="385"/>
      <c r="AI130" s="385"/>
      <c r="AJ130" s="385"/>
      <c r="AK130" s="385"/>
      <c r="AL130" s="385"/>
      <c r="AM130" s="385"/>
      <c r="AN130" s="385"/>
      <c r="AO130" s="385"/>
      <c r="AP130" s="385"/>
      <c r="AQ130" s="385"/>
      <c r="AR130" s="385"/>
      <c r="AS130" s="385"/>
      <c r="AT130" s="385"/>
      <c r="AU130" s="385"/>
      <c r="AV130" s="385"/>
      <c r="AW130" s="385"/>
      <c r="AX130" s="385"/>
      <c r="AY130" s="385"/>
      <c r="AZ130" s="385"/>
      <c r="BA130" s="385"/>
      <c r="BB130" s="385"/>
      <c r="BC130" s="385"/>
      <c r="BD130" s="385"/>
      <c r="BE130" s="385"/>
      <c r="BF130" s="389">
        <v>2483</v>
      </c>
      <c r="BG130" s="389">
        <v>2504</v>
      </c>
      <c r="BH130" s="389">
        <v>2510</v>
      </c>
      <c r="BI130" s="389">
        <v>2475</v>
      </c>
      <c r="BJ130" s="389">
        <v>2443</v>
      </c>
      <c r="BK130" s="389">
        <v>2415</v>
      </c>
      <c r="BL130" s="389">
        <v>2332</v>
      </c>
      <c r="BM130" s="389">
        <v>2031</v>
      </c>
      <c r="BN130" s="389">
        <v>1827</v>
      </c>
      <c r="BO130" s="389">
        <v>1577</v>
      </c>
      <c r="BP130" s="389">
        <v>965</v>
      </c>
      <c r="BQ130" s="389">
        <v>366</v>
      </c>
      <c r="BR130" s="389">
        <v>133</v>
      </c>
      <c r="BS130" s="389">
        <v>74</v>
      </c>
      <c r="BT130" s="389">
        <v>52</v>
      </c>
      <c r="BU130" s="389">
        <v>40</v>
      </c>
      <c r="BV130" s="389">
        <v>32</v>
      </c>
      <c r="BW130" s="389">
        <v>26</v>
      </c>
      <c r="BX130" s="389">
        <v>23</v>
      </c>
      <c r="BY130" s="389">
        <v>21</v>
      </c>
      <c r="BZ130" s="389">
        <v>19</v>
      </c>
      <c r="CA130" s="389">
        <v>17</v>
      </c>
      <c r="CB130" s="389">
        <v>15</v>
      </c>
      <c r="CC130" s="389">
        <v>12</v>
      </c>
      <c r="CD130" s="389">
        <v>9</v>
      </c>
      <c r="CE130" s="389">
        <v>7</v>
      </c>
      <c r="CF130" s="389">
        <v>4</v>
      </c>
      <c r="CG130" s="390">
        <v>1</v>
      </c>
    </row>
    <row r="131" spans="1:85" ht="15.5" x14ac:dyDescent="0.35">
      <c r="A131" s="383"/>
      <c r="B131" s="391" t="s">
        <v>569</v>
      </c>
      <c r="C131" s="385"/>
      <c r="D131" s="385"/>
      <c r="E131" s="385"/>
      <c r="F131" s="385"/>
      <c r="G131" s="385"/>
      <c r="H131" s="385"/>
      <c r="I131" s="385"/>
      <c r="J131" s="385"/>
      <c r="K131" s="385"/>
      <c r="L131" s="385"/>
      <c r="M131" s="385"/>
      <c r="N131" s="385"/>
      <c r="O131" s="385"/>
      <c r="P131" s="385"/>
      <c r="Q131" s="385"/>
      <c r="R131" s="385"/>
      <c r="S131" s="385"/>
      <c r="T131" s="385"/>
      <c r="U131" s="385"/>
      <c r="V131" s="385"/>
      <c r="W131" s="385"/>
      <c r="X131" s="385"/>
      <c r="Y131" s="385"/>
      <c r="Z131" s="385"/>
      <c r="AA131" s="385"/>
      <c r="AB131" s="385"/>
      <c r="AC131" s="385"/>
      <c r="AD131" s="385"/>
      <c r="AE131" s="385"/>
      <c r="AF131" s="385"/>
      <c r="AG131" s="385"/>
      <c r="AH131" s="385"/>
      <c r="AI131" s="385"/>
      <c r="AJ131" s="385"/>
      <c r="AK131" s="385"/>
      <c r="AL131" s="385"/>
      <c r="AM131" s="385"/>
      <c r="AN131" s="385"/>
      <c r="AO131" s="385"/>
      <c r="AP131" s="385"/>
      <c r="AQ131" s="385"/>
      <c r="AR131" s="385"/>
      <c r="AS131" s="385"/>
      <c r="AT131" s="385"/>
      <c r="AU131" s="385"/>
      <c r="AV131" s="385"/>
      <c r="AW131" s="385"/>
      <c r="AX131" s="385"/>
      <c r="AY131" s="385"/>
      <c r="AZ131" s="385"/>
      <c r="BA131" s="385"/>
      <c r="BB131" s="385"/>
      <c r="BC131" s="385"/>
      <c r="BD131" s="385"/>
      <c r="BE131" s="385"/>
      <c r="BF131" s="389">
        <v>0</v>
      </c>
      <c r="BG131" s="389">
        <v>0</v>
      </c>
      <c r="BH131" s="389">
        <v>0</v>
      </c>
      <c r="BI131" s="389">
        <v>0</v>
      </c>
      <c r="BJ131" s="389">
        <v>0</v>
      </c>
      <c r="BK131" s="389">
        <v>0</v>
      </c>
      <c r="BL131" s="389">
        <v>0</v>
      </c>
      <c r="BM131" s="389">
        <v>0</v>
      </c>
      <c r="BN131" s="389">
        <v>0</v>
      </c>
      <c r="BO131" s="389">
        <v>0</v>
      </c>
      <c r="BP131" s="389">
        <v>0</v>
      </c>
      <c r="BQ131" s="389">
        <v>0</v>
      </c>
      <c r="BR131" s="389">
        <v>0</v>
      </c>
      <c r="BS131" s="389">
        <v>706</v>
      </c>
      <c r="BT131" s="389">
        <v>625</v>
      </c>
      <c r="BU131" s="389">
        <v>588</v>
      </c>
      <c r="BV131" s="389">
        <v>494</v>
      </c>
      <c r="BW131" s="389">
        <v>359</v>
      </c>
      <c r="BX131" s="389">
        <v>272</v>
      </c>
      <c r="BY131" s="389">
        <v>210</v>
      </c>
      <c r="BZ131" s="389">
        <v>166</v>
      </c>
      <c r="CA131" s="389">
        <v>135</v>
      </c>
      <c r="CB131" s="389">
        <v>35</v>
      </c>
      <c r="CC131" s="389">
        <v>0</v>
      </c>
      <c r="CD131" s="389">
        <v>0</v>
      </c>
      <c r="CE131" s="389">
        <v>0</v>
      </c>
      <c r="CF131" s="389">
        <v>0</v>
      </c>
      <c r="CG131" s="390">
        <v>0</v>
      </c>
    </row>
    <row r="132" spans="1:85" ht="15.5" x14ac:dyDescent="0.35">
      <c r="A132" s="383"/>
      <c r="B132" s="291" t="s">
        <v>383</v>
      </c>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5"/>
      <c r="AX132" s="385"/>
      <c r="AY132" s="385"/>
      <c r="AZ132" s="385"/>
      <c r="BA132" s="385"/>
      <c r="BB132" s="385"/>
      <c r="BC132" s="385"/>
      <c r="BD132" s="385"/>
      <c r="BE132" s="385"/>
      <c r="BF132" s="389">
        <v>0</v>
      </c>
      <c r="BG132" s="389">
        <v>0</v>
      </c>
      <c r="BH132" s="389">
        <v>0</v>
      </c>
      <c r="BI132" s="389">
        <v>0</v>
      </c>
      <c r="BJ132" s="389">
        <v>0</v>
      </c>
      <c r="BK132" s="389">
        <v>0</v>
      </c>
      <c r="BL132" s="389">
        <v>0</v>
      </c>
      <c r="BM132" s="389">
        <v>0</v>
      </c>
      <c r="BN132" s="389">
        <v>0</v>
      </c>
      <c r="BO132" s="389">
        <v>0</v>
      </c>
      <c r="BP132" s="389">
        <v>0</v>
      </c>
      <c r="BQ132" s="389">
        <v>0</v>
      </c>
      <c r="BR132" s="389">
        <v>0</v>
      </c>
      <c r="BS132" s="389">
        <v>0</v>
      </c>
      <c r="BT132" s="389">
        <v>0</v>
      </c>
      <c r="BU132" s="389">
        <v>0</v>
      </c>
      <c r="BV132" s="389">
        <v>0</v>
      </c>
      <c r="BW132" s="389">
        <v>0</v>
      </c>
      <c r="BX132" s="389">
        <v>0</v>
      </c>
      <c r="BY132" s="389">
        <v>0</v>
      </c>
      <c r="BZ132" s="389">
        <v>0</v>
      </c>
      <c r="CA132" s="389">
        <v>0</v>
      </c>
      <c r="CB132" s="389">
        <v>0</v>
      </c>
      <c r="CC132" s="389">
        <v>0</v>
      </c>
      <c r="CD132" s="389">
        <v>0</v>
      </c>
      <c r="CE132" s="389">
        <v>0</v>
      </c>
      <c r="CF132" s="389">
        <v>0</v>
      </c>
      <c r="CG132" s="390">
        <v>0</v>
      </c>
    </row>
    <row r="133" spans="1:85" ht="15.5" x14ac:dyDescent="0.35">
      <c r="A133" s="383"/>
      <c r="B133" s="391" t="s">
        <v>401</v>
      </c>
      <c r="C133" s="385"/>
      <c r="D133" s="385"/>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5"/>
      <c r="AB133" s="385"/>
      <c r="AC133" s="385"/>
      <c r="AD133" s="385"/>
      <c r="AE133" s="385"/>
      <c r="AF133" s="385"/>
      <c r="AG133" s="385"/>
      <c r="AH133" s="385"/>
      <c r="AI133" s="385"/>
      <c r="AJ133" s="385"/>
      <c r="AK133" s="385"/>
      <c r="AL133" s="385"/>
      <c r="AM133" s="385"/>
      <c r="AN133" s="385"/>
      <c r="AO133" s="385"/>
      <c r="AP133" s="385"/>
      <c r="AQ133" s="385"/>
      <c r="AR133" s="385"/>
      <c r="AS133" s="385"/>
      <c r="AT133" s="385"/>
      <c r="AU133" s="385"/>
      <c r="AV133" s="385"/>
      <c r="AW133" s="385"/>
      <c r="AX133" s="385"/>
      <c r="AY133" s="385"/>
      <c r="AZ133" s="385"/>
      <c r="BA133" s="385"/>
      <c r="BB133" s="385"/>
      <c r="BC133" s="385"/>
      <c r="BD133" s="385"/>
      <c r="BE133" s="385"/>
      <c r="BF133" s="389">
        <v>257</v>
      </c>
      <c r="BG133" s="389">
        <v>244</v>
      </c>
      <c r="BH133" s="389">
        <v>231</v>
      </c>
      <c r="BI133" s="389">
        <v>219</v>
      </c>
      <c r="BJ133" s="389">
        <v>208</v>
      </c>
      <c r="BK133" s="389">
        <v>196</v>
      </c>
      <c r="BL133" s="389">
        <v>187</v>
      </c>
      <c r="BM133" s="389">
        <v>178</v>
      </c>
      <c r="BN133" s="389">
        <v>170</v>
      </c>
      <c r="BO133" s="389">
        <v>164</v>
      </c>
      <c r="BP133" s="389">
        <v>157</v>
      </c>
      <c r="BQ133" s="389">
        <v>149</v>
      </c>
      <c r="BR133" s="389">
        <v>120</v>
      </c>
      <c r="BS133" s="389">
        <v>67</v>
      </c>
      <c r="BT133" s="389">
        <v>23</v>
      </c>
      <c r="BU133" s="389">
        <v>3</v>
      </c>
      <c r="BV133" s="389">
        <v>0</v>
      </c>
      <c r="BW133" s="389">
        <v>0</v>
      </c>
      <c r="BX133" s="389">
        <v>0</v>
      </c>
      <c r="BY133" s="389">
        <v>0</v>
      </c>
      <c r="BZ133" s="389">
        <v>0</v>
      </c>
      <c r="CA133" s="389">
        <v>0</v>
      </c>
      <c r="CB133" s="389">
        <v>0</v>
      </c>
      <c r="CC133" s="389">
        <v>0</v>
      </c>
      <c r="CD133" s="389">
        <v>0</v>
      </c>
      <c r="CE133" s="389">
        <v>0</v>
      </c>
      <c r="CF133" s="389">
        <v>0</v>
      </c>
      <c r="CG133" s="390">
        <v>0</v>
      </c>
    </row>
    <row r="134" spans="1:85" ht="15.5" x14ac:dyDescent="0.35">
      <c r="A134" s="383"/>
      <c r="B134" s="291" t="s">
        <v>402</v>
      </c>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85"/>
      <c r="AI134" s="385"/>
      <c r="AJ134" s="385"/>
      <c r="AK134" s="385"/>
      <c r="AL134" s="385"/>
      <c r="AM134" s="385"/>
      <c r="AN134" s="385"/>
      <c r="AO134" s="385"/>
      <c r="AP134" s="385"/>
      <c r="AQ134" s="385"/>
      <c r="AR134" s="385"/>
      <c r="AS134" s="385"/>
      <c r="AT134" s="385"/>
      <c r="AU134" s="385"/>
      <c r="AV134" s="385"/>
      <c r="AW134" s="385"/>
      <c r="AX134" s="385"/>
      <c r="AY134" s="385"/>
      <c r="AZ134" s="385"/>
      <c r="BA134" s="385"/>
      <c r="BB134" s="385"/>
      <c r="BC134" s="385"/>
      <c r="BD134" s="385"/>
      <c r="BE134" s="385"/>
      <c r="BF134" s="389">
        <v>0</v>
      </c>
      <c r="BG134" s="389">
        <v>0</v>
      </c>
      <c r="BH134" s="389">
        <v>0</v>
      </c>
      <c r="BI134" s="389">
        <v>0</v>
      </c>
      <c r="BJ134" s="389">
        <v>0</v>
      </c>
      <c r="BK134" s="389">
        <v>0</v>
      </c>
      <c r="BL134" s="389">
        <v>0</v>
      </c>
      <c r="BM134" s="389">
        <v>0</v>
      </c>
      <c r="BN134" s="389">
        <v>0</v>
      </c>
      <c r="BO134" s="389">
        <v>0</v>
      </c>
      <c r="BP134" s="389">
        <v>0</v>
      </c>
      <c r="BQ134" s="389">
        <v>0</v>
      </c>
      <c r="BR134" s="389">
        <v>0</v>
      </c>
      <c r="BS134" s="389">
        <v>0</v>
      </c>
      <c r="BT134" s="389">
        <v>0</v>
      </c>
      <c r="BU134" s="389">
        <v>0</v>
      </c>
      <c r="BV134" s="389">
        <v>0</v>
      </c>
      <c r="BW134" s="389">
        <v>0</v>
      </c>
      <c r="BX134" s="389">
        <v>0</v>
      </c>
      <c r="BY134" s="389">
        <v>0</v>
      </c>
      <c r="BZ134" s="389">
        <v>0</v>
      </c>
      <c r="CA134" s="389">
        <v>0</v>
      </c>
      <c r="CB134" s="389">
        <v>0</v>
      </c>
      <c r="CC134" s="389">
        <v>0</v>
      </c>
      <c r="CD134" s="389">
        <v>0</v>
      </c>
      <c r="CE134" s="389">
        <v>0</v>
      </c>
      <c r="CF134" s="389">
        <v>0</v>
      </c>
      <c r="CG134" s="390">
        <v>0</v>
      </c>
    </row>
    <row r="135" spans="1:85" ht="15.5" x14ac:dyDescent="0.35">
      <c r="A135" s="383"/>
      <c r="B135" s="391" t="s">
        <v>570</v>
      </c>
      <c r="C135" s="342" t="s">
        <v>607</v>
      </c>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5"/>
      <c r="AR135" s="385"/>
      <c r="AS135" s="385"/>
      <c r="AT135" s="385"/>
      <c r="AU135" s="385"/>
      <c r="AV135" s="385"/>
      <c r="AW135" s="385"/>
      <c r="AX135" s="385"/>
      <c r="AY135" s="385"/>
      <c r="AZ135" s="385"/>
      <c r="BA135" s="385"/>
      <c r="BB135" s="385"/>
      <c r="BC135" s="385"/>
      <c r="BD135" s="385"/>
      <c r="BE135" s="385"/>
      <c r="BF135" s="389">
        <v>0</v>
      </c>
      <c r="BG135" s="389">
        <v>0</v>
      </c>
      <c r="BH135" s="389">
        <v>0</v>
      </c>
      <c r="BI135" s="389">
        <v>0</v>
      </c>
      <c r="BJ135" s="389">
        <v>0</v>
      </c>
      <c r="BK135" s="389">
        <v>0</v>
      </c>
      <c r="BL135" s="389">
        <v>0</v>
      </c>
      <c r="BM135" s="389">
        <v>0</v>
      </c>
      <c r="BN135" s="389">
        <v>0</v>
      </c>
      <c r="BO135" s="389">
        <v>0</v>
      </c>
      <c r="BP135" s="389">
        <v>0</v>
      </c>
      <c r="BQ135" s="389">
        <v>0</v>
      </c>
      <c r="BR135" s="389">
        <v>0</v>
      </c>
      <c r="BS135" s="389">
        <v>0</v>
      </c>
      <c r="BT135" s="389">
        <v>0</v>
      </c>
      <c r="BU135" s="389">
        <v>0</v>
      </c>
      <c r="BV135" s="389">
        <v>0</v>
      </c>
      <c r="BW135" s="389">
        <v>588</v>
      </c>
      <c r="BX135" s="389">
        <v>831</v>
      </c>
      <c r="BY135" s="389">
        <v>1181</v>
      </c>
      <c r="BZ135" s="389">
        <v>1496</v>
      </c>
      <c r="CA135" s="389">
        <v>1817</v>
      </c>
      <c r="CB135" s="389">
        <v>2175</v>
      </c>
      <c r="CC135" s="389">
        <v>3044</v>
      </c>
      <c r="CD135" s="389">
        <v>3378</v>
      </c>
      <c r="CE135" s="389">
        <v>3461</v>
      </c>
      <c r="CF135" s="389">
        <v>3525</v>
      </c>
      <c r="CG135" s="390">
        <v>3587</v>
      </c>
    </row>
    <row r="136" spans="1:85" ht="27" customHeight="1" x14ac:dyDescent="0.35">
      <c r="A136" s="383"/>
      <c r="B136" s="388" t="s">
        <v>571</v>
      </c>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85"/>
      <c r="AH136" s="385"/>
      <c r="AI136" s="385"/>
      <c r="AJ136" s="385"/>
      <c r="AK136" s="385"/>
      <c r="AL136" s="385"/>
      <c r="AM136" s="385"/>
      <c r="AN136" s="385"/>
      <c r="AO136" s="385"/>
      <c r="AP136" s="385"/>
      <c r="AQ136" s="385"/>
      <c r="AR136" s="385"/>
      <c r="AS136" s="385"/>
      <c r="AT136" s="385"/>
      <c r="AU136" s="385"/>
      <c r="AV136" s="385"/>
      <c r="AW136" s="385"/>
      <c r="AX136" s="385"/>
      <c r="AY136" s="385"/>
      <c r="AZ136" s="385"/>
      <c r="BA136" s="385"/>
      <c r="BB136" s="385"/>
      <c r="BC136" s="385"/>
      <c r="BD136" s="385"/>
      <c r="BE136" s="385"/>
      <c r="BF136" s="389">
        <f t="shared" ref="BF136:CG136" si="18">SUM(BF137:BF139)</f>
        <v>0</v>
      </c>
      <c r="BG136" s="389">
        <f t="shared" si="18"/>
        <v>173</v>
      </c>
      <c r="BH136" s="389">
        <f t="shared" si="18"/>
        <v>168</v>
      </c>
      <c r="BI136" s="389">
        <f t="shared" si="18"/>
        <v>164</v>
      </c>
      <c r="BJ136" s="389">
        <f t="shared" si="18"/>
        <v>158</v>
      </c>
      <c r="BK136" s="389">
        <f t="shared" si="18"/>
        <v>153</v>
      </c>
      <c r="BL136" s="389">
        <f t="shared" si="18"/>
        <v>146</v>
      </c>
      <c r="BM136" s="389">
        <f t="shared" si="18"/>
        <v>140</v>
      </c>
      <c r="BN136" s="389">
        <f t="shared" si="18"/>
        <v>136</v>
      </c>
      <c r="BO136" s="389">
        <f t="shared" si="18"/>
        <v>130</v>
      </c>
      <c r="BP136" s="389">
        <f t="shared" si="18"/>
        <v>123</v>
      </c>
      <c r="BQ136" s="389">
        <f t="shared" si="18"/>
        <v>123</v>
      </c>
      <c r="BR136" s="389">
        <f t="shared" si="18"/>
        <v>118</v>
      </c>
      <c r="BS136" s="389">
        <f t="shared" si="18"/>
        <v>112</v>
      </c>
      <c r="BT136" s="389">
        <f t="shared" si="18"/>
        <v>108</v>
      </c>
      <c r="BU136" s="389">
        <f t="shared" si="18"/>
        <v>103</v>
      </c>
      <c r="BV136" s="389">
        <f t="shared" si="18"/>
        <v>97</v>
      </c>
      <c r="BW136" s="389">
        <f t="shared" si="18"/>
        <v>94</v>
      </c>
      <c r="BX136" s="389">
        <f t="shared" si="18"/>
        <v>89</v>
      </c>
      <c r="BY136" s="389">
        <f t="shared" si="18"/>
        <v>84</v>
      </c>
      <c r="BZ136" s="389">
        <f t="shared" si="18"/>
        <v>79</v>
      </c>
      <c r="CA136" s="389">
        <f t="shared" si="18"/>
        <v>73</v>
      </c>
      <c r="CB136" s="389">
        <f t="shared" si="18"/>
        <v>67</v>
      </c>
      <c r="CC136" s="389">
        <f t="shared" si="18"/>
        <v>62</v>
      </c>
      <c r="CD136" s="389">
        <f t="shared" si="18"/>
        <v>59</v>
      </c>
      <c r="CE136" s="389">
        <f t="shared" si="18"/>
        <v>57</v>
      </c>
      <c r="CF136" s="389">
        <f t="shared" si="18"/>
        <v>54</v>
      </c>
      <c r="CG136" s="390">
        <f t="shared" si="18"/>
        <v>49</v>
      </c>
    </row>
    <row r="137" spans="1:85" ht="15.5" x14ac:dyDescent="0.35">
      <c r="A137" s="383"/>
      <c r="B137" s="391" t="s">
        <v>572</v>
      </c>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c r="AI137" s="385"/>
      <c r="AJ137" s="385"/>
      <c r="AK137" s="385"/>
      <c r="AL137" s="385"/>
      <c r="AM137" s="385"/>
      <c r="AN137" s="385"/>
      <c r="AO137" s="385"/>
      <c r="AP137" s="385"/>
      <c r="AQ137" s="385"/>
      <c r="AR137" s="385"/>
      <c r="AS137" s="385"/>
      <c r="AT137" s="385"/>
      <c r="AU137" s="385"/>
      <c r="AV137" s="385"/>
      <c r="AW137" s="385"/>
      <c r="AX137" s="385"/>
      <c r="AY137" s="385"/>
      <c r="AZ137" s="385"/>
      <c r="BA137" s="385"/>
      <c r="BB137" s="385"/>
      <c r="BC137" s="385"/>
      <c r="BD137" s="385"/>
      <c r="BE137" s="385"/>
      <c r="BF137" s="389">
        <v>0</v>
      </c>
      <c r="BG137" s="389">
        <v>0</v>
      </c>
      <c r="BH137" s="389">
        <v>0</v>
      </c>
      <c r="BI137" s="389">
        <v>0</v>
      </c>
      <c r="BJ137" s="389">
        <v>0</v>
      </c>
      <c r="BK137" s="389">
        <v>0</v>
      </c>
      <c r="BL137" s="389">
        <v>0</v>
      </c>
      <c r="BM137" s="389">
        <v>0</v>
      </c>
      <c r="BN137" s="389">
        <v>0</v>
      </c>
      <c r="BO137" s="389">
        <v>0</v>
      </c>
      <c r="BP137" s="389">
        <v>0</v>
      </c>
      <c r="BQ137" s="389">
        <v>0</v>
      </c>
      <c r="BR137" s="389">
        <v>0</v>
      </c>
      <c r="BS137" s="389">
        <v>0</v>
      </c>
      <c r="BT137" s="389">
        <v>0</v>
      </c>
      <c r="BU137" s="389">
        <v>0</v>
      </c>
      <c r="BV137" s="389">
        <v>0</v>
      </c>
      <c r="BW137" s="389">
        <v>0</v>
      </c>
      <c r="BX137" s="389">
        <v>0</v>
      </c>
      <c r="BY137" s="389">
        <v>0</v>
      </c>
      <c r="BZ137" s="389">
        <v>0</v>
      </c>
      <c r="CA137" s="389">
        <v>0</v>
      </c>
      <c r="CB137" s="389">
        <v>0</v>
      </c>
      <c r="CC137" s="389">
        <v>0</v>
      </c>
      <c r="CD137" s="389">
        <v>0</v>
      </c>
      <c r="CE137" s="389">
        <v>0</v>
      </c>
      <c r="CF137" s="389">
        <v>0</v>
      </c>
      <c r="CG137" s="390">
        <v>0</v>
      </c>
    </row>
    <row r="138" spans="1:85" ht="15.5" x14ac:dyDescent="0.35">
      <c r="A138" s="383"/>
      <c r="B138" s="391" t="s">
        <v>573</v>
      </c>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5"/>
      <c r="AX138" s="385"/>
      <c r="AY138" s="385"/>
      <c r="AZ138" s="385"/>
      <c r="BA138" s="385"/>
      <c r="BB138" s="385"/>
      <c r="BC138" s="385"/>
      <c r="BD138" s="385"/>
      <c r="BE138" s="385"/>
      <c r="BF138" s="389">
        <v>0</v>
      </c>
      <c r="BG138" s="389">
        <v>173</v>
      </c>
      <c r="BH138" s="389">
        <v>168</v>
      </c>
      <c r="BI138" s="389">
        <v>164</v>
      </c>
      <c r="BJ138" s="389">
        <v>158</v>
      </c>
      <c r="BK138" s="389">
        <v>153</v>
      </c>
      <c r="BL138" s="389">
        <v>146</v>
      </c>
      <c r="BM138" s="389">
        <v>140</v>
      </c>
      <c r="BN138" s="389">
        <v>136</v>
      </c>
      <c r="BO138" s="389">
        <v>130</v>
      </c>
      <c r="BP138" s="389">
        <v>123</v>
      </c>
      <c r="BQ138" s="389">
        <v>123</v>
      </c>
      <c r="BR138" s="389">
        <v>118</v>
      </c>
      <c r="BS138" s="389">
        <v>112</v>
      </c>
      <c r="BT138" s="389">
        <v>108</v>
      </c>
      <c r="BU138" s="389">
        <v>103</v>
      </c>
      <c r="BV138" s="389">
        <v>97</v>
      </c>
      <c r="BW138" s="389">
        <v>94</v>
      </c>
      <c r="BX138" s="389">
        <v>89</v>
      </c>
      <c r="BY138" s="389">
        <v>84</v>
      </c>
      <c r="BZ138" s="389">
        <v>79</v>
      </c>
      <c r="CA138" s="389">
        <v>73</v>
      </c>
      <c r="CB138" s="389">
        <v>67</v>
      </c>
      <c r="CC138" s="389">
        <v>62</v>
      </c>
      <c r="CD138" s="389">
        <v>59</v>
      </c>
      <c r="CE138" s="389">
        <v>57</v>
      </c>
      <c r="CF138" s="389">
        <v>54</v>
      </c>
      <c r="CG138" s="390">
        <v>49</v>
      </c>
    </row>
    <row r="139" spans="1:85" ht="15.5" x14ac:dyDescent="0.35">
      <c r="A139" s="383"/>
      <c r="B139" s="391" t="s">
        <v>575</v>
      </c>
      <c r="C139" s="385"/>
      <c r="D139" s="385"/>
      <c r="E139" s="385"/>
      <c r="F139" s="385"/>
      <c r="G139" s="385"/>
      <c r="H139" s="385"/>
      <c r="I139" s="385"/>
      <c r="J139" s="385"/>
      <c r="K139" s="385"/>
      <c r="L139" s="385"/>
      <c r="M139" s="385"/>
      <c r="N139" s="385"/>
      <c r="O139" s="385"/>
      <c r="P139" s="385"/>
      <c r="Q139" s="385"/>
      <c r="R139" s="385"/>
      <c r="S139" s="385"/>
      <c r="T139" s="385"/>
      <c r="U139" s="385"/>
      <c r="V139" s="385"/>
      <c r="W139" s="385"/>
      <c r="X139" s="385"/>
      <c r="Y139" s="385"/>
      <c r="Z139" s="385"/>
      <c r="AA139" s="385"/>
      <c r="AB139" s="385"/>
      <c r="AC139" s="385"/>
      <c r="AD139" s="385"/>
      <c r="AE139" s="385"/>
      <c r="AF139" s="385"/>
      <c r="AG139" s="385"/>
      <c r="AH139" s="385"/>
      <c r="AI139" s="385"/>
      <c r="AJ139" s="385"/>
      <c r="AK139" s="385"/>
      <c r="AL139" s="385"/>
      <c r="AM139" s="385"/>
      <c r="AN139" s="385"/>
      <c r="AO139" s="385"/>
      <c r="AP139" s="385"/>
      <c r="AQ139" s="385"/>
      <c r="AR139" s="385"/>
      <c r="AS139" s="385"/>
      <c r="AT139" s="385"/>
      <c r="AU139" s="385"/>
      <c r="AV139" s="385"/>
      <c r="AW139" s="385"/>
      <c r="AX139" s="385"/>
      <c r="AY139" s="385"/>
      <c r="AZ139" s="385"/>
      <c r="BA139" s="385"/>
      <c r="BB139" s="385"/>
      <c r="BC139" s="385"/>
      <c r="BD139" s="385"/>
      <c r="BE139" s="385"/>
      <c r="BF139" s="389">
        <v>0</v>
      </c>
      <c r="BG139" s="389">
        <v>0</v>
      </c>
      <c r="BH139" s="389">
        <v>0</v>
      </c>
      <c r="BI139" s="389">
        <v>0</v>
      </c>
      <c r="BJ139" s="389">
        <v>0</v>
      </c>
      <c r="BK139" s="389">
        <v>0</v>
      </c>
      <c r="BL139" s="389">
        <v>0</v>
      </c>
      <c r="BM139" s="389">
        <v>0</v>
      </c>
      <c r="BN139" s="389">
        <v>0</v>
      </c>
      <c r="BO139" s="389">
        <v>0</v>
      </c>
      <c r="BP139" s="389">
        <v>0</v>
      </c>
      <c r="BQ139" s="389">
        <v>0</v>
      </c>
      <c r="BR139" s="389">
        <v>0</v>
      </c>
      <c r="BS139" s="389">
        <v>0</v>
      </c>
      <c r="BT139" s="389">
        <v>0</v>
      </c>
      <c r="BU139" s="389">
        <v>0</v>
      </c>
      <c r="BV139" s="389">
        <v>0</v>
      </c>
      <c r="BW139" s="389">
        <v>0</v>
      </c>
      <c r="BX139" s="389">
        <v>0</v>
      </c>
      <c r="BY139" s="389">
        <v>0</v>
      </c>
      <c r="BZ139" s="389">
        <v>0</v>
      </c>
      <c r="CA139" s="389">
        <v>0</v>
      </c>
      <c r="CB139" s="389">
        <v>0</v>
      </c>
      <c r="CC139" s="389">
        <v>0</v>
      </c>
      <c r="CD139" s="389">
        <v>0</v>
      </c>
      <c r="CE139" s="389">
        <v>0</v>
      </c>
      <c r="CF139" s="389">
        <v>0</v>
      </c>
      <c r="CG139" s="390">
        <v>0</v>
      </c>
    </row>
    <row r="140" spans="1:85" ht="27" customHeight="1" x14ac:dyDescent="0.35">
      <c r="A140" s="383"/>
      <c r="B140" s="388" t="s">
        <v>608</v>
      </c>
      <c r="C140" s="385"/>
      <c r="D140" s="385"/>
      <c r="E140" s="385"/>
      <c r="F140" s="385"/>
      <c r="G140" s="385"/>
      <c r="H140" s="385"/>
      <c r="I140" s="385"/>
      <c r="J140" s="385"/>
      <c r="K140" s="385"/>
      <c r="L140" s="385"/>
      <c r="M140" s="385"/>
      <c r="N140" s="385"/>
      <c r="O140" s="385"/>
      <c r="P140" s="385"/>
      <c r="Q140" s="385"/>
      <c r="R140" s="385"/>
      <c r="S140" s="385"/>
      <c r="T140" s="385"/>
      <c r="U140" s="385"/>
      <c r="V140" s="385"/>
      <c r="W140" s="385"/>
      <c r="X140" s="385"/>
      <c r="Y140" s="385"/>
      <c r="Z140" s="385"/>
      <c r="AA140" s="385"/>
      <c r="AB140" s="385"/>
      <c r="AC140" s="385"/>
      <c r="AD140" s="385"/>
      <c r="AE140" s="385"/>
      <c r="AF140" s="385"/>
      <c r="AG140" s="385"/>
      <c r="AH140" s="385"/>
      <c r="AI140" s="385"/>
      <c r="AJ140" s="385"/>
      <c r="AK140" s="385"/>
      <c r="AL140" s="385"/>
      <c r="AM140" s="385"/>
      <c r="AN140" s="385"/>
      <c r="AO140" s="385"/>
      <c r="AP140" s="385"/>
      <c r="AQ140" s="385"/>
      <c r="AR140" s="385"/>
      <c r="AS140" s="385"/>
      <c r="AT140" s="385"/>
      <c r="AU140" s="385"/>
      <c r="AV140" s="385"/>
      <c r="AW140" s="385"/>
      <c r="AX140" s="385"/>
      <c r="AY140" s="385"/>
      <c r="AZ140" s="385"/>
      <c r="BA140" s="385"/>
      <c r="BB140" s="385"/>
      <c r="BC140" s="385"/>
      <c r="BD140" s="385"/>
      <c r="BE140" s="385"/>
      <c r="BF140" s="389">
        <f t="shared" ref="BF140:CG140" si="19">SUM(BF141+BF144+BF145)</f>
        <v>539</v>
      </c>
      <c r="BG140" s="389">
        <f t="shared" si="19"/>
        <v>510</v>
      </c>
      <c r="BH140" s="389">
        <f t="shared" si="19"/>
        <v>501</v>
      </c>
      <c r="BI140" s="389">
        <f t="shared" si="19"/>
        <v>510</v>
      </c>
      <c r="BJ140" s="389">
        <f t="shared" si="19"/>
        <v>521</v>
      </c>
      <c r="BK140" s="389">
        <f t="shared" si="19"/>
        <v>534</v>
      </c>
      <c r="BL140" s="389">
        <f t="shared" si="19"/>
        <v>560</v>
      </c>
      <c r="BM140" s="389">
        <f t="shared" si="19"/>
        <v>596</v>
      </c>
      <c r="BN140" s="389">
        <f t="shared" si="19"/>
        <v>640</v>
      </c>
      <c r="BO140" s="389">
        <f t="shared" si="19"/>
        <v>681</v>
      </c>
      <c r="BP140" s="389">
        <f t="shared" si="19"/>
        <v>728</v>
      </c>
      <c r="BQ140" s="389">
        <f t="shared" si="19"/>
        <v>766</v>
      </c>
      <c r="BR140" s="389">
        <f t="shared" si="19"/>
        <v>826</v>
      </c>
      <c r="BS140" s="389">
        <f t="shared" si="19"/>
        <v>892</v>
      </c>
      <c r="BT140" s="389">
        <f t="shared" si="19"/>
        <v>942</v>
      </c>
      <c r="BU140" s="389">
        <f t="shared" si="19"/>
        <v>986</v>
      </c>
      <c r="BV140" s="389">
        <f t="shared" si="19"/>
        <v>976</v>
      </c>
      <c r="BW140" s="389">
        <f t="shared" si="19"/>
        <v>384</v>
      </c>
      <c r="BX140" s="389">
        <f t="shared" si="19"/>
        <v>474</v>
      </c>
      <c r="BY140" s="389">
        <f t="shared" si="19"/>
        <v>558</v>
      </c>
      <c r="BZ140" s="389">
        <f t="shared" si="19"/>
        <v>669</v>
      </c>
      <c r="CA140" s="389">
        <f t="shared" si="19"/>
        <v>776</v>
      </c>
      <c r="CB140" s="389">
        <f t="shared" si="19"/>
        <v>901</v>
      </c>
      <c r="CC140" s="389">
        <f t="shared" si="19"/>
        <v>1035</v>
      </c>
      <c r="CD140" s="389">
        <f t="shared" si="19"/>
        <v>1078</v>
      </c>
      <c r="CE140" s="389">
        <f t="shared" si="19"/>
        <v>1101</v>
      </c>
      <c r="CF140" s="389">
        <f t="shared" si="19"/>
        <v>1136</v>
      </c>
      <c r="CG140" s="390">
        <f t="shared" si="19"/>
        <v>1168</v>
      </c>
    </row>
    <row r="141" spans="1:85" ht="15.5" x14ac:dyDescent="0.35">
      <c r="A141" s="383"/>
      <c r="B141" s="391" t="s">
        <v>358</v>
      </c>
      <c r="C141" s="385"/>
      <c r="D141" s="385"/>
      <c r="E141" s="385"/>
      <c r="F141" s="385"/>
      <c r="G141" s="385"/>
      <c r="H141" s="385"/>
      <c r="I141" s="385"/>
      <c r="J141" s="385"/>
      <c r="K141" s="385"/>
      <c r="L141" s="385"/>
      <c r="M141" s="385"/>
      <c r="N141" s="385"/>
      <c r="O141" s="385"/>
      <c r="P141" s="385"/>
      <c r="Q141" s="385"/>
      <c r="R141" s="385"/>
      <c r="S141" s="385"/>
      <c r="T141" s="385"/>
      <c r="U141" s="385"/>
      <c r="V141" s="385"/>
      <c r="W141" s="385"/>
      <c r="X141" s="385"/>
      <c r="Y141" s="385"/>
      <c r="Z141" s="385"/>
      <c r="AA141" s="385"/>
      <c r="AB141" s="385"/>
      <c r="AC141" s="385"/>
      <c r="AD141" s="385"/>
      <c r="AE141" s="385"/>
      <c r="AF141" s="385"/>
      <c r="AG141" s="385"/>
      <c r="AH141" s="385"/>
      <c r="AI141" s="385"/>
      <c r="AJ141" s="385"/>
      <c r="AK141" s="385"/>
      <c r="AL141" s="385"/>
      <c r="AM141" s="385"/>
      <c r="AN141" s="385"/>
      <c r="AO141" s="385"/>
      <c r="AP141" s="385"/>
      <c r="AQ141" s="385"/>
      <c r="AR141" s="385"/>
      <c r="AS141" s="385"/>
      <c r="AT141" s="385"/>
      <c r="AU141" s="385"/>
      <c r="AV141" s="385"/>
      <c r="AW141" s="385"/>
      <c r="AX141" s="385"/>
      <c r="AY141" s="385"/>
      <c r="AZ141" s="385"/>
      <c r="BA141" s="385"/>
      <c r="BB141" s="385"/>
      <c r="BC141" s="385"/>
      <c r="BD141" s="385"/>
      <c r="BE141" s="385"/>
      <c r="BF141" s="389">
        <v>433</v>
      </c>
      <c r="BG141" s="389">
        <v>410</v>
      </c>
      <c r="BH141" s="389">
        <v>421</v>
      </c>
      <c r="BI141" s="389">
        <v>429</v>
      </c>
      <c r="BJ141" s="389">
        <v>438</v>
      </c>
      <c r="BK141" s="389">
        <v>449</v>
      </c>
      <c r="BL141" s="389">
        <v>471</v>
      </c>
      <c r="BM141" s="389">
        <v>499</v>
      </c>
      <c r="BN141" s="389">
        <v>531</v>
      </c>
      <c r="BO141" s="389">
        <v>560</v>
      </c>
      <c r="BP141" s="389">
        <v>592</v>
      </c>
      <c r="BQ141" s="389">
        <v>616</v>
      </c>
      <c r="BR141" s="389">
        <v>666</v>
      </c>
      <c r="BS141" s="389">
        <v>723</v>
      </c>
      <c r="BT141" s="389">
        <v>769</v>
      </c>
      <c r="BU141" s="389">
        <v>806</v>
      </c>
      <c r="BV141" s="389">
        <v>811</v>
      </c>
      <c r="BW141" s="389">
        <v>90</v>
      </c>
      <c r="BX141" s="389">
        <v>72</v>
      </c>
      <c r="BY141" s="389">
        <v>86</v>
      </c>
      <c r="BZ141" s="389">
        <v>99</v>
      </c>
      <c r="CA141" s="389">
        <v>90</v>
      </c>
      <c r="CB141" s="389">
        <v>97</v>
      </c>
      <c r="CC141" s="389">
        <v>104</v>
      </c>
      <c r="CD141" s="389">
        <v>110</v>
      </c>
      <c r="CE141" s="389">
        <v>117</v>
      </c>
      <c r="CF141" s="389">
        <v>122</v>
      </c>
      <c r="CG141" s="390">
        <v>128</v>
      </c>
    </row>
    <row r="142" spans="1:85" ht="15.5" x14ac:dyDescent="0.35">
      <c r="A142" s="383"/>
      <c r="B142" s="432" t="s">
        <v>447</v>
      </c>
      <c r="C142" s="385"/>
      <c r="D142" s="385"/>
      <c r="E142" s="385"/>
      <c r="F142" s="385"/>
      <c r="G142" s="385"/>
      <c r="H142" s="385"/>
      <c r="I142" s="385"/>
      <c r="J142" s="385"/>
      <c r="K142" s="385"/>
      <c r="L142" s="385"/>
      <c r="M142" s="385"/>
      <c r="N142" s="385"/>
      <c r="O142" s="385"/>
      <c r="P142" s="385"/>
      <c r="Q142" s="385"/>
      <c r="R142" s="385"/>
      <c r="S142" s="385"/>
      <c r="T142" s="385"/>
      <c r="U142" s="385"/>
      <c r="V142" s="385"/>
      <c r="W142" s="385"/>
      <c r="X142" s="385"/>
      <c r="Y142" s="385"/>
      <c r="Z142" s="385"/>
      <c r="AA142" s="385"/>
      <c r="AB142" s="385"/>
      <c r="AC142" s="385"/>
      <c r="AD142" s="385"/>
      <c r="AE142" s="385"/>
      <c r="AF142" s="385"/>
      <c r="AG142" s="385"/>
      <c r="AH142" s="385"/>
      <c r="AI142" s="385"/>
      <c r="AJ142" s="385"/>
      <c r="AK142" s="385"/>
      <c r="AL142" s="385"/>
      <c r="AM142" s="385"/>
      <c r="AN142" s="385"/>
      <c r="AO142" s="385"/>
      <c r="AP142" s="385"/>
      <c r="AQ142" s="385"/>
      <c r="AR142" s="385"/>
      <c r="AS142" s="385"/>
      <c r="AT142" s="385"/>
      <c r="AU142" s="385"/>
      <c r="AV142" s="385"/>
      <c r="AW142" s="385"/>
      <c r="AX142" s="385"/>
      <c r="AY142" s="385"/>
      <c r="AZ142" s="385"/>
      <c r="BA142" s="385"/>
      <c r="BB142" s="385"/>
      <c r="BC142" s="385"/>
      <c r="BD142" s="385"/>
      <c r="BE142" s="385"/>
      <c r="BF142" s="389">
        <v>0</v>
      </c>
      <c r="BG142" s="389">
        <v>348</v>
      </c>
      <c r="BH142" s="389">
        <v>367</v>
      </c>
      <c r="BI142" s="389">
        <v>381</v>
      </c>
      <c r="BJ142" s="389">
        <v>391</v>
      </c>
      <c r="BK142" s="389">
        <v>400</v>
      </c>
      <c r="BL142" s="389">
        <v>419</v>
      </c>
      <c r="BM142" s="389">
        <v>446</v>
      </c>
      <c r="BN142" s="389">
        <v>476</v>
      </c>
      <c r="BO142" s="389">
        <v>508</v>
      </c>
      <c r="BP142" s="389">
        <v>542</v>
      </c>
      <c r="BQ142" s="389">
        <v>576</v>
      </c>
      <c r="BR142" s="389">
        <v>619</v>
      </c>
      <c r="BS142" s="389">
        <v>675</v>
      </c>
      <c r="BT142" s="389">
        <v>711</v>
      </c>
      <c r="BU142" s="389">
        <v>738</v>
      </c>
      <c r="BV142" s="389">
        <v>728</v>
      </c>
      <c r="BW142" s="389">
        <v>11</v>
      </c>
      <c r="BX142" s="389">
        <v>11</v>
      </c>
      <c r="BY142" s="389">
        <v>11</v>
      </c>
      <c r="BZ142" s="389">
        <v>10</v>
      </c>
      <c r="CA142" s="389">
        <v>10</v>
      </c>
      <c r="CB142" s="389">
        <v>10</v>
      </c>
      <c r="CC142" s="389">
        <v>11</v>
      </c>
      <c r="CD142" s="389">
        <v>11</v>
      </c>
      <c r="CE142" s="389">
        <v>12</v>
      </c>
      <c r="CF142" s="389">
        <v>12</v>
      </c>
      <c r="CG142" s="390">
        <v>13</v>
      </c>
    </row>
    <row r="143" spans="1:85" ht="15.5" x14ac:dyDescent="0.35">
      <c r="A143" s="383"/>
      <c r="B143" s="432" t="s">
        <v>448</v>
      </c>
      <c r="C143" s="385"/>
      <c r="D143" s="385"/>
      <c r="E143" s="385"/>
      <c r="F143" s="385"/>
      <c r="G143" s="385"/>
      <c r="H143" s="385"/>
      <c r="I143" s="385"/>
      <c r="J143" s="385"/>
      <c r="K143" s="385"/>
      <c r="L143" s="385"/>
      <c r="M143" s="385"/>
      <c r="N143" s="385"/>
      <c r="O143" s="385"/>
      <c r="P143" s="385"/>
      <c r="Q143" s="385"/>
      <c r="R143" s="385"/>
      <c r="S143" s="385"/>
      <c r="T143" s="385"/>
      <c r="U143" s="385"/>
      <c r="V143" s="385"/>
      <c r="W143" s="385"/>
      <c r="X143" s="385"/>
      <c r="Y143" s="385"/>
      <c r="Z143" s="385"/>
      <c r="AA143" s="385"/>
      <c r="AB143" s="385"/>
      <c r="AC143" s="385"/>
      <c r="AD143" s="385"/>
      <c r="AE143" s="385"/>
      <c r="AF143" s="385"/>
      <c r="AG143" s="385"/>
      <c r="AH143" s="385"/>
      <c r="AI143" s="385"/>
      <c r="AJ143" s="385"/>
      <c r="AK143" s="385"/>
      <c r="AL143" s="385"/>
      <c r="AM143" s="385"/>
      <c r="AN143" s="385"/>
      <c r="AO143" s="385"/>
      <c r="AP143" s="385"/>
      <c r="AQ143" s="385"/>
      <c r="AR143" s="385"/>
      <c r="AS143" s="385"/>
      <c r="AT143" s="385"/>
      <c r="AU143" s="385"/>
      <c r="AV143" s="385"/>
      <c r="AW143" s="385"/>
      <c r="AX143" s="385"/>
      <c r="AY143" s="385"/>
      <c r="AZ143" s="385"/>
      <c r="BA143" s="385"/>
      <c r="BB143" s="385"/>
      <c r="BC143" s="385"/>
      <c r="BD143" s="385"/>
      <c r="BE143" s="385"/>
      <c r="BF143" s="389">
        <v>0</v>
      </c>
      <c r="BG143" s="389">
        <v>62</v>
      </c>
      <c r="BH143" s="389">
        <v>54</v>
      </c>
      <c r="BI143" s="389">
        <v>48</v>
      </c>
      <c r="BJ143" s="389">
        <v>47</v>
      </c>
      <c r="BK143" s="389">
        <v>49</v>
      </c>
      <c r="BL143" s="389">
        <v>52</v>
      </c>
      <c r="BM143" s="389">
        <v>53</v>
      </c>
      <c r="BN143" s="389">
        <v>55</v>
      </c>
      <c r="BO143" s="389">
        <v>52</v>
      </c>
      <c r="BP143" s="389">
        <v>50</v>
      </c>
      <c r="BQ143" s="389">
        <v>40</v>
      </c>
      <c r="BR143" s="389">
        <v>47</v>
      </c>
      <c r="BS143" s="389">
        <v>47</v>
      </c>
      <c r="BT143" s="389">
        <v>59</v>
      </c>
      <c r="BU143" s="389">
        <v>68</v>
      </c>
      <c r="BV143" s="389">
        <v>83</v>
      </c>
      <c r="BW143" s="389">
        <v>79</v>
      </c>
      <c r="BX143" s="389">
        <v>61</v>
      </c>
      <c r="BY143" s="389">
        <v>75</v>
      </c>
      <c r="BZ143" s="389">
        <v>89</v>
      </c>
      <c r="CA143" s="389">
        <v>80</v>
      </c>
      <c r="CB143" s="389">
        <v>87</v>
      </c>
      <c r="CC143" s="389">
        <v>93</v>
      </c>
      <c r="CD143" s="389">
        <v>99</v>
      </c>
      <c r="CE143" s="389">
        <v>105</v>
      </c>
      <c r="CF143" s="389">
        <v>110</v>
      </c>
      <c r="CG143" s="390">
        <v>115</v>
      </c>
    </row>
    <row r="144" spans="1:85" ht="15.5" x14ac:dyDescent="0.35">
      <c r="A144" s="383"/>
      <c r="B144" s="391" t="s">
        <v>609</v>
      </c>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5"/>
      <c r="AX144" s="385"/>
      <c r="AY144" s="385"/>
      <c r="AZ144" s="385"/>
      <c r="BA144" s="385"/>
      <c r="BB144" s="385"/>
      <c r="BC144" s="385"/>
      <c r="BD144" s="385"/>
      <c r="BE144" s="385"/>
      <c r="BF144" s="389">
        <v>106</v>
      </c>
      <c r="BG144" s="389">
        <v>100</v>
      </c>
      <c r="BH144" s="389">
        <v>80</v>
      </c>
      <c r="BI144" s="389">
        <v>81</v>
      </c>
      <c r="BJ144" s="389">
        <v>83</v>
      </c>
      <c r="BK144" s="389">
        <v>85</v>
      </c>
      <c r="BL144" s="389">
        <v>89</v>
      </c>
      <c r="BM144" s="389">
        <v>97</v>
      </c>
      <c r="BN144" s="389">
        <v>109</v>
      </c>
      <c r="BO144" s="389">
        <v>121</v>
      </c>
      <c r="BP144" s="389">
        <v>136</v>
      </c>
      <c r="BQ144" s="389">
        <v>150</v>
      </c>
      <c r="BR144" s="389">
        <v>160</v>
      </c>
      <c r="BS144" s="389">
        <v>169</v>
      </c>
      <c r="BT144" s="389">
        <v>173</v>
      </c>
      <c r="BU144" s="389">
        <v>180</v>
      </c>
      <c r="BV144" s="389">
        <v>165</v>
      </c>
      <c r="BW144" s="389">
        <v>128</v>
      </c>
      <c r="BX144" s="389">
        <v>115</v>
      </c>
      <c r="BY144" s="389">
        <v>99</v>
      </c>
      <c r="BZ144" s="389">
        <v>87</v>
      </c>
      <c r="CA144" s="389">
        <v>77</v>
      </c>
      <c r="CB144" s="389">
        <v>21</v>
      </c>
      <c r="CC144" s="389">
        <v>0</v>
      </c>
      <c r="CD144" s="389">
        <v>0</v>
      </c>
      <c r="CE144" s="389">
        <v>0</v>
      </c>
      <c r="CF144" s="389">
        <v>0</v>
      </c>
      <c r="CG144" s="390">
        <v>0</v>
      </c>
    </row>
    <row r="145" spans="1:85" ht="15.5" x14ac:dyDescent="0.35">
      <c r="A145" s="383"/>
      <c r="B145" s="291" t="s">
        <v>610</v>
      </c>
      <c r="C145" s="385"/>
      <c r="D145" s="385"/>
      <c r="E145" s="385"/>
      <c r="F145" s="385"/>
      <c r="G145" s="385"/>
      <c r="H145" s="385"/>
      <c r="I145" s="385"/>
      <c r="J145" s="385"/>
      <c r="K145" s="385"/>
      <c r="L145" s="385"/>
      <c r="M145" s="385"/>
      <c r="N145" s="385"/>
      <c r="O145" s="385"/>
      <c r="P145" s="385"/>
      <c r="Q145" s="385"/>
      <c r="R145" s="385"/>
      <c r="S145" s="385"/>
      <c r="T145" s="385"/>
      <c r="U145" s="385"/>
      <c r="V145" s="385"/>
      <c r="W145" s="385"/>
      <c r="X145" s="385"/>
      <c r="Y145" s="385"/>
      <c r="Z145" s="385"/>
      <c r="AA145" s="385"/>
      <c r="AB145" s="385"/>
      <c r="AC145" s="385"/>
      <c r="AD145" s="385"/>
      <c r="AE145" s="385"/>
      <c r="AF145" s="385"/>
      <c r="AG145" s="385"/>
      <c r="AH145" s="385"/>
      <c r="AI145" s="385"/>
      <c r="AJ145" s="385"/>
      <c r="AK145" s="385"/>
      <c r="AL145" s="385"/>
      <c r="AM145" s="385"/>
      <c r="AN145" s="385"/>
      <c r="AO145" s="385"/>
      <c r="AP145" s="385"/>
      <c r="AQ145" s="385"/>
      <c r="AR145" s="385"/>
      <c r="AS145" s="385"/>
      <c r="AT145" s="385"/>
      <c r="AU145" s="385"/>
      <c r="AV145" s="385"/>
      <c r="AW145" s="385"/>
      <c r="AX145" s="385"/>
      <c r="AY145" s="385"/>
      <c r="AZ145" s="385"/>
      <c r="BA145" s="385"/>
      <c r="BB145" s="385"/>
      <c r="BC145" s="385"/>
      <c r="BD145" s="385"/>
      <c r="BE145" s="385"/>
      <c r="BF145" s="389">
        <f>'Table 4 (i)'!BF147</f>
        <v>0</v>
      </c>
      <c r="BG145" s="389">
        <f>'Table 4 (i)'!BG147</f>
        <v>0</v>
      </c>
      <c r="BH145" s="389">
        <f>'Table 4 (i)'!BH147</f>
        <v>0</v>
      </c>
      <c r="BI145" s="389">
        <f>'Table 4 (i)'!BI147</f>
        <v>0</v>
      </c>
      <c r="BJ145" s="389">
        <f>'Table 4 (i)'!BJ147</f>
        <v>0</v>
      </c>
      <c r="BK145" s="389">
        <f>'Table 4 (i)'!BK147</f>
        <v>0</v>
      </c>
      <c r="BL145" s="389">
        <f>'Table 4 (i)'!BL147</f>
        <v>0</v>
      </c>
      <c r="BM145" s="389">
        <f>'Table 4 (i)'!BM147</f>
        <v>0</v>
      </c>
      <c r="BN145" s="389">
        <f>'Table 4 (i)'!BN147</f>
        <v>0</v>
      </c>
      <c r="BO145" s="389">
        <f>'Table 4 (i)'!BO147</f>
        <v>0</v>
      </c>
      <c r="BP145" s="389">
        <f>'Table 4 (i)'!BP147</f>
        <v>0</v>
      </c>
      <c r="BQ145" s="389">
        <f>'Table 4 (i)'!BQ147</f>
        <v>0</v>
      </c>
      <c r="BR145" s="389">
        <f>'Table 4 (i)'!BR147</f>
        <v>0</v>
      </c>
      <c r="BS145" s="389">
        <f>'Table 4 (i)'!BS147</f>
        <v>0</v>
      </c>
      <c r="BT145" s="389">
        <f>'Table 4 (i)'!BT147</f>
        <v>0</v>
      </c>
      <c r="BU145" s="389">
        <f>'Table 4 (i)'!BU147</f>
        <v>0</v>
      </c>
      <c r="BV145" s="389">
        <f>'Table 4 (i)'!BV147</f>
        <v>0</v>
      </c>
      <c r="BW145" s="389">
        <f>'Table 4 (i)'!BW147</f>
        <v>166</v>
      </c>
      <c r="BX145" s="389">
        <f>'Table 4 (i)'!BX147</f>
        <v>287</v>
      </c>
      <c r="BY145" s="389">
        <f>'Table 4 (i)'!BY147</f>
        <v>373</v>
      </c>
      <c r="BZ145" s="389">
        <f>'Table 4 (i)'!BZ147</f>
        <v>483</v>
      </c>
      <c r="CA145" s="389">
        <f>'Table 4 (i)'!CA147</f>
        <v>609</v>
      </c>
      <c r="CB145" s="389">
        <f>'Table 4 (i)'!CB147</f>
        <v>783</v>
      </c>
      <c r="CC145" s="389">
        <f>'Table 4 (i)'!CC147</f>
        <v>931</v>
      </c>
      <c r="CD145" s="389">
        <f>'Table 4 (i)'!CD147</f>
        <v>968</v>
      </c>
      <c r="CE145" s="389">
        <f>'Table 4 (i)'!CE147</f>
        <v>984</v>
      </c>
      <c r="CF145" s="389">
        <f>'Table 4 (i)'!CF147</f>
        <v>1014</v>
      </c>
      <c r="CG145" s="390">
        <f>'Table 4 (i)'!CG147</f>
        <v>1040</v>
      </c>
    </row>
    <row r="146" spans="1:85" ht="27" customHeight="1" x14ac:dyDescent="0.35">
      <c r="A146" s="383"/>
      <c r="B146" s="388" t="s">
        <v>611</v>
      </c>
      <c r="C146" s="385"/>
      <c r="D146" s="385"/>
      <c r="E146" s="385"/>
      <c r="F146" s="385"/>
      <c r="G146" s="385"/>
      <c r="H146" s="385"/>
      <c r="I146" s="385"/>
      <c r="J146" s="385"/>
      <c r="K146" s="385"/>
      <c r="L146" s="385"/>
      <c r="M146" s="385"/>
      <c r="N146" s="385"/>
      <c r="O146" s="385"/>
      <c r="P146" s="385"/>
      <c r="Q146" s="385"/>
      <c r="R146" s="385"/>
      <c r="S146" s="385"/>
      <c r="T146" s="385"/>
      <c r="U146" s="385"/>
      <c r="V146" s="385"/>
      <c r="W146" s="385"/>
      <c r="X146" s="385"/>
      <c r="Y146" s="385"/>
      <c r="Z146" s="385"/>
      <c r="AA146" s="385"/>
      <c r="AB146" s="385"/>
      <c r="AC146" s="385"/>
      <c r="AD146" s="385"/>
      <c r="AE146" s="385"/>
      <c r="AF146" s="385"/>
      <c r="AG146" s="385"/>
      <c r="AH146" s="385"/>
      <c r="AI146" s="385"/>
      <c r="AJ146" s="385"/>
      <c r="AK146" s="385"/>
      <c r="AL146" s="385"/>
      <c r="AM146" s="385"/>
      <c r="AN146" s="385"/>
      <c r="AO146" s="385"/>
      <c r="AP146" s="385"/>
      <c r="AQ146" s="385"/>
      <c r="AR146" s="385"/>
      <c r="AS146" s="385"/>
      <c r="AT146" s="385"/>
      <c r="AU146" s="385"/>
      <c r="AV146" s="385"/>
      <c r="AW146" s="385"/>
      <c r="AX146" s="385"/>
      <c r="AY146" s="385"/>
      <c r="AZ146" s="385"/>
      <c r="BA146" s="385"/>
      <c r="BB146" s="385"/>
      <c r="BC146" s="385"/>
      <c r="BD146" s="385"/>
      <c r="BE146" s="385"/>
      <c r="BF146" s="389">
        <f t="shared" ref="BF146:CG146" si="20">SUM(BF147:BF148)</f>
        <v>0</v>
      </c>
      <c r="BG146" s="389">
        <f t="shared" si="20"/>
        <v>0</v>
      </c>
      <c r="BH146" s="389">
        <f t="shared" si="20"/>
        <v>0</v>
      </c>
      <c r="BI146" s="389">
        <f t="shared" si="20"/>
        <v>0</v>
      </c>
      <c r="BJ146" s="389">
        <f t="shared" si="20"/>
        <v>1128</v>
      </c>
      <c r="BK146" s="389">
        <f t="shared" si="20"/>
        <v>1147</v>
      </c>
      <c r="BL146" s="389">
        <f t="shared" si="20"/>
        <v>1198</v>
      </c>
      <c r="BM146" s="389">
        <f t="shared" si="20"/>
        <v>1279</v>
      </c>
      <c r="BN146" s="389">
        <f t="shared" si="20"/>
        <v>1351</v>
      </c>
      <c r="BO146" s="389">
        <f t="shared" si="20"/>
        <v>1396</v>
      </c>
      <c r="BP146" s="389">
        <f t="shared" si="20"/>
        <v>1437</v>
      </c>
      <c r="BQ146" s="389">
        <f t="shared" si="20"/>
        <v>1474</v>
      </c>
      <c r="BR146" s="389">
        <f t="shared" si="20"/>
        <v>1548</v>
      </c>
      <c r="BS146" s="389">
        <f t="shared" si="20"/>
        <v>1583</v>
      </c>
      <c r="BT146" s="389">
        <f t="shared" si="20"/>
        <v>1569</v>
      </c>
      <c r="BU146" s="389">
        <f t="shared" si="20"/>
        <v>1527</v>
      </c>
      <c r="BV146" s="389">
        <f t="shared" si="20"/>
        <v>1424</v>
      </c>
      <c r="BW146" s="389">
        <f t="shared" si="20"/>
        <v>1641</v>
      </c>
      <c r="BX146" s="389">
        <f t="shared" si="20"/>
        <v>1699</v>
      </c>
      <c r="BY146" s="389">
        <f t="shared" si="20"/>
        <v>1835</v>
      </c>
      <c r="BZ146" s="389">
        <f t="shared" si="20"/>
        <v>1954</v>
      </c>
      <c r="CA146" s="389">
        <f t="shared" si="20"/>
        <v>2080</v>
      </c>
      <c r="CB146" s="389">
        <f t="shared" si="20"/>
        <v>2099</v>
      </c>
      <c r="CC146" s="389">
        <f t="shared" si="20"/>
        <v>2245</v>
      </c>
      <c r="CD146" s="389">
        <f t="shared" si="20"/>
        <v>2364</v>
      </c>
      <c r="CE146" s="389">
        <f t="shared" si="20"/>
        <v>2446</v>
      </c>
      <c r="CF146" s="389">
        <f t="shared" si="20"/>
        <v>2505</v>
      </c>
      <c r="CG146" s="390">
        <f t="shared" si="20"/>
        <v>2563</v>
      </c>
    </row>
    <row r="147" spans="1:85" ht="15.5" x14ac:dyDescent="0.35">
      <c r="A147" s="335"/>
      <c r="B147" s="291" t="s">
        <v>612</v>
      </c>
      <c r="C147" s="337"/>
      <c r="D147" s="337"/>
      <c r="E147" s="337"/>
      <c r="F147" s="337"/>
      <c r="G147" s="337"/>
      <c r="H147" s="337"/>
      <c r="I147" s="337"/>
      <c r="J147" s="337"/>
      <c r="K147" s="337"/>
      <c r="L147" s="337"/>
      <c r="M147" s="337"/>
      <c r="N147" s="337"/>
      <c r="O147" s="337"/>
      <c r="P147" s="337"/>
      <c r="Q147" s="337"/>
      <c r="R147" s="337"/>
      <c r="S147" s="337"/>
      <c r="T147" s="337"/>
      <c r="U147" s="337"/>
      <c r="V147" s="337"/>
      <c r="W147" s="337"/>
      <c r="X147" s="337"/>
      <c r="Y147" s="337"/>
      <c r="Z147" s="337"/>
      <c r="AA147" s="337"/>
      <c r="AB147" s="337"/>
      <c r="AC147" s="337"/>
      <c r="AD147" s="337"/>
      <c r="AE147" s="337"/>
      <c r="AF147" s="337"/>
      <c r="AG147" s="337"/>
      <c r="AH147" s="337"/>
      <c r="AI147" s="337"/>
      <c r="AJ147" s="337"/>
      <c r="AK147" s="337"/>
      <c r="AL147" s="337"/>
      <c r="AM147" s="337"/>
      <c r="AN147" s="337"/>
      <c r="AO147" s="337"/>
      <c r="AP147" s="337"/>
      <c r="AQ147" s="337"/>
      <c r="AR147" s="337"/>
      <c r="AS147" s="337"/>
      <c r="AT147" s="337"/>
      <c r="AU147" s="337"/>
      <c r="AV147" s="337"/>
      <c r="AW147" s="337"/>
      <c r="AX147" s="337"/>
      <c r="AY147" s="337"/>
      <c r="AZ147" s="337"/>
      <c r="BA147" s="337"/>
      <c r="BB147" s="337"/>
      <c r="BC147" s="337"/>
      <c r="BD147" s="337"/>
      <c r="BE147" s="337"/>
      <c r="BF147" s="360">
        <f>'Table 4 (i)'!BF149</f>
        <v>0</v>
      </c>
      <c r="BG147" s="360">
        <f>'Table 4 (i)'!BG149</f>
        <v>0</v>
      </c>
      <c r="BH147" s="360">
        <f>'Table 4 (i)'!BH149</f>
        <v>0</v>
      </c>
      <c r="BI147" s="360">
        <f>'Table 4 (i)'!BI149</f>
        <v>0</v>
      </c>
      <c r="BJ147" s="360">
        <f>'Table 4 (i)'!BJ149</f>
        <v>1128</v>
      </c>
      <c r="BK147" s="360">
        <f>'Table 4 (i)'!BK149</f>
        <v>1147</v>
      </c>
      <c r="BL147" s="360">
        <f>'Table 4 (i)'!BL149</f>
        <v>1198</v>
      </c>
      <c r="BM147" s="360">
        <f>'Table 4 (i)'!BM149</f>
        <v>1279</v>
      </c>
      <c r="BN147" s="360">
        <f>'Table 4 (i)'!BN149</f>
        <v>1351</v>
      </c>
      <c r="BO147" s="360">
        <f>'Table 4 (i)'!BO149</f>
        <v>1396</v>
      </c>
      <c r="BP147" s="360">
        <f>'Table 4 (i)'!BP149</f>
        <v>1437</v>
      </c>
      <c r="BQ147" s="360">
        <f>'Table 4 (i)'!BQ149</f>
        <v>1474</v>
      </c>
      <c r="BR147" s="360">
        <f>'Table 4 (i)'!BR149</f>
        <v>1548</v>
      </c>
      <c r="BS147" s="360">
        <f>'Table 4 (i)'!BS149</f>
        <v>1583</v>
      </c>
      <c r="BT147" s="360">
        <f>'Table 4 (i)'!BT149</f>
        <v>1569</v>
      </c>
      <c r="BU147" s="360">
        <f>'Table 4 (i)'!BU149</f>
        <v>1527</v>
      </c>
      <c r="BV147" s="360">
        <f>'Table 4 (i)'!BV149</f>
        <v>1424</v>
      </c>
      <c r="BW147" s="360">
        <f>'Table 4 (i)'!BW149</f>
        <v>1256</v>
      </c>
      <c r="BX147" s="360">
        <f>'Table 4 (i)'!BX149</f>
        <v>1155</v>
      </c>
      <c r="BY147" s="360">
        <f>'Table 4 (i)'!BY149</f>
        <v>1056</v>
      </c>
      <c r="BZ147" s="360">
        <f>'Table 4 (i)'!BZ149</f>
        <v>967</v>
      </c>
      <c r="CA147" s="360">
        <f>'Table 4 (i)'!CA149</f>
        <v>894</v>
      </c>
      <c r="CB147" s="360">
        <f>'Table 4 (i)'!CB149</f>
        <v>676</v>
      </c>
      <c r="CC147" s="360">
        <f>'Table 4 (i)'!CC149</f>
        <v>222</v>
      </c>
      <c r="CD147" s="360">
        <f>'Table 4 (i)'!CD149</f>
        <v>102</v>
      </c>
      <c r="CE147" s="360">
        <f>'Table 4 (i)'!CE149</f>
        <v>105</v>
      </c>
      <c r="CF147" s="360">
        <f>'Table 4 (i)'!CF149</f>
        <v>105</v>
      </c>
      <c r="CG147" s="390">
        <f>'Table 4 (i)'!CG149</f>
        <v>105</v>
      </c>
    </row>
    <row r="148" spans="1:85" ht="15.5" x14ac:dyDescent="0.35">
      <c r="A148" s="383"/>
      <c r="B148" s="291" t="s">
        <v>613</v>
      </c>
      <c r="C148" s="342" t="s">
        <v>607</v>
      </c>
      <c r="D148" s="385"/>
      <c r="E148" s="385"/>
      <c r="F148" s="385"/>
      <c r="G148" s="385"/>
      <c r="H148" s="385"/>
      <c r="I148" s="385"/>
      <c r="J148" s="385"/>
      <c r="K148" s="385"/>
      <c r="L148" s="385"/>
      <c r="M148" s="385"/>
      <c r="N148" s="385"/>
      <c r="O148" s="385"/>
      <c r="P148" s="385"/>
      <c r="Q148" s="385"/>
      <c r="R148" s="385"/>
      <c r="S148" s="385"/>
      <c r="T148" s="385"/>
      <c r="U148" s="385"/>
      <c r="V148" s="385"/>
      <c r="W148" s="385"/>
      <c r="X148" s="385"/>
      <c r="Y148" s="385"/>
      <c r="Z148" s="385"/>
      <c r="AA148" s="385"/>
      <c r="AB148" s="385"/>
      <c r="AC148" s="385"/>
      <c r="AD148" s="385"/>
      <c r="AE148" s="385"/>
      <c r="AF148" s="385"/>
      <c r="AG148" s="385"/>
      <c r="AH148" s="385"/>
      <c r="AI148" s="385"/>
      <c r="AJ148" s="385"/>
      <c r="AK148" s="385"/>
      <c r="AL148" s="385"/>
      <c r="AM148" s="385"/>
      <c r="AN148" s="385"/>
      <c r="AO148" s="385"/>
      <c r="AP148" s="385"/>
      <c r="AQ148" s="385"/>
      <c r="AR148" s="385"/>
      <c r="AS148" s="385"/>
      <c r="AT148" s="385"/>
      <c r="AU148" s="385"/>
      <c r="AV148" s="385"/>
      <c r="AW148" s="385"/>
      <c r="AX148" s="385"/>
      <c r="AY148" s="385"/>
      <c r="AZ148" s="385"/>
      <c r="BA148" s="385"/>
      <c r="BB148" s="385"/>
      <c r="BC148" s="385"/>
      <c r="BD148" s="385"/>
      <c r="BE148" s="385"/>
      <c r="BF148" s="389">
        <f>'Table 4 (i)'!BF150</f>
        <v>0</v>
      </c>
      <c r="BG148" s="389">
        <f>'Table 4 (i)'!BG150</f>
        <v>0</v>
      </c>
      <c r="BH148" s="389">
        <f>'Table 4 (i)'!BH150</f>
        <v>0</v>
      </c>
      <c r="BI148" s="389">
        <f>'Table 4 (i)'!BI150</f>
        <v>0</v>
      </c>
      <c r="BJ148" s="389">
        <f>'Table 4 (i)'!BJ150</f>
        <v>0</v>
      </c>
      <c r="BK148" s="389">
        <f>'Table 4 (i)'!BK150</f>
        <v>0</v>
      </c>
      <c r="BL148" s="389">
        <f>'Table 4 (i)'!BL150</f>
        <v>0</v>
      </c>
      <c r="BM148" s="389">
        <f>'Table 4 (i)'!BM150</f>
        <v>0</v>
      </c>
      <c r="BN148" s="389">
        <f>'Table 4 (i)'!BN150</f>
        <v>0</v>
      </c>
      <c r="BO148" s="389">
        <f>'Table 4 (i)'!BO150</f>
        <v>0</v>
      </c>
      <c r="BP148" s="389">
        <f>'Table 4 (i)'!BP150</f>
        <v>0</v>
      </c>
      <c r="BQ148" s="389">
        <f>'Table 4 (i)'!BQ150</f>
        <v>0</v>
      </c>
      <c r="BR148" s="389">
        <f>'Table 4 (i)'!BR150</f>
        <v>0</v>
      </c>
      <c r="BS148" s="389">
        <f>'Table 4 (i)'!BS150</f>
        <v>0</v>
      </c>
      <c r="BT148" s="389">
        <f>'Table 4 (i)'!BT150</f>
        <v>0</v>
      </c>
      <c r="BU148" s="389">
        <f>'Table 4 (i)'!BU150</f>
        <v>0</v>
      </c>
      <c r="BV148" s="389">
        <f>'Table 4 (i)'!BV150</f>
        <v>0</v>
      </c>
      <c r="BW148" s="389">
        <f>'Table 4 (i)'!BW150</f>
        <v>385</v>
      </c>
      <c r="BX148" s="389">
        <f>'Table 4 (i)'!BX150</f>
        <v>544</v>
      </c>
      <c r="BY148" s="389">
        <f>'Table 4 (i)'!BY150</f>
        <v>779</v>
      </c>
      <c r="BZ148" s="389">
        <f>'Table 4 (i)'!BZ150</f>
        <v>987</v>
      </c>
      <c r="CA148" s="389">
        <f>'Table 4 (i)'!CA150</f>
        <v>1186</v>
      </c>
      <c r="CB148" s="389">
        <f>'Table 4 (i)'!CB150</f>
        <v>1423</v>
      </c>
      <c r="CC148" s="389">
        <f>'Table 4 (i)'!CC150</f>
        <v>2023</v>
      </c>
      <c r="CD148" s="389">
        <f>'Table 4 (i)'!CD150</f>
        <v>2262</v>
      </c>
      <c r="CE148" s="389">
        <f>'Table 4 (i)'!CE150</f>
        <v>2341</v>
      </c>
      <c r="CF148" s="389">
        <f>'Table 4 (i)'!CF150</f>
        <v>2400</v>
      </c>
      <c r="CG148" s="390">
        <f>'Table 4 (i)'!CG150</f>
        <v>2458</v>
      </c>
    </row>
    <row r="149" spans="1:85" ht="27" customHeight="1" x14ac:dyDescent="0.35">
      <c r="A149" s="383"/>
      <c r="B149" s="384" t="s">
        <v>545</v>
      </c>
      <c r="C149" s="385"/>
      <c r="D149" s="385"/>
      <c r="E149" s="385"/>
      <c r="F149" s="385"/>
      <c r="G149" s="385"/>
      <c r="H149" s="385"/>
      <c r="I149" s="385"/>
      <c r="J149" s="385"/>
      <c r="K149" s="385"/>
      <c r="L149" s="385"/>
      <c r="M149" s="385"/>
      <c r="N149" s="385"/>
      <c r="O149" s="385"/>
      <c r="P149" s="385"/>
      <c r="Q149" s="385"/>
      <c r="R149" s="385"/>
      <c r="S149" s="385"/>
      <c r="T149" s="385"/>
      <c r="U149" s="385"/>
      <c r="V149" s="385"/>
      <c r="W149" s="385"/>
      <c r="X149" s="385"/>
      <c r="Y149" s="385"/>
      <c r="Z149" s="385"/>
      <c r="AA149" s="385"/>
      <c r="AB149" s="385"/>
      <c r="AC149" s="385"/>
      <c r="AD149" s="385"/>
      <c r="AE149" s="385"/>
      <c r="AF149" s="385"/>
      <c r="AG149" s="385"/>
      <c r="AH149" s="385"/>
      <c r="AI149" s="385"/>
      <c r="AJ149" s="385"/>
      <c r="AK149" s="385"/>
      <c r="AL149" s="385"/>
      <c r="AM149" s="385"/>
      <c r="AN149" s="385"/>
      <c r="AO149" s="385"/>
      <c r="AP149" s="385"/>
      <c r="AQ149" s="385"/>
      <c r="AR149" s="385"/>
      <c r="AS149" s="385"/>
      <c r="AT149" s="385"/>
      <c r="AU149" s="385"/>
      <c r="AV149" s="385"/>
      <c r="AW149" s="385"/>
      <c r="AX149" s="385"/>
      <c r="AY149" s="385"/>
      <c r="AZ149" s="385"/>
      <c r="BA149" s="385"/>
      <c r="BB149" s="385"/>
      <c r="BC149" s="385"/>
      <c r="BD149" s="385"/>
      <c r="BE149" s="385"/>
      <c r="BF149" s="386"/>
      <c r="BG149" s="386"/>
      <c r="BH149" s="386"/>
      <c r="BI149" s="386"/>
      <c r="BJ149" s="386"/>
      <c r="BK149" s="386"/>
      <c r="BL149" s="386"/>
      <c r="BM149" s="386"/>
      <c r="BN149" s="386"/>
      <c r="BO149" s="386"/>
      <c r="BP149" s="386"/>
      <c r="BQ149" s="386"/>
      <c r="BR149" s="386"/>
      <c r="BS149" s="386"/>
      <c r="BT149" s="386"/>
      <c r="BU149" s="386"/>
      <c r="BV149" s="386"/>
      <c r="BW149" s="386"/>
      <c r="BX149" s="386"/>
      <c r="BY149" s="386"/>
      <c r="BZ149" s="386"/>
      <c r="CA149" s="386"/>
      <c r="CB149" s="386"/>
      <c r="CC149" s="386"/>
      <c r="CD149" s="386"/>
      <c r="CE149" s="386"/>
      <c r="CF149" s="386"/>
      <c r="CG149" s="390"/>
    </row>
    <row r="150" spans="1:85" ht="27" customHeight="1" x14ac:dyDescent="0.35">
      <c r="A150" s="383"/>
      <c r="B150" s="388" t="s">
        <v>566</v>
      </c>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5"/>
      <c r="AX150" s="385"/>
      <c r="AY150" s="385"/>
      <c r="AZ150" s="385"/>
      <c r="BA150" s="385"/>
      <c r="BB150" s="385"/>
      <c r="BC150" s="385"/>
      <c r="BD150" s="385"/>
      <c r="BE150" s="385"/>
      <c r="BF150" s="394">
        <f t="shared" ref="BF150:CG150" si="21">SUM(BF151+BF154+BF157+BF158)</f>
        <v>2018</v>
      </c>
      <c r="BG150" s="394">
        <f t="shared" si="21"/>
        <v>2091</v>
      </c>
      <c r="BH150" s="394">
        <f t="shared" si="21"/>
        <v>2168</v>
      </c>
      <c r="BI150" s="394">
        <f t="shared" si="21"/>
        <v>2239</v>
      </c>
      <c r="BJ150" s="394">
        <f t="shared" si="21"/>
        <v>2310</v>
      </c>
      <c r="BK150" s="394">
        <f t="shared" si="21"/>
        <v>2384</v>
      </c>
      <c r="BL150" s="394">
        <f t="shared" si="21"/>
        <v>2458</v>
      </c>
      <c r="BM150" s="394">
        <f t="shared" si="21"/>
        <v>2530</v>
      </c>
      <c r="BN150" s="394">
        <f t="shared" si="21"/>
        <v>2559</v>
      </c>
      <c r="BO150" s="394">
        <f t="shared" si="21"/>
        <v>2549</v>
      </c>
      <c r="BP150" s="394">
        <f t="shared" si="21"/>
        <v>2521</v>
      </c>
      <c r="BQ150" s="394">
        <f t="shared" si="21"/>
        <v>2458</v>
      </c>
      <c r="BR150" s="394">
        <f t="shared" si="21"/>
        <v>2444</v>
      </c>
      <c r="BS150" s="394">
        <f t="shared" si="21"/>
        <v>2416</v>
      </c>
      <c r="BT150" s="394">
        <f t="shared" si="21"/>
        <v>2392</v>
      </c>
      <c r="BU150" s="394">
        <f t="shared" si="21"/>
        <v>2332</v>
      </c>
      <c r="BV150" s="394">
        <f t="shared" si="21"/>
        <v>2275</v>
      </c>
      <c r="BW150" s="394">
        <f t="shared" si="21"/>
        <v>2225</v>
      </c>
      <c r="BX150" s="394">
        <f t="shared" si="21"/>
        <v>2236</v>
      </c>
      <c r="BY150" s="394">
        <f t="shared" si="21"/>
        <v>2238</v>
      </c>
      <c r="BZ150" s="394">
        <f t="shared" si="21"/>
        <v>2303</v>
      </c>
      <c r="CA150" s="394">
        <f t="shared" si="21"/>
        <v>2437</v>
      </c>
      <c r="CB150" s="394">
        <f t="shared" si="21"/>
        <v>2579</v>
      </c>
      <c r="CC150" s="394">
        <f t="shared" si="21"/>
        <v>2674</v>
      </c>
      <c r="CD150" s="394">
        <f t="shared" si="21"/>
        <v>2723</v>
      </c>
      <c r="CE150" s="394">
        <f t="shared" si="21"/>
        <v>2742</v>
      </c>
      <c r="CF150" s="394">
        <f t="shared" si="21"/>
        <v>2800</v>
      </c>
      <c r="CG150" s="390">
        <f t="shared" si="21"/>
        <v>2894</v>
      </c>
    </row>
    <row r="151" spans="1:85" ht="15.5" x14ac:dyDescent="0.35">
      <c r="A151" s="383"/>
      <c r="B151" s="391" t="s">
        <v>355</v>
      </c>
      <c r="C151" s="385"/>
      <c r="D151" s="385"/>
      <c r="E151" s="385"/>
      <c r="F151" s="385"/>
      <c r="G151" s="385"/>
      <c r="H151" s="385"/>
      <c r="I151" s="385"/>
      <c r="J151" s="385"/>
      <c r="K151" s="385"/>
      <c r="L151" s="385"/>
      <c r="M151" s="385"/>
      <c r="N151" s="385"/>
      <c r="O151" s="385"/>
      <c r="P151" s="385"/>
      <c r="Q151" s="385"/>
      <c r="R151" s="385"/>
      <c r="S151" s="385"/>
      <c r="T151" s="385"/>
      <c r="U151" s="385"/>
      <c r="V151" s="385"/>
      <c r="W151" s="385"/>
      <c r="X151" s="385"/>
      <c r="Y151" s="385"/>
      <c r="Z151" s="385"/>
      <c r="AA151" s="385"/>
      <c r="AB151" s="385"/>
      <c r="AC151" s="385"/>
      <c r="AD151" s="385"/>
      <c r="AE151" s="385"/>
      <c r="AF151" s="385"/>
      <c r="AG151" s="385"/>
      <c r="AH151" s="385"/>
      <c r="AI151" s="385"/>
      <c r="AJ151" s="385"/>
      <c r="AK151" s="385"/>
      <c r="AL151" s="385"/>
      <c r="AM151" s="385"/>
      <c r="AN151" s="385"/>
      <c r="AO151" s="385"/>
      <c r="AP151" s="385"/>
      <c r="AQ151" s="385"/>
      <c r="AR151" s="385"/>
      <c r="AS151" s="385"/>
      <c r="AT151" s="385"/>
      <c r="AU151" s="385"/>
      <c r="AV151" s="385"/>
      <c r="AW151" s="385"/>
      <c r="AX151" s="385"/>
      <c r="AY151" s="385"/>
      <c r="AZ151" s="385"/>
      <c r="BA151" s="385"/>
      <c r="BB151" s="385"/>
      <c r="BC151" s="385"/>
      <c r="BD151" s="385"/>
      <c r="BE151" s="385"/>
      <c r="BF151" s="389">
        <v>1363</v>
      </c>
      <c r="BG151" s="389">
        <v>1397</v>
      </c>
      <c r="BH151" s="389">
        <v>1436</v>
      </c>
      <c r="BI151" s="389">
        <v>1473</v>
      </c>
      <c r="BJ151" s="389">
        <v>1509</v>
      </c>
      <c r="BK151" s="389">
        <v>1541</v>
      </c>
      <c r="BL151" s="389">
        <v>1577</v>
      </c>
      <c r="BM151" s="389">
        <v>1613</v>
      </c>
      <c r="BN151" s="389">
        <v>1620</v>
      </c>
      <c r="BO151" s="389">
        <v>1599</v>
      </c>
      <c r="BP151" s="389">
        <v>1559</v>
      </c>
      <c r="BQ151" s="389">
        <v>1495</v>
      </c>
      <c r="BR151" s="389">
        <v>1473</v>
      </c>
      <c r="BS151" s="389">
        <v>1461</v>
      </c>
      <c r="BT151" s="389">
        <v>1453</v>
      </c>
      <c r="BU151" s="389">
        <v>1438</v>
      </c>
      <c r="BV151" s="389">
        <v>1431</v>
      </c>
      <c r="BW151" s="389">
        <v>1446</v>
      </c>
      <c r="BX151" s="389">
        <v>1382</v>
      </c>
      <c r="BY151" s="389">
        <v>1373</v>
      </c>
      <c r="BZ151" s="389">
        <v>1420</v>
      </c>
      <c r="CA151" s="389">
        <v>1533</v>
      </c>
      <c r="CB151" s="389">
        <v>1649</v>
      </c>
      <c r="CC151" s="389">
        <v>1711</v>
      </c>
      <c r="CD151" s="389">
        <v>1751</v>
      </c>
      <c r="CE151" s="389">
        <v>1779</v>
      </c>
      <c r="CF151" s="389">
        <v>1807</v>
      </c>
      <c r="CG151" s="390">
        <v>1841</v>
      </c>
    </row>
    <row r="152" spans="1:85" ht="15.5" x14ac:dyDescent="0.35">
      <c r="A152" s="383"/>
      <c r="B152" s="432" t="s">
        <v>447</v>
      </c>
      <c r="C152" s="385"/>
      <c r="D152" s="385"/>
      <c r="E152" s="385"/>
      <c r="F152" s="385"/>
      <c r="G152" s="385"/>
      <c r="H152" s="385"/>
      <c r="I152" s="385"/>
      <c r="J152" s="385"/>
      <c r="K152" s="385"/>
      <c r="L152" s="385"/>
      <c r="M152" s="385"/>
      <c r="N152" s="385"/>
      <c r="O152" s="385"/>
      <c r="P152" s="385"/>
      <c r="Q152" s="385"/>
      <c r="R152" s="385"/>
      <c r="S152" s="385"/>
      <c r="T152" s="385"/>
      <c r="U152" s="385"/>
      <c r="V152" s="385"/>
      <c r="W152" s="385"/>
      <c r="X152" s="385"/>
      <c r="Y152" s="385"/>
      <c r="Z152" s="385"/>
      <c r="AA152" s="385"/>
      <c r="AB152" s="385"/>
      <c r="AC152" s="385"/>
      <c r="AD152" s="385"/>
      <c r="AE152" s="385"/>
      <c r="AF152" s="385"/>
      <c r="AG152" s="385"/>
      <c r="AH152" s="385"/>
      <c r="AI152" s="385"/>
      <c r="AJ152" s="385"/>
      <c r="AK152" s="385"/>
      <c r="AL152" s="385"/>
      <c r="AM152" s="385"/>
      <c r="AN152" s="385"/>
      <c r="AO152" s="385"/>
      <c r="AP152" s="385"/>
      <c r="AQ152" s="385"/>
      <c r="AR152" s="385"/>
      <c r="AS152" s="385"/>
      <c r="AT152" s="385"/>
      <c r="AU152" s="385"/>
      <c r="AV152" s="385"/>
      <c r="AW152" s="385"/>
      <c r="AX152" s="385"/>
      <c r="AY152" s="385"/>
      <c r="AZ152" s="385"/>
      <c r="BA152" s="385"/>
      <c r="BB152" s="385"/>
      <c r="BC152" s="385"/>
      <c r="BD152" s="385"/>
      <c r="BE152" s="385"/>
      <c r="BF152" s="394">
        <v>1178</v>
      </c>
      <c r="BG152" s="394">
        <v>1214</v>
      </c>
      <c r="BH152" s="394">
        <v>1266</v>
      </c>
      <c r="BI152" s="394">
        <v>1308</v>
      </c>
      <c r="BJ152" s="394">
        <v>1349</v>
      </c>
      <c r="BK152" s="394">
        <v>1386</v>
      </c>
      <c r="BL152" s="394">
        <v>1424</v>
      </c>
      <c r="BM152" s="394">
        <v>1460</v>
      </c>
      <c r="BN152" s="394">
        <v>1473</v>
      </c>
      <c r="BO152" s="394">
        <v>1455</v>
      </c>
      <c r="BP152" s="394">
        <v>1416</v>
      </c>
      <c r="BQ152" s="394">
        <v>1358</v>
      </c>
      <c r="BR152" s="394">
        <v>1333</v>
      </c>
      <c r="BS152" s="394">
        <v>1331</v>
      </c>
      <c r="BT152" s="394">
        <v>1318</v>
      </c>
      <c r="BU152" s="394">
        <v>1308</v>
      </c>
      <c r="BV152" s="394">
        <v>1304</v>
      </c>
      <c r="BW152" s="394">
        <v>1308</v>
      </c>
      <c r="BX152" s="394">
        <v>1290</v>
      </c>
      <c r="BY152" s="394">
        <v>1277</v>
      </c>
      <c r="BZ152" s="394">
        <v>1303</v>
      </c>
      <c r="CA152" s="394">
        <v>1415</v>
      </c>
      <c r="CB152" s="394">
        <v>1521</v>
      </c>
      <c r="CC152" s="394">
        <v>1575</v>
      </c>
      <c r="CD152" s="394">
        <v>1609</v>
      </c>
      <c r="CE152" s="394">
        <v>1632</v>
      </c>
      <c r="CF152" s="394">
        <v>1656</v>
      </c>
      <c r="CG152" s="390">
        <v>1685</v>
      </c>
    </row>
    <row r="153" spans="1:85" ht="15.5" x14ac:dyDescent="0.35">
      <c r="A153" s="383"/>
      <c r="B153" s="432" t="s">
        <v>448</v>
      </c>
      <c r="C153" s="385"/>
      <c r="D153" s="385"/>
      <c r="E153" s="385"/>
      <c r="F153" s="385"/>
      <c r="G153" s="385"/>
      <c r="H153" s="385"/>
      <c r="I153" s="385"/>
      <c r="J153" s="385"/>
      <c r="K153" s="385"/>
      <c r="L153" s="385"/>
      <c r="M153" s="385"/>
      <c r="N153" s="385"/>
      <c r="O153" s="385"/>
      <c r="P153" s="385"/>
      <c r="Q153" s="385"/>
      <c r="R153" s="385"/>
      <c r="S153" s="385"/>
      <c r="T153" s="385"/>
      <c r="U153" s="385"/>
      <c r="V153" s="385"/>
      <c r="W153" s="385"/>
      <c r="X153" s="385"/>
      <c r="Y153" s="385"/>
      <c r="Z153" s="385"/>
      <c r="AA153" s="385"/>
      <c r="AB153" s="385"/>
      <c r="AC153" s="385"/>
      <c r="AD153" s="385"/>
      <c r="AE153" s="385"/>
      <c r="AF153" s="385"/>
      <c r="AG153" s="385"/>
      <c r="AH153" s="385"/>
      <c r="AI153" s="385"/>
      <c r="AJ153" s="385"/>
      <c r="AK153" s="385"/>
      <c r="AL153" s="385"/>
      <c r="AM153" s="385"/>
      <c r="AN153" s="385"/>
      <c r="AO153" s="385"/>
      <c r="AP153" s="385"/>
      <c r="AQ153" s="385"/>
      <c r="AR153" s="385"/>
      <c r="AS153" s="385"/>
      <c r="AT153" s="385"/>
      <c r="AU153" s="385"/>
      <c r="AV153" s="385"/>
      <c r="AW153" s="385"/>
      <c r="AX153" s="385"/>
      <c r="AY153" s="385"/>
      <c r="AZ153" s="385"/>
      <c r="BA153" s="385"/>
      <c r="BB153" s="385"/>
      <c r="BC153" s="385"/>
      <c r="BD153" s="385"/>
      <c r="BE153" s="385"/>
      <c r="BF153" s="389">
        <v>185</v>
      </c>
      <c r="BG153" s="389">
        <v>184</v>
      </c>
      <c r="BH153" s="389">
        <v>170</v>
      </c>
      <c r="BI153" s="389">
        <v>166</v>
      </c>
      <c r="BJ153" s="389">
        <v>160</v>
      </c>
      <c r="BK153" s="389">
        <v>155</v>
      </c>
      <c r="BL153" s="389">
        <v>153</v>
      </c>
      <c r="BM153" s="389">
        <v>153</v>
      </c>
      <c r="BN153" s="389">
        <v>148</v>
      </c>
      <c r="BO153" s="389">
        <v>145</v>
      </c>
      <c r="BP153" s="389">
        <v>143</v>
      </c>
      <c r="BQ153" s="389">
        <v>137</v>
      </c>
      <c r="BR153" s="389">
        <v>141</v>
      </c>
      <c r="BS153" s="389">
        <v>131</v>
      </c>
      <c r="BT153" s="389">
        <v>135</v>
      </c>
      <c r="BU153" s="389">
        <v>131</v>
      </c>
      <c r="BV153" s="389">
        <v>127</v>
      </c>
      <c r="BW153" s="389">
        <v>138</v>
      </c>
      <c r="BX153" s="389">
        <v>92</v>
      </c>
      <c r="BY153" s="389">
        <v>96</v>
      </c>
      <c r="BZ153" s="389">
        <v>117</v>
      </c>
      <c r="CA153" s="389">
        <v>118</v>
      </c>
      <c r="CB153" s="389">
        <v>128</v>
      </c>
      <c r="CC153" s="389">
        <v>136</v>
      </c>
      <c r="CD153" s="389">
        <v>142</v>
      </c>
      <c r="CE153" s="389">
        <v>147</v>
      </c>
      <c r="CF153" s="389">
        <v>151</v>
      </c>
      <c r="CG153" s="390">
        <v>156</v>
      </c>
    </row>
    <row r="154" spans="1:85" ht="15.5" x14ac:dyDescent="0.35">
      <c r="A154" s="383"/>
      <c r="B154" s="391" t="s">
        <v>366</v>
      </c>
      <c r="C154" s="385"/>
      <c r="D154" s="385"/>
      <c r="E154" s="385"/>
      <c r="F154" s="385"/>
      <c r="G154" s="385"/>
      <c r="H154" s="385"/>
      <c r="I154" s="385"/>
      <c r="J154" s="385"/>
      <c r="K154" s="385"/>
      <c r="L154" s="385"/>
      <c r="M154" s="385"/>
      <c r="N154" s="385"/>
      <c r="O154" s="385"/>
      <c r="P154" s="385"/>
      <c r="Q154" s="385"/>
      <c r="R154" s="385"/>
      <c r="S154" s="385"/>
      <c r="T154" s="385"/>
      <c r="U154" s="385"/>
      <c r="V154" s="385"/>
      <c r="W154" s="385"/>
      <c r="X154" s="385"/>
      <c r="Y154" s="385"/>
      <c r="Z154" s="385"/>
      <c r="AA154" s="385"/>
      <c r="AB154" s="385"/>
      <c r="AC154" s="385"/>
      <c r="AD154" s="385"/>
      <c r="AE154" s="385"/>
      <c r="AF154" s="385"/>
      <c r="AG154" s="385"/>
      <c r="AH154" s="385"/>
      <c r="AI154" s="385"/>
      <c r="AJ154" s="385"/>
      <c r="AK154" s="385"/>
      <c r="AL154" s="385"/>
      <c r="AM154" s="385"/>
      <c r="AN154" s="385"/>
      <c r="AO154" s="385"/>
      <c r="AP154" s="385"/>
      <c r="AQ154" s="385"/>
      <c r="AR154" s="385"/>
      <c r="AS154" s="385"/>
      <c r="AT154" s="385"/>
      <c r="AU154" s="385"/>
      <c r="AV154" s="385"/>
      <c r="AW154" s="385"/>
      <c r="AX154" s="385"/>
      <c r="AY154" s="385"/>
      <c r="AZ154" s="385"/>
      <c r="BA154" s="385"/>
      <c r="BB154" s="385"/>
      <c r="BC154" s="385"/>
      <c r="BD154" s="385"/>
      <c r="BE154" s="385"/>
      <c r="BF154" s="389">
        <v>655</v>
      </c>
      <c r="BG154" s="389">
        <v>694</v>
      </c>
      <c r="BH154" s="389">
        <v>732</v>
      </c>
      <c r="BI154" s="389">
        <v>766</v>
      </c>
      <c r="BJ154" s="389">
        <v>801</v>
      </c>
      <c r="BK154" s="389">
        <v>843</v>
      </c>
      <c r="BL154" s="389">
        <v>881</v>
      </c>
      <c r="BM154" s="389">
        <v>917</v>
      </c>
      <c r="BN154" s="389">
        <v>939</v>
      </c>
      <c r="BO154" s="389">
        <v>950</v>
      </c>
      <c r="BP154" s="389">
        <v>962</v>
      </c>
      <c r="BQ154" s="389">
        <v>962</v>
      </c>
      <c r="BR154" s="389">
        <v>956</v>
      </c>
      <c r="BS154" s="389">
        <v>933</v>
      </c>
      <c r="BT154" s="389">
        <v>860</v>
      </c>
      <c r="BU154" s="389">
        <v>748</v>
      </c>
      <c r="BV154" s="389">
        <v>663</v>
      </c>
      <c r="BW154" s="389">
        <v>526</v>
      </c>
      <c r="BX154" s="389">
        <v>533</v>
      </c>
      <c r="BY154" s="389">
        <v>492</v>
      </c>
      <c r="BZ154" s="389">
        <v>452</v>
      </c>
      <c r="CA154" s="389">
        <v>411</v>
      </c>
      <c r="CB154" s="389">
        <v>374</v>
      </c>
      <c r="CC154" s="389">
        <v>342</v>
      </c>
      <c r="CD154" s="389">
        <v>311</v>
      </c>
      <c r="CE154" s="389">
        <v>281</v>
      </c>
      <c r="CF154" s="389">
        <v>246</v>
      </c>
      <c r="CG154" s="390">
        <v>202</v>
      </c>
    </row>
    <row r="155" spans="1:85" ht="15.5" x14ac:dyDescent="0.35">
      <c r="A155" s="383"/>
      <c r="B155" s="432" t="s">
        <v>447</v>
      </c>
      <c r="C155" s="385"/>
      <c r="D155" s="385"/>
      <c r="E155" s="385"/>
      <c r="F155" s="385"/>
      <c r="G155" s="385"/>
      <c r="H155" s="385"/>
      <c r="I155" s="385"/>
      <c r="J155" s="385"/>
      <c r="K155" s="385"/>
      <c r="L155" s="385"/>
      <c r="M155" s="385"/>
      <c r="N155" s="385"/>
      <c r="O155" s="385"/>
      <c r="P155" s="385"/>
      <c r="Q155" s="385"/>
      <c r="R155" s="385"/>
      <c r="S155" s="385"/>
      <c r="T155" s="385"/>
      <c r="U155" s="385"/>
      <c r="V155" s="385"/>
      <c r="W155" s="385"/>
      <c r="X155" s="385"/>
      <c r="Y155" s="385"/>
      <c r="Z155" s="385"/>
      <c r="AA155" s="385"/>
      <c r="AB155" s="385"/>
      <c r="AC155" s="385"/>
      <c r="AD155" s="385"/>
      <c r="AE155" s="385"/>
      <c r="AF155" s="385"/>
      <c r="AG155" s="385"/>
      <c r="AH155" s="385"/>
      <c r="AI155" s="385"/>
      <c r="AJ155" s="385"/>
      <c r="AK155" s="385"/>
      <c r="AL155" s="385"/>
      <c r="AM155" s="385"/>
      <c r="AN155" s="385"/>
      <c r="AO155" s="385"/>
      <c r="AP155" s="385"/>
      <c r="AQ155" s="385"/>
      <c r="AR155" s="385"/>
      <c r="AS155" s="385"/>
      <c r="AT155" s="385"/>
      <c r="AU155" s="385"/>
      <c r="AV155" s="385"/>
      <c r="AW155" s="385"/>
      <c r="AX155" s="385"/>
      <c r="AY155" s="385"/>
      <c r="AZ155" s="385"/>
      <c r="BA155" s="385"/>
      <c r="BB155" s="385"/>
      <c r="BC155" s="385"/>
      <c r="BD155" s="385"/>
      <c r="BE155" s="385"/>
      <c r="BF155" s="389">
        <v>650</v>
      </c>
      <c r="BG155" s="389">
        <v>689</v>
      </c>
      <c r="BH155" s="389">
        <v>727</v>
      </c>
      <c r="BI155" s="389">
        <v>761</v>
      </c>
      <c r="BJ155" s="389">
        <v>795</v>
      </c>
      <c r="BK155" s="389">
        <v>836</v>
      </c>
      <c r="BL155" s="389">
        <v>874</v>
      </c>
      <c r="BM155" s="389">
        <v>909</v>
      </c>
      <c r="BN155" s="389">
        <v>930</v>
      </c>
      <c r="BO155" s="389">
        <v>941</v>
      </c>
      <c r="BP155" s="389">
        <v>953</v>
      </c>
      <c r="BQ155" s="389">
        <v>953</v>
      </c>
      <c r="BR155" s="389">
        <v>947</v>
      </c>
      <c r="BS155" s="389">
        <v>917</v>
      </c>
      <c r="BT155" s="389">
        <v>848</v>
      </c>
      <c r="BU155" s="389">
        <v>738</v>
      </c>
      <c r="BV155" s="389">
        <v>654</v>
      </c>
      <c r="BW155" s="389">
        <v>520</v>
      </c>
      <c r="BX155" s="389">
        <v>528</v>
      </c>
      <c r="BY155" s="389">
        <v>486</v>
      </c>
      <c r="BZ155" s="389">
        <v>447</v>
      </c>
      <c r="CA155" s="389">
        <v>406</v>
      </c>
      <c r="CB155" s="389">
        <v>370</v>
      </c>
      <c r="CC155" s="389">
        <v>338</v>
      </c>
      <c r="CD155" s="389">
        <v>307</v>
      </c>
      <c r="CE155" s="389">
        <v>277</v>
      </c>
      <c r="CF155" s="389">
        <v>242</v>
      </c>
      <c r="CG155" s="390">
        <v>199</v>
      </c>
    </row>
    <row r="156" spans="1:85" ht="15.5" x14ac:dyDescent="0.35">
      <c r="A156" s="383"/>
      <c r="B156" s="432" t="s">
        <v>448</v>
      </c>
      <c r="C156" s="385"/>
      <c r="D156" s="385"/>
      <c r="E156" s="385"/>
      <c r="F156" s="385"/>
      <c r="G156" s="385"/>
      <c r="H156" s="385"/>
      <c r="I156" s="385"/>
      <c r="J156" s="385"/>
      <c r="K156" s="385"/>
      <c r="L156" s="385"/>
      <c r="M156" s="385"/>
      <c r="N156" s="385"/>
      <c r="O156" s="385"/>
      <c r="P156" s="385"/>
      <c r="Q156" s="385"/>
      <c r="R156" s="385"/>
      <c r="S156" s="385"/>
      <c r="T156" s="385"/>
      <c r="U156" s="385"/>
      <c r="V156" s="385"/>
      <c r="W156" s="385"/>
      <c r="X156" s="385"/>
      <c r="Y156" s="385"/>
      <c r="Z156" s="385"/>
      <c r="AA156" s="385"/>
      <c r="AB156" s="385"/>
      <c r="AC156" s="385"/>
      <c r="AD156" s="385"/>
      <c r="AE156" s="385"/>
      <c r="AF156" s="385"/>
      <c r="AG156" s="385"/>
      <c r="AH156" s="385"/>
      <c r="AI156" s="385"/>
      <c r="AJ156" s="385"/>
      <c r="AK156" s="385"/>
      <c r="AL156" s="385"/>
      <c r="AM156" s="385"/>
      <c r="AN156" s="385"/>
      <c r="AO156" s="385"/>
      <c r="AP156" s="385"/>
      <c r="AQ156" s="385"/>
      <c r="AR156" s="385"/>
      <c r="AS156" s="385"/>
      <c r="AT156" s="385"/>
      <c r="AU156" s="385"/>
      <c r="AV156" s="385"/>
      <c r="AW156" s="385"/>
      <c r="AX156" s="385"/>
      <c r="AY156" s="385"/>
      <c r="AZ156" s="385"/>
      <c r="BA156" s="385"/>
      <c r="BB156" s="385"/>
      <c r="BC156" s="385"/>
      <c r="BD156" s="385"/>
      <c r="BE156" s="385"/>
      <c r="BF156" s="389">
        <v>5</v>
      </c>
      <c r="BG156" s="389">
        <v>5</v>
      </c>
      <c r="BH156" s="389">
        <v>5</v>
      </c>
      <c r="BI156" s="389">
        <v>5</v>
      </c>
      <c r="BJ156" s="389">
        <v>6</v>
      </c>
      <c r="BK156" s="389">
        <v>6</v>
      </c>
      <c r="BL156" s="389">
        <v>7</v>
      </c>
      <c r="BM156" s="389">
        <v>8</v>
      </c>
      <c r="BN156" s="389">
        <v>9</v>
      </c>
      <c r="BO156" s="389">
        <v>9</v>
      </c>
      <c r="BP156" s="389">
        <v>9</v>
      </c>
      <c r="BQ156" s="389">
        <v>9</v>
      </c>
      <c r="BR156" s="389">
        <v>9</v>
      </c>
      <c r="BS156" s="389">
        <v>16</v>
      </c>
      <c r="BT156" s="389">
        <v>13</v>
      </c>
      <c r="BU156" s="389">
        <v>11</v>
      </c>
      <c r="BV156" s="389">
        <v>9</v>
      </c>
      <c r="BW156" s="389">
        <v>6</v>
      </c>
      <c r="BX156" s="389">
        <v>6</v>
      </c>
      <c r="BY156" s="389">
        <v>5</v>
      </c>
      <c r="BZ156" s="389">
        <v>5</v>
      </c>
      <c r="CA156" s="389">
        <v>5</v>
      </c>
      <c r="CB156" s="389">
        <v>5</v>
      </c>
      <c r="CC156" s="389">
        <v>4</v>
      </c>
      <c r="CD156" s="389">
        <v>4</v>
      </c>
      <c r="CE156" s="389">
        <v>4</v>
      </c>
      <c r="CF156" s="389">
        <v>4</v>
      </c>
      <c r="CG156" s="390">
        <v>3</v>
      </c>
    </row>
    <row r="157" spans="1:85" ht="15.5" x14ac:dyDescent="0.35">
      <c r="A157" s="383"/>
      <c r="B157" s="291" t="s">
        <v>390</v>
      </c>
      <c r="C157" s="385"/>
      <c r="D157" s="385"/>
      <c r="E157" s="385"/>
      <c r="F157" s="385"/>
      <c r="G157" s="385"/>
      <c r="H157" s="385"/>
      <c r="I157" s="385"/>
      <c r="J157" s="385"/>
      <c r="K157" s="385"/>
      <c r="L157" s="385"/>
      <c r="M157" s="385"/>
      <c r="N157" s="385"/>
      <c r="O157" s="385"/>
      <c r="P157" s="385"/>
      <c r="Q157" s="385"/>
      <c r="R157" s="385"/>
      <c r="S157" s="385"/>
      <c r="T157" s="385"/>
      <c r="U157" s="385"/>
      <c r="V157" s="385"/>
      <c r="W157" s="385"/>
      <c r="X157" s="385"/>
      <c r="Y157" s="385"/>
      <c r="Z157" s="385"/>
      <c r="AA157" s="385"/>
      <c r="AB157" s="385"/>
      <c r="AC157" s="385"/>
      <c r="AD157" s="385"/>
      <c r="AE157" s="385"/>
      <c r="AF157" s="385"/>
      <c r="AG157" s="385"/>
      <c r="AH157" s="385"/>
      <c r="AI157" s="385"/>
      <c r="AJ157" s="385"/>
      <c r="AK157" s="385"/>
      <c r="AL157" s="385"/>
      <c r="AM157" s="385"/>
      <c r="AN157" s="385"/>
      <c r="AO157" s="385"/>
      <c r="AP157" s="385"/>
      <c r="AQ157" s="385"/>
      <c r="AR157" s="385"/>
      <c r="AS157" s="385"/>
      <c r="AT157" s="385"/>
      <c r="AU157" s="385"/>
      <c r="AV157" s="385"/>
      <c r="AW157" s="385"/>
      <c r="AX157" s="385"/>
      <c r="AY157" s="385"/>
      <c r="AZ157" s="385"/>
      <c r="BA157" s="385"/>
      <c r="BB157" s="385"/>
      <c r="BC157" s="385"/>
      <c r="BD157" s="385"/>
      <c r="BE157" s="385"/>
      <c r="BF157" s="389">
        <f>'Table 4 (i)'!BF159</f>
        <v>0</v>
      </c>
      <c r="BG157" s="389">
        <f>'Table 4 (i)'!BG159</f>
        <v>0</v>
      </c>
      <c r="BH157" s="389">
        <f>'Table 4 (i)'!BH159</f>
        <v>0</v>
      </c>
      <c r="BI157" s="389">
        <f>'Table 4 (i)'!BI159</f>
        <v>0</v>
      </c>
      <c r="BJ157" s="389">
        <f>'Table 4 (i)'!BJ159</f>
        <v>0</v>
      </c>
      <c r="BK157" s="389">
        <f>'Table 4 (i)'!BK159</f>
        <v>0</v>
      </c>
      <c r="BL157" s="389">
        <f>'Table 4 (i)'!BL159</f>
        <v>0</v>
      </c>
      <c r="BM157" s="389">
        <f>'Table 4 (i)'!BM159</f>
        <v>0</v>
      </c>
      <c r="BN157" s="389">
        <f>'Table 4 (i)'!BN159</f>
        <v>0</v>
      </c>
      <c r="BO157" s="389">
        <f>'Table 4 (i)'!BO159</f>
        <v>0</v>
      </c>
      <c r="BP157" s="389">
        <f>'Table 4 (i)'!BP159</f>
        <v>0</v>
      </c>
      <c r="BQ157" s="389">
        <f>'Table 4 (i)'!BQ159</f>
        <v>0</v>
      </c>
      <c r="BR157" s="389">
        <f>'Table 4 (i)'!BR159</f>
        <v>0</v>
      </c>
      <c r="BS157" s="389">
        <f>'Table 4 (i)'!BS159</f>
        <v>0</v>
      </c>
      <c r="BT157" s="389">
        <f>'Table 4 (i)'!BT159</f>
        <v>0</v>
      </c>
      <c r="BU157" s="389">
        <f>'Table 4 (i)'!BU159</f>
        <v>0</v>
      </c>
      <c r="BV157" s="389">
        <f>'Table 4 (i)'!BV159</f>
        <v>0</v>
      </c>
      <c r="BW157" s="389">
        <f>'Table 4 (i)'!BW159</f>
        <v>0</v>
      </c>
      <c r="BX157" s="389">
        <f>'Table 4 (i)'!BX159</f>
        <v>0</v>
      </c>
      <c r="BY157" s="389">
        <f>'Table 4 (i)'!BY159</f>
        <v>0</v>
      </c>
      <c r="BZ157" s="389">
        <f>'Table 4 (i)'!BZ159</f>
        <v>0</v>
      </c>
      <c r="CA157" s="389">
        <f>'Table 4 (i)'!CA159</f>
        <v>0</v>
      </c>
      <c r="CB157" s="389">
        <f>'Table 4 (i)'!CB159</f>
        <v>0</v>
      </c>
      <c r="CC157" s="389">
        <f>'Table 4 (i)'!CC159</f>
        <v>0</v>
      </c>
      <c r="CD157" s="389">
        <f>'Table 4 (i)'!CD159</f>
        <v>0</v>
      </c>
      <c r="CE157" s="389">
        <f>'Table 4 (i)'!CE159</f>
        <v>0</v>
      </c>
      <c r="CF157" s="389">
        <f>'Table 4 (i)'!CF159</f>
        <v>0</v>
      </c>
      <c r="CG157" s="390">
        <f>'Table 4 (i)'!CG159</f>
        <v>0</v>
      </c>
    </row>
    <row r="158" spans="1:85" ht="15.5" x14ac:dyDescent="0.35">
      <c r="A158" s="396"/>
      <c r="B158" s="391" t="s">
        <v>397</v>
      </c>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c r="AG158" s="397"/>
      <c r="AH158" s="397"/>
      <c r="AI158" s="397"/>
      <c r="AJ158" s="397"/>
      <c r="AK158" s="397"/>
      <c r="AL158" s="397"/>
      <c r="AM158" s="397"/>
      <c r="AN158" s="397"/>
      <c r="AO158" s="397"/>
      <c r="AP158" s="397"/>
      <c r="AQ158" s="397"/>
      <c r="AR158" s="397"/>
      <c r="AS158" s="397"/>
      <c r="AT158" s="397"/>
      <c r="AU158" s="397"/>
      <c r="AV158" s="397"/>
      <c r="AW158" s="397"/>
      <c r="AX158" s="397"/>
      <c r="AY158" s="397"/>
      <c r="AZ158" s="397"/>
      <c r="BA158" s="397"/>
      <c r="BB158" s="397"/>
      <c r="BC158" s="397"/>
      <c r="BD158" s="397"/>
      <c r="BE158" s="397"/>
      <c r="BF158" s="398">
        <v>0</v>
      </c>
      <c r="BG158" s="398">
        <v>0</v>
      </c>
      <c r="BH158" s="398">
        <v>0</v>
      </c>
      <c r="BI158" s="398">
        <v>0</v>
      </c>
      <c r="BJ158" s="398">
        <v>0</v>
      </c>
      <c r="BK158" s="398">
        <v>0</v>
      </c>
      <c r="BL158" s="398">
        <v>0</v>
      </c>
      <c r="BM158" s="398">
        <v>0</v>
      </c>
      <c r="BN158" s="398">
        <v>0</v>
      </c>
      <c r="BO158" s="398">
        <v>0</v>
      </c>
      <c r="BP158" s="398">
        <v>0</v>
      </c>
      <c r="BQ158" s="398">
        <v>1</v>
      </c>
      <c r="BR158" s="398">
        <v>15</v>
      </c>
      <c r="BS158" s="398">
        <v>22</v>
      </c>
      <c r="BT158" s="398">
        <v>79</v>
      </c>
      <c r="BU158" s="398">
        <v>146</v>
      </c>
      <c r="BV158" s="398">
        <v>181</v>
      </c>
      <c r="BW158" s="398">
        <v>253</v>
      </c>
      <c r="BX158" s="398">
        <v>321</v>
      </c>
      <c r="BY158" s="398">
        <v>373</v>
      </c>
      <c r="BZ158" s="398">
        <v>431</v>
      </c>
      <c r="CA158" s="398">
        <v>493</v>
      </c>
      <c r="CB158" s="398">
        <v>556</v>
      </c>
      <c r="CC158" s="398">
        <v>621</v>
      </c>
      <c r="CD158" s="398">
        <v>661</v>
      </c>
      <c r="CE158" s="398">
        <v>682</v>
      </c>
      <c r="CF158" s="398">
        <v>747</v>
      </c>
      <c r="CG158" s="390">
        <v>851</v>
      </c>
    </row>
    <row r="159" spans="1:85" ht="27" customHeight="1" x14ac:dyDescent="0.35">
      <c r="A159" s="383"/>
      <c r="B159" s="388" t="s">
        <v>567</v>
      </c>
      <c r="C159" s="385"/>
      <c r="D159" s="385"/>
      <c r="E159" s="385"/>
      <c r="F159" s="385"/>
      <c r="G159" s="385"/>
      <c r="H159" s="385"/>
      <c r="I159" s="385"/>
      <c r="J159" s="385"/>
      <c r="K159" s="385"/>
      <c r="L159" s="385"/>
      <c r="M159" s="385"/>
      <c r="N159" s="385"/>
      <c r="O159" s="385"/>
      <c r="P159" s="385"/>
      <c r="Q159" s="385"/>
      <c r="R159" s="385"/>
      <c r="S159" s="385"/>
      <c r="T159" s="385"/>
      <c r="U159" s="385"/>
      <c r="V159" s="385"/>
      <c r="W159" s="385"/>
      <c r="X159" s="385"/>
      <c r="Y159" s="385"/>
      <c r="Z159" s="385"/>
      <c r="AA159" s="385"/>
      <c r="AB159" s="385"/>
      <c r="AC159" s="385"/>
      <c r="AD159" s="385"/>
      <c r="AE159" s="385"/>
      <c r="AF159" s="385"/>
      <c r="AG159" s="385"/>
      <c r="AH159" s="385"/>
      <c r="AI159" s="385"/>
      <c r="AJ159" s="385"/>
      <c r="AK159" s="385"/>
      <c r="AL159" s="385"/>
      <c r="AM159" s="385"/>
      <c r="AN159" s="385"/>
      <c r="AO159" s="385"/>
      <c r="AP159" s="385"/>
      <c r="AQ159" s="385"/>
      <c r="AR159" s="385"/>
      <c r="AS159" s="385"/>
      <c r="AT159" s="385"/>
      <c r="AU159" s="385"/>
      <c r="AV159" s="385"/>
      <c r="AW159" s="385"/>
      <c r="AX159" s="385"/>
      <c r="AY159" s="385"/>
      <c r="AZ159" s="385"/>
      <c r="BA159" s="385"/>
      <c r="BB159" s="385"/>
      <c r="BC159" s="385"/>
      <c r="BD159" s="385"/>
      <c r="BE159" s="385"/>
      <c r="BF159" s="394">
        <f t="shared" ref="BF159:CG159" si="22">SUM(BF161:BF161)</f>
        <v>36</v>
      </c>
      <c r="BG159" s="394">
        <f t="shared" si="22"/>
        <v>36</v>
      </c>
      <c r="BH159" s="394">
        <f t="shared" si="22"/>
        <v>37</v>
      </c>
      <c r="BI159" s="394">
        <f t="shared" si="22"/>
        <v>37</v>
      </c>
      <c r="BJ159" s="394">
        <f t="shared" si="22"/>
        <v>37</v>
      </c>
      <c r="BK159" s="394">
        <f t="shared" si="22"/>
        <v>37</v>
      </c>
      <c r="BL159" s="394">
        <f t="shared" si="22"/>
        <v>37</v>
      </c>
      <c r="BM159" s="394">
        <f t="shared" si="22"/>
        <v>36</v>
      </c>
      <c r="BN159" s="394">
        <f t="shared" si="22"/>
        <v>35</v>
      </c>
      <c r="BO159" s="394">
        <f t="shared" si="22"/>
        <v>32</v>
      </c>
      <c r="BP159" s="394">
        <f t="shared" si="22"/>
        <v>30</v>
      </c>
      <c r="BQ159" s="394">
        <f t="shared" si="22"/>
        <v>28</v>
      </c>
      <c r="BR159" s="394">
        <f t="shared" si="22"/>
        <v>26</v>
      </c>
      <c r="BS159" s="394">
        <f t="shared" si="22"/>
        <v>34</v>
      </c>
      <c r="BT159" s="394">
        <f t="shared" si="22"/>
        <v>31</v>
      </c>
      <c r="BU159" s="394">
        <f t="shared" si="22"/>
        <v>27</v>
      </c>
      <c r="BV159" s="394">
        <f t="shared" si="22"/>
        <v>24</v>
      </c>
      <c r="BW159" s="394">
        <f t="shared" si="22"/>
        <v>16</v>
      </c>
      <c r="BX159" s="394">
        <f t="shared" si="22"/>
        <v>15</v>
      </c>
      <c r="BY159" s="394">
        <f t="shared" si="22"/>
        <v>13</v>
      </c>
      <c r="BZ159" s="394">
        <f t="shared" si="22"/>
        <v>12</v>
      </c>
      <c r="CA159" s="394">
        <f t="shared" si="22"/>
        <v>10</v>
      </c>
      <c r="CB159" s="394">
        <f t="shared" si="22"/>
        <v>9</v>
      </c>
      <c r="CC159" s="394">
        <f t="shared" si="22"/>
        <v>8</v>
      </c>
      <c r="CD159" s="394">
        <f t="shared" si="22"/>
        <v>6</v>
      </c>
      <c r="CE159" s="394">
        <f t="shared" si="22"/>
        <v>5</v>
      </c>
      <c r="CF159" s="394">
        <f t="shared" si="22"/>
        <v>4</v>
      </c>
      <c r="CG159" s="390">
        <f t="shared" si="22"/>
        <v>3</v>
      </c>
    </row>
    <row r="160" spans="1:85" ht="15.5" x14ac:dyDescent="0.35">
      <c r="A160" s="396"/>
      <c r="B160" s="291" t="s">
        <v>383</v>
      </c>
      <c r="C160" s="385"/>
      <c r="D160" s="385"/>
      <c r="E160" s="385"/>
      <c r="F160" s="385"/>
      <c r="G160" s="385"/>
      <c r="H160" s="385"/>
      <c r="I160" s="385"/>
      <c r="J160" s="385"/>
      <c r="K160" s="385"/>
      <c r="L160" s="385"/>
      <c r="M160" s="385"/>
      <c r="N160" s="385"/>
      <c r="O160" s="385"/>
      <c r="P160" s="385"/>
      <c r="Q160" s="385"/>
      <c r="R160" s="385"/>
      <c r="S160" s="385"/>
      <c r="T160" s="385"/>
      <c r="U160" s="385"/>
      <c r="V160" s="385"/>
      <c r="W160" s="385"/>
      <c r="X160" s="385"/>
      <c r="Y160" s="385"/>
      <c r="Z160" s="385"/>
      <c r="AA160" s="385"/>
      <c r="AB160" s="385"/>
      <c r="AC160" s="385"/>
      <c r="AD160" s="385"/>
      <c r="AE160" s="385"/>
      <c r="AF160" s="385"/>
      <c r="AG160" s="385"/>
      <c r="AH160" s="385"/>
      <c r="AI160" s="385"/>
      <c r="AJ160" s="385"/>
      <c r="AK160" s="385"/>
      <c r="AL160" s="385"/>
      <c r="AM160" s="385"/>
      <c r="AN160" s="385"/>
      <c r="AO160" s="385"/>
      <c r="AP160" s="385"/>
      <c r="AQ160" s="385"/>
      <c r="AR160" s="385"/>
      <c r="AS160" s="385"/>
      <c r="AT160" s="385"/>
      <c r="AU160" s="385"/>
      <c r="AV160" s="385"/>
      <c r="AW160" s="385"/>
      <c r="AX160" s="385"/>
      <c r="AY160" s="385"/>
      <c r="AZ160" s="385"/>
      <c r="BA160" s="385"/>
      <c r="BB160" s="385"/>
      <c r="BC160" s="385"/>
      <c r="BD160" s="385"/>
      <c r="BE160" s="385"/>
      <c r="BF160" s="389">
        <f>'Table 4 (i)'!BF164</f>
        <v>0</v>
      </c>
      <c r="BG160" s="389">
        <f>'Table 4 (i)'!BG164</f>
        <v>0</v>
      </c>
      <c r="BH160" s="389">
        <f>'Table 4 (i)'!BH164</f>
        <v>0</v>
      </c>
      <c r="BI160" s="389">
        <f>'Table 4 (i)'!BI164</f>
        <v>0</v>
      </c>
      <c r="BJ160" s="389">
        <f>'Table 4 (i)'!BJ164</f>
        <v>0</v>
      </c>
      <c r="BK160" s="389">
        <f>'Table 4 (i)'!BK164</f>
        <v>0</v>
      </c>
      <c r="BL160" s="389">
        <f>'Table 4 (i)'!BL164</f>
        <v>0</v>
      </c>
      <c r="BM160" s="389">
        <f>'Table 4 (i)'!BM164</f>
        <v>0</v>
      </c>
      <c r="BN160" s="389">
        <f>'Table 4 (i)'!BN164</f>
        <v>0</v>
      </c>
      <c r="BO160" s="389">
        <f>'Table 4 (i)'!BO164</f>
        <v>0</v>
      </c>
      <c r="BP160" s="389">
        <f>'Table 4 (i)'!BP164</f>
        <v>0</v>
      </c>
      <c r="BQ160" s="389">
        <f>'Table 4 (i)'!BQ164</f>
        <v>0</v>
      </c>
      <c r="BR160" s="389">
        <f>'Table 4 (i)'!BR164</f>
        <v>0</v>
      </c>
      <c r="BS160" s="389">
        <f>'Table 4 (i)'!BS164</f>
        <v>0</v>
      </c>
      <c r="BT160" s="389">
        <f>'Table 4 (i)'!BT164</f>
        <v>0</v>
      </c>
      <c r="BU160" s="389">
        <f>'Table 4 (i)'!BU164</f>
        <v>0</v>
      </c>
      <c r="BV160" s="389">
        <f>'Table 4 (i)'!BV164</f>
        <v>0</v>
      </c>
      <c r="BW160" s="389">
        <f>'Table 4 (i)'!BW164</f>
        <v>0</v>
      </c>
      <c r="BX160" s="389">
        <f>'Table 4 (i)'!BX164</f>
        <v>0</v>
      </c>
      <c r="BY160" s="389">
        <f>'Table 4 (i)'!BY164</f>
        <v>0</v>
      </c>
      <c r="BZ160" s="389">
        <f>'Table 4 (i)'!BZ164</f>
        <v>0</v>
      </c>
      <c r="CA160" s="389">
        <f>'Table 4 (i)'!CA164</f>
        <v>0</v>
      </c>
      <c r="CB160" s="389">
        <f>'Table 4 (i)'!CB164</f>
        <v>0</v>
      </c>
      <c r="CC160" s="389">
        <f>'Table 4 (i)'!CC164</f>
        <v>0</v>
      </c>
      <c r="CD160" s="389">
        <f>'Table 4 (i)'!CD164</f>
        <v>0</v>
      </c>
      <c r="CE160" s="389">
        <f>'Table 4 (i)'!CE164</f>
        <v>0</v>
      </c>
      <c r="CF160" s="389">
        <f>'Table 4 (i)'!CF164</f>
        <v>0</v>
      </c>
      <c r="CG160" s="390">
        <f>'Table 4 (i)'!CG164</f>
        <v>0</v>
      </c>
    </row>
    <row r="161" spans="1:85" ht="15.5" x14ac:dyDescent="0.35">
      <c r="A161" s="396"/>
      <c r="B161" s="391" t="s">
        <v>401</v>
      </c>
      <c r="C161" s="385"/>
      <c r="D161" s="385"/>
      <c r="E161" s="385"/>
      <c r="F161" s="385"/>
      <c r="G161" s="385"/>
      <c r="H161" s="385"/>
      <c r="I161" s="385"/>
      <c r="J161" s="385"/>
      <c r="K161" s="385"/>
      <c r="L161" s="385"/>
      <c r="M161" s="385"/>
      <c r="N161" s="385"/>
      <c r="O161" s="385"/>
      <c r="P161" s="385"/>
      <c r="Q161" s="385"/>
      <c r="R161" s="385"/>
      <c r="S161" s="385"/>
      <c r="T161" s="385"/>
      <c r="U161" s="385"/>
      <c r="V161" s="385"/>
      <c r="W161" s="385"/>
      <c r="X161" s="385"/>
      <c r="Y161" s="385"/>
      <c r="Z161" s="385"/>
      <c r="AA161" s="385"/>
      <c r="AB161" s="385"/>
      <c r="AC161" s="385"/>
      <c r="AD161" s="385"/>
      <c r="AE161" s="385"/>
      <c r="AF161" s="385"/>
      <c r="AG161" s="385"/>
      <c r="AH161" s="385"/>
      <c r="AI161" s="385"/>
      <c r="AJ161" s="385"/>
      <c r="AK161" s="385"/>
      <c r="AL161" s="385"/>
      <c r="AM161" s="385"/>
      <c r="AN161" s="385"/>
      <c r="AO161" s="385"/>
      <c r="AP161" s="385"/>
      <c r="AQ161" s="385"/>
      <c r="AR161" s="385"/>
      <c r="AS161" s="385"/>
      <c r="AT161" s="385"/>
      <c r="AU161" s="385"/>
      <c r="AV161" s="385"/>
      <c r="AW161" s="385"/>
      <c r="AX161" s="385"/>
      <c r="AY161" s="385"/>
      <c r="AZ161" s="385"/>
      <c r="BA161" s="385"/>
      <c r="BB161" s="385"/>
      <c r="BC161" s="385"/>
      <c r="BD161" s="385"/>
      <c r="BE161" s="385"/>
      <c r="BF161" s="389">
        <v>36</v>
      </c>
      <c r="BG161" s="389">
        <v>36</v>
      </c>
      <c r="BH161" s="389">
        <v>37</v>
      </c>
      <c r="BI161" s="389">
        <v>37</v>
      </c>
      <c r="BJ161" s="389">
        <v>37</v>
      </c>
      <c r="BK161" s="389">
        <v>37</v>
      </c>
      <c r="BL161" s="389">
        <v>37</v>
      </c>
      <c r="BM161" s="389">
        <v>36</v>
      </c>
      <c r="BN161" s="389">
        <v>35</v>
      </c>
      <c r="BO161" s="389">
        <v>32</v>
      </c>
      <c r="BP161" s="389">
        <v>30</v>
      </c>
      <c r="BQ161" s="389">
        <v>28</v>
      </c>
      <c r="BR161" s="389">
        <v>26</v>
      </c>
      <c r="BS161" s="389">
        <v>34</v>
      </c>
      <c r="BT161" s="389">
        <v>31</v>
      </c>
      <c r="BU161" s="389">
        <v>27</v>
      </c>
      <c r="BV161" s="389">
        <v>24</v>
      </c>
      <c r="BW161" s="389">
        <v>16</v>
      </c>
      <c r="BX161" s="389">
        <v>15</v>
      </c>
      <c r="BY161" s="389">
        <v>13</v>
      </c>
      <c r="BZ161" s="389">
        <v>12</v>
      </c>
      <c r="CA161" s="389">
        <v>10</v>
      </c>
      <c r="CB161" s="389">
        <v>9</v>
      </c>
      <c r="CC161" s="389">
        <v>8</v>
      </c>
      <c r="CD161" s="389">
        <v>6</v>
      </c>
      <c r="CE161" s="389">
        <v>5</v>
      </c>
      <c r="CF161" s="389">
        <v>4</v>
      </c>
      <c r="CG161" s="390">
        <v>3</v>
      </c>
    </row>
    <row r="162" spans="1:85" ht="15.5" x14ac:dyDescent="0.35">
      <c r="A162" s="396"/>
      <c r="B162" s="291" t="s">
        <v>402</v>
      </c>
      <c r="C162" s="385"/>
      <c r="D162" s="385"/>
      <c r="E162" s="385"/>
      <c r="F162" s="385"/>
      <c r="G162" s="385"/>
      <c r="H162" s="385"/>
      <c r="I162" s="385"/>
      <c r="J162" s="385"/>
      <c r="K162" s="385"/>
      <c r="L162" s="385"/>
      <c r="M162" s="385"/>
      <c r="N162" s="385"/>
      <c r="O162" s="385"/>
      <c r="P162" s="385"/>
      <c r="Q162" s="385"/>
      <c r="R162" s="385"/>
      <c r="S162" s="385"/>
      <c r="T162" s="385"/>
      <c r="U162" s="385"/>
      <c r="V162" s="385"/>
      <c r="W162" s="385"/>
      <c r="X162" s="385"/>
      <c r="Y162" s="385"/>
      <c r="Z162" s="385"/>
      <c r="AA162" s="385"/>
      <c r="AB162" s="385"/>
      <c r="AC162" s="385"/>
      <c r="AD162" s="385"/>
      <c r="AE162" s="385"/>
      <c r="AF162" s="385"/>
      <c r="AG162" s="385"/>
      <c r="AH162" s="385"/>
      <c r="AI162" s="385"/>
      <c r="AJ162" s="385"/>
      <c r="AK162" s="385"/>
      <c r="AL162" s="385"/>
      <c r="AM162" s="385"/>
      <c r="AN162" s="385"/>
      <c r="AO162" s="385"/>
      <c r="AP162" s="385"/>
      <c r="AQ162" s="385"/>
      <c r="AR162" s="385"/>
      <c r="AS162" s="385"/>
      <c r="AT162" s="385"/>
      <c r="AU162" s="385"/>
      <c r="AV162" s="385"/>
      <c r="AW162" s="385"/>
      <c r="AX162" s="385"/>
      <c r="AY162" s="385"/>
      <c r="AZ162" s="385"/>
      <c r="BA162" s="385"/>
      <c r="BB162" s="385"/>
      <c r="BC162" s="385"/>
      <c r="BD162" s="385"/>
      <c r="BE162" s="385"/>
      <c r="BF162" s="389">
        <f>'Table 4 (i)'!BF166</f>
        <v>0</v>
      </c>
      <c r="BG162" s="389">
        <f>'Table 4 (i)'!BG166</f>
        <v>0</v>
      </c>
      <c r="BH162" s="389">
        <f>'Table 4 (i)'!BH166</f>
        <v>0</v>
      </c>
      <c r="BI162" s="389">
        <f>'Table 4 (i)'!BI166</f>
        <v>0</v>
      </c>
      <c r="BJ162" s="389">
        <f>'Table 4 (i)'!BJ166</f>
        <v>0</v>
      </c>
      <c r="BK162" s="389">
        <f>'Table 4 (i)'!BK166</f>
        <v>0</v>
      </c>
      <c r="BL162" s="389">
        <f>'Table 4 (i)'!BL166</f>
        <v>0</v>
      </c>
      <c r="BM162" s="389">
        <f>'Table 4 (i)'!BM166</f>
        <v>0</v>
      </c>
      <c r="BN162" s="389">
        <f>'Table 4 (i)'!BN166</f>
        <v>0</v>
      </c>
      <c r="BO162" s="389">
        <f>'Table 4 (i)'!BO166</f>
        <v>0</v>
      </c>
      <c r="BP162" s="389">
        <f>'Table 4 (i)'!BP166</f>
        <v>0</v>
      </c>
      <c r="BQ162" s="389">
        <f>'Table 4 (i)'!BQ166</f>
        <v>0</v>
      </c>
      <c r="BR162" s="389">
        <f>'Table 4 (i)'!BR166</f>
        <v>0</v>
      </c>
      <c r="BS162" s="389">
        <f>'Table 4 (i)'!BS166</f>
        <v>0</v>
      </c>
      <c r="BT162" s="389">
        <f>'Table 4 (i)'!BT166</f>
        <v>0</v>
      </c>
      <c r="BU162" s="389">
        <f>'Table 4 (i)'!BU166</f>
        <v>0</v>
      </c>
      <c r="BV162" s="389">
        <f>'Table 4 (i)'!BV166</f>
        <v>0</v>
      </c>
      <c r="BW162" s="389">
        <f>'Table 4 (i)'!BW166</f>
        <v>0</v>
      </c>
      <c r="BX162" s="389">
        <f>'Table 4 (i)'!BX166</f>
        <v>0</v>
      </c>
      <c r="BY162" s="389">
        <f>'Table 4 (i)'!BY166</f>
        <v>0</v>
      </c>
      <c r="BZ162" s="389">
        <f>'Table 4 (i)'!BZ166</f>
        <v>0</v>
      </c>
      <c r="CA162" s="389">
        <f>'Table 4 (i)'!CA166</f>
        <v>0</v>
      </c>
      <c r="CB162" s="389">
        <f>'Table 4 (i)'!CB166</f>
        <v>0</v>
      </c>
      <c r="CC162" s="389">
        <f>'Table 4 (i)'!CC166</f>
        <v>0</v>
      </c>
      <c r="CD162" s="389">
        <f>'Table 4 (i)'!CD166</f>
        <v>0</v>
      </c>
      <c r="CE162" s="389">
        <f>'Table 4 (i)'!CE166</f>
        <v>0</v>
      </c>
      <c r="CF162" s="389">
        <f>'Table 4 (i)'!CF166</f>
        <v>0</v>
      </c>
      <c r="CG162" s="390">
        <f>'Table 4 (i)'!CG166</f>
        <v>0</v>
      </c>
    </row>
    <row r="163" spans="1:85" ht="27" customHeight="1" x14ac:dyDescent="0.35">
      <c r="A163" s="396"/>
      <c r="B163" s="388" t="s">
        <v>571</v>
      </c>
      <c r="C163" s="385"/>
      <c r="D163" s="385"/>
      <c r="E163" s="385"/>
      <c r="F163" s="385"/>
      <c r="G163" s="385"/>
      <c r="H163" s="385"/>
      <c r="I163" s="385"/>
      <c r="J163" s="385"/>
      <c r="K163" s="385"/>
      <c r="L163" s="385"/>
      <c r="M163" s="385"/>
      <c r="N163" s="385"/>
      <c r="O163" s="385"/>
      <c r="P163" s="385"/>
      <c r="Q163" s="385"/>
      <c r="R163" s="385"/>
      <c r="S163" s="385"/>
      <c r="T163" s="385"/>
      <c r="U163" s="385"/>
      <c r="V163" s="385"/>
      <c r="W163" s="385"/>
      <c r="X163" s="385"/>
      <c r="Y163" s="385"/>
      <c r="Z163" s="385"/>
      <c r="AA163" s="385"/>
      <c r="AB163" s="385"/>
      <c r="AC163" s="385"/>
      <c r="AD163" s="385"/>
      <c r="AE163" s="385"/>
      <c r="AF163" s="385"/>
      <c r="AG163" s="385"/>
      <c r="AH163" s="385"/>
      <c r="AI163" s="385"/>
      <c r="AJ163" s="385"/>
      <c r="AK163" s="385"/>
      <c r="AL163" s="385"/>
      <c r="AM163" s="385"/>
      <c r="AN163" s="385"/>
      <c r="AO163" s="385"/>
      <c r="AP163" s="385"/>
      <c r="AQ163" s="385"/>
      <c r="AR163" s="385"/>
      <c r="AS163" s="385"/>
      <c r="AT163" s="385"/>
      <c r="AU163" s="385"/>
      <c r="AV163" s="385"/>
      <c r="AW163" s="385"/>
      <c r="AX163" s="385"/>
      <c r="AY163" s="385"/>
      <c r="AZ163" s="385"/>
      <c r="BA163" s="385"/>
      <c r="BB163" s="385"/>
      <c r="BC163" s="385"/>
      <c r="BD163" s="385"/>
      <c r="BE163" s="385"/>
      <c r="BF163" s="389">
        <f t="shared" ref="BF163:CG163" si="23">SUM(BF164:BF165)</f>
        <v>0</v>
      </c>
      <c r="BG163" s="389">
        <f t="shared" si="23"/>
        <v>135</v>
      </c>
      <c r="BH163" s="389">
        <f t="shared" si="23"/>
        <v>138</v>
      </c>
      <c r="BI163" s="389">
        <f t="shared" si="23"/>
        <v>140</v>
      </c>
      <c r="BJ163" s="389">
        <f t="shared" si="23"/>
        <v>143</v>
      </c>
      <c r="BK163" s="389">
        <f t="shared" si="23"/>
        <v>155</v>
      </c>
      <c r="BL163" s="389">
        <f t="shared" si="23"/>
        <v>155</v>
      </c>
      <c r="BM163" s="389">
        <f t="shared" si="23"/>
        <v>159</v>
      </c>
      <c r="BN163" s="389">
        <f t="shared" si="23"/>
        <v>164</v>
      </c>
      <c r="BO163" s="389">
        <f t="shared" si="23"/>
        <v>167</v>
      </c>
      <c r="BP163" s="389">
        <f t="shared" si="23"/>
        <v>169</v>
      </c>
      <c r="BQ163" s="389">
        <f t="shared" si="23"/>
        <v>169</v>
      </c>
      <c r="BR163" s="389">
        <f t="shared" si="23"/>
        <v>169</v>
      </c>
      <c r="BS163" s="389">
        <f t="shared" si="23"/>
        <v>170</v>
      </c>
      <c r="BT163" s="389">
        <f t="shared" si="23"/>
        <v>167</v>
      </c>
      <c r="BU163" s="389">
        <f t="shared" si="23"/>
        <v>164</v>
      </c>
      <c r="BV163" s="389">
        <f t="shared" si="23"/>
        <v>162</v>
      </c>
      <c r="BW163" s="389">
        <f t="shared" si="23"/>
        <v>157</v>
      </c>
      <c r="BX163" s="389">
        <f t="shared" si="23"/>
        <v>149</v>
      </c>
      <c r="BY163" s="389">
        <f t="shared" si="23"/>
        <v>147</v>
      </c>
      <c r="BZ163" s="389">
        <f t="shared" si="23"/>
        <v>144</v>
      </c>
      <c r="CA163" s="389">
        <f t="shared" si="23"/>
        <v>142</v>
      </c>
      <c r="CB163" s="389">
        <f t="shared" si="23"/>
        <v>140</v>
      </c>
      <c r="CC163" s="389">
        <f t="shared" si="23"/>
        <v>137</v>
      </c>
      <c r="CD163" s="389">
        <f t="shared" si="23"/>
        <v>132</v>
      </c>
      <c r="CE163" s="389">
        <f t="shared" si="23"/>
        <v>126</v>
      </c>
      <c r="CF163" s="389">
        <f t="shared" si="23"/>
        <v>122</v>
      </c>
      <c r="CG163" s="433">
        <f t="shared" si="23"/>
        <v>118</v>
      </c>
    </row>
    <row r="164" spans="1:85" ht="15.5" x14ac:dyDescent="0.35">
      <c r="A164" s="396"/>
      <c r="B164" s="291" t="s">
        <v>572</v>
      </c>
      <c r="C164" s="385"/>
      <c r="D164" s="385"/>
      <c r="E164" s="385"/>
      <c r="F164" s="385"/>
      <c r="G164" s="385"/>
      <c r="H164" s="385"/>
      <c r="I164" s="385"/>
      <c r="J164" s="385"/>
      <c r="K164" s="385"/>
      <c r="L164" s="385"/>
      <c r="M164" s="385"/>
      <c r="N164" s="385"/>
      <c r="O164" s="385"/>
      <c r="P164" s="385"/>
      <c r="Q164" s="385"/>
      <c r="R164" s="385"/>
      <c r="S164" s="385"/>
      <c r="T164" s="385"/>
      <c r="U164" s="385"/>
      <c r="V164" s="385"/>
      <c r="W164" s="385"/>
      <c r="X164" s="385"/>
      <c r="Y164" s="385"/>
      <c r="Z164" s="385"/>
      <c r="AA164" s="385"/>
      <c r="AB164" s="385"/>
      <c r="AC164" s="385"/>
      <c r="AD164" s="385"/>
      <c r="AE164" s="385"/>
      <c r="AF164" s="385"/>
      <c r="AG164" s="385"/>
      <c r="AH164" s="385"/>
      <c r="AI164" s="385"/>
      <c r="AJ164" s="385"/>
      <c r="AK164" s="385"/>
      <c r="AL164" s="385"/>
      <c r="AM164" s="385"/>
      <c r="AN164" s="385"/>
      <c r="AO164" s="385"/>
      <c r="AP164" s="385"/>
      <c r="AQ164" s="385"/>
      <c r="AR164" s="385"/>
      <c r="AS164" s="385"/>
      <c r="AT164" s="385"/>
      <c r="AU164" s="385"/>
      <c r="AV164" s="385"/>
      <c r="AW164" s="385"/>
      <c r="AX164" s="385"/>
      <c r="AY164" s="385"/>
      <c r="AZ164" s="385"/>
      <c r="BA164" s="385"/>
      <c r="BB164" s="385"/>
      <c r="BC164" s="385"/>
      <c r="BD164" s="385"/>
      <c r="BE164" s="385"/>
      <c r="BF164" s="389">
        <f>'Table 4 (i)'!BF168</f>
        <v>0</v>
      </c>
      <c r="BG164" s="389">
        <f>'Table 4 (i)'!BG168</f>
        <v>0</v>
      </c>
      <c r="BH164" s="389">
        <f>'Table 4 (i)'!BH168</f>
        <v>0</v>
      </c>
      <c r="BI164" s="389">
        <f>'Table 4 (i)'!BI168</f>
        <v>0</v>
      </c>
      <c r="BJ164" s="389">
        <f>'Table 4 (i)'!BJ168</f>
        <v>0</v>
      </c>
      <c r="BK164" s="389">
        <f>'Table 4 (i)'!BK168</f>
        <v>9</v>
      </c>
      <c r="BL164" s="389">
        <f>'Table 4 (i)'!BL168</f>
        <v>8</v>
      </c>
      <c r="BM164" s="389">
        <f>'Table 4 (i)'!BM168</f>
        <v>7</v>
      </c>
      <c r="BN164" s="389">
        <f>'Table 4 (i)'!BN168</f>
        <v>7</v>
      </c>
      <c r="BO164" s="389">
        <f>'Table 4 (i)'!BO168</f>
        <v>6</v>
      </c>
      <c r="BP164" s="389">
        <f>'Table 4 (i)'!BP168</f>
        <v>6</v>
      </c>
      <c r="BQ164" s="389">
        <f>'Table 4 (i)'!BQ168</f>
        <v>5</v>
      </c>
      <c r="BR164" s="389">
        <f>'Table 4 (i)'!BR168</f>
        <v>5</v>
      </c>
      <c r="BS164" s="389">
        <f>'Table 4 (i)'!BS168</f>
        <v>5</v>
      </c>
      <c r="BT164" s="389">
        <f>'Table 4 (i)'!BT168</f>
        <v>4</v>
      </c>
      <c r="BU164" s="389">
        <f>'Table 4 (i)'!BU168</f>
        <v>4</v>
      </c>
      <c r="BV164" s="389">
        <f>'Table 4 (i)'!BV168</f>
        <v>4</v>
      </c>
      <c r="BW164" s="389">
        <f>'Table 4 (i)'!BW168</f>
        <v>3</v>
      </c>
      <c r="BX164" s="389">
        <f>'Table 4 (i)'!BX168</f>
        <v>2</v>
      </c>
      <c r="BY164" s="389">
        <f>'Table 4 (i)'!BY168</f>
        <v>2</v>
      </c>
      <c r="BZ164" s="389">
        <f>'Table 4 (i)'!BZ168</f>
        <v>2</v>
      </c>
      <c r="CA164" s="389">
        <f>'Table 4 (i)'!CA168</f>
        <v>2</v>
      </c>
      <c r="CB164" s="389">
        <f>'Table 4 (i)'!CB168</f>
        <v>2</v>
      </c>
      <c r="CC164" s="389">
        <f>'Table 4 (i)'!CC168</f>
        <v>2</v>
      </c>
      <c r="CD164" s="389">
        <f>'Table 4 (i)'!CD168</f>
        <v>1</v>
      </c>
      <c r="CE164" s="389">
        <f>'Table 4 (i)'!CE168</f>
        <v>1</v>
      </c>
      <c r="CF164" s="389">
        <f>'Table 4 (i)'!CF168</f>
        <v>1</v>
      </c>
      <c r="CG164" s="390">
        <f>'Table 4 (i)'!CG168</f>
        <v>1</v>
      </c>
    </row>
    <row r="165" spans="1:85" ht="15.5" x14ac:dyDescent="0.35">
      <c r="A165" s="396"/>
      <c r="B165" s="291" t="s">
        <v>573</v>
      </c>
      <c r="C165" s="385"/>
      <c r="D165" s="385"/>
      <c r="E165" s="385"/>
      <c r="F165" s="385"/>
      <c r="G165" s="385"/>
      <c r="H165" s="385"/>
      <c r="I165" s="385"/>
      <c r="J165" s="385"/>
      <c r="K165" s="385"/>
      <c r="L165" s="385"/>
      <c r="M165" s="385"/>
      <c r="N165" s="385"/>
      <c r="O165" s="385"/>
      <c r="P165" s="385"/>
      <c r="Q165" s="385"/>
      <c r="R165" s="385"/>
      <c r="S165" s="385"/>
      <c r="T165" s="385"/>
      <c r="U165" s="385"/>
      <c r="V165" s="385"/>
      <c r="W165" s="385"/>
      <c r="X165" s="385"/>
      <c r="Y165" s="385"/>
      <c r="Z165" s="385"/>
      <c r="AA165" s="385"/>
      <c r="AB165" s="385"/>
      <c r="AC165" s="385"/>
      <c r="AD165" s="385"/>
      <c r="AE165" s="385"/>
      <c r="AF165" s="385"/>
      <c r="AG165" s="385"/>
      <c r="AH165" s="385"/>
      <c r="AI165" s="385"/>
      <c r="AJ165" s="385"/>
      <c r="AK165" s="385"/>
      <c r="AL165" s="385"/>
      <c r="AM165" s="385"/>
      <c r="AN165" s="385"/>
      <c r="AO165" s="385"/>
      <c r="AP165" s="385"/>
      <c r="AQ165" s="385"/>
      <c r="AR165" s="385"/>
      <c r="AS165" s="385"/>
      <c r="AT165" s="385"/>
      <c r="AU165" s="385"/>
      <c r="AV165" s="385"/>
      <c r="AW165" s="385"/>
      <c r="AX165" s="385"/>
      <c r="AY165" s="385"/>
      <c r="AZ165" s="385"/>
      <c r="BA165" s="385"/>
      <c r="BB165" s="385"/>
      <c r="BC165" s="385"/>
      <c r="BD165" s="385"/>
      <c r="BE165" s="385"/>
      <c r="BF165" s="389">
        <v>0</v>
      </c>
      <c r="BG165" s="389">
        <v>135</v>
      </c>
      <c r="BH165" s="389">
        <v>138</v>
      </c>
      <c r="BI165" s="389">
        <v>140</v>
      </c>
      <c r="BJ165" s="389">
        <v>143</v>
      </c>
      <c r="BK165" s="389">
        <v>146</v>
      </c>
      <c r="BL165" s="389">
        <v>147</v>
      </c>
      <c r="BM165" s="389">
        <v>152</v>
      </c>
      <c r="BN165" s="389">
        <v>157</v>
      </c>
      <c r="BO165" s="389">
        <v>161</v>
      </c>
      <c r="BP165" s="389">
        <v>163</v>
      </c>
      <c r="BQ165" s="389">
        <v>164</v>
      </c>
      <c r="BR165" s="389">
        <v>164</v>
      </c>
      <c r="BS165" s="389">
        <v>165</v>
      </c>
      <c r="BT165" s="389">
        <v>163</v>
      </c>
      <c r="BU165" s="389">
        <v>160</v>
      </c>
      <c r="BV165" s="389">
        <v>158</v>
      </c>
      <c r="BW165" s="389">
        <v>154</v>
      </c>
      <c r="BX165" s="389">
        <v>147</v>
      </c>
      <c r="BY165" s="389">
        <v>145</v>
      </c>
      <c r="BZ165" s="389">
        <v>142</v>
      </c>
      <c r="CA165" s="389">
        <v>140</v>
      </c>
      <c r="CB165" s="389">
        <v>138</v>
      </c>
      <c r="CC165" s="389">
        <v>135</v>
      </c>
      <c r="CD165" s="389">
        <v>131</v>
      </c>
      <c r="CE165" s="389">
        <v>125</v>
      </c>
      <c r="CF165" s="389">
        <v>121</v>
      </c>
      <c r="CG165" s="390">
        <v>117</v>
      </c>
    </row>
    <row r="166" spans="1:85" ht="27" customHeight="1" x14ac:dyDescent="0.35">
      <c r="A166" s="396"/>
      <c r="B166" s="388" t="s">
        <v>608</v>
      </c>
      <c r="C166" s="385"/>
      <c r="D166" s="385"/>
      <c r="E166" s="385"/>
      <c r="F166" s="385"/>
      <c r="G166" s="385"/>
      <c r="H166" s="385"/>
      <c r="I166" s="385"/>
      <c r="J166" s="385"/>
      <c r="K166" s="385"/>
      <c r="L166" s="385"/>
      <c r="M166" s="385"/>
      <c r="N166" s="385"/>
      <c r="O166" s="385"/>
      <c r="P166" s="385"/>
      <c r="Q166" s="385"/>
      <c r="R166" s="385"/>
      <c r="S166" s="385"/>
      <c r="T166" s="385"/>
      <c r="U166" s="385"/>
      <c r="V166" s="385"/>
      <c r="W166" s="385"/>
      <c r="X166" s="385"/>
      <c r="Y166" s="385"/>
      <c r="Z166" s="385"/>
      <c r="AA166" s="385"/>
      <c r="AB166" s="385"/>
      <c r="AC166" s="385"/>
      <c r="AD166" s="385"/>
      <c r="AE166" s="385"/>
      <c r="AF166" s="385"/>
      <c r="AG166" s="385"/>
      <c r="AH166" s="385"/>
      <c r="AI166" s="385"/>
      <c r="AJ166" s="385"/>
      <c r="AK166" s="385"/>
      <c r="AL166" s="385"/>
      <c r="AM166" s="385"/>
      <c r="AN166" s="385"/>
      <c r="AO166" s="385"/>
      <c r="AP166" s="385"/>
      <c r="AQ166" s="385"/>
      <c r="AR166" s="385"/>
      <c r="AS166" s="385"/>
      <c r="AT166" s="385"/>
      <c r="AU166" s="385"/>
      <c r="AV166" s="385"/>
      <c r="AW166" s="385"/>
      <c r="AX166" s="385"/>
      <c r="AY166" s="385"/>
      <c r="AZ166" s="385"/>
      <c r="BA166" s="385"/>
      <c r="BB166" s="385"/>
      <c r="BC166" s="385"/>
      <c r="BD166" s="385"/>
      <c r="BE166" s="385"/>
      <c r="BF166" s="389">
        <f t="shared" ref="BF166:CG166" si="24">SUM(BF167)</f>
        <v>108</v>
      </c>
      <c r="BG166" s="389">
        <f t="shared" si="24"/>
        <v>159</v>
      </c>
      <c r="BH166" s="389">
        <f t="shared" si="24"/>
        <v>209</v>
      </c>
      <c r="BI166" s="389">
        <f t="shared" si="24"/>
        <v>248</v>
      </c>
      <c r="BJ166" s="389">
        <f t="shared" si="24"/>
        <v>283</v>
      </c>
      <c r="BK166" s="389">
        <f t="shared" si="24"/>
        <v>315</v>
      </c>
      <c r="BL166" s="389">
        <f t="shared" si="24"/>
        <v>345</v>
      </c>
      <c r="BM166" s="389">
        <f t="shared" si="24"/>
        <v>365</v>
      </c>
      <c r="BN166" s="389">
        <f t="shared" si="24"/>
        <v>374</v>
      </c>
      <c r="BO166" s="389">
        <f t="shared" si="24"/>
        <v>372</v>
      </c>
      <c r="BP166" s="389">
        <f t="shared" si="24"/>
        <v>362</v>
      </c>
      <c r="BQ166" s="389">
        <f t="shared" si="24"/>
        <v>355</v>
      </c>
      <c r="BR166" s="389">
        <f t="shared" si="24"/>
        <v>339</v>
      </c>
      <c r="BS166" s="389">
        <f t="shared" si="24"/>
        <v>339</v>
      </c>
      <c r="BT166" s="389">
        <f t="shared" si="24"/>
        <v>327</v>
      </c>
      <c r="BU166" s="389">
        <f t="shared" si="24"/>
        <v>324</v>
      </c>
      <c r="BV166" s="389">
        <f t="shared" si="24"/>
        <v>289</v>
      </c>
      <c r="BW166" s="389">
        <f t="shared" si="24"/>
        <v>1090</v>
      </c>
      <c r="BX166" s="389">
        <f t="shared" si="24"/>
        <v>1110</v>
      </c>
      <c r="BY166" s="389">
        <f t="shared" si="24"/>
        <v>1101</v>
      </c>
      <c r="BZ166" s="389">
        <f t="shared" si="24"/>
        <v>1130</v>
      </c>
      <c r="CA166" s="389">
        <f t="shared" si="24"/>
        <v>1167</v>
      </c>
      <c r="CB166" s="389">
        <f t="shared" si="24"/>
        <v>1209</v>
      </c>
      <c r="CC166" s="389">
        <f t="shared" si="24"/>
        <v>1250</v>
      </c>
      <c r="CD166" s="389">
        <f t="shared" si="24"/>
        <v>1283</v>
      </c>
      <c r="CE166" s="389">
        <f t="shared" si="24"/>
        <v>1311</v>
      </c>
      <c r="CF166" s="389">
        <f t="shared" si="24"/>
        <v>1344</v>
      </c>
      <c r="CG166" s="390">
        <f t="shared" si="24"/>
        <v>1384</v>
      </c>
    </row>
    <row r="167" spans="1:85" ht="15.5" x14ac:dyDescent="0.35">
      <c r="A167" s="396"/>
      <c r="B167" s="291" t="s">
        <v>358</v>
      </c>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385"/>
      <c r="AF167" s="385"/>
      <c r="AG167" s="385"/>
      <c r="AH167" s="385"/>
      <c r="AI167" s="385"/>
      <c r="AJ167" s="385"/>
      <c r="AK167" s="385"/>
      <c r="AL167" s="385"/>
      <c r="AM167" s="385"/>
      <c r="AN167" s="385"/>
      <c r="AO167" s="385"/>
      <c r="AP167" s="385"/>
      <c r="AQ167" s="385"/>
      <c r="AR167" s="385"/>
      <c r="AS167" s="385"/>
      <c r="AT167" s="385"/>
      <c r="AU167" s="385"/>
      <c r="AV167" s="385"/>
      <c r="AW167" s="385"/>
      <c r="AX167" s="385"/>
      <c r="AY167" s="385"/>
      <c r="AZ167" s="385"/>
      <c r="BA167" s="385"/>
      <c r="BB167" s="385"/>
      <c r="BC167" s="385"/>
      <c r="BD167" s="385"/>
      <c r="BE167" s="385"/>
      <c r="BF167" s="389">
        <v>108</v>
      </c>
      <c r="BG167" s="389">
        <v>159</v>
      </c>
      <c r="BH167" s="389">
        <v>209</v>
      </c>
      <c r="BI167" s="389">
        <v>248</v>
      </c>
      <c r="BJ167" s="389">
        <v>283</v>
      </c>
      <c r="BK167" s="389">
        <v>315</v>
      </c>
      <c r="BL167" s="389">
        <v>345</v>
      </c>
      <c r="BM167" s="389">
        <v>365</v>
      </c>
      <c r="BN167" s="389">
        <v>374</v>
      </c>
      <c r="BO167" s="389">
        <v>372</v>
      </c>
      <c r="BP167" s="389">
        <v>362</v>
      </c>
      <c r="BQ167" s="389">
        <v>355</v>
      </c>
      <c r="BR167" s="389">
        <v>339</v>
      </c>
      <c r="BS167" s="389">
        <v>339</v>
      </c>
      <c r="BT167" s="389">
        <v>327</v>
      </c>
      <c r="BU167" s="389">
        <v>324</v>
      </c>
      <c r="BV167" s="389">
        <v>289</v>
      </c>
      <c r="BW167" s="389">
        <v>1090</v>
      </c>
      <c r="BX167" s="389">
        <v>1110</v>
      </c>
      <c r="BY167" s="389">
        <v>1101</v>
      </c>
      <c r="BZ167" s="389">
        <v>1130</v>
      </c>
      <c r="CA167" s="389">
        <v>1167</v>
      </c>
      <c r="CB167" s="389">
        <v>1209</v>
      </c>
      <c r="CC167" s="389">
        <v>1250</v>
      </c>
      <c r="CD167" s="389">
        <v>1283</v>
      </c>
      <c r="CE167" s="389">
        <v>1311</v>
      </c>
      <c r="CF167" s="389">
        <v>1344</v>
      </c>
      <c r="CG167" s="390">
        <v>1384</v>
      </c>
    </row>
    <row r="168" spans="1:85" ht="15.5" x14ac:dyDescent="0.35">
      <c r="A168" s="396"/>
      <c r="B168" s="432" t="s">
        <v>447</v>
      </c>
      <c r="C168" s="385"/>
      <c r="D168" s="385"/>
      <c r="E168" s="385"/>
      <c r="F168" s="385"/>
      <c r="G168" s="385"/>
      <c r="H168" s="385"/>
      <c r="I168" s="385"/>
      <c r="J168" s="385"/>
      <c r="K168" s="385"/>
      <c r="L168" s="385"/>
      <c r="M168" s="385"/>
      <c r="N168" s="385"/>
      <c r="O168" s="385"/>
      <c r="P168" s="385"/>
      <c r="Q168" s="385"/>
      <c r="R168" s="385"/>
      <c r="S168" s="385"/>
      <c r="T168" s="385"/>
      <c r="U168" s="385"/>
      <c r="V168" s="385"/>
      <c r="W168" s="385"/>
      <c r="X168" s="385"/>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c r="AZ168" s="385"/>
      <c r="BA168" s="385"/>
      <c r="BB168" s="385"/>
      <c r="BC168" s="385"/>
      <c r="BD168" s="385"/>
      <c r="BE168" s="385"/>
      <c r="BF168" s="389">
        <v>0</v>
      </c>
      <c r="BG168" s="389">
        <v>18</v>
      </c>
      <c r="BH168" s="389">
        <v>20</v>
      </c>
      <c r="BI168" s="389">
        <v>22</v>
      </c>
      <c r="BJ168" s="389">
        <v>24</v>
      </c>
      <c r="BK168" s="389">
        <v>26</v>
      </c>
      <c r="BL168" s="389">
        <v>28</v>
      </c>
      <c r="BM168" s="389">
        <v>29</v>
      </c>
      <c r="BN168" s="389">
        <v>28</v>
      </c>
      <c r="BO168" s="389">
        <v>24</v>
      </c>
      <c r="BP168" s="389">
        <v>21</v>
      </c>
      <c r="BQ168" s="389">
        <v>21</v>
      </c>
      <c r="BR168" s="389">
        <v>19</v>
      </c>
      <c r="BS168" s="389">
        <v>18</v>
      </c>
      <c r="BT168" s="389">
        <v>17</v>
      </c>
      <c r="BU168" s="389">
        <v>16</v>
      </c>
      <c r="BV168" s="389">
        <v>11</v>
      </c>
      <c r="BW168" s="389">
        <v>797</v>
      </c>
      <c r="BX168" s="389">
        <v>839</v>
      </c>
      <c r="BY168" s="389">
        <v>836</v>
      </c>
      <c r="BZ168" s="389">
        <v>861</v>
      </c>
      <c r="CA168" s="389">
        <v>892</v>
      </c>
      <c r="CB168" s="389">
        <v>927</v>
      </c>
      <c r="CC168" s="389">
        <v>964</v>
      </c>
      <c r="CD168" s="389">
        <v>1004</v>
      </c>
      <c r="CE168" s="389">
        <v>1047</v>
      </c>
      <c r="CF168" s="389">
        <v>1085</v>
      </c>
      <c r="CG168" s="390">
        <v>1125</v>
      </c>
    </row>
    <row r="169" spans="1:85" ht="15.5" x14ac:dyDescent="0.35">
      <c r="A169" s="396"/>
      <c r="B169" s="432" t="s">
        <v>448</v>
      </c>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9">
        <v>0</v>
      </c>
      <c r="BG169" s="389">
        <v>140</v>
      </c>
      <c r="BH169" s="389">
        <v>189</v>
      </c>
      <c r="BI169" s="389">
        <v>226</v>
      </c>
      <c r="BJ169" s="389">
        <v>258</v>
      </c>
      <c r="BK169" s="389">
        <v>289</v>
      </c>
      <c r="BL169" s="389">
        <v>316</v>
      </c>
      <c r="BM169" s="389">
        <v>338</v>
      </c>
      <c r="BN169" s="389">
        <v>346</v>
      </c>
      <c r="BO169" s="389">
        <v>348</v>
      </c>
      <c r="BP169" s="389">
        <v>342</v>
      </c>
      <c r="BQ169" s="389">
        <v>334</v>
      </c>
      <c r="BR169" s="389">
        <v>320</v>
      </c>
      <c r="BS169" s="389">
        <v>321</v>
      </c>
      <c r="BT169" s="389">
        <v>310</v>
      </c>
      <c r="BU169" s="389">
        <v>308</v>
      </c>
      <c r="BV169" s="389">
        <v>278</v>
      </c>
      <c r="BW169" s="389">
        <v>293</v>
      </c>
      <c r="BX169" s="389">
        <v>271</v>
      </c>
      <c r="BY169" s="389">
        <v>265</v>
      </c>
      <c r="BZ169" s="389">
        <v>269</v>
      </c>
      <c r="CA169" s="389">
        <v>275</v>
      </c>
      <c r="CB169" s="389">
        <v>282</v>
      </c>
      <c r="CC169" s="389">
        <v>286</v>
      </c>
      <c r="CD169" s="389">
        <v>279</v>
      </c>
      <c r="CE169" s="389">
        <v>264</v>
      </c>
      <c r="CF169" s="389">
        <v>259</v>
      </c>
      <c r="CG169" s="390">
        <v>259</v>
      </c>
    </row>
    <row r="170" spans="1:85" ht="55" customHeight="1" thickBot="1" x14ac:dyDescent="0.4">
      <c r="A170" s="401"/>
      <c r="B170" s="227" t="s">
        <v>457</v>
      </c>
      <c r="C170" s="403"/>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c r="AA170" s="403"/>
      <c r="AB170" s="403"/>
      <c r="AC170" s="403"/>
      <c r="AD170" s="403"/>
      <c r="AE170" s="403"/>
      <c r="AF170" s="403"/>
      <c r="AG170" s="403"/>
      <c r="AH170" s="403"/>
      <c r="AI170" s="403"/>
      <c r="AJ170" s="403"/>
      <c r="AK170" s="403"/>
      <c r="AL170" s="403"/>
      <c r="AM170" s="403"/>
      <c r="AN170" s="403"/>
      <c r="AO170" s="403"/>
      <c r="AP170" s="403"/>
      <c r="AQ170" s="403"/>
      <c r="AR170" s="403"/>
      <c r="AS170" s="403"/>
      <c r="AT170" s="403"/>
      <c r="AU170" s="403"/>
      <c r="AV170" s="403"/>
      <c r="AW170" s="403"/>
      <c r="AX170" s="403"/>
      <c r="AY170" s="403"/>
      <c r="AZ170" s="403"/>
      <c r="BA170" s="403"/>
      <c r="BB170" s="403"/>
      <c r="BC170" s="403"/>
      <c r="BD170" s="403"/>
      <c r="BE170" s="403"/>
      <c r="BF170" s="404"/>
      <c r="BG170" s="404"/>
      <c r="BH170" s="404"/>
      <c r="BI170" s="404"/>
      <c r="BJ170" s="404"/>
      <c r="BK170" s="404"/>
      <c r="BL170" s="404"/>
      <c r="BM170" s="404"/>
      <c r="BN170" s="404"/>
      <c r="BO170" s="404"/>
      <c r="BP170" s="404"/>
      <c r="BQ170" s="404"/>
      <c r="BR170" s="404"/>
      <c r="BS170" s="404"/>
      <c r="BT170" s="404"/>
      <c r="BU170" s="404"/>
      <c r="BV170" s="404"/>
      <c r="BW170" s="404"/>
      <c r="BX170" s="404"/>
      <c r="BY170" s="404"/>
      <c r="BZ170" s="404"/>
      <c r="CA170" s="404"/>
      <c r="CB170" s="404"/>
      <c r="CC170" s="404"/>
      <c r="CD170" s="404"/>
      <c r="CE170" s="404"/>
      <c r="CF170" s="404"/>
      <c r="CG170" s="405"/>
    </row>
    <row r="171" spans="1:85" ht="15.5" x14ac:dyDescent="0.35">
      <c r="A171" s="367"/>
      <c r="B171" s="368"/>
      <c r="C171" s="369"/>
      <c r="D171" s="369"/>
      <c r="E171" s="369"/>
      <c r="F171" s="369"/>
      <c r="G171" s="369"/>
      <c r="H171" s="369"/>
      <c r="I171" s="369"/>
      <c r="J171" s="369"/>
      <c r="K171" s="369"/>
      <c r="L171" s="369"/>
      <c r="M171" s="369"/>
      <c r="N171" s="369"/>
      <c r="O171" s="369"/>
      <c r="P171" s="369"/>
      <c r="Q171" s="369"/>
      <c r="R171" s="369"/>
      <c r="S171" s="369"/>
      <c r="T171" s="369"/>
      <c r="U171" s="369"/>
      <c r="V171" s="369"/>
      <c r="W171" s="369"/>
      <c r="X171" s="369"/>
      <c r="Y171" s="369"/>
      <c r="Z171" s="369"/>
      <c r="AA171" s="369"/>
      <c r="AB171" s="369"/>
      <c r="AC171" s="369"/>
      <c r="AD171" s="369"/>
      <c r="AE171" s="369"/>
      <c r="AF171" s="369"/>
      <c r="AG171" s="369"/>
      <c r="AH171" s="369"/>
      <c r="AI171" s="369"/>
      <c r="AJ171" s="369"/>
      <c r="AK171" s="369"/>
      <c r="AL171" s="369"/>
      <c r="AM171" s="369"/>
      <c r="AN171" s="369"/>
      <c r="AO171" s="369"/>
      <c r="AP171" s="369"/>
      <c r="AQ171" s="369"/>
      <c r="AR171" s="369"/>
      <c r="AS171" s="369"/>
      <c r="AT171" s="369"/>
      <c r="AU171" s="369"/>
      <c r="AV171" s="369"/>
      <c r="AW171" s="369"/>
      <c r="AX171" s="369"/>
      <c r="AY171" s="369"/>
      <c r="AZ171" s="369"/>
      <c r="BA171" s="369"/>
      <c r="BB171" s="369"/>
      <c r="BC171" s="369"/>
      <c r="BD171" s="369"/>
      <c r="BE171" s="369"/>
      <c r="BF171" s="370"/>
      <c r="BG171" s="370"/>
      <c r="BH171" s="370"/>
      <c r="BI171" s="370"/>
      <c r="BJ171" s="370"/>
      <c r="BK171" s="370"/>
      <c r="BL171" s="370"/>
      <c r="BM171" s="370"/>
      <c r="BN171" s="370"/>
      <c r="BO171" s="370"/>
      <c r="BP171" s="370"/>
      <c r="BQ171" s="370"/>
      <c r="BR171" s="370"/>
      <c r="BS171" s="370"/>
      <c r="BT171" s="370"/>
      <c r="BU171" s="370"/>
      <c r="BV171" s="370"/>
      <c r="BW171" s="370"/>
      <c r="BX171" s="370"/>
      <c r="BY171" s="370"/>
      <c r="BZ171" s="370"/>
      <c r="CA171" s="370"/>
      <c r="CB171" s="370"/>
      <c r="CC171" s="370"/>
    </row>
    <row r="172" spans="1:85" ht="15.5" x14ac:dyDescent="0.35">
      <c r="B172" s="371"/>
    </row>
  </sheetData>
  <hyperlinks>
    <hyperlink ref="C24" location="Notes!A1" display="Notes!A1" xr:uid="{16E1723A-F050-4E48-8D76-D8A2D3678B05}"/>
    <hyperlink ref="C36" location="Notes!A1" display="Notes!A1" xr:uid="{57879A10-6B60-4A0F-B314-80087B0C6517}"/>
    <hyperlink ref="A1" location="Contents!A1" display="Contents page" xr:uid="{ED74F050-F625-4D6D-BC1E-D74493084AE4}"/>
    <hyperlink ref="B1" location="Notes!A1" display="Information relating to this table can be found in the 'Notes' tab" xr:uid="{9FEE6AE4-43D6-48D7-8D98-F6D78B8D36F5}"/>
    <hyperlink ref="C135" location="Notes!A1" display="Notes!A1" xr:uid="{7D3D1F48-2EDF-483F-B5DC-77A4135D89AE}"/>
    <hyperlink ref="C148" location="Notes!A1" display="Notes!A1" xr:uid="{294B4E1D-96D3-4496-AA28-E8772A6737AF}"/>
  </hyperlinks>
  <pageMargins left="0.7" right="0.7" top="0.75" bottom="0.75" header="0.3" footer="0.3"/>
  <pageSetup paperSize="9" orientation="portrait" r:id="rId1"/>
  <headerFooter>
    <oddHeader>&amp;C&amp;"Calibri"&amp;12&amp;K000000 Official - DWP Use Only&amp;1#_x000D_</oddHeader>
    <oddFooter>&amp;C_x000D_&amp;1#&amp;"Calibri"&amp;12&amp;K000000 Official - DWP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BAB4-C3DC-41F6-8F20-52764A3F0D02}">
  <dimension ref="A1:CG52"/>
  <sheetViews>
    <sheetView zoomScale="70" zoomScaleNormal="70" workbookViewId="0">
      <pane xSplit="2" topLeftCell="BS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33" width="12.54296875" style="475" customWidth="1"/>
    <col min="34" max="75" width="12.54296875" style="222" customWidth="1"/>
    <col min="76" max="84" width="12.54296875" style="439" customWidth="1"/>
    <col min="85" max="85" width="10.54296875" style="439" bestFit="1" customWidth="1"/>
    <col min="86" max="16384" width="9" style="439"/>
  </cols>
  <sheetData>
    <row r="1" spans="1:85" s="437" customFormat="1" ht="25.5" customHeight="1" thickBot="1" x14ac:dyDescent="0.4">
      <c r="A1" s="32" t="s">
        <v>46</v>
      </c>
      <c r="B1" s="114" t="s">
        <v>208</v>
      </c>
      <c r="C1" s="115"/>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35"/>
      <c r="BW1" s="435"/>
      <c r="BX1" s="435"/>
      <c r="BY1" s="435"/>
      <c r="BZ1" s="435"/>
      <c r="CA1" s="435"/>
      <c r="CB1" s="435"/>
      <c r="CC1" s="435"/>
      <c r="CD1" s="435"/>
      <c r="CE1" s="435"/>
      <c r="CF1" s="435"/>
      <c r="CG1" s="436"/>
    </row>
    <row r="2" spans="1:85" ht="31" x14ac:dyDescent="0.35">
      <c r="A2" s="36" t="s">
        <v>209</v>
      </c>
      <c r="B2" s="37" t="s">
        <v>621</v>
      </c>
      <c r="C2" s="438"/>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41"/>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445" customFormat="1" ht="27" customHeight="1" x14ac:dyDescent="0.35">
      <c r="A4" s="442"/>
      <c r="B4" s="443" t="s">
        <v>260</v>
      </c>
      <c r="C4" s="42"/>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272">
        <f t="shared" ref="AH4:BM4" si="0">AH5+AH8+AH9</f>
        <v>0</v>
      </c>
      <c r="AI4" s="272">
        <f t="shared" si="0"/>
        <v>0</v>
      </c>
      <c r="AJ4" s="272">
        <f t="shared" si="0"/>
        <v>0</v>
      </c>
      <c r="AK4" s="272">
        <f t="shared" si="0"/>
        <v>0</v>
      </c>
      <c r="AL4" s="272">
        <f t="shared" si="0"/>
        <v>0</v>
      </c>
      <c r="AM4" s="272">
        <f t="shared" si="0"/>
        <v>0</v>
      </c>
      <c r="AN4" s="272">
        <f t="shared" si="0"/>
        <v>0</v>
      </c>
      <c r="AO4" s="272">
        <f t="shared" si="0"/>
        <v>0</v>
      </c>
      <c r="AP4" s="272">
        <f t="shared" si="0"/>
        <v>0</v>
      </c>
      <c r="AQ4" s="272">
        <f t="shared" si="0"/>
        <v>0</v>
      </c>
      <c r="AR4" s="272">
        <f t="shared" si="0"/>
        <v>0</v>
      </c>
      <c r="AS4" s="272">
        <f t="shared" si="0"/>
        <v>0</v>
      </c>
      <c r="AT4" s="272">
        <f t="shared" si="0"/>
        <v>0</v>
      </c>
      <c r="AU4" s="272">
        <f t="shared" si="0"/>
        <v>0</v>
      </c>
      <c r="AV4" s="272">
        <f t="shared" si="0"/>
        <v>0</v>
      </c>
      <c r="AW4" s="272">
        <f t="shared" si="0"/>
        <v>0</v>
      </c>
      <c r="AX4" s="272">
        <f t="shared" si="0"/>
        <v>0</v>
      </c>
      <c r="AY4" s="272">
        <f t="shared" si="0"/>
        <v>0</v>
      </c>
      <c r="AZ4" s="272">
        <f t="shared" si="0"/>
        <v>0</v>
      </c>
      <c r="BA4" s="272">
        <f t="shared" si="0"/>
        <v>0</v>
      </c>
      <c r="BB4" s="272">
        <f t="shared" si="0"/>
        <v>0</v>
      </c>
      <c r="BC4" s="272">
        <f t="shared" si="0"/>
        <v>1055.1934053951668</v>
      </c>
      <c r="BD4" s="272">
        <f t="shared" si="0"/>
        <v>4298.3955376594622</v>
      </c>
      <c r="BE4" s="272">
        <f t="shared" si="0"/>
        <v>5456.0631067141403</v>
      </c>
      <c r="BF4" s="272">
        <f t="shared" si="0"/>
        <v>6393.3457175844296</v>
      </c>
      <c r="BG4" s="272">
        <f t="shared" si="0"/>
        <v>22010.312745466406</v>
      </c>
      <c r="BH4" s="272">
        <f t="shared" si="0"/>
        <v>24645.492708469083</v>
      </c>
      <c r="BI4" s="272">
        <f t="shared" si="0"/>
        <v>26646.292862825088</v>
      </c>
      <c r="BJ4" s="272">
        <f t="shared" si="0"/>
        <v>28112.189894940955</v>
      </c>
      <c r="BK4" s="272">
        <f t="shared" si="0"/>
        <v>29852.232863006771</v>
      </c>
      <c r="BL4" s="272">
        <f t="shared" si="0"/>
        <v>34499.87459385398</v>
      </c>
      <c r="BM4" s="272">
        <f t="shared" si="0"/>
        <v>38681.891926545424</v>
      </c>
      <c r="BN4" s="272">
        <f t="shared" ref="BN4:CG4" si="1">BN5+BN8+BN9</f>
        <v>40144.943247684183</v>
      </c>
      <c r="BO4" s="272">
        <f t="shared" si="1"/>
        <v>40734.30500840248</v>
      </c>
      <c r="BP4" s="272">
        <f t="shared" si="1"/>
        <v>40650.064026954497</v>
      </c>
      <c r="BQ4" s="272">
        <f t="shared" si="1"/>
        <v>39776.502600914617</v>
      </c>
      <c r="BR4" s="272">
        <f t="shared" si="1"/>
        <v>39944.99936755612</v>
      </c>
      <c r="BS4" s="272">
        <f t="shared" si="1"/>
        <v>38940.621440013667</v>
      </c>
      <c r="BT4" s="272">
        <f t="shared" si="1"/>
        <v>37859.499599770577</v>
      </c>
      <c r="BU4" s="272">
        <f t="shared" si="1"/>
        <v>36363.254195481088</v>
      </c>
      <c r="BV4" s="272">
        <f t="shared" si="1"/>
        <v>33417.116109527633</v>
      </c>
      <c r="BW4" s="272">
        <f t="shared" si="1"/>
        <v>28675.395987442513</v>
      </c>
      <c r="BX4" s="272">
        <f t="shared" si="1"/>
        <v>26049.231456354784</v>
      </c>
      <c r="BY4" s="272">
        <f t="shared" si="1"/>
        <v>21815.342739148273</v>
      </c>
      <c r="BZ4" s="272">
        <f t="shared" si="1"/>
        <v>20314.317524782524</v>
      </c>
      <c r="CA4" s="272">
        <f t="shared" si="1"/>
        <v>19810.553155639223</v>
      </c>
      <c r="CB4" s="272">
        <f t="shared" si="1"/>
        <v>15453.589593297051</v>
      </c>
      <c r="CC4" s="272">
        <f t="shared" si="1"/>
        <v>13387.156970424272</v>
      </c>
      <c r="CD4" s="272">
        <f t="shared" si="1"/>
        <v>13425.759515400072</v>
      </c>
      <c r="CE4" s="272">
        <f t="shared" si="1"/>
        <v>13586.464580185979</v>
      </c>
      <c r="CF4" s="272">
        <f t="shared" si="1"/>
        <v>13660.787864431952</v>
      </c>
      <c r="CG4" s="444">
        <f t="shared" si="1"/>
        <v>13757.189901590767</v>
      </c>
    </row>
    <row r="5" spans="1:85" s="448" customFormat="1" ht="25.5" customHeight="1" x14ac:dyDescent="0.35">
      <c r="A5" s="446"/>
      <c r="B5" s="447" t="s">
        <v>257</v>
      </c>
      <c r="C5" s="42"/>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197">
        <f t="shared" ref="AH5:BM5" si="2">SUM(AH6:AH7)</f>
        <v>0</v>
      </c>
      <c r="AI5" s="197">
        <f t="shared" si="2"/>
        <v>0</v>
      </c>
      <c r="AJ5" s="197">
        <f t="shared" si="2"/>
        <v>0</v>
      </c>
      <c r="AK5" s="197">
        <f t="shared" si="2"/>
        <v>0</v>
      </c>
      <c r="AL5" s="197">
        <f t="shared" si="2"/>
        <v>0</v>
      </c>
      <c r="AM5" s="197">
        <f t="shared" si="2"/>
        <v>0</v>
      </c>
      <c r="AN5" s="197">
        <f t="shared" si="2"/>
        <v>0</v>
      </c>
      <c r="AO5" s="197">
        <f t="shared" si="2"/>
        <v>0</v>
      </c>
      <c r="AP5" s="197">
        <f t="shared" si="2"/>
        <v>0</v>
      </c>
      <c r="AQ5" s="197">
        <f t="shared" si="2"/>
        <v>0</v>
      </c>
      <c r="AR5" s="197">
        <f t="shared" si="2"/>
        <v>0</v>
      </c>
      <c r="AS5" s="197">
        <f t="shared" si="2"/>
        <v>0</v>
      </c>
      <c r="AT5" s="197">
        <f t="shared" si="2"/>
        <v>0</v>
      </c>
      <c r="AU5" s="197">
        <f t="shared" si="2"/>
        <v>0</v>
      </c>
      <c r="AV5" s="197">
        <f t="shared" si="2"/>
        <v>0</v>
      </c>
      <c r="AW5" s="197">
        <f t="shared" si="2"/>
        <v>0</v>
      </c>
      <c r="AX5" s="197">
        <f t="shared" si="2"/>
        <v>0</v>
      </c>
      <c r="AY5" s="197">
        <f t="shared" si="2"/>
        <v>0</v>
      </c>
      <c r="AZ5" s="197">
        <f t="shared" si="2"/>
        <v>0</v>
      </c>
      <c r="BA5" s="197">
        <f t="shared" si="2"/>
        <v>0</v>
      </c>
      <c r="BB5" s="197">
        <f t="shared" si="2"/>
        <v>0</v>
      </c>
      <c r="BC5" s="197">
        <f t="shared" si="2"/>
        <v>1055.1934053951668</v>
      </c>
      <c r="BD5" s="197">
        <f t="shared" si="2"/>
        <v>4298.3955376594622</v>
      </c>
      <c r="BE5" s="197">
        <f t="shared" si="2"/>
        <v>5456.0631067141403</v>
      </c>
      <c r="BF5" s="197">
        <f t="shared" si="2"/>
        <v>6393.3457175844296</v>
      </c>
      <c r="BG5" s="197">
        <f t="shared" si="2"/>
        <v>12874.042214362229</v>
      </c>
      <c r="BH5" s="197">
        <f t="shared" si="2"/>
        <v>15327.744681119742</v>
      </c>
      <c r="BI5" s="197">
        <f t="shared" si="2"/>
        <v>16712.419139780723</v>
      </c>
      <c r="BJ5" s="197">
        <f t="shared" si="2"/>
        <v>18031.167082408345</v>
      </c>
      <c r="BK5" s="197">
        <f t="shared" si="2"/>
        <v>19342.611810079608</v>
      </c>
      <c r="BL5" s="197">
        <f t="shared" si="2"/>
        <v>23268.818200331018</v>
      </c>
      <c r="BM5" s="197">
        <f t="shared" si="2"/>
        <v>26651.727024537067</v>
      </c>
      <c r="BN5" s="197">
        <f t="shared" ref="BN5:CG5" si="3">SUM(BN6:BN7)</f>
        <v>27878.190651787692</v>
      </c>
      <c r="BO5" s="197">
        <f t="shared" si="3"/>
        <v>28782.150059510313</v>
      </c>
      <c r="BP5" s="197">
        <f t="shared" si="3"/>
        <v>28831.585150247833</v>
      </c>
      <c r="BQ5" s="197">
        <f t="shared" si="3"/>
        <v>28653.770756574129</v>
      </c>
      <c r="BR5" s="197">
        <f t="shared" si="3"/>
        <v>28669.151591086669</v>
      </c>
      <c r="BS5" s="197">
        <f t="shared" si="3"/>
        <v>27519.381376018566</v>
      </c>
      <c r="BT5" s="197">
        <f t="shared" si="3"/>
        <v>26432.849603012408</v>
      </c>
      <c r="BU5" s="197">
        <f t="shared" si="3"/>
        <v>24978.384564681259</v>
      </c>
      <c r="BV5" s="197">
        <f t="shared" si="3"/>
        <v>22005.060518270217</v>
      </c>
      <c r="BW5" s="197">
        <f t="shared" si="3"/>
        <v>17289.709190680911</v>
      </c>
      <c r="BX5" s="197">
        <f t="shared" si="3"/>
        <v>14608.861107788984</v>
      </c>
      <c r="BY5" s="197">
        <f t="shared" si="3"/>
        <v>10340.68404625016</v>
      </c>
      <c r="BZ5" s="197">
        <f t="shared" si="3"/>
        <v>8490.0621298811584</v>
      </c>
      <c r="CA5" s="197">
        <f t="shared" si="3"/>
        <v>7008.0555275295101</v>
      </c>
      <c r="CB5" s="197">
        <f t="shared" si="3"/>
        <v>1858.4404881198504</v>
      </c>
      <c r="CC5" s="197">
        <f t="shared" si="3"/>
        <v>-73.344836459070137</v>
      </c>
      <c r="CD5" s="197">
        <f t="shared" si="3"/>
        <v>-117.63871719046911</v>
      </c>
      <c r="CE5" s="197">
        <f t="shared" si="3"/>
        <v>-109.65102939801388</v>
      </c>
      <c r="CF5" s="197">
        <f t="shared" si="3"/>
        <v>-102.72791685358082</v>
      </c>
      <c r="CG5" s="223">
        <f t="shared" si="3"/>
        <v>-96.241913632845055</v>
      </c>
    </row>
    <row r="6" spans="1:85" s="448" customFormat="1" x14ac:dyDescent="0.35">
      <c r="A6" s="446"/>
      <c r="B6" s="201" t="s">
        <v>622</v>
      </c>
      <c r="C6" s="64"/>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158">
        <v>0</v>
      </c>
      <c r="AI6" s="158">
        <v>0</v>
      </c>
      <c r="AJ6" s="158">
        <v>0</v>
      </c>
      <c r="AK6" s="158">
        <v>0</v>
      </c>
      <c r="AL6" s="158">
        <v>0</v>
      </c>
      <c r="AM6" s="158">
        <v>0</v>
      </c>
      <c r="AN6" s="158">
        <v>0</v>
      </c>
      <c r="AO6" s="158">
        <v>0</v>
      </c>
      <c r="AP6" s="158">
        <v>0</v>
      </c>
      <c r="AQ6" s="158">
        <v>0</v>
      </c>
      <c r="AR6" s="158">
        <v>0</v>
      </c>
      <c r="AS6" s="158">
        <v>0</v>
      </c>
      <c r="AT6" s="158">
        <v>0</v>
      </c>
      <c r="AU6" s="158">
        <v>0</v>
      </c>
      <c r="AV6" s="158">
        <v>0</v>
      </c>
      <c r="AW6" s="158">
        <v>0</v>
      </c>
      <c r="AX6" s="158">
        <v>0</v>
      </c>
      <c r="AY6" s="158">
        <v>0</v>
      </c>
      <c r="AZ6" s="158">
        <v>0</v>
      </c>
      <c r="BA6" s="158">
        <v>0</v>
      </c>
      <c r="BB6" s="158">
        <v>0</v>
      </c>
      <c r="BC6" s="158">
        <v>0</v>
      </c>
      <c r="BD6" s="158">
        <v>0</v>
      </c>
      <c r="BE6" s="158">
        <v>0</v>
      </c>
      <c r="BF6" s="158">
        <v>0</v>
      </c>
      <c r="BG6" s="158">
        <v>12874.042214362229</v>
      </c>
      <c r="BH6" s="158">
        <v>15327.744681119742</v>
      </c>
      <c r="BI6" s="158">
        <v>16712.419139780723</v>
      </c>
      <c r="BJ6" s="158">
        <v>18031.167082408345</v>
      </c>
      <c r="BK6" s="158">
        <v>19342.611810079608</v>
      </c>
      <c r="BL6" s="158">
        <v>23268.818200331018</v>
      </c>
      <c r="BM6" s="158">
        <v>26651.727024537067</v>
      </c>
      <c r="BN6" s="158">
        <v>27878.190651787692</v>
      </c>
      <c r="BO6" s="158">
        <v>28782.150059510313</v>
      </c>
      <c r="BP6" s="158">
        <v>28831.585150247833</v>
      </c>
      <c r="BQ6" s="158">
        <v>28653.770756574129</v>
      </c>
      <c r="BR6" s="158">
        <v>28669.151591086669</v>
      </c>
      <c r="BS6" s="158">
        <v>27519.381376018566</v>
      </c>
      <c r="BT6" s="158">
        <v>26432.849603012408</v>
      </c>
      <c r="BU6" s="158">
        <v>24978.384564681259</v>
      </c>
      <c r="BV6" s="158">
        <v>22005.060518270217</v>
      </c>
      <c r="BW6" s="158">
        <v>17289.709190680911</v>
      </c>
      <c r="BX6" s="158">
        <v>14608.861107788984</v>
      </c>
      <c r="BY6" s="158">
        <v>10340.68404625016</v>
      </c>
      <c r="BZ6" s="158">
        <v>8490.0621298811584</v>
      </c>
      <c r="CA6" s="158">
        <v>7008.0555275295101</v>
      </c>
      <c r="CB6" s="158">
        <v>1858.4404881198504</v>
      </c>
      <c r="CC6" s="158">
        <v>-73.344836459070137</v>
      </c>
      <c r="CD6" s="158">
        <v>-117.63871719046911</v>
      </c>
      <c r="CE6" s="158">
        <v>-109.65102939801388</v>
      </c>
      <c r="CF6" s="158">
        <v>-102.72791685358082</v>
      </c>
      <c r="CG6" s="159">
        <v>-96.241913632845055</v>
      </c>
    </row>
    <row r="7" spans="1:85" s="448" customFormat="1" x14ac:dyDescent="0.35">
      <c r="A7" s="446"/>
      <c r="B7" s="201" t="s">
        <v>623</v>
      </c>
      <c r="C7" s="64"/>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158">
        <v>0</v>
      </c>
      <c r="AI7" s="158">
        <v>0</v>
      </c>
      <c r="AJ7" s="158">
        <v>0</v>
      </c>
      <c r="AK7" s="158">
        <v>0</v>
      </c>
      <c r="AL7" s="158">
        <v>0</v>
      </c>
      <c r="AM7" s="158">
        <v>0</v>
      </c>
      <c r="AN7" s="158">
        <v>0</v>
      </c>
      <c r="AO7" s="158">
        <v>0</v>
      </c>
      <c r="AP7" s="158">
        <v>0</v>
      </c>
      <c r="AQ7" s="158">
        <v>0</v>
      </c>
      <c r="AR7" s="158">
        <v>0</v>
      </c>
      <c r="AS7" s="158">
        <v>0</v>
      </c>
      <c r="AT7" s="158">
        <v>0</v>
      </c>
      <c r="AU7" s="158">
        <v>0</v>
      </c>
      <c r="AV7" s="158">
        <v>0</v>
      </c>
      <c r="AW7" s="158">
        <v>0</v>
      </c>
      <c r="AX7" s="158">
        <v>0</v>
      </c>
      <c r="AY7" s="158">
        <v>0</v>
      </c>
      <c r="AZ7" s="158">
        <v>0</v>
      </c>
      <c r="BA7" s="158">
        <v>0</v>
      </c>
      <c r="BB7" s="158">
        <v>0</v>
      </c>
      <c r="BC7" s="158">
        <v>1055.1934053951668</v>
      </c>
      <c r="BD7" s="158">
        <v>4298.3955376594622</v>
      </c>
      <c r="BE7" s="158">
        <v>5456.0631067141403</v>
      </c>
      <c r="BF7" s="158">
        <v>6393.3457175844296</v>
      </c>
      <c r="BG7" s="158">
        <v>0</v>
      </c>
      <c r="BH7" s="158">
        <v>0</v>
      </c>
      <c r="BI7" s="158">
        <v>0</v>
      </c>
      <c r="BJ7" s="158">
        <v>0</v>
      </c>
      <c r="BK7" s="158">
        <v>0</v>
      </c>
      <c r="BL7" s="158">
        <v>0</v>
      </c>
      <c r="BM7" s="158">
        <v>0</v>
      </c>
      <c r="BN7" s="158">
        <v>0</v>
      </c>
      <c r="BO7" s="158">
        <v>0</v>
      </c>
      <c r="BP7" s="158">
        <v>0</v>
      </c>
      <c r="BQ7" s="158">
        <v>0</v>
      </c>
      <c r="BR7" s="158">
        <v>0</v>
      </c>
      <c r="BS7" s="158">
        <v>0</v>
      </c>
      <c r="BT7" s="158">
        <v>0</v>
      </c>
      <c r="BU7" s="158">
        <v>0</v>
      </c>
      <c r="BV7" s="158">
        <v>0</v>
      </c>
      <c r="BW7" s="158">
        <v>0</v>
      </c>
      <c r="BX7" s="158">
        <v>0</v>
      </c>
      <c r="BY7" s="158">
        <v>0</v>
      </c>
      <c r="BZ7" s="158">
        <v>0</v>
      </c>
      <c r="CA7" s="158">
        <v>0</v>
      </c>
      <c r="CB7" s="158">
        <v>0</v>
      </c>
      <c r="CC7" s="158">
        <v>0</v>
      </c>
      <c r="CD7" s="158">
        <v>0</v>
      </c>
      <c r="CE7" s="158">
        <v>0</v>
      </c>
      <c r="CF7" s="158">
        <v>0</v>
      </c>
      <c r="CG7" s="159">
        <v>0</v>
      </c>
    </row>
    <row r="8" spans="1:85" s="448" customFormat="1" ht="25.5" customHeight="1" x14ac:dyDescent="0.35">
      <c r="A8" s="446"/>
      <c r="B8" s="62" t="s">
        <v>624</v>
      </c>
      <c r="C8" s="449"/>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158">
        <v>0</v>
      </c>
      <c r="AI8" s="158">
        <v>0</v>
      </c>
      <c r="AJ8" s="158">
        <v>0</v>
      </c>
      <c r="AK8" s="158">
        <v>0</v>
      </c>
      <c r="AL8" s="158">
        <v>0</v>
      </c>
      <c r="AM8" s="158">
        <v>0</v>
      </c>
      <c r="AN8" s="158">
        <v>0</v>
      </c>
      <c r="AO8" s="158">
        <v>0</v>
      </c>
      <c r="AP8" s="158">
        <v>0</v>
      </c>
      <c r="AQ8" s="158">
        <v>0</v>
      </c>
      <c r="AR8" s="158">
        <v>0</v>
      </c>
      <c r="AS8" s="158">
        <v>0</v>
      </c>
      <c r="AT8" s="158">
        <v>0</v>
      </c>
      <c r="AU8" s="158">
        <v>0</v>
      </c>
      <c r="AV8" s="158">
        <v>0</v>
      </c>
      <c r="AW8" s="158">
        <v>0</v>
      </c>
      <c r="AX8" s="158">
        <v>0</v>
      </c>
      <c r="AY8" s="158">
        <v>0</v>
      </c>
      <c r="AZ8" s="158">
        <v>0</v>
      </c>
      <c r="BA8" s="158">
        <v>0</v>
      </c>
      <c r="BB8" s="158">
        <v>0</v>
      </c>
      <c r="BC8" s="158">
        <v>0</v>
      </c>
      <c r="BD8" s="158">
        <v>0</v>
      </c>
      <c r="BE8" s="158">
        <v>0</v>
      </c>
      <c r="BF8" s="158">
        <v>0</v>
      </c>
      <c r="BG8" s="158">
        <v>9116.2705311041791</v>
      </c>
      <c r="BH8" s="158">
        <v>9279.9480273493427</v>
      </c>
      <c r="BI8" s="158">
        <v>9453.7507217152688</v>
      </c>
      <c r="BJ8" s="158">
        <v>9825.8937967826078</v>
      </c>
      <c r="BK8" s="158">
        <v>10261.521438727163</v>
      </c>
      <c r="BL8" s="158">
        <v>10900.406863522961</v>
      </c>
      <c r="BM8" s="158">
        <v>11445.824221207107</v>
      </c>
      <c r="BN8" s="158">
        <v>11771.076595896493</v>
      </c>
      <c r="BO8" s="158">
        <v>11787.966948892166</v>
      </c>
      <c r="BP8" s="158">
        <v>11780.394876706658</v>
      </c>
      <c r="BQ8" s="158">
        <v>11062.285844340486</v>
      </c>
      <c r="BR8" s="158">
        <v>11198.376776469457</v>
      </c>
      <c r="BS8" s="158">
        <v>11294.499063995099</v>
      </c>
      <c r="BT8" s="158">
        <v>11255.341996758169</v>
      </c>
      <c r="BU8" s="158">
        <v>11216.14163079983</v>
      </c>
      <c r="BV8" s="158">
        <v>11169.536591257416</v>
      </c>
      <c r="BW8" s="158">
        <v>11080.505293804246</v>
      </c>
      <c r="BX8" s="158">
        <v>11115.249197740488</v>
      </c>
      <c r="BY8" s="158">
        <v>10985.515655711268</v>
      </c>
      <c r="BZ8" s="158">
        <v>11216.440409603538</v>
      </c>
      <c r="CA8" s="158">
        <v>12101.024612493877</v>
      </c>
      <c r="CB8" s="158">
        <v>12912.227148773751</v>
      </c>
      <c r="CC8" s="158">
        <v>12959.611286760733</v>
      </c>
      <c r="CD8" s="158">
        <v>13101.690093747706</v>
      </c>
      <c r="CE8" s="158">
        <v>13232.549333755116</v>
      </c>
      <c r="CF8" s="158">
        <v>13287.269270524657</v>
      </c>
      <c r="CG8" s="159">
        <v>13371.098602922237</v>
      </c>
    </row>
    <row r="9" spans="1:85" s="448" customFormat="1" ht="25.5" customHeight="1" x14ac:dyDescent="0.35">
      <c r="A9" s="446"/>
      <c r="B9" s="447" t="s">
        <v>625</v>
      </c>
      <c r="C9" s="449"/>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158">
        <f t="shared" ref="AH9:BM9" si="4">SUM(AH10:AH13)</f>
        <v>0</v>
      </c>
      <c r="AI9" s="158">
        <f t="shared" si="4"/>
        <v>0</v>
      </c>
      <c r="AJ9" s="158">
        <f t="shared" si="4"/>
        <v>0</v>
      </c>
      <c r="AK9" s="158">
        <f t="shared" si="4"/>
        <v>0</v>
      </c>
      <c r="AL9" s="158">
        <f t="shared" si="4"/>
        <v>0</v>
      </c>
      <c r="AM9" s="158">
        <f t="shared" si="4"/>
        <v>0</v>
      </c>
      <c r="AN9" s="158">
        <f t="shared" si="4"/>
        <v>0</v>
      </c>
      <c r="AO9" s="158">
        <f t="shared" si="4"/>
        <v>0</v>
      </c>
      <c r="AP9" s="158">
        <f t="shared" si="4"/>
        <v>0</v>
      </c>
      <c r="AQ9" s="158">
        <f t="shared" si="4"/>
        <v>0</v>
      </c>
      <c r="AR9" s="158">
        <f t="shared" si="4"/>
        <v>0</v>
      </c>
      <c r="AS9" s="158">
        <f t="shared" si="4"/>
        <v>0</v>
      </c>
      <c r="AT9" s="158">
        <f t="shared" si="4"/>
        <v>0</v>
      </c>
      <c r="AU9" s="158">
        <f t="shared" si="4"/>
        <v>0</v>
      </c>
      <c r="AV9" s="158">
        <f t="shared" si="4"/>
        <v>0</v>
      </c>
      <c r="AW9" s="158">
        <f t="shared" si="4"/>
        <v>0</v>
      </c>
      <c r="AX9" s="158">
        <f t="shared" si="4"/>
        <v>0</v>
      </c>
      <c r="AY9" s="158">
        <f t="shared" si="4"/>
        <v>0</v>
      </c>
      <c r="AZ9" s="158">
        <f t="shared" si="4"/>
        <v>0</v>
      </c>
      <c r="BA9" s="158">
        <f t="shared" si="4"/>
        <v>0</v>
      </c>
      <c r="BB9" s="158">
        <f t="shared" si="4"/>
        <v>0</v>
      </c>
      <c r="BC9" s="158">
        <f t="shared" si="4"/>
        <v>0</v>
      </c>
      <c r="BD9" s="158">
        <f t="shared" si="4"/>
        <v>0</v>
      </c>
      <c r="BE9" s="158">
        <f t="shared" si="4"/>
        <v>0</v>
      </c>
      <c r="BF9" s="158">
        <f t="shared" si="4"/>
        <v>0</v>
      </c>
      <c r="BG9" s="158">
        <f t="shared" si="4"/>
        <v>20</v>
      </c>
      <c r="BH9" s="158">
        <f t="shared" si="4"/>
        <v>37.799999999999997</v>
      </c>
      <c r="BI9" s="158">
        <f t="shared" si="4"/>
        <v>480.12300132909712</v>
      </c>
      <c r="BJ9" s="158">
        <f t="shared" si="4"/>
        <v>255.12901574999998</v>
      </c>
      <c r="BK9" s="158">
        <f t="shared" si="4"/>
        <v>248.09961419999996</v>
      </c>
      <c r="BL9" s="158">
        <f t="shared" si="4"/>
        <v>330.64953000000003</v>
      </c>
      <c r="BM9" s="158">
        <f t="shared" si="4"/>
        <v>584.34068080125064</v>
      </c>
      <c r="BN9" s="158">
        <f t="shared" ref="BN9:CG9" si="5">SUM(BN10:BN13)</f>
        <v>495.67599999999999</v>
      </c>
      <c r="BO9" s="158">
        <f t="shared" si="5"/>
        <v>164.18799999999999</v>
      </c>
      <c r="BP9" s="158">
        <f t="shared" si="5"/>
        <v>38.083999999999996</v>
      </c>
      <c r="BQ9" s="158">
        <f t="shared" si="5"/>
        <v>60.445999999999998</v>
      </c>
      <c r="BR9" s="158">
        <f t="shared" si="5"/>
        <v>77.471000000000004</v>
      </c>
      <c r="BS9" s="158">
        <f t="shared" si="5"/>
        <v>126.741</v>
      </c>
      <c r="BT9" s="158">
        <f t="shared" si="5"/>
        <v>171.30799999999996</v>
      </c>
      <c r="BU9" s="158">
        <f t="shared" si="5"/>
        <v>168.72800000000001</v>
      </c>
      <c r="BV9" s="158">
        <f t="shared" si="5"/>
        <v>242.51900000000001</v>
      </c>
      <c r="BW9" s="158">
        <f t="shared" si="5"/>
        <v>305.1815029573537</v>
      </c>
      <c r="BX9" s="158">
        <f t="shared" si="5"/>
        <v>325.12115082531068</v>
      </c>
      <c r="BY9" s="158">
        <f t="shared" si="5"/>
        <v>489.1430371868455</v>
      </c>
      <c r="BZ9" s="158">
        <f t="shared" si="5"/>
        <v>607.81498529782868</v>
      </c>
      <c r="CA9" s="158">
        <f t="shared" si="5"/>
        <v>701.47301561583549</v>
      </c>
      <c r="CB9" s="158">
        <f t="shared" si="5"/>
        <v>682.92195640345028</v>
      </c>
      <c r="CC9" s="158">
        <f t="shared" si="5"/>
        <v>500.89052012260709</v>
      </c>
      <c r="CD9" s="158">
        <f t="shared" si="5"/>
        <v>441.70813884283632</v>
      </c>
      <c r="CE9" s="158">
        <f t="shared" si="5"/>
        <v>463.56627582887643</v>
      </c>
      <c r="CF9" s="158">
        <f t="shared" si="5"/>
        <v>476.24651076087537</v>
      </c>
      <c r="CG9" s="159">
        <f t="shared" si="5"/>
        <v>482.33321230137454</v>
      </c>
    </row>
    <row r="10" spans="1:85" s="448" customFormat="1" x14ac:dyDescent="0.35">
      <c r="A10" s="446"/>
      <c r="B10" s="292" t="s">
        <v>626</v>
      </c>
      <c r="C10" s="449"/>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158">
        <v>0</v>
      </c>
      <c r="AI10" s="158">
        <v>0</v>
      </c>
      <c r="AJ10" s="158">
        <v>0</v>
      </c>
      <c r="AK10" s="158">
        <v>0</v>
      </c>
      <c r="AL10" s="158">
        <v>0</v>
      </c>
      <c r="AM10" s="158">
        <v>0</v>
      </c>
      <c r="AN10" s="158">
        <v>0</v>
      </c>
      <c r="AO10" s="158">
        <v>0</v>
      </c>
      <c r="AP10" s="158">
        <v>0</v>
      </c>
      <c r="AQ10" s="158">
        <v>0</v>
      </c>
      <c r="AR10" s="158">
        <v>0</v>
      </c>
      <c r="AS10" s="158">
        <v>0</v>
      </c>
      <c r="AT10" s="158">
        <v>0</v>
      </c>
      <c r="AU10" s="158">
        <v>0</v>
      </c>
      <c r="AV10" s="158">
        <v>0</v>
      </c>
      <c r="AW10" s="158">
        <v>0</v>
      </c>
      <c r="AX10" s="158">
        <v>0</v>
      </c>
      <c r="AY10" s="158">
        <v>0</v>
      </c>
      <c r="AZ10" s="158">
        <v>0</v>
      </c>
      <c r="BA10" s="158">
        <v>0</v>
      </c>
      <c r="BB10" s="158">
        <v>0</v>
      </c>
      <c r="BC10" s="158">
        <v>0</v>
      </c>
      <c r="BD10" s="158">
        <v>0</v>
      </c>
      <c r="BE10" s="158">
        <v>0</v>
      </c>
      <c r="BF10" s="158">
        <v>0</v>
      </c>
      <c r="BG10" s="158">
        <v>0</v>
      </c>
      <c r="BH10" s="158">
        <v>0</v>
      </c>
      <c r="BI10" s="158">
        <v>430.12300132909712</v>
      </c>
      <c r="BJ10" s="158">
        <v>248.43701574999997</v>
      </c>
      <c r="BK10" s="158">
        <v>205.29961419999995</v>
      </c>
      <c r="BL10" s="158">
        <v>287.18713000000002</v>
      </c>
      <c r="BM10" s="158">
        <v>375.84635547314184</v>
      </c>
      <c r="BN10" s="158">
        <v>330.87599999999998</v>
      </c>
      <c r="BO10" s="158">
        <v>83.781999999999996</v>
      </c>
      <c r="BP10" s="158">
        <v>0.53100000000000003</v>
      </c>
      <c r="BQ10" s="158">
        <v>0.216</v>
      </c>
      <c r="BR10" s="158">
        <v>1.0999999999999999E-2</v>
      </c>
      <c r="BS10" s="158">
        <v>5.0000000000000001E-3</v>
      </c>
      <c r="BT10" s="158">
        <v>4.0000000000000001E-3</v>
      </c>
      <c r="BU10" s="158">
        <v>2E-3</v>
      </c>
      <c r="BV10" s="158">
        <v>0</v>
      </c>
      <c r="BW10" s="158">
        <v>9.0000000000000011E-3</v>
      </c>
      <c r="BX10" s="158">
        <v>5.0000000000000001E-3</v>
      </c>
      <c r="BY10" s="158">
        <v>8.0000000000000002E-3</v>
      </c>
      <c r="BZ10" s="158">
        <v>1E-3</v>
      </c>
      <c r="CA10" s="158">
        <v>1E-3</v>
      </c>
      <c r="CB10" s="158">
        <v>1E-3</v>
      </c>
      <c r="CC10" s="158">
        <v>1E-3</v>
      </c>
      <c r="CD10" s="158">
        <v>1E-3</v>
      </c>
      <c r="CE10" s="158">
        <v>1E-3</v>
      </c>
      <c r="CF10" s="158">
        <v>1E-3</v>
      </c>
      <c r="CG10" s="159">
        <v>0</v>
      </c>
    </row>
    <row r="11" spans="1:85" s="452" customFormat="1" x14ac:dyDescent="0.35">
      <c r="A11" s="450"/>
      <c r="B11" s="451" t="s">
        <v>627</v>
      </c>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158">
        <v>0</v>
      </c>
      <c r="AI11" s="158">
        <v>0</v>
      </c>
      <c r="AJ11" s="158">
        <v>0</v>
      </c>
      <c r="AK11" s="158">
        <v>0</v>
      </c>
      <c r="AL11" s="158">
        <v>0</v>
      </c>
      <c r="AM11" s="158">
        <v>0</v>
      </c>
      <c r="AN11" s="158">
        <v>0</v>
      </c>
      <c r="AO11" s="158">
        <v>0</v>
      </c>
      <c r="AP11" s="158">
        <v>0</v>
      </c>
      <c r="AQ11" s="158">
        <v>0</v>
      </c>
      <c r="AR11" s="158">
        <v>0</v>
      </c>
      <c r="AS11" s="158">
        <v>0</v>
      </c>
      <c r="AT11" s="158">
        <v>0</v>
      </c>
      <c r="AU11" s="158">
        <v>0</v>
      </c>
      <c r="AV11" s="158">
        <v>0</v>
      </c>
      <c r="AW11" s="158">
        <v>0</v>
      </c>
      <c r="AX11" s="158">
        <v>0</v>
      </c>
      <c r="AY11" s="158">
        <v>0</v>
      </c>
      <c r="AZ11" s="158">
        <v>0</v>
      </c>
      <c r="BA11" s="158">
        <v>0</v>
      </c>
      <c r="BB11" s="158">
        <v>0</v>
      </c>
      <c r="BC11" s="158">
        <v>0</v>
      </c>
      <c r="BD11" s="158">
        <v>0</v>
      </c>
      <c r="BE11" s="158">
        <v>0</v>
      </c>
      <c r="BF11" s="158">
        <v>0</v>
      </c>
      <c r="BG11" s="158">
        <v>0</v>
      </c>
      <c r="BH11" s="158">
        <v>0</v>
      </c>
      <c r="BI11" s="158">
        <v>0</v>
      </c>
      <c r="BJ11" s="158">
        <v>0</v>
      </c>
      <c r="BK11" s="158">
        <v>0</v>
      </c>
      <c r="BL11" s="158">
        <v>0</v>
      </c>
      <c r="BM11" s="158">
        <v>162.45132532810879</v>
      </c>
      <c r="BN11" s="158">
        <v>111.17099999999999</v>
      </c>
      <c r="BO11" s="158">
        <v>0</v>
      </c>
      <c r="BP11" s="158">
        <v>0</v>
      </c>
      <c r="BQ11" s="158">
        <v>0</v>
      </c>
      <c r="BR11" s="158">
        <v>0</v>
      </c>
      <c r="BS11" s="158">
        <v>0</v>
      </c>
      <c r="BT11" s="158">
        <v>0</v>
      </c>
      <c r="BU11" s="158">
        <v>0</v>
      </c>
      <c r="BV11" s="158">
        <v>0</v>
      </c>
      <c r="BW11" s="158">
        <v>0</v>
      </c>
      <c r="BX11" s="158">
        <v>0</v>
      </c>
      <c r="BY11" s="158">
        <v>0</v>
      </c>
      <c r="BZ11" s="158">
        <v>0</v>
      </c>
      <c r="CA11" s="158">
        <v>0</v>
      </c>
      <c r="CB11" s="158">
        <v>0</v>
      </c>
      <c r="CC11" s="158">
        <v>0</v>
      </c>
      <c r="CD11" s="158">
        <v>0</v>
      </c>
      <c r="CE11" s="158">
        <v>0</v>
      </c>
      <c r="CF11" s="158">
        <v>0</v>
      </c>
      <c r="CG11" s="159">
        <v>0</v>
      </c>
    </row>
    <row r="12" spans="1:85" s="452" customFormat="1" x14ac:dyDescent="0.35">
      <c r="A12" s="450"/>
      <c r="B12" s="451" t="s">
        <v>628</v>
      </c>
      <c r="D12" s="453"/>
      <c r="E12" s="453"/>
      <c r="F12" s="453"/>
      <c r="G12" s="453"/>
      <c r="H12" s="453"/>
      <c r="I12" s="453"/>
      <c r="J12" s="453"/>
      <c r="K12" s="453"/>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158">
        <v>0</v>
      </c>
      <c r="AI12" s="158">
        <v>0</v>
      </c>
      <c r="AJ12" s="158">
        <v>0</v>
      </c>
      <c r="AK12" s="158">
        <v>0</v>
      </c>
      <c r="AL12" s="158">
        <v>0</v>
      </c>
      <c r="AM12" s="158">
        <v>0</v>
      </c>
      <c r="AN12" s="158">
        <v>0</v>
      </c>
      <c r="AO12" s="158">
        <v>0</v>
      </c>
      <c r="AP12" s="158">
        <v>0</v>
      </c>
      <c r="AQ12" s="158">
        <v>0</v>
      </c>
      <c r="AR12" s="158">
        <v>0</v>
      </c>
      <c r="AS12" s="158">
        <v>0</v>
      </c>
      <c r="AT12" s="158">
        <v>0</v>
      </c>
      <c r="AU12" s="158">
        <v>0</v>
      </c>
      <c r="AV12" s="158">
        <v>0</v>
      </c>
      <c r="AW12" s="158">
        <v>0</v>
      </c>
      <c r="AX12" s="158">
        <v>0</v>
      </c>
      <c r="AY12" s="158">
        <v>0</v>
      </c>
      <c r="AZ12" s="158">
        <v>0</v>
      </c>
      <c r="BA12" s="158">
        <v>0</v>
      </c>
      <c r="BB12" s="158">
        <v>0</v>
      </c>
      <c r="BC12" s="158">
        <v>0</v>
      </c>
      <c r="BD12" s="158">
        <v>0</v>
      </c>
      <c r="BE12" s="158">
        <v>0</v>
      </c>
      <c r="BF12" s="158">
        <v>0</v>
      </c>
      <c r="BG12" s="158">
        <v>20</v>
      </c>
      <c r="BH12" s="158">
        <v>37.799999999999997</v>
      </c>
      <c r="BI12" s="158">
        <v>50</v>
      </c>
      <c r="BJ12" s="158">
        <v>6.6919999999999993</v>
      </c>
      <c r="BK12" s="158">
        <v>42.8</v>
      </c>
      <c r="BL12" s="158">
        <v>43.462400000000002</v>
      </c>
      <c r="BM12" s="158">
        <v>46.042999999999999</v>
      </c>
      <c r="BN12" s="158">
        <v>53.629000000000005</v>
      </c>
      <c r="BO12" s="158">
        <v>80.406000000000006</v>
      </c>
      <c r="BP12" s="158">
        <v>37.552999999999997</v>
      </c>
      <c r="BQ12" s="158">
        <v>60.23</v>
      </c>
      <c r="BR12" s="158">
        <v>71.89200000000001</v>
      </c>
      <c r="BS12" s="158">
        <v>99.076000000000008</v>
      </c>
      <c r="BT12" s="158">
        <v>129.22799999999998</v>
      </c>
      <c r="BU12" s="158">
        <v>90</v>
      </c>
      <c r="BV12" s="158">
        <v>79</v>
      </c>
      <c r="BW12" s="158">
        <v>72</v>
      </c>
      <c r="BX12" s="158">
        <v>90</v>
      </c>
      <c r="BY12" s="158">
        <v>88</v>
      </c>
      <c r="BZ12" s="158">
        <v>88</v>
      </c>
      <c r="CA12" s="158">
        <v>93</v>
      </c>
      <c r="CB12" s="158">
        <v>98</v>
      </c>
      <c r="CC12" s="158">
        <v>98</v>
      </c>
      <c r="CD12" s="158">
        <v>98</v>
      </c>
      <c r="CE12" s="158">
        <v>98</v>
      </c>
      <c r="CF12" s="158">
        <v>98</v>
      </c>
      <c r="CG12" s="159">
        <v>98</v>
      </c>
    </row>
    <row r="13" spans="1:85" s="452" customFormat="1" ht="25.5" customHeight="1" x14ac:dyDescent="0.35">
      <c r="A13" s="450"/>
      <c r="B13" s="451" t="s">
        <v>629</v>
      </c>
      <c r="D13" s="453"/>
      <c r="E13" s="453"/>
      <c r="F13" s="453"/>
      <c r="G13" s="453"/>
      <c r="H13" s="453"/>
      <c r="I13" s="453"/>
      <c r="J13" s="453"/>
      <c r="K13" s="453"/>
      <c r="L13" s="453"/>
      <c r="M13" s="453"/>
      <c r="N13" s="453"/>
      <c r="O13" s="453"/>
      <c r="P13" s="453"/>
      <c r="Q13" s="453"/>
      <c r="R13" s="453"/>
      <c r="S13" s="453"/>
      <c r="T13" s="453"/>
      <c r="U13" s="453"/>
      <c r="V13" s="453"/>
      <c r="W13" s="453"/>
      <c r="X13" s="453"/>
      <c r="Y13" s="453"/>
      <c r="Z13" s="453"/>
      <c r="AA13" s="453"/>
      <c r="AB13" s="453"/>
      <c r="AC13" s="453"/>
      <c r="AD13" s="453"/>
      <c r="AE13" s="453"/>
      <c r="AF13" s="453"/>
      <c r="AG13" s="453"/>
      <c r="AH13" s="158">
        <v>0</v>
      </c>
      <c r="AI13" s="158">
        <v>0</v>
      </c>
      <c r="AJ13" s="158">
        <v>0</v>
      </c>
      <c r="AK13" s="158">
        <v>0</v>
      </c>
      <c r="AL13" s="158">
        <v>0</v>
      </c>
      <c r="AM13" s="158">
        <v>0</v>
      </c>
      <c r="AN13" s="158">
        <v>0</v>
      </c>
      <c r="AO13" s="158">
        <v>0</v>
      </c>
      <c r="AP13" s="158">
        <v>0</v>
      </c>
      <c r="AQ13" s="158">
        <v>0</v>
      </c>
      <c r="AR13" s="158">
        <v>0</v>
      </c>
      <c r="AS13" s="158">
        <v>0</v>
      </c>
      <c r="AT13" s="158">
        <v>0</v>
      </c>
      <c r="AU13" s="158">
        <v>0</v>
      </c>
      <c r="AV13" s="158">
        <v>0</v>
      </c>
      <c r="AW13" s="158">
        <v>0</v>
      </c>
      <c r="AX13" s="158">
        <v>0</v>
      </c>
      <c r="AY13" s="158">
        <v>0</v>
      </c>
      <c r="AZ13" s="158">
        <v>0</v>
      </c>
      <c r="BA13" s="158">
        <v>0</v>
      </c>
      <c r="BB13" s="158">
        <v>0</v>
      </c>
      <c r="BC13" s="158">
        <v>0</v>
      </c>
      <c r="BD13" s="158">
        <v>0</v>
      </c>
      <c r="BE13" s="158">
        <v>0</v>
      </c>
      <c r="BF13" s="158">
        <v>0</v>
      </c>
      <c r="BG13" s="158">
        <v>0</v>
      </c>
      <c r="BH13" s="158">
        <v>0</v>
      </c>
      <c r="BI13" s="158">
        <v>0</v>
      </c>
      <c r="BJ13" s="158">
        <v>0</v>
      </c>
      <c r="BK13" s="158">
        <v>0</v>
      </c>
      <c r="BL13" s="158">
        <v>0</v>
      </c>
      <c r="BM13" s="158">
        <v>0</v>
      </c>
      <c r="BN13" s="158">
        <v>0</v>
      </c>
      <c r="BO13" s="158">
        <v>0</v>
      </c>
      <c r="BP13" s="158">
        <v>0</v>
      </c>
      <c r="BQ13" s="158">
        <v>0</v>
      </c>
      <c r="BR13" s="158">
        <v>5.5680000000000005</v>
      </c>
      <c r="BS13" s="158">
        <v>27.66</v>
      </c>
      <c r="BT13" s="158">
        <v>42.076000000000001</v>
      </c>
      <c r="BU13" s="158">
        <v>78.725999999999999</v>
      </c>
      <c r="BV13" s="158">
        <v>163.51900000000001</v>
      </c>
      <c r="BW13" s="158">
        <v>233.17250295735369</v>
      </c>
      <c r="BX13" s="158">
        <v>235.11615082531065</v>
      </c>
      <c r="BY13" s="158">
        <v>401.13503718684552</v>
      </c>
      <c r="BZ13" s="158">
        <v>519.81398529782871</v>
      </c>
      <c r="CA13" s="158">
        <v>608.47201561583552</v>
      </c>
      <c r="CB13" s="158">
        <v>584.9209564034503</v>
      </c>
      <c r="CC13" s="158">
        <v>402.88952012260711</v>
      </c>
      <c r="CD13" s="158">
        <v>343.70713884283634</v>
      </c>
      <c r="CE13" s="158">
        <v>365.56527582887645</v>
      </c>
      <c r="CF13" s="158">
        <v>378.24551076087533</v>
      </c>
      <c r="CG13" s="159">
        <v>384.33321230137454</v>
      </c>
    </row>
    <row r="14" spans="1:85" x14ac:dyDescent="0.35">
      <c r="A14" s="454"/>
      <c r="B14" s="455"/>
      <c r="C14" s="439"/>
      <c r="D14" s="456"/>
      <c r="E14" s="456"/>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7"/>
      <c r="AI14" s="457"/>
      <c r="AJ14" s="457"/>
      <c r="AK14" s="457"/>
      <c r="AL14" s="457"/>
      <c r="AM14" s="457"/>
      <c r="AN14" s="457"/>
      <c r="AO14" s="457"/>
      <c r="AP14" s="457"/>
      <c r="AQ14" s="457"/>
      <c r="AR14" s="457"/>
      <c r="AS14" s="457"/>
      <c r="AT14" s="457"/>
      <c r="AU14" s="457"/>
      <c r="AV14" s="457"/>
      <c r="AW14" s="457"/>
      <c r="AX14" s="457"/>
      <c r="AY14" s="457"/>
      <c r="AZ14" s="457"/>
      <c r="BA14" s="457"/>
      <c r="BB14" s="457"/>
      <c r="BC14" s="457"/>
      <c r="BD14" s="457"/>
      <c r="BE14" s="457"/>
      <c r="BF14" s="457"/>
      <c r="BG14" s="457"/>
      <c r="BH14" s="457"/>
      <c r="BI14" s="457"/>
      <c r="BJ14" s="457"/>
      <c r="BK14" s="457"/>
      <c r="BL14" s="457"/>
      <c r="BM14" s="457"/>
      <c r="BN14" s="457"/>
      <c r="BO14" s="457"/>
      <c r="BP14" s="457"/>
      <c r="BQ14" s="457"/>
      <c r="BR14" s="457"/>
      <c r="BS14" s="457"/>
      <c r="BT14" s="457"/>
      <c r="BU14" s="457"/>
      <c r="BV14" s="457"/>
      <c r="BW14" s="457"/>
      <c r="BX14" s="458"/>
      <c r="BY14" s="458"/>
      <c r="BZ14" s="458"/>
      <c r="CA14" s="458"/>
      <c r="CB14" s="458"/>
      <c r="CC14" s="458"/>
      <c r="CD14" s="458"/>
      <c r="CE14" s="458"/>
      <c r="CF14" s="458"/>
      <c r="CG14" s="459"/>
    </row>
    <row r="15" spans="1:85" s="448" customFormat="1" ht="41.25" customHeight="1" x14ac:dyDescent="0.35">
      <c r="A15" s="460"/>
      <c r="B15" s="461" t="s">
        <v>621</v>
      </c>
      <c r="C15" s="462"/>
      <c r="D15" s="46" t="s">
        <v>274</v>
      </c>
      <c r="E15" s="46" t="s">
        <v>275</v>
      </c>
      <c r="F15" s="46" t="s">
        <v>276</v>
      </c>
      <c r="G15" s="46" t="s">
        <v>277</v>
      </c>
      <c r="H15" s="46" t="s">
        <v>278</v>
      </c>
      <c r="I15" s="46" t="s">
        <v>279</v>
      </c>
      <c r="J15" s="46" t="s">
        <v>280</v>
      </c>
      <c r="K15" s="46" t="s">
        <v>281</v>
      </c>
      <c r="L15" s="46" t="s">
        <v>282</v>
      </c>
      <c r="M15" s="46" t="s">
        <v>283</v>
      </c>
      <c r="N15" s="46" t="s">
        <v>284</v>
      </c>
      <c r="O15" s="46" t="s">
        <v>285</v>
      </c>
      <c r="P15" s="46" t="s">
        <v>286</v>
      </c>
      <c r="Q15" s="46" t="s">
        <v>287</v>
      </c>
      <c r="R15" s="46" t="s">
        <v>288</v>
      </c>
      <c r="S15" s="46" t="s">
        <v>289</v>
      </c>
      <c r="T15" s="46" t="s">
        <v>290</v>
      </c>
      <c r="U15" s="46" t="s">
        <v>291</v>
      </c>
      <c r="V15" s="46" t="s">
        <v>292</v>
      </c>
      <c r="W15" s="46" t="s">
        <v>293</v>
      </c>
      <c r="X15" s="46" t="s">
        <v>294</v>
      </c>
      <c r="Y15" s="46" t="s">
        <v>295</v>
      </c>
      <c r="Z15" s="46" t="s">
        <v>296</v>
      </c>
      <c r="AA15" s="46" t="s">
        <v>297</v>
      </c>
      <c r="AB15" s="46" t="s">
        <v>298</v>
      </c>
      <c r="AC15" s="46" t="s">
        <v>299</v>
      </c>
      <c r="AD15" s="46" t="s">
        <v>300</v>
      </c>
      <c r="AE15" s="46" t="s">
        <v>301</v>
      </c>
      <c r="AF15" s="46" t="s">
        <v>302</v>
      </c>
      <c r="AG15" s="46" t="s">
        <v>303</v>
      </c>
      <c r="AH15" s="46" t="s">
        <v>304</v>
      </c>
      <c r="AI15" s="46" t="s">
        <v>305</v>
      </c>
      <c r="AJ15" s="46" t="s">
        <v>306</v>
      </c>
      <c r="AK15" s="46" t="s">
        <v>307</v>
      </c>
      <c r="AL15" s="46" t="s">
        <v>308</v>
      </c>
      <c r="AM15" s="46" t="s">
        <v>309</v>
      </c>
      <c r="AN15" s="46" t="s">
        <v>310</v>
      </c>
      <c r="AO15" s="46" t="s">
        <v>311</v>
      </c>
      <c r="AP15" s="46" t="s">
        <v>312</v>
      </c>
      <c r="AQ15" s="46" t="s">
        <v>313</v>
      </c>
      <c r="AR15" s="46" t="s">
        <v>314</v>
      </c>
      <c r="AS15" s="46" t="s">
        <v>315</v>
      </c>
      <c r="AT15" s="46" t="s">
        <v>316</v>
      </c>
      <c r="AU15" s="46" t="s">
        <v>317</v>
      </c>
      <c r="AV15" s="46" t="s">
        <v>318</v>
      </c>
      <c r="AW15" s="46" t="s">
        <v>319</v>
      </c>
      <c r="AX15" s="46" t="s">
        <v>320</v>
      </c>
      <c r="AY15" s="46" t="s">
        <v>211</v>
      </c>
      <c r="AZ15" s="46" t="s">
        <v>212</v>
      </c>
      <c r="BA15" s="46" t="s">
        <v>213</v>
      </c>
      <c r="BB15" s="46" t="s">
        <v>214</v>
      </c>
      <c r="BC15" s="46" t="s">
        <v>215</v>
      </c>
      <c r="BD15" s="46" t="s">
        <v>216</v>
      </c>
      <c r="BE15" s="46" t="s">
        <v>217</v>
      </c>
      <c r="BF15" s="46" t="s">
        <v>218</v>
      </c>
      <c r="BG15" s="46" t="s">
        <v>219</v>
      </c>
      <c r="BH15" s="46" t="s">
        <v>220</v>
      </c>
      <c r="BI15" s="46" t="s">
        <v>221</v>
      </c>
      <c r="BJ15" s="46" t="s">
        <v>222</v>
      </c>
      <c r="BK15" s="46" t="s">
        <v>223</v>
      </c>
      <c r="BL15" s="46" t="s">
        <v>224</v>
      </c>
      <c r="BM15" s="46" t="s">
        <v>225</v>
      </c>
      <c r="BN15" s="46" t="s">
        <v>226</v>
      </c>
      <c r="BO15" s="46" t="s">
        <v>227</v>
      </c>
      <c r="BP15" s="46" t="s">
        <v>228</v>
      </c>
      <c r="BQ15" s="46" t="s">
        <v>229</v>
      </c>
      <c r="BR15" s="46" t="s">
        <v>230</v>
      </c>
      <c r="BS15" s="46" t="s">
        <v>231</v>
      </c>
      <c r="BT15" s="46" t="s">
        <v>232</v>
      </c>
      <c r="BU15" s="46" t="s">
        <v>233</v>
      </c>
      <c r="BV15" s="46" t="s">
        <v>234</v>
      </c>
      <c r="BW15" s="46" t="s">
        <v>235</v>
      </c>
      <c r="BX15" s="46" t="s">
        <v>236</v>
      </c>
      <c r="BY15" s="46" t="s">
        <v>237</v>
      </c>
      <c r="BZ15" s="46" t="s">
        <v>238</v>
      </c>
      <c r="CA15" s="46" t="s">
        <v>239</v>
      </c>
      <c r="CB15" s="46" t="s">
        <v>240</v>
      </c>
      <c r="CC15" s="46" t="s">
        <v>241</v>
      </c>
      <c r="CD15" s="46" t="s">
        <v>242</v>
      </c>
      <c r="CE15" s="46" t="s">
        <v>243</v>
      </c>
      <c r="CF15" s="46" t="s">
        <v>244</v>
      </c>
      <c r="CG15" s="47" t="s">
        <v>245</v>
      </c>
    </row>
    <row r="16" spans="1:85" s="448" customFormat="1" x14ac:dyDescent="0.35">
      <c r="A16" s="460"/>
      <c r="B16" s="463" t="s">
        <v>438</v>
      </c>
      <c r="C16" s="464"/>
      <c r="D16" s="284" t="s">
        <v>247</v>
      </c>
      <c r="E16" s="284" t="s">
        <v>247</v>
      </c>
      <c r="F16" s="284" t="s">
        <v>247</v>
      </c>
      <c r="G16" s="284" t="s">
        <v>247</v>
      </c>
      <c r="H16" s="284" t="s">
        <v>247</v>
      </c>
      <c r="I16" s="284" t="s">
        <v>247</v>
      </c>
      <c r="J16" s="284" t="s">
        <v>247</v>
      </c>
      <c r="K16" s="284" t="s">
        <v>247</v>
      </c>
      <c r="L16" s="284" t="s">
        <v>247</v>
      </c>
      <c r="M16" s="284" t="s">
        <v>247</v>
      </c>
      <c r="N16" s="284" t="s">
        <v>247</v>
      </c>
      <c r="O16" s="284" t="s">
        <v>247</v>
      </c>
      <c r="P16" s="284" t="s">
        <v>247</v>
      </c>
      <c r="Q16" s="284" t="s">
        <v>247</v>
      </c>
      <c r="R16" s="284" t="s">
        <v>247</v>
      </c>
      <c r="S16" s="284" t="s">
        <v>247</v>
      </c>
      <c r="T16" s="284" t="s">
        <v>247</v>
      </c>
      <c r="U16" s="284" t="s">
        <v>247</v>
      </c>
      <c r="V16" s="284" t="s">
        <v>247</v>
      </c>
      <c r="W16" s="284" t="s">
        <v>247</v>
      </c>
      <c r="X16" s="284" t="s">
        <v>247</v>
      </c>
      <c r="Y16" s="284" t="s">
        <v>247</v>
      </c>
      <c r="Z16" s="284" t="s">
        <v>247</v>
      </c>
      <c r="AA16" s="284" t="s">
        <v>247</v>
      </c>
      <c r="AB16" s="284" t="s">
        <v>247</v>
      </c>
      <c r="AC16" s="284" t="s">
        <v>247</v>
      </c>
      <c r="AD16" s="284" t="s">
        <v>247</v>
      </c>
      <c r="AE16" s="284" t="s">
        <v>247</v>
      </c>
      <c r="AF16" s="284" t="s">
        <v>247</v>
      </c>
      <c r="AG16" s="284" t="s">
        <v>247</v>
      </c>
      <c r="AH16" s="284" t="s">
        <v>247</v>
      </c>
      <c r="AI16" s="284" t="s">
        <v>247</v>
      </c>
      <c r="AJ16" s="284" t="s">
        <v>247</v>
      </c>
      <c r="AK16" s="284" t="s">
        <v>247</v>
      </c>
      <c r="AL16" s="284" t="s">
        <v>247</v>
      </c>
      <c r="AM16" s="284" t="s">
        <v>247</v>
      </c>
      <c r="AN16" s="284" t="s">
        <v>247</v>
      </c>
      <c r="AO16" s="284" t="s">
        <v>247</v>
      </c>
      <c r="AP16" s="284" t="s">
        <v>247</v>
      </c>
      <c r="AQ16" s="284" t="s">
        <v>247</v>
      </c>
      <c r="AR16" s="284" t="s">
        <v>247</v>
      </c>
      <c r="AS16" s="284" t="s">
        <v>247</v>
      </c>
      <c r="AT16" s="284" t="s">
        <v>247</v>
      </c>
      <c r="AU16" s="284" t="s">
        <v>247</v>
      </c>
      <c r="AV16" s="284" t="s">
        <v>247</v>
      </c>
      <c r="AW16" s="284" t="s">
        <v>247</v>
      </c>
      <c r="AX16" s="284" t="s">
        <v>247</v>
      </c>
      <c r="AY16" s="284" t="s">
        <v>247</v>
      </c>
      <c r="AZ16" s="284" t="s">
        <v>247</v>
      </c>
      <c r="BA16" s="284" t="s">
        <v>247</v>
      </c>
      <c r="BB16" s="284" t="s">
        <v>247</v>
      </c>
      <c r="BC16" s="284" t="s">
        <v>247</v>
      </c>
      <c r="BD16" s="284" t="s">
        <v>247</v>
      </c>
      <c r="BE16" s="284" t="s">
        <v>247</v>
      </c>
      <c r="BF16" s="284" t="s">
        <v>247</v>
      </c>
      <c r="BG16" s="284" t="s">
        <v>247</v>
      </c>
      <c r="BH16" s="284" t="s">
        <v>247</v>
      </c>
      <c r="BI16" s="284" t="s">
        <v>247</v>
      </c>
      <c r="BJ16" s="284" t="s">
        <v>247</v>
      </c>
      <c r="BK16" s="284" t="s">
        <v>247</v>
      </c>
      <c r="BL16" s="284" t="s">
        <v>247</v>
      </c>
      <c r="BM16" s="284" t="s">
        <v>247</v>
      </c>
      <c r="BN16" s="284" t="s">
        <v>247</v>
      </c>
      <c r="BO16" s="284" t="s">
        <v>247</v>
      </c>
      <c r="BP16" s="284" t="s">
        <v>247</v>
      </c>
      <c r="BQ16" s="284" t="s">
        <v>247</v>
      </c>
      <c r="BR16" s="284" t="s">
        <v>247</v>
      </c>
      <c r="BS16" s="284" t="s">
        <v>247</v>
      </c>
      <c r="BT16" s="284" t="s">
        <v>247</v>
      </c>
      <c r="BU16" s="284" t="s">
        <v>247</v>
      </c>
      <c r="BV16" s="284" t="s">
        <v>247</v>
      </c>
      <c r="BW16" s="284" t="s">
        <v>247</v>
      </c>
      <c r="BX16" s="284" t="s">
        <v>247</v>
      </c>
      <c r="BY16" s="284" t="s">
        <v>247</v>
      </c>
      <c r="BZ16" s="284" t="s">
        <v>247</v>
      </c>
      <c r="CA16" s="284" t="s">
        <v>247</v>
      </c>
      <c r="CB16" s="284" t="s">
        <v>248</v>
      </c>
      <c r="CC16" s="284" t="s">
        <v>248</v>
      </c>
      <c r="CD16" s="284" t="s">
        <v>248</v>
      </c>
      <c r="CE16" s="284" t="s">
        <v>248</v>
      </c>
      <c r="CF16" s="284" t="s">
        <v>248</v>
      </c>
      <c r="CG16" s="285" t="s">
        <v>248</v>
      </c>
    </row>
    <row r="17" spans="1:85" s="445" customFormat="1" ht="23.15" customHeight="1" x14ac:dyDescent="0.35">
      <c r="A17" s="465"/>
      <c r="B17" s="466" t="s">
        <v>260</v>
      </c>
      <c r="C17" s="467"/>
      <c r="D17" s="468"/>
      <c r="E17" s="468"/>
      <c r="F17" s="468"/>
      <c r="G17" s="468"/>
      <c r="H17" s="468"/>
      <c r="I17" s="468"/>
      <c r="J17" s="468"/>
      <c r="K17" s="468"/>
      <c r="L17" s="468"/>
      <c r="M17" s="468"/>
      <c r="N17" s="468"/>
      <c r="O17" s="468"/>
      <c r="P17" s="468"/>
      <c r="Q17" s="468"/>
      <c r="R17" s="468"/>
      <c r="S17" s="468"/>
      <c r="T17" s="468"/>
      <c r="U17" s="468"/>
      <c r="V17" s="468"/>
      <c r="W17" s="468"/>
      <c r="X17" s="468"/>
      <c r="Y17" s="468"/>
      <c r="Z17" s="468"/>
      <c r="AA17" s="468"/>
      <c r="AB17" s="468"/>
      <c r="AC17" s="468"/>
      <c r="AD17" s="468"/>
      <c r="AE17" s="468"/>
      <c r="AF17" s="468"/>
      <c r="AG17" s="468"/>
      <c r="AH17" s="469">
        <v>0</v>
      </c>
      <c r="AI17" s="469">
        <v>0</v>
      </c>
      <c r="AJ17" s="469">
        <v>0</v>
      </c>
      <c r="AK17" s="469">
        <v>0</v>
      </c>
      <c r="AL17" s="469">
        <v>0</v>
      </c>
      <c r="AM17" s="469">
        <v>0</v>
      </c>
      <c r="AN17" s="469">
        <v>0</v>
      </c>
      <c r="AO17" s="469">
        <v>0</v>
      </c>
      <c r="AP17" s="469">
        <v>0</v>
      </c>
      <c r="AQ17" s="469">
        <v>0</v>
      </c>
      <c r="AR17" s="469">
        <v>0</v>
      </c>
      <c r="AS17" s="469">
        <v>0</v>
      </c>
      <c r="AT17" s="469">
        <v>0</v>
      </c>
      <c r="AU17" s="469">
        <v>0</v>
      </c>
      <c r="AV17" s="469">
        <v>0</v>
      </c>
      <c r="AW17" s="469">
        <v>0</v>
      </c>
      <c r="AX17" s="469">
        <v>0</v>
      </c>
      <c r="AY17" s="469">
        <v>0</v>
      </c>
      <c r="AZ17" s="469">
        <v>0</v>
      </c>
      <c r="BA17" s="469">
        <v>0</v>
      </c>
      <c r="BB17" s="469">
        <v>0</v>
      </c>
      <c r="BC17" s="469">
        <v>1924.1469372900333</v>
      </c>
      <c r="BD17" s="469">
        <v>7761.705838556396</v>
      </c>
      <c r="BE17" s="469">
        <v>9683.3817935517509</v>
      </c>
      <c r="BF17" s="469">
        <v>11098.091972821361</v>
      </c>
      <c r="BG17" s="469">
        <v>37362.060851914117</v>
      </c>
      <c r="BH17" s="469">
        <v>40619.139317011366</v>
      </c>
      <c r="BI17" s="469">
        <v>42749.297292202384</v>
      </c>
      <c r="BJ17" s="469">
        <v>43919.589752624626</v>
      </c>
      <c r="BK17" s="469">
        <v>45534.034858511877</v>
      </c>
      <c r="BL17" s="469">
        <v>50786.449250307647</v>
      </c>
      <c r="BM17" s="469">
        <v>56186.40289449531</v>
      </c>
      <c r="BN17" s="469">
        <v>57228.188096037789</v>
      </c>
      <c r="BO17" s="469">
        <v>57059.521226316356</v>
      </c>
      <c r="BP17" s="469">
        <v>55909.45919198831</v>
      </c>
      <c r="BQ17" s="469">
        <v>53681.633127220419</v>
      </c>
      <c r="BR17" s="469">
        <v>53258.264753472831</v>
      </c>
      <c r="BS17" s="469">
        <v>51549.086202584935</v>
      </c>
      <c r="BT17" s="469">
        <v>49011.000443437842</v>
      </c>
      <c r="BU17" s="469">
        <v>46344.942020012415</v>
      </c>
      <c r="BV17" s="469">
        <v>41711.619930089953</v>
      </c>
      <c r="BW17" s="469">
        <v>34964.466491258077</v>
      </c>
      <c r="BX17" s="469">
        <v>30144.874238047469</v>
      </c>
      <c r="BY17" s="469">
        <v>25393.677992315137</v>
      </c>
      <c r="BZ17" s="469">
        <v>22073.091232320141</v>
      </c>
      <c r="CA17" s="469">
        <v>20280.987641086031</v>
      </c>
      <c r="CB17" s="469">
        <v>15453.589593297051</v>
      </c>
      <c r="CC17" s="469">
        <v>13075.187211505468</v>
      </c>
      <c r="CD17" s="469">
        <v>12859.445917050291</v>
      </c>
      <c r="CE17" s="469">
        <v>12763.506949283284</v>
      </c>
      <c r="CF17" s="469">
        <v>12585.301126502411</v>
      </c>
      <c r="CG17" s="444">
        <v>12428.964686311181</v>
      </c>
    </row>
    <row r="18" spans="1:85" s="448" customFormat="1" ht="25.5" customHeight="1" x14ac:dyDescent="0.35">
      <c r="A18" s="446"/>
      <c r="B18" s="447" t="s">
        <v>257</v>
      </c>
      <c r="C18" s="42"/>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197">
        <v>0</v>
      </c>
      <c r="AI18" s="197">
        <v>0</v>
      </c>
      <c r="AJ18" s="197">
        <v>0</v>
      </c>
      <c r="AK18" s="197">
        <v>0</v>
      </c>
      <c r="AL18" s="197">
        <v>0</v>
      </c>
      <c r="AM18" s="197">
        <v>0</v>
      </c>
      <c r="AN18" s="197">
        <v>0</v>
      </c>
      <c r="AO18" s="197">
        <v>0</v>
      </c>
      <c r="AP18" s="197">
        <v>0</v>
      </c>
      <c r="AQ18" s="197">
        <v>0</v>
      </c>
      <c r="AR18" s="197">
        <v>0</v>
      </c>
      <c r="AS18" s="197">
        <v>0</v>
      </c>
      <c r="AT18" s="197">
        <v>0</v>
      </c>
      <c r="AU18" s="197">
        <v>0</v>
      </c>
      <c r="AV18" s="197">
        <v>0</v>
      </c>
      <c r="AW18" s="197">
        <v>0</v>
      </c>
      <c r="AX18" s="197">
        <v>0</v>
      </c>
      <c r="AY18" s="197">
        <v>0</v>
      </c>
      <c r="AZ18" s="197">
        <v>0</v>
      </c>
      <c r="BA18" s="197">
        <v>0</v>
      </c>
      <c r="BB18" s="197">
        <v>0</v>
      </c>
      <c r="BC18" s="197">
        <v>1924.1469372900333</v>
      </c>
      <c r="BD18" s="197">
        <v>7761.705838556396</v>
      </c>
      <c r="BE18" s="197">
        <v>9683.3817935517509</v>
      </c>
      <c r="BF18" s="197">
        <v>11098.091972821361</v>
      </c>
      <c r="BG18" s="197">
        <v>21853.426354524985</v>
      </c>
      <c r="BH18" s="197">
        <v>25262.217476546328</v>
      </c>
      <c r="BI18" s="197">
        <v>26812.141484608477</v>
      </c>
      <c r="BJ18" s="197">
        <v>28170.038121538069</v>
      </c>
      <c r="BK18" s="197">
        <v>29503.560569710698</v>
      </c>
      <c r="BL18" s="197">
        <v>34253.476818616284</v>
      </c>
      <c r="BM18" s="197">
        <v>38712.291407006232</v>
      </c>
      <c r="BN18" s="197">
        <v>39741.452081632779</v>
      </c>
      <c r="BO18" s="197">
        <v>40317.26334648121</v>
      </c>
      <c r="BP18" s="197">
        <v>39654.509088331324</v>
      </c>
      <c r="BQ18" s="197">
        <v>38670.599697986538</v>
      </c>
      <c r="BR18" s="197">
        <v>38224.290646395282</v>
      </c>
      <c r="BS18" s="197">
        <v>36429.797736522552</v>
      </c>
      <c r="BT18" s="197">
        <v>34218.635145996945</v>
      </c>
      <c r="BU18" s="197">
        <v>31834.933644293727</v>
      </c>
      <c r="BV18" s="197">
        <v>27466.963871697484</v>
      </c>
      <c r="BW18" s="197">
        <v>21081.677752798685</v>
      </c>
      <c r="BX18" s="197">
        <v>16905.768663204428</v>
      </c>
      <c r="BY18" s="197">
        <v>12036.849662669982</v>
      </c>
      <c r="BZ18" s="197">
        <v>9225.1150319133994</v>
      </c>
      <c r="CA18" s="197">
        <v>7174.4734447968794</v>
      </c>
      <c r="CB18" s="197">
        <v>1858.4404881198504</v>
      </c>
      <c r="CC18" s="197">
        <v>-71.635633302744552</v>
      </c>
      <c r="CD18" s="197">
        <v>-112.676584123735</v>
      </c>
      <c r="CE18" s="197">
        <v>-103.00926097865397</v>
      </c>
      <c r="CF18" s="197">
        <v>-94.640351678894689</v>
      </c>
      <c r="CG18" s="223">
        <v>-86.949977026000383</v>
      </c>
    </row>
    <row r="19" spans="1:85" s="448" customFormat="1" x14ac:dyDescent="0.35">
      <c r="A19" s="446"/>
      <c r="B19" s="201" t="s">
        <v>622</v>
      </c>
      <c r="C19" s="449"/>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197">
        <v>0</v>
      </c>
      <c r="AI19" s="197">
        <v>0</v>
      </c>
      <c r="AJ19" s="197">
        <v>0</v>
      </c>
      <c r="AK19" s="197">
        <v>0</v>
      </c>
      <c r="AL19" s="197">
        <v>0</v>
      </c>
      <c r="AM19" s="197">
        <v>0</v>
      </c>
      <c r="AN19" s="197">
        <v>0</v>
      </c>
      <c r="AO19" s="197">
        <v>0</v>
      </c>
      <c r="AP19" s="197">
        <v>0</v>
      </c>
      <c r="AQ19" s="197">
        <v>0</v>
      </c>
      <c r="AR19" s="197">
        <v>0</v>
      </c>
      <c r="AS19" s="197">
        <v>0</v>
      </c>
      <c r="AT19" s="197">
        <v>0</v>
      </c>
      <c r="AU19" s="197">
        <v>0</v>
      </c>
      <c r="AV19" s="197">
        <v>0</v>
      </c>
      <c r="AW19" s="197">
        <v>0</v>
      </c>
      <c r="AX19" s="197">
        <v>0</v>
      </c>
      <c r="AY19" s="197">
        <v>0</v>
      </c>
      <c r="AZ19" s="197">
        <v>0</v>
      </c>
      <c r="BA19" s="197">
        <v>0</v>
      </c>
      <c r="BB19" s="197">
        <v>0</v>
      </c>
      <c r="BC19" s="197">
        <v>0</v>
      </c>
      <c r="BD19" s="197">
        <v>0</v>
      </c>
      <c r="BE19" s="197">
        <v>0</v>
      </c>
      <c r="BF19" s="197">
        <v>0</v>
      </c>
      <c r="BG19" s="197">
        <v>21853.426354524985</v>
      </c>
      <c r="BH19" s="197">
        <v>25262.217476546328</v>
      </c>
      <c r="BI19" s="197">
        <v>26812.141484608477</v>
      </c>
      <c r="BJ19" s="197">
        <v>28170.038121538069</v>
      </c>
      <c r="BK19" s="197">
        <v>29503.560569710698</v>
      </c>
      <c r="BL19" s="197">
        <v>34253.476818616284</v>
      </c>
      <c r="BM19" s="197">
        <v>38712.291407006232</v>
      </c>
      <c r="BN19" s="197">
        <v>39741.452081632779</v>
      </c>
      <c r="BO19" s="197">
        <v>40317.26334648121</v>
      </c>
      <c r="BP19" s="197">
        <v>39654.509088331324</v>
      </c>
      <c r="BQ19" s="197">
        <v>38670.599697986538</v>
      </c>
      <c r="BR19" s="197">
        <v>38224.290646395282</v>
      </c>
      <c r="BS19" s="197">
        <v>36429.797736522552</v>
      </c>
      <c r="BT19" s="197">
        <v>34218.635145996945</v>
      </c>
      <c r="BU19" s="197">
        <v>31834.933644293727</v>
      </c>
      <c r="BV19" s="197">
        <v>27466.963871697484</v>
      </c>
      <c r="BW19" s="197">
        <v>21081.677752798685</v>
      </c>
      <c r="BX19" s="197">
        <v>16905.768663204428</v>
      </c>
      <c r="BY19" s="197">
        <v>12036.849662669982</v>
      </c>
      <c r="BZ19" s="197">
        <v>9225.1150319133994</v>
      </c>
      <c r="CA19" s="197">
        <v>7174.4734447968794</v>
      </c>
      <c r="CB19" s="197">
        <v>1858.4404881198504</v>
      </c>
      <c r="CC19" s="197">
        <v>-71.635633302744552</v>
      </c>
      <c r="CD19" s="197">
        <v>-112.676584123735</v>
      </c>
      <c r="CE19" s="197">
        <v>-103.00926097865397</v>
      </c>
      <c r="CF19" s="197">
        <v>-94.640351678894689</v>
      </c>
      <c r="CG19" s="223">
        <v>-86.949977026000383</v>
      </c>
    </row>
    <row r="20" spans="1:85" s="448" customFormat="1" x14ac:dyDescent="0.35">
      <c r="A20" s="446"/>
      <c r="B20" s="201" t="s">
        <v>623</v>
      </c>
      <c r="C20" s="64"/>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197">
        <v>0</v>
      </c>
      <c r="AI20" s="197">
        <v>0</v>
      </c>
      <c r="AJ20" s="197">
        <v>0</v>
      </c>
      <c r="AK20" s="197">
        <v>0</v>
      </c>
      <c r="AL20" s="197">
        <v>0</v>
      </c>
      <c r="AM20" s="197">
        <v>0</v>
      </c>
      <c r="AN20" s="197">
        <v>0</v>
      </c>
      <c r="AO20" s="197">
        <v>0</v>
      </c>
      <c r="AP20" s="197">
        <v>0</v>
      </c>
      <c r="AQ20" s="197">
        <v>0</v>
      </c>
      <c r="AR20" s="197">
        <v>0</v>
      </c>
      <c r="AS20" s="197">
        <v>0</v>
      </c>
      <c r="AT20" s="197">
        <v>0</v>
      </c>
      <c r="AU20" s="197">
        <v>0</v>
      </c>
      <c r="AV20" s="197">
        <v>0</v>
      </c>
      <c r="AW20" s="197">
        <v>0</v>
      </c>
      <c r="AX20" s="197">
        <v>0</v>
      </c>
      <c r="AY20" s="197">
        <v>0</v>
      </c>
      <c r="AZ20" s="197">
        <v>0</v>
      </c>
      <c r="BA20" s="197">
        <v>0</v>
      </c>
      <c r="BB20" s="197">
        <v>0</v>
      </c>
      <c r="BC20" s="197">
        <v>1924.1469372900333</v>
      </c>
      <c r="BD20" s="197">
        <v>7761.705838556396</v>
      </c>
      <c r="BE20" s="197">
        <v>9683.3817935517509</v>
      </c>
      <c r="BF20" s="197">
        <v>11098.091972821361</v>
      </c>
      <c r="BG20" s="197">
        <v>0</v>
      </c>
      <c r="BH20" s="197">
        <v>0</v>
      </c>
      <c r="BI20" s="197">
        <v>0</v>
      </c>
      <c r="BJ20" s="197">
        <v>0</v>
      </c>
      <c r="BK20" s="197">
        <v>0</v>
      </c>
      <c r="BL20" s="197">
        <v>0</v>
      </c>
      <c r="BM20" s="197">
        <v>0</v>
      </c>
      <c r="BN20" s="197">
        <v>0</v>
      </c>
      <c r="BO20" s="197">
        <v>0</v>
      </c>
      <c r="BP20" s="197">
        <v>0</v>
      </c>
      <c r="BQ20" s="197">
        <v>0</v>
      </c>
      <c r="BR20" s="197">
        <v>0</v>
      </c>
      <c r="BS20" s="197">
        <v>0</v>
      </c>
      <c r="BT20" s="197">
        <v>0</v>
      </c>
      <c r="BU20" s="197">
        <v>0</v>
      </c>
      <c r="BV20" s="197">
        <v>0</v>
      </c>
      <c r="BW20" s="197">
        <v>0</v>
      </c>
      <c r="BX20" s="197">
        <v>0</v>
      </c>
      <c r="BY20" s="197">
        <v>0</v>
      </c>
      <c r="BZ20" s="197">
        <v>0</v>
      </c>
      <c r="CA20" s="197">
        <v>0</v>
      </c>
      <c r="CB20" s="197">
        <v>0</v>
      </c>
      <c r="CC20" s="197">
        <v>0</v>
      </c>
      <c r="CD20" s="197">
        <v>0</v>
      </c>
      <c r="CE20" s="197">
        <v>0</v>
      </c>
      <c r="CF20" s="197">
        <v>0</v>
      </c>
      <c r="CG20" s="223">
        <v>0</v>
      </c>
    </row>
    <row r="21" spans="1:85" s="448" customFormat="1" ht="25.5" customHeight="1" x14ac:dyDescent="0.35">
      <c r="A21" s="446"/>
      <c r="B21" s="62" t="s">
        <v>624</v>
      </c>
      <c r="C21" s="64"/>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0</v>
      </c>
      <c r="BA21" s="197">
        <v>0</v>
      </c>
      <c r="BB21" s="197">
        <v>0</v>
      </c>
      <c r="BC21" s="197">
        <v>0</v>
      </c>
      <c r="BD21" s="197">
        <v>0</v>
      </c>
      <c r="BE21" s="197">
        <v>0</v>
      </c>
      <c r="BF21" s="197">
        <v>0</v>
      </c>
      <c r="BG21" s="197">
        <v>15474.684901775496</v>
      </c>
      <c r="BH21" s="197">
        <v>15294.622275820695</v>
      </c>
      <c r="BI21" s="197">
        <v>15166.882770879038</v>
      </c>
      <c r="BJ21" s="197">
        <v>15350.964336834268</v>
      </c>
      <c r="BK21" s="197">
        <v>15652.044422827388</v>
      </c>
      <c r="BL21" s="197">
        <v>16046.231080522088</v>
      </c>
      <c r="BM21" s="197">
        <v>16625.34222404434</v>
      </c>
      <c r="BN21" s="197">
        <v>16780.130472888199</v>
      </c>
      <c r="BO21" s="197">
        <v>16512.267735921461</v>
      </c>
      <c r="BP21" s="197">
        <v>16202.569968598498</v>
      </c>
      <c r="BQ21" s="197">
        <v>14929.456624240136</v>
      </c>
      <c r="BR21" s="197">
        <v>14930.682804185028</v>
      </c>
      <c r="BS21" s="197">
        <v>14951.510385158708</v>
      </c>
      <c r="BT21" s="197">
        <v>14570.598592843049</v>
      </c>
      <c r="BU21" s="197">
        <v>14294.964657818311</v>
      </c>
      <c r="BV21" s="197">
        <v>13941.941116723958</v>
      </c>
      <c r="BW21" s="197">
        <v>13510.675012860725</v>
      </c>
      <c r="BX21" s="197">
        <v>12862.866597498189</v>
      </c>
      <c r="BY21" s="197">
        <v>12787.45195417269</v>
      </c>
      <c r="BZ21" s="197">
        <v>12187.537787623101</v>
      </c>
      <c r="CA21" s="197">
        <v>12388.383538932394</v>
      </c>
      <c r="CB21" s="197">
        <v>12912.227148773751</v>
      </c>
      <c r="CC21" s="197">
        <v>12657.604907232637</v>
      </c>
      <c r="CD21" s="197">
        <v>12549.046107167789</v>
      </c>
      <c r="CE21" s="197">
        <v>12431.029012832814</v>
      </c>
      <c r="CF21" s="197">
        <v>12241.188910770661</v>
      </c>
      <c r="CG21" s="223">
        <v>12080.149619341122</v>
      </c>
    </row>
    <row r="22" spans="1:85" s="448" customFormat="1" ht="25.5" customHeight="1" x14ac:dyDescent="0.35">
      <c r="A22" s="446"/>
      <c r="B22" s="447" t="s">
        <v>630</v>
      </c>
      <c r="C22" s="64"/>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197">
        <v>0</v>
      </c>
      <c r="AI22" s="197">
        <v>0</v>
      </c>
      <c r="AJ22" s="197">
        <v>0</v>
      </c>
      <c r="AK22" s="197">
        <v>0</v>
      </c>
      <c r="AL22" s="197">
        <v>0</v>
      </c>
      <c r="AM22" s="197">
        <v>0</v>
      </c>
      <c r="AN22" s="197">
        <v>0</v>
      </c>
      <c r="AO22" s="197">
        <v>0</v>
      </c>
      <c r="AP22" s="197">
        <v>0</v>
      </c>
      <c r="AQ22" s="197">
        <v>0</v>
      </c>
      <c r="AR22" s="197">
        <v>0</v>
      </c>
      <c r="AS22" s="197">
        <v>0</v>
      </c>
      <c r="AT22" s="197">
        <v>0</v>
      </c>
      <c r="AU22" s="197">
        <v>0</v>
      </c>
      <c r="AV22" s="197">
        <v>0</v>
      </c>
      <c r="AW22" s="197">
        <v>0</v>
      </c>
      <c r="AX22" s="197">
        <v>0</v>
      </c>
      <c r="AY22" s="197">
        <v>0</v>
      </c>
      <c r="AZ22" s="197">
        <v>0</v>
      </c>
      <c r="BA22" s="197">
        <v>0</v>
      </c>
      <c r="BB22" s="197">
        <v>0</v>
      </c>
      <c r="BC22" s="197">
        <v>0</v>
      </c>
      <c r="BD22" s="197">
        <v>0</v>
      </c>
      <c r="BE22" s="197">
        <v>0</v>
      </c>
      <c r="BF22" s="197">
        <v>0</v>
      </c>
      <c r="BG22" s="197">
        <v>33.949595613637797</v>
      </c>
      <c r="BH22" s="197">
        <v>62.29956464434607</v>
      </c>
      <c r="BI22" s="197">
        <v>770.27303671487027</v>
      </c>
      <c r="BJ22" s="197">
        <v>398.58729425228364</v>
      </c>
      <c r="BK22" s="197">
        <v>378.42986597379422</v>
      </c>
      <c r="BL22" s="197">
        <v>486.74135116927641</v>
      </c>
      <c r="BM22" s="197">
        <v>848.76926344473361</v>
      </c>
      <c r="BN22" s="197">
        <v>706.60554151681345</v>
      </c>
      <c r="BO22" s="197">
        <v>229.99014391368507</v>
      </c>
      <c r="BP22" s="197">
        <v>52.380135058478686</v>
      </c>
      <c r="BQ22" s="197">
        <v>81.576804993744062</v>
      </c>
      <c r="BR22" s="197">
        <v>103.29130289253339</v>
      </c>
      <c r="BS22" s="197">
        <v>167.77808090367046</v>
      </c>
      <c r="BT22" s="197">
        <v>221.76670459784222</v>
      </c>
      <c r="BU22" s="197">
        <v>215.04371790037479</v>
      </c>
      <c r="BV22" s="197">
        <v>302.71494166851005</v>
      </c>
      <c r="BW22" s="197">
        <v>372.11372559866248</v>
      </c>
      <c r="BX22" s="197">
        <v>376.23897734485121</v>
      </c>
      <c r="BY22" s="197">
        <v>569.37637547246425</v>
      </c>
      <c r="BZ22" s="197">
        <v>660.43841278364232</v>
      </c>
      <c r="CA22" s="197">
        <v>718.13065735675366</v>
      </c>
      <c r="CB22" s="197">
        <v>682.92195640345028</v>
      </c>
      <c r="CC22" s="197">
        <v>489.21793757557418</v>
      </c>
      <c r="CD22" s="197">
        <v>423.07639400623759</v>
      </c>
      <c r="CE22" s="197">
        <v>435.48719742912283</v>
      </c>
      <c r="CF22" s="197">
        <v>438.75256741064396</v>
      </c>
      <c r="CG22" s="223">
        <v>435.76504399605744</v>
      </c>
    </row>
    <row r="23" spans="1:85" s="448" customFormat="1" ht="25.5" customHeight="1" x14ac:dyDescent="0.35">
      <c r="A23" s="446"/>
      <c r="B23" s="292" t="s">
        <v>626</v>
      </c>
      <c r="C23" s="470"/>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248"/>
      <c r="AD23" s="248"/>
      <c r="AE23" s="248"/>
      <c r="AF23" s="248"/>
      <c r="AG23" s="248"/>
      <c r="AH23" s="197">
        <v>0</v>
      </c>
      <c r="AI23" s="197">
        <v>0</v>
      </c>
      <c r="AJ23" s="197">
        <v>0</v>
      </c>
      <c r="AK23" s="197">
        <v>0</v>
      </c>
      <c r="AL23" s="197">
        <v>0</v>
      </c>
      <c r="AM23" s="197">
        <v>0</v>
      </c>
      <c r="AN23" s="197">
        <v>0</v>
      </c>
      <c r="AO23" s="197">
        <v>0</v>
      </c>
      <c r="AP23" s="197">
        <v>0</v>
      </c>
      <c r="AQ23" s="197">
        <v>0</v>
      </c>
      <c r="AR23" s="197">
        <v>0</v>
      </c>
      <c r="AS23" s="197">
        <v>0</v>
      </c>
      <c r="AT23" s="197">
        <v>0</v>
      </c>
      <c r="AU23" s="197">
        <v>0</v>
      </c>
      <c r="AV23" s="197">
        <v>0</v>
      </c>
      <c r="AW23" s="197">
        <v>0</v>
      </c>
      <c r="AX23" s="197">
        <v>0</v>
      </c>
      <c r="AY23" s="197">
        <v>0</v>
      </c>
      <c r="AZ23" s="197">
        <v>0</v>
      </c>
      <c r="BA23" s="197">
        <v>0</v>
      </c>
      <c r="BB23" s="197">
        <v>0</v>
      </c>
      <c r="BC23" s="197">
        <v>0</v>
      </c>
      <c r="BD23" s="197">
        <v>0</v>
      </c>
      <c r="BE23" s="197">
        <v>0</v>
      </c>
      <c r="BF23" s="197">
        <v>0</v>
      </c>
      <c r="BG23" s="197">
        <v>0</v>
      </c>
      <c r="BH23" s="197">
        <v>0</v>
      </c>
      <c r="BI23" s="197">
        <v>690.05681768531247</v>
      </c>
      <c r="BJ23" s="197">
        <v>388.13240277200606</v>
      </c>
      <c r="BK23" s="197">
        <v>313.14641796882592</v>
      </c>
      <c r="BL23" s="197">
        <v>422.76138028875056</v>
      </c>
      <c r="BM23" s="197">
        <v>545.92610917641821</v>
      </c>
      <c r="BN23" s="197">
        <v>471.67669032778906</v>
      </c>
      <c r="BO23" s="197">
        <v>117.35957705420837</v>
      </c>
      <c r="BP23" s="197">
        <v>0.7303290546174821</v>
      </c>
      <c r="BQ23" s="197">
        <v>0.29150960987739005</v>
      </c>
      <c r="BR23" s="197">
        <v>1.466618904903599E-2</v>
      </c>
      <c r="BS23" s="197">
        <v>6.618934713457778E-3</v>
      </c>
      <c r="BT23" s="197">
        <v>5.1781984401859174E-3</v>
      </c>
      <c r="BU23" s="197">
        <v>2.5489986001182349E-3</v>
      </c>
      <c r="BV23" s="197">
        <v>0</v>
      </c>
      <c r="BW23" s="197">
        <v>1.0973874556401138E-2</v>
      </c>
      <c r="BX23" s="197">
        <v>5.7861350513459279E-3</v>
      </c>
      <c r="BY23" s="197">
        <v>9.3122270123202552E-3</v>
      </c>
      <c r="BZ23" s="197">
        <v>1.0865780356830593E-3</v>
      </c>
      <c r="CA23" s="197">
        <v>1.0237466607696864E-3</v>
      </c>
      <c r="CB23" s="197">
        <v>1E-3</v>
      </c>
      <c r="CC23" s="197">
        <v>9.7669633966285556E-4</v>
      </c>
      <c r="CD23" s="197">
        <v>9.5781887812751388E-4</v>
      </c>
      <c r="CE23" s="197">
        <v>9.3942812524585185E-4</v>
      </c>
      <c r="CF23" s="197">
        <v>9.2127198309478601E-4</v>
      </c>
      <c r="CG23" s="223">
        <v>0</v>
      </c>
    </row>
    <row r="24" spans="1:85" s="448" customFormat="1" x14ac:dyDescent="0.35">
      <c r="A24" s="446"/>
      <c r="B24" s="451" t="s">
        <v>627</v>
      </c>
      <c r="C24" s="470"/>
      <c r="D24" s="471"/>
      <c r="E24" s="471"/>
      <c r="F24" s="471"/>
      <c r="G24" s="471"/>
      <c r="H24" s="471"/>
      <c r="I24" s="471"/>
      <c r="J24" s="471"/>
      <c r="K24" s="471"/>
      <c r="L24" s="471"/>
      <c r="M24" s="471"/>
      <c r="N24" s="471"/>
      <c r="O24" s="471"/>
      <c r="P24" s="471"/>
      <c r="Q24" s="471"/>
      <c r="R24" s="471"/>
      <c r="S24" s="471"/>
      <c r="T24" s="471"/>
      <c r="U24" s="471"/>
      <c r="V24" s="471"/>
      <c r="W24" s="471"/>
      <c r="X24" s="471"/>
      <c r="Y24" s="471"/>
      <c r="Z24" s="471"/>
      <c r="AA24" s="471"/>
      <c r="AB24" s="471"/>
      <c r="AC24" s="248"/>
      <c r="AD24" s="248"/>
      <c r="AE24" s="248"/>
      <c r="AF24" s="248"/>
      <c r="AG24" s="248"/>
      <c r="AH24" s="197">
        <v>0</v>
      </c>
      <c r="AI24" s="197">
        <v>0</v>
      </c>
      <c r="AJ24" s="197">
        <v>0</v>
      </c>
      <c r="AK24" s="197">
        <v>0</v>
      </c>
      <c r="AL24" s="197">
        <v>0</v>
      </c>
      <c r="AM24" s="197">
        <v>0</v>
      </c>
      <c r="AN24" s="197">
        <v>0</v>
      </c>
      <c r="AO24" s="197">
        <v>0</v>
      </c>
      <c r="AP24" s="197">
        <v>0</v>
      </c>
      <c r="AQ24" s="197">
        <v>0</v>
      </c>
      <c r="AR24" s="197">
        <v>0</v>
      </c>
      <c r="AS24" s="197">
        <v>0</v>
      </c>
      <c r="AT24" s="197">
        <v>0</v>
      </c>
      <c r="AU24" s="197">
        <v>0</v>
      </c>
      <c r="AV24" s="197">
        <v>0</v>
      </c>
      <c r="AW24" s="197">
        <v>0</v>
      </c>
      <c r="AX24" s="197">
        <v>0</v>
      </c>
      <c r="AY24" s="197">
        <v>0</v>
      </c>
      <c r="AZ24" s="197">
        <v>0</v>
      </c>
      <c r="BA24" s="197">
        <v>0</v>
      </c>
      <c r="BB24" s="197">
        <v>0</v>
      </c>
      <c r="BC24" s="197">
        <v>0</v>
      </c>
      <c r="BD24" s="197">
        <v>0</v>
      </c>
      <c r="BE24" s="197">
        <v>0</v>
      </c>
      <c r="BF24" s="197">
        <v>0</v>
      </c>
      <c r="BG24" s="197">
        <v>0</v>
      </c>
      <c r="BH24" s="197">
        <v>0</v>
      </c>
      <c r="BI24" s="197">
        <v>0</v>
      </c>
      <c r="BJ24" s="197">
        <v>0</v>
      </c>
      <c r="BK24" s="197">
        <v>0</v>
      </c>
      <c r="BL24" s="197">
        <v>0</v>
      </c>
      <c r="BM24" s="197">
        <v>235.96456018652157</v>
      </c>
      <c r="BN24" s="197">
        <v>158.47861235154753</v>
      </c>
      <c r="BO24" s="197">
        <v>0</v>
      </c>
      <c r="BP24" s="197">
        <v>0</v>
      </c>
      <c r="BQ24" s="197">
        <v>0</v>
      </c>
      <c r="BR24" s="197">
        <v>0</v>
      </c>
      <c r="BS24" s="197">
        <v>0</v>
      </c>
      <c r="BT24" s="197">
        <v>0</v>
      </c>
      <c r="BU24" s="197">
        <v>0</v>
      </c>
      <c r="BV24" s="197">
        <v>0</v>
      </c>
      <c r="BW24" s="197">
        <v>0</v>
      </c>
      <c r="BX24" s="197">
        <v>0</v>
      </c>
      <c r="BY24" s="197">
        <v>0</v>
      </c>
      <c r="BZ24" s="197">
        <v>0</v>
      </c>
      <c r="CA24" s="197">
        <v>0</v>
      </c>
      <c r="CB24" s="197">
        <v>0</v>
      </c>
      <c r="CC24" s="197">
        <v>0</v>
      </c>
      <c r="CD24" s="197">
        <v>0</v>
      </c>
      <c r="CE24" s="197">
        <v>0</v>
      </c>
      <c r="CF24" s="197">
        <v>0</v>
      </c>
      <c r="CG24" s="223">
        <v>0</v>
      </c>
    </row>
    <row r="25" spans="1:85" s="448" customFormat="1" x14ac:dyDescent="0.35">
      <c r="A25" s="446"/>
      <c r="B25" s="451" t="s">
        <v>628</v>
      </c>
      <c r="C25" s="470"/>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248"/>
      <c r="AD25" s="248"/>
      <c r="AE25" s="248"/>
      <c r="AF25" s="248"/>
      <c r="AG25" s="248"/>
      <c r="AH25" s="197">
        <v>0</v>
      </c>
      <c r="AI25" s="197">
        <v>0</v>
      </c>
      <c r="AJ25" s="197">
        <v>0</v>
      </c>
      <c r="AK25" s="197">
        <v>0</v>
      </c>
      <c r="AL25" s="197">
        <v>0</v>
      </c>
      <c r="AM25" s="197">
        <v>0</v>
      </c>
      <c r="AN25" s="197">
        <v>0</v>
      </c>
      <c r="AO25" s="197">
        <v>0</v>
      </c>
      <c r="AP25" s="197">
        <v>0</v>
      </c>
      <c r="AQ25" s="197">
        <v>0</v>
      </c>
      <c r="AR25" s="197">
        <v>0</v>
      </c>
      <c r="AS25" s="197">
        <v>0</v>
      </c>
      <c r="AT25" s="197">
        <v>0</v>
      </c>
      <c r="AU25" s="197">
        <v>0</v>
      </c>
      <c r="AV25" s="197">
        <v>0</v>
      </c>
      <c r="AW25" s="197">
        <v>0</v>
      </c>
      <c r="AX25" s="197">
        <v>0</v>
      </c>
      <c r="AY25" s="197">
        <v>0</v>
      </c>
      <c r="AZ25" s="197">
        <v>0</v>
      </c>
      <c r="BA25" s="197">
        <v>0</v>
      </c>
      <c r="BB25" s="197">
        <v>0</v>
      </c>
      <c r="BC25" s="197">
        <v>0</v>
      </c>
      <c r="BD25" s="197">
        <v>0</v>
      </c>
      <c r="BE25" s="197">
        <v>0</v>
      </c>
      <c r="BF25" s="197">
        <v>0</v>
      </c>
      <c r="BG25" s="197">
        <v>33.949595613637797</v>
      </c>
      <c r="BH25" s="197">
        <v>62.29956464434607</v>
      </c>
      <c r="BI25" s="197">
        <v>80.216219029557777</v>
      </c>
      <c r="BJ25" s="197">
        <v>10.45489148027759</v>
      </c>
      <c r="BK25" s="197">
        <v>65.283448004968292</v>
      </c>
      <c r="BL25" s="197">
        <v>63.979970880525848</v>
      </c>
      <c r="BM25" s="197">
        <v>66.878594081793779</v>
      </c>
      <c r="BN25" s="197">
        <v>76.450238837476888</v>
      </c>
      <c r="BO25" s="197">
        <v>112.63056685947673</v>
      </c>
      <c r="BP25" s="197">
        <v>51.649806003861208</v>
      </c>
      <c r="BQ25" s="197">
        <v>81.285295383866682</v>
      </c>
      <c r="BR25" s="197">
        <v>95.852878464845062</v>
      </c>
      <c r="BS25" s="197">
        <v>131.15551513410858</v>
      </c>
      <c r="BT25" s="197">
        <v>167.29205700708638</v>
      </c>
      <c r="BU25" s="197">
        <v>114.70493700532057</v>
      </c>
      <c r="BV25" s="197">
        <v>98.608687945325087</v>
      </c>
      <c r="BW25" s="197">
        <v>87.790996451209111</v>
      </c>
      <c r="BX25" s="197">
        <v>104.1504309242267</v>
      </c>
      <c r="BY25" s="197">
        <v>102.4344971355228</v>
      </c>
      <c r="BZ25" s="197">
        <v>95.618867140109217</v>
      </c>
      <c r="CA25" s="197">
        <v>95.208439451580844</v>
      </c>
      <c r="CB25" s="197">
        <v>98</v>
      </c>
      <c r="CC25" s="197">
        <v>95.716241286959843</v>
      </c>
      <c r="CD25" s="197">
        <v>93.866250056496355</v>
      </c>
      <c r="CE25" s="197">
        <v>92.063956274093485</v>
      </c>
      <c r="CF25" s="197">
        <v>90.28465434328902</v>
      </c>
      <c r="CG25" s="223">
        <v>88.538324176047894</v>
      </c>
    </row>
    <row r="26" spans="1:85" s="448" customFormat="1" ht="15" customHeight="1" x14ac:dyDescent="0.35">
      <c r="A26" s="446"/>
      <c r="B26" s="451" t="s">
        <v>629</v>
      </c>
      <c r="C26" s="470"/>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248"/>
      <c r="AD26" s="248"/>
      <c r="AE26" s="248"/>
      <c r="AF26" s="248"/>
      <c r="AG26" s="248"/>
      <c r="AH26" s="197">
        <v>0</v>
      </c>
      <c r="AI26" s="197">
        <v>0</v>
      </c>
      <c r="AJ26" s="197">
        <v>0</v>
      </c>
      <c r="AK26" s="197">
        <v>0</v>
      </c>
      <c r="AL26" s="197">
        <v>0</v>
      </c>
      <c r="AM26" s="197">
        <v>0</v>
      </c>
      <c r="AN26" s="197">
        <v>0</v>
      </c>
      <c r="AO26" s="197">
        <v>0</v>
      </c>
      <c r="AP26" s="197">
        <v>0</v>
      </c>
      <c r="AQ26" s="197">
        <v>0</v>
      </c>
      <c r="AR26" s="197">
        <v>0</v>
      </c>
      <c r="AS26" s="197">
        <v>0</v>
      </c>
      <c r="AT26" s="197">
        <v>0</v>
      </c>
      <c r="AU26" s="197">
        <v>0</v>
      </c>
      <c r="AV26" s="197">
        <v>0</v>
      </c>
      <c r="AW26" s="197">
        <v>0</v>
      </c>
      <c r="AX26" s="197">
        <v>0</v>
      </c>
      <c r="AY26" s="197">
        <v>0</v>
      </c>
      <c r="AZ26" s="197">
        <v>0</v>
      </c>
      <c r="BA26" s="197">
        <v>0</v>
      </c>
      <c r="BB26" s="197">
        <v>0</v>
      </c>
      <c r="BC26" s="197">
        <v>0</v>
      </c>
      <c r="BD26" s="197">
        <v>0</v>
      </c>
      <c r="BE26" s="197">
        <v>0</v>
      </c>
      <c r="BF26" s="197">
        <v>0</v>
      </c>
      <c r="BG26" s="197">
        <v>0</v>
      </c>
      <c r="BH26" s="197">
        <v>0</v>
      </c>
      <c r="BI26" s="197">
        <v>0</v>
      </c>
      <c r="BJ26" s="197">
        <v>0</v>
      </c>
      <c r="BK26" s="197">
        <v>0</v>
      </c>
      <c r="BL26" s="197">
        <v>0</v>
      </c>
      <c r="BM26" s="197">
        <v>0</v>
      </c>
      <c r="BN26" s="197">
        <v>0</v>
      </c>
      <c r="BO26" s="197">
        <v>0</v>
      </c>
      <c r="BP26" s="197">
        <v>0</v>
      </c>
      <c r="BQ26" s="197">
        <v>0</v>
      </c>
      <c r="BR26" s="197">
        <v>7.4237582386393095</v>
      </c>
      <c r="BS26" s="197">
        <v>36.61594683484843</v>
      </c>
      <c r="BT26" s="197">
        <v>54.469469392315659</v>
      </c>
      <c r="BU26" s="197">
        <v>100.33623189645408</v>
      </c>
      <c r="BV26" s="197">
        <v>204.10625372318498</v>
      </c>
      <c r="BW26" s="197">
        <v>284.31175527289696</v>
      </c>
      <c r="BX26" s="197">
        <v>272.08276028557316</v>
      </c>
      <c r="BY26" s="197">
        <v>466.9325661099291</v>
      </c>
      <c r="BZ26" s="197">
        <v>564.81845906549734</v>
      </c>
      <c r="CA26" s="197">
        <v>622.92119415851209</v>
      </c>
      <c r="CB26" s="197">
        <v>584.9209564034503</v>
      </c>
      <c r="CC26" s="197">
        <v>393.50071959227472</v>
      </c>
      <c r="CD26" s="197">
        <v>329.20918613086315</v>
      </c>
      <c r="CE26" s="197">
        <v>343.42230172690415</v>
      </c>
      <c r="CF26" s="197">
        <v>348.46699179537183</v>
      </c>
      <c r="CG26" s="223">
        <v>347.22671982000952</v>
      </c>
    </row>
    <row r="27" spans="1:85" s="448" customFormat="1" ht="26.25" customHeight="1" thickBot="1" x14ac:dyDescent="0.7">
      <c r="A27" s="472"/>
      <c r="B27" s="473"/>
      <c r="C27" s="473"/>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c r="BB27" s="473"/>
      <c r="BC27" s="473"/>
      <c r="BD27" s="473"/>
      <c r="BE27" s="473"/>
      <c r="BF27" s="473"/>
      <c r="BG27" s="473"/>
      <c r="BH27" s="473"/>
      <c r="BI27" s="473"/>
      <c r="BJ27" s="473"/>
      <c r="BK27" s="473"/>
      <c r="BL27" s="473"/>
      <c r="BM27" s="473"/>
      <c r="BN27" s="473"/>
      <c r="BO27" s="473"/>
      <c r="BP27" s="473"/>
      <c r="BQ27" s="473"/>
      <c r="BR27" s="473"/>
      <c r="BS27" s="473"/>
      <c r="BT27" s="473"/>
      <c r="BU27" s="473"/>
      <c r="BV27" s="473"/>
      <c r="BW27" s="473"/>
      <c r="BX27" s="473"/>
      <c r="BY27" s="473"/>
      <c r="BZ27" s="473"/>
      <c r="CA27" s="473"/>
      <c r="CB27" s="473"/>
      <c r="CC27" s="473"/>
      <c r="CD27" s="473"/>
      <c r="CE27" s="473"/>
      <c r="CF27" s="473"/>
      <c r="CG27" s="474"/>
    </row>
    <row r="28" spans="1:85" s="448" customFormat="1" x14ac:dyDescent="0.35"/>
    <row r="29" spans="1:85" s="445" customFormat="1" ht="25.5" customHeight="1" x14ac:dyDescent="0.35"/>
    <row r="30" spans="1:85" s="448" customFormat="1" x14ac:dyDescent="0.35"/>
    <row r="31" spans="1:85" s="448" customFormat="1" x14ac:dyDescent="0.35"/>
    <row r="32" spans="1:85" s="448" customFormat="1" x14ac:dyDescent="0.35"/>
    <row r="33" spans="78:78" s="448" customFormat="1" x14ac:dyDescent="0.35"/>
    <row r="34" spans="78:78" s="448" customFormat="1" ht="25.5" customHeight="1" x14ac:dyDescent="0.35">
      <c r="BZ34" s="222"/>
    </row>
    <row r="35" spans="78:78" s="448" customFormat="1" x14ac:dyDescent="0.35"/>
    <row r="36" spans="78:78" s="448" customFormat="1" x14ac:dyDescent="0.35"/>
    <row r="37" spans="78:78" s="448" customFormat="1" x14ac:dyDescent="0.35"/>
    <row r="38" spans="78:78" s="445" customFormat="1" ht="25.5" customHeight="1" x14ac:dyDescent="0.35"/>
    <row r="39" spans="78:78" s="448" customFormat="1" x14ac:dyDescent="0.35"/>
    <row r="40" spans="78:78" s="448" customFormat="1" x14ac:dyDescent="0.35"/>
    <row r="41" spans="78:78" s="448" customFormat="1" x14ac:dyDescent="0.35"/>
    <row r="42" spans="78:78" s="448" customFormat="1" x14ac:dyDescent="0.35"/>
    <row r="43" spans="78:78" s="448" customFormat="1" x14ac:dyDescent="0.35"/>
    <row r="44" spans="78:78" s="448" customFormat="1" x14ac:dyDescent="0.35"/>
    <row r="45" spans="78:78" s="445" customFormat="1" ht="25.5" customHeight="1" x14ac:dyDescent="0.35"/>
    <row r="46" spans="78:78" s="448" customFormat="1" x14ac:dyDescent="0.35"/>
    <row r="47" spans="78:78" s="448" customFormat="1" x14ac:dyDescent="0.35"/>
    <row r="48" spans="78:78" s="448" customFormat="1" x14ac:dyDescent="0.35"/>
    <row r="49" s="448" customFormat="1" x14ac:dyDescent="0.35"/>
    <row r="50" s="448" customFormat="1" x14ac:dyDescent="0.35"/>
    <row r="51" s="448" customFormat="1" x14ac:dyDescent="0.35"/>
    <row r="52" s="439" customFormat="1" x14ac:dyDescent="0.35"/>
  </sheetData>
  <hyperlinks>
    <hyperlink ref="B1" location="Notes!A1" display="Information relating to this table can be found in the 'Notes' tab" xr:uid="{654477EA-AC4F-48D4-B3E0-2BA6391D486F}"/>
    <hyperlink ref="A1" location="Contents!A1" display="Contents page" xr:uid="{2150CDC9-90C3-4152-9D5A-33F610658B56}"/>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D6EC-276C-4B7D-B18D-9181552D493A}">
  <dimension ref="A1:CG41"/>
  <sheetViews>
    <sheetView zoomScale="70" zoomScaleNormal="70" workbookViewId="0">
      <pane xSplit="2" topLeftCell="BO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222" customWidth="1"/>
    <col min="76" max="84" width="12.54296875" style="439" customWidth="1"/>
    <col min="85" max="85" width="10.54296875" style="439" bestFit="1" customWidth="1"/>
    <col min="86" max="16384" width="9" style="439"/>
  </cols>
  <sheetData>
    <row r="1" spans="1:85" s="437" customFormat="1" ht="25.5" customHeight="1" thickBot="1" x14ac:dyDescent="0.3">
      <c r="A1" s="32" t="s">
        <v>46</v>
      </c>
      <c r="B1" s="114" t="s">
        <v>208</v>
      </c>
      <c r="C1" s="11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76"/>
      <c r="BW1" s="476"/>
    </row>
    <row r="2" spans="1:85" ht="15.75" customHeight="1" x14ac:dyDescent="0.35">
      <c r="A2" s="36" t="s">
        <v>209</v>
      </c>
      <c r="B2" s="37" t="s">
        <v>631</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6.25" customHeight="1" x14ac:dyDescent="0.35">
      <c r="A4" s="110"/>
      <c r="B4" s="107" t="s">
        <v>260</v>
      </c>
      <c r="C4" s="479"/>
      <c r="D4" s="480">
        <f t="shared" ref="D4:Y4" si="0">SUM(D6,D10,D13)</f>
        <v>0</v>
      </c>
      <c r="E4" s="480">
        <f t="shared" si="0"/>
        <v>0</v>
      </c>
      <c r="F4" s="480">
        <f t="shared" si="0"/>
        <v>0</v>
      </c>
      <c r="G4" s="480">
        <f t="shared" si="0"/>
        <v>0</v>
      </c>
      <c r="H4" s="480">
        <f t="shared" si="0"/>
        <v>0</v>
      </c>
      <c r="I4" s="480">
        <f t="shared" si="0"/>
        <v>0</v>
      </c>
      <c r="J4" s="480">
        <f t="shared" si="0"/>
        <v>0</v>
      </c>
      <c r="K4" s="480">
        <f t="shared" si="0"/>
        <v>0</v>
      </c>
      <c r="L4" s="480">
        <f t="shared" si="0"/>
        <v>0</v>
      </c>
      <c r="M4" s="480">
        <f t="shared" si="0"/>
        <v>0</v>
      </c>
      <c r="N4" s="480">
        <f t="shared" si="0"/>
        <v>0</v>
      </c>
      <c r="O4" s="480">
        <f t="shared" si="0"/>
        <v>0</v>
      </c>
      <c r="P4" s="480">
        <f t="shared" si="0"/>
        <v>0</v>
      </c>
      <c r="Q4" s="480">
        <f t="shared" si="0"/>
        <v>0</v>
      </c>
      <c r="R4" s="480">
        <f t="shared" si="0"/>
        <v>0</v>
      </c>
      <c r="S4" s="480">
        <f t="shared" si="0"/>
        <v>0</v>
      </c>
      <c r="T4" s="480">
        <f t="shared" si="0"/>
        <v>0</v>
      </c>
      <c r="U4" s="480">
        <f t="shared" si="0"/>
        <v>0</v>
      </c>
      <c r="V4" s="480">
        <f t="shared" si="0"/>
        <v>0</v>
      </c>
      <c r="W4" s="480">
        <f t="shared" si="0"/>
        <v>0</v>
      </c>
      <c r="X4" s="480">
        <f t="shared" si="0"/>
        <v>0</v>
      </c>
      <c r="Y4" s="480">
        <f t="shared" si="0"/>
        <v>0</v>
      </c>
      <c r="Z4" s="480">
        <f t="shared" ref="Z4:BK4" si="1">SUM(Z6,Z10,Z13,Z16,Z18)</f>
        <v>76.699999999999989</v>
      </c>
      <c r="AA4" s="480">
        <f t="shared" si="1"/>
        <v>83.800000000000011</v>
      </c>
      <c r="AB4" s="480">
        <f t="shared" si="1"/>
        <v>92.7</v>
      </c>
      <c r="AC4" s="480">
        <f t="shared" si="1"/>
        <v>103.7</v>
      </c>
      <c r="AD4" s="480">
        <f t="shared" si="1"/>
        <v>130.80000000000001</v>
      </c>
      <c r="AE4" s="480">
        <f t="shared" si="1"/>
        <v>171.1</v>
      </c>
      <c r="AF4" s="480">
        <f t="shared" si="1"/>
        <v>196.7</v>
      </c>
      <c r="AG4" s="480">
        <f t="shared" si="1"/>
        <v>224.6</v>
      </c>
      <c r="AH4" s="480">
        <f t="shared" si="1"/>
        <v>253</v>
      </c>
      <c r="AI4" s="480">
        <f t="shared" si="1"/>
        <v>285</v>
      </c>
      <c r="AJ4" s="480">
        <f t="shared" si="1"/>
        <v>329</v>
      </c>
      <c r="AK4" s="480">
        <f t="shared" si="1"/>
        <v>367</v>
      </c>
      <c r="AL4" s="480">
        <f t="shared" si="1"/>
        <v>399</v>
      </c>
      <c r="AM4" s="480">
        <f t="shared" si="1"/>
        <v>428</v>
      </c>
      <c r="AN4" s="480">
        <f t="shared" si="1"/>
        <v>441</v>
      </c>
      <c r="AO4" s="480">
        <f t="shared" si="1"/>
        <v>470</v>
      </c>
      <c r="AP4" s="480">
        <f t="shared" si="1"/>
        <v>505</v>
      </c>
      <c r="AQ4" s="480">
        <f t="shared" si="1"/>
        <v>514.10200000000009</v>
      </c>
      <c r="AR4" s="480">
        <f t="shared" si="1"/>
        <v>513.58300000000008</v>
      </c>
      <c r="AS4" s="480">
        <f t="shared" si="1"/>
        <v>533.13800000000003</v>
      </c>
      <c r="AT4" s="480">
        <f t="shared" si="1"/>
        <v>584.37099999999998</v>
      </c>
      <c r="AU4" s="480">
        <f t="shared" si="1"/>
        <v>654.65499413448993</v>
      </c>
      <c r="AV4" s="480">
        <f t="shared" si="1"/>
        <v>667.50399999999991</v>
      </c>
      <c r="AW4" s="480">
        <f t="shared" si="1"/>
        <v>686.28399999999988</v>
      </c>
      <c r="AX4" s="480">
        <f t="shared" si="1"/>
        <v>710.02199999999993</v>
      </c>
      <c r="AY4" s="480">
        <f t="shared" si="1"/>
        <v>734.97559504132221</v>
      </c>
      <c r="AZ4" s="480">
        <f t="shared" si="1"/>
        <v>748.39700000000005</v>
      </c>
      <c r="BA4" s="480">
        <f t="shared" si="1"/>
        <v>751.94600000000003</v>
      </c>
      <c r="BB4" s="480">
        <f t="shared" si="1"/>
        <v>769.20972503840244</v>
      </c>
      <c r="BC4" s="480">
        <f t="shared" si="1"/>
        <v>763.73799999999994</v>
      </c>
      <c r="BD4" s="480">
        <f t="shared" si="1"/>
        <v>770.87267336961202</v>
      </c>
      <c r="BE4" s="480">
        <f t="shared" si="1"/>
        <v>792.85709700000007</v>
      </c>
      <c r="BF4" s="480">
        <f t="shared" si="1"/>
        <v>802.21727761258762</v>
      </c>
      <c r="BG4" s="480">
        <f t="shared" si="1"/>
        <v>802.82745841250244</v>
      </c>
      <c r="BH4" s="480">
        <f t="shared" si="1"/>
        <v>815.19508900000005</v>
      </c>
      <c r="BI4" s="480">
        <f t="shared" si="1"/>
        <v>812.2834377490002</v>
      </c>
      <c r="BJ4" s="480">
        <f t="shared" si="1"/>
        <v>816.40638853999985</v>
      </c>
      <c r="BK4" s="480">
        <f t="shared" si="1"/>
        <v>822.24543098380013</v>
      </c>
      <c r="BL4" s="480">
        <f t="shared" ref="BL4:CG4" si="2">SUM(BL6,BL10,BL13,BL15,BL18)</f>
        <v>853.28739183000016</v>
      </c>
      <c r="BM4" s="480">
        <f t="shared" si="2"/>
        <v>886.07535800000016</v>
      </c>
      <c r="BN4" s="480">
        <f t="shared" si="2"/>
        <v>935.91351682000004</v>
      </c>
      <c r="BO4" s="480">
        <f t="shared" si="2"/>
        <v>934.84436764999998</v>
      </c>
      <c r="BP4" s="480">
        <f t="shared" si="2"/>
        <v>956.67538677023606</v>
      </c>
      <c r="BQ4" s="480">
        <f t="shared" si="2"/>
        <v>955.36992824000004</v>
      </c>
      <c r="BR4" s="480">
        <f t="shared" si="2"/>
        <v>990.27274720504909</v>
      </c>
      <c r="BS4" s="480">
        <f t="shared" si="2"/>
        <v>981.8956384411166</v>
      </c>
      <c r="BT4" s="480">
        <f t="shared" si="2"/>
        <v>944.54616344999977</v>
      </c>
      <c r="BU4" s="480">
        <f t="shared" si="2"/>
        <v>930.13222866000035</v>
      </c>
      <c r="BV4" s="480">
        <f t="shared" si="2"/>
        <v>923.82389724765915</v>
      </c>
      <c r="BW4" s="480">
        <f t="shared" si="2"/>
        <v>916.44847311872832</v>
      </c>
      <c r="BX4" s="480">
        <f t="shared" si="2"/>
        <v>799.38623526999947</v>
      </c>
      <c r="BY4" s="480">
        <f t="shared" si="2"/>
        <v>783.30235273000039</v>
      </c>
      <c r="BZ4" s="480">
        <f t="shared" si="2"/>
        <v>773.27378092999948</v>
      </c>
      <c r="CA4" s="480">
        <f t="shared" si="2"/>
        <v>807.3960622899998</v>
      </c>
      <c r="CB4" s="480">
        <f t="shared" si="2"/>
        <v>834.66643798637813</v>
      </c>
      <c r="CC4" s="480">
        <f t="shared" si="2"/>
        <v>820.30729193781974</v>
      </c>
      <c r="CD4" s="480">
        <f t="shared" si="2"/>
        <v>809.41241636919563</v>
      </c>
      <c r="CE4" s="480">
        <f t="shared" si="2"/>
        <v>795.88990920419144</v>
      </c>
      <c r="CF4" s="480">
        <f t="shared" si="2"/>
        <v>774.87394206431247</v>
      </c>
      <c r="CG4" s="481">
        <f t="shared" si="2"/>
        <v>754.52630628520114</v>
      </c>
    </row>
    <row r="5" spans="1:85" s="252" customFormat="1" ht="26.25" customHeight="1" x14ac:dyDescent="0.35">
      <c r="A5" s="110"/>
      <c r="B5" s="238" t="s">
        <v>632</v>
      </c>
      <c r="C5" s="479"/>
      <c r="D5" s="480"/>
      <c r="E5" s="480"/>
      <c r="F5" s="480"/>
      <c r="G5" s="480"/>
      <c r="H5" s="480"/>
      <c r="I5" s="480"/>
      <c r="J5" s="480"/>
      <c r="K5" s="480"/>
      <c r="L5" s="480"/>
      <c r="M5" s="480"/>
      <c r="N5" s="480"/>
      <c r="O5" s="480"/>
      <c r="P5" s="480"/>
      <c r="Q5" s="480"/>
      <c r="R5" s="480"/>
      <c r="S5" s="480"/>
      <c r="T5" s="480"/>
      <c r="U5" s="480"/>
      <c r="V5" s="480"/>
      <c r="W5" s="480"/>
      <c r="X5" s="480"/>
      <c r="Y5" s="480"/>
      <c r="Z5" s="480">
        <f t="shared" ref="Z5:BE5" si="3">Z6+Z10+Z13</f>
        <v>76.699999999999989</v>
      </c>
      <c r="AA5" s="480">
        <f t="shared" si="3"/>
        <v>83.800000000000011</v>
      </c>
      <c r="AB5" s="480">
        <f t="shared" si="3"/>
        <v>92.7</v>
      </c>
      <c r="AC5" s="480">
        <f t="shared" si="3"/>
        <v>103.7</v>
      </c>
      <c r="AD5" s="480">
        <f t="shared" si="3"/>
        <v>130.80000000000001</v>
      </c>
      <c r="AE5" s="480">
        <f t="shared" si="3"/>
        <v>171.1</v>
      </c>
      <c r="AF5" s="480">
        <f t="shared" si="3"/>
        <v>196.7</v>
      </c>
      <c r="AG5" s="480">
        <f t="shared" si="3"/>
        <v>224.6</v>
      </c>
      <c r="AH5" s="480">
        <f t="shared" si="3"/>
        <v>253</v>
      </c>
      <c r="AI5" s="480">
        <f t="shared" si="3"/>
        <v>285</v>
      </c>
      <c r="AJ5" s="480">
        <f t="shared" si="3"/>
        <v>329</v>
      </c>
      <c r="AK5" s="480">
        <f t="shared" si="3"/>
        <v>367</v>
      </c>
      <c r="AL5" s="480">
        <f t="shared" si="3"/>
        <v>399</v>
      </c>
      <c r="AM5" s="480">
        <f t="shared" si="3"/>
        <v>428</v>
      </c>
      <c r="AN5" s="480">
        <f t="shared" si="3"/>
        <v>441</v>
      </c>
      <c r="AO5" s="480">
        <f t="shared" si="3"/>
        <v>470</v>
      </c>
      <c r="AP5" s="480">
        <f t="shared" si="3"/>
        <v>505</v>
      </c>
      <c r="AQ5" s="480">
        <f t="shared" si="3"/>
        <v>514.10200000000009</v>
      </c>
      <c r="AR5" s="480">
        <f t="shared" si="3"/>
        <v>513.58300000000008</v>
      </c>
      <c r="AS5" s="480">
        <f t="shared" si="3"/>
        <v>533.13800000000003</v>
      </c>
      <c r="AT5" s="480">
        <f t="shared" si="3"/>
        <v>584.37099999999998</v>
      </c>
      <c r="AU5" s="480">
        <f t="shared" si="3"/>
        <v>654.65499413448993</v>
      </c>
      <c r="AV5" s="480">
        <f t="shared" si="3"/>
        <v>667.50399999999991</v>
      </c>
      <c r="AW5" s="480">
        <f t="shared" si="3"/>
        <v>686.28399999999988</v>
      </c>
      <c r="AX5" s="480">
        <f t="shared" si="3"/>
        <v>706.56499999999994</v>
      </c>
      <c r="AY5" s="480">
        <f t="shared" si="3"/>
        <v>730.84699999999987</v>
      </c>
      <c r="AZ5" s="480">
        <f t="shared" si="3"/>
        <v>742.93900000000008</v>
      </c>
      <c r="BA5" s="480">
        <f t="shared" si="3"/>
        <v>746.97900000000004</v>
      </c>
      <c r="BB5" s="480">
        <f t="shared" si="3"/>
        <v>760.91300000000001</v>
      </c>
      <c r="BC5" s="480">
        <f t="shared" si="3"/>
        <v>753.17499999999995</v>
      </c>
      <c r="BD5" s="480">
        <f t="shared" si="3"/>
        <v>759</v>
      </c>
      <c r="BE5" s="480">
        <f t="shared" si="3"/>
        <v>778.45800000000008</v>
      </c>
      <c r="BF5" s="480">
        <f t="shared" ref="BF5:CG5" si="4">BF6+BF10+BF13</f>
        <v>782.50758261258761</v>
      </c>
      <c r="BG5" s="480">
        <f t="shared" si="4"/>
        <v>783.48695761035617</v>
      </c>
      <c r="BH5" s="480">
        <f t="shared" si="4"/>
        <v>794.55200000000002</v>
      </c>
      <c r="BI5" s="480">
        <f t="shared" si="4"/>
        <v>787.58934177900016</v>
      </c>
      <c r="BJ5" s="480">
        <f t="shared" si="4"/>
        <v>790.4603985399998</v>
      </c>
      <c r="BK5" s="480">
        <f t="shared" si="4"/>
        <v>794.80543098380008</v>
      </c>
      <c r="BL5" s="480">
        <f t="shared" si="4"/>
        <v>816.22339083000008</v>
      </c>
      <c r="BM5" s="480">
        <f t="shared" si="4"/>
        <v>843.82698400000015</v>
      </c>
      <c r="BN5" s="480">
        <f t="shared" si="4"/>
        <v>888.44639182000003</v>
      </c>
      <c r="BO5" s="480">
        <f t="shared" si="4"/>
        <v>887.63814664999995</v>
      </c>
      <c r="BP5" s="480">
        <f t="shared" si="4"/>
        <v>905.24794301000009</v>
      </c>
      <c r="BQ5" s="480">
        <f t="shared" si="4"/>
        <v>900.69442791999995</v>
      </c>
      <c r="BR5" s="480">
        <f t="shared" si="4"/>
        <v>907.95083237504912</v>
      </c>
      <c r="BS5" s="480">
        <f t="shared" si="4"/>
        <v>892.04744098111667</v>
      </c>
      <c r="BT5" s="480">
        <f t="shared" si="4"/>
        <v>861.11320264999983</v>
      </c>
      <c r="BU5" s="480">
        <f t="shared" si="4"/>
        <v>840.41455076000034</v>
      </c>
      <c r="BV5" s="480">
        <f t="shared" si="4"/>
        <v>837.99864539999999</v>
      </c>
      <c r="BW5" s="480">
        <f t="shared" si="4"/>
        <v>830.78214811872829</v>
      </c>
      <c r="BX5" s="480">
        <f t="shared" si="4"/>
        <v>723.4958070699995</v>
      </c>
      <c r="BY5" s="480">
        <f t="shared" si="4"/>
        <v>704.87557493000031</v>
      </c>
      <c r="BZ5" s="480">
        <f t="shared" si="4"/>
        <v>695.39615152999954</v>
      </c>
      <c r="CA5" s="480">
        <f t="shared" si="4"/>
        <v>735.73449428999982</v>
      </c>
      <c r="CB5" s="480">
        <f t="shared" si="4"/>
        <v>752.85477677249764</v>
      </c>
      <c r="CC5" s="480">
        <f t="shared" si="4"/>
        <v>739.67365544301742</v>
      </c>
      <c r="CD5" s="480">
        <f t="shared" si="4"/>
        <v>729.27052229533115</v>
      </c>
      <c r="CE5" s="480">
        <f t="shared" si="4"/>
        <v>716.59640853738711</v>
      </c>
      <c r="CF5" s="480">
        <f t="shared" si="4"/>
        <v>696.59691877190278</v>
      </c>
      <c r="CG5" s="482">
        <f t="shared" si="4"/>
        <v>676.33910619106473</v>
      </c>
    </row>
    <row r="6" spans="1:85" ht="15" customHeight="1" x14ac:dyDescent="0.35">
      <c r="A6" s="483"/>
      <c r="B6" s="201" t="s">
        <v>633</v>
      </c>
      <c r="C6" s="42"/>
      <c r="D6" s="484">
        <v>0</v>
      </c>
      <c r="E6" s="484">
        <v>0</v>
      </c>
      <c r="F6" s="484">
        <v>0</v>
      </c>
      <c r="G6" s="484">
        <v>0</v>
      </c>
      <c r="H6" s="484">
        <v>0</v>
      </c>
      <c r="I6" s="484">
        <v>0</v>
      </c>
      <c r="J6" s="484">
        <v>0</v>
      </c>
      <c r="K6" s="484">
        <v>0</v>
      </c>
      <c r="L6" s="484">
        <v>0</v>
      </c>
      <c r="M6" s="484">
        <v>0</v>
      </c>
      <c r="N6" s="484">
        <v>0</v>
      </c>
      <c r="O6" s="484">
        <v>0</v>
      </c>
      <c r="P6" s="484">
        <v>0</v>
      </c>
      <c r="Q6" s="484">
        <v>0</v>
      </c>
      <c r="R6" s="484">
        <v>0</v>
      </c>
      <c r="S6" s="484">
        <v>0</v>
      </c>
      <c r="T6" s="484">
        <v>0</v>
      </c>
      <c r="U6" s="484">
        <v>0</v>
      </c>
      <c r="V6" s="484">
        <v>0</v>
      </c>
      <c r="W6" s="484">
        <v>0</v>
      </c>
      <c r="X6" s="484">
        <v>0</v>
      </c>
      <c r="Y6" s="484">
        <v>0</v>
      </c>
      <c r="Z6" s="484">
        <v>64.599999999999994</v>
      </c>
      <c r="AA6" s="484">
        <v>70.7</v>
      </c>
      <c r="AB6" s="484">
        <v>78.099999999999994</v>
      </c>
      <c r="AC6" s="484">
        <v>87.3</v>
      </c>
      <c r="AD6" s="484">
        <v>110.1</v>
      </c>
      <c r="AE6" s="484">
        <v>144.6</v>
      </c>
      <c r="AF6" s="484">
        <v>167.2</v>
      </c>
      <c r="AG6" s="484">
        <v>191.1</v>
      </c>
      <c r="AH6" s="484">
        <v>216</v>
      </c>
      <c r="AI6" s="484">
        <v>244</v>
      </c>
      <c r="AJ6" s="484">
        <v>282</v>
      </c>
      <c r="AK6" s="484">
        <v>315</v>
      </c>
      <c r="AL6" s="484">
        <v>343</v>
      </c>
      <c r="AM6" s="484">
        <v>369</v>
      </c>
      <c r="AN6" s="484">
        <v>381</v>
      </c>
      <c r="AO6" s="484">
        <v>407</v>
      </c>
      <c r="AP6" s="484">
        <v>440</v>
      </c>
      <c r="AQ6" s="484">
        <v>453.38600000000002</v>
      </c>
      <c r="AR6" s="484">
        <v>451.27800000000002</v>
      </c>
      <c r="AS6" s="484">
        <v>469.52100000000002</v>
      </c>
      <c r="AT6" s="484">
        <v>520.06299999999999</v>
      </c>
      <c r="AU6" s="484">
        <v>586.55099413448988</v>
      </c>
      <c r="AV6" s="484">
        <f t="shared" ref="AV6:CG6" si="5">SUM(AV7:AV8)</f>
        <v>600.92999999999995</v>
      </c>
      <c r="AW6" s="484">
        <f t="shared" si="5"/>
        <v>616.15499999999997</v>
      </c>
      <c r="AX6" s="484">
        <f t="shared" si="5"/>
        <v>645.43899999999996</v>
      </c>
      <c r="AY6" s="484">
        <f t="shared" si="5"/>
        <v>669.97299999999996</v>
      </c>
      <c r="AZ6" s="484">
        <f t="shared" si="5"/>
        <v>684.82</v>
      </c>
      <c r="BA6" s="484">
        <f t="shared" si="5"/>
        <v>689.89800000000002</v>
      </c>
      <c r="BB6" s="484">
        <f t="shared" si="5"/>
        <v>709.66099999999994</v>
      </c>
      <c r="BC6" s="484">
        <f t="shared" si="5"/>
        <v>699.61199999999997</v>
      </c>
      <c r="BD6" s="484">
        <f t="shared" si="5"/>
        <v>708</v>
      </c>
      <c r="BE6" s="484">
        <f t="shared" si="5"/>
        <v>727.45800000000008</v>
      </c>
      <c r="BF6" s="484">
        <f t="shared" si="5"/>
        <v>732.7211213525876</v>
      </c>
      <c r="BG6" s="484">
        <f t="shared" si="5"/>
        <v>736.5558877814442</v>
      </c>
      <c r="BH6" s="484">
        <f t="shared" si="5"/>
        <v>749.94100000000003</v>
      </c>
      <c r="BI6" s="484">
        <f t="shared" si="5"/>
        <v>745.66237929900012</v>
      </c>
      <c r="BJ6" s="484">
        <f t="shared" si="5"/>
        <v>750.09489891999988</v>
      </c>
      <c r="BK6" s="484">
        <f t="shared" si="5"/>
        <v>755.76206665380005</v>
      </c>
      <c r="BL6" s="484">
        <f t="shared" si="5"/>
        <v>778.67019714000014</v>
      </c>
      <c r="BM6" s="484">
        <f t="shared" si="5"/>
        <v>807.08740407000005</v>
      </c>
      <c r="BN6" s="484">
        <f t="shared" si="5"/>
        <v>853.62603838000007</v>
      </c>
      <c r="BO6" s="484">
        <f t="shared" si="5"/>
        <v>854.15397472999996</v>
      </c>
      <c r="BP6" s="484">
        <f t="shared" si="5"/>
        <v>873.08095759619198</v>
      </c>
      <c r="BQ6" s="484">
        <f t="shared" si="5"/>
        <v>870.57572770000002</v>
      </c>
      <c r="BR6" s="484">
        <f t="shared" si="5"/>
        <v>879.197</v>
      </c>
      <c r="BS6" s="484">
        <f t="shared" si="5"/>
        <v>865.05799890795549</v>
      </c>
      <c r="BT6" s="484">
        <f t="shared" si="5"/>
        <v>835.61493410366666</v>
      </c>
      <c r="BU6" s="484">
        <f t="shared" si="5"/>
        <v>816.60546981378729</v>
      </c>
      <c r="BV6" s="484">
        <f t="shared" si="5"/>
        <v>815.68788701622077</v>
      </c>
      <c r="BW6" s="484">
        <f t="shared" si="5"/>
        <v>809.83314456049766</v>
      </c>
      <c r="BX6" s="484">
        <f t="shared" si="5"/>
        <v>706.71967707671729</v>
      </c>
      <c r="BY6" s="484">
        <f t="shared" si="5"/>
        <v>689.27001213681615</v>
      </c>
      <c r="BZ6" s="484">
        <f t="shared" si="5"/>
        <v>680.9491650152072</v>
      </c>
      <c r="CA6" s="484">
        <f t="shared" si="5"/>
        <v>721.43486639371486</v>
      </c>
      <c r="CB6" s="484">
        <f t="shared" si="5"/>
        <v>738.79435123317421</v>
      </c>
      <c r="CC6" s="484">
        <f t="shared" si="5"/>
        <v>726.371536039646</v>
      </c>
      <c r="CD6" s="484">
        <f t="shared" si="5"/>
        <v>716.66561305076129</v>
      </c>
      <c r="CE6" s="484">
        <f t="shared" si="5"/>
        <v>704.82527967753492</v>
      </c>
      <c r="CF6" s="484">
        <f t="shared" si="5"/>
        <v>685.67173354321801</v>
      </c>
      <c r="CG6" s="485">
        <f t="shared" si="5"/>
        <v>666.18590007184957</v>
      </c>
    </row>
    <row r="7" spans="1:85" x14ac:dyDescent="0.35">
      <c r="A7" s="454"/>
      <c r="B7" s="303" t="s">
        <v>546</v>
      </c>
      <c r="C7" s="486"/>
      <c r="D7" s="484">
        <v>0</v>
      </c>
      <c r="E7" s="484">
        <v>0</v>
      </c>
      <c r="F7" s="484">
        <v>0</v>
      </c>
      <c r="G7" s="484">
        <v>0</v>
      </c>
      <c r="H7" s="484">
        <v>0</v>
      </c>
      <c r="I7" s="484">
        <v>0</v>
      </c>
      <c r="J7" s="484">
        <v>0</v>
      </c>
      <c r="K7" s="484">
        <v>0</v>
      </c>
      <c r="L7" s="484">
        <v>0</v>
      </c>
      <c r="M7" s="484">
        <v>0</v>
      </c>
      <c r="N7" s="484">
        <v>0</v>
      </c>
      <c r="O7" s="484">
        <v>0</v>
      </c>
      <c r="P7" s="484">
        <v>0</v>
      </c>
      <c r="Q7" s="484">
        <v>0</v>
      </c>
      <c r="R7" s="484">
        <v>0</v>
      </c>
      <c r="S7" s="484">
        <v>0</v>
      </c>
      <c r="T7" s="484">
        <v>0</v>
      </c>
      <c r="U7" s="484">
        <v>0</v>
      </c>
      <c r="V7" s="484">
        <v>0</v>
      </c>
      <c r="W7" s="484">
        <v>0</v>
      </c>
      <c r="X7" s="484">
        <v>0</v>
      </c>
      <c r="Y7" s="484">
        <v>0</v>
      </c>
      <c r="Z7" s="484">
        <v>0</v>
      </c>
      <c r="AA7" s="484">
        <v>0</v>
      </c>
      <c r="AB7" s="484">
        <v>0</v>
      </c>
      <c r="AC7" s="484">
        <v>0</v>
      </c>
      <c r="AD7" s="484">
        <v>0</v>
      </c>
      <c r="AE7" s="484">
        <v>0</v>
      </c>
      <c r="AF7" s="484">
        <v>0</v>
      </c>
      <c r="AG7" s="484">
        <v>0</v>
      </c>
      <c r="AH7" s="484">
        <v>150.86192021876099</v>
      </c>
      <c r="AI7" s="484">
        <v>169.58927529545215</v>
      </c>
      <c r="AJ7" s="484">
        <v>194.52703018605663</v>
      </c>
      <c r="AK7" s="484">
        <v>215.59324696900481</v>
      </c>
      <c r="AL7" s="484">
        <v>223.46081816684327</v>
      </c>
      <c r="AM7" s="484">
        <v>248.3824459728107</v>
      </c>
      <c r="AN7" s="484">
        <v>264.93793790353891</v>
      </c>
      <c r="AO7" s="484">
        <v>287.54597527130755</v>
      </c>
      <c r="AP7" s="484">
        <v>283.61457487886878</v>
      </c>
      <c r="AQ7" s="484">
        <v>292.24290374097916</v>
      </c>
      <c r="AR7" s="484">
        <v>287.73943877592222</v>
      </c>
      <c r="AS7" s="484">
        <v>302.68487699282929</v>
      </c>
      <c r="AT7" s="484">
        <v>333.52147044155834</v>
      </c>
      <c r="AU7" s="484">
        <v>380.80942158251628</v>
      </c>
      <c r="AV7" s="484">
        <v>384.88923407703078</v>
      </c>
      <c r="AW7" s="484">
        <v>387.87665524354281</v>
      </c>
      <c r="AX7" s="484">
        <v>409.33011150143244</v>
      </c>
      <c r="AY7" s="484">
        <v>424.97262513563601</v>
      </c>
      <c r="AZ7" s="484">
        <v>448.46025849279948</v>
      </c>
      <c r="BA7" s="484">
        <v>451.93083260759454</v>
      </c>
      <c r="BB7" s="484">
        <v>464.56368155140774</v>
      </c>
      <c r="BC7" s="484">
        <v>457.40530309547091</v>
      </c>
      <c r="BD7" s="484">
        <v>449.27100000000002</v>
      </c>
      <c r="BE7" s="484">
        <v>458.60217196123631</v>
      </c>
      <c r="BF7" s="484">
        <v>453.35111210171794</v>
      </c>
      <c r="BG7" s="484">
        <v>469.02827967669646</v>
      </c>
      <c r="BH7" s="484">
        <v>459.91899999999998</v>
      </c>
      <c r="BI7" s="484">
        <v>449.75794596037161</v>
      </c>
      <c r="BJ7" s="484">
        <v>443.13462537454694</v>
      </c>
      <c r="BK7" s="484">
        <v>416.31119045700922</v>
      </c>
      <c r="BL7" s="484">
        <v>348.6831197044811</v>
      </c>
      <c r="BM7" s="484">
        <v>354.05537931399999</v>
      </c>
      <c r="BN7" s="484">
        <v>401.20840422019995</v>
      </c>
      <c r="BO7" s="484">
        <v>390.79752025713873</v>
      </c>
      <c r="BP7" s="484">
        <v>387.51426097503168</v>
      </c>
      <c r="BQ7" s="484">
        <v>373.41078429999999</v>
      </c>
      <c r="BR7" s="484">
        <v>366.75900000000001</v>
      </c>
      <c r="BS7" s="484">
        <v>346.02319956318229</v>
      </c>
      <c r="BT7" s="484">
        <v>354.33784172217963</v>
      </c>
      <c r="BU7" s="484">
        <v>338.69333340869139</v>
      </c>
      <c r="BV7" s="484">
        <v>330.58593021450383</v>
      </c>
      <c r="BW7" s="484">
        <v>327.84507374401733</v>
      </c>
      <c r="BX7" s="484">
        <v>286.85889589780504</v>
      </c>
      <c r="BY7" s="484">
        <v>272.34032811952636</v>
      </c>
      <c r="BZ7" s="484">
        <v>260.34194910450731</v>
      </c>
      <c r="CA7" s="484">
        <v>265.43168319046856</v>
      </c>
      <c r="CB7" s="484">
        <v>261.9841335186714</v>
      </c>
      <c r="CC7" s="484">
        <v>247.78796680962196</v>
      </c>
      <c r="CD7" s="484">
        <v>240.94974528314958</v>
      </c>
      <c r="CE7" s="484">
        <v>239.55057678420931</v>
      </c>
      <c r="CF7" s="484">
        <v>229.53997465480342</v>
      </c>
      <c r="CG7" s="485">
        <v>214.81078056983449</v>
      </c>
    </row>
    <row r="8" spans="1:85" x14ac:dyDescent="0.35">
      <c r="A8" s="454"/>
      <c r="B8" s="303" t="s">
        <v>545</v>
      </c>
      <c r="C8" s="486"/>
      <c r="D8" s="484">
        <v>0</v>
      </c>
      <c r="E8" s="484">
        <v>0</v>
      </c>
      <c r="F8" s="484">
        <v>0</v>
      </c>
      <c r="G8" s="484">
        <v>0</v>
      </c>
      <c r="H8" s="484">
        <v>0</v>
      </c>
      <c r="I8" s="484">
        <v>0</v>
      </c>
      <c r="J8" s="484">
        <v>0</v>
      </c>
      <c r="K8" s="484">
        <v>0</v>
      </c>
      <c r="L8" s="484">
        <v>0</v>
      </c>
      <c r="M8" s="484">
        <v>0</v>
      </c>
      <c r="N8" s="484">
        <v>0</v>
      </c>
      <c r="O8" s="484">
        <v>0</v>
      </c>
      <c r="P8" s="484">
        <v>0</v>
      </c>
      <c r="Q8" s="484">
        <v>0</v>
      </c>
      <c r="R8" s="484">
        <v>0</v>
      </c>
      <c r="S8" s="484">
        <v>0</v>
      </c>
      <c r="T8" s="484">
        <v>0</v>
      </c>
      <c r="U8" s="484">
        <v>0</v>
      </c>
      <c r="V8" s="484">
        <v>0</v>
      </c>
      <c r="W8" s="484">
        <v>0</v>
      </c>
      <c r="X8" s="484">
        <v>0</v>
      </c>
      <c r="Y8" s="484">
        <v>0</v>
      </c>
      <c r="Z8" s="484">
        <v>0</v>
      </c>
      <c r="AA8" s="484">
        <v>0</v>
      </c>
      <c r="AB8" s="484">
        <v>0</v>
      </c>
      <c r="AC8" s="484">
        <v>0</v>
      </c>
      <c r="AD8" s="484">
        <v>0</v>
      </c>
      <c r="AE8" s="484">
        <v>0</v>
      </c>
      <c r="AF8" s="484">
        <v>0</v>
      </c>
      <c r="AG8" s="484">
        <v>0</v>
      </c>
      <c r="AH8" s="484">
        <v>65.138079781239014</v>
      </c>
      <c r="AI8" s="484">
        <v>74.410724704547846</v>
      </c>
      <c r="AJ8" s="484">
        <v>87.472969813943365</v>
      </c>
      <c r="AK8" s="484">
        <v>99.406753030995191</v>
      </c>
      <c r="AL8" s="484">
        <v>119.53918183315673</v>
      </c>
      <c r="AM8" s="484">
        <v>120.6175540271893</v>
      </c>
      <c r="AN8" s="484">
        <v>116.06206209646109</v>
      </c>
      <c r="AO8" s="484">
        <v>119.45402472869245</v>
      </c>
      <c r="AP8" s="484">
        <v>156.38542512113122</v>
      </c>
      <c r="AQ8" s="484">
        <v>161.14309625902087</v>
      </c>
      <c r="AR8" s="484">
        <v>163.5385612240778</v>
      </c>
      <c r="AS8" s="484">
        <v>166.83612300717073</v>
      </c>
      <c r="AT8" s="484">
        <v>186.54152955844165</v>
      </c>
      <c r="AU8" s="484">
        <v>205.7415725519736</v>
      </c>
      <c r="AV8" s="484">
        <v>216.04076592296917</v>
      </c>
      <c r="AW8" s="484">
        <v>228.27834475645716</v>
      </c>
      <c r="AX8" s="484">
        <v>236.10888849856752</v>
      </c>
      <c r="AY8" s="484">
        <v>245.00037486436395</v>
      </c>
      <c r="AZ8" s="484">
        <v>236.35974150720057</v>
      </c>
      <c r="BA8" s="484">
        <v>237.96716739240549</v>
      </c>
      <c r="BB8" s="484">
        <v>245.0973184485922</v>
      </c>
      <c r="BC8" s="484">
        <v>242.20669690452905</v>
      </c>
      <c r="BD8" s="484">
        <v>258.72899999999998</v>
      </c>
      <c r="BE8" s="484">
        <v>268.85582803876378</v>
      </c>
      <c r="BF8" s="484">
        <v>279.37000925086966</v>
      </c>
      <c r="BG8" s="484">
        <v>267.52760810474769</v>
      </c>
      <c r="BH8" s="484">
        <v>290.02199999999999</v>
      </c>
      <c r="BI8" s="484">
        <v>295.90443333862845</v>
      </c>
      <c r="BJ8" s="484">
        <v>306.96027354545299</v>
      </c>
      <c r="BK8" s="484">
        <v>339.45087619679083</v>
      </c>
      <c r="BL8" s="484">
        <v>429.98707743551904</v>
      </c>
      <c r="BM8" s="484">
        <v>453.03202475600006</v>
      </c>
      <c r="BN8" s="484">
        <v>452.41763415980012</v>
      </c>
      <c r="BO8" s="484">
        <v>463.35645447286123</v>
      </c>
      <c r="BP8" s="484">
        <v>485.5666966211603</v>
      </c>
      <c r="BQ8" s="484">
        <v>497.16494340000003</v>
      </c>
      <c r="BR8" s="484">
        <v>512.43799999999999</v>
      </c>
      <c r="BS8" s="484">
        <v>519.03479934477321</v>
      </c>
      <c r="BT8" s="484">
        <v>481.27709238148697</v>
      </c>
      <c r="BU8" s="484">
        <v>477.91213640509585</v>
      </c>
      <c r="BV8" s="484">
        <v>485.10195680171694</v>
      </c>
      <c r="BW8" s="484">
        <v>481.98807081648027</v>
      </c>
      <c r="BX8" s="484">
        <v>419.86078117891225</v>
      </c>
      <c r="BY8" s="484">
        <v>416.92968401728984</v>
      </c>
      <c r="BZ8" s="484">
        <v>420.60721591069989</v>
      </c>
      <c r="CA8" s="484">
        <v>456.00318320324629</v>
      </c>
      <c r="CB8" s="484">
        <v>476.81021771450287</v>
      </c>
      <c r="CC8" s="484">
        <v>478.58356923002407</v>
      </c>
      <c r="CD8" s="484">
        <v>475.71586776761171</v>
      </c>
      <c r="CE8" s="484">
        <v>465.27470289332558</v>
      </c>
      <c r="CF8" s="484">
        <v>456.13175888841459</v>
      </c>
      <c r="CG8" s="485">
        <v>451.37511950201502</v>
      </c>
    </row>
    <row r="9" spans="1:85" ht="21.75" customHeight="1" x14ac:dyDescent="0.35">
      <c r="A9" s="454"/>
      <c r="B9" s="487" t="s">
        <v>634</v>
      </c>
      <c r="C9" s="486"/>
      <c r="D9" s="484">
        <v>0</v>
      </c>
      <c r="E9" s="484">
        <v>0</v>
      </c>
      <c r="F9" s="484">
        <v>0</v>
      </c>
      <c r="G9" s="484">
        <v>0</v>
      </c>
      <c r="H9" s="484">
        <v>0</v>
      </c>
      <c r="I9" s="484">
        <v>0</v>
      </c>
      <c r="J9" s="484">
        <v>0</v>
      </c>
      <c r="K9" s="484">
        <v>0</v>
      </c>
      <c r="L9" s="484">
        <v>0</v>
      </c>
      <c r="M9" s="484">
        <v>0</v>
      </c>
      <c r="N9" s="484">
        <v>0</v>
      </c>
      <c r="O9" s="484">
        <v>0</v>
      </c>
      <c r="P9" s="484">
        <v>0</v>
      </c>
      <c r="Q9" s="484">
        <v>0</v>
      </c>
      <c r="R9" s="484">
        <v>0</v>
      </c>
      <c r="S9" s="484">
        <v>0</v>
      </c>
      <c r="T9" s="484">
        <v>0</v>
      </c>
      <c r="U9" s="484">
        <v>0</v>
      </c>
      <c r="V9" s="484">
        <v>0</v>
      </c>
      <c r="W9" s="484">
        <v>0</v>
      </c>
      <c r="X9" s="484">
        <v>0</v>
      </c>
      <c r="Y9" s="484">
        <v>0</v>
      </c>
      <c r="Z9" s="484">
        <v>0</v>
      </c>
      <c r="AA9" s="484">
        <v>0</v>
      </c>
      <c r="AB9" s="484">
        <v>0</v>
      </c>
      <c r="AC9" s="484">
        <v>0</v>
      </c>
      <c r="AD9" s="484">
        <v>0</v>
      </c>
      <c r="AE9" s="484">
        <v>0</v>
      </c>
      <c r="AF9" s="484">
        <v>0</v>
      </c>
      <c r="AG9" s="484">
        <v>0</v>
      </c>
      <c r="AH9" s="484">
        <v>0</v>
      </c>
      <c r="AI9" s="484">
        <v>0</v>
      </c>
      <c r="AJ9" s="484">
        <v>0</v>
      </c>
      <c r="AK9" s="484">
        <v>0</v>
      </c>
      <c r="AL9" s="484">
        <v>0</v>
      </c>
      <c r="AM9" s="484">
        <v>0</v>
      </c>
      <c r="AN9" s="484">
        <v>0</v>
      </c>
      <c r="AO9" s="484">
        <v>0</v>
      </c>
      <c r="AP9" s="484">
        <v>0</v>
      </c>
      <c r="AQ9" s="484">
        <v>0</v>
      </c>
      <c r="AR9" s="484">
        <v>0</v>
      </c>
      <c r="AS9" s="484">
        <v>0</v>
      </c>
      <c r="AT9" s="484">
        <v>0</v>
      </c>
      <c r="AU9" s="484">
        <v>8.5689234733107629</v>
      </c>
      <c r="AV9" s="484">
        <v>8.5689234733107629</v>
      </c>
      <c r="AW9" s="484">
        <v>8.5689234733107629</v>
      </c>
      <c r="AX9" s="484">
        <v>8.5689234733107629</v>
      </c>
      <c r="AY9" s="484">
        <v>8.5689234733107629</v>
      </c>
      <c r="AZ9" s="484">
        <v>8.5689234733107629</v>
      </c>
      <c r="BA9" s="484">
        <v>8.5689234733107629</v>
      </c>
      <c r="BB9" s="484">
        <v>8.5689234733107629</v>
      </c>
      <c r="BC9" s="484">
        <v>8.5689234733107629</v>
      </c>
      <c r="BD9" s="484">
        <v>10.031442333804979</v>
      </c>
      <c r="BE9" s="484">
        <v>11.300390135446513</v>
      </c>
      <c r="BF9" s="484">
        <v>13.048991239095871</v>
      </c>
      <c r="BG9" s="484">
        <v>13.117562070944141</v>
      </c>
      <c r="BH9" s="484">
        <v>11.495379362478616</v>
      </c>
      <c r="BI9" s="484">
        <v>11.459261914883713</v>
      </c>
      <c r="BJ9" s="484">
        <v>15.020734931035486</v>
      </c>
      <c r="BK9" s="484">
        <v>15.280651014211305</v>
      </c>
      <c r="BL9" s="484">
        <v>15.887440978603943</v>
      </c>
      <c r="BM9" s="484">
        <v>16.554241335234778</v>
      </c>
      <c r="BN9" s="484">
        <v>17.326090727748223</v>
      </c>
      <c r="BO9" s="484">
        <v>17.444311718611427</v>
      </c>
      <c r="BP9" s="484">
        <v>18.097163159146831</v>
      </c>
      <c r="BQ9" s="484">
        <v>18.292431275019226</v>
      </c>
      <c r="BR9" s="484">
        <v>18.795417115847687</v>
      </c>
      <c r="BS9" s="484">
        <v>20.331115810503317</v>
      </c>
      <c r="BT9" s="484">
        <v>20.122202182521193</v>
      </c>
      <c r="BU9" s="484">
        <v>20.241163335307711</v>
      </c>
      <c r="BV9" s="484">
        <v>20.801179865672964</v>
      </c>
      <c r="BW9" s="484">
        <v>21.229464545320976</v>
      </c>
      <c r="BX9" s="484">
        <v>15.230569913947345</v>
      </c>
      <c r="BY9" s="484">
        <v>14.716594951277571</v>
      </c>
      <c r="BZ9" s="484">
        <v>14.403300295991135</v>
      </c>
      <c r="CA9" s="484">
        <v>15.302708212479114</v>
      </c>
      <c r="CB9" s="484">
        <v>15.647527795794478</v>
      </c>
      <c r="CC9" s="484">
        <v>15.400450376095419</v>
      </c>
      <c r="CD9" s="484">
        <v>15.205812789431359</v>
      </c>
      <c r="CE9" s="484">
        <v>14.968174338561013</v>
      </c>
      <c r="CF9" s="484">
        <v>14.579222586070822</v>
      </c>
      <c r="CG9" s="485">
        <v>14.183521637606681</v>
      </c>
    </row>
    <row r="10" spans="1:85" ht="26.25" customHeight="1" x14ac:dyDescent="0.35">
      <c r="A10" s="483"/>
      <c r="B10" s="201" t="s">
        <v>635</v>
      </c>
      <c r="C10" s="42"/>
      <c r="D10" s="484">
        <v>0</v>
      </c>
      <c r="E10" s="484">
        <v>0</v>
      </c>
      <c r="F10" s="484">
        <v>0</v>
      </c>
      <c r="G10" s="484">
        <v>0</v>
      </c>
      <c r="H10" s="484">
        <v>0</v>
      </c>
      <c r="I10" s="484">
        <v>0</v>
      </c>
      <c r="J10" s="484">
        <v>0</v>
      </c>
      <c r="K10" s="484">
        <v>0</v>
      </c>
      <c r="L10" s="484">
        <v>0</v>
      </c>
      <c r="M10" s="484">
        <v>0</v>
      </c>
      <c r="N10" s="484">
        <v>0</v>
      </c>
      <c r="O10" s="484">
        <v>0</v>
      </c>
      <c r="P10" s="484">
        <v>0</v>
      </c>
      <c r="Q10" s="484">
        <v>0</v>
      </c>
      <c r="R10" s="484">
        <v>0</v>
      </c>
      <c r="S10" s="484">
        <v>0</v>
      </c>
      <c r="T10" s="484">
        <v>0</v>
      </c>
      <c r="U10" s="484">
        <v>0</v>
      </c>
      <c r="V10" s="484">
        <v>0</v>
      </c>
      <c r="W10" s="484">
        <v>0</v>
      </c>
      <c r="X10" s="484">
        <v>0</v>
      </c>
      <c r="Y10" s="484">
        <v>0</v>
      </c>
      <c r="Z10" s="484">
        <v>9.3000000000000007</v>
      </c>
      <c r="AA10" s="484">
        <v>10.199999999999999</v>
      </c>
      <c r="AB10" s="484">
        <v>11.7</v>
      </c>
      <c r="AC10" s="484">
        <v>13.4</v>
      </c>
      <c r="AD10" s="484">
        <v>17.2</v>
      </c>
      <c r="AE10" s="484">
        <v>22.5</v>
      </c>
      <c r="AF10" s="484">
        <v>25.5</v>
      </c>
      <c r="AG10" s="484">
        <v>29</v>
      </c>
      <c r="AH10" s="484">
        <f t="shared" ref="AH10:BM10" si="6">SUM(AH11:AH12)</f>
        <v>32</v>
      </c>
      <c r="AI10" s="484">
        <f t="shared" si="6"/>
        <v>36</v>
      </c>
      <c r="AJ10" s="484">
        <f t="shared" si="6"/>
        <v>42</v>
      </c>
      <c r="AK10" s="484">
        <f t="shared" si="6"/>
        <v>47</v>
      </c>
      <c r="AL10" s="484">
        <f t="shared" si="6"/>
        <v>51</v>
      </c>
      <c r="AM10" s="484">
        <f t="shared" si="6"/>
        <v>54</v>
      </c>
      <c r="AN10" s="484">
        <f t="shared" si="6"/>
        <v>55</v>
      </c>
      <c r="AO10" s="484">
        <f t="shared" si="6"/>
        <v>58</v>
      </c>
      <c r="AP10" s="484">
        <f t="shared" si="6"/>
        <v>61</v>
      </c>
      <c r="AQ10" s="484">
        <f t="shared" si="6"/>
        <v>56.491999999999997</v>
      </c>
      <c r="AR10" s="484">
        <f t="shared" si="6"/>
        <v>58.61</v>
      </c>
      <c r="AS10" s="484">
        <f t="shared" si="6"/>
        <v>59.338999999999999</v>
      </c>
      <c r="AT10" s="484">
        <f t="shared" si="6"/>
        <v>60.216000000000001</v>
      </c>
      <c r="AU10" s="484">
        <f t="shared" si="6"/>
        <v>64.003</v>
      </c>
      <c r="AV10" s="484">
        <f t="shared" si="6"/>
        <v>62.688000000000002</v>
      </c>
      <c r="AW10" s="484">
        <f t="shared" si="6"/>
        <v>66.622</v>
      </c>
      <c r="AX10" s="484">
        <f t="shared" si="6"/>
        <v>58.168999999999997</v>
      </c>
      <c r="AY10" s="484">
        <f t="shared" si="6"/>
        <v>57.765999999999998</v>
      </c>
      <c r="AZ10" s="484">
        <f t="shared" si="6"/>
        <v>55.347000000000001</v>
      </c>
      <c r="BA10" s="484">
        <f t="shared" si="6"/>
        <v>54.619</v>
      </c>
      <c r="BB10" s="484">
        <f t="shared" si="6"/>
        <v>49.393000000000001</v>
      </c>
      <c r="BC10" s="484">
        <f t="shared" si="6"/>
        <v>51.527999999999999</v>
      </c>
      <c r="BD10" s="484">
        <f t="shared" si="6"/>
        <v>49</v>
      </c>
      <c r="BE10" s="484">
        <f t="shared" si="6"/>
        <v>49</v>
      </c>
      <c r="BF10" s="484">
        <f t="shared" si="6"/>
        <v>48.056406750000008</v>
      </c>
      <c r="BG10" s="484">
        <f t="shared" si="6"/>
        <v>45.566810758911991</v>
      </c>
      <c r="BH10" s="484">
        <f t="shared" si="6"/>
        <v>43.427999999999997</v>
      </c>
      <c r="BI10" s="484">
        <f t="shared" si="6"/>
        <v>40.824999999999996</v>
      </c>
      <c r="BJ10" s="484">
        <f t="shared" si="6"/>
        <v>39.280999999999992</v>
      </c>
      <c r="BK10" s="484">
        <f t="shared" si="6"/>
        <v>37.953660409999991</v>
      </c>
      <c r="BL10" s="484">
        <f t="shared" si="6"/>
        <v>36.609209720000003</v>
      </c>
      <c r="BM10" s="484">
        <f t="shared" si="6"/>
        <v>35.892877070000004</v>
      </c>
      <c r="BN10" s="484">
        <f t="shared" ref="BN10:CG10" si="7">SUM(BN11:BN12)</f>
        <v>34.066781949999992</v>
      </c>
      <c r="BO10" s="484">
        <f t="shared" si="7"/>
        <v>32.863790210000005</v>
      </c>
      <c r="BP10" s="484">
        <f t="shared" si="7"/>
        <v>31.777945706246079</v>
      </c>
      <c r="BQ10" s="484">
        <f t="shared" si="7"/>
        <v>30.124750710000001</v>
      </c>
      <c r="BR10" s="484">
        <f t="shared" si="7"/>
        <v>28.755832375049046</v>
      </c>
      <c r="BS10" s="484">
        <f t="shared" si="7"/>
        <v>27.025887466107488</v>
      </c>
      <c r="BT10" s="484">
        <f t="shared" si="7"/>
        <v>25.498268546333197</v>
      </c>
      <c r="BU10" s="484">
        <f t="shared" si="7"/>
        <v>23.831493541905591</v>
      </c>
      <c r="BV10" s="484">
        <f t="shared" si="7"/>
        <v>22.347574829076994</v>
      </c>
      <c r="BW10" s="484">
        <f t="shared" si="7"/>
        <v>20.948693349502165</v>
      </c>
      <c r="BX10" s="484">
        <f t="shared" si="7"/>
        <v>16.782358873282199</v>
      </c>
      <c r="BY10" s="484">
        <f t="shared" si="7"/>
        <v>15.57720245318416</v>
      </c>
      <c r="BZ10" s="484">
        <f t="shared" si="7"/>
        <v>14.451151224792415</v>
      </c>
      <c r="CA10" s="484">
        <f t="shared" si="7"/>
        <v>14.308196586284881</v>
      </c>
      <c r="CB10" s="484">
        <f t="shared" si="7"/>
        <v>14.057525869323355</v>
      </c>
      <c r="CC10" s="484">
        <f t="shared" si="7"/>
        <v>13.302119403371426</v>
      </c>
      <c r="CD10" s="484">
        <f t="shared" si="7"/>
        <v>12.604909244569908</v>
      </c>
      <c r="CE10" s="484">
        <f t="shared" si="7"/>
        <v>11.771128859852128</v>
      </c>
      <c r="CF10" s="484">
        <f t="shared" si="7"/>
        <v>10.925185228684725</v>
      </c>
      <c r="CG10" s="485">
        <f t="shared" si="7"/>
        <v>10.153206119215112</v>
      </c>
    </row>
    <row r="11" spans="1:85" x14ac:dyDescent="0.35">
      <c r="A11" s="454"/>
      <c r="B11" s="303" t="s">
        <v>546</v>
      </c>
      <c r="C11" s="486"/>
      <c r="D11" s="484">
        <v>0</v>
      </c>
      <c r="E11" s="484">
        <v>0</v>
      </c>
      <c r="F11" s="484">
        <v>0</v>
      </c>
      <c r="G11" s="484">
        <v>0</v>
      </c>
      <c r="H11" s="484">
        <v>0</v>
      </c>
      <c r="I11" s="484">
        <v>0</v>
      </c>
      <c r="J11" s="484">
        <v>0</v>
      </c>
      <c r="K11" s="484">
        <v>0</v>
      </c>
      <c r="L11" s="484">
        <v>0</v>
      </c>
      <c r="M11" s="484">
        <v>0</v>
      </c>
      <c r="N11" s="484">
        <v>0</v>
      </c>
      <c r="O11" s="484">
        <v>0</v>
      </c>
      <c r="P11" s="484">
        <v>0</v>
      </c>
      <c r="Q11" s="484">
        <v>0</v>
      </c>
      <c r="R11" s="484">
        <v>0</v>
      </c>
      <c r="S11" s="484">
        <v>0</v>
      </c>
      <c r="T11" s="484">
        <v>0</v>
      </c>
      <c r="U11" s="484">
        <v>0</v>
      </c>
      <c r="V11" s="484">
        <v>0</v>
      </c>
      <c r="W11" s="484">
        <v>0</v>
      </c>
      <c r="X11" s="484">
        <v>0</v>
      </c>
      <c r="Y11" s="484">
        <v>0</v>
      </c>
      <c r="Z11" s="484">
        <v>0</v>
      </c>
      <c r="AA11" s="484">
        <v>0</v>
      </c>
      <c r="AB11" s="484">
        <v>0</v>
      </c>
      <c r="AC11" s="484">
        <v>0</v>
      </c>
      <c r="AD11" s="484">
        <v>0</v>
      </c>
      <c r="AE11" s="484">
        <v>0</v>
      </c>
      <c r="AF11" s="484">
        <v>0</v>
      </c>
      <c r="AG11" s="484">
        <v>0</v>
      </c>
      <c r="AH11" s="484">
        <v>5.8755802207076453</v>
      </c>
      <c r="AI11" s="484">
        <v>6.6100277482961012</v>
      </c>
      <c r="AJ11" s="484">
        <v>7.7116990396787841</v>
      </c>
      <c r="AK11" s="484">
        <v>8.6297584491643544</v>
      </c>
      <c r="AL11" s="484">
        <v>9.3642059767528103</v>
      </c>
      <c r="AM11" s="484">
        <v>9.9150416224441535</v>
      </c>
      <c r="AN11" s="484">
        <v>10.098653504341266</v>
      </c>
      <c r="AO11" s="484">
        <v>10.649489150032608</v>
      </c>
      <c r="AP11" s="484">
        <v>11.200324795723949</v>
      </c>
      <c r="AQ11" s="484">
        <v>10.372602432131758</v>
      </c>
      <c r="AR11" s="484">
        <v>10.761492397989846</v>
      </c>
      <c r="AS11" s="484">
        <v>10.895345459892843</v>
      </c>
      <c r="AT11" s="484">
        <v>11.056373080316611</v>
      </c>
      <c r="AU11" s="484">
        <v>11.751711277060982</v>
      </c>
      <c r="AV11" s="484">
        <v>10.740101662601536</v>
      </c>
      <c r="AW11" s="484">
        <v>10.867560615178869</v>
      </c>
      <c r="AX11" s="484">
        <v>8.9144351893882074</v>
      </c>
      <c r="AY11" s="484">
        <v>8.2866278477680808</v>
      </c>
      <c r="AZ11" s="484">
        <v>7.7611274445963527</v>
      </c>
      <c r="BA11" s="484">
        <v>6.8913768673835412</v>
      </c>
      <c r="BB11" s="484">
        <v>6.0945233728261901</v>
      </c>
      <c r="BC11" s="484">
        <v>6.0057435125149512</v>
      </c>
      <c r="BD11" s="484">
        <v>5.2120000000000033</v>
      </c>
      <c r="BE11" s="484">
        <v>5.213000000000001</v>
      </c>
      <c r="BF11" s="484">
        <v>4.7798173643700785</v>
      </c>
      <c r="BG11" s="484">
        <v>3.6967457020200758</v>
      </c>
      <c r="BH11" s="484">
        <v>3.266</v>
      </c>
      <c r="BI11" s="484">
        <v>6.1911786786786775</v>
      </c>
      <c r="BJ11" s="484">
        <v>5.6055504291845493</v>
      </c>
      <c r="BK11" s="484">
        <v>5.6746798378225547</v>
      </c>
      <c r="BL11" s="484">
        <v>2.1965525831999999</v>
      </c>
      <c r="BM11" s="484">
        <v>1.8406603625641045</v>
      </c>
      <c r="BN11" s="484">
        <v>1.6231135700409567</v>
      </c>
      <c r="BO11" s="484">
        <v>1.448690672492809</v>
      </c>
      <c r="BP11" s="484">
        <v>1.2921065736641424</v>
      </c>
      <c r="BQ11" s="484">
        <v>1.3134113182071192</v>
      </c>
      <c r="BR11" s="484">
        <v>1.2081481339837865</v>
      </c>
      <c r="BS11" s="484">
        <v>1.0813523540077929</v>
      </c>
      <c r="BT11" s="484">
        <v>1.0297670745376626</v>
      </c>
      <c r="BU11" s="484">
        <v>0.98217161277972498</v>
      </c>
      <c r="BV11" s="484">
        <v>0.95287536348174917</v>
      </c>
      <c r="BW11" s="484">
        <v>0.9080634741339052</v>
      </c>
      <c r="BX11" s="484">
        <v>0.71119413446541735</v>
      </c>
      <c r="BY11" s="484">
        <v>0.5993259649997732</v>
      </c>
      <c r="BZ11" s="484">
        <v>0.46719013084981859</v>
      </c>
      <c r="CA11" s="484">
        <v>0.36962744265003239</v>
      </c>
      <c r="CB11" s="484">
        <v>0.28726100890982759</v>
      </c>
      <c r="CC11" s="484">
        <v>0.2132531459794281</v>
      </c>
      <c r="CD11" s="484">
        <v>0.17152132038616139</v>
      </c>
      <c r="CE11" s="484">
        <v>0.14291715685393422</v>
      </c>
      <c r="CF11" s="484">
        <v>0.10774595392075592</v>
      </c>
      <c r="CG11" s="485">
        <v>7.4432517396577219E-2</v>
      </c>
    </row>
    <row r="12" spans="1:85" x14ac:dyDescent="0.35">
      <c r="A12" s="454"/>
      <c r="B12" s="303" t="s">
        <v>545</v>
      </c>
      <c r="C12" s="486"/>
      <c r="D12" s="484">
        <v>0</v>
      </c>
      <c r="E12" s="484">
        <v>0</v>
      </c>
      <c r="F12" s="484">
        <v>0</v>
      </c>
      <c r="G12" s="484">
        <v>0</v>
      </c>
      <c r="H12" s="484">
        <v>0</v>
      </c>
      <c r="I12" s="484">
        <v>0</v>
      </c>
      <c r="J12" s="484">
        <v>0</v>
      </c>
      <c r="K12" s="484">
        <v>0</v>
      </c>
      <c r="L12" s="484">
        <v>0</v>
      </c>
      <c r="M12" s="484">
        <v>0</v>
      </c>
      <c r="N12" s="484">
        <v>0</v>
      </c>
      <c r="O12" s="484">
        <v>0</v>
      </c>
      <c r="P12" s="484">
        <v>0</v>
      </c>
      <c r="Q12" s="484">
        <v>0</v>
      </c>
      <c r="R12" s="484">
        <v>0</v>
      </c>
      <c r="S12" s="484">
        <v>0</v>
      </c>
      <c r="T12" s="484">
        <v>0</v>
      </c>
      <c r="U12" s="484">
        <v>0</v>
      </c>
      <c r="V12" s="484">
        <v>0</v>
      </c>
      <c r="W12" s="484">
        <v>0</v>
      </c>
      <c r="X12" s="484">
        <v>0</v>
      </c>
      <c r="Y12" s="484">
        <v>0</v>
      </c>
      <c r="Z12" s="484">
        <v>0</v>
      </c>
      <c r="AA12" s="484">
        <v>0</v>
      </c>
      <c r="AB12" s="484">
        <v>0</v>
      </c>
      <c r="AC12" s="484">
        <v>0</v>
      </c>
      <c r="AD12" s="484">
        <v>0</v>
      </c>
      <c r="AE12" s="484">
        <v>0</v>
      </c>
      <c r="AF12" s="484">
        <v>0</v>
      </c>
      <c r="AG12" s="484">
        <v>0</v>
      </c>
      <c r="AH12" s="484">
        <v>26.124419779292353</v>
      </c>
      <c r="AI12" s="484">
        <v>29.389972251703899</v>
      </c>
      <c r="AJ12" s="484">
        <v>34.288300960321216</v>
      </c>
      <c r="AK12" s="484">
        <v>38.370241550835644</v>
      </c>
      <c r="AL12" s="484">
        <v>41.635794023247186</v>
      </c>
      <c r="AM12" s="484">
        <v>44.08495837755585</v>
      </c>
      <c r="AN12" s="484">
        <v>44.901346495658736</v>
      </c>
      <c r="AO12" s="484">
        <v>47.350510849967392</v>
      </c>
      <c r="AP12" s="484">
        <v>49.799675204276049</v>
      </c>
      <c r="AQ12" s="484">
        <v>46.119397567868241</v>
      </c>
      <c r="AR12" s="484">
        <v>47.848507602010152</v>
      </c>
      <c r="AS12" s="484">
        <v>48.443654540107154</v>
      </c>
      <c r="AT12" s="484">
        <v>49.15962691968339</v>
      </c>
      <c r="AU12" s="484">
        <v>52.251288722939016</v>
      </c>
      <c r="AV12" s="484">
        <v>51.94789833739847</v>
      </c>
      <c r="AW12" s="484">
        <v>55.754439384821133</v>
      </c>
      <c r="AX12" s="484">
        <v>49.254564810611789</v>
      </c>
      <c r="AY12" s="484">
        <v>49.479372152231917</v>
      </c>
      <c r="AZ12" s="484">
        <v>47.585872555403647</v>
      </c>
      <c r="BA12" s="484">
        <v>47.727623132616458</v>
      </c>
      <c r="BB12" s="484">
        <v>43.298476627173812</v>
      </c>
      <c r="BC12" s="484">
        <v>45.522256487485045</v>
      </c>
      <c r="BD12" s="484">
        <v>43.787999999999997</v>
      </c>
      <c r="BE12" s="484">
        <v>43.786999999999999</v>
      </c>
      <c r="BF12" s="484">
        <v>43.276589385629926</v>
      </c>
      <c r="BG12" s="484">
        <v>41.870065056891917</v>
      </c>
      <c r="BH12" s="484">
        <v>40.161999999999999</v>
      </c>
      <c r="BI12" s="484">
        <v>34.633821321321321</v>
      </c>
      <c r="BJ12" s="484">
        <v>33.675449570815445</v>
      </c>
      <c r="BK12" s="484">
        <v>32.278980572177439</v>
      </c>
      <c r="BL12" s="484">
        <v>34.4126571368</v>
      </c>
      <c r="BM12" s="484">
        <v>34.052216707435903</v>
      </c>
      <c r="BN12" s="484">
        <v>32.443668379959036</v>
      </c>
      <c r="BO12" s="484">
        <v>31.415099537507196</v>
      </c>
      <c r="BP12" s="484">
        <v>30.485839132581937</v>
      </c>
      <c r="BQ12" s="484">
        <v>28.811339391792881</v>
      </c>
      <c r="BR12" s="484">
        <v>27.547684241065259</v>
      </c>
      <c r="BS12" s="484">
        <v>25.944535112099693</v>
      </c>
      <c r="BT12" s="484">
        <v>24.468501471795534</v>
      </c>
      <c r="BU12" s="484">
        <v>22.849321929125864</v>
      </c>
      <c r="BV12" s="484">
        <v>21.394699465595245</v>
      </c>
      <c r="BW12" s="484">
        <v>20.040629875368261</v>
      </c>
      <c r="BX12" s="484">
        <v>16.071164738816783</v>
      </c>
      <c r="BY12" s="484">
        <v>14.977876488184387</v>
      </c>
      <c r="BZ12" s="484">
        <v>13.983961093942597</v>
      </c>
      <c r="CA12" s="484">
        <v>13.938569143634849</v>
      </c>
      <c r="CB12" s="484">
        <v>13.770264860413526</v>
      </c>
      <c r="CC12" s="484">
        <v>13.088866257391999</v>
      </c>
      <c r="CD12" s="484">
        <v>12.433387924183748</v>
      </c>
      <c r="CE12" s="484">
        <v>11.628211702998193</v>
      </c>
      <c r="CF12" s="484">
        <v>10.81743927476397</v>
      </c>
      <c r="CG12" s="485">
        <v>10.078773601818535</v>
      </c>
    </row>
    <row r="13" spans="1:85" s="437" customFormat="1" ht="27" customHeight="1" x14ac:dyDescent="0.25">
      <c r="A13" s="488"/>
      <c r="B13" s="293" t="s">
        <v>636</v>
      </c>
      <c r="C13" s="35"/>
      <c r="D13" s="489">
        <v>0</v>
      </c>
      <c r="E13" s="489">
        <v>0</v>
      </c>
      <c r="F13" s="489">
        <v>0</v>
      </c>
      <c r="G13" s="489">
        <v>0</v>
      </c>
      <c r="H13" s="489">
        <v>0</v>
      </c>
      <c r="I13" s="489">
        <v>0</v>
      </c>
      <c r="J13" s="489">
        <v>0</v>
      </c>
      <c r="K13" s="489">
        <v>0</v>
      </c>
      <c r="L13" s="489">
        <v>0</v>
      </c>
      <c r="M13" s="489">
        <v>0</v>
      </c>
      <c r="N13" s="489">
        <v>0</v>
      </c>
      <c r="O13" s="489">
        <v>0</v>
      </c>
      <c r="P13" s="489">
        <v>0</v>
      </c>
      <c r="Q13" s="489">
        <v>0</v>
      </c>
      <c r="R13" s="489">
        <v>0</v>
      </c>
      <c r="S13" s="489">
        <v>0</v>
      </c>
      <c r="T13" s="489">
        <v>0</v>
      </c>
      <c r="U13" s="489">
        <v>0</v>
      </c>
      <c r="V13" s="489">
        <v>0</v>
      </c>
      <c r="W13" s="489">
        <v>0</v>
      </c>
      <c r="X13" s="489">
        <v>0</v>
      </c>
      <c r="Y13" s="489">
        <v>0</v>
      </c>
      <c r="Z13" s="489">
        <v>2.8</v>
      </c>
      <c r="AA13" s="489">
        <v>2.9</v>
      </c>
      <c r="AB13" s="489">
        <v>2.9</v>
      </c>
      <c r="AC13" s="489">
        <v>3</v>
      </c>
      <c r="AD13" s="489">
        <v>3.5</v>
      </c>
      <c r="AE13" s="489">
        <v>4</v>
      </c>
      <c r="AF13" s="489">
        <v>4</v>
      </c>
      <c r="AG13" s="489">
        <v>4.5</v>
      </c>
      <c r="AH13" s="489">
        <v>5</v>
      </c>
      <c r="AI13" s="489">
        <v>5</v>
      </c>
      <c r="AJ13" s="489">
        <v>5</v>
      </c>
      <c r="AK13" s="489">
        <v>5</v>
      </c>
      <c r="AL13" s="489">
        <v>5</v>
      </c>
      <c r="AM13" s="489">
        <v>5</v>
      </c>
      <c r="AN13" s="489">
        <v>5</v>
      </c>
      <c r="AO13" s="489">
        <v>5</v>
      </c>
      <c r="AP13" s="489">
        <v>4</v>
      </c>
      <c r="AQ13" s="489">
        <v>4.2240000000000002</v>
      </c>
      <c r="AR13" s="489">
        <v>3.6949999999999998</v>
      </c>
      <c r="AS13" s="489">
        <v>4.2779999999999996</v>
      </c>
      <c r="AT13" s="489">
        <v>4.0919999999999996</v>
      </c>
      <c r="AU13" s="489">
        <v>4.101</v>
      </c>
      <c r="AV13" s="489">
        <v>3.8860000000000001</v>
      </c>
      <c r="AW13" s="489">
        <v>3.5070000000000001</v>
      </c>
      <c r="AX13" s="489">
        <v>2.9569999999999999</v>
      </c>
      <c r="AY13" s="489">
        <v>3.1080000000000001</v>
      </c>
      <c r="AZ13" s="489">
        <v>2.7719999999999998</v>
      </c>
      <c r="BA13" s="489">
        <v>2.4620000000000002</v>
      </c>
      <c r="BB13" s="489">
        <v>1.859</v>
      </c>
      <c r="BC13" s="489">
        <v>2.0350000000000001</v>
      </c>
      <c r="BD13" s="489">
        <v>2</v>
      </c>
      <c r="BE13" s="489">
        <v>2</v>
      </c>
      <c r="BF13" s="489">
        <v>1.73005451</v>
      </c>
      <c r="BG13" s="489">
        <v>1.3642590700000001</v>
      </c>
      <c r="BH13" s="489">
        <v>1.1830000000000001</v>
      </c>
      <c r="BI13" s="489">
        <v>1.1019624799999999</v>
      </c>
      <c r="BJ13" s="489">
        <v>1.0844996200000001</v>
      </c>
      <c r="BK13" s="489">
        <v>1.0897039199999998</v>
      </c>
      <c r="BL13" s="489">
        <v>0.94398397000000001</v>
      </c>
      <c r="BM13" s="489">
        <v>0.84670285999999995</v>
      </c>
      <c r="BN13" s="489">
        <v>0.75357149000000001</v>
      </c>
      <c r="BO13" s="489">
        <v>0.62038171000000009</v>
      </c>
      <c r="BP13" s="489">
        <v>0.38903970756204248</v>
      </c>
      <c r="BQ13" s="489">
        <v>-6.0504900000000004E-3</v>
      </c>
      <c r="BR13" s="489">
        <v>-2E-3</v>
      </c>
      <c r="BS13" s="489">
        <v>-3.6445392946300642E-2</v>
      </c>
      <c r="BT13" s="489">
        <v>0</v>
      </c>
      <c r="BU13" s="489">
        <v>-2.2412595692622359E-2</v>
      </c>
      <c r="BV13" s="489">
        <v>-3.6816445297728866E-2</v>
      </c>
      <c r="BW13" s="489">
        <v>3.1020872850033782E-4</v>
      </c>
      <c r="BX13" s="489">
        <v>-6.22888E-3</v>
      </c>
      <c r="BY13" s="489">
        <v>2.8360339999999998E-2</v>
      </c>
      <c r="BZ13" s="489">
        <v>-4.1647100000000012E-3</v>
      </c>
      <c r="CA13" s="489">
        <v>-8.5686900000000003E-3</v>
      </c>
      <c r="CB13" s="489">
        <v>2.89967E-3</v>
      </c>
      <c r="CC13" s="489">
        <v>0</v>
      </c>
      <c r="CD13" s="489">
        <v>0</v>
      </c>
      <c r="CE13" s="489">
        <v>0</v>
      </c>
      <c r="CF13" s="489">
        <v>0</v>
      </c>
      <c r="CG13" s="490">
        <v>0</v>
      </c>
    </row>
    <row r="14" spans="1:85" s="437" customFormat="1" ht="27" customHeight="1" x14ac:dyDescent="0.35">
      <c r="A14" s="488"/>
      <c r="B14" s="238" t="s">
        <v>637</v>
      </c>
      <c r="C14" s="35"/>
      <c r="D14" s="489"/>
      <c r="E14" s="489"/>
      <c r="F14" s="489"/>
      <c r="G14" s="489"/>
      <c r="H14" s="489"/>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89"/>
      <c r="AO14" s="489"/>
      <c r="AP14" s="489"/>
      <c r="AQ14" s="489"/>
      <c r="AR14" s="489"/>
      <c r="AS14" s="489"/>
      <c r="AT14" s="489"/>
      <c r="AU14" s="489"/>
      <c r="AV14" s="489"/>
      <c r="AW14" s="489"/>
      <c r="AX14" s="491">
        <f t="shared" ref="AX14:BK14" si="8">SUM(AX16:AX18)</f>
        <v>3.4569999999999999</v>
      </c>
      <c r="AY14" s="491">
        <f t="shared" si="8"/>
        <v>4.1285950413223143</v>
      </c>
      <c r="AZ14" s="491">
        <f t="shared" si="8"/>
        <v>5.4580000000000002</v>
      </c>
      <c r="BA14" s="491">
        <f t="shared" si="8"/>
        <v>4.9669999999999996</v>
      </c>
      <c r="BB14" s="491">
        <f t="shared" si="8"/>
        <v>8.2967250384024585</v>
      </c>
      <c r="BC14" s="491">
        <f t="shared" si="8"/>
        <v>10.563000000000001</v>
      </c>
      <c r="BD14" s="491">
        <f t="shared" si="8"/>
        <v>11.87267336961207</v>
      </c>
      <c r="BE14" s="491">
        <f t="shared" si="8"/>
        <v>14.399096999999999</v>
      </c>
      <c r="BF14" s="491">
        <f t="shared" si="8"/>
        <v>19.709695</v>
      </c>
      <c r="BG14" s="491">
        <f t="shared" si="8"/>
        <v>19.340500802146213</v>
      </c>
      <c r="BH14" s="491">
        <f t="shared" si="8"/>
        <v>20.643089</v>
      </c>
      <c r="BI14" s="491">
        <f t="shared" si="8"/>
        <v>24.694095969999999</v>
      </c>
      <c r="BJ14" s="491">
        <f t="shared" si="8"/>
        <v>25.945989999999998</v>
      </c>
      <c r="BK14" s="491">
        <f t="shared" si="8"/>
        <v>27.44</v>
      </c>
      <c r="BL14" s="491">
        <f t="shared" ref="BL14:CG14" si="9">SUM(BL15,BL18)</f>
        <v>37.064000999999998</v>
      </c>
      <c r="BM14" s="491">
        <f t="shared" si="9"/>
        <v>42.248373999999998</v>
      </c>
      <c r="BN14" s="491">
        <f t="shared" si="9"/>
        <v>47.467124999999996</v>
      </c>
      <c r="BO14" s="491">
        <f t="shared" si="9"/>
        <v>47.206220999999999</v>
      </c>
      <c r="BP14" s="491">
        <f t="shared" si="9"/>
        <v>51.427443760235988</v>
      </c>
      <c r="BQ14" s="491">
        <f t="shared" si="9"/>
        <v>54.675500320000005</v>
      </c>
      <c r="BR14" s="491">
        <f t="shared" si="9"/>
        <v>82.321914830000011</v>
      </c>
      <c r="BS14" s="491">
        <f t="shared" si="9"/>
        <v>89.848197459999994</v>
      </c>
      <c r="BT14" s="491">
        <f t="shared" si="9"/>
        <v>83.432960799999989</v>
      </c>
      <c r="BU14" s="491">
        <f t="shared" si="9"/>
        <v>89.717677900000012</v>
      </c>
      <c r="BV14" s="491">
        <f t="shared" si="9"/>
        <v>85.82525184765916</v>
      </c>
      <c r="BW14" s="491">
        <f t="shared" si="9"/>
        <v>85.666325000000001</v>
      </c>
      <c r="BX14" s="491">
        <f t="shared" si="9"/>
        <v>75.890428200000002</v>
      </c>
      <c r="BY14" s="491">
        <f t="shared" si="9"/>
        <v>78.426777799999996</v>
      </c>
      <c r="BZ14" s="491">
        <f t="shared" si="9"/>
        <v>77.877629399999989</v>
      </c>
      <c r="CA14" s="491">
        <f t="shared" si="9"/>
        <v>71.661568000000003</v>
      </c>
      <c r="CB14" s="491">
        <f t="shared" si="9"/>
        <v>81.811661213880512</v>
      </c>
      <c r="CC14" s="491">
        <f t="shared" si="9"/>
        <v>80.633636494802317</v>
      </c>
      <c r="CD14" s="491">
        <f t="shared" si="9"/>
        <v>80.141894073864506</v>
      </c>
      <c r="CE14" s="491">
        <f t="shared" si="9"/>
        <v>79.293500666804348</v>
      </c>
      <c r="CF14" s="491">
        <f t="shared" si="9"/>
        <v>78.277023292409694</v>
      </c>
      <c r="CG14" s="492">
        <f t="shared" si="9"/>
        <v>78.187200094136386</v>
      </c>
    </row>
    <row r="15" spans="1:85" s="437" customFormat="1" ht="27" customHeight="1" x14ac:dyDescent="0.35">
      <c r="A15" s="488"/>
      <c r="B15" s="201" t="s">
        <v>638</v>
      </c>
      <c r="C15" s="35"/>
      <c r="D15" s="489"/>
      <c r="E15" s="489"/>
      <c r="F15" s="489"/>
      <c r="G15" s="489"/>
      <c r="H15" s="489"/>
      <c r="I15" s="489"/>
      <c r="J15" s="489"/>
      <c r="K15" s="489"/>
      <c r="L15" s="489"/>
      <c r="M15" s="489"/>
      <c r="N15" s="489"/>
      <c r="O15" s="489"/>
      <c r="P15" s="489"/>
      <c r="Q15" s="489"/>
      <c r="R15" s="489"/>
      <c r="S15" s="489"/>
      <c r="T15" s="489"/>
      <c r="U15" s="489"/>
      <c r="V15" s="489"/>
      <c r="W15" s="489"/>
      <c r="X15" s="489"/>
      <c r="Y15" s="489"/>
      <c r="Z15" s="489"/>
      <c r="AA15" s="489"/>
      <c r="AB15" s="489"/>
      <c r="AC15" s="489"/>
      <c r="AD15" s="489"/>
      <c r="AE15" s="489"/>
      <c r="AF15" s="489"/>
      <c r="AG15" s="489"/>
      <c r="AH15" s="489"/>
      <c r="AI15" s="489"/>
      <c r="AJ15" s="489"/>
      <c r="AK15" s="489"/>
      <c r="AL15" s="489"/>
      <c r="AM15" s="489"/>
      <c r="AN15" s="489"/>
      <c r="AO15" s="489"/>
      <c r="AP15" s="489"/>
      <c r="AQ15" s="489"/>
      <c r="AR15" s="489"/>
      <c r="AS15" s="489"/>
      <c r="AT15" s="489"/>
      <c r="AU15" s="489"/>
      <c r="AV15" s="489"/>
      <c r="AW15" s="489"/>
      <c r="AX15" s="489"/>
      <c r="AY15" s="489"/>
      <c r="AZ15" s="489"/>
      <c r="BA15" s="489"/>
      <c r="BB15" s="489"/>
      <c r="BC15" s="489"/>
      <c r="BD15" s="489"/>
      <c r="BE15" s="489"/>
      <c r="BF15" s="489"/>
      <c r="BG15" s="489"/>
      <c r="BH15" s="489"/>
      <c r="BI15" s="489"/>
      <c r="BJ15" s="489"/>
      <c r="BK15" s="489"/>
      <c r="BL15" s="489">
        <v>5.5109329999999996</v>
      </c>
      <c r="BM15" s="489">
        <v>7.0408049999999998</v>
      </c>
      <c r="BN15" s="489">
        <v>9.2482140000000008</v>
      </c>
      <c r="BO15" s="489">
        <v>9.5133209999999995</v>
      </c>
      <c r="BP15" s="489">
        <v>9.4075343484310903</v>
      </c>
      <c r="BQ15" s="489">
        <v>9.2168086836232543</v>
      </c>
      <c r="BR15" s="489">
        <v>37.532187830000005</v>
      </c>
      <c r="BS15" s="489">
        <v>43.794516459999997</v>
      </c>
      <c r="BT15" s="489">
        <v>41.280517799999998</v>
      </c>
      <c r="BU15" s="489">
        <v>48.629247100000001</v>
      </c>
      <c r="BV15" s="489">
        <v>41.032349681177138</v>
      </c>
      <c r="BW15" s="489">
        <f t="shared" ref="BW15:CG15" si="10">SUM(BW16:BW17)</f>
        <v>43.885255000000001</v>
      </c>
      <c r="BX15" s="489">
        <f t="shared" si="10"/>
        <v>41.886665799999996</v>
      </c>
      <c r="BY15" s="489">
        <f t="shared" si="10"/>
        <v>41.936323200000004</v>
      </c>
      <c r="BZ15" s="489">
        <f t="shared" si="10"/>
        <v>42.326642399999997</v>
      </c>
      <c r="CA15" s="489">
        <f t="shared" si="10"/>
        <v>42.899118999999999</v>
      </c>
      <c r="CB15" s="489">
        <f t="shared" si="10"/>
        <v>46.66154855111364</v>
      </c>
      <c r="CC15" s="489">
        <f t="shared" si="10"/>
        <v>44.898231326238118</v>
      </c>
      <c r="CD15" s="489">
        <f t="shared" si="10"/>
        <v>44.778992380825599</v>
      </c>
      <c r="CE15" s="489">
        <f t="shared" si="10"/>
        <v>44.57353608105533</v>
      </c>
      <c r="CF15" s="489">
        <f t="shared" si="10"/>
        <v>44.327406904468113</v>
      </c>
      <c r="CG15" s="490">
        <f t="shared" si="10"/>
        <v>44.30657569143613</v>
      </c>
    </row>
    <row r="16" spans="1:85" x14ac:dyDescent="0.35">
      <c r="A16" s="454"/>
      <c r="B16" s="303" t="s">
        <v>639</v>
      </c>
      <c r="C16" s="486"/>
      <c r="D16" s="484"/>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484">
        <v>10.385251000000004</v>
      </c>
      <c r="BX16" s="484">
        <v>8.3866617999999988</v>
      </c>
      <c r="BY16" s="484">
        <v>8.4363192000000069</v>
      </c>
      <c r="BZ16" s="484">
        <v>8.8266384000000002</v>
      </c>
      <c r="CA16" s="484">
        <v>9.3991150000000019</v>
      </c>
      <c r="CB16" s="484">
        <v>13.161544551113643</v>
      </c>
      <c r="CC16" s="484">
        <v>11.398227326238121</v>
      </c>
      <c r="CD16" s="484">
        <v>11.278988380825602</v>
      </c>
      <c r="CE16" s="484">
        <v>11.073532081055333</v>
      </c>
      <c r="CF16" s="484">
        <v>10.827402904468116</v>
      </c>
      <c r="CG16" s="485">
        <v>10.806571691436133</v>
      </c>
    </row>
    <row r="17" spans="1:85" s="452" customFormat="1" ht="23.25" customHeight="1" x14ac:dyDescent="0.25">
      <c r="A17" s="450"/>
      <c r="B17" s="493" t="s">
        <v>640</v>
      </c>
      <c r="C17" s="494"/>
      <c r="D17" s="495"/>
      <c r="E17" s="495"/>
      <c r="F17" s="495"/>
      <c r="G17" s="495"/>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c r="AU17" s="495"/>
      <c r="AV17" s="495"/>
      <c r="AW17" s="495"/>
      <c r="AX17" s="495"/>
      <c r="AY17" s="495"/>
      <c r="AZ17" s="495"/>
      <c r="BA17" s="495"/>
      <c r="BB17" s="495"/>
      <c r="BC17" s="495"/>
      <c r="BD17" s="495"/>
      <c r="BE17" s="495"/>
      <c r="BF17" s="495"/>
      <c r="BG17" s="495"/>
      <c r="BH17" s="495"/>
      <c r="BI17" s="495"/>
      <c r="BJ17" s="495"/>
      <c r="BK17" s="495"/>
      <c r="BL17" s="495"/>
      <c r="BM17" s="495"/>
      <c r="BN17" s="495"/>
      <c r="BO17" s="495"/>
      <c r="BP17" s="495"/>
      <c r="BQ17" s="495"/>
      <c r="BR17" s="495"/>
      <c r="BS17" s="495"/>
      <c r="BT17" s="495"/>
      <c r="BU17" s="495"/>
      <c r="BV17" s="495"/>
      <c r="BW17" s="495">
        <v>33.500003999999997</v>
      </c>
      <c r="BX17" s="495">
        <v>33.500003999999997</v>
      </c>
      <c r="BY17" s="495">
        <v>33.500003999999997</v>
      </c>
      <c r="BZ17" s="495">
        <v>33.500003999999997</v>
      </c>
      <c r="CA17" s="495">
        <v>33.500003999999997</v>
      </c>
      <c r="CB17" s="495">
        <v>33.500003999999997</v>
      </c>
      <c r="CC17" s="495">
        <v>33.500003999999997</v>
      </c>
      <c r="CD17" s="495">
        <v>33.500003999999997</v>
      </c>
      <c r="CE17" s="495">
        <v>33.500003999999997</v>
      </c>
      <c r="CF17" s="495">
        <v>33.500003999999997</v>
      </c>
      <c r="CG17" s="496">
        <v>33.500003999999997</v>
      </c>
    </row>
    <row r="18" spans="1:85" s="452" customFormat="1" ht="27" customHeight="1" thickBot="1" x14ac:dyDescent="0.3">
      <c r="A18" s="450"/>
      <c r="B18" s="497" t="s">
        <v>641</v>
      </c>
      <c r="C18" s="498"/>
      <c r="D18" s="499"/>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v>3.4569999999999999</v>
      </c>
      <c r="AY18" s="499">
        <v>4.1285950413223143</v>
      </c>
      <c r="AZ18" s="499">
        <v>5.4580000000000002</v>
      </c>
      <c r="BA18" s="499">
        <v>4.9669999999999996</v>
      </c>
      <c r="BB18" s="499">
        <v>8.2967250384024585</v>
      </c>
      <c r="BC18" s="499">
        <v>10.563000000000001</v>
      </c>
      <c r="BD18" s="499">
        <v>11.87267336961207</v>
      </c>
      <c r="BE18" s="499">
        <v>14.399096999999999</v>
      </c>
      <c r="BF18" s="499">
        <v>19.709695</v>
      </c>
      <c r="BG18" s="499">
        <v>19.340500802146213</v>
      </c>
      <c r="BH18" s="499">
        <v>20.643089</v>
      </c>
      <c r="BI18" s="499">
        <v>24.694095969999999</v>
      </c>
      <c r="BJ18" s="499">
        <v>25.945989999999998</v>
      </c>
      <c r="BK18" s="499">
        <v>27.44</v>
      </c>
      <c r="BL18" s="499">
        <v>31.553068</v>
      </c>
      <c r="BM18" s="499">
        <v>35.207568999999999</v>
      </c>
      <c r="BN18" s="499">
        <v>38.218910999999999</v>
      </c>
      <c r="BO18" s="499">
        <v>37.692900000000002</v>
      </c>
      <c r="BP18" s="499">
        <v>42.019909411804896</v>
      </c>
      <c r="BQ18" s="499">
        <v>45.458691636376749</v>
      </c>
      <c r="BR18" s="499">
        <v>44.789727000000006</v>
      </c>
      <c r="BS18" s="499">
        <v>46.053681000000005</v>
      </c>
      <c r="BT18" s="499">
        <v>42.152442999999998</v>
      </c>
      <c r="BU18" s="499">
        <v>41.088430800000005</v>
      </c>
      <c r="BV18" s="499">
        <v>44.79290216648203</v>
      </c>
      <c r="BW18" s="499">
        <v>41.78107</v>
      </c>
      <c r="BX18" s="499">
        <v>34.003762399999999</v>
      </c>
      <c r="BY18" s="499">
        <v>36.4904546</v>
      </c>
      <c r="BZ18" s="499">
        <v>35.550986999999999</v>
      </c>
      <c r="CA18" s="499">
        <v>28.762449</v>
      </c>
      <c r="CB18" s="499">
        <v>35.150112662766865</v>
      </c>
      <c r="CC18" s="499">
        <v>35.735405168564206</v>
      </c>
      <c r="CD18" s="499">
        <v>35.3629016930389</v>
      </c>
      <c r="CE18" s="499">
        <v>34.719964585749018</v>
      </c>
      <c r="CF18" s="499">
        <v>33.949616387941582</v>
      </c>
      <c r="CG18" s="500">
        <v>33.880624402700263</v>
      </c>
    </row>
    <row r="19" spans="1:85" ht="26.25" customHeight="1" x14ac:dyDescent="0.35">
      <c r="A19" s="460"/>
      <c r="B19" s="176" t="s">
        <v>642</v>
      </c>
      <c r="C19" s="477"/>
      <c r="D19" s="40" t="s">
        <v>274</v>
      </c>
      <c r="E19" s="40" t="s">
        <v>275</v>
      </c>
      <c r="F19" s="40" t="s">
        <v>276</v>
      </c>
      <c r="G19" s="40" t="s">
        <v>277</v>
      </c>
      <c r="H19" s="40" t="s">
        <v>278</v>
      </c>
      <c r="I19" s="40" t="s">
        <v>279</v>
      </c>
      <c r="J19" s="40" t="s">
        <v>280</v>
      </c>
      <c r="K19" s="40" t="s">
        <v>281</v>
      </c>
      <c r="L19" s="40" t="s">
        <v>282</v>
      </c>
      <c r="M19" s="40" t="s">
        <v>283</v>
      </c>
      <c r="N19" s="40" t="s">
        <v>284</v>
      </c>
      <c r="O19" s="40" t="s">
        <v>285</v>
      </c>
      <c r="P19" s="40" t="s">
        <v>286</v>
      </c>
      <c r="Q19" s="40" t="s">
        <v>287</v>
      </c>
      <c r="R19" s="40" t="s">
        <v>288</v>
      </c>
      <c r="S19" s="40" t="s">
        <v>289</v>
      </c>
      <c r="T19" s="40" t="s">
        <v>290</v>
      </c>
      <c r="U19" s="40" t="s">
        <v>291</v>
      </c>
      <c r="V19" s="40" t="s">
        <v>292</v>
      </c>
      <c r="W19" s="40" t="s">
        <v>293</v>
      </c>
      <c r="X19" s="40" t="s">
        <v>294</v>
      </c>
      <c r="Y19" s="40" t="s">
        <v>295</v>
      </c>
      <c r="Z19" s="40" t="s">
        <v>296</v>
      </c>
      <c r="AA19" s="40" t="s">
        <v>297</v>
      </c>
      <c r="AB19" s="40" t="s">
        <v>298</v>
      </c>
      <c r="AC19" s="40" t="s">
        <v>299</v>
      </c>
      <c r="AD19" s="40" t="s">
        <v>300</v>
      </c>
      <c r="AE19" s="40" t="s">
        <v>301</v>
      </c>
      <c r="AF19" s="40" t="s">
        <v>302</v>
      </c>
      <c r="AG19" s="40" t="s">
        <v>303</v>
      </c>
      <c r="AH19" s="40" t="s">
        <v>304</v>
      </c>
      <c r="AI19" s="40" t="s">
        <v>305</v>
      </c>
      <c r="AJ19" s="40" t="s">
        <v>306</v>
      </c>
      <c r="AK19" s="40" t="s">
        <v>307</v>
      </c>
      <c r="AL19" s="40" t="s">
        <v>308</v>
      </c>
      <c r="AM19" s="40" t="s">
        <v>309</v>
      </c>
      <c r="AN19" s="40" t="s">
        <v>310</v>
      </c>
      <c r="AO19" s="40" t="s">
        <v>311</v>
      </c>
      <c r="AP19" s="40" t="s">
        <v>312</v>
      </c>
      <c r="AQ19" s="40" t="s">
        <v>313</v>
      </c>
      <c r="AR19" s="40" t="s">
        <v>314</v>
      </c>
      <c r="AS19" s="40" t="s">
        <v>315</v>
      </c>
      <c r="AT19" s="40" t="s">
        <v>316</v>
      </c>
      <c r="AU19" s="40" t="s">
        <v>317</v>
      </c>
      <c r="AV19" s="40" t="s">
        <v>318</v>
      </c>
      <c r="AW19" s="40" t="s">
        <v>319</v>
      </c>
      <c r="AX19" s="40" t="s">
        <v>320</v>
      </c>
      <c r="AY19" s="40" t="s">
        <v>211</v>
      </c>
      <c r="AZ19" s="40" t="s">
        <v>212</v>
      </c>
      <c r="BA19" s="40" t="s">
        <v>213</v>
      </c>
      <c r="BB19" s="40" t="s">
        <v>214</v>
      </c>
      <c r="BC19" s="40" t="s">
        <v>215</v>
      </c>
      <c r="BD19" s="40" t="s">
        <v>216</v>
      </c>
      <c r="BE19" s="40" t="s">
        <v>217</v>
      </c>
      <c r="BF19" s="40" t="s">
        <v>218</v>
      </c>
      <c r="BG19" s="40" t="s">
        <v>219</v>
      </c>
      <c r="BH19" s="40" t="s">
        <v>220</v>
      </c>
      <c r="BI19" s="40" t="s">
        <v>221</v>
      </c>
      <c r="BJ19" s="40" t="s">
        <v>222</v>
      </c>
      <c r="BK19" s="40" t="s">
        <v>223</v>
      </c>
      <c r="BL19" s="40" t="s">
        <v>224</v>
      </c>
      <c r="BM19" s="40" t="s">
        <v>225</v>
      </c>
      <c r="BN19" s="40" t="s">
        <v>226</v>
      </c>
      <c r="BO19" s="40" t="s">
        <v>227</v>
      </c>
      <c r="BP19" s="40" t="s">
        <v>228</v>
      </c>
      <c r="BQ19" s="40" t="s">
        <v>229</v>
      </c>
      <c r="BR19" s="40" t="s">
        <v>230</v>
      </c>
      <c r="BS19" s="40" t="s">
        <v>231</v>
      </c>
      <c r="BT19" s="40" t="s">
        <v>232</v>
      </c>
      <c r="BU19" s="40" t="s">
        <v>233</v>
      </c>
      <c r="BV19" s="40" t="s">
        <v>234</v>
      </c>
      <c r="BW19" s="40" t="s">
        <v>235</v>
      </c>
      <c r="BX19" s="40" t="s">
        <v>236</v>
      </c>
      <c r="BY19" s="40" t="s">
        <v>237</v>
      </c>
      <c r="BZ19" s="40" t="s">
        <v>238</v>
      </c>
      <c r="CA19" s="40" t="s">
        <v>239</v>
      </c>
      <c r="CB19" s="40" t="s">
        <v>240</v>
      </c>
      <c r="CC19" s="40" t="s">
        <v>241</v>
      </c>
      <c r="CD19" s="40" t="s">
        <v>242</v>
      </c>
      <c r="CE19" s="40" t="s">
        <v>243</v>
      </c>
      <c r="CF19" s="40" t="s">
        <v>244</v>
      </c>
      <c r="CG19" s="41" t="s">
        <v>245</v>
      </c>
    </row>
    <row r="20" spans="1:85" x14ac:dyDescent="0.35">
      <c r="A20" s="460"/>
      <c r="B20" s="463" t="s">
        <v>438</v>
      </c>
      <c r="C20" s="478"/>
      <c r="D20" s="284" t="s">
        <v>247</v>
      </c>
      <c r="E20" s="284" t="s">
        <v>247</v>
      </c>
      <c r="F20" s="284" t="s">
        <v>247</v>
      </c>
      <c r="G20" s="284" t="s">
        <v>247</v>
      </c>
      <c r="H20" s="284" t="s">
        <v>247</v>
      </c>
      <c r="I20" s="284" t="s">
        <v>247</v>
      </c>
      <c r="J20" s="284" t="s">
        <v>247</v>
      </c>
      <c r="K20" s="284" t="s">
        <v>247</v>
      </c>
      <c r="L20" s="284" t="s">
        <v>247</v>
      </c>
      <c r="M20" s="284" t="s">
        <v>247</v>
      </c>
      <c r="N20" s="284" t="s">
        <v>247</v>
      </c>
      <c r="O20" s="284" t="s">
        <v>247</v>
      </c>
      <c r="P20" s="284" t="s">
        <v>247</v>
      </c>
      <c r="Q20" s="284" t="s">
        <v>247</v>
      </c>
      <c r="R20" s="284" t="s">
        <v>247</v>
      </c>
      <c r="S20" s="284" t="s">
        <v>247</v>
      </c>
      <c r="T20" s="284" t="s">
        <v>247</v>
      </c>
      <c r="U20" s="284" t="s">
        <v>247</v>
      </c>
      <c r="V20" s="284" t="s">
        <v>247</v>
      </c>
      <c r="W20" s="284" t="s">
        <v>247</v>
      </c>
      <c r="X20" s="284" t="s">
        <v>247</v>
      </c>
      <c r="Y20" s="284" t="s">
        <v>247</v>
      </c>
      <c r="Z20" s="284" t="s">
        <v>247</v>
      </c>
      <c r="AA20" s="284" t="s">
        <v>247</v>
      </c>
      <c r="AB20" s="284" t="s">
        <v>247</v>
      </c>
      <c r="AC20" s="284" t="s">
        <v>247</v>
      </c>
      <c r="AD20" s="284" t="s">
        <v>247</v>
      </c>
      <c r="AE20" s="284" t="s">
        <v>247</v>
      </c>
      <c r="AF20" s="284" t="s">
        <v>247</v>
      </c>
      <c r="AG20" s="284" t="s">
        <v>247</v>
      </c>
      <c r="AH20" s="284" t="s">
        <v>247</v>
      </c>
      <c r="AI20" s="284" t="s">
        <v>247</v>
      </c>
      <c r="AJ20" s="284" t="s">
        <v>247</v>
      </c>
      <c r="AK20" s="284" t="s">
        <v>247</v>
      </c>
      <c r="AL20" s="284" t="s">
        <v>247</v>
      </c>
      <c r="AM20" s="284" t="s">
        <v>247</v>
      </c>
      <c r="AN20" s="284" t="s">
        <v>247</v>
      </c>
      <c r="AO20" s="284" t="s">
        <v>247</v>
      </c>
      <c r="AP20" s="284" t="s">
        <v>247</v>
      </c>
      <c r="AQ20" s="284" t="s">
        <v>247</v>
      </c>
      <c r="AR20" s="284" t="s">
        <v>247</v>
      </c>
      <c r="AS20" s="284" t="s">
        <v>247</v>
      </c>
      <c r="AT20" s="284" t="s">
        <v>247</v>
      </c>
      <c r="AU20" s="284" t="s">
        <v>247</v>
      </c>
      <c r="AV20" s="284" t="s">
        <v>247</v>
      </c>
      <c r="AW20" s="284" t="s">
        <v>247</v>
      </c>
      <c r="AX20" s="284" t="s">
        <v>247</v>
      </c>
      <c r="AY20" s="284" t="s">
        <v>247</v>
      </c>
      <c r="AZ20" s="284" t="s">
        <v>247</v>
      </c>
      <c r="BA20" s="284" t="s">
        <v>247</v>
      </c>
      <c r="BB20" s="284" t="s">
        <v>247</v>
      </c>
      <c r="BC20" s="284" t="s">
        <v>247</v>
      </c>
      <c r="BD20" s="284" t="s">
        <v>247</v>
      </c>
      <c r="BE20" s="284" t="s">
        <v>247</v>
      </c>
      <c r="BF20" s="284" t="s">
        <v>247</v>
      </c>
      <c r="BG20" s="284" t="s">
        <v>247</v>
      </c>
      <c r="BH20" s="284" t="s">
        <v>247</v>
      </c>
      <c r="BI20" s="284" t="s">
        <v>247</v>
      </c>
      <c r="BJ20" s="284" t="s">
        <v>247</v>
      </c>
      <c r="BK20" s="284" t="s">
        <v>247</v>
      </c>
      <c r="BL20" s="284" t="s">
        <v>247</v>
      </c>
      <c r="BM20" s="284" t="s">
        <v>247</v>
      </c>
      <c r="BN20" s="284" t="s">
        <v>247</v>
      </c>
      <c r="BO20" s="284" t="s">
        <v>247</v>
      </c>
      <c r="BP20" s="284" t="s">
        <v>247</v>
      </c>
      <c r="BQ20" s="284" t="s">
        <v>247</v>
      </c>
      <c r="BR20" s="284" t="s">
        <v>247</v>
      </c>
      <c r="BS20" s="284" t="s">
        <v>247</v>
      </c>
      <c r="BT20" s="284" t="s">
        <v>247</v>
      </c>
      <c r="BU20" s="284" t="s">
        <v>247</v>
      </c>
      <c r="BV20" s="284" t="s">
        <v>247</v>
      </c>
      <c r="BW20" s="284" t="s">
        <v>247</v>
      </c>
      <c r="BX20" s="284" t="s">
        <v>247</v>
      </c>
      <c r="BY20" s="284" t="s">
        <v>247</v>
      </c>
      <c r="BZ20" s="284" t="s">
        <v>247</v>
      </c>
      <c r="CA20" s="284" t="s">
        <v>247</v>
      </c>
      <c r="CB20" s="284" t="s">
        <v>248</v>
      </c>
      <c r="CC20" s="284" t="s">
        <v>248</v>
      </c>
      <c r="CD20" s="284" t="s">
        <v>248</v>
      </c>
      <c r="CE20" s="284" t="s">
        <v>248</v>
      </c>
      <c r="CF20" s="284" t="s">
        <v>248</v>
      </c>
      <c r="CG20" s="285" t="s">
        <v>248</v>
      </c>
    </row>
    <row r="21" spans="1:85" s="252" customFormat="1" ht="26.25" customHeight="1" x14ac:dyDescent="0.35">
      <c r="A21" s="501"/>
      <c r="B21" s="107" t="s">
        <v>260</v>
      </c>
      <c r="C21" s="479"/>
      <c r="D21" s="480">
        <v>0</v>
      </c>
      <c r="E21" s="480">
        <v>0</v>
      </c>
      <c r="F21" s="480">
        <v>0</v>
      </c>
      <c r="G21" s="480">
        <v>0</v>
      </c>
      <c r="H21" s="480">
        <v>0</v>
      </c>
      <c r="I21" s="480">
        <v>0</v>
      </c>
      <c r="J21" s="480">
        <v>0</v>
      </c>
      <c r="K21" s="480">
        <v>0</v>
      </c>
      <c r="L21" s="480">
        <v>0</v>
      </c>
      <c r="M21" s="480">
        <v>0</v>
      </c>
      <c r="N21" s="480">
        <v>0</v>
      </c>
      <c r="O21" s="480">
        <v>0</v>
      </c>
      <c r="P21" s="480">
        <v>0</v>
      </c>
      <c r="Q21" s="480">
        <v>0</v>
      </c>
      <c r="R21" s="480">
        <v>0</v>
      </c>
      <c r="S21" s="480">
        <v>0</v>
      </c>
      <c r="T21" s="480">
        <v>0</v>
      </c>
      <c r="U21" s="480">
        <v>0</v>
      </c>
      <c r="V21" s="480">
        <v>0</v>
      </c>
      <c r="W21" s="480">
        <v>0</v>
      </c>
      <c r="X21" s="480">
        <v>0</v>
      </c>
      <c r="Y21" s="480">
        <v>0</v>
      </c>
      <c r="Z21" s="480">
        <f t="shared" ref="Z21:BK21" si="11">SUM(Z23,Z27,Z30,Z33,Z35)</f>
        <v>1273.519128096322</v>
      </c>
      <c r="AA21" s="480">
        <f t="shared" si="11"/>
        <v>1293.5761485600078</v>
      </c>
      <c r="AB21" s="480">
        <f t="shared" si="11"/>
        <v>1318.8248232097435</v>
      </c>
      <c r="AC21" s="480">
        <f t="shared" si="11"/>
        <v>1356.1377147249912</v>
      </c>
      <c r="AD21" s="480">
        <f t="shared" si="11"/>
        <v>1421.5533746156984</v>
      </c>
      <c r="AE21" s="480">
        <f t="shared" si="11"/>
        <v>1494.182834237766</v>
      </c>
      <c r="AF21" s="480">
        <f t="shared" si="11"/>
        <v>1507.4256896186525</v>
      </c>
      <c r="AG21" s="480">
        <f t="shared" si="11"/>
        <v>1513.2779182387694</v>
      </c>
      <c r="AH21" s="480">
        <f t="shared" si="11"/>
        <v>1532.128796485857</v>
      </c>
      <c r="AI21" s="480">
        <f t="shared" si="11"/>
        <v>1476.7220961815617</v>
      </c>
      <c r="AJ21" s="480">
        <f t="shared" si="11"/>
        <v>1431.4727354349586</v>
      </c>
      <c r="AK21" s="480">
        <f t="shared" si="11"/>
        <v>1444.6077356764808</v>
      </c>
      <c r="AL21" s="480">
        <f t="shared" si="11"/>
        <v>1462.7204247238383</v>
      </c>
      <c r="AM21" s="480">
        <f t="shared" si="11"/>
        <v>1497.7442097201692</v>
      </c>
      <c r="AN21" s="480">
        <f t="shared" si="11"/>
        <v>1458.0507019400909</v>
      </c>
      <c r="AO21" s="480">
        <f t="shared" si="11"/>
        <v>1473.7160770050154</v>
      </c>
      <c r="AP21" s="480">
        <f t="shared" si="11"/>
        <v>1521.8091960152467</v>
      </c>
      <c r="AQ21" s="480">
        <f t="shared" si="11"/>
        <v>1463.9694855901171</v>
      </c>
      <c r="AR21" s="480">
        <f t="shared" si="11"/>
        <v>1369.2407967803524</v>
      </c>
      <c r="AS21" s="480">
        <f t="shared" si="11"/>
        <v>1315.217698938591</v>
      </c>
      <c r="AT21" s="480">
        <f t="shared" si="11"/>
        <v>1329.9302851732914</v>
      </c>
      <c r="AU21" s="480">
        <f t="shared" si="11"/>
        <v>1405.1363605324975</v>
      </c>
      <c r="AV21" s="480">
        <f t="shared" si="11"/>
        <v>1394.2548815405321</v>
      </c>
      <c r="AW21" s="480">
        <f t="shared" si="11"/>
        <v>1393.7443529400423</v>
      </c>
      <c r="AX21" s="480">
        <f t="shared" si="11"/>
        <v>1418.4764461194684</v>
      </c>
      <c r="AY21" s="480">
        <f t="shared" si="11"/>
        <v>1423.2431662179331</v>
      </c>
      <c r="AZ21" s="480">
        <f t="shared" si="11"/>
        <v>1401.673825360039</v>
      </c>
      <c r="BA21" s="480">
        <f t="shared" si="11"/>
        <v>1408.4547414530982</v>
      </c>
      <c r="BB21" s="480">
        <f t="shared" si="11"/>
        <v>1421.1698299229624</v>
      </c>
      <c r="BC21" s="480">
        <f t="shared" si="11"/>
        <v>1392.677518716747</v>
      </c>
      <c r="BD21" s="480">
        <f t="shared" si="11"/>
        <v>1391.9814677954187</v>
      </c>
      <c r="BE21" s="480">
        <f t="shared" si="11"/>
        <v>1407.1571072061545</v>
      </c>
      <c r="BF21" s="480">
        <f t="shared" si="11"/>
        <v>1392.5543091848749</v>
      </c>
      <c r="BG21" s="480">
        <f t="shared" si="11"/>
        <v>1362.7833780314534</v>
      </c>
      <c r="BH21" s="480">
        <f t="shared" si="11"/>
        <v>1343.5528874314537</v>
      </c>
      <c r="BI21" s="480">
        <f t="shared" si="11"/>
        <v>1303.1661231311191</v>
      </c>
      <c r="BJ21" s="480">
        <f t="shared" si="11"/>
        <v>1275.4692462628575</v>
      </c>
      <c r="BK21" s="480">
        <f t="shared" si="11"/>
        <v>1254.1826364708797</v>
      </c>
      <c r="BL21" s="480">
        <f t="shared" ref="BL21:CG21" si="12">SUM(BL23,BL27,BL30,BL32,BL35)</f>
        <v>1256.1041838923588</v>
      </c>
      <c r="BM21" s="480">
        <f t="shared" si="12"/>
        <v>1287.0463304641767</v>
      </c>
      <c r="BN21" s="480">
        <f t="shared" si="12"/>
        <v>1334.1813550898196</v>
      </c>
      <c r="BO21" s="480">
        <f t="shared" si="12"/>
        <v>1309.5049008010417</v>
      </c>
      <c r="BP21" s="480">
        <f t="shared" si="12"/>
        <v>1315.7962915173646</v>
      </c>
      <c r="BQ21" s="480">
        <f t="shared" si="12"/>
        <v>1289.3496068047807</v>
      </c>
      <c r="BR21" s="480">
        <f t="shared" si="12"/>
        <v>1320.3206655106796</v>
      </c>
      <c r="BS21" s="480">
        <f t="shared" si="12"/>
        <v>1299.8206252541388</v>
      </c>
      <c r="BT21" s="480">
        <f t="shared" si="12"/>
        <v>1222.7618675650954</v>
      </c>
      <c r="BU21" s="480">
        <f t="shared" si="12"/>
        <v>1185.4528743895976</v>
      </c>
      <c r="BV21" s="480">
        <f t="shared" si="12"/>
        <v>1153.1273721535251</v>
      </c>
      <c r="BW21" s="480">
        <f t="shared" si="12"/>
        <v>1117.443397934476</v>
      </c>
      <c r="BX21" s="480">
        <f t="shared" si="12"/>
        <v>925.0713430918413</v>
      </c>
      <c r="BY21" s="480">
        <f t="shared" si="12"/>
        <v>911.78616598828955</v>
      </c>
      <c r="BZ21" s="480">
        <f t="shared" si="12"/>
        <v>840.22230592813139</v>
      </c>
      <c r="CA21" s="480">
        <f t="shared" si="12"/>
        <v>826.56902268798103</v>
      </c>
      <c r="CB21" s="480">
        <f t="shared" si="12"/>
        <v>834.66643798637813</v>
      </c>
      <c r="CC21" s="480">
        <f t="shared" si="12"/>
        <v>801.19112943441803</v>
      </c>
      <c r="CD21" s="480">
        <f t="shared" si="12"/>
        <v>775.27049258922318</v>
      </c>
      <c r="CE21" s="480">
        <f t="shared" si="12"/>
        <v>747.68136530578477</v>
      </c>
      <c r="CF21" s="480">
        <f t="shared" si="12"/>
        <v>713.86965325406345</v>
      </c>
      <c r="CG21" s="482">
        <f t="shared" si="12"/>
        <v>681.67851740035849</v>
      </c>
    </row>
    <row r="22" spans="1:85" s="252" customFormat="1" ht="26.25" customHeight="1" x14ac:dyDescent="0.35">
      <c r="A22" s="501"/>
      <c r="B22" s="238" t="s">
        <v>632</v>
      </c>
      <c r="C22" s="479"/>
      <c r="D22" s="480"/>
      <c r="E22" s="480"/>
      <c r="F22" s="480"/>
      <c r="G22" s="480"/>
      <c r="H22" s="480"/>
      <c r="I22" s="480"/>
      <c r="J22" s="480"/>
      <c r="K22" s="480"/>
      <c r="L22" s="480"/>
      <c r="M22" s="480"/>
      <c r="N22" s="480"/>
      <c r="O22" s="480"/>
      <c r="P22" s="480"/>
      <c r="Q22" s="480"/>
      <c r="R22" s="480"/>
      <c r="S22" s="480"/>
      <c r="T22" s="480"/>
      <c r="U22" s="480"/>
      <c r="V22" s="480"/>
      <c r="W22" s="480"/>
      <c r="X22" s="480"/>
      <c r="Y22" s="480"/>
      <c r="Z22" s="480">
        <f t="shared" ref="Z22:BE22" si="13">Z23+Z27+Z30</f>
        <v>1273.519128096322</v>
      </c>
      <c r="AA22" s="480">
        <f t="shared" si="13"/>
        <v>1293.5761485600078</v>
      </c>
      <c r="AB22" s="480">
        <f t="shared" si="13"/>
        <v>1318.8248232097435</v>
      </c>
      <c r="AC22" s="480">
        <f t="shared" si="13"/>
        <v>1356.1377147249912</v>
      </c>
      <c r="AD22" s="480">
        <f t="shared" si="13"/>
        <v>1421.5533746156984</v>
      </c>
      <c r="AE22" s="480">
        <f t="shared" si="13"/>
        <v>1494.182834237766</v>
      </c>
      <c r="AF22" s="480">
        <f t="shared" si="13"/>
        <v>1507.4256896186525</v>
      </c>
      <c r="AG22" s="480">
        <f t="shared" si="13"/>
        <v>1513.2779182387694</v>
      </c>
      <c r="AH22" s="480">
        <f t="shared" si="13"/>
        <v>1532.128796485857</v>
      </c>
      <c r="AI22" s="480">
        <f t="shared" si="13"/>
        <v>1476.7220961815617</v>
      </c>
      <c r="AJ22" s="480">
        <f t="shared" si="13"/>
        <v>1431.4727354349586</v>
      </c>
      <c r="AK22" s="480">
        <f t="shared" si="13"/>
        <v>1444.6077356764808</v>
      </c>
      <c r="AL22" s="480">
        <f t="shared" si="13"/>
        <v>1462.7204247238383</v>
      </c>
      <c r="AM22" s="480">
        <f t="shared" si="13"/>
        <v>1497.7442097201692</v>
      </c>
      <c r="AN22" s="480">
        <f t="shared" si="13"/>
        <v>1458.0507019400909</v>
      </c>
      <c r="AO22" s="480">
        <f t="shared" si="13"/>
        <v>1473.7160770050154</v>
      </c>
      <c r="AP22" s="480">
        <f t="shared" si="13"/>
        <v>1521.8091960152467</v>
      </c>
      <c r="AQ22" s="480">
        <f t="shared" si="13"/>
        <v>1463.9694855901171</v>
      </c>
      <c r="AR22" s="480">
        <f t="shared" si="13"/>
        <v>1369.2407967803524</v>
      </c>
      <c r="AS22" s="480">
        <f t="shared" si="13"/>
        <v>1315.217698938591</v>
      </c>
      <c r="AT22" s="480">
        <f t="shared" si="13"/>
        <v>1329.9302851732914</v>
      </c>
      <c r="AU22" s="480">
        <f t="shared" si="13"/>
        <v>1405.1363605324975</v>
      </c>
      <c r="AV22" s="480">
        <f t="shared" si="13"/>
        <v>1394.2548815405321</v>
      </c>
      <c r="AW22" s="480">
        <f t="shared" si="13"/>
        <v>1393.7443529400423</v>
      </c>
      <c r="AX22" s="480">
        <f t="shared" si="13"/>
        <v>1411.5700783249001</v>
      </c>
      <c r="AY22" s="480">
        <f t="shared" si="13"/>
        <v>1415.2483501746699</v>
      </c>
      <c r="AZ22" s="480">
        <f t="shared" si="13"/>
        <v>1391.451529254075</v>
      </c>
      <c r="BA22" s="480">
        <f t="shared" si="13"/>
        <v>1399.1511548913006</v>
      </c>
      <c r="BB22" s="480">
        <f t="shared" si="13"/>
        <v>1405.8410386610535</v>
      </c>
      <c r="BC22" s="480">
        <f t="shared" si="13"/>
        <v>1373.4158705727434</v>
      </c>
      <c r="BD22" s="480">
        <f t="shared" si="13"/>
        <v>1370.5427245702269</v>
      </c>
      <c r="BE22" s="480">
        <f t="shared" si="13"/>
        <v>1381.6016927972187</v>
      </c>
      <c r="BF22" s="480">
        <f t="shared" ref="BF22:CG22" si="14">BF23+BF27+BF30</f>
        <v>1358.3406098905243</v>
      </c>
      <c r="BG22" s="480">
        <f t="shared" si="14"/>
        <v>1329.9532689715484</v>
      </c>
      <c r="BH22" s="480">
        <f t="shared" si="14"/>
        <v>1309.5302562776312</v>
      </c>
      <c r="BI22" s="480">
        <f t="shared" si="14"/>
        <v>1263.5487829097904</v>
      </c>
      <c r="BJ22" s="480">
        <f t="shared" si="14"/>
        <v>1234.9339040933464</v>
      </c>
      <c r="BK22" s="480">
        <f t="shared" si="14"/>
        <v>1212.3280146658253</v>
      </c>
      <c r="BL22" s="480">
        <f t="shared" si="14"/>
        <v>1201.5431448173013</v>
      </c>
      <c r="BM22" s="480">
        <f t="shared" si="14"/>
        <v>1225.6795243185779</v>
      </c>
      <c r="BN22" s="480">
        <f t="shared" si="14"/>
        <v>1266.5151102749178</v>
      </c>
      <c r="BO22" s="480">
        <f t="shared" si="14"/>
        <v>1243.3796933473227</v>
      </c>
      <c r="BP22" s="480">
        <f t="shared" si="14"/>
        <v>1245.0637936213063</v>
      </c>
      <c r="BQ22" s="480">
        <f t="shared" si="14"/>
        <v>1215.5605615819366</v>
      </c>
      <c r="BR22" s="480">
        <f t="shared" si="14"/>
        <v>1210.5616868038232</v>
      </c>
      <c r="BS22" s="480">
        <f t="shared" si="14"/>
        <v>1180.8807546322182</v>
      </c>
      <c r="BT22" s="480">
        <f t="shared" si="14"/>
        <v>1114.7537606964322</v>
      </c>
      <c r="BU22" s="480">
        <f t="shared" si="14"/>
        <v>1071.1077567031182</v>
      </c>
      <c r="BV22" s="480">
        <f t="shared" si="14"/>
        <v>1045.9993281373891</v>
      </c>
      <c r="BW22" s="480">
        <f t="shared" si="14"/>
        <v>1012.988786350266</v>
      </c>
      <c r="BX22" s="480">
        <f t="shared" si="14"/>
        <v>837.24888975790702</v>
      </c>
      <c r="BY22" s="480">
        <f t="shared" si="14"/>
        <v>820.49517114848982</v>
      </c>
      <c r="BZ22" s="480">
        <f t="shared" si="14"/>
        <v>755.60218435102604</v>
      </c>
      <c r="CA22" s="480">
        <f t="shared" si="14"/>
        <v>753.20573174246113</v>
      </c>
      <c r="CB22" s="480">
        <f t="shared" si="14"/>
        <v>752.85477677249764</v>
      </c>
      <c r="CC22" s="480">
        <f t="shared" si="14"/>
        <v>722.43655181623933</v>
      </c>
      <c r="CD22" s="480">
        <f t="shared" si="14"/>
        <v>698.50907351638023</v>
      </c>
      <c r="CE22" s="480">
        <f t="shared" si="14"/>
        <v>673.190820630188</v>
      </c>
      <c r="CF22" s="480">
        <f t="shared" si="14"/>
        <v>641.75522477470838</v>
      </c>
      <c r="CG22" s="482">
        <f t="shared" si="14"/>
        <v>611.04011262125471</v>
      </c>
    </row>
    <row r="23" spans="1:85" ht="15.75" customHeight="1" x14ac:dyDescent="0.35">
      <c r="A23" s="483"/>
      <c r="B23" s="201" t="s">
        <v>633</v>
      </c>
      <c r="C23" s="42"/>
      <c r="D23" s="484">
        <v>0</v>
      </c>
      <c r="E23" s="484">
        <v>0</v>
      </c>
      <c r="F23" s="484">
        <v>0</v>
      </c>
      <c r="G23" s="484">
        <v>0</v>
      </c>
      <c r="H23" s="484">
        <v>0</v>
      </c>
      <c r="I23" s="484">
        <v>0</v>
      </c>
      <c r="J23" s="484">
        <v>0</v>
      </c>
      <c r="K23" s="484">
        <v>0</v>
      </c>
      <c r="L23" s="484">
        <v>0</v>
      </c>
      <c r="M23" s="484">
        <v>0</v>
      </c>
      <c r="N23" s="484">
        <v>0</v>
      </c>
      <c r="O23" s="484">
        <v>0</v>
      </c>
      <c r="P23" s="484">
        <v>0</v>
      </c>
      <c r="Q23" s="484">
        <v>0</v>
      </c>
      <c r="R23" s="484">
        <v>0</v>
      </c>
      <c r="S23" s="484">
        <v>0</v>
      </c>
      <c r="T23" s="484">
        <v>0</v>
      </c>
      <c r="U23" s="484">
        <v>0</v>
      </c>
      <c r="V23" s="484">
        <v>0</v>
      </c>
      <c r="W23" s="484">
        <v>0</v>
      </c>
      <c r="X23" s="484">
        <v>0</v>
      </c>
      <c r="Y23" s="484">
        <v>0</v>
      </c>
      <c r="Z23" s="484">
        <v>1072.6119383966416</v>
      </c>
      <c r="AA23" s="484">
        <v>1091.3583974127989</v>
      </c>
      <c r="AB23" s="484">
        <v>1111.113470255458</v>
      </c>
      <c r="AC23" s="484">
        <v>1141.6665621551758</v>
      </c>
      <c r="AD23" s="484">
        <v>1196.582771752205</v>
      </c>
      <c r="AE23" s="484">
        <v>1262.7635174212799</v>
      </c>
      <c r="AF23" s="484">
        <v>1281.3501540632369</v>
      </c>
      <c r="AG23" s="484">
        <v>1287.5663854649547</v>
      </c>
      <c r="AH23" s="484">
        <f t="shared" ref="AH23:BM23" si="15">SUM(AH24:AH25)</f>
        <v>1308.0625298061072</v>
      </c>
      <c r="AI23" s="484">
        <f t="shared" si="15"/>
        <v>1264.2813735729862</v>
      </c>
      <c r="AJ23" s="484">
        <f t="shared" si="15"/>
        <v>1226.9766303728215</v>
      </c>
      <c r="AK23" s="484">
        <f t="shared" si="15"/>
        <v>1239.9221709484782</v>
      </c>
      <c r="AL23" s="484">
        <f t="shared" si="15"/>
        <v>1257.4263300257558</v>
      </c>
      <c r="AM23" s="484">
        <f t="shared" si="15"/>
        <v>1291.279470529772</v>
      </c>
      <c r="AN23" s="484">
        <f t="shared" si="15"/>
        <v>1259.6764567781738</v>
      </c>
      <c r="AO23" s="484">
        <f t="shared" si="15"/>
        <v>1276.1754113639176</v>
      </c>
      <c r="AP23" s="484">
        <f t="shared" si="15"/>
        <v>1325.9327648449676</v>
      </c>
      <c r="AQ23" s="484">
        <f t="shared" si="15"/>
        <v>1291.0731123274386</v>
      </c>
      <c r="AR23" s="484">
        <f t="shared" si="15"/>
        <v>1203.1322070423746</v>
      </c>
      <c r="AS23" s="484">
        <f t="shared" si="15"/>
        <v>1158.2785868261992</v>
      </c>
      <c r="AT23" s="484">
        <f t="shared" si="15"/>
        <v>1183.5760739291945</v>
      </c>
      <c r="AU23" s="484">
        <f t="shared" si="15"/>
        <v>1258.959507754917</v>
      </c>
      <c r="AV23" s="484">
        <f t="shared" si="15"/>
        <v>1255.1978504460676</v>
      </c>
      <c r="AW23" s="484">
        <f t="shared" si="15"/>
        <v>1251.3224143150237</v>
      </c>
      <c r="AX23" s="484">
        <f t="shared" si="15"/>
        <v>1289.4530294933165</v>
      </c>
      <c r="AY23" s="484">
        <f t="shared" si="15"/>
        <v>1297.36891977606</v>
      </c>
      <c r="AZ23" s="484">
        <f t="shared" si="15"/>
        <v>1282.6003699681612</v>
      </c>
      <c r="BA23" s="484">
        <f t="shared" si="15"/>
        <v>1292.2338960763268</v>
      </c>
      <c r="BB23" s="484">
        <f t="shared" si="15"/>
        <v>1311.1493131767256</v>
      </c>
      <c r="BC23" s="484">
        <f t="shared" si="15"/>
        <v>1275.7436506032968</v>
      </c>
      <c r="BD23" s="484">
        <f t="shared" si="15"/>
        <v>1278.4509209429784</v>
      </c>
      <c r="BE23" s="484">
        <f t="shared" si="15"/>
        <v>1291.0872574228529</v>
      </c>
      <c r="BF23" s="484">
        <f t="shared" si="15"/>
        <v>1271.9172017921508</v>
      </c>
      <c r="BG23" s="484">
        <f t="shared" si="15"/>
        <v>1250.2887268512004</v>
      </c>
      <c r="BH23" s="484">
        <f t="shared" si="15"/>
        <v>1236.0052330408873</v>
      </c>
      <c r="BI23" s="484">
        <f t="shared" si="15"/>
        <v>1196.2843347989956</v>
      </c>
      <c r="BJ23" s="484">
        <f t="shared" si="15"/>
        <v>1171.8710053972486</v>
      </c>
      <c r="BK23" s="484">
        <f t="shared" si="15"/>
        <v>1152.774616414036</v>
      </c>
      <c r="BL23" s="484">
        <f t="shared" si="15"/>
        <v>1146.2619767557826</v>
      </c>
      <c r="BM23" s="484">
        <f t="shared" si="15"/>
        <v>1172.3143775454728</v>
      </c>
      <c r="BN23" s="484">
        <f t="shared" ref="BN23:CG23" si="16">SUM(BN24:BN25)</f>
        <v>1216.8773333838076</v>
      </c>
      <c r="BO23" s="484">
        <f t="shared" si="16"/>
        <v>1196.4759639717813</v>
      </c>
      <c r="BP23" s="484">
        <f t="shared" si="16"/>
        <v>1200.8218274307962</v>
      </c>
      <c r="BQ23" s="484">
        <f t="shared" si="16"/>
        <v>1174.9129201414444</v>
      </c>
      <c r="BR23" s="484">
        <f t="shared" si="16"/>
        <v>1172.2244921222996</v>
      </c>
      <c r="BS23" s="484">
        <f t="shared" si="16"/>
        <v>1145.1524836252374</v>
      </c>
      <c r="BT23" s="484">
        <f t="shared" si="16"/>
        <v>1081.7449870929161</v>
      </c>
      <c r="BU23" s="484">
        <f t="shared" si="16"/>
        <v>1040.7630997021188</v>
      </c>
      <c r="BV23" s="484">
        <f t="shared" si="16"/>
        <v>1018.150788753976</v>
      </c>
      <c r="BW23" s="484">
        <f t="shared" si="16"/>
        <v>987.44526000252995</v>
      </c>
      <c r="BX23" s="484">
        <f t="shared" si="16"/>
        <v>817.83509900189381</v>
      </c>
      <c r="BY23" s="484">
        <f t="shared" si="16"/>
        <v>802.32985322534614</v>
      </c>
      <c r="BZ23" s="484">
        <f t="shared" si="16"/>
        <v>739.90440612224324</v>
      </c>
      <c r="CA23" s="484">
        <f t="shared" si="16"/>
        <v>738.56653543339041</v>
      </c>
      <c r="CB23" s="484">
        <f t="shared" si="16"/>
        <v>738.79435123317421</v>
      </c>
      <c r="CC23" s="484">
        <f t="shared" si="16"/>
        <v>709.44442048520818</v>
      </c>
      <c r="CD23" s="484">
        <f t="shared" si="16"/>
        <v>686.43585348484714</v>
      </c>
      <c r="CE23" s="484">
        <f t="shared" si="16"/>
        <v>662.13269111334978</v>
      </c>
      <c r="CF23" s="484">
        <f t="shared" si="16"/>
        <v>631.69015771340014</v>
      </c>
      <c r="CG23" s="485">
        <f t="shared" si="16"/>
        <v>601.86717532728221</v>
      </c>
    </row>
    <row r="24" spans="1:85" x14ac:dyDescent="0.35">
      <c r="A24" s="454"/>
      <c r="B24" s="303" t="s">
        <v>546</v>
      </c>
      <c r="C24" s="486"/>
      <c r="D24" s="484">
        <v>0</v>
      </c>
      <c r="E24" s="484">
        <v>0</v>
      </c>
      <c r="F24" s="484">
        <v>0</v>
      </c>
      <c r="G24" s="484">
        <v>0</v>
      </c>
      <c r="H24" s="484">
        <v>0</v>
      </c>
      <c r="I24" s="484">
        <v>0</v>
      </c>
      <c r="J24" s="484">
        <v>0</v>
      </c>
      <c r="K24" s="484">
        <v>0</v>
      </c>
      <c r="L24" s="484">
        <v>0</v>
      </c>
      <c r="M24" s="484">
        <v>0</v>
      </c>
      <c r="N24" s="484">
        <v>0</v>
      </c>
      <c r="O24" s="484">
        <v>0</v>
      </c>
      <c r="P24" s="484">
        <v>0</v>
      </c>
      <c r="Q24" s="484">
        <v>0</v>
      </c>
      <c r="R24" s="484">
        <v>0</v>
      </c>
      <c r="S24" s="484">
        <v>0</v>
      </c>
      <c r="T24" s="484">
        <v>0</v>
      </c>
      <c r="U24" s="484">
        <v>0</v>
      </c>
      <c r="V24" s="484">
        <v>0</v>
      </c>
      <c r="W24" s="484">
        <v>0</v>
      </c>
      <c r="X24" s="484">
        <v>0</v>
      </c>
      <c r="Y24" s="484">
        <v>0</v>
      </c>
      <c r="Z24" s="484">
        <v>0</v>
      </c>
      <c r="AA24" s="484">
        <v>0</v>
      </c>
      <c r="AB24" s="484">
        <v>0</v>
      </c>
      <c r="AC24" s="484">
        <v>0</v>
      </c>
      <c r="AD24" s="484">
        <v>0</v>
      </c>
      <c r="AE24" s="484">
        <v>0</v>
      </c>
      <c r="AF24" s="484">
        <v>0</v>
      </c>
      <c r="AG24" s="484">
        <v>0</v>
      </c>
      <c r="AH24" s="484">
        <v>913.59641209610936</v>
      </c>
      <c r="AI24" s="484">
        <v>878.72361440074405</v>
      </c>
      <c r="AJ24" s="484">
        <v>846.38340430538983</v>
      </c>
      <c r="AK24" s="484">
        <v>848.63125975758692</v>
      </c>
      <c r="AL24" s="484">
        <v>819.19975653669519</v>
      </c>
      <c r="AM24" s="484">
        <v>869.19011741100462</v>
      </c>
      <c r="AN24" s="484">
        <v>875.94772410615678</v>
      </c>
      <c r="AO24" s="484">
        <v>901.61941837321831</v>
      </c>
      <c r="AP24" s="484">
        <v>854.66785777151938</v>
      </c>
      <c r="AQ24" s="484">
        <v>832.19807247791937</v>
      </c>
      <c r="AR24" s="484">
        <v>767.12932167668157</v>
      </c>
      <c r="AS24" s="484">
        <v>746.70443191447509</v>
      </c>
      <c r="AT24" s="484">
        <v>759.0388713604151</v>
      </c>
      <c r="AU24" s="484">
        <v>817.36054791176878</v>
      </c>
      <c r="AV24" s="484">
        <v>803.94079056349733</v>
      </c>
      <c r="AW24" s="484">
        <v>787.72184384738591</v>
      </c>
      <c r="AX24" s="484">
        <v>817.75652282920487</v>
      </c>
      <c r="AY24" s="484">
        <v>822.93805214033489</v>
      </c>
      <c r="AZ24" s="484">
        <v>839.9218677300338</v>
      </c>
      <c r="BA24" s="484">
        <v>846.5024403281792</v>
      </c>
      <c r="BB24" s="484">
        <v>858.31453608551044</v>
      </c>
      <c r="BC24" s="484">
        <v>834.07933422571887</v>
      </c>
      <c r="BD24" s="484">
        <v>811.25836681210865</v>
      </c>
      <c r="BE24" s="484">
        <v>813.92385601037597</v>
      </c>
      <c r="BF24" s="484">
        <v>786.96390909182355</v>
      </c>
      <c r="BG24" s="484">
        <v>796.16602131920274</v>
      </c>
      <c r="BH24" s="484">
        <v>758.00935110219586</v>
      </c>
      <c r="BI24" s="484">
        <v>721.55763806882351</v>
      </c>
      <c r="BJ24" s="484">
        <v>692.30789292354348</v>
      </c>
      <c r="BK24" s="484">
        <v>635.00537280576202</v>
      </c>
      <c r="BL24" s="484">
        <v>513.28817196527598</v>
      </c>
      <c r="BM24" s="484">
        <v>514.27417839012514</v>
      </c>
      <c r="BN24" s="484">
        <v>571.93828574534768</v>
      </c>
      <c r="BO24" s="484">
        <v>547.41867813147485</v>
      </c>
      <c r="BP24" s="484">
        <v>532.98102423481566</v>
      </c>
      <c r="BQ24" s="484">
        <v>503.94829655232985</v>
      </c>
      <c r="BR24" s="484">
        <v>488.99607540321739</v>
      </c>
      <c r="BS24" s="484">
        <v>458.06099345009511</v>
      </c>
      <c r="BT24" s="484">
        <v>458.70791482615874</v>
      </c>
      <c r="BU24" s="484">
        <v>431.66441636406648</v>
      </c>
      <c r="BV24" s="484">
        <v>412.64107381819019</v>
      </c>
      <c r="BW24" s="484">
        <v>399.74785702232515</v>
      </c>
      <c r="BX24" s="484">
        <v>331.96086246893645</v>
      </c>
      <c r="BY24" s="484">
        <v>317.01187000735183</v>
      </c>
      <c r="BZ24" s="484">
        <v>282.88184366387458</v>
      </c>
      <c r="CA24" s="484">
        <v>271.73479932871948</v>
      </c>
      <c r="CB24" s="484">
        <v>261.9841335186714</v>
      </c>
      <c r="CC24" s="484">
        <v>242.01360019545891</v>
      </c>
      <c r="CD24" s="484">
        <v>230.78621471221655</v>
      </c>
      <c r="CE24" s="484">
        <v>225.04054924995225</v>
      </c>
      <c r="CF24" s="484">
        <v>211.46874764975766</v>
      </c>
      <c r="CG24" s="485">
        <v>194.07129108777443</v>
      </c>
    </row>
    <row r="25" spans="1:85" x14ac:dyDescent="0.35">
      <c r="A25" s="454"/>
      <c r="B25" s="303" t="s">
        <v>545</v>
      </c>
      <c r="C25" s="486"/>
      <c r="D25" s="484">
        <v>0</v>
      </c>
      <c r="E25" s="484">
        <v>0</v>
      </c>
      <c r="F25" s="484">
        <v>0</v>
      </c>
      <c r="G25" s="484">
        <v>0</v>
      </c>
      <c r="H25" s="484">
        <v>0</v>
      </c>
      <c r="I25" s="484">
        <v>0</v>
      </c>
      <c r="J25" s="484">
        <v>0</v>
      </c>
      <c r="K25" s="484">
        <v>0</v>
      </c>
      <c r="L25" s="484">
        <v>0</v>
      </c>
      <c r="M25" s="484">
        <v>0</v>
      </c>
      <c r="N25" s="484">
        <v>0</v>
      </c>
      <c r="O25" s="484">
        <v>0</v>
      </c>
      <c r="P25" s="484">
        <v>0</v>
      </c>
      <c r="Q25" s="484">
        <v>0</v>
      </c>
      <c r="R25" s="484">
        <v>0</v>
      </c>
      <c r="S25" s="484">
        <v>0</v>
      </c>
      <c r="T25" s="484">
        <v>0</v>
      </c>
      <c r="U25" s="484">
        <v>0</v>
      </c>
      <c r="V25" s="484">
        <v>0</v>
      </c>
      <c r="W25" s="484">
        <v>0</v>
      </c>
      <c r="X25" s="484">
        <v>0</v>
      </c>
      <c r="Y25" s="484">
        <v>0</v>
      </c>
      <c r="Z25" s="484">
        <v>0</v>
      </c>
      <c r="AA25" s="484">
        <v>0</v>
      </c>
      <c r="AB25" s="484">
        <v>0</v>
      </c>
      <c r="AC25" s="484">
        <v>0</v>
      </c>
      <c r="AD25" s="484">
        <v>0</v>
      </c>
      <c r="AE25" s="484">
        <v>0</v>
      </c>
      <c r="AF25" s="484">
        <v>0</v>
      </c>
      <c r="AG25" s="484">
        <v>0</v>
      </c>
      <c r="AH25" s="484">
        <v>394.46611770999789</v>
      </c>
      <c r="AI25" s="484">
        <v>385.55775917224219</v>
      </c>
      <c r="AJ25" s="484">
        <v>380.59322606743183</v>
      </c>
      <c r="AK25" s="484">
        <v>391.29091119089139</v>
      </c>
      <c r="AL25" s="484">
        <v>438.22657348906051</v>
      </c>
      <c r="AM25" s="484">
        <v>422.08935311876735</v>
      </c>
      <c r="AN25" s="484">
        <v>383.72873267201709</v>
      </c>
      <c r="AO25" s="484">
        <v>374.55599299069945</v>
      </c>
      <c r="AP25" s="484">
        <v>471.26490707344806</v>
      </c>
      <c r="AQ25" s="484">
        <v>458.87503984951911</v>
      </c>
      <c r="AR25" s="484">
        <v>436.00288536569303</v>
      </c>
      <c r="AS25" s="484">
        <v>411.57415491172418</v>
      </c>
      <c r="AT25" s="484">
        <v>424.53720256877955</v>
      </c>
      <c r="AU25" s="484">
        <v>441.59895984314812</v>
      </c>
      <c r="AV25" s="484">
        <v>451.25705988257033</v>
      </c>
      <c r="AW25" s="484">
        <v>463.60057046763768</v>
      </c>
      <c r="AX25" s="484">
        <v>471.69650666411172</v>
      </c>
      <c r="AY25" s="484">
        <v>474.43086763572501</v>
      </c>
      <c r="AZ25" s="484">
        <v>442.67850223812735</v>
      </c>
      <c r="BA25" s="484">
        <v>445.73145574814771</v>
      </c>
      <c r="BB25" s="484">
        <v>452.83477709121524</v>
      </c>
      <c r="BC25" s="484">
        <v>441.66431637757807</v>
      </c>
      <c r="BD25" s="484">
        <v>467.19255413086984</v>
      </c>
      <c r="BE25" s="484">
        <v>477.16340141247696</v>
      </c>
      <c r="BF25" s="484">
        <v>484.95329270032727</v>
      </c>
      <c r="BG25" s="484">
        <v>454.12270553199761</v>
      </c>
      <c r="BH25" s="484">
        <v>477.99588193869147</v>
      </c>
      <c r="BI25" s="484">
        <v>474.72669673017197</v>
      </c>
      <c r="BJ25" s="484">
        <v>479.56311247370525</v>
      </c>
      <c r="BK25" s="484">
        <v>517.769243608274</v>
      </c>
      <c r="BL25" s="484">
        <v>632.97380479050673</v>
      </c>
      <c r="BM25" s="484">
        <v>658.04019915534775</v>
      </c>
      <c r="BN25" s="484">
        <v>644.93904763845978</v>
      </c>
      <c r="BO25" s="484">
        <v>649.05728584030646</v>
      </c>
      <c r="BP25" s="484">
        <v>667.84080319598058</v>
      </c>
      <c r="BQ25" s="484">
        <v>670.96462358911447</v>
      </c>
      <c r="BR25" s="484">
        <v>683.22841671908225</v>
      </c>
      <c r="BS25" s="484">
        <v>687.09149017514233</v>
      </c>
      <c r="BT25" s="484">
        <v>623.03707226675738</v>
      </c>
      <c r="BU25" s="484">
        <v>609.09868333805218</v>
      </c>
      <c r="BV25" s="484">
        <v>605.50971493578584</v>
      </c>
      <c r="BW25" s="484">
        <v>587.69740298020474</v>
      </c>
      <c r="BX25" s="484">
        <v>485.87423653295735</v>
      </c>
      <c r="BY25" s="484">
        <v>485.31798321799437</v>
      </c>
      <c r="BZ25" s="484">
        <v>457.02256245836872</v>
      </c>
      <c r="CA25" s="484">
        <v>466.83173610467094</v>
      </c>
      <c r="CB25" s="484">
        <v>476.81021771450287</v>
      </c>
      <c r="CC25" s="484">
        <v>467.43082028974931</v>
      </c>
      <c r="CD25" s="484">
        <v>455.64963877263057</v>
      </c>
      <c r="CE25" s="484">
        <v>437.09214186339756</v>
      </c>
      <c r="CF25" s="484">
        <v>420.22141006364251</v>
      </c>
      <c r="CG25" s="485">
        <v>407.79588423950776</v>
      </c>
    </row>
    <row r="26" spans="1:85" ht="26.25" customHeight="1" x14ac:dyDescent="0.35">
      <c r="A26" s="454"/>
      <c r="B26" s="487" t="s">
        <v>634</v>
      </c>
      <c r="C26" s="486"/>
      <c r="D26" s="484">
        <v>0</v>
      </c>
      <c r="E26" s="484">
        <v>0</v>
      </c>
      <c r="F26" s="484">
        <v>0</v>
      </c>
      <c r="G26" s="484">
        <v>0</v>
      </c>
      <c r="H26" s="484">
        <v>0</v>
      </c>
      <c r="I26" s="484">
        <v>0</v>
      </c>
      <c r="J26" s="484">
        <v>0</v>
      </c>
      <c r="K26" s="484">
        <v>0</v>
      </c>
      <c r="L26" s="484">
        <v>0</v>
      </c>
      <c r="M26" s="484">
        <v>0</v>
      </c>
      <c r="N26" s="484">
        <v>0</v>
      </c>
      <c r="O26" s="484">
        <v>0</v>
      </c>
      <c r="P26" s="484">
        <v>0</v>
      </c>
      <c r="Q26" s="484">
        <v>0</v>
      </c>
      <c r="R26" s="484">
        <v>0</v>
      </c>
      <c r="S26" s="484">
        <v>0</v>
      </c>
      <c r="T26" s="484">
        <v>0</v>
      </c>
      <c r="U26" s="484">
        <v>0</v>
      </c>
      <c r="V26" s="484">
        <v>0</v>
      </c>
      <c r="W26" s="484">
        <v>0</v>
      </c>
      <c r="X26" s="484">
        <v>0</v>
      </c>
      <c r="Y26" s="484">
        <v>0</v>
      </c>
      <c r="Z26" s="484">
        <v>0</v>
      </c>
      <c r="AA26" s="484">
        <v>0</v>
      </c>
      <c r="AB26" s="484">
        <v>0</v>
      </c>
      <c r="AC26" s="484">
        <v>0</v>
      </c>
      <c r="AD26" s="484">
        <v>0</v>
      </c>
      <c r="AE26" s="484">
        <v>0</v>
      </c>
      <c r="AF26" s="484">
        <v>0</v>
      </c>
      <c r="AG26" s="484">
        <v>0</v>
      </c>
      <c r="AH26" s="484">
        <v>0</v>
      </c>
      <c r="AI26" s="484">
        <v>0</v>
      </c>
      <c r="AJ26" s="484">
        <v>0</v>
      </c>
      <c r="AK26" s="484">
        <v>0</v>
      </c>
      <c r="AL26" s="484">
        <v>0</v>
      </c>
      <c r="AM26" s="484">
        <v>0</v>
      </c>
      <c r="AN26" s="484">
        <v>0</v>
      </c>
      <c r="AO26" s="484">
        <v>0</v>
      </c>
      <c r="AP26" s="484">
        <v>0</v>
      </c>
      <c r="AQ26" s="484">
        <v>0</v>
      </c>
      <c r="AR26" s="484">
        <v>0</v>
      </c>
      <c r="AS26" s="484">
        <v>0</v>
      </c>
      <c r="AT26" s="484">
        <v>0</v>
      </c>
      <c r="AU26" s="484">
        <v>18.392139448791582</v>
      </c>
      <c r="AV26" s="484">
        <v>17.898414664497565</v>
      </c>
      <c r="AW26" s="484">
        <v>17.40225431702072</v>
      </c>
      <c r="AX26" s="484">
        <v>17.118928871910366</v>
      </c>
      <c r="AY26" s="484">
        <v>16.593288073120721</v>
      </c>
      <c r="AZ26" s="484">
        <v>16.048749185329349</v>
      </c>
      <c r="BA26" s="484">
        <v>16.050276077182797</v>
      </c>
      <c r="BB26" s="484">
        <v>15.831697284612414</v>
      </c>
      <c r="BC26" s="484">
        <v>15.625446266761799</v>
      </c>
      <c r="BD26" s="484">
        <v>18.113992500055588</v>
      </c>
      <c r="BE26" s="484">
        <v>20.055851619999917</v>
      </c>
      <c r="BF26" s="484">
        <v>22.651505380932608</v>
      </c>
      <c r="BG26" s="484">
        <v>22.266796387267334</v>
      </c>
      <c r="BH26" s="484">
        <v>18.945955812275617</v>
      </c>
      <c r="BI26" s="484">
        <v>18.384373273627631</v>
      </c>
      <c r="BJ26" s="484">
        <v>23.466849022413466</v>
      </c>
      <c r="BK26" s="484">
        <v>23.307794064680603</v>
      </c>
      <c r="BL26" s="484">
        <v>23.38752602656902</v>
      </c>
      <c r="BM26" s="484">
        <v>24.045444184593066</v>
      </c>
      <c r="BN26" s="484">
        <v>24.699020572006663</v>
      </c>
      <c r="BO26" s="484">
        <v>24.43552368406111</v>
      </c>
      <c r="BP26" s="484">
        <v>24.890553787717572</v>
      </c>
      <c r="BQ26" s="484">
        <v>24.687127336526959</v>
      </c>
      <c r="BR26" s="484">
        <v>25.059740061500818</v>
      </c>
      <c r="BS26" s="484">
        <v>26.914065640294133</v>
      </c>
      <c r="BT26" s="484">
        <v>26.049188988659225</v>
      </c>
      <c r="BU26" s="484">
        <v>25.797348503231948</v>
      </c>
      <c r="BV26" s="484">
        <v>25.964266509730692</v>
      </c>
      <c r="BW26" s="484">
        <v>25.885497868879767</v>
      </c>
      <c r="BX26" s="484">
        <v>17.625226886213092</v>
      </c>
      <c r="BY26" s="484">
        <v>17.130534129332862</v>
      </c>
      <c r="BZ26" s="484">
        <v>15.650309742971274</v>
      </c>
      <c r="CA26" s="484">
        <v>15.66609643325835</v>
      </c>
      <c r="CB26" s="484">
        <v>15.647527795794478</v>
      </c>
      <c r="CC26" s="484">
        <v>15.041563511491843</v>
      </c>
      <c r="CD26" s="484">
        <v>14.564414546990147</v>
      </c>
      <c r="CE26" s="484">
        <v>14.061523957227442</v>
      </c>
      <c r="CF26" s="484">
        <v>13.431429303849759</v>
      </c>
      <c r="CG26" s="485">
        <v>12.814135068453163</v>
      </c>
    </row>
    <row r="27" spans="1:85" ht="26.25" customHeight="1" x14ac:dyDescent="0.35">
      <c r="A27" s="483"/>
      <c r="B27" s="201" t="s">
        <v>635</v>
      </c>
      <c r="C27" s="42"/>
      <c r="D27" s="484">
        <v>0</v>
      </c>
      <c r="E27" s="484">
        <v>0</v>
      </c>
      <c r="F27" s="484">
        <v>0</v>
      </c>
      <c r="G27" s="484">
        <v>0</v>
      </c>
      <c r="H27" s="484">
        <v>0</v>
      </c>
      <c r="I27" s="484">
        <v>0</v>
      </c>
      <c r="J27" s="484">
        <v>0</v>
      </c>
      <c r="K27" s="484">
        <v>0</v>
      </c>
      <c r="L27" s="484">
        <v>0</v>
      </c>
      <c r="M27" s="484">
        <v>0</v>
      </c>
      <c r="N27" s="484">
        <v>0</v>
      </c>
      <c r="O27" s="484">
        <v>0</v>
      </c>
      <c r="P27" s="484">
        <v>0</v>
      </c>
      <c r="Q27" s="484">
        <v>0</v>
      </c>
      <c r="R27" s="484">
        <v>0</v>
      </c>
      <c r="S27" s="484">
        <v>0</v>
      </c>
      <c r="T27" s="484">
        <v>0</v>
      </c>
      <c r="U27" s="484">
        <v>0</v>
      </c>
      <c r="V27" s="484">
        <v>0</v>
      </c>
      <c r="W27" s="484">
        <v>0</v>
      </c>
      <c r="X27" s="484">
        <v>0</v>
      </c>
      <c r="Y27" s="484">
        <v>0</v>
      </c>
      <c r="Z27" s="484">
        <v>154.41626976917598</v>
      </c>
      <c r="AA27" s="484">
        <v>157.45198944286491</v>
      </c>
      <c r="AB27" s="484">
        <v>166.45361846336567</v>
      </c>
      <c r="AC27" s="484">
        <v>175.23862466070281</v>
      </c>
      <c r="AD27" s="484">
        <v>186.93209513295119</v>
      </c>
      <c r="AE27" s="484">
        <v>196.48809918380911</v>
      </c>
      <c r="AF27" s="484">
        <v>195.42122564959655</v>
      </c>
      <c r="AG27" s="484">
        <v>195.39207314748134</v>
      </c>
      <c r="AH27" s="484">
        <f t="shared" ref="AH27:BM27" si="17">SUM(AH28:AH29)</f>
        <v>193.78704145275663</v>
      </c>
      <c r="AI27" s="484">
        <f t="shared" si="17"/>
        <v>186.53331741240783</v>
      </c>
      <c r="AJ27" s="484">
        <f t="shared" si="17"/>
        <v>182.74120026829257</v>
      </c>
      <c r="AK27" s="484">
        <f t="shared" si="17"/>
        <v>185.00426042723325</v>
      </c>
      <c r="AL27" s="484">
        <f t="shared" si="17"/>
        <v>186.96426481432516</v>
      </c>
      <c r="AM27" s="484">
        <f t="shared" si="17"/>
        <v>188.96772739460079</v>
      </c>
      <c r="AN27" s="484">
        <f t="shared" si="17"/>
        <v>181.84305806509073</v>
      </c>
      <c r="AO27" s="484">
        <f t="shared" si="17"/>
        <v>181.86283503466149</v>
      </c>
      <c r="AP27" s="484">
        <f t="shared" si="17"/>
        <v>183.82249694441592</v>
      </c>
      <c r="AQ27" s="484">
        <f t="shared" si="17"/>
        <v>160.86800708800371</v>
      </c>
      <c r="AR27" s="484">
        <f t="shared" si="17"/>
        <v>156.25751455810735</v>
      </c>
      <c r="AS27" s="484">
        <f t="shared" si="17"/>
        <v>146.38555690518598</v>
      </c>
      <c r="AT27" s="484">
        <f t="shared" si="17"/>
        <v>137.04150625543519</v>
      </c>
      <c r="AU27" s="484">
        <f t="shared" si="17"/>
        <v>137.37456108779938</v>
      </c>
      <c r="AV27" s="484">
        <f t="shared" si="17"/>
        <v>130.94011423753699</v>
      </c>
      <c r="AW27" s="484">
        <f t="shared" si="17"/>
        <v>135.299724722668</v>
      </c>
      <c r="AX27" s="484">
        <f t="shared" si="17"/>
        <v>116.20957716003639</v>
      </c>
      <c r="AY27" s="484">
        <f t="shared" si="17"/>
        <v>111.86094517209482</v>
      </c>
      <c r="AZ27" s="484">
        <f t="shared" si="17"/>
        <v>103.65947647064603</v>
      </c>
      <c r="BA27" s="484">
        <f t="shared" si="17"/>
        <v>102.30573674629133</v>
      </c>
      <c r="BB27" s="484">
        <f t="shared" si="17"/>
        <v>91.257090393494934</v>
      </c>
      <c r="BC27" s="484">
        <f t="shared" si="17"/>
        <v>93.961394070265641</v>
      </c>
      <c r="BD27" s="484">
        <f t="shared" si="17"/>
        <v>88.480360347748501</v>
      </c>
      <c r="BE27" s="484">
        <f t="shared" si="17"/>
        <v>86.964849673410413</v>
      </c>
      <c r="BF27" s="484">
        <f t="shared" si="17"/>
        <v>83.420238096606596</v>
      </c>
      <c r="BG27" s="484">
        <f t="shared" si="17"/>
        <v>77.348739933411096</v>
      </c>
      <c r="BH27" s="484">
        <f t="shared" si="17"/>
        <v>71.575277602504272</v>
      </c>
      <c r="BI27" s="484">
        <f t="shared" si="17"/>
        <v>65.496542837633925</v>
      </c>
      <c r="BJ27" s="484">
        <f t="shared" si="17"/>
        <v>61.368588200356243</v>
      </c>
      <c r="BK27" s="484">
        <f t="shared" si="17"/>
        <v>57.891257382580804</v>
      </c>
      <c r="BL27" s="484">
        <f t="shared" si="17"/>
        <v>53.891551590447456</v>
      </c>
      <c r="BM27" s="484">
        <f t="shared" si="17"/>
        <v>52.135289967905095</v>
      </c>
      <c r="BN27" s="484">
        <f t="shared" ref="BN27:CG27" si="18">SUM(BN28:BN29)</f>
        <v>48.563531233134043</v>
      </c>
      <c r="BO27" s="484">
        <f t="shared" si="18"/>
        <v>46.034715326010769</v>
      </c>
      <c r="BP27" s="484">
        <f t="shared" si="18"/>
        <v>43.706887091013883</v>
      </c>
      <c r="BQ27" s="484">
        <f t="shared" si="18"/>
        <v>40.655807070026526</v>
      </c>
      <c r="BR27" s="484">
        <f t="shared" si="18"/>
        <v>38.339861261350812</v>
      </c>
      <c r="BS27" s="484">
        <f t="shared" si="18"/>
        <v>35.776516942284459</v>
      </c>
      <c r="BT27" s="484">
        <f t="shared" si="18"/>
        <v>33.008773603516048</v>
      </c>
      <c r="BU27" s="484">
        <f t="shared" si="18"/>
        <v>30.373221838522049</v>
      </c>
      <c r="BV27" s="484">
        <f t="shared" si="18"/>
        <v>27.894494084243732</v>
      </c>
      <c r="BW27" s="484">
        <f t="shared" si="18"/>
        <v>25.54314810421684</v>
      </c>
      <c r="BX27" s="484">
        <f t="shared" si="18"/>
        <v>19.420998984192895</v>
      </c>
      <c r="BY27" s="484">
        <f t="shared" si="18"/>
        <v>18.13230568261536</v>
      </c>
      <c r="BZ27" s="484">
        <f t="shared" si="18"/>
        <v>15.702303511193779</v>
      </c>
      <c r="CA27" s="484">
        <f t="shared" si="18"/>
        <v>14.647968476845374</v>
      </c>
      <c r="CB27" s="484">
        <f t="shared" si="18"/>
        <v>14.057525869323355</v>
      </c>
      <c r="CC27" s="484">
        <f t="shared" si="18"/>
        <v>12.99213133103112</v>
      </c>
      <c r="CD27" s="484">
        <f t="shared" si="18"/>
        <v>12.073220031533078</v>
      </c>
      <c r="CE27" s="484">
        <f t="shared" si="18"/>
        <v>11.058129516838227</v>
      </c>
      <c r="CF27" s="484">
        <f t="shared" si="18"/>
        <v>10.065067061308239</v>
      </c>
      <c r="CG27" s="485">
        <f t="shared" si="18"/>
        <v>9.1729372939724563</v>
      </c>
    </row>
    <row r="28" spans="1:85" x14ac:dyDescent="0.35">
      <c r="A28" s="454"/>
      <c r="B28" s="303" t="s">
        <v>546</v>
      </c>
      <c r="C28" s="486"/>
      <c r="D28" s="484">
        <v>0</v>
      </c>
      <c r="E28" s="484">
        <v>0</v>
      </c>
      <c r="F28" s="484">
        <v>0</v>
      </c>
      <c r="G28" s="484">
        <v>0</v>
      </c>
      <c r="H28" s="484">
        <v>0</v>
      </c>
      <c r="I28" s="484">
        <v>0</v>
      </c>
      <c r="J28" s="484">
        <v>0</v>
      </c>
      <c r="K28" s="484">
        <v>0</v>
      </c>
      <c r="L28" s="484">
        <v>0</v>
      </c>
      <c r="M28" s="484">
        <v>0</v>
      </c>
      <c r="N28" s="484">
        <v>0</v>
      </c>
      <c r="O28" s="484">
        <v>0</v>
      </c>
      <c r="P28" s="484">
        <v>0</v>
      </c>
      <c r="Q28" s="484">
        <v>0</v>
      </c>
      <c r="R28" s="484">
        <v>0</v>
      </c>
      <c r="S28" s="484">
        <v>0</v>
      </c>
      <c r="T28" s="484">
        <v>0</v>
      </c>
      <c r="U28" s="484">
        <v>0</v>
      </c>
      <c r="V28" s="484">
        <v>0</v>
      </c>
      <c r="W28" s="484">
        <v>0</v>
      </c>
      <c r="X28" s="484">
        <v>0</v>
      </c>
      <c r="Y28" s="484">
        <v>0</v>
      </c>
      <c r="Z28" s="484">
        <v>0</v>
      </c>
      <c r="AA28" s="484">
        <v>0</v>
      </c>
      <c r="AB28" s="484">
        <v>0</v>
      </c>
      <c r="AC28" s="484">
        <v>0</v>
      </c>
      <c r="AD28" s="484">
        <v>0</v>
      </c>
      <c r="AE28" s="484">
        <v>0</v>
      </c>
      <c r="AF28" s="484">
        <v>0</v>
      </c>
      <c r="AG28" s="484">
        <v>0</v>
      </c>
      <c r="AH28" s="484">
        <v>35.581603368414669</v>
      </c>
      <c r="AI28" s="484">
        <v>34.249733446603884</v>
      </c>
      <c r="AJ28" s="484">
        <v>33.553455681398574</v>
      </c>
      <c r="AK28" s="484">
        <v>33.96898041602806</v>
      </c>
      <c r="AL28" s="484">
        <v>34.328860510068608</v>
      </c>
      <c r="AM28" s="484">
        <v>34.696720044743465</v>
      </c>
      <c r="AN28" s="484">
        <v>33.388546101257468</v>
      </c>
      <c r="AO28" s="484">
        <v>33.392177387858581</v>
      </c>
      <c r="AP28" s="484">
        <v>33.751994598990684</v>
      </c>
      <c r="AQ28" s="484">
        <v>29.53727751846662</v>
      </c>
      <c r="AR28" s="484">
        <v>28.690736308579766</v>
      </c>
      <c r="AS28" s="484">
        <v>26.878127585918261</v>
      </c>
      <c r="AT28" s="484">
        <v>25.162448861575559</v>
      </c>
      <c r="AU28" s="484">
        <v>25.223601686120883</v>
      </c>
      <c r="AV28" s="484">
        <v>22.433482303212831</v>
      </c>
      <c r="AW28" s="484">
        <v>22.0704566005315</v>
      </c>
      <c r="AX28" s="484">
        <v>17.809189499206667</v>
      </c>
      <c r="AY28" s="484">
        <v>16.046636833790455</v>
      </c>
      <c r="AZ28" s="484">
        <v>14.535826833050043</v>
      </c>
      <c r="BA28" s="484">
        <v>12.908097687874593</v>
      </c>
      <c r="BB28" s="484">
        <v>11.260066615497486</v>
      </c>
      <c r="BC28" s="484">
        <v>10.951483326819568</v>
      </c>
      <c r="BD28" s="484">
        <v>9.4114211863768471</v>
      </c>
      <c r="BE28" s="484">
        <v>9.2519951295405818</v>
      </c>
      <c r="BF28" s="484">
        <v>8.2971975967397213</v>
      </c>
      <c r="BG28" s="484">
        <v>6.2751510835017568</v>
      </c>
      <c r="BH28" s="484">
        <v>5.3828142362019653</v>
      </c>
      <c r="BI28" s="484">
        <v>9.9326588988003373</v>
      </c>
      <c r="BJ28" s="484">
        <v>8.7575345822396802</v>
      </c>
      <c r="BK28" s="484">
        <v>8.6556697695638007</v>
      </c>
      <c r="BL28" s="484">
        <v>3.2334930954268475</v>
      </c>
      <c r="BM28" s="484">
        <v>2.6736046137387248</v>
      </c>
      <c r="BN28" s="484">
        <v>2.3138119317902794</v>
      </c>
      <c r="BO28" s="484">
        <v>2.0292870139902695</v>
      </c>
      <c r="BP28" s="484">
        <v>1.777143074216887</v>
      </c>
      <c r="BQ28" s="484">
        <v>1.772555652681046</v>
      </c>
      <c r="BR28" s="484">
        <v>1.610811721113298</v>
      </c>
      <c r="BS28" s="484">
        <v>1.4314801266842929</v>
      </c>
      <c r="BT28" s="484">
        <v>1.3330845647814349</v>
      </c>
      <c r="BU28" s="484">
        <v>1.2517770330256941</v>
      </c>
      <c r="BV28" s="484">
        <v>1.1893897388400003</v>
      </c>
      <c r="BW28" s="484">
        <v>1.1072194060439207</v>
      </c>
      <c r="BX28" s="484">
        <v>0.82301306194839607</v>
      </c>
      <c r="BY28" s="484">
        <v>0.69763243005697395</v>
      </c>
      <c r="BZ28" s="484">
        <v>0.50763853466930731</v>
      </c>
      <c r="CA28" s="484">
        <v>0.37840486014180941</v>
      </c>
      <c r="CB28" s="484">
        <v>0.28726100890982759</v>
      </c>
      <c r="CC28" s="484">
        <v>0.208283567099696</v>
      </c>
      <c r="CD28" s="484">
        <v>0.16428635866722296</v>
      </c>
      <c r="CE28" s="484">
        <v>0.13426039672875878</v>
      </c>
      <c r="CF28" s="484">
        <v>9.9263328639014242E-2</v>
      </c>
      <c r="CG28" s="485">
        <v>6.7246228107117126E-2</v>
      </c>
    </row>
    <row r="29" spans="1:85" x14ac:dyDescent="0.35">
      <c r="A29" s="454"/>
      <c r="B29" s="303" t="s">
        <v>545</v>
      </c>
      <c r="C29" s="486"/>
      <c r="D29" s="484">
        <v>0</v>
      </c>
      <c r="E29" s="484">
        <v>0</v>
      </c>
      <c r="F29" s="484">
        <v>0</v>
      </c>
      <c r="G29" s="484">
        <v>0</v>
      </c>
      <c r="H29" s="484">
        <v>0</v>
      </c>
      <c r="I29" s="484">
        <v>0</v>
      </c>
      <c r="J29" s="484">
        <v>0</v>
      </c>
      <c r="K29" s="484">
        <v>0</v>
      </c>
      <c r="L29" s="484">
        <v>0</v>
      </c>
      <c r="M29" s="484">
        <v>0</v>
      </c>
      <c r="N29" s="484">
        <v>0</v>
      </c>
      <c r="O29" s="484">
        <v>0</v>
      </c>
      <c r="P29" s="484">
        <v>0</v>
      </c>
      <c r="Q29" s="484">
        <v>0</v>
      </c>
      <c r="R29" s="484">
        <v>0</v>
      </c>
      <c r="S29" s="484">
        <v>0</v>
      </c>
      <c r="T29" s="484">
        <v>0</v>
      </c>
      <c r="U29" s="484">
        <v>0</v>
      </c>
      <c r="V29" s="484">
        <v>0</v>
      </c>
      <c r="W29" s="484">
        <v>0</v>
      </c>
      <c r="X29" s="484">
        <v>0</v>
      </c>
      <c r="Y29" s="484">
        <v>0</v>
      </c>
      <c r="Z29" s="484">
        <v>0</v>
      </c>
      <c r="AA29" s="484">
        <v>0</v>
      </c>
      <c r="AB29" s="484">
        <v>0</v>
      </c>
      <c r="AC29" s="484">
        <v>0</v>
      </c>
      <c r="AD29" s="484">
        <v>0</v>
      </c>
      <c r="AE29" s="484">
        <v>0</v>
      </c>
      <c r="AF29" s="484">
        <v>0</v>
      </c>
      <c r="AG29" s="484">
        <v>0</v>
      </c>
      <c r="AH29" s="484">
        <v>158.20543808434195</v>
      </c>
      <c r="AI29" s="484">
        <v>152.28358396580393</v>
      </c>
      <c r="AJ29" s="484">
        <v>149.18774458689401</v>
      </c>
      <c r="AK29" s="484">
        <v>151.0352800112052</v>
      </c>
      <c r="AL29" s="484">
        <v>152.63540430425655</v>
      </c>
      <c r="AM29" s="484">
        <v>154.27100734985731</v>
      </c>
      <c r="AN29" s="484">
        <v>148.45451196383326</v>
      </c>
      <c r="AO29" s="484">
        <v>148.47065764680292</v>
      </c>
      <c r="AP29" s="484">
        <v>150.07050234542524</v>
      </c>
      <c r="AQ29" s="484">
        <v>131.33072956953708</v>
      </c>
      <c r="AR29" s="484">
        <v>127.56677824952759</v>
      </c>
      <c r="AS29" s="484">
        <v>119.50742931926773</v>
      </c>
      <c r="AT29" s="484">
        <v>111.87905739385963</v>
      </c>
      <c r="AU29" s="484">
        <v>112.15095940167851</v>
      </c>
      <c r="AV29" s="484">
        <v>108.50663193432416</v>
      </c>
      <c r="AW29" s="484">
        <v>113.2292681221365</v>
      </c>
      <c r="AX29" s="484">
        <v>98.400387660829722</v>
      </c>
      <c r="AY29" s="484">
        <v>95.814308338304357</v>
      </c>
      <c r="AZ29" s="484">
        <v>89.123649637595989</v>
      </c>
      <c r="BA29" s="484">
        <v>89.397639058416743</v>
      </c>
      <c r="BB29" s="484">
        <v>79.997023777997455</v>
      </c>
      <c r="BC29" s="484">
        <v>83.009910743446071</v>
      </c>
      <c r="BD29" s="484">
        <v>79.068939161371659</v>
      </c>
      <c r="BE29" s="484">
        <v>77.712854543869824</v>
      </c>
      <c r="BF29" s="484">
        <v>75.123040499866875</v>
      </c>
      <c r="BG29" s="484">
        <v>71.073588849909342</v>
      </c>
      <c r="BH29" s="484">
        <v>66.192463366302306</v>
      </c>
      <c r="BI29" s="484">
        <v>55.563883938833584</v>
      </c>
      <c r="BJ29" s="484">
        <v>52.611053618116564</v>
      </c>
      <c r="BK29" s="484">
        <v>49.235587613017003</v>
      </c>
      <c r="BL29" s="484">
        <v>50.658058495020612</v>
      </c>
      <c r="BM29" s="484">
        <v>49.46168535416637</v>
      </c>
      <c r="BN29" s="484">
        <v>46.249719301343767</v>
      </c>
      <c r="BO29" s="484">
        <v>44.005428312020499</v>
      </c>
      <c r="BP29" s="484">
        <v>41.929744016796995</v>
      </c>
      <c r="BQ29" s="484">
        <v>38.883251417345477</v>
      </c>
      <c r="BR29" s="484">
        <v>36.729049540237511</v>
      </c>
      <c r="BS29" s="484">
        <v>34.345036815600167</v>
      </c>
      <c r="BT29" s="484">
        <v>31.675689038734614</v>
      </c>
      <c r="BU29" s="484">
        <v>29.121444805496356</v>
      </c>
      <c r="BV29" s="484">
        <v>26.705104345403733</v>
      </c>
      <c r="BW29" s="484">
        <v>24.435928698172919</v>
      </c>
      <c r="BX29" s="484">
        <v>18.597985922244501</v>
      </c>
      <c r="BY29" s="484">
        <v>17.434673252558387</v>
      </c>
      <c r="BZ29" s="484">
        <v>15.194664976524471</v>
      </c>
      <c r="CA29" s="484">
        <v>14.269563616703564</v>
      </c>
      <c r="CB29" s="484">
        <v>13.770264860413526</v>
      </c>
      <c r="CC29" s="484">
        <v>12.783847763931423</v>
      </c>
      <c r="CD29" s="484">
        <v>11.908933672865855</v>
      </c>
      <c r="CE29" s="484">
        <v>10.923869120109467</v>
      </c>
      <c r="CF29" s="484">
        <v>9.9658037326692259</v>
      </c>
      <c r="CG29" s="485">
        <v>9.1056910658653383</v>
      </c>
    </row>
    <row r="30" spans="1:85" s="437" customFormat="1" ht="35.25" customHeight="1" x14ac:dyDescent="0.25">
      <c r="A30" s="488"/>
      <c r="B30" s="293" t="s">
        <v>636</v>
      </c>
      <c r="C30" s="35"/>
      <c r="D30" s="489">
        <v>0</v>
      </c>
      <c r="E30" s="489">
        <v>0</v>
      </c>
      <c r="F30" s="489">
        <v>0</v>
      </c>
      <c r="G30" s="489">
        <v>0</v>
      </c>
      <c r="H30" s="489">
        <v>0</v>
      </c>
      <c r="I30" s="489">
        <v>0</v>
      </c>
      <c r="J30" s="489">
        <v>0</v>
      </c>
      <c r="K30" s="489">
        <v>0</v>
      </c>
      <c r="L30" s="489">
        <v>0</v>
      </c>
      <c r="M30" s="489">
        <v>0</v>
      </c>
      <c r="N30" s="489">
        <v>0</v>
      </c>
      <c r="O30" s="489">
        <v>0</v>
      </c>
      <c r="P30" s="489">
        <v>0</v>
      </c>
      <c r="Q30" s="489">
        <v>0</v>
      </c>
      <c r="R30" s="489">
        <v>0</v>
      </c>
      <c r="S30" s="489">
        <v>0</v>
      </c>
      <c r="T30" s="489">
        <v>0</v>
      </c>
      <c r="U30" s="489">
        <v>0</v>
      </c>
      <c r="V30" s="489">
        <v>0</v>
      </c>
      <c r="W30" s="489">
        <v>0</v>
      </c>
      <c r="X30" s="489">
        <v>0</v>
      </c>
      <c r="Y30" s="489">
        <v>0</v>
      </c>
      <c r="Z30" s="489">
        <v>46.490919930504589</v>
      </c>
      <c r="AA30" s="489">
        <v>44.765761704343944</v>
      </c>
      <c r="AB30" s="489">
        <v>41.257734490919695</v>
      </c>
      <c r="AC30" s="489">
        <v>39.232527909112569</v>
      </c>
      <c r="AD30" s="489">
        <v>38.038507730542392</v>
      </c>
      <c r="AE30" s="489">
        <v>34.931217632677175</v>
      </c>
      <c r="AF30" s="489">
        <v>30.654309905819066</v>
      </c>
      <c r="AG30" s="489">
        <v>30.319459626333312</v>
      </c>
      <c r="AH30" s="489">
        <v>30.279225226993223</v>
      </c>
      <c r="AI30" s="489">
        <v>25.907405196167751</v>
      </c>
      <c r="AJ30" s="489">
        <v>21.754904793844354</v>
      </c>
      <c r="AK30" s="489">
        <v>19.681304300769497</v>
      </c>
      <c r="AL30" s="489">
        <v>18.32982988375737</v>
      </c>
      <c r="AM30" s="489">
        <v>17.497011795796368</v>
      </c>
      <c r="AN30" s="489">
        <v>16.531187096826429</v>
      </c>
      <c r="AO30" s="489">
        <v>15.677830606436336</v>
      </c>
      <c r="AP30" s="489">
        <v>12.05393422586334</v>
      </c>
      <c r="AQ30" s="489">
        <v>12.028366174674781</v>
      </c>
      <c r="AR30" s="489">
        <v>9.8510751798704437</v>
      </c>
      <c r="AS30" s="489">
        <v>10.553555207205811</v>
      </c>
      <c r="AT30" s="489">
        <v>9.3127049886614977</v>
      </c>
      <c r="AU30" s="489">
        <v>8.8022916897811871</v>
      </c>
      <c r="AV30" s="489">
        <v>8.1169168569274621</v>
      </c>
      <c r="AW30" s="489">
        <v>7.1222139023505253</v>
      </c>
      <c r="AX30" s="489">
        <v>5.9074716715471753</v>
      </c>
      <c r="AY30" s="489">
        <v>6.0184852265150903</v>
      </c>
      <c r="AZ30" s="489">
        <v>5.1916828152678693</v>
      </c>
      <c r="BA30" s="489">
        <v>4.6115220686824969</v>
      </c>
      <c r="BB30" s="489">
        <v>3.4346350908328529</v>
      </c>
      <c r="BC30" s="489">
        <v>3.7108258991808452</v>
      </c>
      <c r="BD30" s="489">
        <v>3.6114432794999392</v>
      </c>
      <c r="BE30" s="489">
        <v>3.5495857009555269</v>
      </c>
      <c r="BF30" s="489">
        <v>3.0031700017668936</v>
      </c>
      <c r="BG30" s="489">
        <v>2.315802186936879</v>
      </c>
      <c r="BH30" s="489">
        <v>1.9497456342397199</v>
      </c>
      <c r="BI30" s="489">
        <v>1.7679052731606932</v>
      </c>
      <c r="BJ30" s="489">
        <v>1.6943104957415251</v>
      </c>
      <c r="BK30" s="489">
        <v>1.6621408692086477</v>
      </c>
      <c r="BL30" s="489">
        <v>1.38961647107116</v>
      </c>
      <c r="BM30" s="489">
        <v>1.229856805200223</v>
      </c>
      <c r="BN30" s="489">
        <v>1.0742456579763435</v>
      </c>
      <c r="BO30" s="489">
        <v>0.86901404953052641</v>
      </c>
      <c r="BP30" s="489">
        <v>0.53507909949613586</v>
      </c>
      <c r="BQ30" s="489">
        <v>-8.1656295345696756E-3</v>
      </c>
      <c r="BR30" s="489">
        <v>-2.6665798270974531E-3</v>
      </c>
      <c r="BS30" s="489">
        <v>-4.824593530357571E-2</v>
      </c>
      <c r="BT30" s="489">
        <v>0</v>
      </c>
      <c r="BU30" s="489">
        <v>-2.8564837522755189E-2</v>
      </c>
      <c r="BV30" s="489">
        <v>-4.5954700830631356E-2</v>
      </c>
      <c r="BW30" s="489">
        <v>3.7824351920704509E-4</v>
      </c>
      <c r="BX30" s="489">
        <v>-7.2082281797255241E-3</v>
      </c>
      <c r="BY30" s="489">
        <v>3.3012240528323321E-2</v>
      </c>
      <c r="BZ30" s="489">
        <v>-4.525282410989595E-3</v>
      </c>
      <c r="CA30" s="489">
        <v>-8.7721677746706046E-3</v>
      </c>
      <c r="CB30" s="489">
        <v>2.89967E-3</v>
      </c>
      <c r="CC30" s="489">
        <v>0</v>
      </c>
      <c r="CD30" s="489">
        <v>0</v>
      </c>
      <c r="CE30" s="489">
        <v>0</v>
      </c>
      <c r="CF30" s="489">
        <v>0</v>
      </c>
      <c r="CG30" s="490">
        <v>0</v>
      </c>
    </row>
    <row r="31" spans="1:85" s="437" customFormat="1" ht="24" customHeight="1" x14ac:dyDescent="0.35">
      <c r="A31" s="488"/>
      <c r="B31" s="238" t="s">
        <v>637</v>
      </c>
      <c r="C31" s="35"/>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489"/>
      <c r="AM31" s="489"/>
      <c r="AN31" s="489"/>
      <c r="AO31" s="489"/>
      <c r="AP31" s="489"/>
      <c r="AQ31" s="489"/>
      <c r="AR31" s="489"/>
      <c r="AS31" s="489"/>
      <c r="AT31" s="489"/>
      <c r="AU31" s="491"/>
      <c r="AV31" s="491"/>
      <c r="AW31" s="491"/>
      <c r="AX31" s="491">
        <f t="shared" ref="AX31:BK31" si="19">SUM(AX33:AX35)</f>
        <v>6.9063677945683413</v>
      </c>
      <c r="AY31" s="491">
        <f t="shared" si="19"/>
        <v>7.9948160432631292</v>
      </c>
      <c r="AZ31" s="491">
        <f t="shared" si="19"/>
        <v>10.222296105963936</v>
      </c>
      <c r="BA31" s="491">
        <f t="shared" si="19"/>
        <v>9.303586561797708</v>
      </c>
      <c r="BB31" s="491">
        <f t="shared" si="19"/>
        <v>15.328791261908894</v>
      </c>
      <c r="BC31" s="491">
        <f t="shared" si="19"/>
        <v>19.261648144003573</v>
      </c>
      <c r="BD31" s="491">
        <f t="shared" si="19"/>
        <v>21.438743225191704</v>
      </c>
      <c r="BE31" s="491">
        <f t="shared" si="19"/>
        <v>25.55541440893581</v>
      </c>
      <c r="BF31" s="491">
        <f t="shared" si="19"/>
        <v>34.213699294350519</v>
      </c>
      <c r="BG31" s="491">
        <f t="shared" si="19"/>
        <v>32.830109059905062</v>
      </c>
      <c r="BH31" s="491">
        <f t="shared" si="19"/>
        <v>34.022631153822473</v>
      </c>
      <c r="BI31" s="491">
        <f t="shared" si="19"/>
        <v>39.617340221328796</v>
      </c>
      <c r="BJ31" s="491">
        <f t="shared" si="19"/>
        <v>40.53534216951099</v>
      </c>
      <c r="BK31" s="491">
        <f t="shared" si="19"/>
        <v>41.854621805054443</v>
      </c>
      <c r="BL31" s="491">
        <f t="shared" ref="BL31:CG31" si="20">SUM(BL32,BL35)</f>
        <v>54.561039075057536</v>
      </c>
      <c r="BM31" s="491">
        <f t="shared" si="20"/>
        <v>61.3668061455989</v>
      </c>
      <c r="BN31" s="491">
        <f t="shared" si="20"/>
        <v>67.66624481490183</v>
      </c>
      <c r="BO31" s="491">
        <f t="shared" si="20"/>
        <v>66.125207453719057</v>
      </c>
      <c r="BP31" s="491">
        <f t="shared" si="20"/>
        <v>70.732497896058135</v>
      </c>
      <c r="BQ31" s="491">
        <f t="shared" si="20"/>
        <v>73.789045222844052</v>
      </c>
      <c r="BR31" s="491">
        <f t="shared" si="20"/>
        <v>109.75897870685634</v>
      </c>
      <c r="BS31" s="491">
        <f t="shared" si="20"/>
        <v>118.93987062192059</v>
      </c>
      <c r="BT31" s="491">
        <f t="shared" si="20"/>
        <v>108.00810686866319</v>
      </c>
      <c r="BU31" s="491">
        <f t="shared" si="20"/>
        <v>114.34511768647937</v>
      </c>
      <c r="BV31" s="491">
        <f t="shared" si="20"/>
        <v>107.12804401613619</v>
      </c>
      <c r="BW31" s="491">
        <f t="shared" si="20"/>
        <v>104.45461158421008</v>
      </c>
      <c r="BX31" s="491">
        <f t="shared" si="20"/>
        <v>87.822453333934277</v>
      </c>
      <c r="BY31" s="491">
        <f t="shared" si="20"/>
        <v>91.290994839799822</v>
      </c>
      <c r="BZ31" s="491">
        <f t="shared" si="20"/>
        <v>84.620121577105266</v>
      </c>
      <c r="CA31" s="491">
        <f t="shared" si="20"/>
        <v>73.363290945519822</v>
      </c>
      <c r="CB31" s="491">
        <f t="shared" si="20"/>
        <v>81.811661213880512</v>
      </c>
      <c r="CC31" s="491">
        <f t="shared" si="20"/>
        <v>78.754577618178672</v>
      </c>
      <c r="CD31" s="491">
        <f t="shared" si="20"/>
        <v>76.761419072842941</v>
      </c>
      <c r="CE31" s="491">
        <f t="shared" si="20"/>
        <v>74.490544675596709</v>
      </c>
      <c r="CF31" s="491">
        <f t="shared" si="20"/>
        <v>72.114428479355027</v>
      </c>
      <c r="CG31" s="492">
        <f t="shared" si="20"/>
        <v>70.63840477910378</v>
      </c>
    </row>
    <row r="32" spans="1:85" s="437" customFormat="1" ht="24" customHeight="1" x14ac:dyDescent="0.35">
      <c r="A32" s="488"/>
      <c r="B32" s="201" t="s">
        <v>638</v>
      </c>
      <c r="C32" s="35"/>
      <c r="D32" s="489"/>
      <c r="E32" s="489"/>
      <c r="F32" s="489"/>
      <c r="G32" s="489"/>
      <c r="H32" s="489"/>
      <c r="I32" s="489"/>
      <c r="J32" s="489"/>
      <c r="K32" s="489"/>
      <c r="L32" s="489"/>
      <c r="M32" s="489"/>
      <c r="N32" s="489"/>
      <c r="O32" s="489"/>
      <c r="P32" s="489"/>
      <c r="Q32" s="489"/>
      <c r="R32" s="489"/>
      <c r="S32" s="489"/>
      <c r="T32" s="489"/>
      <c r="U32" s="489"/>
      <c r="V32" s="489"/>
      <c r="W32" s="489"/>
      <c r="X32" s="489"/>
      <c r="Y32" s="489"/>
      <c r="Z32" s="489"/>
      <c r="AA32" s="489"/>
      <c r="AB32" s="489"/>
      <c r="AC32" s="489"/>
      <c r="AD32" s="489"/>
      <c r="AE32" s="489"/>
      <c r="AF32" s="489"/>
      <c r="AG32" s="489"/>
      <c r="AH32" s="489"/>
      <c r="AI32" s="489"/>
      <c r="AJ32" s="489"/>
      <c r="AK32" s="489"/>
      <c r="AL32" s="489"/>
      <c r="AM32" s="489"/>
      <c r="AN32" s="489"/>
      <c r="AO32" s="489"/>
      <c r="AP32" s="489"/>
      <c r="AQ32" s="489"/>
      <c r="AR32" s="489"/>
      <c r="AS32" s="489"/>
      <c r="AT32" s="489"/>
      <c r="AU32" s="489"/>
      <c r="AV32" s="489"/>
      <c r="AW32" s="489"/>
      <c r="AX32" s="489"/>
      <c r="AY32" s="489"/>
      <c r="AZ32" s="489"/>
      <c r="BA32" s="489"/>
      <c r="BB32" s="489"/>
      <c r="BC32" s="489"/>
      <c r="BD32" s="489"/>
      <c r="BE32" s="489"/>
      <c r="BF32" s="489"/>
      <c r="BG32" s="489"/>
      <c r="BH32" s="489"/>
      <c r="BI32" s="489"/>
      <c r="BJ32" s="489"/>
      <c r="BK32" s="489"/>
      <c r="BL32" s="484">
        <v>8.1125141010282196</v>
      </c>
      <c r="BM32" s="484">
        <v>10.22694306635241</v>
      </c>
      <c r="BN32" s="484">
        <v>13.183691083557356</v>
      </c>
      <c r="BO32" s="484">
        <v>13.326004737782801</v>
      </c>
      <c r="BP32" s="484">
        <v>12.93897489071783</v>
      </c>
      <c r="BQ32" s="484">
        <v>12.438834739247943</v>
      </c>
      <c r="BR32" s="484">
        <v>50.041287467155271</v>
      </c>
      <c r="BS32" s="484">
        <v>57.974609051238403</v>
      </c>
      <c r="BT32" s="484">
        <v>53.439678220506742</v>
      </c>
      <c r="BU32" s="484">
        <v>61.97794139135187</v>
      </c>
      <c r="BV32" s="484">
        <v>51.217040068033619</v>
      </c>
      <c r="BW32" s="484">
        <v>53.510142582852872</v>
      </c>
      <c r="BX32" s="484">
        <v>48.472381033878541</v>
      </c>
      <c r="BY32" s="484">
        <v>48.815070212554076</v>
      </c>
      <c r="BZ32" s="484">
        <v>45.99119995605129</v>
      </c>
      <c r="CA32" s="484">
        <v>43.91782982621141</v>
      </c>
      <c r="CB32" s="484">
        <v>46.66154855111364</v>
      </c>
      <c r="CC32" s="484">
        <v>43.851938193672922</v>
      </c>
      <c r="CD32" s="484">
        <v>42.890164245882865</v>
      </c>
      <c r="CE32" s="484">
        <v>41.873633436204145</v>
      </c>
      <c r="CF32" s="484">
        <v>40.837598064328844</v>
      </c>
      <c r="CG32" s="485">
        <v>40.028877160193623</v>
      </c>
    </row>
    <row r="33" spans="1:85" x14ac:dyDescent="0.35">
      <c r="A33" s="454"/>
      <c r="B33" s="303" t="s">
        <v>639</v>
      </c>
      <c r="C33" s="486"/>
      <c r="D33" s="484"/>
      <c r="E33" s="484"/>
      <c r="F33" s="484"/>
      <c r="G33" s="484"/>
      <c r="H33" s="484"/>
      <c r="I33" s="484"/>
      <c r="J33" s="484"/>
      <c r="K33" s="484"/>
      <c r="L33" s="484"/>
      <c r="M33" s="484"/>
      <c r="N33" s="484"/>
      <c r="O33" s="484"/>
      <c r="P33" s="484"/>
      <c r="Q33" s="484"/>
      <c r="R33" s="484"/>
      <c r="S33" s="484"/>
      <c r="T33" s="484"/>
      <c r="U33" s="484"/>
      <c r="V33" s="484"/>
      <c r="W33" s="484"/>
      <c r="X33" s="484"/>
      <c r="Y33" s="484"/>
      <c r="Z33" s="484"/>
      <c r="AA33" s="484"/>
      <c r="AB33" s="484"/>
      <c r="AC33" s="484"/>
      <c r="AD33" s="484"/>
      <c r="AE33" s="484"/>
      <c r="AF33" s="484"/>
      <c r="AG33" s="484"/>
      <c r="AH33" s="484"/>
      <c r="AI33" s="484"/>
      <c r="AJ33" s="484"/>
      <c r="AK33" s="484"/>
      <c r="AL33" s="484"/>
      <c r="AM33" s="484"/>
      <c r="AN33" s="484"/>
      <c r="AO33" s="484"/>
      <c r="AP33" s="484"/>
      <c r="AQ33" s="484"/>
      <c r="AR33" s="484"/>
      <c r="AS33" s="484"/>
      <c r="AT33" s="484"/>
      <c r="AU33" s="484"/>
      <c r="AV33" s="484"/>
      <c r="AW33" s="484"/>
      <c r="AX33" s="484"/>
      <c r="AY33" s="484"/>
      <c r="AZ33" s="484"/>
      <c r="BA33" s="484"/>
      <c r="BB33" s="484"/>
      <c r="BC33" s="484"/>
      <c r="BD33" s="484"/>
      <c r="BE33" s="484"/>
      <c r="BF33" s="484"/>
      <c r="BG33" s="484"/>
      <c r="BH33" s="484"/>
      <c r="BI33" s="484"/>
      <c r="BJ33" s="484"/>
      <c r="BK33" s="484"/>
      <c r="BL33" s="484"/>
      <c r="BM33" s="484"/>
      <c r="BN33" s="484"/>
      <c r="BO33" s="484"/>
      <c r="BP33" s="484"/>
      <c r="BQ33" s="484"/>
      <c r="BR33" s="484"/>
      <c r="BS33" s="484"/>
      <c r="BT33" s="484"/>
      <c r="BU33" s="484"/>
      <c r="BV33" s="484"/>
      <c r="BW33" s="484">
        <v>12.662937967859946</v>
      </c>
      <c r="BX33" s="484">
        <v>9.7052715609527844</v>
      </c>
      <c r="BY33" s="484">
        <v>9.8201149423495089</v>
      </c>
      <c r="BZ33" s="484">
        <v>9.5908314143566624</v>
      </c>
      <c r="CA33" s="484">
        <v>9.622312595440274</v>
      </c>
      <c r="CB33" s="484">
        <v>13.161544551113643</v>
      </c>
      <c r="CC33" s="484">
        <v>11.132606908181909</v>
      </c>
      <c r="CD33" s="484">
        <v>10.803227997335641</v>
      </c>
      <c r="CE33" s="484">
        <v>10.402787482755608</v>
      </c>
      <c r="CF33" s="484">
        <v>9.9749829455655856</v>
      </c>
      <c r="CG33" s="485">
        <v>9.7632219147762704</v>
      </c>
    </row>
    <row r="34" spans="1:85" s="452" customFormat="1" ht="21.75" customHeight="1" x14ac:dyDescent="0.25">
      <c r="A34" s="450"/>
      <c r="B34" s="493" t="s">
        <v>640</v>
      </c>
      <c r="C34" s="494"/>
      <c r="D34" s="495"/>
      <c r="E34" s="495"/>
      <c r="F34" s="49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c r="AU34" s="495"/>
      <c r="AV34" s="495"/>
      <c r="AW34" s="495"/>
      <c r="AX34" s="495"/>
      <c r="AY34" s="495"/>
      <c r="AZ34" s="495"/>
      <c r="BA34" s="495"/>
      <c r="BB34" s="495"/>
      <c r="BC34" s="495"/>
      <c r="BD34" s="495"/>
      <c r="BE34" s="495"/>
      <c r="BF34" s="495"/>
      <c r="BG34" s="495"/>
      <c r="BH34" s="495"/>
      <c r="BI34" s="495"/>
      <c r="BJ34" s="495"/>
      <c r="BK34" s="495"/>
      <c r="BL34" s="495"/>
      <c r="BM34" s="495"/>
      <c r="BN34" s="495"/>
      <c r="BO34" s="495"/>
      <c r="BP34" s="495"/>
      <c r="BQ34" s="495"/>
      <c r="BR34" s="495"/>
      <c r="BS34" s="495"/>
      <c r="BT34" s="495"/>
      <c r="BU34" s="495"/>
      <c r="BV34" s="495"/>
      <c r="BW34" s="495">
        <v>40.847204614992926</v>
      </c>
      <c r="BX34" s="495">
        <v>38.767109472925753</v>
      </c>
      <c r="BY34" s="495">
        <v>38.994955270204571</v>
      </c>
      <c r="BZ34" s="495">
        <v>36.400368541694625</v>
      </c>
      <c r="CA34" s="495">
        <v>34.295517230771132</v>
      </c>
      <c r="CB34" s="495">
        <v>33.500003999999997</v>
      </c>
      <c r="CC34" s="495">
        <v>32.719331285491016</v>
      </c>
      <c r="CD34" s="495">
        <v>32.086936248547225</v>
      </c>
      <c r="CE34" s="495">
        <v>31.470845953448535</v>
      </c>
      <c r="CF34" s="495">
        <v>30.862615118763259</v>
      </c>
      <c r="CG34" s="496">
        <v>30.265655245417353</v>
      </c>
    </row>
    <row r="35" spans="1:85" s="452" customFormat="1" ht="27" customHeight="1" thickBot="1" x14ac:dyDescent="0.3">
      <c r="A35" s="450"/>
      <c r="B35" s="497" t="s">
        <v>641</v>
      </c>
      <c r="C35" s="498"/>
      <c r="D35" s="499"/>
      <c r="E35" s="499"/>
      <c r="F35" s="499"/>
      <c r="G35" s="499"/>
      <c r="H35" s="499"/>
      <c r="I35" s="499"/>
      <c r="J35" s="499"/>
      <c r="K35" s="499"/>
      <c r="L35" s="499"/>
      <c r="M35" s="499"/>
      <c r="N35" s="499"/>
      <c r="O35" s="499"/>
      <c r="P35" s="499"/>
      <c r="Q35" s="499"/>
      <c r="R35" s="499"/>
      <c r="S35" s="499"/>
      <c r="T35" s="499"/>
      <c r="U35" s="499"/>
      <c r="V35" s="499"/>
      <c r="W35" s="499"/>
      <c r="X35" s="499"/>
      <c r="Y35" s="499"/>
      <c r="Z35" s="499"/>
      <c r="AA35" s="499"/>
      <c r="AB35" s="499"/>
      <c r="AC35" s="499"/>
      <c r="AD35" s="499"/>
      <c r="AE35" s="499"/>
      <c r="AF35" s="499"/>
      <c r="AG35" s="499"/>
      <c r="AH35" s="499"/>
      <c r="AI35" s="499"/>
      <c r="AJ35" s="499"/>
      <c r="AK35" s="499"/>
      <c r="AL35" s="499"/>
      <c r="AM35" s="499"/>
      <c r="AN35" s="499"/>
      <c r="AO35" s="499"/>
      <c r="AP35" s="499"/>
      <c r="AQ35" s="499"/>
      <c r="AR35" s="499"/>
      <c r="AS35" s="499"/>
      <c r="AT35" s="499"/>
      <c r="AU35" s="499"/>
      <c r="AV35" s="499"/>
      <c r="AW35" s="499"/>
      <c r="AX35" s="499">
        <v>6.9063677945683413</v>
      </c>
      <c r="AY35" s="499">
        <v>7.9948160432631292</v>
      </c>
      <c r="AZ35" s="499">
        <v>10.222296105963936</v>
      </c>
      <c r="BA35" s="499">
        <v>9.303586561797708</v>
      </c>
      <c r="BB35" s="499">
        <v>15.328791261908894</v>
      </c>
      <c r="BC35" s="499">
        <v>19.261648144003573</v>
      </c>
      <c r="BD35" s="499">
        <v>21.438743225191704</v>
      </c>
      <c r="BE35" s="499">
        <v>25.55541440893581</v>
      </c>
      <c r="BF35" s="499">
        <v>34.213699294350519</v>
      </c>
      <c r="BG35" s="499">
        <v>32.830109059905062</v>
      </c>
      <c r="BH35" s="499">
        <v>34.022631153822473</v>
      </c>
      <c r="BI35" s="499">
        <v>39.617340221328796</v>
      </c>
      <c r="BJ35" s="499">
        <v>40.53534216951099</v>
      </c>
      <c r="BK35" s="499">
        <v>41.854621805054443</v>
      </c>
      <c r="BL35" s="499">
        <v>46.448524974029318</v>
      </c>
      <c r="BM35" s="499">
        <v>51.139863079246489</v>
      </c>
      <c r="BN35" s="499">
        <v>54.482553731344467</v>
      </c>
      <c r="BO35" s="499">
        <v>52.799202715936254</v>
      </c>
      <c r="BP35" s="499">
        <v>57.793523005340312</v>
      </c>
      <c r="BQ35" s="499">
        <v>61.350210483596108</v>
      </c>
      <c r="BR35" s="499">
        <v>59.717691239701068</v>
      </c>
      <c r="BS35" s="499">
        <v>60.965261570682188</v>
      </c>
      <c r="BT35" s="499">
        <v>54.568428648156441</v>
      </c>
      <c r="BU35" s="499">
        <v>52.367176295127493</v>
      </c>
      <c r="BV35" s="499">
        <v>55.911003948102568</v>
      </c>
      <c r="BW35" s="499">
        <v>50.944469001357213</v>
      </c>
      <c r="BX35" s="499">
        <v>39.350072300055743</v>
      </c>
      <c r="BY35" s="499">
        <v>42.475924627245739</v>
      </c>
      <c r="BZ35" s="499">
        <v>38.628921621053976</v>
      </c>
      <c r="CA35" s="499">
        <v>29.445461119308405</v>
      </c>
      <c r="CB35" s="499">
        <v>35.150112662766865</v>
      </c>
      <c r="CC35" s="499">
        <v>34.90263942450575</v>
      </c>
      <c r="CD35" s="499">
        <v>33.871254826960076</v>
      </c>
      <c r="CE35" s="499">
        <v>32.616911239392572</v>
      </c>
      <c r="CF35" s="499">
        <v>31.276830415026186</v>
      </c>
      <c r="CG35" s="500">
        <v>30.60952761891015</v>
      </c>
    </row>
    <row r="36" spans="1:85" ht="39.75" customHeight="1" x14ac:dyDescent="0.35">
      <c r="A36" s="502"/>
      <c r="B36" s="503" t="s">
        <v>643</v>
      </c>
      <c r="C36" s="458"/>
      <c r="D36" s="504" t="s">
        <v>644</v>
      </c>
      <c r="E36" s="504" t="s">
        <v>645</v>
      </c>
      <c r="F36" s="504" t="s">
        <v>646</v>
      </c>
      <c r="G36" s="504" t="s">
        <v>647</v>
      </c>
      <c r="H36" s="504" t="s">
        <v>648</v>
      </c>
      <c r="I36" s="504" t="s">
        <v>649</v>
      </c>
      <c r="J36" s="504" t="s">
        <v>650</v>
      </c>
      <c r="K36" s="504" t="s">
        <v>651</v>
      </c>
      <c r="L36" s="504" t="s">
        <v>652</v>
      </c>
      <c r="M36" s="504" t="s">
        <v>653</v>
      </c>
      <c r="N36" s="504" t="s">
        <v>654</v>
      </c>
      <c r="O36" s="504" t="s">
        <v>655</v>
      </c>
      <c r="P36" s="504" t="s">
        <v>656</v>
      </c>
      <c r="Q36" s="504" t="s">
        <v>657</v>
      </c>
      <c r="R36" s="504" t="s">
        <v>658</v>
      </c>
      <c r="S36" s="504" t="s">
        <v>659</v>
      </c>
      <c r="T36" s="504" t="s">
        <v>660</v>
      </c>
      <c r="U36" s="504" t="s">
        <v>661</v>
      </c>
      <c r="V36" s="504" t="s">
        <v>662</v>
      </c>
      <c r="W36" s="504" t="s">
        <v>663</v>
      </c>
      <c r="X36" s="504" t="s">
        <v>664</v>
      </c>
      <c r="Y36" s="504" t="s">
        <v>665</v>
      </c>
      <c r="Z36" s="504" t="s">
        <v>666</v>
      </c>
      <c r="AA36" s="504" t="s">
        <v>667</v>
      </c>
      <c r="AB36" s="504" t="s">
        <v>668</v>
      </c>
      <c r="AC36" s="504" t="s">
        <v>669</v>
      </c>
      <c r="AD36" s="504" t="s">
        <v>670</v>
      </c>
      <c r="AE36" s="504" t="s">
        <v>671</v>
      </c>
      <c r="AF36" s="504" t="s">
        <v>672</v>
      </c>
      <c r="AG36" s="504" t="s">
        <v>673</v>
      </c>
      <c r="AH36" s="504" t="s">
        <v>674</v>
      </c>
      <c r="AI36" s="504" t="s">
        <v>675</v>
      </c>
      <c r="AJ36" s="504" t="s">
        <v>676</v>
      </c>
      <c r="AK36" s="504" t="s">
        <v>677</v>
      </c>
      <c r="AL36" s="504" t="s">
        <v>678</v>
      </c>
      <c r="AM36" s="504" t="s">
        <v>679</v>
      </c>
      <c r="AN36" s="504" t="s">
        <v>680</v>
      </c>
      <c r="AO36" s="504" t="s">
        <v>681</v>
      </c>
      <c r="AP36" s="504" t="s">
        <v>682</v>
      </c>
      <c r="AQ36" s="504" t="s">
        <v>683</v>
      </c>
      <c r="AR36" s="504" t="s">
        <v>684</v>
      </c>
      <c r="AS36" s="504" t="s">
        <v>685</v>
      </c>
      <c r="AT36" s="504" t="s">
        <v>686</v>
      </c>
      <c r="AU36" s="504" t="s">
        <v>687</v>
      </c>
      <c r="AV36" s="504" t="s">
        <v>688</v>
      </c>
      <c r="AW36" s="504" t="s">
        <v>689</v>
      </c>
      <c r="AX36" s="504" t="s">
        <v>690</v>
      </c>
      <c r="AY36" s="504" t="s">
        <v>691</v>
      </c>
      <c r="AZ36" s="504" t="s">
        <v>692</v>
      </c>
      <c r="BA36" s="504" t="s">
        <v>693</v>
      </c>
      <c r="BB36" s="504" t="s">
        <v>694</v>
      </c>
      <c r="BC36" s="504" t="s">
        <v>695</v>
      </c>
      <c r="BD36" s="504" t="s">
        <v>696</v>
      </c>
      <c r="BE36" s="504" t="s">
        <v>697</v>
      </c>
      <c r="BF36" s="504" t="s">
        <v>698</v>
      </c>
      <c r="BG36" s="504" t="s">
        <v>699</v>
      </c>
      <c r="BH36" s="504" t="s">
        <v>700</v>
      </c>
      <c r="BI36" s="504" t="s">
        <v>701</v>
      </c>
      <c r="BJ36" s="504" t="s">
        <v>702</v>
      </c>
      <c r="BK36" s="504" t="s">
        <v>703</v>
      </c>
      <c r="BL36" s="504" t="s">
        <v>704</v>
      </c>
      <c r="BM36" s="504" t="s">
        <v>705</v>
      </c>
      <c r="BN36" s="504" t="s">
        <v>706</v>
      </c>
      <c r="BO36" s="504" t="s">
        <v>707</v>
      </c>
      <c r="BP36" s="504" t="s">
        <v>708</v>
      </c>
      <c r="BQ36" s="504" t="s">
        <v>709</v>
      </c>
      <c r="BR36" s="504" t="s">
        <v>710</v>
      </c>
      <c r="BS36" s="504" t="s">
        <v>711</v>
      </c>
      <c r="BT36" s="504" t="s">
        <v>712</v>
      </c>
      <c r="BU36" s="504" t="s">
        <v>713</v>
      </c>
      <c r="BV36" s="504" t="s">
        <v>714</v>
      </c>
      <c r="BW36" s="504" t="s">
        <v>715</v>
      </c>
      <c r="BX36" s="504" t="s">
        <v>716</v>
      </c>
      <c r="BY36" s="504" t="s">
        <v>717</v>
      </c>
      <c r="BZ36" s="504" t="s">
        <v>718</v>
      </c>
      <c r="CA36" s="504" t="s">
        <v>719</v>
      </c>
      <c r="CB36" s="504" t="s">
        <v>720</v>
      </c>
      <c r="CC36" s="504" t="s">
        <v>721</v>
      </c>
      <c r="CD36" s="504" t="s">
        <v>722</v>
      </c>
      <c r="CE36" s="504" t="s">
        <v>723</v>
      </c>
      <c r="CF36" s="504" t="s">
        <v>724</v>
      </c>
      <c r="CG36" s="505" t="s">
        <v>725</v>
      </c>
    </row>
    <row r="37" spans="1:85" ht="26.25" customHeight="1" x14ac:dyDescent="0.35">
      <c r="A37" s="506"/>
      <c r="B37" s="107" t="s">
        <v>590</v>
      </c>
      <c r="D37" s="507" t="s">
        <v>615</v>
      </c>
      <c r="E37" s="507" t="s">
        <v>615</v>
      </c>
      <c r="F37" s="507" t="s">
        <v>615</v>
      </c>
      <c r="G37" s="507" t="s">
        <v>615</v>
      </c>
      <c r="H37" s="507" t="s">
        <v>615</v>
      </c>
      <c r="I37" s="507" t="s">
        <v>615</v>
      </c>
      <c r="J37" s="507" t="s">
        <v>615</v>
      </c>
      <c r="K37" s="507" t="s">
        <v>615</v>
      </c>
      <c r="L37" s="507" t="s">
        <v>615</v>
      </c>
      <c r="M37" s="507" t="s">
        <v>615</v>
      </c>
      <c r="N37" s="507" t="s">
        <v>615</v>
      </c>
      <c r="O37" s="507" t="s">
        <v>615</v>
      </c>
      <c r="P37" s="507" t="s">
        <v>615</v>
      </c>
      <c r="Q37" s="507" t="s">
        <v>615</v>
      </c>
      <c r="R37" s="507" t="s">
        <v>615</v>
      </c>
      <c r="S37" s="507" t="s">
        <v>615</v>
      </c>
      <c r="T37" s="507" t="s">
        <v>615</v>
      </c>
      <c r="U37" s="507" t="s">
        <v>615</v>
      </c>
      <c r="V37" s="507" t="s">
        <v>615</v>
      </c>
      <c r="W37" s="507" t="s">
        <v>615</v>
      </c>
      <c r="X37" s="507" t="s">
        <v>615</v>
      </c>
      <c r="Y37" s="507" t="s">
        <v>615</v>
      </c>
      <c r="Z37" s="507" t="s">
        <v>615</v>
      </c>
      <c r="AA37" s="507" t="s">
        <v>615</v>
      </c>
      <c r="AB37" s="507" t="s">
        <v>615</v>
      </c>
      <c r="AC37" s="507" t="s">
        <v>615</v>
      </c>
      <c r="AD37" s="507" t="s">
        <v>615</v>
      </c>
      <c r="AE37" s="507" t="s">
        <v>615</v>
      </c>
      <c r="AF37" s="507" t="s">
        <v>615</v>
      </c>
      <c r="AG37" s="507" t="s">
        <v>615</v>
      </c>
      <c r="AH37" s="507" t="s">
        <v>615</v>
      </c>
      <c r="AI37" s="507" t="s">
        <v>615</v>
      </c>
      <c r="AJ37" s="507" t="s">
        <v>615</v>
      </c>
      <c r="AK37" s="507" t="s">
        <v>615</v>
      </c>
      <c r="AL37" s="507" t="s">
        <v>615</v>
      </c>
      <c r="AM37" s="507" t="s">
        <v>615</v>
      </c>
      <c r="AN37" s="507" t="s">
        <v>615</v>
      </c>
      <c r="AO37" s="507" t="s">
        <v>615</v>
      </c>
      <c r="AP37" s="507" t="s">
        <v>615</v>
      </c>
      <c r="AQ37" s="507" t="s">
        <v>615</v>
      </c>
      <c r="AR37" s="507" t="s">
        <v>615</v>
      </c>
      <c r="AS37" s="507" t="s">
        <v>615</v>
      </c>
      <c r="AT37" s="507" t="s">
        <v>615</v>
      </c>
      <c r="AU37" s="507" t="s">
        <v>615</v>
      </c>
      <c r="AV37" s="507" t="s">
        <v>615</v>
      </c>
      <c r="AW37" s="507" t="s">
        <v>615</v>
      </c>
      <c r="AX37" s="507" t="s">
        <v>615</v>
      </c>
      <c r="AY37" s="507" t="s">
        <v>615</v>
      </c>
      <c r="AZ37" s="507" t="s">
        <v>615</v>
      </c>
      <c r="BA37" s="507" t="s">
        <v>615</v>
      </c>
      <c r="BB37" s="507" t="s">
        <v>615</v>
      </c>
      <c r="BC37" s="507" t="s">
        <v>615</v>
      </c>
      <c r="BD37" s="507" t="s">
        <v>615</v>
      </c>
      <c r="BE37" s="507" t="s">
        <v>615</v>
      </c>
      <c r="BF37" s="507" t="s">
        <v>615</v>
      </c>
      <c r="BG37" s="508">
        <v>342</v>
      </c>
      <c r="BH37" s="508">
        <v>341</v>
      </c>
      <c r="BI37" s="508">
        <v>339</v>
      </c>
      <c r="BJ37" s="508">
        <v>336</v>
      </c>
      <c r="BK37" s="508">
        <v>332</v>
      </c>
      <c r="BL37" s="508">
        <v>327</v>
      </c>
      <c r="BM37" s="508">
        <v>325</v>
      </c>
      <c r="BN37" s="508">
        <v>327</v>
      </c>
      <c r="BO37" s="508">
        <v>324</v>
      </c>
      <c r="BP37" s="508">
        <v>318</v>
      </c>
      <c r="BQ37" s="508">
        <v>320</v>
      </c>
      <c r="BR37" s="508">
        <v>314</v>
      </c>
      <c r="BS37" s="508">
        <v>308</v>
      </c>
      <c r="BT37" s="508">
        <v>301</v>
      </c>
      <c r="BU37" s="508">
        <v>292</v>
      </c>
      <c r="BV37" s="508">
        <v>284</v>
      </c>
      <c r="BW37" s="508">
        <v>276</v>
      </c>
      <c r="BX37" s="480">
        <v>237</v>
      </c>
      <c r="BY37" s="480">
        <v>228</v>
      </c>
      <c r="BZ37" s="480">
        <v>221</v>
      </c>
      <c r="CA37" s="480">
        <v>213</v>
      </c>
      <c r="CB37" s="480">
        <v>205</v>
      </c>
      <c r="CC37" s="480">
        <v>197</v>
      </c>
      <c r="CD37" s="480">
        <v>190</v>
      </c>
      <c r="CE37" s="480">
        <v>182</v>
      </c>
      <c r="CF37" s="480">
        <v>174</v>
      </c>
      <c r="CG37" s="482">
        <v>166</v>
      </c>
    </row>
    <row r="38" spans="1:85" x14ac:dyDescent="0.35">
      <c r="B38" s="506" t="s">
        <v>500</v>
      </c>
      <c r="D38" s="509">
        <v>0</v>
      </c>
      <c r="E38" s="509">
        <v>0</v>
      </c>
      <c r="F38" s="509">
        <v>0</v>
      </c>
      <c r="G38" s="509">
        <v>0</v>
      </c>
      <c r="H38" s="509">
        <v>0</v>
      </c>
      <c r="I38" s="509">
        <v>0</v>
      </c>
      <c r="J38" s="509">
        <v>0</v>
      </c>
      <c r="K38" s="509">
        <v>0</v>
      </c>
      <c r="L38" s="509">
        <v>0</v>
      </c>
      <c r="M38" s="509">
        <v>0</v>
      </c>
      <c r="N38" s="509">
        <v>0</v>
      </c>
      <c r="O38" s="509">
        <v>0</v>
      </c>
      <c r="P38" s="509">
        <v>0</v>
      </c>
      <c r="Q38" s="509">
        <v>0</v>
      </c>
      <c r="R38" s="509">
        <v>0</v>
      </c>
      <c r="S38" s="509">
        <v>0</v>
      </c>
      <c r="T38" s="509">
        <v>0</v>
      </c>
      <c r="U38" s="509">
        <v>0</v>
      </c>
      <c r="V38" s="509">
        <v>0</v>
      </c>
      <c r="W38" s="509">
        <v>0</v>
      </c>
      <c r="X38" s="509">
        <v>0</v>
      </c>
      <c r="Y38" s="509">
        <v>0</v>
      </c>
      <c r="Z38" s="509">
        <v>0</v>
      </c>
      <c r="AA38" s="509">
        <v>0</v>
      </c>
      <c r="AB38" s="509">
        <v>0</v>
      </c>
      <c r="AC38" s="509">
        <v>0</v>
      </c>
      <c r="AD38" s="509">
        <v>0</v>
      </c>
      <c r="AE38" s="509">
        <v>0</v>
      </c>
      <c r="AF38" s="509">
        <v>0</v>
      </c>
      <c r="AG38" s="509">
        <v>0</v>
      </c>
      <c r="AH38" s="509">
        <v>0</v>
      </c>
      <c r="AI38" s="509">
        <v>0</v>
      </c>
      <c r="AJ38" s="509">
        <v>0</v>
      </c>
      <c r="AK38" s="509">
        <v>0</v>
      </c>
      <c r="AL38" s="509">
        <v>0</v>
      </c>
      <c r="AM38" s="509">
        <v>0</v>
      </c>
      <c r="AN38" s="509">
        <v>0</v>
      </c>
      <c r="AO38" s="509">
        <v>0</v>
      </c>
      <c r="AP38" s="509">
        <v>0</v>
      </c>
      <c r="AQ38" s="509">
        <v>0</v>
      </c>
      <c r="AR38" s="509">
        <v>0</v>
      </c>
      <c r="AS38" s="509">
        <v>0</v>
      </c>
      <c r="AT38" s="509">
        <v>0</v>
      </c>
      <c r="AU38" s="509">
        <v>0</v>
      </c>
      <c r="AV38" s="509">
        <v>0</v>
      </c>
      <c r="AW38" s="509">
        <v>0</v>
      </c>
      <c r="AX38" s="509">
        <v>0</v>
      </c>
      <c r="AY38" s="509">
        <v>0</v>
      </c>
      <c r="AZ38" s="509">
        <v>0</v>
      </c>
      <c r="BA38" s="509">
        <v>0</v>
      </c>
      <c r="BB38" s="509">
        <v>0</v>
      </c>
      <c r="BC38" s="509">
        <v>0</v>
      </c>
      <c r="BD38" s="509">
        <v>0</v>
      </c>
      <c r="BE38" s="509">
        <v>0</v>
      </c>
      <c r="BF38" s="509">
        <v>0</v>
      </c>
      <c r="BG38" s="509">
        <v>192</v>
      </c>
      <c r="BH38" s="509">
        <v>187</v>
      </c>
      <c r="BI38" s="509">
        <v>182</v>
      </c>
      <c r="BJ38" s="509">
        <v>176</v>
      </c>
      <c r="BK38" s="509">
        <v>170</v>
      </c>
      <c r="BL38" s="509">
        <v>163</v>
      </c>
      <c r="BM38" s="509">
        <v>156</v>
      </c>
      <c r="BN38" s="509">
        <v>152</v>
      </c>
      <c r="BO38" s="509">
        <v>145</v>
      </c>
      <c r="BP38" s="509">
        <v>137</v>
      </c>
      <c r="BQ38" s="509">
        <v>137</v>
      </c>
      <c r="BR38" s="509">
        <v>131</v>
      </c>
      <c r="BS38" s="509">
        <v>125</v>
      </c>
      <c r="BT38" s="509">
        <v>120</v>
      </c>
      <c r="BU38" s="509">
        <v>114</v>
      </c>
      <c r="BV38" s="509">
        <v>108</v>
      </c>
      <c r="BW38" s="509">
        <v>105</v>
      </c>
      <c r="BX38" s="484">
        <v>89</v>
      </c>
      <c r="BY38" s="484">
        <v>84</v>
      </c>
      <c r="BZ38" s="484">
        <v>79</v>
      </c>
      <c r="CA38" s="484">
        <v>73</v>
      </c>
      <c r="CB38" s="484">
        <v>67</v>
      </c>
      <c r="CC38" s="484">
        <v>62</v>
      </c>
      <c r="CD38" s="484">
        <v>59</v>
      </c>
      <c r="CE38" s="484">
        <v>57</v>
      </c>
      <c r="CF38" s="484">
        <v>54</v>
      </c>
      <c r="CG38" s="485">
        <v>49</v>
      </c>
    </row>
    <row r="39" spans="1:85" x14ac:dyDescent="0.35">
      <c r="B39" s="506" t="s">
        <v>501</v>
      </c>
      <c r="D39" s="509">
        <v>0</v>
      </c>
      <c r="E39" s="509">
        <v>0</v>
      </c>
      <c r="F39" s="509">
        <v>0</v>
      </c>
      <c r="G39" s="509">
        <v>0</v>
      </c>
      <c r="H39" s="509">
        <v>0</v>
      </c>
      <c r="I39" s="509">
        <v>0</v>
      </c>
      <c r="J39" s="509">
        <v>0</v>
      </c>
      <c r="K39" s="509">
        <v>0</v>
      </c>
      <c r="L39" s="509">
        <v>0</v>
      </c>
      <c r="M39" s="509">
        <v>0</v>
      </c>
      <c r="N39" s="509">
        <v>0</v>
      </c>
      <c r="O39" s="509">
        <v>0</v>
      </c>
      <c r="P39" s="509">
        <v>0</v>
      </c>
      <c r="Q39" s="509">
        <v>0</v>
      </c>
      <c r="R39" s="509">
        <v>0</v>
      </c>
      <c r="S39" s="509">
        <v>0</v>
      </c>
      <c r="T39" s="509">
        <v>0</v>
      </c>
      <c r="U39" s="509">
        <v>0</v>
      </c>
      <c r="V39" s="509">
        <v>0</v>
      </c>
      <c r="W39" s="509">
        <v>0</v>
      </c>
      <c r="X39" s="509">
        <v>0</v>
      </c>
      <c r="Y39" s="509">
        <v>0</v>
      </c>
      <c r="Z39" s="509">
        <v>0</v>
      </c>
      <c r="AA39" s="509">
        <v>0</v>
      </c>
      <c r="AB39" s="509">
        <v>0</v>
      </c>
      <c r="AC39" s="509">
        <v>0</v>
      </c>
      <c r="AD39" s="509">
        <v>0</v>
      </c>
      <c r="AE39" s="509">
        <v>0</v>
      </c>
      <c r="AF39" s="509">
        <v>0</v>
      </c>
      <c r="AG39" s="509">
        <v>0</v>
      </c>
      <c r="AH39" s="509">
        <v>0</v>
      </c>
      <c r="AI39" s="509">
        <v>0</v>
      </c>
      <c r="AJ39" s="509">
        <v>0</v>
      </c>
      <c r="AK39" s="509">
        <v>0</v>
      </c>
      <c r="AL39" s="509">
        <v>0</v>
      </c>
      <c r="AM39" s="509">
        <v>0</v>
      </c>
      <c r="AN39" s="509">
        <v>0</v>
      </c>
      <c r="AO39" s="509">
        <v>0</v>
      </c>
      <c r="AP39" s="509">
        <v>0</v>
      </c>
      <c r="AQ39" s="509">
        <v>0</v>
      </c>
      <c r="AR39" s="509">
        <v>0</v>
      </c>
      <c r="AS39" s="509">
        <v>0</v>
      </c>
      <c r="AT39" s="509">
        <v>0</v>
      </c>
      <c r="AU39" s="509">
        <v>0</v>
      </c>
      <c r="AV39" s="509">
        <v>0</v>
      </c>
      <c r="AW39" s="509">
        <v>0</v>
      </c>
      <c r="AX39" s="509">
        <v>0</v>
      </c>
      <c r="AY39" s="509">
        <v>0</v>
      </c>
      <c r="AZ39" s="509">
        <v>0</v>
      </c>
      <c r="BA39" s="509">
        <v>0</v>
      </c>
      <c r="BB39" s="509">
        <v>0</v>
      </c>
      <c r="BC39" s="509">
        <v>0</v>
      </c>
      <c r="BD39" s="509">
        <v>0</v>
      </c>
      <c r="BE39" s="509">
        <v>0</v>
      </c>
      <c r="BF39" s="509">
        <v>0</v>
      </c>
      <c r="BG39" s="509">
        <v>150</v>
      </c>
      <c r="BH39" s="509">
        <v>153</v>
      </c>
      <c r="BI39" s="509">
        <v>156</v>
      </c>
      <c r="BJ39" s="509">
        <v>159</v>
      </c>
      <c r="BK39" s="509">
        <v>162</v>
      </c>
      <c r="BL39" s="509">
        <v>164</v>
      </c>
      <c r="BM39" s="509">
        <v>169</v>
      </c>
      <c r="BN39" s="509">
        <v>175</v>
      </c>
      <c r="BO39" s="509">
        <v>179</v>
      </c>
      <c r="BP39" s="509">
        <v>181</v>
      </c>
      <c r="BQ39" s="509">
        <v>183</v>
      </c>
      <c r="BR39" s="509">
        <v>183</v>
      </c>
      <c r="BS39" s="509">
        <v>183</v>
      </c>
      <c r="BT39" s="509">
        <v>181</v>
      </c>
      <c r="BU39" s="509">
        <v>178</v>
      </c>
      <c r="BV39" s="509">
        <v>176</v>
      </c>
      <c r="BW39" s="509">
        <v>171</v>
      </c>
      <c r="BX39" s="484">
        <v>147</v>
      </c>
      <c r="BY39" s="484">
        <v>145</v>
      </c>
      <c r="BZ39" s="484">
        <v>142</v>
      </c>
      <c r="CA39" s="484">
        <v>140</v>
      </c>
      <c r="CB39" s="484">
        <v>138</v>
      </c>
      <c r="CC39" s="484">
        <v>135</v>
      </c>
      <c r="CD39" s="484">
        <v>131</v>
      </c>
      <c r="CE39" s="484">
        <v>125</v>
      </c>
      <c r="CF39" s="484">
        <v>121</v>
      </c>
      <c r="CG39" s="485">
        <v>117</v>
      </c>
    </row>
    <row r="40" spans="1:85" s="252" customFormat="1" x14ac:dyDescent="0.35">
      <c r="A40" s="510"/>
      <c r="B40" s="511" t="s">
        <v>589</v>
      </c>
      <c r="C40" s="510"/>
      <c r="D40" s="508">
        <v>0</v>
      </c>
      <c r="E40" s="508">
        <v>0</v>
      </c>
      <c r="F40" s="508">
        <v>0</v>
      </c>
      <c r="G40" s="508">
        <v>0</v>
      </c>
      <c r="H40" s="508">
        <v>0</v>
      </c>
      <c r="I40" s="508">
        <v>0</v>
      </c>
      <c r="J40" s="508">
        <v>0</v>
      </c>
      <c r="K40" s="508">
        <v>0</v>
      </c>
      <c r="L40" s="508">
        <v>0</v>
      </c>
      <c r="M40" s="508">
        <v>0</v>
      </c>
      <c r="N40" s="508">
        <v>0</v>
      </c>
      <c r="O40" s="508">
        <v>0</v>
      </c>
      <c r="P40" s="508">
        <v>0</v>
      </c>
      <c r="Q40" s="508">
        <v>0</v>
      </c>
      <c r="R40" s="508">
        <v>0</v>
      </c>
      <c r="S40" s="508">
        <v>0</v>
      </c>
      <c r="T40" s="508">
        <v>0</v>
      </c>
      <c r="U40" s="508">
        <v>0</v>
      </c>
      <c r="V40" s="508">
        <v>0</v>
      </c>
      <c r="W40" s="508">
        <v>0</v>
      </c>
      <c r="X40" s="508">
        <v>0</v>
      </c>
      <c r="Y40" s="508">
        <v>0</v>
      </c>
      <c r="Z40" s="508">
        <v>0</v>
      </c>
      <c r="AA40" s="508">
        <v>0</v>
      </c>
      <c r="AB40" s="508">
        <v>0</v>
      </c>
      <c r="AC40" s="508">
        <v>0</v>
      </c>
      <c r="AD40" s="508">
        <v>0</v>
      </c>
      <c r="AE40" s="508">
        <v>0</v>
      </c>
      <c r="AF40" s="508">
        <v>0</v>
      </c>
      <c r="AG40" s="508">
        <v>0</v>
      </c>
      <c r="AH40" s="508">
        <v>0</v>
      </c>
      <c r="AI40" s="508">
        <v>0</v>
      </c>
      <c r="AJ40" s="508">
        <v>0</v>
      </c>
      <c r="AK40" s="508">
        <v>0</v>
      </c>
      <c r="AL40" s="508">
        <v>0</v>
      </c>
      <c r="AM40" s="508">
        <v>0</v>
      </c>
      <c r="AN40" s="508">
        <v>0</v>
      </c>
      <c r="AO40" s="508">
        <v>0</v>
      </c>
      <c r="AP40" s="508">
        <v>0</v>
      </c>
      <c r="AQ40" s="508">
        <v>0</v>
      </c>
      <c r="AR40" s="508">
        <v>0</v>
      </c>
      <c r="AS40" s="508">
        <v>0</v>
      </c>
      <c r="AT40" s="508">
        <v>0</v>
      </c>
      <c r="AU40" s="508">
        <v>25</v>
      </c>
      <c r="AV40" s="508">
        <v>24</v>
      </c>
      <c r="AW40" s="508">
        <v>22</v>
      </c>
      <c r="AX40" s="508">
        <v>21</v>
      </c>
      <c r="AY40" s="508">
        <v>19</v>
      </c>
      <c r="AZ40" s="508">
        <v>17</v>
      </c>
      <c r="BA40" s="508">
        <v>16</v>
      </c>
      <c r="BB40" s="508">
        <v>16</v>
      </c>
      <c r="BC40" s="508">
        <v>16</v>
      </c>
      <c r="BD40" s="508">
        <v>15</v>
      </c>
      <c r="BE40" s="508">
        <v>13</v>
      </c>
      <c r="BF40" s="508">
        <v>12</v>
      </c>
      <c r="BG40" s="508">
        <v>11</v>
      </c>
      <c r="BH40" s="508">
        <v>11</v>
      </c>
      <c r="BI40" s="508">
        <v>10</v>
      </c>
      <c r="BJ40" s="508">
        <v>9</v>
      </c>
      <c r="BK40" s="508">
        <v>9</v>
      </c>
      <c r="BL40" s="508">
        <v>8</v>
      </c>
      <c r="BM40" s="508">
        <v>8</v>
      </c>
      <c r="BN40" s="508">
        <v>7</v>
      </c>
      <c r="BO40" s="508">
        <v>7</v>
      </c>
      <c r="BP40" s="508">
        <v>6</v>
      </c>
      <c r="BQ40" s="508">
        <v>6</v>
      </c>
      <c r="BR40" s="508">
        <v>5</v>
      </c>
      <c r="BS40" s="508">
        <v>5</v>
      </c>
      <c r="BT40" s="508">
        <v>4</v>
      </c>
      <c r="BU40" s="508">
        <v>4</v>
      </c>
      <c r="BV40" s="508">
        <v>4</v>
      </c>
      <c r="BW40" s="508">
        <v>3</v>
      </c>
      <c r="BX40" s="480">
        <v>3</v>
      </c>
      <c r="BY40" s="480">
        <v>2</v>
      </c>
      <c r="BZ40" s="480">
        <v>2</v>
      </c>
      <c r="CA40" s="480">
        <v>2</v>
      </c>
      <c r="CB40" s="480">
        <v>2</v>
      </c>
      <c r="CC40" s="480">
        <v>2</v>
      </c>
      <c r="CD40" s="480">
        <v>1</v>
      </c>
      <c r="CE40" s="480">
        <v>1</v>
      </c>
      <c r="CF40" s="480">
        <v>1</v>
      </c>
      <c r="CG40" s="482">
        <v>1</v>
      </c>
    </row>
    <row r="41" spans="1:85" ht="16.5" customHeight="1" thickBot="1" x14ac:dyDescent="0.4">
      <c r="A41" s="512"/>
      <c r="B41" s="274"/>
      <c r="C41" s="513"/>
      <c r="D41" s="514"/>
      <c r="E41" s="514"/>
      <c r="F41" s="514"/>
      <c r="G41" s="514"/>
      <c r="H41" s="514"/>
      <c r="I41" s="514"/>
      <c r="J41" s="514"/>
      <c r="K41" s="514"/>
      <c r="L41" s="514"/>
      <c r="M41" s="514"/>
      <c r="N41" s="514"/>
      <c r="O41" s="514"/>
      <c r="P41" s="514"/>
      <c r="Q41" s="514"/>
      <c r="R41" s="514"/>
      <c r="S41" s="514"/>
      <c r="T41" s="514"/>
      <c r="U41" s="514"/>
      <c r="V41" s="514"/>
      <c r="W41" s="514"/>
      <c r="X41" s="514"/>
      <c r="Y41" s="514"/>
      <c r="Z41" s="514"/>
      <c r="AA41" s="514"/>
      <c r="AB41" s="514"/>
      <c r="AC41" s="514"/>
      <c r="AD41" s="514"/>
      <c r="AE41" s="514"/>
      <c r="AF41" s="514"/>
      <c r="AG41" s="514"/>
      <c r="AH41" s="514"/>
      <c r="AI41" s="514"/>
      <c r="AJ41" s="514"/>
      <c r="AK41" s="514"/>
      <c r="AL41" s="514"/>
      <c r="AM41" s="514"/>
      <c r="AN41" s="514"/>
      <c r="AO41" s="514"/>
      <c r="AP41" s="514"/>
      <c r="AQ41" s="514"/>
      <c r="AR41" s="514"/>
      <c r="AS41" s="514"/>
      <c r="AT41" s="514"/>
      <c r="AU41" s="514"/>
      <c r="AV41" s="514"/>
      <c r="AW41" s="514"/>
      <c r="AX41" s="514"/>
      <c r="AY41" s="514"/>
      <c r="AZ41" s="514"/>
      <c r="BA41" s="514"/>
      <c r="BB41" s="514"/>
      <c r="BC41" s="514"/>
      <c r="BD41" s="514"/>
      <c r="BE41" s="514"/>
      <c r="BF41" s="514"/>
      <c r="BG41" s="514"/>
      <c r="BH41" s="514"/>
      <c r="BI41" s="514"/>
      <c r="BJ41" s="514"/>
      <c r="BK41" s="514"/>
      <c r="BL41" s="514"/>
      <c r="BM41" s="514"/>
      <c r="BN41" s="514"/>
      <c r="BO41" s="514"/>
      <c r="BP41" s="514"/>
      <c r="BQ41" s="514"/>
      <c r="BR41" s="514"/>
      <c r="BS41" s="514"/>
      <c r="BT41" s="514"/>
      <c r="BU41" s="514"/>
      <c r="BV41" s="514"/>
      <c r="BW41" s="514"/>
      <c r="BX41" s="514"/>
      <c r="BY41" s="514"/>
      <c r="BZ41" s="514"/>
      <c r="CA41" s="514"/>
      <c r="CB41" s="514"/>
      <c r="CC41" s="514"/>
      <c r="CD41" s="514"/>
      <c r="CE41" s="514"/>
      <c r="CF41" s="514"/>
      <c r="CG41" s="515"/>
    </row>
  </sheetData>
  <hyperlinks>
    <hyperlink ref="B1" location="Notes!A1" display="Information relating to this table can be found in the 'Notes' tab" xr:uid="{ECB11383-B63B-4A46-8F69-9A86106A0FE3}"/>
    <hyperlink ref="A1" location="Contents!A1" display="Contents page" xr:uid="{453592EC-DC78-4DAC-871E-22422A087C37}"/>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78AE8-D76B-4DB2-9C16-52DC06311B6D}">
  <dimension ref="A1:B154"/>
  <sheetViews>
    <sheetView showGridLines="0" zoomScaleNormal="100" workbookViewId="0"/>
  </sheetViews>
  <sheetFormatPr defaultColWidth="8.81640625" defaultRowHeight="15.5" x14ac:dyDescent="0.35"/>
  <cols>
    <col min="1" max="1" width="17.54296875" style="16" bestFit="1" customWidth="1"/>
    <col min="2" max="2" width="161.54296875" style="16" customWidth="1"/>
    <col min="3" max="16384" width="8.81640625" style="16"/>
  </cols>
  <sheetData>
    <row r="1" spans="1:2" ht="16" thickBot="1" x14ac:dyDescent="0.4">
      <c r="A1" s="15" t="s">
        <v>46</v>
      </c>
    </row>
    <row r="2" spans="1:2" ht="31" x14ac:dyDescent="0.35">
      <c r="A2" s="17" t="s">
        <v>47</v>
      </c>
      <c r="B2" s="18" t="s">
        <v>4</v>
      </c>
    </row>
    <row r="3" spans="1:2" x14ac:dyDescent="0.35">
      <c r="A3" s="19">
        <v>2024</v>
      </c>
      <c r="B3" s="20"/>
    </row>
    <row r="4" spans="1:2" x14ac:dyDescent="0.35">
      <c r="A4" s="21"/>
      <c r="B4" s="22" t="s">
        <v>48</v>
      </c>
    </row>
    <row r="5" spans="1:2" ht="46.5" x14ac:dyDescent="0.35">
      <c r="A5" s="23" t="s">
        <v>49</v>
      </c>
      <c r="B5" s="24" t="s">
        <v>50</v>
      </c>
    </row>
    <row r="6" spans="1:2" x14ac:dyDescent="0.35">
      <c r="A6" s="25"/>
      <c r="B6" s="26" t="s">
        <v>51</v>
      </c>
    </row>
    <row r="7" spans="1:2" x14ac:dyDescent="0.35">
      <c r="A7" s="25"/>
      <c r="B7" s="24" t="s">
        <v>52</v>
      </c>
    </row>
    <row r="8" spans="1:2" ht="31" x14ac:dyDescent="0.35">
      <c r="A8" s="25"/>
      <c r="B8" s="26" t="s">
        <v>53</v>
      </c>
    </row>
    <row r="9" spans="1:2" ht="31" x14ac:dyDescent="0.35">
      <c r="A9" s="25"/>
      <c r="B9" s="26" t="s">
        <v>54</v>
      </c>
    </row>
    <row r="10" spans="1:2" ht="31" x14ac:dyDescent="0.35">
      <c r="A10" s="25"/>
      <c r="B10" s="26" t="s">
        <v>55</v>
      </c>
    </row>
    <row r="11" spans="1:2" x14ac:dyDescent="0.35">
      <c r="A11" s="25"/>
      <c r="B11" s="22" t="s">
        <v>56</v>
      </c>
    </row>
    <row r="12" spans="1:2" x14ac:dyDescent="0.35">
      <c r="A12" s="25" t="s">
        <v>57</v>
      </c>
      <c r="B12" s="22" t="s">
        <v>58</v>
      </c>
    </row>
    <row r="13" spans="1:2" ht="93" x14ac:dyDescent="0.35">
      <c r="A13" s="25"/>
      <c r="B13" s="26" t="s">
        <v>59</v>
      </c>
    </row>
    <row r="14" spans="1:2" x14ac:dyDescent="0.35">
      <c r="A14" s="25" t="s">
        <v>60</v>
      </c>
      <c r="B14" s="22" t="s">
        <v>61</v>
      </c>
    </row>
    <row r="15" spans="1:2" ht="62" x14ac:dyDescent="0.35">
      <c r="A15" s="25"/>
      <c r="B15" s="26" t="s">
        <v>62</v>
      </c>
    </row>
    <row r="16" spans="1:2" x14ac:dyDescent="0.35">
      <c r="A16" s="25" t="s">
        <v>63</v>
      </c>
      <c r="B16" s="22" t="s">
        <v>64</v>
      </c>
    </row>
    <row r="17" spans="1:2" ht="31" x14ac:dyDescent="0.35">
      <c r="A17" s="25"/>
      <c r="B17" s="26" t="s">
        <v>65</v>
      </c>
    </row>
    <row r="18" spans="1:2" ht="31" x14ac:dyDescent="0.35">
      <c r="A18" s="25"/>
      <c r="B18" s="26" t="s">
        <v>66</v>
      </c>
    </row>
    <row r="19" spans="1:2" ht="31" x14ac:dyDescent="0.35">
      <c r="A19" s="25"/>
      <c r="B19" s="26" t="s">
        <v>67</v>
      </c>
    </row>
    <row r="20" spans="1:2" ht="46.5" x14ac:dyDescent="0.35">
      <c r="A20" s="25"/>
      <c r="B20" s="26" t="s">
        <v>68</v>
      </c>
    </row>
    <row r="21" spans="1:2" x14ac:dyDescent="0.35">
      <c r="A21" s="25"/>
      <c r="B21" s="26" t="s">
        <v>69</v>
      </c>
    </row>
    <row r="22" spans="1:2" x14ac:dyDescent="0.35">
      <c r="A22" s="25"/>
      <c r="B22" s="26" t="s">
        <v>70</v>
      </c>
    </row>
    <row r="23" spans="1:2" x14ac:dyDescent="0.35">
      <c r="A23" s="25" t="s">
        <v>71</v>
      </c>
      <c r="B23" s="22" t="s">
        <v>72</v>
      </c>
    </row>
    <row r="24" spans="1:2" ht="62" x14ac:dyDescent="0.35">
      <c r="A24" s="25"/>
      <c r="B24" s="26" t="s">
        <v>73</v>
      </c>
    </row>
    <row r="25" spans="1:2" x14ac:dyDescent="0.35">
      <c r="A25" s="25" t="s">
        <v>74</v>
      </c>
      <c r="B25" s="22" t="s">
        <v>75</v>
      </c>
    </row>
    <row r="26" spans="1:2" ht="31" x14ac:dyDescent="0.35">
      <c r="A26" s="25"/>
      <c r="B26" s="26" t="s">
        <v>76</v>
      </c>
    </row>
    <row r="27" spans="1:2" x14ac:dyDescent="0.35">
      <c r="A27" s="25"/>
      <c r="B27" s="26" t="s">
        <v>77</v>
      </c>
    </row>
    <row r="28" spans="1:2" x14ac:dyDescent="0.35">
      <c r="A28" s="25"/>
      <c r="B28" s="22"/>
    </row>
    <row r="29" spans="1:2" x14ac:dyDescent="0.35">
      <c r="A29" s="25"/>
      <c r="B29" s="26" t="s">
        <v>78</v>
      </c>
    </row>
    <row r="30" spans="1:2" x14ac:dyDescent="0.35">
      <c r="A30" s="25" t="s">
        <v>79</v>
      </c>
      <c r="B30" s="22" t="s">
        <v>80</v>
      </c>
    </row>
    <row r="31" spans="1:2" ht="31" x14ac:dyDescent="0.35">
      <c r="A31" s="25"/>
      <c r="B31" s="26" t="s">
        <v>81</v>
      </c>
    </row>
    <row r="32" spans="1:2" x14ac:dyDescent="0.35">
      <c r="A32" s="25" t="s">
        <v>82</v>
      </c>
      <c r="B32" s="27" t="s">
        <v>83</v>
      </c>
    </row>
    <row r="33" spans="1:2" ht="31" x14ac:dyDescent="0.35">
      <c r="A33" s="25"/>
      <c r="B33" s="26" t="s">
        <v>84</v>
      </c>
    </row>
    <row r="34" spans="1:2" ht="31" x14ac:dyDescent="0.35">
      <c r="A34" s="25"/>
      <c r="B34" s="26" t="s">
        <v>85</v>
      </c>
    </row>
    <row r="35" spans="1:2" x14ac:dyDescent="0.35">
      <c r="A35" s="25" t="s">
        <v>86</v>
      </c>
      <c r="B35" s="22" t="s">
        <v>87</v>
      </c>
    </row>
    <row r="36" spans="1:2" ht="31" x14ac:dyDescent="0.35">
      <c r="A36" s="25"/>
      <c r="B36" s="26" t="s">
        <v>88</v>
      </c>
    </row>
    <row r="37" spans="1:2" ht="31" x14ac:dyDescent="0.35">
      <c r="A37" s="25"/>
      <c r="B37" s="22" t="s">
        <v>89</v>
      </c>
    </row>
    <row r="38" spans="1:2" ht="46.5" x14ac:dyDescent="0.35">
      <c r="A38" s="25"/>
      <c r="B38" s="26" t="s">
        <v>90</v>
      </c>
    </row>
    <row r="39" spans="1:2" ht="31" x14ac:dyDescent="0.35">
      <c r="A39" s="25"/>
      <c r="B39" s="26" t="s">
        <v>91</v>
      </c>
    </row>
    <row r="40" spans="1:2" x14ac:dyDescent="0.35">
      <c r="A40" s="25"/>
      <c r="B40" s="26"/>
    </row>
    <row r="41" spans="1:2" ht="62" x14ac:dyDescent="0.35">
      <c r="A41" s="25"/>
      <c r="B41" s="26" t="s">
        <v>92</v>
      </c>
    </row>
    <row r="42" spans="1:2" x14ac:dyDescent="0.35">
      <c r="A42" s="25"/>
      <c r="B42" s="26"/>
    </row>
    <row r="43" spans="1:2" ht="46.5" x14ac:dyDescent="0.35">
      <c r="A43" s="25"/>
      <c r="B43" s="26" t="s">
        <v>93</v>
      </c>
    </row>
    <row r="44" spans="1:2" x14ac:dyDescent="0.35">
      <c r="A44" s="25"/>
      <c r="B44" s="26"/>
    </row>
    <row r="45" spans="1:2" x14ac:dyDescent="0.35">
      <c r="A45" s="25" t="s">
        <v>94</v>
      </c>
      <c r="B45" s="22" t="s">
        <v>95</v>
      </c>
    </row>
    <row r="46" spans="1:2" ht="31" x14ac:dyDescent="0.35">
      <c r="A46" s="25"/>
      <c r="B46" s="28" t="s">
        <v>96</v>
      </c>
    </row>
    <row r="47" spans="1:2" x14ac:dyDescent="0.35">
      <c r="A47" s="25"/>
      <c r="B47" s="22" t="s">
        <v>97</v>
      </c>
    </row>
    <row r="48" spans="1:2" x14ac:dyDescent="0.35">
      <c r="A48" s="25" t="s">
        <v>98</v>
      </c>
      <c r="B48" s="22" t="s">
        <v>99</v>
      </c>
    </row>
    <row r="49" spans="1:2" ht="31" x14ac:dyDescent="0.35">
      <c r="A49" s="25"/>
      <c r="B49" s="26" t="s">
        <v>100</v>
      </c>
    </row>
    <row r="50" spans="1:2" ht="62" x14ac:dyDescent="0.35">
      <c r="A50" s="25"/>
      <c r="B50" s="26" t="s">
        <v>101</v>
      </c>
    </row>
    <row r="51" spans="1:2" x14ac:dyDescent="0.35">
      <c r="A51" s="25"/>
      <c r="B51" s="26" t="s">
        <v>102</v>
      </c>
    </row>
    <row r="52" spans="1:2" ht="46.5" x14ac:dyDescent="0.35">
      <c r="A52" s="25"/>
      <c r="B52" s="26" t="s">
        <v>103</v>
      </c>
    </row>
    <row r="53" spans="1:2" ht="31" x14ac:dyDescent="0.35">
      <c r="A53" s="25"/>
      <c r="B53" s="26" t="s">
        <v>104</v>
      </c>
    </row>
    <row r="54" spans="1:2" x14ac:dyDescent="0.35">
      <c r="A54" s="25"/>
      <c r="B54" s="26" t="s">
        <v>105</v>
      </c>
    </row>
    <row r="55" spans="1:2" x14ac:dyDescent="0.35">
      <c r="A55" s="25"/>
      <c r="B55" s="26" t="s">
        <v>106</v>
      </c>
    </row>
    <row r="56" spans="1:2" x14ac:dyDescent="0.35">
      <c r="A56" s="25"/>
      <c r="B56" s="26" t="s">
        <v>107</v>
      </c>
    </row>
    <row r="57" spans="1:2" x14ac:dyDescent="0.35">
      <c r="A57" s="25"/>
      <c r="B57" s="26" t="s">
        <v>108</v>
      </c>
    </row>
    <row r="58" spans="1:2" x14ac:dyDescent="0.35">
      <c r="A58" s="25"/>
      <c r="B58" s="26" t="s">
        <v>109</v>
      </c>
    </row>
    <row r="59" spans="1:2" x14ac:dyDescent="0.35">
      <c r="A59" s="25"/>
      <c r="B59" s="26" t="s">
        <v>110</v>
      </c>
    </row>
    <row r="60" spans="1:2" x14ac:dyDescent="0.35">
      <c r="A60" s="25"/>
      <c r="B60" s="26" t="s">
        <v>111</v>
      </c>
    </row>
    <row r="61" spans="1:2" x14ac:dyDescent="0.35">
      <c r="A61" s="25"/>
      <c r="B61" s="26" t="s">
        <v>112</v>
      </c>
    </row>
    <row r="62" spans="1:2" ht="46.5" x14ac:dyDescent="0.35">
      <c r="A62" s="25"/>
      <c r="B62" s="26" t="s">
        <v>113</v>
      </c>
    </row>
    <row r="63" spans="1:2" x14ac:dyDescent="0.35">
      <c r="A63" s="25"/>
      <c r="B63" s="26" t="s">
        <v>114</v>
      </c>
    </row>
    <row r="64" spans="1:2" ht="31" x14ac:dyDescent="0.35">
      <c r="A64" s="25"/>
      <c r="B64" s="26" t="s">
        <v>115</v>
      </c>
    </row>
    <row r="65" spans="1:2" x14ac:dyDescent="0.35">
      <c r="A65" s="25"/>
      <c r="B65" s="26" t="s">
        <v>114</v>
      </c>
    </row>
    <row r="66" spans="1:2" ht="62" x14ac:dyDescent="0.35">
      <c r="A66" s="25"/>
      <c r="B66" s="26" t="s">
        <v>116</v>
      </c>
    </row>
    <row r="67" spans="1:2" x14ac:dyDescent="0.35">
      <c r="A67" s="25" t="s">
        <v>117</v>
      </c>
      <c r="B67" s="22" t="s">
        <v>118</v>
      </c>
    </row>
    <row r="68" spans="1:2" ht="31" x14ac:dyDescent="0.35">
      <c r="A68" s="25"/>
      <c r="B68" s="26" t="s">
        <v>119</v>
      </c>
    </row>
    <row r="69" spans="1:2" x14ac:dyDescent="0.35">
      <c r="A69" s="25" t="s">
        <v>120</v>
      </c>
      <c r="B69" s="22" t="s">
        <v>121</v>
      </c>
    </row>
    <row r="70" spans="1:2" x14ac:dyDescent="0.35">
      <c r="A70" s="25"/>
      <c r="B70" s="26" t="s">
        <v>122</v>
      </c>
    </row>
    <row r="71" spans="1:2" x14ac:dyDescent="0.35">
      <c r="A71" s="25" t="s">
        <v>123</v>
      </c>
      <c r="B71" s="22" t="s">
        <v>124</v>
      </c>
    </row>
    <row r="72" spans="1:2" ht="62" x14ac:dyDescent="0.35">
      <c r="A72" s="25"/>
      <c r="B72" s="26" t="s">
        <v>125</v>
      </c>
    </row>
    <row r="73" spans="1:2" x14ac:dyDescent="0.35">
      <c r="A73" s="25" t="s">
        <v>126</v>
      </c>
      <c r="B73" s="22" t="s">
        <v>127</v>
      </c>
    </row>
    <row r="74" spans="1:2" ht="31" x14ac:dyDescent="0.35">
      <c r="A74" s="25"/>
      <c r="B74" s="26" t="s">
        <v>128</v>
      </c>
    </row>
    <row r="75" spans="1:2" x14ac:dyDescent="0.35">
      <c r="A75" s="25"/>
      <c r="B75" s="26" t="s">
        <v>129</v>
      </c>
    </row>
    <row r="76" spans="1:2" x14ac:dyDescent="0.35">
      <c r="A76" s="25"/>
      <c r="B76" s="26" t="s">
        <v>130</v>
      </c>
    </row>
    <row r="77" spans="1:2" x14ac:dyDescent="0.35">
      <c r="A77" s="25"/>
      <c r="B77" s="26" t="s">
        <v>131</v>
      </c>
    </row>
    <row r="78" spans="1:2" x14ac:dyDescent="0.35">
      <c r="A78" s="25"/>
      <c r="B78" s="26" t="s">
        <v>132</v>
      </c>
    </row>
    <row r="79" spans="1:2" x14ac:dyDescent="0.35">
      <c r="A79" s="25"/>
      <c r="B79" s="26" t="s">
        <v>133</v>
      </c>
    </row>
    <row r="80" spans="1:2" x14ac:dyDescent="0.35">
      <c r="A80" s="25"/>
      <c r="B80" s="26" t="s">
        <v>134</v>
      </c>
    </row>
    <row r="81" spans="1:2" x14ac:dyDescent="0.35">
      <c r="A81" s="25"/>
      <c r="B81" s="26" t="s">
        <v>135</v>
      </c>
    </row>
    <row r="82" spans="1:2" x14ac:dyDescent="0.35">
      <c r="A82" s="25"/>
      <c r="B82" s="26" t="s">
        <v>136</v>
      </c>
    </row>
    <row r="83" spans="1:2" x14ac:dyDescent="0.35">
      <c r="A83" s="25"/>
      <c r="B83" s="26" t="s">
        <v>137</v>
      </c>
    </row>
    <row r="84" spans="1:2" x14ac:dyDescent="0.35">
      <c r="A84" s="25"/>
      <c r="B84" s="26" t="s">
        <v>138</v>
      </c>
    </row>
    <row r="85" spans="1:2" x14ac:dyDescent="0.35">
      <c r="A85" s="25"/>
      <c r="B85" s="26" t="s">
        <v>139</v>
      </c>
    </row>
    <row r="86" spans="1:2" x14ac:dyDescent="0.35">
      <c r="A86" s="25" t="s">
        <v>140</v>
      </c>
      <c r="B86" s="22" t="s">
        <v>141</v>
      </c>
    </row>
    <row r="87" spans="1:2" ht="93" x14ac:dyDescent="0.35">
      <c r="A87" s="25"/>
      <c r="B87" s="26" t="s">
        <v>142</v>
      </c>
    </row>
    <row r="88" spans="1:2" ht="46.5" x14ac:dyDescent="0.35">
      <c r="A88" s="25"/>
      <c r="B88" s="26" t="s">
        <v>143</v>
      </c>
    </row>
    <row r="89" spans="1:2" x14ac:dyDescent="0.35">
      <c r="A89" s="25" t="s">
        <v>144</v>
      </c>
      <c r="B89" s="22" t="s">
        <v>145</v>
      </c>
    </row>
    <row r="90" spans="1:2" ht="46.5" x14ac:dyDescent="0.35">
      <c r="A90" s="25"/>
      <c r="B90" s="26" t="s">
        <v>146</v>
      </c>
    </row>
    <row r="91" spans="1:2" x14ac:dyDescent="0.35">
      <c r="A91" s="25" t="s">
        <v>147</v>
      </c>
      <c r="B91" s="22" t="s">
        <v>148</v>
      </c>
    </row>
    <row r="92" spans="1:2" ht="31" x14ac:dyDescent="0.35">
      <c r="A92" s="25"/>
      <c r="B92" s="26" t="s">
        <v>149</v>
      </c>
    </row>
    <row r="93" spans="1:2" ht="31" x14ac:dyDescent="0.35">
      <c r="A93" s="25"/>
      <c r="B93" s="26" t="s">
        <v>150</v>
      </c>
    </row>
    <row r="94" spans="1:2" x14ac:dyDescent="0.35">
      <c r="A94" s="25" t="s">
        <v>151</v>
      </c>
      <c r="B94" s="22" t="s">
        <v>152</v>
      </c>
    </row>
    <row r="95" spans="1:2" ht="31" x14ac:dyDescent="0.35">
      <c r="A95" s="25"/>
      <c r="B95" s="26" t="s">
        <v>153</v>
      </c>
    </row>
    <row r="96" spans="1:2" x14ac:dyDescent="0.35">
      <c r="A96" s="25" t="s">
        <v>154</v>
      </c>
      <c r="B96" s="22" t="s">
        <v>155</v>
      </c>
    </row>
    <row r="97" spans="1:2" ht="31" x14ac:dyDescent="0.35">
      <c r="A97" s="25"/>
      <c r="B97" s="26" t="s">
        <v>156</v>
      </c>
    </row>
    <row r="98" spans="1:2" x14ac:dyDescent="0.35">
      <c r="A98" s="25" t="s">
        <v>157</v>
      </c>
      <c r="B98" s="22" t="s">
        <v>28</v>
      </c>
    </row>
    <row r="99" spans="1:2" ht="46.5" x14ac:dyDescent="0.35">
      <c r="A99" s="25"/>
      <c r="B99" s="26" t="s">
        <v>158</v>
      </c>
    </row>
    <row r="100" spans="1:2" x14ac:dyDescent="0.35">
      <c r="A100" s="25" t="s">
        <v>159</v>
      </c>
      <c r="B100" s="22" t="s">
        <v>160</v>
      </c>
    </row>
    <row r="101" spans="1:2" ht="93" x14ac:dyDescent="0.35">
      <c r="A101" s="25"/>
      <c r="B101" s="26" t="s">
        <v>161</v>
      </c>
    </row>
    <row r="102" spans="1:2" x14ac:dyDescent="0.35">
      <c r="A102" s="25"/>
      <c r="B102" s="26" t="s">
        <v>162</v>
      </c>
    </row>
    <row r="103" spans="1:2" ht="77.5" x14ac:dyDescent="0.35">
      <c r="A103" s="25"/>
      <c r="B103" s="26" t="s">
        <v>163</v>
      </c>
    </row>
    <row r="104" spans="1:2" x14ac:dyDescent="0.35">
      <c r="A104" s="25"/>
      <c r="B104" s="26" t="s">
        <v>164</v>
      </c>
    </row>
    <row r="105" spans="1:2" ht="62" x14ac:dyDescent="0.35">
      <c r="A105" s="25"/>
      <c r="B105" s="26" t="s">
        <v>165</v>
      </c>
    </row>
    <row r="106" spans="1:2" x14ac:dyDescent="0.35">
      <c r="A106" s="25" t="s">
        <v>166</v>
      </c>
      <c r="B106" s="22" t="s">
        <v>167</v>
      </c>
    </row>
    <row r="107" spans="1:2" ht="46.5" x14ac:dyDescent="0.35">
      <c r="A107" s="25"/>
      <c r="B107" s="26" t="s">
        <v>168</v>
      </c>
    </row>
    <row r="108" spans="1:2" ht="98.5" customHeight="1" x14ac:dyDescent="0.35">
      <c r="A108" s="25"/>
      <c r="B108" s="22" t="s">
        <v>169</v>
      </c>
    </row>
    <row r="109" spans="1:2" x14ac:dyDescent="0.35">
      <c r="A109" s="25" t="s">
        <v>170</v>
      </c>
      <c r="B109" s="22" t="s">
        <v>171</v>
      </c>
    </row>
    <row r="110" spans="1:2" ht="46.5" x14ac:dyDescent="0.35">
      <c r="A110" s="25"/>
      <c r="B110" s="26" t="s">
        <v>172</v>
      </c>
    </row>
    <row r="111" spans="1:2" ht="62" x14ac:dyDescent="0.35">
      <c r="A111" s="25"/>
      <c r="B111" s="26" t="s">
        <v>173</v>
      </c>
    </row>
    <row r="112" spans="1:2" x14ac:dyDescent="0.35">
      <c r="A112" s="25" t="s">
        <v>174</v>
      </c>
      <c r="B112" s="22" t="s">
        <v>175</v>
      </c>
    </row>
    <row r="113" spans="1:2" ht="62" x14ac:dyDescent="0.35">
      <c r="A113" s="25"/>
      <c r="B113" s="26" t="s">
        <v>176</v>
      </c>
    </row>
    <row r="114" spans="1:2" ht="93" x14ac:dyDescent="0.35">
      <c r="A114" s="25"/>
      <c r="B114" s="26" t="s">
        <v>177</v>
      </c>
    </row>
    <row r="115" spans="1:2" x14ac:dyDescent="0.35">
      <c r="A115" s="25" t="s">
        <v>178</v>
      </c>
      <c r="B115" s="22" t="s">
        <v>179</v>
      </c>
    </row>
    <row r="116" spans="1:2" ht="46.5" x14ac:dyDescent="0.35">
      <c r="A116" s="25"/>
      <c r="B116" s="26" t="s">
        <v>180</v>
      </c>
    </row>
    <row r="117" spans="1:2" x14ac:dyDescent="0.35">
      <c r="A117" s="25" t="s">
        <v>181</v>
      </c>
      <c r="B117" s="22" t="s">
        <v>182</v>
      </c>
    </row>
    <row r="118" spans="1:2" ht="31" x14ac:dyDescent="0.35">
      <c r="A118" s="25"/>
      <c r="B118" s="26" t="s">
        <v>183</v>
      </c>
    </row>
    <row r="119" spans="1:2" x14ac:dyDescent="0.35">
      <c r="A119" s="25" t="s">
        <v>184</v>
      </c>
      <c r="B119" s="22" t="s">
        <v>185</v>
      </c>
    </row>
    <row r="120" spans="1:2" ht="31" x14ac:dyDescent="0.35">
      <c r="A120" s="25"/>
      <c r="B120" s="26" t="s">
        <v>186</v>
      </c>
    </row>
    <row r="121" spans="1:2" x14ac:dyDescent="0.35">
      <c r="A121" s="25"/>
      <c r="B121" s="26" t="s">
        <v>187</v>
      </c>
    </row>
    <row r="122" spans="1:2" x14ac:dyDescent="0.35">
      <c r="A122" s="25" t="s">
        <v>188</v>
      </c>
      <c r="B122" s="22" t="s">
        <v>189</v>
      </c>
    </row>
    <row r="123" spans="1:2" ht="46.5" x14ac:dyDescent="0.35">
      <c r="A123" s="25"/>
      <c r="B123" s="26" t="s">
        <v>190</v>
      </c>
    </row>
    <row r="124" spans="1:2" ht="46.5" x14ac:dyDescent="0.35">
      <c r="A124" s="25"/>
      <c r="B124" s="26" t="s">
        <v>191</v>
      </c>
    </row>
    <row r="125" spans="1:2" ht="31" x14ac:dyDescent="0.35">
      <c r="A125" s="25"/>
      <c r="B125" s="26" t="s">
        <v>192</v>
      </c>
    </row>
    <row r="126" spans="1:2" x14ac:dyDescent="0.35">
      <c r="A126" s="25"/>
      <c r="B126" s="26" t="s">
        <v>193</v>
      </c>
    </row>
    <row r="127" spans="1:2" ht="46.5" x14ac:dyDescent="0.35">
      <c r="A127" s="25"/>
      <c r="B127" s="26" t="s">
        <v>194</v>
      </c>
    </row>
    <row r="128" spans="1:2" x14ac:dyDescent="0.35">
      <c r="A128" s="25"/>
      <c r="B128" s="26" t="s">
        <v>195</v>
      </c>
    </row>
    <row r="129" spans="1:2" ht="31" x14ac:dyDescent="0.35">
      <c r="A129" s="25"/>
      <c r="B129" s="26" t="s">
        <v>196</v>
      </c>
    </row>
    <row r="130" spans="1:2" ht="46.5" x14ac:dyDescent="0.35">
      <c r="A130" s="25"/>
      <c r="B130" s="26" t="s">
        <v>197</v>
      </c>
    </row>
    <row r="131" spans="1:2" ht="62" x14ac:dyDescent="0.35">
      <c r="A131" s="25"/>
      <c r="B131" s="26" t="s">
        <v>198</v>
      </c>
    </row>
    <row r="132" spans="1:2" x14ac:dyDescent="0.35">
      <c r="A132" s="25"/>
      <c r="B132" s="26" t="s">
        <v>199</v>
      </c>
    </row>
    <row r="133" spans="1:2" ht="31" x14ac:dyDescent="0.35">
      <c r="A133" s="25"/>
      <c r="B133" s="26" t="s">
        <v>200</v>
      </c>
    </row>
    <row r="134" spans="1:2" ht="62" x14ac:dyDescent="0.35">
      <c r="A134" s="25"/>
      <c r="B134" s="26" t="s">
        <v>201</v>
      </c>
    </row>
    <row r="135" spans="1:2" ht="62" x14ac:dyDescent="0.35">
      <c r="A135" s="25"/>
      <c r="B135" s="26" t="s">
        <v>202</v>
      </c>
    </row>
    <row r="136" spans="1:2" ht="47.5" customHeight="1" x14ac:dyDescent="0.35">
      <c r="A136" s="25"/>
      <c r="B136" s="26" t="s">
        <v>203</v>
      </c>
    </row>
    <row r="137" spans="1:2" ht="31" x14ac:dyDescent="0.35">
      <c r="A137" s="25"/>
      <c r="B137" s="26" t="s">
        <v>204</v>
      </c>
    </row>
    <row r="138" spans="1:2" x14ac:dyDescent="0.35">
      <c r="A138" s="25" t="s">
        <v>205</v>
      </c>
      <c r="B138" s="22" t="s">
        <v>206</v>
      </c>
    </row>
    <row r="139" spans="1:2" ht="46.5" x14ac:dyDescent="0.35">
      <c r="A139" s="25"/>
      <c r="B139" s="26" t="s">
        <v>207</v>
      </c>
    </row>
    <row r="140" spans="1:2" x14ac:dyDescent="0.35">
      <c r="A140" s="25"/>
      <c r="B140" s="26" t="s">
        <v>195</v>
      </c>
    </row>
    <row r="141" spans="1:2" ht="31" x14ac:dyDescent="0.35">
      <c r="A141" s="25"/>
      <c r="B141" s="26" t="s">
        <v>196</v>
      </c>
    </row>
    <row r="142" spans="1:2" ht="46.5" x14ac:dyDescent="0.35">
      <c r="A142" s="25"/>
      <c r="B142" s="26" t="s">
        <v>197</v>
      </c>
    </row>
    <row r="143" spans="1:2" ht="62" x14ac:dyDescent="0.35">
      <c r="A143" s="25"/>
      <c r="B143" s="26" t="s">
        <v>198</v>
      </c>
    </row>
    <row r="144" spans="1:2" x14ac:dyDescent="0.35">
      <c r="A144" s="25"/>
      <c r="B144" s="26" t="s">
        <v>199</v>
      </c>
    </row>
    <row r="145" spans="1:2" ht="31" x14ac:dyDescent="0.35">
      <c r="A145" s="25"/>
      <c r="B145" s="26" t="s">
        <v>200</v>
      </c>
    </row>
    <row r="146" spans="1:2" ht="62" x14ac:dyDescent="0.35">
      <c r="A146" s="25"/>
      <c r="B146" s="26" t="s">
        <v>201</v>
      </c>
    </row>
    <row r="147" spans="1:2" ht="62" x14ac:dyDescent="0.35">
      <c r="A147" s="25"/>
      <c r="B147" s="26" t="s">
        <v>202</v>
      </c>
    </row>
    <row r="148" spans="1:2" ht="31" x14ac:dyDescent="0.35">
      <c r="A148" s="25"/>
      <c r="B148" s="26" t="s">
        <v>203</v>
      </c>
    </row>
    <row r="149" spans="1:2" ht="37" customHeight="1" x14ac:dyDescent="0.35">
      <c r="A149" s="25"/>
      <c r="B149" s="26" t="s">
        <v>204</v>
      </c>
    </row>
    <row r="150" spans="1:2" ht="16" thickBot="1" x14ac:dyDescent="0.4">
      <c r="A150" s="29"/>
      <c r="B150" s="30"/>
    </row>
    <row r="151" spans="1:2" x14ac:dyDescent="0.35">
      <c r="A151" s="31"/>
    </row>
    <row r="152" spans="1:2" x14ac:dyDescent="0.35">
      <c r="A152" s="31"/>
    </row>
    <row r="153" spans="1:2" x14ac:dyDescent="0.35">
      <c r="A153" s="31"/>
    </row>
    <row r="154" spans="1:2" x14ac:dyDescent="0.35">
      <c r="A154" s="31"/>
    </row>
  </sheetData>
  <hyperlinks>
    <hyperlink ref="A1" location="Contents!A1" display="Contents page" xr:uid="{E6FB4A61-7BD5-49F6-9C09-3548FBF8D582}"/>
    <hyperlink ref="B5" r:id="rId1" display="Forecast figures are consistent with the Autumn 2024 Economic and Fiscal Outlook (EFO) published by the Office for Budget Responsibility (OBR) on 30th October 2024. The OBR EFO is available at Economic and fiscal outlook – October 2024 - Office for Budget Responsibility. Forecasts reflect the Government's delivery plans and the OBR’s additional judgements as set out in the EFO." xr:uid="{BE20AA93-9485-4DDE-8906-F5F248708054}"/>
    <hyperlink ref="B7" r:id="rId2" xr:uid="{3C1F7D1F-DBC9-465D-8412-9012561D2707}"/>
  </hyperlinks>
  <pageMargins left="0.7" right="0.7" top="0.75" bottom="0.75" header="0.3" footer="0.3"/>
  <pageSetup paperSize="9" orientation="portrait" r:id="rId3"/>
  <headerFooter>
    <oddHeader>&amp;C&amp;"Calibri"&amp;12&amp;K000000 Official - DWP Use Only&amp;1#_x000D_</oddHeader>
    <oddFooter>&amp;C_x000D_&amp;1#&amp;"Calibri"&amp;12&amp;K000000 Official - DWP Use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8028-9F0D-44D3-B698-D64C1E4E9C6C}">
  <dimension ref="A1:CG48"/>
  <sheetViews>
    <sheetView zoomScale="70" zoomScaleNormal="70" workbookViewId="0">
      <pane xSplit="2" topLeftCell="C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475" customWidth="1"/>
    <col min="76" max="76" width="12.54296875" style="436" customWidth="1"/>
    <col min="77" max="84" width="12.54296875" style="439" customWidth="1"/>
    <col min="85" max="85" width="10.54296875" style="436" bestFit="1" customWidth="1"/>
    <col min="86" max="16384" width="9" style="436"/>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row>
    <row r="2" spans="1:85" s="439" customFormat="1" ht="15.75" customHeight="1" x14ac:dyDescent="0.35">
      <c r="A2" s="36" t="s">
        <v>209</v>
      </c>
      <c r="B2" s="37" t="s">
        <v>726</v>
      </c>
      <c r="C2" s="438"/>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39" customFormat="1" x14ac:dyDescent="0.35">
      <c r="A3" s="117">
        <v>2024</v>
      </c>
      <c r="B3" s="440" t="s">
        <v>351</v>
      </c>
      <c r="C3" s="441"/>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6.25" customHeight="1" x14ac:dyDescent="0.35">
      <c r="A4" s="94"/>
      <c r="B4" s="107" t="s">
        <v>260</v>
      </c>
      <c r="C4" s="107"/>
      <c r="D4" s="508">
        <v>15.7</v>
      </c>
      <c r="E4" s="508">
        <v>21.3</v>
      </c>
      <c r="F4" s="508">
        <v>21.7</v>
      </c>
      <c r="G4" s="508">
        <v>24</v>
      </c>
      <c r="H4" s="508">
        <v>28</v>
      </c>
      <c r="I4" s="508">
        <v>30.5</v>
      </c>
      <c r="J4" s="508">
        <v>32</v>
      </c>
      <c r="K4" s="508">
        <v>35.700000000000003</v>
      </c>
      <c r="L4" s="508">
        <v>38.200000000000003</v>
      </c>
      <c r="M4" s="508">
        <v>43.8</v>
      </c>
      <c r="N4" s="508">
        <v>57.5</v>
      </c>
      <c r="O4" s="508">
        <v>61.5</v>
      </c>
      <c r="P4" s="508">
        <v>65.5</v>
      </c>
      <c r="Q4" s="508">
        <v>80</v>
      </c>
      <c r="R4" s="508">
        <v>84</v>
      </c>
      <c r="S4" s="508">
        <v>99</v>
      </c>
      <c r="T4" s="508">
        <v>108</v>
      </c>
      <c r="U4" s="508">
        <v>136</v>
      </c>
      <c r="V4" s="508">
        <v>141</v>
      </c>
      <c r="W4" s="508">
        <v>148</v>
      </c>
      <c r="X4" s="508">
        <v>154</v>
      </c>
      <c r="Y4" s="508">
        <v>162</v>
      </c>
      <c r="Z4" s="508">
        <v>168</v>
      </c>
      <c r="AA4" s="508">
        <v>196</v>
      </c>
      <c r="AB4" s="508">
        <v>220</v>
      </c>
      <c r="AC4" s="508">
        <v>245</v>
      </c>
      <c r="AD4" s="508">
        <v>310</v>
      </c>
      <c r="AE4" s="508">
        <v>393</v>
      </c>
      <c r="AF4" s="508">
        <v>434</v>
      </c>
      <c r="AG4" s="508">
        <v>466</v>
      </c>
      <c r="AH4" s="508">
        <f t="shared" ref="AH4:BM4" si="0">SUM(AH5:AH6)</f>
        <v>505</v>
      </c>
      <c r="AI4" s="508">
        <f t="shared" si="0"/>
        <v>562.99999999999989</v>
      </c>
      <c r="AJ4" s="508">
        <f t="shared" si="0"/>
        <v>637.99999999999989</v>
      </c>
      <c r="AK4" s="508">
        <f t="shared" si="0"/>
        <v>691</v>
      </c>
      <c r="AL4" s="508">
        <f t="shared" si="0"/>
        <v>725</v>
      </c>
      <c r="AM4" s="508">
        <f t="shared" si="0"/>
        <v>771</v>
      </c>
      <c r="AN4" s="508">
        <f t="shared" si="0"/>
        <v>785</v>
      </c>
      <c r="AO4" s="508">
        <f t="shared" si="0"/>
        <v>800</v>
      </c>
      <c r="AP4" s="508">
        <f t="shared" si="0"/>
        <v>825</v>
      </c>
      <c r="AQ4" s="508">
        <f t="shared" si="0"/>
        <v>839.25</v>
      </c>
      <c r="AR4" s="508">
        <f t="shared" si="0"/>
        <v>850.16399999999999</v>
      </c>
      <c r="AS4" s="508">
        <f t="shared" si="0"/>
        <v>852.303</v>
      </c>
      <c r="AT4" s="508">
        <f t="shared" si="0"/>
        <v>889.38600000000008</v>
      </c>
      <c r="AU4" s="508">
        <f t="shared" si="0"/>
        <v>1010.5989999999999</v>
      </c>
      <c r="AV4" s="508">
        <f t="shared" si="0"/>
        <v>1010</v>
      </c>
      <c r="AW4" s="508">
        <f t="shared" si="0"/>
        <v>1040</v>
      </c>
      <c r="AX4" s="508">
        <f t="shared" si="0"/>
        <v>1022</v>
      </c>
      <c r="AY4" s="508">
        <f t="shared" si="0"/>
        <v>1016.385</v>
      </c>
      <c r="AZ4" s="508">
        <f t="shared" si="0"/>
        <v>981.24099999999999</v>
      </c>
      <c r="BA4" s="508">
        <f t="shared" si="0"/>
        <v>987.07300000000021</v>
      </c>
      <c r="BB4" s="508">
        <f t="shared" si="0"/>
        <v>974.40599999999995</v>
      </c>
      <c r="BC4" s="508">
        <f t="shared" si="0"/>
        <v>1001.69</v>
      </c>
      <c r="BD4" s="508">
        <f t="shared" si="0"/>
        <v>985.85</v>
      </c>
      <c r="BE4" s="508">
        <f t="shared" si="0"/>
        <v>1099.2956646600001</v>
      </c>
      <c r="BF4" s="508">
        <f t="shared" si="0"/>
        <v>1087.4146320899999</v>
      </c>
      <c r="BG4" s="508">
        <f t="shared" si="0"/>
        <v>1006.6780681472775</v>
      </c>
      <c r="BH4" s="508">
        <f t="shared" si="0"/>
        <v>922.80799999999999</v>
      </c>
      <c r="BI4" s="508">
        <f t="shared" si="0"/>
        <v>874.53990900999997</v>
      </c>
      <c r="BJ4" s="508">
        <f t="shared" si="0"/>
        <v>796.54773575000013</v>
      </c>
      <c r="BK4" s="508">
        <f t="shared" si="0"/>
        <v>736.17217767890315</v>
      </c>
      <c r="BL4" s="508">
        <f t="shared" si="0"/>
        <v>674.75018944999999</v>
      </c>
      <c r="BM4" s="508">
        <f t="shared" si="0"/>
        <v>649.6405096899997</v>
      </c>
      <c r="BN4" s="508">
        <f t="shared" ref="BN4:CG4" si="1">SUM(BN5:BN6)</f>
        <v>613.52423453000017</v>
      </c>
      <c r="BO4" s="508">
        <f t="shared" si="1"/>
        <v>593.95801391999976</v>
      </c>
      <c r="BP4" s="508">
        <f t="shared" si="1"/>
        <v>592.53994551999983</v>
      </c>
      <c r="BQ4" s="508">
        <f t="shared" si="1"/>
        <v>582.23100191999993</v>
      </c>
      <c r="BR4" s="508">
        <f t="shared" si="1"/>
        <v>570.66566029000023</v>
      </c>
      <c r="BS4" s="508">
        <f t="shared" si="1"/>
        <v>568.92046535000088</v>
      </c>
      <c r="BT4" s="508">
        <f t="shared" si="1"/>
        <v>557.33749349999994</v>
      </c>
      <c r="BU4" s="508">
        <f t="shared" si="1"/>
        <v>502.5517041300003</v>
      </c>
      <c r="BV4" s="508">
        <f t="shared" si="1"/>
        <v>463.2592920300001</v>
      </c>
      <c r="BW4" s="508">
        <f t="shared" si="1"/>
        <v>506.29078628000048</v>
      </c>
      <c r="BX4" s="508">
        <f t="shared" si="1"/>
        <v>497.74254764000011</v>
      </c>
      <c r="BY4" s="508">
        <f t="shared" si="1"/>
        <v>341.52153544000049</v>
      </c>
      <c r="BZ4" s="480">
        <f t="shared" si="1"/>
        <v>398.83164910999977</v>
      </c>
      <c r="CA4" s="480">
        <f t="shared" si="1"/>
        <v>330.25930044999939</v>
      </c>
      <c r="CB4" s="480">
        <f t="shared" si="1"/>
        <v>369.27447915157234</v>
      </c>
      <c r="CC4" s="480">
        <f t="shared" si="1"/>
        <v>347.66050442743023</v>
      </c>
      <c r="CD4" s="480">
        <f t="shared" si="1"/>
        <v>335.48827460479043</v>
      </c>
      <c r="CE4" s="480">
        <f t="shared" si="1"/>
        <v>328.34533166543463</v>
      </c>
      <c r="CF4" s="480">
        <f t="shared" si="1"/>
        <v>319.65010754332212</v>
      </c>
      <c r="CG4" s="481">
        <f t="shared" si="1"/>
        <v>308.11709927140691</v>
      </c>
    </row>
    <row r="5" spans="1:85" s="252" customFormat="1" x14ac:dyDescent="0.35">
      <c r="A5" s="511"/>
      <c r="B5" s="62" t="s">
        <v>546</v>
      </c>
      <c r="C5" s="107"/>
      <c r="D5" s="509">
        <f t="shared" ref="D5:AI5" si="2">SUM(D8, D12,D15)</f>
        <v>0</v>
      </c>
      <c r="E5" s="509">
        <f t="shared" si="2"/>
        <v>0</v>
      </c>
      <c r="F5" s="509">
        <f t="shared" si="2"/>
        <v>0</v>
      </c>
      <c r="G5" s="509">
        <f t="shared" si="2"/>
        <v>0</v>
      </c>
      <c r="H5" s="509">
        <f t="shared" si="2"/>
        <v>0</v>
      </c>
      <c r="I5" s="509">
        <f t="shared" si="2"/>
        <v>0</v>
      </c>
      <c r="J5" s="509">
        <f t="shared" si="2"/>
        <v>0</v>
      </c>
      <c r="K5" s="509">
        <f t="shared" si="2"/>
        <v>0</v>
      </c>
      <c r="L5" s="509">
        <f t="shared" si="2"/>
        <v>0</v>
      </c>
      <c r="M5" s="509">
        <f t="shared" si="2"/>
        <v>0</v>
      </c>
      <c r="N5" s="509">
        <f t="shared" si="2"/>
        <v>0</v>
      </c>
      <c r="O5" s="509">
        <f t="shared" si="2"/>
        <v>0</v>
      </c>
      <c r="P5" s="509">
        <f t="shared" si="2"/>
        <v>0</v>
      </c>
      <c r="Q5" s="509">
        <f t="shared" si="2"/>
        <v>0</v>
      </c>
      <c r="R5" s="509">
        <f t="shared" si="2"/>
        <v>0</v>
      </c>
      <c r="S5" s="509">
        <f t="shared" si="2"/>
        <v>0</v>
      </c>
      <c r="T5" s="509">
        <f t="shared" si="2"/>
        <v>0</v>
      </c>
      <c r="U5" s="509">
        <f t="shared" si="2"/>
        <v>0</v>
      </c>
      <c r="V5" s="509">
        <f t="shared" si="2"/>
        <v>0</v>
      </c>
      <c r="W5" s="509">
        <f t="shared" si="2"/>
        <v>0</v>
      </c>
      <c r="X5" s="509">
        <f t="shared" si="2"/>
        <v>0</v>
      </c>
      <c r="Y5" s="509">
        <f t="shared" si="2"/>
        <v>0</v>
      </c>
      <c r="Z5" s="509">
        <f t="shared" si="2"/>
        <v>0</v>
      </c>
      <c r="AA5" s="509">
        <f t="shared" si="2"/>
        <v>0</v>
      </c>
      <c r="AB5" s="509">
        <f t="shared" si="2"/>
        <v>0</v>
      </c>
      <c r="AC5" s="509">
        <f t="shared" si="2"/>
        <v>0</v>
      </c>
      <c r="AD5" s="509">
        <f t="shared" si="2"/>
        <v>0</v>
      </c>
      <c r="AE5" s="509">
        <f t="shared" si="2"/>
        <v>0</v>
      </c>
      <c r="AF5" s="509">
        <f t="shared" si="2"/>
        <v>0</v>
      </c>
      <c r="AG5" s="509">
        <f t="shared" si="2"/>
        <v>0</v>
      </c>
      <c r="AH5" s="509">
        <f t="shared" si="2"/>
        <v>433.19637841651365</v>
      </c>
      <c r="AI5" s="509">
        <f t="shared" si="2"/>
        <v>491.69011230548637</v>
      </c>
      <c r="AJ5" s="509">
        <f t="shared" ref="AJ5:BO5" si="3">SUM(AJ8, AJ12,AJ15)</f>
        <v>556.78557678919367</v>
      </c>
      <c r="AK5" s="509">
        <f t="shared" si="3"/>
        <v>602.69066695632307</v>
      </c>
      <c r="AL5" s="509">
        <f t="shared" si="3"/>
        <v>638.92866433160452</v>
      </c>
      <c r="AM5" s="509">
        <f t="shared" si="3"/>
        <v>676.46664247621209</v>
      </c>
      <c r="AN5" s="509">
        <f t="shared" si="3"/>
        <v>690.46052004690171</v>
      </c>
      <c r="AO5" s="509">
        <f t="shared" si="3"/>
        <v>700.08555842769397</v>
      </c>
      <c r="AP5" s="509">
        <f t="shared" si="3"/>
        <v>724.45946224287422</v>
      </c>
      <c r="AQ5" s="509">
        <f t="shared" si="3"/>
        <v>734.90769715392037</v>
      </c>
      <c r="AR5" s="509">
        <f t="shared" si="3"/>
        <v>742.36020250581066</v>
      </c>
      <c r="AS5" s="509">
        <f t="shared" si="3"/>
        <v>730.13111097207798</v>
      </c>
      <c r="AT5" s="509">
        <f t="shared" si="3"/>
        <v>775.26191022330795</v>
      </c>
      <c r="AU5" s="509">
        <f t="shared" si="3"/>
        <v>863.60627344005002</v>
      </c>
      <c r="AV5" s="509">
        <f t="shared" si="3"/>
        <v>852.2527553950282</v>
      </c>
      <c r="AW5" s="509">
        <f t="shared" si="3"/>
        <v>873.20359314762982</v>
      </c>
      <c r="AX5" s="509">
        <f t="shared" si="3"/>
        <v>859.06318218085562</v>
      </c>
      <c r="AY5" s="509">
        <f t="shared" si="3"/>
        <v>851.731324624629</v>
      </c>
      <c r="AZ5" s="509">
        <f t="shared" si="3"/>
        <v>829.88126142015744</v>
      </c>
      <c r="BA5" s="509">
        <f t="shared" si="3"/>
        <v>847.58109511712473</v>
      </c>
      <c r="BB5" s="509">
        <f t="shared" si="3"/>
        <v>839.89658660323107</v>
      </c>
      <c r="BC5" s="509">
        <f t="shared" si="3"/>
        <v>872.56183395470418</v>
      </c>
      <c r="BD5" s="509">
        <f t="shared" si="3"/>
        <v>865.87408814187211</v>
      </c>
      <c r="BE5" s="509">
        <f t="shared" si="3"/>
        <v>975.0571849050001</v>
      </c>
      <c r="BF5" s="509">
        <f t="shared" si="3"/>
        <v>958.2172410367499</v>
      </c>
      <c r="BG5" s="509">
        <f t="shared" si="3"/>
        <v>884.55214787227749</v>
      </c>
      <c r="BH5" s="509">
        <f t="shared" si="3"/>
        <v>804.2732521245</v>
      </c>
      <c r="BI5" s="509">
        <f t="shared" si="3"/>
        <v>764.43906345325001</v>
      </c>
      <c r="BJ5" s="509">
        <f t="shared" si="3"/>
        <v>698.14931705625008</v>
      </c>
      <c r="BK5" s="509">
        <f t="shared" si="3"/>
        <v>657.23492130667955</v>
      </c>
      <c r="BL5" s="509">
        <f t="shared" si="3"/>
        <v>609.35377852930276</v>
      </c>
      <c r="BM5" s="509">
        <f t="shared" si="3"/>
        <v>598.15693215526335</v>
      </c>
      <c r="BN5" s="509">
        <f t="shared" si="3"/>
        <v>563.29060795511202</v>
      </c>
      <c r="BO5" s="509">
        <f t="shared" si="3"/>
        <v>556.61229230695847</v>
      </c>
      <c r="BP5" s="509">
        <f t="shared" ref="BP5:CG5" si="4">SUM(BP8, BP12,BP15)</f>
        <v>564.26172678124692</v>
      </c>
      <c r="BQ5" s="509">
        <f t="shared" si="4"/>
        <v>563.72247188354766</v>
      </c>
      <c r="BR5" s="509">
        <f t="shared" si="4"/>
        <v>558.3774162769223</v>
      </c>
      <c r="BS5" s="509">
        <f t="shared" si="4"/>
        <v>562.103048365684</v>
      </c>
      <c r="BT5" s="509">
        <f t="shared" si="4"/>
        <v>552.47871435148681</v>
      </c>
      <c r="BU5" s="509">
        <f t="shared" si="4"/>
        <v>499.30094930620538</v>
      </c>
      <c r="BV5" s="509">
        <f t="shared" si="4"/>
        <v>461.68818435114184</v>
      </c>
      <c r="BW5" s="509">
        <f t="shared" si="4"/>
        <v>505.71510190176429</v>
      </c>
      <c r="BX5" s="509">
        <f t="shared" si="4"/>
        <v>497.74254764000011</v>
      </c>
      <c r="BY5" s="509">
        <f t="shared" si="4"/>
        <v>341.52153544000049</v>
      </c>
      <c r="BZ5" s="484">
        <f t="shared" si="4"/>
        <v>398.83164910999977</v>
      </c>
      <c r="CA5" s="484">
        <f t="shared" si="4"/>
        <v>330.25930044999939</v>
      </c>
      <c r="CB5" s="484">
        <f t="shared" si="4"/>
        <v>369.27447915157234</v>
      </c>
      <c r="CC5" s="484">
        <f t="shared" si="4"/>
        <v>347.66050442743023</v>
      </c>
      <c r="CD5" s="484">
        <f t="shared" si="4"/>
        <v>335.48827460479043</v>
      </c>
      <c r="CE5" s="484">
        <f t="shared" si="4"/>
        <v>328.34533166543463</v>
      </c>
      <c r="CF5" s="484">
        <f t="shared" si="4"/>
        <v>319.65010754332212</v>
      </c>
      <c r="CG5" s="485">
        <f t="shared" si="4"/>
        <v>308.11709927140691</v>
      </c>
    </row>
    <row r="6" spans="1:85" s="439" customFormat="1" x14ac:dyDescent="0.35">
      <c r="A6" s="436"/>
      <c r="B6" s="62" t="s">
        <v>545</v>
      </c>
      <c r="C6" s="201"/>
      <c r="D6" s="509">
        <f t="shared" ref="D6:AI6" si="5">SUM(D13,D16)</f>
        <v>0</v>
      </c>
      <c r="E6" s="509">
        <f t="shared" si="5"/>
        <v>0</v>
      </c>
      <c r="F6" s="509">
        <f t="shared" si="5"/>
        <v>0</v>
      </c>
      <c r="G6" s="509">
        <f t="shared" si="5"/>
        <v>0</v>
      </c>
      <c r="H6" s="509">
        <f t="shared" si="5"/>
        <v>0</v>
      </c>
      <c r="I6" s="509">
        <f t="shared" si="5"/>
        <v>0</v>
      </c>
      <c r="J6" s="509">
        <f t="shared" si="5"/>
        <v>0</v>
      </c>
      <c r="K6" s="509">
        <f t="shared" si="5"/>
        <v>0</v>
      </c>
      <c r="L6" s="509">
        <f t="shared" si="5"/>
        <v>0</v>
      </c>
      <c r="M6" s="509">
        <f t="shared" si="5"/>
        <v>0</v>
      </c>
      <c r="N6" s="509">
        <f t="shared" si="5"/>
        <v>0</v>
      </c>
      <c r="O6" s="509">
        <f t="shared" si="5"/>
        <v>0</v>
      </c>
      <c r="P6" s="509">
        <f t="shared" si="5"/>
        <v>0</v>
      </c>
      <c r="Q6" s="509">
        <f t="shared" si="5"/>
        <v>0</v>
      </c>
      <c r="R6" s="509">
        <f t="shared" si="5"/>
        <v>0</v>
      </c>
      <c r="S6" s="509">
        <f t="shared" si="5"/>
        <v>0</v>
      </c>
      <c r="T6" s="509">
        <f t="shared" si="5"/>
        <v>0</v>
      </c>
      <c r="U6" s="509">
        <f t="shared" si="5"/>
        <v>0</v>
      </c>
      <c r="V6" s="509">
        <f t="shared" si="5"/>
        <v>0</v>
      </c>
      <c r="W6" s="509">
        <f t="shared" si="5"/>
        <v>0</v>
      </c>
      <c r="X6" s="509">
        <f t="shared" si="5"/>
        <v>0</v>
      </c>
      <c r="Y6" s="509">
        <f t="shared" si="5"/>
        <v>0</v>
      </c>
      <c r="Z6" s="509">
        <f t="shared" si="5"/>
        <v>0</v>
      </c>
      <c r="AA6" s="509">
        <f t="shared" si="5"/>
        <v>0</v>
      </c>
      <c r="AB6" s="509">
        <f t="shared" si="5"/>
        <v>0</v>
      </c>
      <c r="AC6" s="509">
        <f t="shared" si="5"/>
        <v>0</v>
      </c>
      <c r="AD6" s="509">
        <f t="shared" si="5"/>
        <v>0</v>
      </c>
      <c r="AE6" s="509">
        <f t="shared" si="5"/>
        <v>0</v>
      </c>
      <c r="AF6" s="509">
        <f t="shared" si="5"/>
        <v>0</v>
      </c>
      <c r="AG6" s="509">
        <f t="shared" si="5"/>
        <v>0</v>
      </c>
      <c r="AH6" s="509">
        <f t="shared" si="5"/>
        <v>71.803621583486347</v>
      </c>
      <c r="AI6" s="509">
        <f t="shared" si="5"/>
        <v>71.309887694513563</v>
      </c>
      <c r="AJ6" s="509">
        <f t="shared" ref="AJ6:BO6" si="6">SUM(AJ13,AJ16)</f>
        <v>81.214423210806217</v>
      </c>
      <c r="AK6" s="509">
        <f t="shared" si="6"/>
        <v>88.309333043676872</v>
      </c>
      <c r="AL6" s="509">
        <f t="shared" si="6"/>
        <v>86.071335668395506</v>
      </c>
      <c r="AM6" s="509">
        <f t="shared" si="6"/>
        <v>94.533357523787956</v>
      </c>
      <c r="AN6" s="509">
        <f t="shared" si="6"/>
        <v>94.539479953098336</v>
      </c>
      <c r="AO6" s="509">
        <f t="shared" si="6"/>
        <v>99.91444157230606</v>
      </c>
      <c r="AP6" s="509">
        <f t="shared" si="6"/>
        <v>100.54053775712582</v>
      </c>
      <c r="AQ6" s="509">
        <f t="shared" si="6"/>
        <v>104.34230284607963</v>
      </c>
      <c r="AR6" s="509">
        <f t="shared" si="6"/>
        <v>107.80379749418931</v>
      </c>
      <c r="AS6" s="509">
        <f t="shared" si="6"/>
        <v>122.17188902792199</v>
      </c>
      <c r="AT6" s="509">
        <f t="shared" si="6"/>
        <v>114.12408977669212</v>
      </c>
      <c r="AU6" s="509">
        <f t="shared" si="6"/>
        <v>146.99272655994997</v>
      </c>
      <c r="AV6" s="509">
        <f t="shared" si="6"/>
        <v>157.74724460497177</v>
      </c>
      <c r="AW6" s="509">
        <f t="shared" si="6"/>
        <v>166.79640685237015</v>
      </c>
      <c r="AX6" s="509">
        <f t="shared" si="6"/>
        <v>162.93681781914438</v>
      </c>
      <c r="AY6" s="509">
        <f t="shared" si="6"/>
        <v>164.65367537537094</v>
      </c>
      <c r="AZ6" s="509">
        <f t="shared" si="6"/>
        <v>151.35973857984254</v>
      </c>
      <c r="BA6" s="509">
        <f t="shared" si="6"/>
        <v>139.49190488287545</v>
      </c>
      <c r="BB6" s="509">
        <f t="shared" si="6"/>
        <v>134.50941339676888</v>
      </c>
      <c r="BC6" s="509">
        <f t="shared" si="6"/>
        <v>129.1281660452959</v>
      </c>
      <c r="BD6" s="509">
        <f t="shared" si="6"/>
        <v>119.97591185812794</v>
      </c>
      <c r="BE6" s="509">
        <f t="shared" si="6"/>
        <v>124.23847975499999</v>
      </c>
      <c r="BF6" s="509">
        <f t="shared" si="6"/>
        <v>129.19739105324999</v>
      </c>
      <c r="BG6" s="509">
        <f t="shared" si="6"/>
        <v>122.12592027499997</v>
      </c>
      <c r="BH6" s="509">
        <f t="shared" si="6"/>
        <v>118.53474787549996</v>
      </c>
      <c r="BI6" s="509">
        <f t="shared" si="6"/>
        <v>110.10084555674999</v>
      </c>
      <c r="BJ6" s="509">
        <f t="shared" si="6"/>
        <v>98.398418693749989</v>
      </c>
      <c r="BK6" s="509">
        <f t="shared" si="6"/>
        <v>78.937256372223544</v>
      </c>
      <c r="BL6" s="509">
        <f t="shared" si="6"/>
        <v>65.396410920697221</v>
      </c>
      <c r="BM6" s="509">
        <f t="shared" si="6"/>
        <v>51.483577534736391</v>
      </c>
      <c r="BN6" s="509">
        <f t="shared" si="6"/>
        <v>50.233626574888149</v>
      </c>
      <c r="BO6" s="509">
        <f t="shared" si="6"/>
        <v>37.345721613041349</v>
      </c>
      <c r="BP6" s="509">
        <f t="shared" ref="BP6:CG6" si="7">SUM(BP13,BP16)</f>
        <v>28.278218738752912</v>
      </c>
      <c r="BQ6" s="509">
        <f t="shared" si="7"/>
        <v>18.508530036452314</v>
      </c>
      <c r="BR6" s="509">
        <f t="shared" si="7"/>
        <v>12.288244013077932</v>
      </c>
      <c r="BS6" s="509">
        <f t="shared" si="7"/>
        <v>6.8174169843168348</v>
      </c>
      <c r="BT6" s="509">
        <f t="shared" si="7"/>
        <v>4.8587791485131495</v>
      </c>
      <c r="BU6" s="509">
        <f t="shared" si="7"/>
        <v>3.2507548237949484</v>
      </c>
      <c r="BV6" s="509">
        <f t="shared" si="7"/>
        <v>1.5711076788582328</v>
      </c>
      <c r="BW6" s="509">
        <f t="shared" si="7"/>
        <v>0.57568437823619578</v>
      </c>
      <c r="BX6" s="509">
        <f t="shared" si="7"/>
        <v>0</v>
      </c>
      <c r="BY6" s="509">
        <f t="shared" si="7"/>
        <v>0</v>
      </c>
      <c r="BZ6" s="484">
        <f t="shared" si="7"/>
        <v>0</v>
      </c>
      <c r="CA6" s="484">
        <f t="shared" si="7"/>
        <v>0</v>
      </c>
      <c r="CB6" s="484">
        <f t="shared" si="7"/>
        <v>0</v>
      </c>
      <c r="CC6" s="484">
        <f t="shared" si="7"/>
        <v>0</v>
      </c>
      <c r="CD6" s="484">
        <f t="shared" si="7"/>
        <v>0</v>
      </c>
      <c r="CE6" s="484">
        <f t="shared" si="7"/>
        <v>0</v>
      </c>
      <c r="CF6" s="484">
        <f t="shared" si="7"/>
        <v>0</v>
      </c>
      <c r="CG6" s="485">
        <f t="shared" si="7"/>
        <v>0</v>
      </c>
    </row>
    <row r="7" spans="1:85" s="439" customFormat="1" x14ac:dyDescent="0.35">
      <c r="A7" s="436"/>
      <c r="B7" s="62"/>
      <c r="C7" s="201"/>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09"/>
      <c r="BA7" s="509"/>
      <c r="BB7" s="509"/>
      <c r="BC7" s="509"/>
      <c r="BD7" s="509"/>
      <c r="BE7" s="509"/>
      <c r="BF7" s="509"/>
      <c r="BG7" s="509"/>
      <c r="BH7" s="509"/>
      <c r="BI7" s="509"/>
      <c r="BJ7" s="509"/>
      <c r="BK7" s="509"/>
      <c r="BL7" s="509"/>
      <c r="BM7" s="509"/>
      <c r="BN7" s="509"/>
      <c r="BO7" s="509"/>
      <c r="BP7" s="509"/>
      <c r="BQ7" s="509"/>
      <c r="BR7" s="509"/>
      <c r="BS7" s="509"/>
      <c r="BT7" s="509"/>
      <c r="BU7" s="509"/>
      <c r="BV7" s="509"/>
      <c r="BW7" s="509"/>
      <c r="BX7" s="509"/>
      <c r="BY7" s="509"/>
      <c r="BZ7" s="484"/>
      <c r="CA7" s="484"/>
      <c r="CB7" s="484"/>
      <c r="CC7" s="484"/>
      <c r="CD7" s="484"/>
      <c r="CE7" s="484"/>
      <c r="CF7" s="484"/>
      <c r="CG7" s="485"/>
    </row>
    <row r="8" spans="1:85" s="439" customFormat="1" x14ac:dyDescent="0.35">
      <c r="A8" s="436"/>
      <c r="B8" s="69" t="s">
        <v>727</v>
      </c>
      <c r="C8" s="201"/>
      <c r="D8" s="508">
        <v>0</v>
      </c>
      <c r="E8" s="508">
        <v>0</v>
      </c>
      <c r="F8" s="508">
        <v>0</v>
      </c>
      <c r="G8" s="508">
        <v>0</v>
      </c>
      <c r="H8" s="508">
        <v>0</v>
      </c>
      <c r="I8" s="508">
        <v>0</v>
      </c>
      <c r="J8" s="508">
        <v>0</v>
      </c>
      <c r="K8" s="508">
        <v>0</v>
      </c>
      <c r="L8" s="508">
        <v>0</v>
      </c>
      <c r="M8" s="508">
        <v>0</v>
      </c>
      <c r="N8" s="508">
        <v>0</v>
      </c>
      <c r="O8" s="508">
        <v>0</v>
      </c>
      <c r="P8" s="508">
        <v>0</v>
      </c>
      <c r="Q8" s="508">
        <v>0</v>
      </c>
      <c r="R8" s="508">
        <v>0</v>
      </c>
      <c r="S8" s="508">
        <v>0</v>
      </c>
      <c r="T8" s="508">
        <v>0</v>
      </c>
      <c r="U8" s="508">
        <v>0</v>
      </c>
      <c r="V8" s="508">
        <v>0</v>
      </c>
      <c r="W8" s="508">
        <v>0</v>
      </c>
      <c r="X8" s="508">
        <v>0</v>
      </c>
      <c r="Y8" s="508">
        <v>0</v>
      </c>
      <c r="Z8" s="508">
        <v>0</v>
      </c>
      <c r="AA8" s="508">
        <v>0</v>
      </c>
      <c r="AB8" s="508">
        <v>0</v>
      </c>
      <c r="AC8" s="508">
        <v>0</v>
      </c>
      <c r="AD8" s="508">
        <v>0</v>
      </c>
      <c r="AE8" s="508">
        <v>0</v>
      </c>
      <c r="AF8" s="508">
        <v>0</v>
      </c>
      <c r="AG8" s="508">
        <v>0</v>
      </c>
      <c r="AH8" s="508">
        <v>0</v>
      </c>
      <c r="AI8" s="508">
        <v>0</v>
      </c>
      <c r="AJ8" s="508">
        <v>0</v>
      </c>
      <c r="AK8" s="508">
        <v>0</v>
      </c>
      <c r="AL8" s="508">
        <v>0</v>
      </c>
      <c r="AM8" s="508">
        <v>0</v>
      </c>
      <c r="AN8" s="508">
        <v>0</v>
      </c>
      <c r="AO8" s="508">
        <v>0</v>
      </c>
      <c r="AP8" s="508">
        <v>0</v>
      </c>
      <c r="AQ8" s="508">
        <v>0</v>
      </c>
      <c r="AR8" s="508">
        <v>0</v>
      </c>
      <c r="AS8" s="508">
        <v>0</v>
      </c>
      <c r="AT8" s="508">
        <v>0</v>
      </c>
      <c r="AU8" s="508">
        <v>0</v>
      </c>
      <c r="AV8" s="508">
        <v>0</v>
      </c>
      <c r="AW8" s="508">
        <v>0</v>
      </c>
      <c r="AX8" s="508">
        <v>0</v>
      </c>
      <c r="AY8" s="508">
        <v>0</v>
      </c>
      <c r="AZ8" s="508">
        <v>0</v>
      </c>
      <c r="BA8" s="508">
        <v>0</v>
      </c>
      <c r="BB8" s="508">
        <v>0</v>
      </c>
      <c r="BC8" s="508">
        <v>0</v>
      </c>
      <c r="BD8" s="508">
        <v>0</v>
      </c>
      <c r="BE8" s="508">
        <v>0</v>
      </c>
      <c r="BF8" s="508">
        <v>0</v>
      </c>
      <c r="BG8" s="508">
        <v>0</v>
      </c>
      <c r="BH8" s="508">
        <v>0</v>
      </c>
      <c r="BI8" s="508">
        <v>0</v>
      </c>
      <c r="BJ8" s="508">
        <v>0</v>
      </c>
      <c r="BK8" s="508">
        <v>0</v>
      </c>
      <c r="BL8" s="508">
        <v>0</v>
      </c>
      <c r="BM8" s="508">
        <v>0</v>
      </c>
      <c r="BN8" s="508">
        <v>0</v>
      </c>
      <c r="BO8" s="508">
        <v>0</v>
      </c>
      <c r="BP8" s="508">
        <v>0</v>
      </c>
      <c r="BQ8" s="508">
        <v>0</v>
      </c>
      <c r="BR8" s="508">
        <v>0</v>
      </c>
      <c r="BS8" s="508">
        <v>0</v>
      </c>
      <c r="BT8" s="508">
        <v>0</v>
      </c>
      <c r="BU8" s="508">
        <v>109.92024563645997</v>
      </c>
      <c r="BV8" s="508">
        <v>184.96516445151136</v>
      </c>
      <c r="BW8" s="508">
        <v>222.34116190855801</v>
      </c>
      <c r="BX8" s="508">
        <v>256.97234059495503</v>
      </c>
      <c r="BY8" s="508">
        <v>187.71946333253899</v>
      </c>
      <c r="BZ8" s="516">
        <v>253.40747960340499</v>
      </c>
      <c r="CA8" s="480">
        <v>193.70661491853301</v>
      </c>
      <c r="CB8" s="480">
        <v>207.39290730601701</v>
      </c>
      <c r="CC8" s="480">
        <v>207.39071537785</v>
      </c>
      <c r="CD8" s="480">
        <v>211.070117143928</v>
      </c>
      <c r="CE8" s="480">
        <v>217.96757000920101</v>
      </c>
      <c r="CF8" s="480">
        <v>221.760532219911</v>
      </c>
      <c r="CG8" s="482">
        <v>221.28716862594999</v>
      </c>
    </row>
    <row r="9" spans="1:85" s="439" customFormat="1" x14ac:dyDescent="0.35">
      <c r="A9" s="436"/>
      <c r="B9" s="62" t="s">
        <v>728</v>
      </c>
      <c r="C9" s="201"/>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509"/>
      <c r="BA9" s="509"/>
      <c r="BB9" s="509"/>
      <c r="BC9" s="509"/>
      <c r="BD9" s="509"/>
      <c r="BE9" s="509"/>
      <c r="BF9" s="509"/>
      <c r="BG9" s="509"/>
      <c r="BH9" s="509"/>
      <c r="BI9" s="509"/>
      <c r="BJ9" s="509"/>
      <c r="BK9" s="509"/>
      <c r="BL9" s="509"/>
      <c r="BM9" s="509"/>
      <c r="BN9" s="509"/>
      <c r="BO9" s="509"/>
      <c r="BP9" s="509"/>
      <c r="BQ9" s="509"/>
      <c r="BR9" s="509"/>
      <c r="BS9" s="509"/>
      <c r="BT9" s="509"/>
      <c r="BU9" s="509">
        <v>28.738193901895265</v>
      </c>
      <c r="BV9" s="509">
        <v>57.901574344580844</v>
      </c>
      <c r="BW9" s="509">
        <v>69.585100913523902</v>
      </c>
      <c r="BX9" s="509">
        <v>85.977415863870505</v>
      </c>
      <c r="BY9" s="509">
        <v>62.719447577368399</v>
      </c>
      <c r="BZ9" s="484">
        <v>96.510367589600904</v>
      </c>
      <c r="CA9" s="484">
        <v>83.5830623901591</v>
      </c>
      <c r="CB9" s="484">
        <v>79.806071983306396</v>
      </c>
      <c r="CC9" s="484">
        <v>79.665069759256696</v>
      </c>
      <c r="CD9" s="484">
        <v>81.022160270984401</v>
      </c>
      <c r="CE9" s="484">
        <v>83.498866932498004</v>
      </c>
      <c r="CF9" s="484">
        <v>85.177227237779505</v>
      </c>
      <c r="CG9" s="485">
        <v>85.199512826125101</v>
      </c>
    </row>
    <row r="10" spans="1:85" s="439" customFormat="1" x14ac:dyDescent="0.35">
      <c r="A10" s="436"/>
      <c r="B10" s="62" t="s">
        <v>729</v>
      </c>
      <c r="C10" s="201"/>
      <c r="D10" s="509"/>
      <c r="E10" s="509"/>
      <c r="F10" s="509"/>
      <c r="G10" s="509"/>
      <c r="H10" s="509"/>
      <c r="I10" s="509"/>
      <c r="J10" s="509"/>
      <c r="K10" s="509"/>
      <c r="L10" s="509"/>
      <c r="M10" s="509"/>
      <c r="N10" s="509"/>
      <c r="O10" s="509"/>
      <c r="P10" s="509"/>
      <c r="Q10" s="509"/>
      <c r="R10" s="509"/>
      <c r="S10" s="509"/>
      <c r="T10" s="509"/>
      <c r="U10" s="509"/>
      <c r="V10" s="509"/>
      <c r="W10" s="509"/>
      <c r="X10" s="509"/>
      <c r="Y10" s="509"/>
      <c r="Z10" s="509"/>
      <c r="AA10" s="509"/>
      <c r="AB10" s="509"/>
      <c r="AC10" s="509"/>
      <c r="AD10" s="509"/>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509"/>
      <c r="BA10" s="509"/>
      <c r="BB10" s="509"/>
      <c r="BC10" s="509"/>
      <c r="BD10" s="509"/>
      <c r="BE10" s="509"/>
      <c r="BF10" s="509"/>
      <c r="BG10" s="509"/>
      <c r="BH10" s="509"/>
      <c r="BI10" s="509"/>
      <c r="BJ10" s="509"/>
      <c r="BK10" s="509"/>
      <c r="BL10" s="509"/>
      <c r="BM10" s="509"/>
      <c r="BN10" s="509"/>
      <c r="BO10" s="509"/>
      <c r="BP10" s="509"/>
      <c r="BQ10" s="509"/>
      <c r="BR10" s="509"/>
      <c r="BS10" s="509"/>
      <c r="BT10" s="509"/>
      <c r="BU10" s="509">
        <v>81.182051734564709</v>
      </c>
      <c r="BV10" s="509">
        <v>127.06359010693052</v>
      </c>
      <c r="BW10" s="509">
        <v>152.75606099503401</v>
      </c>
      <c r="BX10" s="509">
        <v>170.99492473108401</v>
      </c>
      <c r="BY10" s="509">
        <v>125.00001575517</v>
      </c>
      <c r="BZ10" s="484">
        <v>156.89711201380501</v>
      </c>
      <c r="CA10" s="484">
        <v>110.12355252837401</v>
      </c>
      <c r="CB10" s="484">
        <v>127.586835322711</v>
      </c>
      <c r="CC10" s="484">
        <v>127.725645618594</v>
      </c>
      <c r="CD10" s="484">
        <v>130.04795687294299</v>
      </c>
      <c r="CE10" s="484">
        <v>134.46870307670301</v>
      </c>
      <c r="CF10" s="484">
        <v>136.58330498213101</v>
      </c>
      <c r="CG10" s="485">
        <v>136.08765579982401</v>
      </c>
    </row>
    <row r="11" spans="1:85" s="439" customFormat="1" ht="26.25" customHeight="1" x14ac:dyDescent="0.35">
      <c r="A11" s="510"/>
      <c r="B11" s="69" t="s">
        <v>730</v>
      </c>
      <c r="C11" s="238"/>
      <c r="D11" s="508">
        <v>0</v>
      </c>
      <c r="E11" s="508">
        <v>0</v>
      </c>
      <c r="F11" s="508">
        <v>0</v>
      </c>
      <c r="G11" s="508">
        <v>0</v>
      </c>
      <c r="H11" s="508">
        <v>0</v>
      </c>
      <c r="I11" s="508">
        <v>0</v>
      </c>
      <c r="J11" s="508">
        <v>0</v>
      </c>
      <c r="K11" s="508">
        <v>0</v>
      </c>
      <c r="L11" s="508">
        <v>0</v>
      </c>
      <c r="M11" s="508">
        <v>0</v>
      </c>
      <c r="N11" s="508">
        <v>0</v>
      </c>
      <c r="O11" s="508">
        <v>0</v>
      </c>
      <c r="P11" s="508">
        <v>0</v>
      </c>
      <c r="Q11" s="508">
        <v>0</v>
      </c>
      <c r="R11" s="508">
        <v>0</v>
      </c>
      <c r="S11" s="508">
        <v>0</v>
      </c>
      <c r="T11" s="508">
        <v>0</v>
      </c>
      <c r="U11" s="508">
        <v>0</v>
      </c>
      <c r="V11" s="508">
        <v>0</v>
      </c>
      <c r="W11" s="508">
        <v>0</v>
      </c>
      <c r="X11" s="508">
        <v>0</v>
      </c>
      <c r="Y11" s="508">
        <v>0</v>
      </c>
      <c r="Z11" s="508">
        <v>0</v>
      </c>
      <c r="AA11" s="508">
        <v>0</v>
      </c>
      <c r="AB11" s="508">
        <v>0</v>
      </c>
      <c r="AC11" s="508">
        <v>0</v>
      </c>
      <c r="AD11" s="508">
        <v>0</v>
      </c>
      <c r="AE11" s="508">
        <v>0</v>
      </c>
      <c r="AF11" s="508">
        <v>0</v>
      </c>
      <c r="AG11" s="508">
        <v>0</v>
      </c>
      <c r="AH11" s="508">
        <f t="shared" ref="AH11:BM11" si="8">SUM(AH12:AH13)</f>
        <v>505</v>
      </c>
      <c r="AI11" s="508">
        <f t="shared" si="8"/>
        <v>562.88724981467749</v>
      </c>
      <c r="AJ11" s="508">
        <f t="shared" si="8"/>
        <v>636.0202001482578</v>
      </c>
      <c r="AK11" s="508">
        <f t="shared" si="8"/>
        <v>685.84818383988136</v>
      </c>
      <c r="AL11" s="508">
        <f t="shared" si="8"/>
        <v>716</v>
      </c>
      <c r="AM11" s="508">
        <f t="shared" si="8"/>
        <v>756</v>
      </c>
      <c r="AN11" s="508">
        <f t="shared" si="8"/>
        <v>759</v>
      </c>
      <c r="AO11" s="508">
        <f t="shared" si="8"/>
        <v>767</v>
      </c>
      <c r="AP11" s="508">
        <f t="shared" si="8"/>
        <v>785</v>
      </c>
      <c r="AQ11" s="508">
        <f t="shared" si="8"/>
        <v>789.25</v>
      </c>
      <c r="AR11" s="508">
        <f t="shared" si="8"/>
        <v>787.16399999999999</v>
      </c>
      <c r="AS11" s="508">
        <f t="shared" si="8"/>
        <v>771.303</v>
      </c>
      <c r="AT11" s="508">
        <f t="shared" si="8"/>
        <v>788.89200000000005</v>
      </c>
      <c r="AU11" s="508">
        <f t="shared" si="8"/>
        <v>878.78200000000004</v>
      </c>
      <c r="AV11" s="508">
        <f t="shared" si="8"/>
        <v>860.14800000000002</v>
      </c>
      <c r="AW11" s="508">
        <f t="shared" si="8"/>
        <v>868</v>
      </c>
      <c r="AX11" s="508">
        <f t="shared" si="8"/>
        <v>841.82099999999991</v>
      </c>
      <c r="AY11" s="508">
        <f t="shared" si="8"/>
        <v>821.31099999999992</v>
      </c>
      <c r="AZ11" s="508">
        <f t="shared" si="8"/>
        <v>771.62099999999998</v>
      </c>
      <c r="BA11" s="508">
        <f t="shared" si="8"/>
        <v>767.95100000000014</v>
      </c>
      <c r="BB11" s="508">
        <f t="shared" si="8"/>
        <v>744.78599999999994</v>
      </c>
      <c r="BC11" s="508">
        <f t="shared" si="8"/>
        <v>750.40700000000015</v>
      </c>
      <c r="BD11" s="508">
        <f t="shared" si="8"/>
        <v>722.57399999999996</v>
      </c>
      <c r="BE11" s="508">
        <f t="shared" si="8"/>
        <v>830.53729334177387</v>
      </c>
      <c r="BF11" s="508">
        <f t="shared" si="8"/>
        <v>836.62692212999991</v>
      </c>
      <c r="BG11" s="508">
        <f t="shared" si="8"/>
        <v>779.6027927405496</v>
      </c>
      <c r="BH11" s="508">
        <f t="shared" si="8"/>
        <v>720.87099999999998</v>
      </c>
      <c r="BI11" s="508">
        <f t="shared" si="8"/>
        <v>697.05176069000004</v>
      </c>
      <c r="BJ11" s="508">
        <f t="shared" si="8"/>
        <v>642.11463335999997</v>
      </c>
      <c r="BK11" s="508">
        <f t="shared" si="8"/>
        <v>600.31661291890316</v>
      </c>
      <c r="BL11" s="508">
        <f t="shared" si="8"/>
        <v>559.92442127000004</v>
      </c>
      <c r="BM11" s="508">
        <f t="shared" si="8"/>
        <v>548.03660721503923</v>
      </c>
      <c r="BN11" s="508">
        <f t="shared" ref="BN11:CG11" si="9">SUM(BN12:BN13)</f>
        <v>529.75740402523707</v>
      </c>
      <c r="BO11" s="508">
        <f t="shared" si="9"/>
        <v>518.53362152957493</v>
      </c>
      <c r="BP11" s="508">
        <f t="shared" si="9"/>
        <v>523.88457191740724</v>
      </c>
      <c r="BQ11" s="508">
        <f t="shared" si="9"/>
        <v>513.45475950999992</v>
      </c>
      <c r="BR11" s="508">
        <f t="shared" si="9"/>
        <v>516.08061811252776</v>
      </c>
      <c r="BS11" s="508">
        <f t="shared" si="9"/>
        <v>522.03452683860587</v>
      </c>
      <c r="BT11" s="508">
        <f t="shared" si="9"/>
        <v>516.30467009524364</v>
      </c>
      <c r="BU11" s="508">
        <f t="shared" si="9"/>
        <v>354.38444881915711</v>
      </c>
      <c r="BV11" s="508">
        <f t="shared" si="9"/>
        <v>245.10983985996961</v>
      </c>
      <c r="BW11" s="508">
        <f t="shared" si="9"/>
        <v>245.1947634237759</v>
      </c>
      <c r="BX11" s="508">
        <f t="shared" si="9"/>
        <v>208.173576253031</v>
      </c>
      <c r="BY11" s="508">
        <f t="shared" si="9"/>
        <v>133.742701780928</v>
      </c>
      <c r="BZ11" s="480">
        <f t="shared" si="9"/>
        <v>130.576736913075</v>
      </c>
      <c r="CA11" s="480">
        <f t="shared" si="9"/>
        <v>115.72094142129799</v>
      </c>
      <c r="CB11" s="480">
        <f t="shared" si="9"/>
        <v>137.18578891229799</v>
      </c>
      <c r="CC11" s="480">
        <f t="shared" si="9"/>
        <v>118.87098359588001</v>
      </c>
      <c r="CD11" s="480">
        <f t="shared" si="9"/>
        <v>105.437591763485</v>
      </c>
      <c r="CE11" s="480">
        <f t="shared" si="9"/>
        <v>93.539123314361106</v>
      </c>
      <c r="CF11" s="480">
        <f t="shared" si="9"/>
        <v>82.956067598874597</v>
      </c>
      <c r="CG11" s="482">
        <f t="shared" si="9"/>
        <v>73.583622897865894</v>
      </c>
    </row>
    <row r="12" spans="1:85" s="439" customFormat="1" x14ac:dyDescent="0.35">
      <c r="A12" s="436"/>
      <c r="B12" s="62" t="s">
        <v>546</v>
      </c>
      <c r="C12" s="201"/>
      <c r="D12" s="509" t="s">
        <v>615</v>
      </c>
      <c r="E12" s="509" t="s">
        <v>615</v>
      </c>
      <c r="F12" s="509" t="s">
        <v>615</v>
      </c>
      <c r="G12" s="509" t="s">
        <v>615</v>
      </c>
      <c r="H12" s="509" t="s">
        <v>615</v>
      </c>
      <c r="I12" s="509" t="s">
        <v>615</v>
      </c>
      <c r="J12" s="509" t="s">
        <v>615</v>
      </c>
      <c r="K12" s="509" t="s">
        <v>615</v>
      </c>
      <c r="L12" s="509" t="s">
        <v>615</v>
      </c>
      <c r="M12" s="509" t="s">
        <v>615</v>
      </c>
      <c r="N12" s="509" t="s">
        <v>615</v>
      </c>
      <c r="O12" s="509" t="s">
        <v>615</v>
      </c>
      <c r="P12" s="509" t="s">
        <v>615</v>
      </c>
      <c r="Q12" s="509" t="s">
        <v>615</v>
      </c>
      <c r="R12" s="509" t="s">
        <v>615</v>
      </c>
      <c r="S12" s="509" t="s">
        <v>615</v>
      </c>
      <c r="T12" s="509" t="s">
        <v>615</v>
      </c>
      <c r="U12" s="509" t="s">
        <v>615</v>
      </c>
      <c r="V12" s="509" t="s">
        <v>615</v>
      </c>
      <c r="W12" s="509" t="s">
        <v>615</v>
      </c>
      <c r="X12" s="509" t="s">
        <v>615</v>
      </c>
      <c r="Y12" s="509" t="s">
        <v>615</v>
      </c>
      <c r="Z12" s="509" t="s">
        <v>615</v>
      </c>
      <c r="AA12" s="509" t="s">
        <v>615</v>
      </c>
      <c r="AB12" s="509" t="s">
        <v>615</v>
      </c>
      <c r="AC12" s="509" t="s">
        <v>615</v>
      </c>
      <c r="AD12" s="509" t="s">
        <v>615</v>
      </c>
      <c r="AE12" s="509" t="s">
        <v>615</v>
      </c>
      <c r="AF12" s="509" t="s">
        <v>615</v>
      </c>
      <c r="AG12" s="509" t="s">
        <v>615</v>
      </c>
      <c r="AH12" s="509">
        <v>433.19637841651365</v>
      </c>
      <c r="AI12" s="509">
        <v>491.57804255409542</v>
      </c>
      <c r="AJ12" s="509">
        <v>554.82967264977924</v>
      </c>
      <c r="AK12" s="509">
        <v>597.63212258588965</v>
      </c>
      <c r="AL12" s="509">
        <v>630.14592004132612</v>
      </c>
      <c r="AM12" s="509">
        <v>661.919258538132</v>
      </c>
      <c r="AN12" s="509">
        <v>665.25957529428422</v>
      </c>
      <c r="AO12" s="509">
        <v>668.58081446977872</v>
      </c>
      <c r="AP12" s="509">
        <v>686.54822330144486</v>
      </c>
      <c r="AQ12" s="509">
        <v>687.83778406598583</v>
      </c>
      <c r="AR12" s="509">
        <v>683.46392070541924</v>
      </c>
      <c r="AS12" s="509">
        <v>656.05418789515488</v>
      </c>
      <c r="AT12" s="509">
        <v>683.68441738207923</v>
      </c>
      <c r="AU12" s="509">
        <v>746.31190271576043</v>
      </c>
      <c r="AV12" s="509">
        <v>720.91047448732343</v>
      </c>
      <c r="AW12" s="509">
        <v>722.98375426855523</v>
      </c>
      <c r="AX12" s="509">
        <v>701.70056148671415</v>
      </c>
      <c r="AY12" s="509">
        <v>683.57531623989541</v>
      </c>
      <c r="AZ12" s="509">
        <v>648.47078202168245</v>
      </c>
      <c r="BA12" s="509">
        <v>655.47438801712497</v>
      </c>
      <c r="BB12" s="509">
        <v>638.58108077177928</v>
      </c>
      <c r="BC12" s="509">
        <v>650.31584786041594</v>
      </c>
      <c r="BD12" s="509">
        <v>631.10693085508979</v>
      </c>
      <c r="BE12" s="509">
        <v>736.26207961364651</v>
      </c>
      <c r="BF12" s="509">
        <v>738.48558911616817</v>
      </c>
      <c r="BG12" s="509">
        <v>691.18314787227746</v>
      </c>
      <c r="BH12" s="509">
        <v>636.20925212450004</v>
      </c>
      <c r="BI12" s="509">
        <v>618.61569305871558</v>
      </c>
      <c r="BJ12" s="509">
        <v>572.93044173153885</v>
      </c>
      <c r="BK12" s="509">
        <v>547.30458607473906</v>
      </c>
      <c r="BL12" s="509">
        <v>515.55293311502305</v>
      </c>
      <c r="BM12" s="509">
        <v>512.88008897976067</v>
      </c>
      <c r="BN12" s="509">
        <v>492.72786275860085</v>
      </c>
      <c r="BO12" s="509">
        <v>489.66027087611786</v>
      </c>
      <c r="BP12" s="509">
        <v>502.77979164042989</v>
      </c>
      <c r="BQ12" s="509">
        <v>499.19309366482179</v>
      </c>
      <c r="BR12" s="509">
        <v>506.96691126187358</v>
      </c>
      <c r="BS12" s="509">
        <v>516.5294929940469</v>
      </c>
      <c r="BT12" s="509">
        <v>512.97957527602387</v>
      </c>
      <c r="BU12" s="509">
        <v>351.4503564749092</v>
      </c>
      <c r="BV12" s="509">
        <v>243.72607386059869</v>
      </c>
      <c r="BW12" s="509">
        <v>244.69765132073701</v>
      </c>
      <c r="BX12" s="509">
        <v>208.173576253031</v>
      </c>
      <c r="BY12" s="509">
        <v>133.742701780928</v>
      </c>
      <c r="BZ12" s="484">
        <v>130.576736913075</v>
      </c>
      <c r="CA12" s="484">
        <v>115.72094142129799</v>
      </c>
      <c r="CB12" s="484">
        <v>137.18578891229799</v>
      </c>
      <c r="CC12" s="484">
        <v>118.87098359588001</v>
      </c>
      <c r="CD12" s="484">
        <v>105.437591763485</v>
      </c>
      <c r="CE12" s="484">
        <v>93.539123314361106</v>
      </c>
      <c r="CF12" s="484">
        <v>82.956067598874597</v>
      </c>
      <c r="CG12" s="485">
        <v>73.583622897865894</v>
      </c>
    </row>
    <row r="13" spans="1:85" s="439" customFormat="1" x14ac:dyDescent="0.35">
      <c r="A13" s="436"/>
      <c r="B13" s="62" t="s">
        <v>545</v>
      </c>
      <c r="C13" s="201"/>
      <c r="D13" s="509" t="s">
        <v>615</v>
      </c>
      <c r="E13" s="509" t="s">
        <v>615</v>
      </c>
      <c r="F13" s="509" t="s">
        <v>615</v>
      </c>
      <c r="G13" s="509" t="s">
        <v>615</v>
      </c>
      <c r="H13" s="509" t="s">
        <v>615</v>
      </c>
      <c r="I13" s="509" t="s">
        <v>615</v>
      </c>
      <c r="J13" s="509" t="s">
        <v>615</v>
      </c>
      <c r="K13" s="509" t="s">
        <v>615</v>
      </c>
      <c r="L13" s="509" t="s">
        <v>615</v>
      </c>
      <c r="M13" s="509" t="s">
        <v>615</v>
      </c>
      <c r="N13" s="509" t="s">
        <v>615</v>
      </c>
      <c r="O13" s="509" t="s">
        <v>615</v>
      </c>
      <c r="P13" s="509" t="s">
        <v>615</v>
      </c>
      <c r="Q13" s="509" t="s">
        <v>615</v>
      </c>
      <c r="R13" s="509" t="s">
        <v>615</v>
      </c>
      <c r="S13" s="509" t="s">
        <v>615</v>
      </c>
      <c r="T13" s="509" t="s">
        <v>615</v>
      </c>
      <c r="U13" s="509" t="s">
        <v>615</v>
      </c>
      <c r="V13" s="509" t="s">
        <v>615</v>
      </c>
      <c r="W13" s="509" t="s">
        <v>615</v>
      </c>
      <c r="X13" s="509" t="s">
        <v>615</v>
      </c>
      <c r="Y13" s="509" t="s">
        <v>615</v>
      </c>
      <c r="Z13" s="509" t="s">
        <v>615</v>
      </c>
      <c r="AA13" s="509" t="s">
        <v>615</v>
      </c>
      <c r="AB13" s="509" t="s">
        <v>615</v>
      </c>
      <c r="AC13" s="509" t="s">
        <v>615</v>
      </c>
      <c r="AD13" s="509" t="s">
        <v>615</v>
      </c>
      <c r="AE13" s="509" t="s">
        <v>615</v>
      </c>
      <c r="AF13" s="509" t="s">
        <v>615</v>
      </c>
      <c r="AG13" s="509" t="s">
        <v>615</v>
      </c>
      <c r="AH13" s="509">
        <v>71.803621583486347</v>
      </c>
      <c r="AI13" s="509">
        <v>71.309207260582085</v>
      </c>
      <c r="AJ13" s="509">
        <v>81.190527498478616</v>
      </c>
      <c r="AK13" s="509">
        <v>88.216061253991739</v>
      </c>
      <c r="AL13" s="509">
        <v>85.854079958673921</v>
      </c>
      <c r="AM13" s="509">
        <v>94.080741461868001</v>
      </c>
      <c r="AN13" s="509">
        <v>93.74042470571581</v>
      </c>
      <c r="AO13" s="509">
        <v>98.41918553022127</v>
      </c>
      <c r="AP13" s="509">
        <v>98.451776698555136</v>
      </c>
      <c r="AQ13" s="509">
        <v>101.4122159340142</v>
      </c>
      <c r="AR13" s="509">
        <v>103.7000792945807</v>
      </c>
      <c r="AS13" s="509">
        <v>115.24881210484507</v>
      </c>
      <c r="AT13" s="509">
        <v>105.20758261792079</v>
      </c>
      <c r="AU13" s="509">
        <v>132.47009728423961</v>
      </c>
      <c r="AV13" s="509">
        <v>139.23752551267657</v>
      </c>
      <c r="AW13" s="509">
        <v>145.01624573144477</v>
      </c>
      <c r="AX13" s="509">
        <v>140.12043851328579</v>
      </c>
      <c r="AY13" s="509">
        <v>137.73568376010451</v>
      </c>
      <c r="AZ13" s="509">
        <v>123.15021797831749</v>
      </c>
      <c r="BA13" s="509">
        <v>112.47661198287514</v>
      </c>
      <c r="BB13" s="509">
        <v>106.20491922822067</v>
      </c>
      <c r="BC13" s="509">
        <v>100.0911521395842</v>
      </c>
      <c r="BD13" s="509">
        <v>91.467069144910184</v>
      </c>
      <c r="BE13" s="509">
        <v>94.275213728127369</v>
      </c>
      <c r="BF13" s="509">
        <v>98.141333013831741</v>
      </c>
      <c r="BG13" s="509">
        <v>88.419644868272087</v>
      </c>
      <c r="BH13" s="509">
        <v>84.661747875499969</v>
      </c>
      <c r="BI13" s="509">
        <v>78.43606763128443</v>
      </c>
      <c r="BJ13" s="509">
        <v>69.184191628461178</v>
      </c>
      <c r="BK13" s="509">
        <v>53.012026844164069</v>
      </c>
      <c r="BL13" s="509">
        <v>44.371488154976973</v>
      </c>
      <c r="BM13" s="509">
        <v>35.156518235278511</v>
      </c>
      <c r="BN13" s="509">
        <v>37.029541266636251</v>
      </c>
      <c r="BO13" s="509">
        <v>28.873350653457123</v>
      </c>
      <c r="BP13" s="509">
        <v>21.10478027697734</v>
      </c>
      <c r="BQ13" s="509">
        <v>14.26166584517814</v>
      </c>
      <c r="BR13" s="509">
        <v>9.1137068506542054</v>
      </c>
      <c r="BS13" s="509">
        <v>5.5050338445589686</v>
      </c>
      <c r="BT13" s="509">
        <v>3.3250948192197995</v>
      </c>
      <c r="BU13" s="509">
        <v>2.934092344247913</v>
      </c>
      <c r="BV13" s="509">
        <v>1.3837659993709353</v>
      </c>
      <c r="BW13" s="509">
        <v>0.49711210303887898</v>
      </c>
      <c r="BX13" s="509">
        <v>0</v>
      </c>
      <c r="BY13" s="509">
        <v>0</v>
      </c>
      <c r="BZ13" s="484">
        <v>0</v>
      </c>
      <c r="CA13" s="484">
        <v>0</v>
      </c>
      <c r="CB13" s="484">
        <v>0</v>
      </c>
      <c r="CC13" s="484">
        <v>0</v>
      </c>
      <c r="CD13" s="484">
        <v>0</v>
      </c>
      <c r="CE13" s="484">
        <v>0</v>
      </c>
      <c r="CF13" s="484">
        <v>0</v>
      </c>
      <c r="CG13" s="485">
        <v>0</v>
      </c>
    </row>
    <row r="14" spans="1:85" s="439" customFormat="1" ht="26.25" customHeight="1" x14ac:dyDescent="0.35">
      <c r="A14" s="436"/>
      <c r="B14" s="69" t="s">
        <v>731</v>
      </c>
      <c r="C14" s="62"/>
      <c r="D14" s="508">
        <v>0</v>
      </c>
      <c r="E14" s="508">
        <v>0</v>
      </c>
      <c r="F14" s="508">
        <v>0</v>
      </c>
      <c r="G14" s="508">
        <v>0</v>
      </c>
      <c r="H14" s="508">
        <v>0</v>
      </c>
      <c r="I14" s="508">
        <v>0</v>
      </c>
      <c r="J14" s="508">
        <v>0</v>
      </c>
      <c r="K14" s="508">
        <v>0</v>
      </c>
      <c r="L14" s="508">
        <v>0</v>
      </c>
      <c r="M14" s="508">
        <v>0</v>
      </c>
      <c r="N14" s="508">
        <v>0</v>
      </c>
      <c r="O14" s="508">
        <v>0</v>
      </c>
      <c r="P14" s="508">
        <v>0</v>
      </c>
      <c r="Q14" s="508">
        <v>0</v>
      </c>
      <c r="R14" s="508">
        <v>0</v>
      </c>
      <c r="S14" s="508">
        <v>0</v>
      </c>
      <c r="T14" s="508">
        <v>0</v>
      </c>
      <c r="U14" s="508">
        <v>0</v>
      </c>
      <c r="V14" s="508">
        <v>0</v>
      </c>
      <c r="W14" s="508">
        <v>0</v>
      </c>
      <c r="X14" s="508">
        <v>0</v>
      </c>
      <c r="Y14" s="508">
        <v>0</v>
      </c>
      <c r="Z14" s="508">
        <v>0</v>
      </c>
      <c r="AA14" s="508">
        <v>0</v>
      </c>
      <c r="AB14" s="508">
        <v>0</v>
      </c>
      <c r="AC14" s="508">
        <v>0</v>
      </c>
      <c r="AD14" s="508">
        <v>0</v>
      </c>
      <c r="AE14" s="508">
        <v>0</v>
      </c>
      <c r="AF14" s="508">
        <v>0</v>
      </c>
      <c r="AG14" s="508">
        <v>0</v>
      </c>
      <c r="AH14" s="508">
        <f t="shared" ref="AH14:BM14" si="10">SUM(AH15:AH16)</f>
        <v>0</v>
      </c>
      <c r="AI14" s="508">
        <f t="shared" si="10"/>
        <v>0.11275018532246109</v>
      </c>
      <c r="AJ14" s="508">
        <f t="shared" si="10"/>
        <v>1.9797998517420314</v>
      </c>
      <c r="AK14" s="508">
        <f t="shared" si="10"/>
        <v>5.1518161601186057</v>
      </c>
      <c r="AL14" s="508">
        <f t="shared" si="10"/>
        <v>9</v>
      </c>
      <c r="AM14" s="508">
        <f t="shared" si="10"/>
        <v>14.999999999999998</v>
      </c>
      <c r="AN14" s="508">
        <f t="shared" si="10"/>
        <v>26</v>
      </c>
      <c r="AO14" s="508">
        <f t="shared" si="10"/>
        <v>33</v>
      </c>
      <c r="AP14" s="508">
        <f t="shared" si="10"/>
        <v>40</v>
      </c>
      <c r="AQ14" s="508">
        <f t="shared" si="10"/>
        <v>50.000000000000007</v>
      </c>
      <c r="AR14" s="508">
        <f t="shared" si="10"/>
        <v>63</v>
      </c>
      <c r="AS14" s="508">
        <f t="shared" si="10"/>
        <v>81</v>
      </c>
      <c r="AT14" s="508">
        <f t="shared" si="10"/>
        <v>100.494</v>
      </c>
      <c r="AU14" s="508">
        <f t="shared" si="10"/>
        <v>131.81700000000001</v>
      </c>
      <c r="AV14" s="508">
        <f t="shared" si="10"/>
        <v>149.852</v>
      </c>
      <c r="AW14" s="508">
        <f t="shared" si="10"/>
        <v>172</v>
      </c>
      <c r="AX14" s="508">
        <f t="shared" si="10"/>
        <v>180.179</v>
      </c>
      <c r="AY14" s="508">
        <f t="shared" si="10"/>
        <v>195.07400000000001</v>
      </c>
      <c r="AZ14" s="508">
        <f t="shared" si="10"/>
        <v>209.62</v>
      </c>
      <c r="BA14" s="508">
        <f t="shared" si="10"/>
        <v>219.12200000000001</v>
      </c>
      <c r="BB14" s="508">
        <f t="shared" si="10"/>
        <v>229.62</v>
      </c>
      <c r="BC14" s="508">
        <f t="shared" si="10"/>
        <v>251.28299999999999</v>
      </c>
      <c r="BD14" s="508">
        <f t="shared" si="10"/>
        <v>263.27600000000001</v>
      </c>
      <c r="BE14" s="508">
        <f t="shared" si="10"/>
        <v>268.75837131822618</v>
      </c>
      <c r="BF14" s="508">
        <f t="shared" si="10"/>
        <v>250.78770996</v>
      </c>
      <c r="BG14" s="508">
        <f t="shared" si="10"/>
        <v>227.07527540672788</v>
      </c>
      <c r="BH14" s="508">
        <f t="shared" si="10"/>
        <v>201.93699999999998</v>
      </c>
      <c r="BI14" s="508">
        <f t="shared" si="10"/>
        <v>177.48814832000002</v>
      </c>
      <c r="BJ14" s="508">
        <f t="shared" si="10"/>
        <v>154.43310238999999</v>
      </c>
      <c r="BK14" s="508">
        <f t="shared" si="10"/>
        <v>135.85556475999999</v>
      </c>
      <c r="BL14" s="508">
        <f t="shared" si="10"/>
        <v>114.82576818</v>
      </c>
      <c r="BM14" s="508">
        <f t="shared" si="10"/>
        <v>101.60390247496059</v>
      </c>
      <c r="BN14" s="508">
        <f t="shared" ref="BN14:CG14" si="11">SUM(BN15:BN16)</f>
        <v>83.766830504763064</v>
      </c>
      <c r="BO14" s="508">
        <f t="shared" si="11"/>
        <v>75.424392390424856</v>
      </c>
      <c r="BP14" s="508">
        <f t="shared" si="11"/>
        <v>68.65537360259259</v>
      </c>
      <c r="BQ14" s="508">
        <f t="shared" si="11"/>
        <v>68.776242409999995</v>
      </c>
      <c r="BR14" s="508">
        <f t="shared" si="11"/>
        <v>54.585042177472431</v>
      </c>
      <c r="BS14" s="508">
        <f t="shared" si="11"/>
        <v>46.88593851139494</v>
      </c>
      <c r="BT14" s="508">
        <f t="shared" si="11"/>
        <v>41.032823404756357</v>
      </c>
      <c r="BU14" s="508">
        <f t="shared" si="11"/>
        <v>38.247009674383257</v>
      </c>
      <c r="BV14" s="508">
        <f t="shared" si="11"/>
        <v>33.184287718519109</v>
      </c>
      <c r="BW14" s="508">
        <f t="shared" si="11"/>
        <v>38.754860947666614</v>
      </c>
      <c r="BX14" s="508">
        <f t="shared" si="11"/>
        <v>32.596630792014103</v>
      </c>
      <c r="BY14" s="508">
        <f t="shared" si="11"/>
        <v>20.0593703265335</v>
      </c>
      <c r="BZ14" s="480">
        <f t="shared" si="11"/>
        <v>14.8474325935198</v>
      </c>
      <c r="CA14" s="480">
        <f t="shared" si="11"/>
        <v>20.831744110168401</v>
      </c>
      <c r="CB14" s="480">
        <f t="shared" si="11"/>
        <v>24.695782933257298</v>
      </c>
      <c r="CC14" s="480">
        <f t="shared" si="11"/>
        <v>21.398805453700199</v>
      </c>
      <c r="CD14" s="480">
        <f t="shared" si="11"/>
        <v>18.980565697377401</v>
      </c>
      <c r="CE14" s="480">
        <f t="shared" si="11"/>
        <v>16.8386383418725</v>
      </c>
      <c r="CF14" s="480">
        <f t="shared" si="11"/>
        <v>14.933507724536501</v>
      </c>
      <c r="CG14" s="482">
        <f t="shared" si="11"/>
        <v>13.246307747591</v>
      </c>
    </row>
    <row r="15" spans="1:85" s="439" customFormat="1" x14ac:dyDescent="0.35">
      <c r="A15" s="436"/>
      <c r="B15" s="62" t="s">
        <v>546</v>
      </c>
      <c r="C15" s="201"/>
      <c r="D15" s="509" t="s">
        <v>615</v>
      </c>
      <c r="E15" s="509" t="s">
        <v>615</v>
      </c>
      <c r="F15" s="509" t="s">
        <v>615</v>
      </c>
      <c r="G15" s="509" t="s">
        <v>615</v>
      </c>
      <c r="H15" s="509" t="s">
        <v>615</v>
      </c>
      <c r="I15" s="509" t="s">
        <v>615</v>
      </c>
      <c r="J15" s="509" t="s">
        <v>615</v>
      </c>
      <c r="K15" s="509" t="s">
        <v>615</v>
      </c>
      <c r="L15" s="509" t="s">
        <v>615</v>
      </c>
      <c r="M15" s="509" t="s">
        <v>615</v>
      </c>
      <c r="N15" s="509" t="s">
        <v>615</v>
      </c>
      <c r="O15" s="509" t="s">
        <v>615</v>
      </c>
      <c r="P15" s="509" t="s">
        <v>615</v>
      </c>
      <c r="Q15" s="509" t="s">
        <v>615</v>
      </c>
      <c r="R15" s="509" t="s">
        <v>615</v>
      </c>
      <c r="S15" s="509" t="s">
        <v>615</v>
      </c>
      <c r="T15" s="509" t="s">
        <v>615</v>
      </c>
      <c r="U15" s="509" t="s">
        <v>615</v>
      </c>
      <c r="V15" s="509" t="s">
        <v>615</v>
      </c>
      <c r="W15" s="509" t="s">
        <v>615</v>
      </c>
      <c r="X15" s="509" t="s">
        <v>615</v>
      </c>
      <c r="Y15" s="509" t="s">
        <v>615</v>
      </c>
      <c r="Z15" s="509" t="s">
        <v>615</v>
      </c>
      <c r="AA15" s="509" t="s">
        <v>615</v>
      </c>
      <c r="AB15" s="509" t="s">
        <v>615</v>
      </c>
      <c r="AC15" s="509" t="s">
        <v>615</v>
      </c>
      <c r="AD15" s="509" t="s">
        <v>615</v>
      </c>
      <c r="AE15" s="509" t="s">
        <v>615</v>
      </c>
      <c r="AF15" s="509" t="s">
        <v>615</v>
      </c>
      <c r="AG15" s="509" t="s">
        <v>615</v>
      </c>
      <c r="AH15" s="509">
        <v>0</v>
      </c>
      <c r="AI15" s="509">
        <v>0.11206975139097579</v>
      </c>
      <c r="AJ15" s="509">
        <v>1.9559041394144265</v>
      </c>
      <c r="AK15" s="509">
        <v>5.0585443704334674</v>
      </c>
      <c r="AL15" s="509">
        <v>8.7827442902784227</v>
      </c>
      <c r="AM15" s="509">
        <v>14.547383938080046</v>
      </c>
      <c r="AN15" s="509">
        <v>25.200944752617477</v>
      </c>
      <c r="AO15" s="509">
        <v>31.504743957915213</v>
      </c>
      <c r="AP15" s="509">
        <v>37.911238941429318</v>
      </c>
      <c r="AQ15" s="509">
        <v>47.069913087934566</v>
      </c>
      <c r="AR15" s="509">
        <v>58.896281800391392</v>
      </c>
      <c r="AS15" s="509">
        <v>74.07692307692308</v>
      </c>
      <c r="AT15" s="509">
        <v>91.577492841228676</v>
      </c>
      <c r="AU15" s="509">
        <v>117.29437072428964</v>
      </c>
      <c r="AV15" s="509">
        <v>131.3422809077048</v>
      </c>
      <c r="AW15" s="509">
        <v>150.21983887907462</v>
      </c>
      <c r="AX15" s="509">
        <v>157.36262069414141</v>
      </c>
      <c r="AY15" s="509">
        <v>168.15600838473355</v>
      </c>
      <c r="AZ15" s="509">
        <v>181.41047939847496</v>
      </c>
      <c r="BA15" s="509">
        <v>192.10670709999971</v>
      </c>
      <c r="BB15" s="509">
        <v>201.31550583145179</v>
      </c>
      <c r="BC15" s="509">
        <v>222.24598609428827</v>
      </c>
      <c r="BD15" s="509">
        <v>234.76715728678226</v>
      </c>
      <c r="BE15" s="509">
        <v>238.79510529135356</v>
      </c>
      <c r="BF15" s="509">
        <v>219.73165192058175</v>
      </c>
      <c r="BG15" s="509">
        <v>193.369</v>
      </c>
      <c r="BH15" s="509">
        <v>168.06399999999999</v>
      </c>
      <c r="BI15" s="509">
        <v>145.82337039453446</v>
      </c>
      <c r="BJ15" s="509">
        <v>125.21887532471118</v>
      </c>
      <c r="BK15" s="509">
        <v>109.93033523194052</v>
      </c>
      <c r="BL15" s="509">
        <v>93.800845414279749</v>
      </c>
      <c r="BM15" s="509">
        <v>85.276843175502719</v>
      </c>
      <c r="BN15" s="509">
        <v>70.562745196511173</v>
      </c>
      <c r="BO15" s="509">
        <v>66.952021430840631</v>
      </c>
      <c r="BP15" s="509">
        <v>61.481935140817022</v>
      </c>
      <c r="BQ15" s="509">
        <v>64.529378218725824</v>
      </c>
      <c r="BR15" s="509">
        <v>51.410505015048706</v>
      </c>
      <c r="BS15" s="509">
        <v>45.57355537163707</v>
      </c>
      <c r="BT15" s="509">
        <v>39.499139075463006</v>
      </c>
      <c r="BU15" s="509">
        <v>37.930347194836223</v>
      </c>
      <c r="BV15" s="509">
        <v>32.996946039031812</v>
      </c>
      <c r="BW15" s="509">
        <v>38.676288672469298</v>
      </c>
      <c r="BX15" s="509">
        <v>32.596630792014103</v>
      </c>
      <c r="BY15" s="509">
        <v>20.0593703265335</v>
      </c>
      <c r="BZ15" s="484">
        <v>14.8474325935198</v>
      </c>
      <c r="CA15" s="484">
        <v>20.831744110168401</v>
      </c>
      <c r="CB15" s="484">
        <v>24.695782933257298</v>
      </c>
      <c r="CC15" s="484">
        <v>21.398805453700199</v>
      </c>
      <c r="CD15" s="484">
        <v>18.980565697377401</v>
      </c>
      <c r="CE15" s="484">
        <v>16.8386383418725</v>
      </c>
      <c r="CF15" s="484">
        <v>14.933507724536501</v>
      </c>
      <c r="CG15" s="485">
        <v>13.246307747591</v>
      </c>
    </row>
    <row r="16" spans="1:85" s="439" customFormat="1" x14ac:dyDescent="0.35">
      <c r="B16" s="62" t="s">
        <v>545</v>
      </c>
      <c r="C16" s="201"/>
      <c r="D16" s="509" t="s">
        <v>615</v>
      </c>
      <c r="E16" s="509" t="s">
        <v>615</v>
      </c>
      <c r="F16" s="509" t="s">
        <v>615</v>
      </c>
      <c r="G16" s="509" t="s">
        <v>615</v>
      </c>
      <c r="H16" s="509" t="s">
        <v>615</v>
      </c>
      <c r="I16" s="509" t="s">
        <v>615</v>
      </c>
      <c r="J16" s="509" t="s">
        <v>615</v>
      </c>
      <c r="K16" s="509" t="s">
        <v>615</v>
      </c>
      <c r="L16" s="509" t="s">
        <v>615</v>
      </c>
      <c r="M16" s="509" t="s">
        <v>615</v>
      </c>
      <c r="N16" s="509" t="s">
        <v>615</v>
      </c>
      <c r="O16" s="509" t="s">
        <v>615</v>
      </c>
      <c r="P16" s="509" t="s">
        <v>615</v>
      </c>
      <c r="Q16" s="509" t="s">
        <v>615</v>
      </c>
      <c r="R16" s="509" t="s">
        <v>615</v>
      </c>
      <c r="S16" s="509" t="s">
        <v>615</v>
      </c>
      <c r="T16" s="509" t="s">
        <v>615</v>
      </c>
      <c r="U16" s="509" t="s">
        <v>615</v>
      </c>
      <c r="V16" s="509" t="s">
        <v>615</v>
      </c>
      <c r="W16" s="509" t="s">
        <v>615</v>
      </c>
      <c r="X16" s="509" t="s">
        <v>615</v>
      </c>
      <c r="Y16" s="509" t="s">
        <v>615</v>
      </c>
      <c r="Z16" s="509" t="s">
        <v>615</v>
      </c>
      <c r="AA16" s="509" t="s">
        <v>615</v>
      </c>
      <c r="AB16" s="509" t="s">
        <v>615</v>
      </c>
      <c r="AC16" s="509" t="s">
        <v>615</v>
      </c>
      <c r="AD16" s="509" t="s">
        <v>615</v>
      </c>
      <c r="AE16" s="509" t="s">
        <v>615</v>
      </c>
      <c r="AF16" s="509" t="s">
        <v>615</v>
      </c>
      <c r="AG16" s="509" t="s">
        <v>615</v>
      </c>
      <c r="AH16" s="509">
        <v>0</v>
      </c>
      <c r="AI16" s="509">
        <v>6.8043393148529703E-4</v>
      </c>
      <c r="AJ16" s="509">
        <v>2.389571232760496E-2</v>
      </c>
      <c r="AK16" s="509">
        <v>9.3271789685138398E-2</v>
      </c>
      <c r="AL16" s="509">
        <v>0.21725570972157768</v>
      </c>
      <c r="AM16" s="509">
        <v>0.45261606191995341</v>
      </c>
      <c r="AN16" s="509">
        <v>0.79905524738252098</v>
      </c>
      <c r="AO16" s="509">
        <v>1.4952560420847878</v>
      </c>
      <c r="AP16" s="509">
        <v>2.0887610585706842</v>
      </c>
      <c r="AQ16" s="509">
        <v>2.9300869120654411</v>
      </c>
      <c r="AR16" s="509">
        <v>4.1037181996086094</v>
      </c>
      <c r="AS16" s="509">
        <v>6.9230769230769234</v>
      </c>
      <c r="AT16" s="509">
        <v>8.9165071587713225</v>
      </c>
      <c r="AU16" s="509">
        <v>14.522629275710372</v>
      </c>
      <c r="AV16" s="509">
        <v>18.509719092295203</v>
      </c>
      <c r="AW16" s="509">
        <v>21.780161120925374</v>
      </c>
      <c r="AX16" s="509">
        <v>22.816379305858582</v>
      </c>
      <c r="AY16" s="509">
        <v>26.917991615266445</v>
      </c>
      <c r="AZ16" s="509">
        <v>28.20952060152505</v>
      </c>
      <c r="BA16" s="509">
        <v>27.015292900000315</v>
      </c>
      <c r="BB16" s="509">
        <v>28.304494168548207</v>
      </c>
      <c r="BC16" s="509">
        <v>29.037013905711706</v>
      </c>
      <c r="BD16" s="509">
        <v>28.508842713217764</v>
      </c>
      <c r="BE16" s="509">
        <v>29.963266026872617</v>
      </c>
      <c r="BF16" s="509">
        <v>31.056058039418243</v>
      </c>
      <c r="BG16" s="509">
        <v>33.70627540672789</v>
      </c>
      <c r="BH16" s="509">
        <v>33.872999999999998</v>
      </c>
      <c r="BI16" s="509">
        <v>31.66477792546555</v>
      </c>
      <c r="BJ16" s="509">
        <v>29.214227065288803</v>
      </c>
      <c r="BK16" s="509">
        <v>25.925229528059475</v>
      </c>
      <c r="BL16" s="509">
        <v>21.024922765720252</v>
      </c>
      <c r="BM16" s="509">
        <v>16.327059299457879</v>
      </c>
      <c r="BN16" s="509">
        <v>13.204085308251896</v>
      </c>
      <c r="BO16" s="509">
        <v>8.4723709595842251</v>
      </c>
      <c r="BP16" s="509">
        <v>7.1734384617755698</v>
      </c>
      <c r="BQ16" s="509">
        <v>4.2468641912741756</v>
      </c>
      <c r="BR16" s="509">
        <v>3.174537162423726</v>
      </c>
      <c r="BS16" s="509">
        <v>1.3123831397578662</v>
      </c>
      <c r="BT16" s="509">
        <v>1.53368432929335</v>
      </c>
      <c r="BU16" s="509">
        <v>0.31666247954703558</v>
      </c>
      <c r="BV16" s="509">
        <v>0.18734167948729749</v>
      </c>
      <c r="BW16" s="509">
        <v>7.8572275197316799E-2</v>
      </c>
      <c r="BX16" s="509">
        <v>0</v>
      </c>
      <c r="BY16" s="509">
        <v>0</v>
      </c>
      <c r="BZ16" s="484">
        <v>0</v>
      </c>
      <c r="CA16" s="484">
        <v>0</v>
      </c>
      <c r="CB16" s="484">
        <v>0</v>
      </c>
      <c r="CC16" s="484">
        <v>0</v>
      </c>
      <c r="CD16" s="484">
        <v>0</v>
      </c>
      <c r="CE16" s="484">
        <v>0</v>
      </c>
      <c r="CF16" s="484">
        <v>0</v>
      </c>
      <c r="CG16" s="485">
        <v>0</v>
      </c>
    </row>
    <row r="17" spans="1:85" s="439" customFormat="1" ht="26.25" customHeight="1" x14ac:dyDescent="0.35">
      <c r="B17" s="69" t="s">
        <v>732</v>
      </c>
      <c r="C17" s="201"/>
      <c r="D17" s="508">
        <f t="shared" ref="D17:AI17" si="12">SUM(D18, D19,D20)</f>
        <v>0</v>
      </c>
      <c r="E17" s="508">
        <f t="shared" si="12"/>
        <v>0</v>
      </c>
      <c r="F17" s="508">
        <f t="shared" si="12"/>
        <v>0</v>
      </c>
      <c r="G17" s="508">
        <f t="shared" si="12"/>
        <v>0</v>
      </c>
      <c r="H17" s="508">
        <f t="shared" si="12"/>
        <v>0</v>
      </c>
      <c r="I17" s="508">
        <f t="shared" si="12"/>
        <v>0</v>
      </c>
      <c r="J17" s="508">
        <f t="shared" si="12"/>
        <v>0</v>
      </c>
      <c r="K17" s="508">
        <f t="shared" si="12"/>
        <v>0</v>
      </c>
      <c r="L17" s="508">
        <f t="shared" si="12"/>
        <v>0</v>
      </c>
      <c r="M17" s="508">
        <f t="shared" si="12"/>
        <v>0</v>
      </c>
      <c r="N17" s="508">
        <f t="shared" si="12"/>
        <v>0</v>
      </c>
      <c r="O17" s="508">
        <f t="shared" si="12"/>
        <v>0</v>
      </c>
      <c r="P17" s="508">
        <f t="shared" si="12"/>
        <v>0</v>
      </c>
      <c r="Q17" s="508">
        <f t="shared" si="12"/>
        <v>0</v>
      </c>
      <c r="R17" s="508">
        <f t="shared" si="12"/>
        <v>0</v>
      </c>
      <c r="S17" s="508">
        <f t="shared" si="12"/>
        <v>0</v>
      </c>
      <c r="T17" s="508">
        <f t="shared" si="12"/>
        <v>0</v>
      </c>
      <c r="U17" s="508">
        <f t="shared" si="12"/>
        <v>0</v>
      </c>
      <c r="V17" s="508">
        <f t="shared" si="12"/>
        <v>0</v>
      </c>
      <c r="W17" s="508">
        <f t="shared" si="12"/>
        <v>0</v>
      </c>
      <c r="X17" s="508">
        <f t="shared" si="12"/>
        <v>0</v>
      </c>
      <c r="Y17" s="508">
        <f t="shared" si="12"/>
        <v>0</v>
      </c>
      <c r="Z17" s="508">
        <f t="shared" si="12"/>
        <v>0</v>
      </c>
      <c r="AA17" s="508">
        <f t="shared" si="12"/>
        <v>0</v>
      </c>
      <c r="AB17" s="508">
        <f t="shared" si="12"/>
        <v>0</v>
      </c>
      <c r="AC17" s="508">
        <f t="shared" si="12"/>
        <v>0</v>
      </c>
      <c r="AD17" s="508">
        <f t="shared" si="12"/>
        <v>0</v>
      </c>
      <c r="AE17" s="508">
        <f t="shared" si="12"/>
        <v>0</v>
      </c>
      <c r="AF17" s="508">
        <f t="shared" si="12"/>
        <v>0</v>
      </c>
      <c r="AG17" s="508">
        <f t="shared" si="12"/>
        <v>0</v>
      </c>
      <c r="AH17" s="508">
        <f t="shared" si="12"/>
        <v>0</v>
      </c>
      <c r="AI17" s="508">
        <f t="shared" si="12"/>
        <v>0</v>
      </c>
      <c r="AJ17" s="508">
        <f t="shared" ref="AJ17:BO17" si="13">SUM(AJ18, AJ19,AJ20)</f>
        <v>0</v>
      </c>
      <c r="AK17" s="508">
        <f t="shared" si="13"/>
        <v>0</v>
      </c>
      <c r="AL17" s="508">
        <f t="shared" si="13"/>
        <v>0</v>
      </c>
      <c r="AM17" s="508">
        <f t="shared" si="13"/>
        <v>0</v>
      </c>
      <c r="AN17" s="508">
        <f t="shared" si="13"/>
        <v>0</v>
      </c>
      <c r="AO17" s="508">
        <f t="shared" si="13"/>
        <v>0</v>
      </c>
      <c r="AP17" s="508">
        <f t="shared" si="13"/>
        <v>0</v>
      </c>
      <c r="AQ17" s="508">
        <f t="shared" si="13"/>
        <v>0</v>
      </c>
      <c r="AR17" s="508">
        <f t="shared" si="13"/>
        <v>0</v>
      </c>
      <c r="AS17" s="508">
        <f t="shared" si="13"/>
        <v>0</v>
      </c>
      <c r="AT17" s="508">
        <f t="shared" si="13"/>
        <v>0</v>
      </c>
      <c r="AU17" s="508">
        <f t="shared" si="13"/>
        <v>0</v>
      </c>
      <c r="AV17" s="508">
        <f t="shared" si="13"/>
        <v>0</v>
      </c>
      <c r="AW17" s="508">
        <f t="shared" si="13"/>
        <v>0</v>
      </c>
      <c r="AX17" s="508">
        <f t="shared" si="13"/>
        <v>0</v>
      </c>
      <c r="AY17" s="508">
        <f t="shared" si="13"/>
        <v>0</v>
      </c>
      <c r="AZ17" s="508">
        <f t="shared" si="13"/>
        <v>0</v>
      </c>
      <c r="BA17" s="508">
        <f t="shared" si="13"/>
        <v>0</v>
      </c>
      <c r="BB17" s="508">
        <f t="shared" si="13"/>
        <v>0</v>
      </c>
      <c r="BC17" s="508">
        <f t="shared" si="13"/>
        <v>0</v>
      </c>
      <c r="BD17" s="508">
        <f t="shared" si="13"/>
        <v>0</v>
      </c>
      <c r="BE17" s="508">
        <f t="shared" si="13"/>
        <v>0</v>
      </c>
      <c r="BF17" s="508">
        <f t="shared" si="13"/>
        <v>28.406946050688902</v>
      </c>
      <c r="BG17" s="508">
        <f t="shared" si="13"/>
        <v>27.432701623546105</v>
      </c>
      <c r="BH17" s="508">
        <f t="shared" si="13"/>
        <v>26.234479032471963</v>
      </c>
      <c r="BI17" s="508">
        <f t="shared" si="13"/>
        <v>25.217539613784226</v>
      </c>
      <c r="BJ17" s="508">
        <f t="shared" si="13"/>
        <v>23.893453975822563</v>
      </c>
      <c r="BK17" s="508">
        <f t="shared" si="13"/>
        <v>23.356956766137984</v>
      </c>
      <c r="BL17" s="508">
        <f t="shared" si="13"/>
        <v>22.860791391673466</v>
      </c>
      <c r="BM17" s="508">
        <f t="shared" si="13"/>
        <v>22.195142250613998</v>
      </c>
      <c r="BN17" s="508">
        <f t="shared" si="13"/>
        <v>20.731727340506914</v>
      </c>
      <c r="BO17" s="508">
        <f t="shared" si="13"/>
        <v>20.801005350659317</v>
      </c>
      <c r="BP17" s="508">
        <f t="shared" ref="BP17:CG17" si="14">SUM(BP18, BP19,BP20)</f>
        <v>20.826470289915786</v>
      </c>
      <c r="BQ17" s="508">
        <f t="shared" si="14"/>
        <v>20.959430350443746</v>
      </c>
      <c r="BR17" s="508">
        <f t="shared" si="14"/>
        <v>19.738998445075392</v>
      </c>
      <c r="BS17" s="508">
        <f t="shared" si="14"/>
        <v>20.002488621536003</v>
      </c>
      <c r="BT17" s="508">
        <f t="shared" si="14"/>
        <v>19.745434635194613</v>
      </c>
      <c r="BU17" s="508">
        <f t="shared" si="14"/>
        <v>15.465076341450237</v>
      </c>
      <c r="BV17" s="508">
        <f t="shared" si="14"/>
        <v>12.639582096819744</v>
      </c>
      <c r="BW17" s="508">
        <f t="shared" si="14"/>
        <v>40.947154329257799</v>
      </c>
      <c r="BX17" s="508">
        <f t="shared" si="14"/>
        <v>36.823872907342633</v>
      </c>
      <c r="BY17" s="508">
        <f t="shared" si="14"/>
        <v>36.185813577613068</v>
      </c>
      <c r="BZ17" s="480">
        <f t="shared" si="14"/>
        <v>41.000437967758607</v>
      </c>
      <c r="CA17" s="480">
        <f t="shared" si="14"/>
        <v>24.40641468664812</v>
      </c>
      <c r="CB17" s="480">
        <f t="shared" si="14"/>
        <v>27.28249712619921</v>
      </c>
      <c r="CC17" s="480">
        <f t="shared" si="14"/>
        <v>25.695087835351242</v>
      </c>
      <c r="CD17" s="480">
        <f t="shared" si="14"/>
        <v>24.803983784715509</v>
      </c>
      <c r="CE17" s="480">
        <f t="shared" si="14"/>
        <v>24.284756957955199</v>
      </c>
      <c r="CF17" s="480">
        <f t="shared" si="14"/>
        <v>23.649105155984053</v>
      </c>
      <c r="CG17" s="482">
        <f t="shared" si="14"/>
        <v>22.801710814928818</v>
      </c>
    </row>
    <row r="18" spans="1:85" s="439" customFormat="1" x14ac:dyDescent="0.35">
      <c r="B18" s="62" t="s">
        <v>727</v>
      </c>
      <c r="C18" s="201"/>
      <c r="D18" s="509">
        <v>0</v>
      </c>
      <c r="E18" s="509">
        <v>0</v>
      </c>
      <c r="F18" s="509">
        <v>0</v>
      </c>
      <c r="G18" s="509">
        <v>0</v>
      </c>
      <c r="H18" s="509">
        <v>0</v>
      </c>
      <c r="I18" s="509">
        <v>0</v>
      </c>
      <c r="J18" s="509">
        <v>0</v>
      </c>
      <c r="K18" s="509">
        <v>0</v>
      </c>
      <c r="L18" s="509">
        <v>0</v>
      </c>
      <c r="M18" s="509">
        <v>0</v>
      </c>
      <c r="N18" s="509">
        <v>0</v>
      </c>
      <c r="O18" s="509">
        <v>0</v>
      </c>
      <c r="P18" s="509">
        <v>0</v>
      </c>
      <c r="Q18" s="509">
        <v>0</v>
      </c>
      <c r="R18" s="509">
        <v>0</v>
      </c>
      <c r="S18" s="509">
        <v>0</v>
      </c>
      <c r="T18" s="509">
        <v>0</v>
      </c>
      <c r="U18" s="509">
        <v>0</v>
      </c>
      <c r="V18" s="509">
        <v>0</v>
      </c>
      <c r="W18" s="509">
        <v>0</v>
      </c>
      <c r="X18" s="509">
        <v>0</v>
      </c>
      <c r="Y18" s="509">
        <v>0</v>
      </c>
      <c r="Z18" s="509">
        <v>0</v>
      </c>
      <c r="AA18" s="509">
        <v>0</v>
      </c>
      <c r="AB18" s="509">
        <v>0</v>
      </c>
      <c r="AC18" s="509">
        <v>0</v>
      </c>
      <c r="AD18" s="509">
        <v>0</v>
      </c>
      <c r="AE18" s="509">
        <v>0</v>
      </c>
      <c r="AF18" s="509">
        <v>0</v>
      </c>
      <c r="AG18" s="509">
        <v>0</v>
      </c>
      <c r="AH18" s="509">
        <v>0</v>
      </c>
      <c r="AI18" s="509">
        <v>0</v>
      </c>
      <c r="AJ18" s="509">
        <v>0</v>
      </c>
      <c r="AK18" s="509">
        <v>0</v>
      </c>
      <c r="AL18" s="509">
        <v>0</v>
      </c>
      <c r="AM18" s="509">
        <v>0</v>
      </c>
      <c r="AN18" s="509">
        <v>0</v>
      </c>
      <c r="AO18" s="509">
        <v>0</v>
      </c>
      <c r="AP18" s="509">
        <v>0</v>
      </c>
      <c r="AQ18" s="509">
        <v>0</v>
      </c>
      <c r="AR18" s="509">
        <v>0</v>
      </c>
      <c r="AS18" s="509">
        <v>0</v>
      </c>
      <c r="AT18" s="509">
        <v>0</v>
      </c>
      <c r="AU18" s="509">
        <v>0</v>
      </c>
      <c r="AV18" s="509">
        <v>0</v>
      </c>
      <c r="AW18" s="509">
        <v>0</v>
      </c>
      <c r="AX18" s="509">
        <v>0</v>
      </c>
      <c r="AY18" s="509">
        <v>0</v>
      </c>
      <c r="AZ18" s="509">
        <v>0</v>
      </c>
      <c r="BA18" s="509">
        <v>0</v>
      </c>
      <c r="BB18" s="509">
        <v>0</v>
      </c>
      <c r="BC18" s="509">
        <v>0</v>
      </c>
      <c r="BD18" s="509">
        <v>0</v>
      </c>
      <c r="BE18" s="509">
        <v>0</v>
      </c>
      <c r="BF18" s="509">
        <v>0</v>
      </c>
      <c r="BG18" s="509">
        <v>0</v>
      </c>
      <c r="BH18" s="509">
        <v>0</v>
      </c>
      <c r="BI18" s="509">
        <v>0</v>
      </c>
      <c r="BJ18" s="509">
        <v>0</v>
      </c>
      <c r="BK18" s="509">
        <v>0</v>
      </c>
      <c r="BL18" s="509">
        <v>0</v>
      </c>
      <c r="BM18" s="509">
        <v>0</v>
      </c>
      <c r="BN18" s="509">
        <v>0</v>
      </c>
      <c r="BO18" s="509">
        <v>0</v>
      </c>
      <c r="BP18" s="509">
        <v>0</v>
      </c>
      <c r="BQ18" s="509">
        <v>0</v>
      </c>
      <c r="BR18" s="509">
        <v>0</v>
      </c>
      <c r="BS18" s="509">
        <v>0</v>
      </c>
      <c r="BT18" s="509">
        <v>0</v>
      </c>
      <c r="BU18" s="509">
        <v>1.722975294176323</v>
      </c>
      <c r="BV18" s="509">
        <v>2.8992876315726392</v>
      </c>
      <c r="BW18" s="509">
        <v>20.478846311802702</v>
      </c>
      <c r="BX18" s="509">
        <v>19.1149578342342</v>
      </c>
      <c r="BY18" s="509">
        <v>24.498744891022898</v>
      </c>
      <c r="BZ18" s="484">
        <v>29.8378835863865</v>
      </c>
      <c r="CA18" s="484">
        <v>14.3774972311701</v>
      </c>
      <c r="CB18" s="484">
        <v>15.3933356989932</v>
      </c>
      <c r="CC18" s="484">
        <v>15.3931730073826</v>
      </c>
      <c r="CD18" s="484">
        <v>15.6662694564966</v>
      </c>
      <c r="CE18" s="484">
        <v>16.1782194976157</v>
      </c>
      <c r="CF18" s="484">
        <v>16.4597447501496</v>
      </c>
      <c r="CG18" s="485">
        <v>16.424610256862501</v>
      </c>
    </row>
    <row r="19" spans="1:85" s="439" customFormat="1" x14ac:dyDescent="0.35">
      <c r="B19" s="62" t="s">
        <v>733</v>
      </c>
      <c r="C19" s="201"/>
      <c r="D19" s="509" t="s">
        <v>615</v>
      </c>
      <c r="E19" s="509" t="s">
        <v>615</v>
      </c>
      <c r="F19" s="509" t="s">
        <v>615</v>
      </c>
      <c r="G19" s="509" t="s">
        <v>615</v>
      </c>
      <c r="H19" s="509" t="s">
        <v>615</v>
      </c>
      <c r="I19" s="509" t="s">
        <v>615</v>
      </c>
      <c r="J19" s="509" t="s">
        <v>615</v>
      </c>
      <c r="K19" s="509" t="s">
        <v>615</v>
      </c>
      <c r="L19" s="509" t="s">
        <v>615</v>
      </c>
      <c r="M19" s="509" t="s">
        <v>615</v>
      </c>
      <c r="N19" s="509" t="s">
        <v>615</v>
      </c>
      <c r="O19" s="509" t="s">
        <v>615</v>
      </c>
      <c r="P19" s="509" t="s">
        <v>615</v>
      </c>
      <c r="Q19" s="509" t="s">
        <v>615</v>
      </c>
      <c r="R19" s="509" t="s">
        <v>615</v>
      </c>
      <c r="S19" s="509" t="s">
        <v>615</v>
      </c>
      <c r="T19" s="509" t="s">
        <v>615</v>
      </c>
      <c r="U19" s="509" t="s">
        <v>615</v>
      </c>
      <c r="V19" s="509" t="s">
        <v>615</v>
      </c>
      <c r="W19" s="509" t="s">
        <v>615</v>
      </c>
      <c r="X19" s="509" t="s">
        <v>615</v>
      </c>
      <c r="Y19" s="509" t="s">
        <v>615</v>
      </c>
      <c r="Z19" s="509" t="s">
        <v>615</v>
      </c>
      <c r="AA19" s="509" t="s">
        <v>615</v>
      </c>
      <c r="AB19" s="509" t="s">
        <v>615</v>
      </c>
      <c r="AC19" s="509" t="s">
        <v>615</v>
      </c>
      <c r="AD19" s="509" t="s">
        <v>615</v>
      </c>
      <c r="AE19" s="509" t="s">
        <v>615</v>
      </c>
      <c r="AF19" s="509" t="s">
        <v>615</v>
      </c>
      <c r="AG19" s="509" t="s">
        <v>615</v>
      </c>
      <c r="AH19" s="509" t="s">
        <v>615</v>
      </c>
      <c r="AI19" s="509" t="s">
        <v>615</v>
      </c>
      <c r="AJ19" s="509" t="s">
        <v>615</v>
      </c>
      <c r="AK19" s="509" t="s">
        <v>615</v>
      </c>
      <c r="AL19" s="509" t="s">
        <v>615</v>
      </c>
      <c r="AM19" s="509" t="s">
        <v>615</v>
      </c>
      <c r="AN19" s="509" t="s">
        <v>615</v>
      </c>
      <c r="AO19" s="509" t="s">
        <v>615</v>
      </c>
      <c r="AP19" s="509" t="s">
        <v>615</v>
      </c>
      <c r="AQ19" s="509" t="s">
        <v>615</v>
      </c>
      <c r="AR19" s="509" t="s">
        <v>615</v>
      </c>
      <c r="AS19" s="509" t="s">
        <v>615</v>
      </c>
      <c r="AT19" s="509" t="s">
        <v>615</v>
      </c>
      <c r="AU19" s="509" t="s">
        <v>615</v>
      </c>
      <c r="AV19" s="509" t="s">
        <v>615</v>
      </c>
      <c r="AW19" s="509" t="s">
        <v>615</v>
      </c>
      <c r="AX19" s="509" t="s">
        <v>615</v>
      </c>
      <c r="AY19" s="509" t="s">
        <v>615</v>
      </c>
      <c r="AZ19" s="509" t="s">
        <v>615</v>
      </c>
      <c r="BA19" s="509" t="s">
        <v>615</v>
      </c>
      <c r="BB19" s="509" t="s">
        <v>615</v>
      </c>
      <c r="BC19" s="509" t="s">
        <v>615</v>
      </c>
      <c r="BD19" s="509" t="s">
        <v>615</v>
      </c>
      <c r="BE19" s="509" t="s">
        <v>615</v>
      </c>
      <c r="BF19" s="509">
        <v>21.855523312044063</v>
      </c>
      <c r="BG19" s="509">
        <v>21.244736996699803</v>
      </c>
      <c r="BH19" s="509">
        <v>20.493618536702215</v>
      </c>
      <c r="BI19" s="509">
        <v>20.099632054478512</v>
      </c>
      <c r="BJ19" s="509">
        <v>19.261038291626754</v>
      </c>
      <c r="BK19" s="509">
        <v>19.046589370098435</v>
      </c>
      <c r="BL19" s="509">
        <v>18.970450975628051</v>
      </c>
      <c r="BM19" s="509">
        <v>18.723817671847545</v>
      </c>
      <c r="BN19" s="509">
        <v>17.866738023568765</v>
      </c>
      <c r="BO19" s="509">
        <v>18.134486427765509</v>
      </c>
      <c r="BP19" s="509">
        <v>18.395167008879625</v>
      </c>
      <c r="BQ19" s="509">
        <v>18.477813356268488</v>
      </c>
      <c r="BR19" s="509">
        <v>17.827088036057095</v>
      </c>
      <c r="BS19" s="509">
        <v>18.354041239691064</v>
      </c>
      <c r="BT19" s="509">
        <v>18.291717736752897</v>
      </c>
      <c r="BU19" s="509">
        <v>12.403455708670501</v>
      </c>
      <c r="BV19" s="509">
        <v>8.5788443950989368</v>
      </c>
      <c r="BW19" s="509">
        <v>17.674691252486902</v>
      </c>
      <c r="BX19" s="509">
        <v>15.3113968192937</v>
      </c>
      <c r="BY19" s="509">
        <v>10.162802884422399</v>
      </c>
      <c r="BZ19" s="484">
        <v>10.022886372187401</v>
      </c>
      <c r="CA19" s="484">
        <v>8.4989596862741603</v>
      </c>
      <c r="CB19" s="484">
        <v>10.075414831362099</v>
      </c>
      <c r="CC19" s="484">
        <v>8.7303100462264407</v>
      </c>
      <c r="CD19" s="484">
        <v>7.7437137203479596</v>
      </c>
      <c r="CE19" s="484">
        <v>6.8698476556972299</v>
      </c>
      <c r="CF19" s="484">
        <v>6.0925902053274203</v>
      </c>
      <c r="CG19" s="485">
        <v>5.4042443562757096</v>
      </c>
    </row>
    <row r="20" spans="1:85" s="437" customFormat="1" ht="26.25" customHeight="1" thickBot="1" x14ac:dyDescent="0.3">
      <c r="B20" s="189" t="s">
        <v>734</v>
      </c>
      <c r="C20" s="517"/>
      <c r="D20" s="499" t="s">
        <v>615</v>
      </c>
      <c r="E20" s="499" t="s">
        <v>615</v>
      </c>
      <c r="F20" s="499" t="s">
        <v>615</v>
      </c>
      <c r="G20" s="499" t="s">
        <v>615</v>
      </c>
      <c r="H20" s="499" t="s">
        <v>615</v>
      </c>
      <c r="I20" s="499" t="s">
        <v>615</v>
      </c>
      <c r="J20" s="499" t="s">
        <v>615</v>
      </c>
      <c r="K20" s="499" t="s">
        <v>615</v>
      </c>
      <c r="L20" s="499" t="s">
        <v>615</v>
      </c>
      <c r="M20" s="499" t="s">
        <v>615</v>
      </c>
      <c r="N20" s="499" t="s">
        <v>615</v>
      </c>
      <c r="O20" s="499" t="s">
        <v>615</v>
      </c>
      <c r="P20" s="499" t="s">
        <v>615</v>
      </c>
      <c r="Q20" s="499" t="s">
        <v>615</v>
      </c>
      <c r="R20" s="499" t="s">
        <v>615</v>
      </c>
      <c r="S20" s="499" t="s">
        <v>615</v>
      </c>
      <c r="T20" s="499" t="s">
        <v>615</v>
      </c>
      <c r="U20" s="499" t="s">
        <v>615</v>
      </c>
      <c r="V20" s="499" t="s">
        <v>615</v>
      </c>
      <c r="W20" s="499" t="s">
        <v>615</v>
      </c>
      <c r="X20" s="499" t="s">
        <v>615</v>
      </c>
      <c r="Y20" s="499" t="s">
        <v>615</v>
      </c>
      <c r="Z20" s="499" t="s">
        <v>615</v>
      </c>
      <c r="AA20" s="499" t="s">
        <v>615</v>
      </c>
      <c r="AB20" s="499" t="s">
        <v>615</v>
      </c>
      <c r="AC20" s="499" t="s">
        <v>615</v>
      </c>
      <c r="AD20" s="499" t="s">
        <v>615</v>
      </c>
      <c r="AE20" s="499" t="s">
        <v>615</v>
      </c>
      <c r="AF20" s="499" t="s">
        <v>615</v>
      </c>
      <c r="AG20" s="499" t="s">
        <v>615</v>
      </c>
      <c r="AH20" s="499" t="s">
        <v>615</v>
      </c>
      <c r="AI20" s="499" t="s">
        <v>615</v>
      </c>
      <c r="AJ20" s="499" t="s">
        <v>615</v>
      </c>
      <c r="AK20" s="499" t="s">
        <v>615</v>
      </c>
      <c r="AL20" s="499" t="s">
        <v>615</v>
      </c>
      <c r="AM20" s="499" t="s">
        <v>615</v>
      </c>
      <c r="AN20" s="499" t="s">
        <v>615</v>
      </c>
      <c r="AO20" s="499" t="s">
        <v>615</v>
      </c>
      <c r="AP20" s="499" t="s">
        <v>615</v>
      </c>
      <c r="AQ20" s="499" t="s">
        <v>615</v>
      </c>
      <c r="AR20" s="499" t="s">
        <v>615</v>
      </c>
      <c r="AS20" s="499" t="s">
        <v>615</v>
      </c>
      <c r="AT20" s="499" t="s">
        <v>615</v>
      </c>
      <c r="AU20" s="499" t="s">
        <v>615</v>
      </c>
      <c r="AV20" s="499" t="s">
        <v>615</v>
      </c>
      <c r="AW20" s="499" t="s">
        <v>615</v>
      </c>
      <c r="AX20" s="499" t="s">
        <v>615</v>
      </c>
      <c r="AY20" s="499" t="s">
        <v>615</v>
      </c>
      <c r="AZ20" s="499" t="s">
        <v>615</v>
      </c>
      <c r="BA20" s="499" t="s">
        <v>615</v>
      </c>
      <c r="BB20" s="499" t="s">
        <v>615</v>
      </c>
      <c r="BC20" s="499" t="s">
        <v>615</v>
      </c>
      <c r="BD20" s="499" t="s">
        <v>615</v>
      </c>
      <c r="BE20" s="499" t="s">
        <v>615</v>
      </c>
      <c r="BF20" s="499">
        <v>6.5514227386448374</v>
      </c>
      <c r="BG20" s="499">
        <v>6.1879646268463011</v>
      </c>
      <c r="BH20" s="499">
        <v>5.7408604957697484</v>
      </c>
      <c r="BI20" s="499">
        <v>5.1179075593057144</v>
      </c>
      <c r="BJ20" s="499">
        <v>4.6324156841958084</v>
      </c>
      <c r="BK20" s="499">
        <v>4.3103673960395499</v>
      </c>
      <c r="BL20" s="499">
        <v>3.8903404160454169</v>
      </c>
      <c r="BM20" s="499">
        <v>3.4713245787664526</v>
      </c>
      <c r="BN20" s="499">
        <v>2.8649893169381504</v>
      </c>
      <c r="BO20" s="499">
        <v>2.666518922893808</v>
      </c>
      <c r="BP20" s="499">
        <v>2.4313032810361626</v>
      </c>
      <c r="BQ20" s="499">
        <v>2.4816169941752575</v>
      </c>
      <c r="BR20" s="499">
        <v>1.9119104090182988</v>
      </c>
      <c r="BS20" s="499">
        <v>1.6484473818449403</v>
      </c>
      <c r="BT20" s="499">
        <v>1.4537168984417166</v>
      </c>
      <c r="BU20" s="499">
        <v>1.3386453386034141</v>
      </c>
      <c r="BV20" s="499">
        <v>1.1614500701481689</v>
      </c>
      <c r="BW20" s="499">
        <v>2.7936167649681898</v>
      </c>
      <c r="BX20" s="499">
        <v>2.3975182538147299</v>
      </c>
      <c r="BY20" s="499">
        <v>1.52426580216777</v>
      </c>
      <c r="BZ20" s="499">
        <v>1.13966800918471</v>
      </c>
      <c r="CA20" s="499">
        <v>1.52995776920386</v>
      </c>
      <c r="CB20" s="499">
        <v>1.8137465958439101</v>
      </c>
      <c r="CC20" s="499">
        <v>1.5716047817422001</v>
      </c>
      <c r="CD20" s="499">
        <v>1.3940006078709499</v>
      </c>
      <c r="CE20" s="499">
        <v>1.2366898046422701</v>
      </c>
      <c r="CF20" s="499">
        <v>1.0967702005070299</v>
      </c>
      <c r="CG20" s="500">
        <v>0.97285620179060495</v>
      </c>
    </row>
    <row r="21" spans="1:85" s="439" customFormat="1" ht="26.25" customHeight="1" x14ac:dyDescent="0.35">
      <c r="A21" s="518"/>
      <c r="B21" s="107" t="s">
        <v>726</v>
      </c>
      <c r="C21" s="436"/>
      <c r="D21" s="40" t="s">
        <v>274</v>
      </c>
      <c r="E21" s="40" t="s">
        <v>275</v>
      </c>
      <c r="F21" s="40" t="s">
        <v>276</v>
      </c>
      <c r="G21" s="40" t="s">
        <v>277</v>
      </c>
      <c r="H21" s="40" t="s">
        <v>278</v>
      </c>
      <c r="I21" s="40" t="s">
        <v>279</v>
      </c>
      <c r="J21" s="40" t="s">
        <v>280</v>
      </c>
      <c r="K21" s="40" t="s">
        <v>281</v>
      </c>
      <c r="L21" s="40" t="s">
        <v>282</v>
      </c>
      <c r="M21" s="40" t="s">
        <v>283</v>
      </c>
      <c r="N21" s="40" t="s">
        <v>284</v>
      </c>
      <c r="O21" s="40" t="s">
        <v>285</v>
      </c>
      <c r="P21" s="40" t="s">
        <v>286</v>
      </c>
      <c r="Q21" s="40" t="s">
        <v>287</v>
      </c>
      <c r="R21" s="40" t="s">
        <v>288</v>
      </c>
      <c r="S21" s="40" t="s">
        <v>289</v>
      </c>
      <c r="T21" s="40" t="s">
        <v>290</v>
      </c>
      <c r="U21" s="40" t="s">
        <v>291</v>
      </c>
      <c r="V21" s="40" t="s">
        <v>292</v>
      </c>
      <c r="W21" s="40" t="s">
        <v>293</v>
      </c>
      <c r="X21" s="40" t="s">
        <v>294</v>
      </c>
      <c r="Y21" s="40" t="s">
        <v>295</v>
      </c>
      <c r="Z21" s="40" t="s">
        <v>296</v>
      </c>
      <c r="AA21" s="40" t="s">
        <v>297</v>
      </c>
      <c r="AB21" s="40" t="s">
        <v>298</v>
      </c>
      <c r="AC21" s="40" t="s">
        <v>299</v>
      </c>
      <c r="AD21" s="40" t="s">
        <v>300</v>
      </c>
      <c r="AE21" s="40" t="s">
        <v>301</v>
      </c>
      <c r="AF21" s="40" t="s">
        <v>302</v>
      </c>
      <c r="AG21" s="40" t="s">
        <v>303</v>
      </c>
      <c r="AH21" s="40" t="s">
        <v>304</v>
      </c>
      <c r="AI21" s="40" t="s">
        <v>305</v>
      </c>
      <c r="AJ21" s="40" t="s">
        <v>306</v>
      </c>
      <c r="AK21" s="40" t="s">
        <v>307</v>
      </c>
      <c r="AL21" s="40" t="s">
        <v>308</v>
      </c>
      <c r="AM21" s="40" t="s">
        <v>309</v>
      </c>
      <c r="AN21" s="40" t="s">
        <v>310</v>
      </c>
      <c r="AO21" s="40" t="s">
        <v>311</v>
      </c>
      <c r="AP21" s="40" t="s">
        <v>312</v>
      </c>
      <c r="AQ21" s="40" t="s">
        <v>313</v>
      </c>
      <c r="AR21" s="40" t="s">
        <v>314</v>
      </c>
      <c r="AS21" s="40" t="s">
        <v>315</v>
      </c>
      <c r="AT21" s="40" t="s">
        <v>316</v>
      </c>
      <c r="AU21" s="40" t="s">
        <v>317</v>
      </c>
      <c r="AV21" s="40" t="s">
        <v>318</v>
      </c>
      <c r="AW21" s="40" t="s">
        <v>319</v>
      </c>
      <c r="AX21" s="40" t="s">
        <v>320</v>
      </c>
      <c r="AY21" s="40" t="s">
        <v>211</v>
      </c>
      <c r="AZ21" s="40" t="s">
        <v>212</v>
      </c>
      <c r="BA21" s="40" t="s">
        <v>213</v>
      </c>
      <c r="BB21" s="40" t="s">
        <v>214</v>
      </c>
      <c r="BC21" s="40" t="s">
        <v>215</v>
      </c>
      <c r="BD21" s="40" t="s">
        <v>216</v>
      </c>
      <c r="BE21" s="40" t="s">
        <v>217</v>
      </c>
      <c r="BF21" s="40" t="s">
        <v>218</v>
      </c>
      <c r="BG21" s="40" t="s">
        <v>219</v>
      </c>
      <c r="BH21" s="40" t="s">
        <v>220</v>
      </c>
      <c r="BI21" s="40" t="s">
        <v>221</v>
      </c>
      <c r="BJ21" s="40" t="s">
        <v>222</v>
      </c>
      <c r="BK21" s="40" t="s">
        <v>223</v>
      </c>
      <c r="BL21" s="40" t="s">
        <v>224</v>
      </c>
      <c r="BM21" s="40" t="s">
        <v>225</v>
      </c>
      <c r="BN21" s="40" t="s">
        <v>226</v>
      </c>
      <c r="BO21" s="40" t="s">
        <v>227</v>
      </c>
      <c r="BP21" s="40" t="s">
        <v>228</v>
      </c>
      <c r="BQ21" s="40" t="s">
        <v>229</v>
      </c>
      <c r="BR21" s="40" t="s">
        <v>230</v>
      </c>
      <c r="BS21" s="40" t="s">
        <v>231</v>
      </c>
      <c r="BT21" s="40" t="s">
        <v>232</v>
      </c>
      <c r="BU21" s="40" t="s">
        <v>233</v>
      </c>
      <c r="BV21" s="40" t="s">
        <v>234</v>
      </c>
      <c r="BW21" s="40" t="s">
        <v>235</v>
      </c>
      <c r="BX21" s="40" t="s">
        <v>236</v>
      </c>
      <c r="BY21" s="40" t="s">
        <v>237</v>
      </c>
      <c r="BZ21" s="40" t="s">
        <v>238</v>
      </c>
      <c r="CA21" s="40" t="s">
        <v>239</v>
      </c>
      <c r="CB21" s="40" t="s">
        <v>240</v>
      </c>
      <c r="CC21" s="40" t="s">
        <v>241</v>
      </c>
      <c r="CD21" s="40" t="s">
        <v>242</v>
      </c>
      <c r="CE21" s="40" t="s">
        <v>243</v>
      </c>
      <c r="CF21" s="40" t="s">
        <v>244</v>
      </c>
      <c r="CG21" s="41" t="s">
        <v>245</v>
      </c>
    </row>
    <row r="22" spans="1:85" s="439" customFormat="1" x14ac:dyDescent="0.35">
      <c r="A22" s="518"/>
      <c r="B22" s="463" t="s">
        <v>438</v>
      </c>
      <c r="C22" s="478"/>
      <c r="D22" s="284" t="s">
        <v>247</v>
      </c>
      <c r="E22" s="284" t="s">
        <v>247</v>
      </c>
      <c r="F22" s="284" t="s">
        <v>247</v>
      </c>
      <c r="G22" s="284" t="s">
        <v>247</v>
      </c>
      <c r="H22" s="284" t="s">
        <v>247</v>
      </c>
      <c r="I22" s="284" t="s">
        <v>247</v>
      </c>
      <c r="J22" s="284" t="s">
        <v>247</v>
      </c>
      <c r="K22" s="284" t="s">
        <v>247</v>
      </c>
      <c r="L22" s="284" t="s">
        <v>247</v>
      </c>
      <c r="M22" s="284" t="s">
        <v>247</v>
      </c>
      <c r="N22" s="284" t="s">
        <v>247</v>
      </c>
      <c r="O22" s="284" t="s">
        <v>247</v>
      </c>
      <c r="P22" s="284" t="s">
        <v>247</v>
      </c>
      <c r="Q22" s="284" t="s">
        <v>247</v>
      </c>
      <c r="R22" s="284" t="s">
        <v>247</v>
      </c>
      <c r="S22" s="284" t="s">
        <v>247</v>
      </c>
      <c r="T22" s="284" t="s">
        <v>247</v>
      </c>
      <c r="U22" s="284" t="s">
        <v>247</v>
      </c>
      <c r="V22" s="284" t="s">
        <v>247</v>
      </c>
      <c r="W22" s="284" t="s">
        <v>247</v>
      </c>
      <c r="X22" s="284" t="s">
        <v>247</v>
      </c>
      <c r="Y22" s="284" t="s">
        <v>247</v>
      </c>
      <c r="Z22" s="284" t="s">
        <v>247</v>
      </c>
      <c r="AA22" s="284" t="s">
        <v>247</v>
      </c>
      <c r="AB22" s="284" t="s">
        <v>247</v>
      </c>
      <c r="AC22" s="284" t="s">
        <v>247</v>
      </c>
      <c r="AD22" s="284" t="s">
        <v>247</v>
      </c>
      <c r="AE22" s="284" t="s">
        <v>247</v>
      </c>
      <c r="AF22" s="284" t="s">
        <v>247</v>
      </c>
      <c r="AG22" s="284" t="s">
        <v>247</v>
      </c>
      <c r="AH22" s="284" t="s">
        <v>247</v>
      </c>
      <c r="AI22" s="284" t="s">
        <v>247</v>
      </c>
      <c r="AJ22" s="284" t="s">
        <v>247</v>
      </c>
      <c r="AK22" s="284" t="s">
        <v>247</v>
      </c>
      <c r="AL22" s="284" t="s">
        <v>247</v>
      </c>
      <c r="AM22" s="284" t="s">
        <v>247</v>
      </c>
      <c r="AN22" s="284" t="s">
        <v>247</v>
      </c>
      <c r="AO22" s="284" t="s">
        <v>247</v>
      </c>
      <c r="AP22" s="284" t="s">
        <v>247</v>
      </c>
      <c r="AQ22" s="284" t="s">
        <v>247</v>
      </c>
      <c r="AR22" s="284" t="s">
        <v>247</v>
      </c>
      <c r="AS22" s="284" t="s">
        <v>247</v>
      </c>
      <c r="AT22" s="284" t="s">
        <v>247</v>
      </c>
      <c r="AU22" s="284" t="s">
        <v>247</v>
      </c>
      <c r="AV22" s="284" t="s">
        <v>247</v>
      </c>
      <c r="AW22" s="284" t="s">
        <v>247</v>
      </c>
      <c r="AX22" s="284" t="s">
        <v>247</v>
      </c>
      <c r="AY22" s="284" t="s">
        <v>247</v>
      </c>
      <c r="AZ22" s="284" t="s">
        <v>247</v>
      </c>
      <c r="BA22" s="284" t="s">
        <v>247</v>
      </c>
      <c r="BB22" s="284" t="s">
        <v>247</v>
      </c>
      <c r="BC22" s="284" t="s">
        <v>247</v>
      </c>
      <c r="BD22" s="284" t="s">
        <v>247</v>
      </c>
      <c r="BE22" s="284" t="s">
        <v>247</v>
      </c>
      <c r="BF22" s="284" t="s">
        <v>247</v>
      </c>
      <c r="BG22" s="284" t="s">
        <v>247</v>
      </c>
      <c r="BH22" s="284" t="s">
        <v>247</v>
      </c>
      <c r="BI22" s="284" t="s">
        <v>247</v>
      </c>
      <c r="BJ22" s="284" t="s">
        <v>247</v>
      </c>
      <c r="BK22" s="284" t="s">
        <v>247</v>
      </c>
      <c r="BL22" s="284" t="s">
        <v>247</v>
      </c>
      <c r="BM22" s="284" t="s">
        <v>247</v>
      </c>
      <c r="BN22" s="284" t="s">
        <v>247</v>
      </c>
      <c r="BO22" s="284" t="s">
        <v>247</v>
      </c>
      <c r="BP22" s="284" t="s">
        <v>247</v>
      </c>
      <c r="BQ22" s="284" t="s">
        <v>247</v>
      </c>
      <c r="BR22" s="284" t="s">
        <v>247</v>
      </c>
      <c r="BS22" s="284" t="s">
        <v>247</v>
      </c>
      <c r="BT22" s="284" t="s">
        <v>247</v>
      </c>
      <c r="BU22" s="284" t="s">
        <v>247</v>
      </c>
      <c r="BV22" s="284" t="s">
        <v>247</v>
      </c>
      <c r="BW22" s="284" t="s">
        <v>247</v>
      </c>
      <c r="BX22" s="284" t="s">
        <v>247</v>
      </c>
      <c r="BY22" s="284" t="s">
        <v>247</v>
      </c>
      <c r="BZ22" s="284" t="s">
        <v>247</v>
      </c>
      <c r="CA22" s="284" t="s">
        <v>247</v>
      </c>
      <c r="CB22" s="284" t="s">
        <v>248</v>
      </c>
      <c r="CC22" s="284" t="s">
        <v>248</v>
      </c>
      <c r="CD22" s="284" t="s">
        <v>248</v>
      </c>
      <c r="CE22" s="284" t="s">
        <v>248</v>
      </c>
      <c r="CF22" s="284" t="s">
        <v>248</v>
      </c>
      <c r="CG22" s="285" t="s">
        <v>248</v>
      </c>
    </row>
    <row r="23" spans="1:85" s="252" customFormat="1" ht="26.25" customHeight="1" x14ac:dyDescent="0.35">
      <c r="A23" s="511"/>
      <c r="B23" s="107" t="s">
        <v>260</v>
      </c>
      <c r="C23" s="107"/>
      <c r="D23" s="508">
        <v>649.09226129085209</v>
      </c>
      <c r="E23" s="508">
        <v>858.60022524571787</v>
      </c>
      <c r="F23" s="508">
        <v>853.38943720746954</v>
      </c>
      <c r="G23" s="508">
        <v>879.48806683300154</v>
      </c>
      <c r="H23" s="508">
        <v>940.56362702973786</v>
      </c>
      <c r="I23" s="508">
        <v>1003.633491232898</v>
      </c>
      <c r="J23" s="508">
        <v>1031.9326650840551</v>
      </c>
      <c r="K23" s="508">
        <v>1106.9710379657681</v>
      </c>
      <c r="L23" s="508">
        <v>1115.2751302267795</v>
      </c>
      <c r="M23" s="508">
        <v>1222.4673866333767</v>
      </c>
      <c r="N23" s="508">
        <v>1566.8201489022349</v>
      </c>
      <c r="O23" s="508">
        <v>1667.163236788977</v>
      </c>
      <c r="P23" s="508">
        <v>1740.7945555663152</v>
      </c>
      <c r="Q23" s="508">
        <v>2050.8772690332776</v>
      </c>
      <c r="R23" s="508">
        <v>2088.2641938963975</v>
      </c>
      <c r="S23" s="508">
        <v>2420.5516805473708</v>
      </c>
      <c r="T23" s="508">
        <v>2522.0036351078038</v>
      </c>
      <c r="U23" s="508">
        <v>3013.3004191035029</v>
      </c>
      <c r="V23" s="508">
        <v>2973.0043286413979</v>
      </c>
      <c r="W23" s="508">
        <v>3037.4585179807063</v>
      </c>
      <c r="X23" s="508">
        <v>3003.4478731717541</v>
      </c>
      <c r="Y23" s="508">
        <v>2955.3255469669125</v>
      </c>
      <c r="Z23" s="508">
        <v>2789.4551958302754</v>
      </c>
      <c r="AA23" s="508">
        <v>3025.5480324315217</v>
      </c>
      <c r="AB23" s="508">
        <v>3129.8970993111493</v>
      </c>
      <c r="AC23" s="508">
        <v>3203.9897792441934</v>
      </c>
      <c r="AD23" s="508">
        <v>3369.1249704194693</v>
      </c>
      <c r="AE23" s="508">
        <v>3431.9921324105321</v>
      </c>
      <c r="AF23" s="508">
        <v>3325.9926247813687</v>
      </c>
      <c r="AG23" s="508">
        <v>3139.7484857491831</v>
      </c>
      <c r="AH23" s="508">
        <f t="shared" ref="AH23:BM23" si="15">SUM(AH24:AH25)</f>
        <v>3058.2017479263159</v>
      </c>
      <c r="AI23" s="508">
        <f t="shared" si="15"/>
        <v>2917.1738250884882</v>
      </c>
      <c r="AJ23" s="508">
        <f t="shared" si="15"/>
        <v>2775.9258516945392</v>
      </c>
      <c r="AK23" s="508">
        <f t="shared" si="15"/>
        <v>2719.9562543663446</v>
      </c>
      <c r="AL23" s="508">
        <f t="shared" si="15"/>
        <v>2657.8253331448191</v>
      </c>
      <c r="AM23" s="508">
        <f t="shared" si="15"/>
        <v>2698.0392189118002</v>
      </c>
      <c r="AN23" s="508">
        <f t="shared" si="15"/>
        <v>2595.3963742017495</v>
      </c>
      <c r="AO23" s="508">
        <f t="shared" si="15"/>
        <v>2508.4528970298138</v>
      </c>
      <c r="AP23" s="508">
        <f t="shared" si="15"/>
        <v>2486.123934084314</v>
      </c>
      <c r="AQ23" s="508">
        <f t="shared" si="15"/>
        <v>2389.8689185832882</v>
      </c>
      <c r="AR23" s="508">
        <f t="shared" si="15"/>
        <v>2266.5844328063263</v>
      </c>
      <c r="AS23" s="508">
        <f t="shared" si="15"/>
        <v>2102.5775511377128</v>
      </c>
      <c r="AT23" s="508">
        <f t="shared" si="15"/>
        <v>2024.0932157980683</v>
      </c>
      <c r="AU23" s="508">
        <f t="shared" si="15"/>
        <v>2169.1263544016529</v>
      </c>
      <c r="AV23" s="508">
        <f t="shared" si="15"/>
        <v>2109.6464296183058</v>
      </c>
      <c r="AW23" s="508">
        <f t="shared" si="15"/>
        <v>2112.0908065139852</v>
      </c>
      <c r="AX23" s="508">
        <f t="shared" si="15"/>
        <v>2041.743675455263</v>
      </c>
      <c r="AY23" s="508">
        <f t="shared" si="15"/>
        <v>1968.1782840899418</v>
      </c>
      <c r="AZ23" s="508">
        <f t="shared" si="15"/>
        <v>1837.7676902367459</v>
      </c>
      <c r="BA23" s="508">
        <f t="shared" si="15"/>
        <v>1848.8663374901048</v>
      </c>
      <c r="BB23" s="508">
        <f t="shared" si="15"/>
        <v>1800.2845832802993</v>
      </c>
      <c r="BC23" s="508">
        <f t="shared" si="15"/>
        <v>1826.5833881820447</v>
      </c>
      <c r="BD23" s="508">
        <f t="shared" si="15"/>
        <v>1780.1706785475078</v>
      </c>
      <c r="BE23" s="508">
        <f t="shared" si="15"/>
        <v>1951.0220861997691</v>
      </c>
      <c r="BF23" s="508">
        <f t="shared" si="15"/>
        <v>1887.6231839510483</v>
      </c>
      <c r="BG23" s="508">
        <f t="shared" si="15"/>
        <v>1708.8156663359089</v>
      </c>
      <c r="BH23" s="508">
        <f t="shared" si="15"/>
        <v>1520.913667997876</v>
      </c>
      <c r="BI23" s="508">
        <f t="shared" si="15"/>
        <v>1403.0456978247137</v>
      </c>
      <c r="BJ23" s="508">
        <f t="shared" si="15"/>
        <v>1244.444132714746</v>
      </c>
      <c r="BK23" s="508">
        <f t="shared" si="15"/>
        <v>1122.8938804720783</v>
      </c>
      <c r="BL23" s="508">
        <f t="shared" si="15"/>
        <v>993.28379179797469</v>
      </c>
      <c r="BM23" s="508">
        <f t="shared" si="15"/>
        <v>943.61887684658063</v>
      </c>
      <c r="BN23" s="508">
        <f t="shared" ref="BN23:CG23" si="16">SUM(BN24:BN25)</f>
        <v>874.6028130749911</v>
      </c>
      <c r="BO23" s="508">
        <f t="shared" si="16"/>
        <v>832.00044522222902</v>
      </c>
      <c r="BP23" s="508">
        <f t="shared" si="16"/>
        <v>814.97012850228964</v>
      </c>
      <c r="BQ23" s="508">
        <f t="shared" si="16"/>
        <v>785.76820476028308</v>
      </c>
      <c r="BR23" s="508">
        <f t="shared" si="16"/>
        <v>760.86276887328142</v>
      </c>
      <c r="BS23" s="508">
        <f t="shared" si="16"/>
        <v>753.12948346033477</v>
      </c>
      <c r="BT23" s="508">
        <f t="shared" si="16"/>
        <v>721.5010348747071</v>
      </c>
      <c r="BU23" s="508">
        <f t="shared" si="16"/>
        <v>640.50179515720208</v>
      </c>
      <c r="BV23" s="508">
        <f t="shared" si="16"/>
        <v>578.24545526023417</v>
      </c>
      <c r="BW23" s="508">
        <f t="shared" si="16"/>
        <v>617.33017529982487</v>
      </c>
      <c r="BX23" s="480">
        <f t="shared" si="16"/>
        <v>576.00112028920501</v>
      </c>
      <c r="BY23" s="480">
        <f t="shared" si="16"/>
        <v>397.54075845168273</v>
      </c>
      <c r="BZ23" s="480">
        <f t="shared" si="16"/>
        <v>433.3617098581787</v>
      </c>
      <c r="CA23" s="480">
        <f t="shared" si="16"/>
        <v>338.10185602381949</v>
      </c>
      <c r="CB23" s="480">
        <f t="shared" si="16"/>
        <v>369.27447915157234</v>
      </c>
      <c r="CC23" s="480">
        <f t="shared" si="16"/>
        <v>339.55874211961304</v>
      </c>
      <c r="CD23" s="480">
        <f t="shared" si="16"/>
        <v>321.33700280689567</v>
      </c>
      <c r="CE23" s="480">
        <f t="shared" si="16"/>
        <v>308.45683935968668</v>
      </c>
      <c r="CF23" s="480">
        <f t="shared" si="16"/>
        <v>294.48468847289797</v>
      </c>
      <c r="CG23" s="482">
        <f t="shared" si="16"/>
        <v>278.36909815791176</v>
      </c>
    </row>
    <row r="24" spans="1:85" s="252" customFormat="1" x14ac:dyDescent="0.35">
      <c r="A24" s="511"/>
      <c r="B24" s="62" t="s">
        <v>546</v>
      </c>
      <c r="C24" s="107"/>
      <c r="D24" s="509">
        <v>0</v>
      </c>
      <c r="E24" s="509">
        <v>0</v>
      </c>
      <c r="F24" s="509">
        <v>0</v>
      </c>
      <c r="G24" s="509">
        <v>0</v>
      </c>
      <c r="H24" s="509">
        <v>0</v>
      </c>
      <c r="I24" s="509">
        <v>0</v>
      </c>
      <c r="J24" s="509">
        <v>0</v>
      </c>
      <c r="K24" s="509">
        <v>0</v>
      </c>
      <c r="L24" s="509">
        <v>0</v>
      </c>
      <c r="M24" s="509">
        <v>0</v>
      </c>
      <c r="N24" s="509">
        <v>0</v>
      </c>
      <c r="O24" s="509">
        <v>0</v>
      </c>
      <c r="P24" s="509">
        <v>0</v>
      </c>
      <c r="Q24" s="509">
        <v>0</v>
      </c>
      <c r="R24" s="509">
        <v>0</v>
      </c>
      <c r="S24" s="509">
        <v>0</v>
      </c>
      <c r="T24" s="509">
        <v>0</v>
      </c>
      <c r="U24" s="509">
        <v>0</v>
      </c>
      <c r="V24" s="509">
        <v>0</v>
      </c>
      <c r="W24" s="509">
        <v>0</v>
      </c>
      <c r="X24" s="509">
        <v>0</v>
      </c>
      <c r="Y24" s="509">
        <v>0</v>
      </c>
      <c r="Z24" s="509">
        <v>0</v>
      </c>
      <c r="AA24" s="509">
        <v>0</v>
      </c>
      <c r="AB24" s="509">
        <v>0</v>
      </c>
      <c r="AC24" s="509">
        <v>0</v>
      </c>
      <c r="AD24" s="509">
        <v>0</v>
      </c>
      <c r="AE24" s="509">
        <v>0</v>
      </c>
      <c r="AF24" s="509">
        <v>0</v>
      </c>
      <c r="AG24" s="509">
        <v>0</v>
      </c>
      <c r="AH24" s="509">
        <v>2623.3701419182808</v>
      </c>
      <c r="AI24" s="509">
        <v>2547.6829940894922</v>
      </c>
      <c r="AJ24" s="509">
        <v>2422.5634427269247</v>
      </c>
      <c r="AK24" s="509">
        <v>2372.3476831202238</v>
      </c>
      <c r="AL24" s="509">
        <v>2342.2907450109255</v>
      </c>
      <c r="AM24" s="509">
        <v>2367.2289645738097</v>
      </c>
      <c r="AN24" s="509">
        <v>2282.8264079734813</v>
      </c>
      <c r="AO24" s="509">
        <v>2195.1645590083549</v>
      </c>
      <c r="AP24" s="509">
        <v>2183.1466767949828</v>
      </c>
      <c r="AQ24" s="509">
        <v>2092.74121353086</v>
      </c>
      <c r="AR24" s="509">
        <v>1979.1735224434608</v>
      </c>
      <c r="AS24" s="509">
        <v>1801.1872342548711</v>
      </c>
      <c r="AT24" s="509">
        <v>1764.3659479119849</v>
      </c>
      <c r="AU24" s="509">
        <v>1853.6245608252261</v>
      </c>
      <c r="AV24" s="509">
        <v>1780.1504777737471</v>
      </c>
      <c r="AW24" s="509">
        <v>1773.3512320212378</v>
      </c>
      <c r="AX24" s="509">
        <v>1716.2297642213643</v>
      </c>
      <c r="AY24" s="509">
        <v>1649.3347471729273</v>
      </c>
      <c r="AZ24" s="509">
        <v>1554.2858166045648</v>
      </c>
      <c r="BA24" s="509">
        <v>1587.5868907923227</v>
      </c>
      <c r="BB24" s="509">
        <v>1551.7688483153263</v>
      </c>
      <c r="BC24" s="509">
        <v>1591.1179617080356</v>
      </c>
      <c r="BD24" s="509">
        <v>1563.5275782565511</v>
      </c>
      <c r="BE24" s="509">
        <v>1730.5245205763688</v>
      </c>
      <c r="BF24" s="509">
        <v>1663.3517943069921</v>
      </c>
      <c r="BG24" s="509">
        <v>1501.5093859719279</v>
      </c>
      <c r="BH24" s="509">
        <v>1325.5522080012895</v>
      </c>
      <c r="BI24" s="509">
        <v>1226.4082269743183</v>
      </c>
      <c r="BJ24" s="509">
        <v>1090.716579027646</v>
      </c>
      <c r="BK24" s="509">
        <v>1002.4897619666833</v>
      </c>
      <c r="BL24" s="509">
        <v>897.0152823185831</v>
      </c>
      <c r="BM24" s="509">
        <v>868.83770959370418</v>
      </c>
      <c r="BN24" s="509">
        <v>802.99281196882043</v>
      </c>
      <c r="BO24" s="509">
        <v>779.68756067315235</v>
      </c>
      <c r="BP24" s="509">
        <v>776.07671087942754</v>
      </c>
      <c r="BQ24" s="509">
        <v>760.78943452727299</v>
      </c>
      <c r="BR24" s="509">
        <v>744.47897707541904</v>
      </c>
      <c r="BS24" s="509">
        <v>744.10467587361245</v>
      </c>
      <c r="BT24" s="509">
        <v>715.21110422269749</v>
      </c>
      <c r="BU24" s="509">
        <v>636.3587104096116</v>
      </c>
      <c r="BV24" s="509">
        <v>576.28438099652487</v>
      </c>
      <c r="BW24" s="509">
        <v>616.6282321719533</v>
      </c>
      <c r="BX24" s="509">
        <v>576.00112028920501</v>
      </c>
      <c r="BY24" s="509">
        <v>397.54075845168273</v>
      </c>
      <c r="BZ24" s="484">
        <v>433.3617098581787</v>
      </c>
      <c r="CA24" s="484">
        <v>338.10185602381949</v>
      </c>
      <c r="CB24" s="484">
        <v>369.27447915157234</v>
      </c>
      <c r="CC24" s="484">
        <v>339.55874211961304</v>
      </c>
      <c r="CD24" s="484">
        <v>321.33700280689567</v>
      </c>
      <c r="CE24" s="484">
        <v>308.45683935968668</v>
      </c>
      <c r="CF24" s="484">
        <v>294.48468847289797</v>
      </c>
      <c r="CG24" s="485">
        <v>278.36909815791176</v>
      </c>
    </row>
    <row r="25" spans="1:85" s="439" customFormat="1" x14ac:dyDescent="0.35">
      <c r="A25" s="436"/>
      <c r="B25" s="62" t="s">
        <v>545</v>
      </c>
      <c r="C25" s="201"/>
      <c r="D25" s="509">
        <v>0</v>
      </c>
      <c r="E25" s="509">
        <v>0</v>
      </c>
      <c r="F25" s="509">
        <v>0</v>
      </c>
      <c r="G25" s="509">
        <v>0</v>
      </c>
      <c r="H25" s="509">
        <v>0</v>
      </c>
      <c r="I25" s="509">
        <v>0</v>
      </c>
      <c r="J25" s="509">
        <v>0</v>
      </c>
      <c r="K25" s="509">
        <v>0</v>
      </c>
      <c r="L25" s="509">
        <v>0</v>
      </c>
      <c r="M25" s="509">
        <v>0</v>
      </c>
      <c r="N25" s="509">
        <v>0</v>
      </c>
      <c r="O25" s="509">
        <v>0</v>
      </c>
      <c r="P25" s="509">
        <v>0</v>
      </c>
      <c r="Q25" s="509">
        <v>0</v>
      </c>
      <c r="R25" s="509">
        <v>0</v>
      </c>
      <c r="S25" s="509">
        <v>0</v>
      </c>
      <c r="T25" s="509">
        <v>0</v>
      </c>
      <c r="U25" s="509">
        <v>0</v>
      </c>
      <c r="V25" s="509">
        <v>0</v>
      </c>
      <c r="W25" s="509">
        <v>0</v>
      </c>
      <c r="X25" s="509">
        <v>0</v>
      </c>
      <c r="Y25" s="509">
        <v>0</v>
      </c>
      <c r="Z25" s="509">
        <v>0</v>
      </c>
      <c r="AA25" s="509">
        <v>0</v>
      </c>
      <c r="AB25" s="509">
        <v>0</v>
      </c>
      <c r="AC25" s="509">
        <v>0</v>
      </c>
      <c r="AD25" s="509">
        <v>0</v>
      </c>
      <c r="AE25" s="509">
        <v>0</v>
      </c>
      <c r="AF25" s="509">
        <v>0</v>
      </c>
      <c r="AG25" s="509">
        <v>0</v>
      </c>
      <c r="AH25" s="509">
        <v>434.83160600803495</v>
      </c>
      <c r="AI25" s="509">
        <v>369.49083099899588</v>
      </c>
      <c r="AJ25" s="509">
        <v>353.3624089676145</v>
      </c>
      <c r="AK25" s="509">
        <v>347.60857124612073</v>
      </c>
      <c r="AL25" s="509">
        <v>315.53458813389352</v>
      </c>
      <c r="AM25" s="509">
        <v>330.81025433799061</v>
      </c>
      <c r="AN25" s="509">
        <v>312.56996622826802</v>
      </c>
      <c r="AO25" s="509">
        <v>313.28833802145903</v>
      </c>
      <c r="AP25" s="509">
        <v>302.97725728933108</v>
      </c>
      <c r="AQ25" s="509">
        <v>297.1277050524281</v>
      </c>
      <c r="AR25" s="509">
        <v>287.41091036286548</v>
      </c>
      <c r="AS25" s="509">
        <v>301.39031688284172</v>
      </c>
      <c r="AT25" s="509">
        <v>259.72726788608338</v>
      </c>
      <c r="AU25" s="509">
        <v>315.50179357642673</v>
      </c>
      <c r="AV25" s="509">
        <v>329.49595184455865</v>
      </c>
      <c r="AW25" s="509">
        <v>338.73957449274741</v>
      </c>
      <c r="AX25" s="509">
        <v>325.51391123389868</v>
      </c>
      <c r="AY25" s="509">
        <v>318.8435369170146</v>
      </c>
      <c r="AZ25" s="509">
        <v>283.48187363218102</v>
      </c>
      <c r="BA25" s="509">
        <v>261.27944669778219</v>
      </c>
      <c r="BB25" s="509">
        <v>248.51573496497312</v>
      </c>
      <c r="BC25" s="509">
        <v>235.46542647400915</v>
      </c>
      <c r="BD25" s="509">
        <v>216.64310029095662</v>
      </c>
      <c r="BE25" s="509">
        <v>220.49756562340033</v>
      </c>
      <c r="BF25" s="509">
        <v>224.27138964405623</v>
      </c>
      <c r="BG25" s="509">
        <v>207.3062803639809</v>
      </c>
      <c r="BH25" s="509">
        <v>195.3614599965866</v>
      </c>
      <c r="BI25" s="509">
        <v>176.6374708503954</v>
      </c>
      <c r="BJ25" s="509">
        <v>153.72755368710011</v>
      </c>
      <c r="BK25" s="509">
        <v>120.40411850539505</v>
      </c>
      <c r="BL25" s="509">
        <v>96.268509479391625</v>
      </c>
      <c r="BM25" s="509">
        <v>74.7811672528765</v>
      </c>
      <c r="BN25" s="509">
        <v>71.610001106170628</v>
      </c>
      <c r="BO25" s="509">
        <v>52.312884549076664</v>
      </c>
      <c r="BP25" s="509">
        <v>38.89341762286211</v>
      </c>
      <c r="BQ25" s="509">
        <v>24.978770233010046</v>
      </c>
      <c r="BR25" s="509">
        <v>16.383791797862333</v>
      </c>
      <c r="BS25" s="509">
        <v>9.0248075867222681</v>
      </c>
      <c r="BT25" s="509">
        <v>6.2899306520096623</v>
      </c>
      <c r="BU25" s="509">
        <v>4.1430847475904615</v>
      </c>
      <c r="BV25" s="509">
        <v>1.9610742637093102</v>
      </c>
      <c r="BW25" s="509">
        <v>0.70194312787153312</v>
      </c>
      <c r="BX25" s="484">
        <v>0</v>
      </c>
      <c r="BY25" s="484">
        <v>0</v>
      </c>
      <c r="BZ25" s="484">
        <v>0</v>
      </c>
      <c r="CA25" s="484">
        <v>0</v>
      </c>
      <c r="CB25" s="484">
        <v>0</v>
      </c>
      <c r="CC25" s="484">
        <v>0</v>
      </c>
      <c r="CD25" s="484">
        <v>0</v>
      </c>
      <c r="CE25" s="484">
        <v>0</v>
      </c>
      <c r="CF25" s="484">
        <v>0</v>
      </c>
      <c r="CG25" s="485">
        <v>0</v>
      </c>
    </row>
    <row r="26" spans="1:85" s="439" customFormat="1" x14ac:dyDescent="0.35">
      <c r="A26" s="436"/>
      <c r="B26" s="62"/>
      <c r="C26" s="201"/>
      <c r="D26" s="509"/>
      <c r="E26" s="509"/>
      <c r="F26" s="509"/>
      <c r="G26" s="509"/>
      <c r="H26" s="509"/>
      <c r="I26" s="509"/>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09"/>
      <c r="AY26" s="509"/>
      <c r="AZ26" s="509"/>
      <c r="BA26" s="509"/>
      <c r="BB26" s="509"/>
      <c r="BC26" s="509"/>
      <c r="BD26" s="509"/>
      <c r="BE26" s="509"/>
      <c r="BF26" s="509"/>
      <c r="BG26" s="509"/>
      <c r="BH26" s="509"/>
      <c r="BI26" s="509"/>
      <c r="BJ26" s="509"/>
      <c r="BK26" s="509"/>
      <c r="BL26" s="509"/>
      <c r="BM26" s="509"/>
      <c r="BN26" s="509"/>
      <c r="BO26" s="509"/>
      <c r="BP26" s="509"/>
      <c r="BQ26" s="509"/>
      <c r="BR26" s="509"/>
      <c r="BS26" s="509"/>
      <c r="BT26" s="509"/>
      <c r="BU26" s="509"/>
      <c r="BV26" s="509"/>
      <c r="BW26" s="509"/>
      <c r="BX26" s="484"/>
      <c r="BY26" s="484"/>
      <c r="BZ26" s="484"/>
      <c r="CA26" s="484"/>
      <c r="CB26" s="484"/>
      <c r="CC26" s="484"/>
      <c r="CD26" s="484"/>
      <c r="CE26" s="484"/>
      <c r="CF26" s="484"/>
      <c r="CG26" s="485"/>
    </row>
    <row r="27" spans="1:85" s="439" customFormat="1" x14ac:dyDescent="0.35">
      <c r="A27" s="436"/>
      <c r="B27" s="69" t="s">
        <v>727</v>
      </c>
      <c r="C27" s="201"/>
      <c r="D27" s="508">
        <v>0</v>
      </c>
      <c r="E27" s="508">
        <v>0</v>
      </c>
      <c r="F27" s="508">
        <v>0</v>
      </c>
      <c r="G27" s="508">
        <v>0</v>
      </c>
      <c r="H27" s="508">
        <v>0</v>
      </c>
      <c r="I27" s="508">
        <v>0</v>
      </c>
      <c r="J27" s="508">
        <v>0</v>
      </c>
      <c r="K27" s="508">
        <v>0</v>
      </c>
      <c r="L27" s="508">
        <v>0</v>
      </c>
      <c r="M27" s="508">
        <v>0</v>
      </c>
      <c r="N27" s="508">
        <v>0</v>
      </c>
      <c r="O27" s="508">
        <v>0</v>
      </c>
      <c r="P27" s="508">
        <v>0</v>
      </c>
      <c r="Q27" s="508">
        <v>0</v>
      </c>
      <c r="R27" s="508">
        <v>0</v>
      </c>
      <c r="S27" s="508">
        <v>0</v>
      </c>
      <c r="T27" s="508">
        <v>0</v>
      </c>
      <c r="U27" s="508">
        <v>0</v>
      </c>
      <c r="V27" s="508">
        <v>0</v>
      </c>
      <c r="W27" s="508">
        <v>0</v>
      </c>
      <c r="X27" s="508">
        <v>0</v>
      </c>
      <c r="Y27" s="508">
        <v>0</v>
      </c>
      <c r="Z27" s="508">
        <v>0</v>
      </c>
      <c r="AA27" s="508">
        <v>0</v>
      </c>
      <c r="AB27" s="508">
        <v>0</v>
      </c>
      <c r="AC27" s="508">
        <v>0</v>
      </c>
      <c r="AD27" s="508">
        <v>0</v>
      </c>
      <c r="AE27" s="508">
        <v>0</v>
      </c>
      <c r="AF27" s="508">
        <v>0</v>
      </c>
      <c r="AG27" s="508">
        <v>0</v>
      </c>
      <c r="AH27" s="508">
        <v>0</v>
      </c>
      <c r="AI27" s="508">
        <v>0</v>
      </c>
      <c r="AJ27" s="508">
        <v>0</v>
      </c>
      <c r="AK27" s="508">
        <v>0</v>
      </c>
      <c r="AL27" s="508">
        <v>0</v>
      </c>
      <c r="AM27" s="508">
        <v>0</v>
      </c>
      <c r="AN27" s="508">
        <v>0</v>
      </c>
      <c r="AO27" s="508">
        <v>0</v>
      </c>
      <c r="AP27" s="508">
        <v>0</v>
      </c>
      <c r="AQ27" s="508">
        <v>0</v>
      </c>
      <c r="AR27" s="508">
        <v>0</v>
      </c>
      <c r="AS27" s="508">
        <v>0</v>
      </c>
      <c r="AT27" s="508">
        <v>0</v>
      </c>
      <c r="AU27" s="508">
        <v>0</v>
      </c>
      <c r="AV27" s="508">
        <v>0</v>
      </c>
      <c r="AW27" s="508">
        <v>0</v>
      </c>
      <c r="AX27" s="508">
        <v>0</v>
      </c>
      <c r="AY27" s="508">
        <v>0</v>
      </c>
      <c r="AZ27" s="508">
        <v>0</v>
      </c>
      <c r="BA27" s="508">
        <v>0</v>
      </c>
      <c r="BB27" s="508">
        <v>0</v>
      </c>
      <c r="BC27" s="508">
        <v>0</v>
      </c>
      <c r="BD27" s="508">
        <v>0</v>
      </c>
      <c r="BE27" s="508">
        <v>0</v>
      </c>
      <c r="BF27" s="508">
        <v>0</v>
      </c>
      <c r="BG27" s="508">
        <v>0</v>
      </c>
      <c r="BH27" s="508">
        <v>0</v>
      </c>
      <c r="BI27" s="508">
        <v>0</v>
      </c>
      <c r="BJ27" s="508">
        <v>0</v>
      </c>
      <c r="BK27" s="508">
        <v>0</v>
      </c>
      <c r="BL27" s="508">
        <v>0</v>
      </c>
      <c r="BM27" s="508">
        <v>0</v>
      </c>
      <c r="BN27" s="508">
        <v>0</v>
      </c>
      <c r="BO27" s="508">
        <v>0</v>
      </c>
      <c r="BP27" s="508">
        <v>0</v>
      </c>
      <c r="BQ27" s="508">
        <v>0</v>
      </c>
      <c r="BR27" s="508">
        <v>0</v>
      </c>
      <c r="BS27" s="508">
        <v>0</v>
      </c>
      <c r="BT27" s="508">
        <v>0</v>
      </c>
      <c r="BU27" s="508">
        <v>140.09327612599449</v>
      </c>
      <c r="BV27" s="508">
        <v>230.87559724246609</v>
      </c>
      <c r="BW27" s="508">
        <v>271.10489105655449</v>
      </c>
      <c r="BX27" s="508">
        <v>297.37533342857466</v>
      </c>
      <c r="BY27" s="508">
        <v>218.5107821479414</v>
      </c>
      <c r="BZ27" s="480">
        <v>275.34700141486269</v>
      </c>
      <c r="CA27" s="480">
        <v>198.30650019184768</v>
      </c>
      <c r="CB27" s="480">
        <v>207.39290730601701</v>
      </c>
      <c r="CC27" s="480">
        <v>202.55775258960716</v>
      </c>
      <c r="CD27" s="480">
        <v>202.16694280904005</v>
      </c>
      <c r="CE27" s="480">
        <v>204.76486565813767</v>
      </c>
      <c r="CF27" s="480">
        <v>204.30176529039258</v>
      </c>
      <c r="CG27" s="482">
        <v>199.92239869187893</v>
      </c>
    </row>
    <row r="28" spans="1:85" s="439" customFormat="1" x14ac:dyDescent="0.35">
      <c r="A28" s="436"/>
      <c r="B28" s="62" t="s">
        <v>728</v>
      </c>
      <c r="C28" s="201"/>
      <c r="D28" s="509"/>
      <c r="E28" s="509"/>
      <c r="F28" s="509"/>
      <c r="G28" s="509"/>
      <c r="H28" s="509"/>
      <c r="I28" s="509"/>
      <c r="J28" s="509"/>
      <c r="K28" s="509"/>
      <c r="L28" s="509"/>
      <c r="M28" s="509"/>
      <c r="N28" s="509"/>
      <c r="O28" s="509"/>
      <c r="P28" s="509"/>
      <c r="Q28" s="509"/>
      <c r="R28" s="509"/>
      <c r="S28" s="509"/>
      <c r="T28" s="509"/>
      <c r="U28" s="509"/>
      <c r="V28" s="509"/>
      <c r="W28" s="509"/>
      <c r="X28" s="509"/>
      <c r="Y28" s="509"/>
      <c r="Z28" s="509"/>
      <c r="AA28" s="509"/>
      <c r="AB28" s="509"/>
      <c r="AC28" s="509"/>
      <c r="AD28" s="509"/>
      <c r="AE28" s="509"/>
      <c r="AF28" s="509"/>
      <c r="AG28" s="509"/>
      <c r="AH28" s="509"/>
      <c r="AI28" s="509"/>
      <c r="AJ28" s="509"/>
      <c r="AK28" s="509"/>
      <c r="AL28" s="509"/>
      <c r="AM28" s="509"/>
      <c r="AN28" s="509"/>
      <c r="AO28" s="509"/>
      <c r="AP28" s="509"/>
      <c r="AQ28" s="509"/>
      <c r="AR28" s="509"/>
      <c r="AS28" s="509"/>
      <c r="AT28" s="509"/>
      <c r="AU28" s="509"/>
      <c r="AV28" s="509"/>
      <c r="AW28" s="509"/>
      <c r="AX28" s="509"/>
      <c r="AY28" s="509"/>
      <c r="AZ28" s="509"/>
      <c r="BA28" s="509"/>
      <c r="BB28" s="509"/>
      <c r="BC28" s="509"/>
      <c r="BD28" s="509"/>
      <c r="BE28" s="509"/>
      <c r="BF28" s="509"/>
      <c r="BG28" s="509"/>
      <c r="BH28" s="509"/>
      <c r="BI28" s="509"/>
      <c r="BJ28" s="509"/>
      <c r="BK28" s="509"/>
      <c r="BL28" s="509"/>
      <c r="BM28" s="509"/>
      <c r="BN28" s="509"/>
      <c r="BO28" s="509"/>
      <c r="BP28" s="509"/>
      <c r="BQ28" s="509"/>
      <c r="BR28" s="509"/>
      <c r="BS28" s="509"/>
      <c r="BT28" s="509"/>
      <c r="BU28" s="509">
        <v>36.626808012928713</v>
      </c>
      <c r="BV28" s="509">
        <v>72.273395899845738</v>
      </c>
      <c r="BW28" s="509">
        <v>84.846463157725054</v>
      </c>
      <c r="BX28" s="509">
        <v>99.495387910817314</v>
      </c>
      <c r="BY28" s="509">
        <v>73.007216740971771</v>
      </c>
      <c r="BZ28" s="484">
        <v>104.86604563855855</v>
      </c>
      <c r="CA28" s="484">
        <v>85.567881018829738</v>
      </c>
      <c r="CB28" s="484">
        <v>79.806071983306396</v>
      </c>
      <c r="CC28" s="484">
        <v>77.808582032852058</v>
      </c>
      <c r="CD28" s="484">
        <v>77.6045546542219</v>
      </c>
      <c r="CE28" s="484">
        <v>78.44118402254945</v>
      </c>
      <c r="CF28" s="484">
        <v>78.471393051864339</v>
      </c>
      <c r="CG28" s="485">
        <v>76.973694757559329</v>
      </c>
    </row>
    <row r="29" spans="1:85" s="439" customFormat="1" x14ac:dyDescent="0.35">
      <c r="A29" s="436"/>
      <c r="B29" s="62" t="s">
        <v>729</v>
      </c>
      <c r="C29" s="201"/>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09"/>
      <c r="BK29" s="509"/>
      <c r="BL29" s="509"/>
      <c r="BM29" s="509"/>
      <c r="BN29" s="509"/>
      <c r="BO29" s="509"/>
      <c r="BP29" s="509"/>
      <c r="BQ29" s="509"/>
      <c r="BR29" s="509"/>
      <c r="BS29" s="509"/>
      <c r="BT29" s="509"/>
      <c r="BU29" s="509">
        <v>103.46646811306579</v>
      </c>
      <c r="BV29" s="509">
        <v>158.60220134262036</v>
      </c>
      <c r="BW29" s="509">
        <v>186.25842789882932</v>
      </c>
      <c r="BX29" s="509">
        <v>197.87994551775677</v>
      </c>
      <c r="BY29" s="509">
        <v>145.50356540696893</v>
      </c>
      <c r="BZ29" s="484">
        <v>170.48095577630517</v>
      </c>
      <c r="CA29" s="484">
        <v>112.73861917301805</v>
      </c>
      <c r="CB29" s="484">
        <v>127.586835322711</v>
      </c>
      <c r="CC29" s="484">
        <v>124.7491705567558</v>
      </c>
      <c r="CD29" s="484">
        <v>124.56238815481755</v>
      </c>
      <c r="CE29" s="484">
        <v>126.32368163558822</v>
      </c>
      <c r="CF29" s="484">
        <v>125.8303722385278</v>
      </c>
      <c r="CG29" s="485">
        <v>122.94870393431879</v>
      </c>
    </row>
    <row r="30" spans="1:85" s="439" customFormat="1" ht="26.25" customHeight="1" x14ac:dyDescent="0.35">
      <c r="A30" s="510"/>
      <c r="B30" s="69" t="s">
        <v>730</v>
      </c>
      <c r="C30" s="238"/>
      <c r="D30" s="508">
        <f t="shared" ref="D30:AI30" si="17">SUM(D31:D32)</f>
        <v>0</v>
      </c>
      <c r="E30" s="508">
        <f t="shared" si="17"/>
        <v>0</v>
      </c>
      <c r="F30" s="508">
        <f t="shared" si="17"/>
        <v>0</v>
      </c>
      <c r="G30" s="508">
        <f t="shared" si="17"/>
        <v>0</v>
      </c>
      <c r="H30" s="508">
        <f t="shared" si="17"/>
        <v>0</v>
      </c>
      <c r="I30" s="508">
        <f t="shared" si="17"/>
        <v>0</v>
      </c>
      <c r="J30" s="508">
        <f t="shared" si="17"/>
        <v>0</v>
      </c>
      <c r="K30" s="508">
        <f t="shared" si="17"/>
        <v>0</v>
      </c>
      <c r="L30" s="508">
        <f t="shared" si="17"/>
        <v>0</v>
      </c>
      <c r="M30" s="508">
        <f t="shared" si="17"/>
        <v>0</v>
      </c>
      <c r="N30" s="508">
        <f t="shared" si="17"/>
        <v>0</v>
      </c>
      <c r="O30" s="508">
        <f t="shared" si="17"/>
        <v>0</v>
      </c>
      <c r="P30" s="508">
        <f t="shared" si="17"/>
        <v>0</v>
      </c>
      <c r="Q30" s="508">
        <f t="shared" si="17"/>
        <v>0</v>
      </c>
      <c r="R30" s="508">
        <f t="shared" si="17"/>
        <v>0</v>
      </c>
      <c r="S30" s="508">
        <f t="shared" si="17"/>
        <v>0</v>
      </c>
      <c r="T30" s="508">
        <f t="shared" si="17"/>
        <v>0</v>
      </c>
      <c r="U30" s="508">
        <f t="shared" si="17"/>
        <v>0</v>
      </c>
      <c r="V30" s="508">
        <f t="shared" si="17"/>
        <v>0</v>
      </c>
      <c r="W30" s="508">
        <f t="shared" si="17"/>
        <v>0</v>
      </c>
      <c r="X30" s="508">
        <f t="shared" si="17"/>
        <v>0</v>
      </c>
      <c r="Y30" s="508">
        <f t="shared" si="17"/>
        <v>0</v>
      </c>
      <c r="Z30" s="508">
        <f t="shared" si="17"/>
        <v>0</v>
      </c>
      <c r="AA30" s="508">
        <f t="shared" si="17"/>
        <v>0</v>
      </c>
      <c r="AB30" s="508">
        <f t="shared" si="17"/>
        <v>0</v>
      </c>
      <c r="AC30" s="508">
        <f t="shared" si="17"/>
        <v>0</v>
      </c>
      <c r="AD30" s="508">
        <f t="shared" si="17"/>
        <v>0</v>
      </c>
      <c r="AE30" s="508">
        <f t="shared" si="17"/>
        <v>0</v>
      </c>
      <c r="AF30" s="508">
        <f t="shared" si="17"/>
        <v>0</v>
      </c>
      <c r="AG30" s="508">
        <f t="shared" si="17"/>
        <v>0</v>
      </c>
      <c r="AH30" s="508">
        <f t="shared" si="17"/>
        <v>3058.2017479263159</v>
      </c>
      <c r="AI30" s="508">
        <f t="shared" si="17"/>
        <v>2916.5896121410697</v>
      </c>
      <c r="AJ30" s="508">
        <f t="shared" ref="AJ30:BO30" si="18">SUM(AJ31:AJ32)</f>
        <v>2767.3117802374359</v>
      </c>
      <c r="AK30" s="508">
        <f t="shared" si="18"/>
        <v>2699.6773620565614</v>
      </c>
      <c r="AL30" s="508">
        <f t="shared" si="18"/>
        <v>2624.8316393540558</v>
      </c>
      <c r="AM30" s="508">
        <f t="shared" si="18"/>
        <v>2645.5481835244109</v>
      </c>
      <c r="AN30" s="508">
        <f t="shared" si="18"/>
        <v>2509.434201298252</v>
      </c>
      <c r="AO30" s="508">
        <f t="shared" si="18"/>
        <v>2404.9792150273342</v>
      </c>
      <c r="AP30" s="508">
        <f t="shared" si="18"/>
        <v>2365.5845918256805</v>
      </c>
      <c r="AQ30" s="508">
        <f t="shared" si="18"/>
        <v>2247.4876901898842</v>
      </c>
      <c r="AR30" s="508">
        <f t="shared" si="18"/>
        <v>2098.622934475653</v>
      </c>
      <c r="AS30" s="508">
        <f t="shared" si="18"/>
        <v>1902.7556783505058</v>
      </c>
      <c r="AT30" s="508">
        <f t="shared" si="18"/>
        <v>1795.3857438697817</v>
      </c>
      <c r="AU30" s="508">
        <f t="shared" si="18"/>
        <v>1886.197389838891</v>
      </c>
      <c r="AV30" s="508">
        <f t="shared" si="18"/>
        <v>1796.6417397458679</v>
      </c>
      <c r="AW30" s="508">
        <f t="shared" si="18"/>
        <v>1762.7834808212876</v>
      </c>
      <c r="AX30" s="508">
        <f t="shared" si="18"/>
        <v>1681.7834663556016</v>
      </c>
      <c r="AY30" s="508">
        <f t="shared" si="18"/>
        <v>1590.4273229968901</v>
      </c>
      <c r="AZ30" s="508">
        <f t="shared" si="18"/>
        <v>1445.1700886002195</v>
      </c>
      <c r="BA30" s="508">
        <f t="shared" si="18"/>
        <v>1438.4333810588107</v>
      </c>
      <c r="BB30" s="508">
        <f t="shared" si="18"/>
        <v>1376.0452559230969</v>
      </c>
      <c r="BC30" s="508">
        <f t="shared" si="18"/>
        <v>1368.3684179491897</v>
      </c>
      <c r="BD30" s="508">
        <f t="shared" si="18"/>
        <v>1304.7675081206944</v>
      </c>
      <c r="BE30" s="508">
        <f t="shared" si="18"/>
        <v>1474.0316502781332</v>
      </c>
      <c r="BF30" s="508">
        <f t="shared" si="18"/>
        <v>1452.2853821590757</v>
      </c>
      <c r="BG30" s="508">
        <f t="shared" si="18"/>
        <v>1323.3599776402168</v>
      </c>
      <c r="BH30" s="508">
        <f t="shared" si="18"/>
        <v>1188.0939011834498</v>
      </c>
      <c r="BI30" s="508">
        <f t="shared" si="18"/>
        <v>1118.2971342089586</v>
      </c>
      <c r="BJ30" s="508">
        <f t="shared" si="18"/>
        <v>1003.1737611591502</v>
      </c>
      <c r="BK30" s="508">
        <f t="shared" si="18"/>
        <v>915.67145761705353</v>
      </c>
      <c r="BL30" s="508">
        <f t="shared" si="18"/>
        <v>824.25149481275514</v>
      </c>
      <c r="BM30" s="508">
        <f t="shared" si="18"/>
        <v>796.03670038655309</v>
      </c>
      <c r="BN30" s="508">
        <f t="shared" si="18"/>
        <v>755.18991709058741</v>
      </c>
      <c r="BO30" s="508">
        <f t="shared" si="18"/>
        <v>726.34798060559399</v>
      </c>
      <c r="BP30" s="508">
        <f t="shared" ref="BP30:CG30" si="19">SUM(BP31:BP32)</f>
        <v>720.54260666125106</v>
      </c>
      <c r="BQ30" s="508">
        <f t="shared" si="19"/>
        <v>692.94905849282043</v>
      </c>
      <c r="BR30" s="508">
        <f t="shared" si="19"/>
        <v>688.0850827074255</v>
      </c>
      <c r="BS30" s="508">
        <f t="shared" si="19"/>
        <v>691.06249026311082</v>
      </c>
      <c r="BT30" s="508">
        <f t="shared" si="19"/>
        <v>668.38200933697385</v>
      </c>
      <c r="BU30" s="508">
        <f t="shared" si="19"/>
        <v>451.66273197185188</v>
      </c>
      <c r="BV30" s="508">
        <f t="shared" si="19"/>
        <v>305.94885710228294</v>
      </c>
      <c r="BW30" s="508">
        <f t="shared" si="19"/>
        <v>298.97073063321898</v>
      </c>
      <c r="BX30" s="480">
        <f t="shared" si="19"/>
        <v>240.90408526433939</v>
      </c>
      <c r="BY30" s="480">
        <f t="shared" si="19"/>
        <v>155.68030002813126</v>
      </c>
      <c r="BZ30" s="480">
        <f t="shared" si="19"/>
        <v>141.88181430091265</v>
      </c>
      <c r="CA30" s="480">
        <f t="shared" si="19"/>
        <v>118.46892736117832</v>
      </c>
      <c r="CB30" s="480">
        <f t="shared" si="19"/>
        <v>137.18578891229799</v>
      </c>
      <c r="CC30" s="480">
        <f t="shared" si="19"/>
        <v>116.10085457021934</v>
      </c>
      <c r="CD30" s="480">
        <f t="shared" si="19"/>
        <v>100.990115855368</v>
      </c>
      <c r="CE30" s="480">
        <f t="shared" si="19"/>
        <v>87.873283252350802</v>
      </c>
      <c r="CF30" s="480">
        <f t="shared" si="19"/>
        <v>76.425100906560317</v>
      </c>
      <c r="CG30" s="482">
        <f t="shared" si="19"/>
        <v>66.479292430401131</v>
      </c>
    </row>
    <row r="31" spans="1:85" s="439" customFormat="1" x14ac:dyDescent="0.35">
      <c r="A31" s="436"/>
      <c r="B31" s="62" t="s">
        <v>546</v>
      </c>
      <c r="C31" s="201"/>
      <c r="D31" s="509" t="s">
        <v>615</v>
      </c>
      <c r="E31" s="509" t="s">
        <v>615</v>
      </c>
      <c r="F31" s="509" t="s">
        <v>615</v>
      </c>
      <c r="G31" s="509" t="s">
        <v>615</v>
      </c>
      <c r="H31" s="509" t="s">
        <v>615</v>
      </c>
      <c r="I31" s="509" t="s">
        <v>615</v>
      </c>
      <c r="J31" s="509" t="s">
        <v>615</v>
      </c>
      <c r="K31" s="509" t="s">
        <v>615</v>
      </c>
      <c r="L31" s="509" t="s">
        <v>615</v>
      </c>
      <c r="M31" s="509" t="s">
        <v>615</v>
      </c>
      <c r="N31" s="509" t="s">
        <v>615</v>
      </c>
      <c r="O31" s="509" t="s">
        <v>615</v>
      </c>
      <c r="P31" s="509" t="s">
        <v>615</v>
      </c>
      <c r="Q31" s="509" t="s">
        <v>615</v>
      </c>
      <c r="R31" s="509" t="s">
        <v>615</v>
      </c>
      <c r="S31" s="509" t="s">
        <v>615</v>
      </c>
      <c r="T31" s="509" t="s">
        <v>615</v>
      </c>
      <c r="U31" s="509" t="s">
        <v>615</v>
      </c>
      <c r="V31" s="509" t="s">
        <v>615</v>
      </c>
      <c r="W31" s="509" t="s">
        <v>615</v>
      </c>
      <c r="X31" s="509" t="s">
        <v>615</v>
      </c>
      <c r="Y31" s="509" t="s">
        <v>615</v>
      </c>
      <c r="Z31" s="509" t="s">
        <v>615</v>
      </c>
      <c r="AA31" s="509" t="s">
        <v>615</v>
      </c>
      <c r="AB31" s="509" t="s">
        <v>615</v>
      </c>
      <c r="AC31" s="509" t="s">
        <v>615</v>
      </c>
      <c r="AD31" s="509" t="s">
        <v>615</v>
      </c>
      <c r="AE31" s="509" t="s">
        <v>615</v>
      </c>
      <c r="AF31" s="509" t="s">
        <v>615</v>
      </c>
      <c r="AG31" s="509" t="s">
        <v>615</v>
      </c>
      <c r="AH31" s="509">
        <v>2623.3701419182808</v>
      </c>
      <c r="AI31" s="509">
        <v>2547.1023067975884</v>
      </c>
      <c r="AJ31" s="509">
        <v>2414.0533410591552</v>
      </c>
      <c r="AK31" s="509">
        <v>2352.4359329055346</v>
      </c>
      <c r="AL31" s="509">
        <v>2310.0935032602565</v>
      </c>
      <c r="AM31" s="509">
        <v>2316.3218149012964</v>
      </c>
      <c r="AN31" s="509">
        <v>2199.5061014290204</v>
      </c>
      <c r="AO31" s="509">
        <v>2096.3793511940862</v>
      </c>
      <c r="AP31" s="509">
        <v>2068.9017816397381</v>
      </c>
      <c r="AQ31" s="509">
        <v>1958.7037726142423</v>
      </c>
      <c r="AR31" s="509">
        <v>1822.1527647085511</v>
      </c>
      <c r="AS31" s="509">
        <v>1618.4441540135792</v>
      </c>
      <c r="AT31" s="509">
        <v>1555.9509492727807</v>
      </c>
      <c r="AU31" s="509">
        <v>1601.8666323481405</v>
      </c>
      <c r="AV31" s="509">
        <v>1505.8081273035848</v>
      </c>
      <c r="AW31" s="509">
        <v>1468.2762890861363</v>
      </c>
      <c r="AX31" s="509">
        <v>1401.851940781708</v>
      </c>
      <c r="AY31" s="509">
        <v>1323.7091190476806</v>
      </c>
      <c r="AZ31" s="509">
        <v>1214.5218669643887</v>
      </c>
      <c r="BA31" s="509">
        <v>1227.7557294058186</v>
      </c>
      <c r="BB31" s="509">
        <v>1179.8240927169024</v>
      </c>
      <c r="BC31" s="509">
        <v>1185.8520348344873</v>
      </c>
      <c r="BD31" s="509">
        <v>1139.6034420412234</v>
      </c>
      <c r="BE31" s="509">
        <v>1306.7126749761896</v>
      </c>
      <c r="BF31" s="509">
        <v>1281.9236360193229</v>
      </c>
      <c r="BG31" s="509">
        <v>1173.2694182612518</v>
      </c>
      <c r="BH31" s="509">
        <v>1048.5597732820465</v>
      </c>
      <c r="BI31" s="509">
        <v>992.46023859039224</v>
      </c>
      <c r="BJ31" s="509">
        <v>895.08750658259748</v>
      </c>
      <c r="BK31" s="509">
        <v>834.81145999745149</v>
      </c>
      <c r="BL31" s="509">
        <v>758.93327676494778</v>
      </c>
      <c r="BM31" s="509">
        <v>744.97098980326416</v>
      </c>
      <c r="BN31" s="509">
        <v>702.40285647270252</v>
      </c>
      <c r="BO31" s="509">
        <v>685.90296591475851</v>
      </c>
      <c r="BP31" s="509">
        <v>691.51542355843651</v>
      </c>
      <c r="BQ31" s="509">
        <v>673.70177772092427</v>
      </c>
      <c r="BR31" s="509">
        <v>675.93386928840835</v>
      </c>
      <c r="BS31" s="509">
        <v>683.77499834060859</v>
      </c>
      <c r="BT31" s="509">
        <v>664.0775091353853</v>
      </c>
      <c r="BU31" s="509">
        <v>447.9232333327991</v>
      </c>
      <c r="BV31" s="509">
        <v>304.22162482859534</v>
      </c>
      <c r="BW31" s="509">
        <v>298.36459220441702</v>
      </c>
      <c r="BX31" s="484">
        <v>240.90408526433939</v>
      </c>
      <c r="BY31" s="484">
        <v>155.68030002813126</v>
      </c>
      <c r="BZ31" s="484">
        <v>141.88181430091265</v>
      </c>
      <c r="CA31" s="484">
        <v>118.46892736117832</v>
      </c>
      <c r="CB31" s="484">
        <v>137.18578891229799</v>
      </c>
      <c r="CC31" s="484">
        <v>116.10085457021934</v>
      </c>
      <c r="CD31" s="484">
        <v>100.990115855368</v>
      </c>
      <c r="CE31" s="484">
        <v>87.873283252350802</v>
      </c>
      <c r="CF31" s="484">
        <v>76.425100906560317</v>
      </c>
      <c r="CG31" s="485">
        <v>66.479292430401131</v>
      </c>
    </row>
    <row r="32" spans="1:85" s="439" customFormat="1" x14ac:dyDescent="0.35">
      <c r="A32" s="436"/>
      <c r="B32" s="62" t="s">
        <v>545</v>
      </c>
      <c r="C32" s="201"/>
      <c r="D32" s="509" t="s">
        <v>615</v>
      </c>
      <c r="E32" s="509" t="s">
        <v>615</v>
      </c>
      <c r="F32" s="509" t="s">
        <v>615</v>
      </c>
      <c r="G32" s="509" t="s">
        <v>615</v>
      </c>
      <c r="H32" s="509" t="s">
        <v>615</v>
      </c>
      <c r="I32" s="509" t="s">
        <v>615</v>
      </c>
      <c r="J32" s="509" t="s">
        <v>615</v>
      </c>
      <c r="K32" s="509" t="s">
        <v>615</v>
      </c>
      <c r="L32" s="509" t="s">
        <v>615</v>
      </c>
      <c r="M32" s="509" t="s">
        <v>615</v>
      </c>
      <c r="N32" s="509" t="s">
        <v>615</v>
      </c>
      <c r="O32" s="509" t="s">
        <v>615</v>
      </c>
      <c r="P32" s="509" t="s">
        <v>615</v>
      </c>
      <c r="Q32" s="509" t="s">
        <v>615</v>
      </c>
      <c r="R32" s="509" t="s">
        <v>615</v>
      </c>
      <c r="S32" s="509" t="s">
        <v>615</v>
      </c>
      <c r="T32" s="509" t="s">
        <v>615</v>
      </c>
      <c r="U32" s="509" t="s">
        <v>615</v>
      </c>
      <c r="V32" s="509" t="s">
        <v>615</v>
      </c>
      <c r="W32" s="509" t="s">
        <v>615</v>
      </c>
      <c r="X32" s="509" t="s">
        <v>615</v>
      </c>
      <c r="Y32" s="509" t="s">
        <v>615</v>
      </c>
      <c r="Z32" s="509" t="s">
        <v>615</v>
      </c>
      <c r="AA32" s="509" t="s">
        <v>615</v>
      </c>
      <c r="AB32" s="509" t="s">
        <v>615</v>
      </c>
      <c r="AC32" s="509" t="s">
        <v>615</v>
      </c>
      <c r="AD32" s="509" t="s">
        <v>615</v>
      </c>
      <c r="AE32" s="509" t="s">
        <v>615</v>
      </c>
      <c r="AF32" s="509" t="s">
        <v>615</v>
      </c>
      <c r="AG32" s="509" t="s">
        <v>615</v>
      </c>
      <c r="AH32" s="509">
        <v>434.83160600803495</v>
      </c>
      <c r="AI32" s="509">
        <v>369.48730534348147</v>
      </c>
      <c r="AJ32" s="509">
        <v>353.25843917828087</v>
      </c>
      <c r="AK32" s="509">
        <v>347.24142915102664</v>
      </c>
      <c r="AL32" s="509">
        <v>314.7381360937992</v>
      </c>
      <c r="AM32" s="509">
        <v>329.22636862311458</v>
      </c>
      <c r="AN32" s="509">
        <v>309.92809986923174</v>
      </c>
      <c r="AO32" s="509">
        <v>308.59986383324787</v>
      </c>
      <c r="AP32" s="509">
        <v>296.68281018594217</v>
      </c>
      <c r="AQ32" s="509">
        <v>288.78391757564185</v>
      </c>
      <c r="AR32" s="509">
        <v>276.47016976710171</v>
      </c>
      <c r="AS32" s="509">
        <v>284.3115243369266</v>
      </c>
      <c r="AT32" s="509">
        <v>239.43479459700089</v>
      </c>
      <c r="AU32" s="509">
        <v>284.3307574907505</v>
      </c>
      <c r="AV32" s="509">
        <v>290.83361244228303</v>
      </c>
      <c r="AW32" s="509">
        <v>294.50719173515137</v>
      </c>
      <c r="AX32" s="509">
        <v>279.93152557389368</v>
      </c>
      <c r="AY32" s="509">
        <v>266.71820394920957</v>
      </c>
      <c r="AZ32" s="509">
        <v>230.64822163583085</v>
      </c>
      <c r="BA32" s="509">
        <v>210.67765165299221</v>
      </c>
      <c r="BB32" s="509">
        <v>196.22116320619446</v>
      </c>
      <c r="BC32" s="509">
        <v>182.51638311470236</v>
      </c>
      <c r="BD32" s="509">
        <v>165.16406607947107</v>
      </c>
      <c r="BE32" s="509">
        <v>167.31897530194354</v>
      </c>
      <c r="BF32" s="509">
        <v>170.36174613975277</v>
      </c>
      <c r="BG32" s="509">
        <v>150.09055937896508</v>
      </c>
      <c r="BH32" s="509">
        <v>139.53412790140317</v>
      </c>
      <c r="BI32" s="509">
        <v>125.83689561856637</v>
      </c>
      <c r="BJ32" s="509">
        <v>108.08625457655275</v>
      </c>
      <c r="BK32" s="509">
        <v>80.859997619602069</v>
      </c>
      <c r="BL32" s="509">
        <v>65.318218047807392</v>
      </c>
      <c r="BM32" s="509">
        <v>51.06571058328894</v>
      </c>
      <c r="BN32" s="509">
        <v>52.787060617884869</v>
      </c>
      <c r="BO32" s="509">
        <v>40.445014690835492</v>
      </c>
      <c r="BP32" s="509">
        <v>29.027183102814579</v>
      </c>
      <c r="BQ32" s="509">
        <v>19.247280771896193</v>
      </c>
      <c r="BR32" s="509">
        <v>12.151213419017182</v>
      </c>
      <c r="BS32" s="509">
        <v>7.2874919225022579</v>
      </c>
      <c r="BT32" s="509">
        <v>4.3045002015885601</v>
      </c>
      <c r="BU32" s="509">
        <v>3.7394986390527802</v>
      </c>
      <c r="BV32" s="509">
        <v>1.7272322736875882</v>
      </c>
      <c r="BW32" s="509">
        <v>0.60613842880193503</v>
      </c>
      <c r="BX32" s="484">
        <v>0</v>
      </c>
      <c r="BY32" s="484">
        <v>0</v>
      </c>
      <c r="BZ32" s="484">
        <v>0</v>
      </c>
      <c r="CA32" s="484">
        <v>0</v>
      </c>
      <c r="CB32" s="484">
        <v>0</v>
      </c>
      <c r="CC32" s="484">
        <v>0</v>
      </c>
      <c r="CD32" s="484">
        <v>0</v>
      </c>
      <c r="CE32" s="484">
        <v>0</v>
      </c>
      <c r="CF32" s="484">
        <v>0</v>
      </c>
      <c r="CG32" s="485">
        <v>0</v>
      </c>
    </row>
    <row r="33" spans="1:85" s="439" customFormat="1" ht="26.25" customHeight="1" x14ac:dyDescent="0.35">
      <c r="A33" s="436"/>
      <c r="B33" s="69" t="s">
        <v>731</v>
      </c>
      <c r="C33" s="62"/>
      <c r="D33" s="508">
        <f t="shared" ref="D33:AI33" si="20">SUM(D34:D35)</f>
        <v>0</v>
      </c>
      <c r="E33" s="508">
        <f t="shared" si="20"/>
        <v>0</v>
      </c>
      <c r="F33" s="508">
        <f t="shared" si="20"/>
        <v>0</v>
      </c>
      <c r="G33" s="508">
        <f t="shared" si="20"/>
        <v>0</v>
      </c>
      <c r="H33" s="508">
        <f t="shared" si="20"/>
        <v>0</v>
      </c>
      <c r="I33" s="508">
        <f t="shared" si="20"/>
        <v>0</v>
      </c>
      <c r="J33" s="508">
        <f t="shared" si="20"/>
        <v>0</v>
      </c>
      <c r="K33" s="508">
        <f t="shared" si="20"/>
        <v>0</v>
      </c>
      <c r="L33" s="508">
        <f t="shared" si="20"/>
        <v>0</v>
      </c>
      <c r="M33" s="508">
        <f t="shared" si="20"/>
        <v>0</v>
      </c>
      <c r="N33" s="508">
        <f t="shared" si="20"/>
        <v>0</v>
      </c>
      <c r="O33" s="508">
        <f t="shared" si="20"/>
        <v>0</v>
      </c>
      <c r="P33" s="508">
        <f t="shared" si="20"/>
        <v>0</v>
      </c>
      <c r="Q33" s="508">
        <f t="shared" si="20"/>
        <v>0</v>
      </c>
      <c r="R33" s="508">
        <f t="shared" si="20"/>
        <v>0</v>
      </c>
      <c r="S33" s="508">
        <f t="shared" si="20"/>
        <v>0</v>
      </c>
      <c r="T33" s="508">
        <f t="shared" si="20"/>
        <v>0</v>
      </c>
      <c r="U33" s="508">
        <f t="shared" si="20"/>
        <v>0</v>
      </c>
      <c r="V33" s="508">
        <f t="shared" si="20"/>
        <v>0</v>
      </c>
      <c r="W33" s="508">
        <f t="shared" si="20"/>
        <v>0</v>
      </c>
      <c r="X33" s="508">
        <f t="shared" si="20"/>
        <v>0</v>
      </c>
      <c r="Y33" s="508">
        <f t="shared" si="20"/>
        <v>0</v>
      </c>
      <c r="Z33" s="508">
        <f t="shared" si="20"/>
        <v>0</v>
      </c>
      <c r="AA33" s="508">
        <f t="shared" si="20"/>
        <v>0</v>
      </c>
      <c r="AB33" s="508">
        <f t="shared" si="20"/>
        <v>0</v>
      </c>
      <c r="AC33" s="508">
        <f t="shared" si="20"/>
        <v>0</v>
      </c>
      <c r="AD33" s="508">
        <f t="shared" si="20"/>
        <v>0</v>
      </c>
      <c r="AE33" s="508">
        <f t="shared" si="20"/>
        <v>0</v>
      </c>
      <c r="AF33" s="508">
        <f t="shared" si="20"/>
        <v>0</v>
      </c>
      <c r="AG33" s="508">
        <f t="shared" si="20"/>
        <v>0</v>
      </c>
      <c r="AH33" s="508">
        <f t="shared" si="20"/>
        <v>0</v>
      </c>
      <c r="AI33" s="508">
        <f t="shared" si="20"/>
        <v>0.58421294741840102</v>
      </c>
      <c r="AJ33" s="508">
        <f t="shared" ref="AJ33:BO33" si="21">SUM(AJ34:AJ35)</f>
        <v>8.6140714571030124</v>
      </c>
      <c r="AK33" s="508">
        <f t="shared" si="21"/>
        <v>20.278892309783224</v>
      </c>
      <c r="AL33" s="508">
        <f t="shared" si="21"/>
        <v>32.993693790763274</v>
      </c>
      <c r="AM33" s="508">
        <f t="shared" si="21"/>
        <v>52.491035387389104</v>
      </c>
      <c r="AN33" s="508">
        <f t="shared" si="21"/>
        <v>85.962172903497418</v>
      </c>
      <c r="AO33" s="508">
        <f t="shared" si="21"/>
        <v>103.47368200247982</v>
      </c>
      <c r="AP33" s="508">
        <f t="shared" si="21"/>
        <v>120.53934225863341</v>
      </c>
      <c r="AQ33" s="508">
        <f t="shared" si="21"/>
        <v>142.38122839340414</v>
      </c>
      <c r="AR33" s="508">
        <f t="shared" si="21"/>
        <v>167.96149833067335</v>
      </c>
      <c r="AS33" s="508">
        <f t="shared" si="21"/>
        <v>199.82187278720684</v>
      </c>
      <c r="AT33" s="508">
        <f t="shared" si="21"/>
        <v>228.70747192828654</v>
      </c>
      <c r="AU33" s="508">
        <f t="shared" si="21"/>
        <v>282.92896456276196</v>
      </c>
      <c r="AV33" s="508">
        <f t="shared" si="21"/>
        <v>313.00468987243801</v>
      </c>
      <c r="AW33" s="508">
        <f t="shared" si="21"/>
        <v>349.30732569269753</v>
      </c>
      <c r="AX33" s="508">
        <f t="shared" si="21"/>
        <v>359.96020909966131</v>
      </c>
      <c r="AY33" s="508">
        <f t="shared" si="21"/>
        <v>377.75096109305173</v>
      </c>
      <c r="AZ33" s="508">
        <f t="shared" si="21"/>
        <v>392.59760163652629</v>
      </c>
      <c r="BA33" s="508">
        <f t="shared" si="21"/>
        <v>410.43295643129409</v>
      </c>
      <c r="BB33" s="508">
        <f t="shared" si="21"/>
        <v>424.23932735720263</v>
      </c>
      <c r="BC33" s="508">
        <f t="shared" si="21"/>
        <v>458.21497023285514</v>
      </c>
      <c r="BD33" s="508">
        <f t="shared" si="21"/>
        <v>475.40317042681306</v>
      </c>
      <c r="BE33" s="508">
        <f t="shared" si="21"/>
        <v>476.99043592163582</v>
      </c>
      <c r="BF33" s="508">
        <f t="shared" si="21"/>
        <v>435.33780179197265</v>
      </c>
      <c r="BG33" s="508">
        <f t="shared" si="21"/>
        <v>385.45568869569217</v>
      </c>
      <c r="BH33" s="508">
        <f t="shared" si="21"/>
        <v>332.81976681442632</v>
      </c>
      <c r="BI33" s="508">
        <f t="shared" si="21"/>
        <v>284.74856361575519</v>
      </c>
      <c r="BJ33" s="508">
        <f t="shared" si="21"/>
        <v>241.27037155559589</v>
      </c>
      <c r="BK33" s="508">
        <f t="shared" si="21"/>
        <v>207.22242285502483</v>
      </c>
      <c r="BL33" s="508">
        <f t="shared" si="21"/>
        <v>169.03229698521969</v>
      </c>
      <c r="BM33" s="508">
        <f t="shared" si="21"/>
        <v>147.58217646002763</v>
      </c>
      <c r="BN33" s="508">
        <f t="shared" si="21"/>
        <v>119.4128959844036</v>
      </c>
      <c r="BO33" s="508">
        <f t="shared" si="21"/>
        <v>105.652464616635</v>
      </c>
      <c r="BP33" s="508">
        <f t="shared" ref="BP33:CG33" si="22">SUM(BP34:BP35)</f>
        <v>94.427521841038569</v>
      </c>
      <c r="BQ33" s="508">
        <f t="shared" si="22"/>
        <v>92.819146267462543</v>
      </c>
      <c r="BR33" s="508">
        <f t="shared" si="22"/>
        <v>72.777686165855812</v>
      </c>
      <c r="BS33" s="508">
        <f t="shared" si="22"/>
        <v>62.066993197223773</v>
      </c>
      <c r="BT33" s="508">
        <f t="shared" si="22"/>
        <v>53.119025537733393</v>
      </c>
      <c r="BU33" s="508">
        <f t="shared" si="22"/>
        <v>48.745787059355756</v>
      </c>
      <c r="BV33" s="508">
        <f t="shared" si="22"/>
        <v>41.421000915485251</v>
      </c>
      <c r="BW33" s="508">
        <f t="shared" si="22"/>
        <v>47.254553610051417</v>
      </c>
      <c r="BX33" s="480">
        <f t="shared" si="22"/>
        <v>37.721701596290956</v>
      </c>
      <c r="BY33" s="480">
        <f t="shared" si="22"/>
        <v>23.349676275610079</v>
      </c>
      <c r="BZ33" s="480">
        <f t="shared" si="22"/>
        <v>16.132894142403376</v>
      </c>
      <c r="CA33" s="480">
        <f t="shared" si="22"/>
        <v>21.326428470793484</v>
      </c>
      <c r="CB33" s="480">
        <f t="shared" si="22"/>
        <v>24.695782933257298</v>
      </c>
      <c r="CC33" s="480">
        <f t="shared" si="22"/>
        <v>20.900134959786534</v>
      </c>
      <c r="CD33" s="480">
        <f t="shared" si="22"/>
        <v>18.179944142487596</v>
      </c>
      <c r="CE33" s="480">
        <f t="shared" si="22"/>
        <v>15.818690449198202</v>
      </c>
      <c r="CF33" s="480">
        <f t="shared" si="22"/>
        <v>13.757822275945047</v>
      </c>
      <c r="CG33" s="482">
        <f t="shared" si="22"/>
        <v>11.967407035631702</v>
      </c>
    </row>
    <row r="34" spans="1:85" s="439" customFormat="1" x14ac:dyDescent="0.35">
      <c r="A34" s="436"/>
      <c r="B34" s="62" t="s">
        <v>546</v>
      </c>
      <c r="C34" s="201"/>
      <c r="D34" s="509" t="s">
        <v>615</v>
      </c>
      <c r="E34" s="509" t="s">
        <v>615</v>
      </c>
      <c r="F34" s="509" t="s">
        <v>615</v>
      </c>
      <c r="G34" s="509" t="s">
        <v>615</v>
      </c>
      <c r="H34" s="509" t="s">
        <v>615</v>
      </c>
      <c r="I34" s="509" t="s">
        <v>615</v>
      </c>
      <c r="J34" s="509" t="s">
        <v>615</v>
      </c>
      <c r="K34" s="509" t="s">
        <v>615</v>
      </c>
      <c r="L34" s="509" t="s">
        <v>615</v>
      </c>
      <c r="M34" s="509" t="s">
        <v>615</v>
      </c>
      <c r="N34" s="509" t="s">
        <v>615</v>
      </c>
      <c r="O34" s="509" t="s">
        <v>615</v>
      </c>
      <c r="P34" s="509" t="s">
        <v>615</v>
      </c>
      <c r="Q34" s="509" t="s">
        <v>615</v>
      </c>
      <c r="R34" s="509" t="s">
        <v>615</v>
      </c>
      <c r="S34" s="509" t="s">
        <v>615</v>
      </c>
      <c r="T34" s="509" t="s">
        <v>615</v>
      </c>
      <c r="U34" s="509" t="s">
        <v>615</v>
      </c>
      <c r="V34" s="509" t="s">
        <v>615</v>
      </c>
      <c r="W34" s="509" t="s">
        <v>615</v>
      </c>
      <c r="X34" s="509" t="s">
        <v>615</v>
      </c>
      <c r="Y34" s="509" t="s">
        <v>615</v>
      </c>
      <c r="Z34" s="509" t="s">
        <v>615</v>
      </c>
      <c r="AA34" s="509" t="s">
        <v>615</v>
      </c>
      <c r="AB34" s="509" t="s">
        <v>615</v>
      </c>
      <c r="AC34" s="509" t="s">
        <v>615</v>
      </c>
      <c r="AD34" s="509" t="s">
        <v>615</v>
      </c>
      <c r="AE34" s="509" t="s">
        <v>615</v>
      </c>
      <c r="AF34" s="509" t="s">
        <v>615</v>
      </c>
      <c r="AG34" s="509" t="s">
        <v>615</v>
      </c>
      <c r="AH34" s="509">
        <v>0</v>
      </c>
      <c r="AI34" s="509">
        <v>0.58068729190395885</v>
      </c>
      <c r="AJ34" s="509">
        <v>8.5101016677693853</v>
      </c>
      <c r="AK34" s="509">
        <v>19.911750214689107</v>
      </c>
      <c r="AL34" s="509">
        <v>32.197241750668972</v>
      </c>
      <c r="AM34" s="509">
        <v>50.907149672513036</v>
      </c>
      <c r="AN34" s="509">
        <v>83.320306544461147</v>
      </c>
      <c r="AO34" s="509">
        <v>98.785207814268674</v>
      </c>
      <c r="AP34" s="509">
        <v>114.24489515524448</v>
      </c>
      <c r="AQ34" s="509">
        <v>134.03744091661787</v>
      </c>
      <c r="AR34" s="509">
        <v>157.02075773490961</v>
      </c>
      <c r="AS34" s="509">
        <v>182.74308024129172</v>
      </c>
      <c r="AT34" s="509">
        <v>208.41499863920401</v>
      </c>
      <c r="AU34" s="509">
        <v>251.7579284770857</v>
      </c>
      <c r="AV34" s="509">
        <v>274.34235047016239</v>
      </c>
      <c r="AW34" s="509">
        <v>305.07494293510155</v>
      </c>
      <c r="AX34" s="509">
        <v>314.37782343965631</v>
      </c>
      <c r="AY34" s="509">
        <v>325.62562812524664</v>
      </c>
      <c r="AZ34" s="509">
        <v>339.76394964017618</v>
      </c>
      <c r="BA34" s="509">
        <v>359.83116138650405</v>
      </c>
      <c r="BB34" s="509">
        <v>371.94475559842397</v>
      </c>
      <c r="BC34" s="509">
        <v>405.26592687354832</v>
      </c>
      <c r="BD34" s="509">
        <v>423.92413621532751</v>
      </c>
      <c r="BE34" s="509">
        <v>423.81184560017903</v>
      </c>
      <c r="BF34" s="509">
        <v>381.42815828766919</v>
      </c>
      <c r="BG34" s="509">
        <v>328.23996771067635</v>
      </c>
      <c r="BH34" s="509">
        <v>276.99243471924285</v>
      </c>
      <c r="BI34" s="509">
        <v>233.94798838392614</v>
      </c>
      <c r="BJ34" s="509">
        <v>195.62907244504854</v>
      </c>
      <c r="BK34" s="509">
        <v>167.67830196923185</v>
      </c>
      <c r="BL34" s="509">
        <v>138.08200555363544</v>
      </c>
      <c r="BM34" s="509">
        <v>123.86671979044007</v>
      </c>
      <c r="BN34" s="509">
        <v>100.58995549611784</v>
      </c>
      <c r="BO34" s="509">
        <v>93.784594758393823</v>
      </c>
      <c r="BP34" s="509">
        <v>84.561287320991042</v>
      </c>
      <c r="BQ34" s="509">
        <v>87.08765680634869</v>
      </c>
      <c r="BR34" s="509">
        <v>68.545107787010664</v>
      </c>
      <c r="BS34" s="509">
        <v>60.32967753300376</v>
      </c>
      <c r="BT34" s="509">
        <v>51.133595087312287</v>
      </c>
      <c r="BU34" s="509">
        <v>48.342200950818075</v>
      </c>
      <c r="BV34" s="509">
        <v>41.187158925463528</v>
      </c>
      <c r="BW34" s="509">
        <v>47.158748910981821</v>
      </c>
      <c r="BX34" s="484">
        <v>37.721701596290956</v>
      </c>
      <c r="BY34" s="484">
        <v>23.349676275610079</v>
      </c>
      <c r="BZ34" s="484">
        <v>16.132894142403376</v>
      </c>
      <c r="CA34" s="484">
        <v>21.326428470793484</v>
      </c>
      <c r="CB34" s="484">
        <v>24.695782933257298</v>
      </c>
      <c r="CC34" s="484">
        <v>20.900134959786534</v>
      </c>
      <c r="CD34" s="484">
        <v>18.179944142487596</v>
      </c>
      <c r="CE34" s="484">
        <v>15.818690449198202</v>
      </c>
      <c r="CF34" s="484">
        <v>13.757822275945047</v>
      </c>
      <c r="CG34" s="485">
        <v>11.967407035631702</v>
      </c>
    </row>
    <row r="35" spans="1:85" s="439" customFormat="1" x14ac:dyDescent="0.35">
      <c r="B35" s="62" t="s">
        <v>545</v>
      </c>
      <c r="C35" s="201"/>
      <c r="D35" s="509" t="s">
        <v>615</v>
      </c>
      <c r="E35" s="509" t="s">
        <v>615</v>
      </c>
      <c r="F35" s="509" t="s">
        <v>615</v>
      </c>
      <c r="G35" s="509" t="s">
        <v>615</v>
      </c>
      <c r="H35" s="509" t="s">
        <v>615</v>
      </c>
      <c r="I35" s="509" t="s">
        <v>615</v>
      </c>
      <c r="J35" s="509" t="s">
        <v>615</v>
      </c>
      <c r="K35" s="509" t="s">
        <v>615</v>
      </c>
      <c r="L35" s="509" t="s">
        <v>615</v>
      </c>
      <c r="M35" s="509" t="s">
        <v>615</v>
      </c>
      <c r="N35" s="509" t="s">
        <v>615</v>
      </c>
      <c r="O35" s="509" t="s">
        <v>615</v>
      </c>
      <c r="P35" s="509" t="s">
        <v>615</v>
      </c>
      <c r="Q35" s="509" t="s">
        <v>615</v>
      </c>
      <c r="R35" s="509" t="s">
        <v>615</v>
      </c>
      <c r="S35" s="509" t="s">
        <v>615</v>
      </c>
      <c r="T35" s="509" t="s">
        <v>615</v>
      </c>
      <c r="U35" s="509" t="s">
        <v>615</v>
      </c>
      <c r="V35" s="509" t="s">
        <v>615</v>
      </c>
      <c r="W35" s="509" t="s">
        <v>615</v>
      </c>
      <c r="X35" s="509" t="s">
        <v>615</v>
      </c>
      <c r="Y35" s="509" t="s">
        <v>615</v>
      </c>
      <c r="Z35" s="509" t="s">
        <v>615</v>
      </c>
      <c r="AA35" s="509" t="s">
        <v>615</v>
      </c>
      <c r="AB35" s="509" t="s">
        <v>615</v>
      </c>
      <c r="AC35" s="509" t="s">
        <v>615</v>
      </c>
      <c r="AD35" s="509" t="s">
        <v>615</v>
      </c>
      <c r="AE35" s="509" t="s">
        <v>615</v>
      </c>
      <c r="AF35" s="509" t="s">
        <v>615</v>
      </c>
      <c r="AG35" s="509" t="s">
        <v>615</v>
      </c>
      <c r="AH35" s="509">
        <v>0</v>
      </c>
      <c r="AI35" s="509">
        <v>3.5256555144422071E-3</v>
      </c>
      <c r="AJ35" s="509">
        <v>0.10396978933362776</v>
      </c>
      <c r="AK35" s="509">
        <v>0.36714209509411649</v>
      </c>
      <c r="AL35" s="509">
        <v>0.79645204009429826</v>
      </c>
      <c r="AM35" s="509">
        <v>1.5838857148760648</v>
      </c>
      <c r="AN35" s="509">
        <v>2.6418663590362761</v>
      </c>
      <c r="AO35" s="509">
        <v>4.6884741882111491</v>
      </c>
      <c r="AP35" s="509">
        <v>6.2944471033889275</v>
      </c>
      <c r="AQ35" s="509">
        <v>8.3437874767862752</v>
      </c>
      <c r="AR35" s="509">
        <v>10.940740595763733</v>
      </c>
      <c r="AS35" s="509">
        <v>17.078792545915114</v>
      </c>
      <c r="AT35" s="509">
        <v>20.292473289082515</v>
      </c>
      <c r="AU35" s="509">
        <v>31.17103608567627</v>
      </c>
      <c r="AV35" s="509">
        <v>38.662339402275606</v>
      </c>
      <c r="AW35" s="509">
        <v>44.232382757595978</v>
      </c>
      <c r="AX35" s="509">
        <v>45.582385660004995</v>
      </c>
      <c r="AY35" s="509">
        <v>52.125332967805072</v>
      </c>
      <c r="AZ35" s="509">
        <v>52.83365199635012</v>
      </c>
      <c r="BA35" s="509">
        <v>50.601795044790009</v>
      </c>
      <c r="BB35" s="509">
        <v>52.294571758778659</v>
      </c>
      <c r="BC35" s="509">
        <v>52.949043359306806</v>
      </c>
      <c r="BD35" s="509">
        <v>51.479034211485555</v>
      </c>
      <c r="BE35" s="509">
        <v>53.178590321456781</v>
      </c>
      <c r="BF35" s="509">
        <v>53.909643504303475</v>
      </c>
      <c r="BG35" s="509">
        <v>57.215720985015828</v>
      </c>
      <c r="BH35" s="509">
        <v>55.827332095183451</v>
      </c>
      <c r="BI35" s="509">
        <v>50.800575231829015</v>
      </c>
      <c r="BJ35" s="509">
        <v>45.641299110547358</v>
      </c>
      <c r="BK35" s="509">
        <v>39.544120885792978</v>
      </c>
      <c r="BL35" s="509">
        <v>30.950291431584237</v>
      </c>
      <c r="BM35" s="509">
        <v>23.715456669587557</v>
      </c>
      <c r="BN35" s="509">
        <v>18.822940488285759</v>
      </c>
      <c r="BO35" s="509">
        <v>11.867869858241177</v>
      </c>
      <c r="BP35" s="509">
        <v>9.8662345200475254</v>
      </c>
      <c r="BQ35" s="509">
        <v>5.7314894611138545</v>
      </c>
      <c r="BR35" s="509">
        <v>4.2325783788451492</v>
      </c>
      <c r="BS35" s="509">
        <v>1.7373156642200103</v>
      </c>
      <c r="BT35" s="509">
        <v>1.9854304504211022</v>
      </c>
      <c r="BU35" s="509">
        <v>0.40358610853768145</v>
      </c>
      <c r="BV35" s="509">
        <v>0.23384199002172187</v>
      </c>
      <c r="BW35" s="509">
        <v>9.5804699069598112E-2</v>
      </c>
      <c r="BX35" s="484">
        <v>0</v>
      </c>
      <c r="BY35" s="484">
        <v>0</v>
      </c>
      <c r="BZ35" s="484">
        <v>0</v>
      </c>
      <c r="CA35" s="484">
        <v>0</v>
      </c>
      <c r="CB35" s="484">
        <v>0</v>
      </c>
      <c r="CC35" s="484">
        <v>0</v>
      </c>
      <c r="CD35" s="484">
        <v>0</v>
      </c>
      <c r="CE35" s="484">
        <v>0</v>
      </c>
      <c r="CF35" s="484">
        <v>0</v>
      </c>
      <c r="CG35" s="485">
        <v>0</v>
      </c>
    </row>
    <row r="36" spans="1:85" s="439" customFormat="1" ht="26.25" customHeight="1" x14ac:dyDescent="0.35">
      <c r="B36" s="69" t="s">
        <v>732</v>
      </c>
      <c r="C36" s="201"/>
      <c r="D36" s="508">
        <f t="shared" ref="D36:AI36" si="23">SUM(D37:D39)</f>
        <v>0</v>
      </c>
      <c r="E36" s="508">
        <f t="shared" si="23"/>
        <v>0</v>
      </c>
      <c r="F36" s="508">
        <f t="shared" si="23"/>
        <v>0</v>
      </c>
      <c r="G36" s="508">
        <f t="shared" si="23"/>
        <v>0</v>
      </c>
      <c r="H36" s="508">
        <f t="shared" si="23"/>
        <v>0</v>
      </c>
      <c r="I36" s="508">
        <f t="shared" si="23"/>
        <v>0</v>
      </c>
      <c r="J36" s="508">
        <f t="shared" si="23"/>
        <v>0</v>
      </c>
      <c r="K36" s="508">
        <f t="shared" si="23"/>
        <v>0</v>
      </c>
      <c r="L36" s="508">
        <f t="shared" si="23"/>
        <v>0</v>
      </c>
      <c r="M36" s="508">
        <f t="shared" si="23"/>
        <v>0</v>
      </c>
      <c r="N36" s="508">
        <f t="shared" si="23"/>
        <v>0</v>
      </c>
      <c r="O36" s="508">
        <f t="shared" si="23"/>
        <v>0</v>
      </c>
      <c r="P36" s="508">
        <f t="shared" si="23"/>
        <v>0</v>
      </c>
      <c r="Q36" s="508">
        <f t="shared" si="23"/>
        <v>0</v>
      </c>
      <c r="R36" s="508">
        <f t="shared" si="23"/>
        <v>0</v>
      </c>
      <c r="S36" s="508">
        <f t="shared" si="23"/>
        <v>0</v>
      </c>
      <c r="T36" s="508">
        <f t="shared" si="23"/>
        <v>0</v>
      </c>
      <c r="U36" s="508">
        <f t="shared" si="23"/>
        <v>0</v>
      </c>
      <c r="V36" s="508">
        <f t="shared" si="23"/>
        <v>0</v>
      </c>
      <c r="W36" s="508">
        <f t="shared" si="23"/>
        <v>0</v>
      </c>
      <c r="X36" s="508">
        <f t="shared" si="23"/>
        <v>0</v>
      </c>
      <c r="Y36" s="508">
        <f t="shared" si="23"/>
        <v>0</v>
      </c>
      <c r="Z36" s="508">
        <f t="shared" si="23"/>
        <v>0</v>
      </c>
      <c r="AA36" s="508">
        <f t="shared" si="23"/>
        <v>0</v>
      </c>
      <c r="AB36" s="508">
        <f t="shared" si="23"/>
        <v>0</v>
      </c>
      <c r="AC36" s="508">
        <f t="shared" si="23"/>
        <v>0</v>
      </c>
      <c r="AD36" s="508">
        <f t="shared" si="23"/>
        <v>0</v>
      </c>
      <c r="AE36" s="508">
        <f t="shared" si="23"/>
        <v>0</v>
      </c>
      <c r="AF36" s="508">
        <f t="shared" si="23"/>
        <v>0</v>
      </c>
      <c r="AG36" s="508">
        <f t="shared" si="23"/>
        <v>0</v>
      </c>
      <c r="AH36" s="508">
        <f t="shared" si="23"/>
        <v>0</v>
      </c>
      <c r="AI36" s="508">
        <f t="shared" si="23"/>
        <v>0</v>
      </c>
      <c r="AJ36" s="508">
        <f t="shared" ref="AJ36:BO36" si="24">SUM(AJ37:AJ39)</f>
        <v>0</v>
      </c>
      <c r="AK36" s="508">
        <f t="shared" si="24"/>
        <v>0</v>
      </c>
      <c r="AL36" s="508">
        <f t="shared" si="24"/>
        <v>0</v>
      </c>
      <c r="AM36" s="508">
        <f t="shared" si="24"/>
        <v>0</v>
      </c>
      <c r="AN36" s="508">
        <f t="shared" si="24"/>
        <v>0</v>
      </c>
      <c r="AO36" s="508">
        <f t="shared" si="24"/>
        <v>0</v>
      </c>
      <c r="AP36" s="508">
        <f t="shared" si="24"/>
        <v>0</v>
      </c>
      <c r="AQ36" s="508">
        <f t="shared" si="24"/>
        <v>0</v>
      </c>
      <c r="AR36" s="508">
        <f t="shared" si="24"/>
        <v>0</v>
      </c>
      <c r="AS36" s="508">
        <f t="shared" si="24"/>
        <v>0</v>
      </c>
      <c r="AT36" s="508">
        <f t="shared" si="24"/>
        <v>0</v>
      </c>
      <c r="AU36" s="508">
        <f t="shared" si="24"/>
        <v>0</v>
      </c>
      <c r="AV36" s="508">
        <f t="shared" si="24"/>
        <v>0</v>
      </c>
      <c r="AW36" s="508">
        <f t="shared" si="24"/>
        <v>0</v>
      </c>
      <c r="AX36" s="508">
        <f t="shared" si="24"/>
        <v>0</v>
      </c>
      <c r="AY36" s="508">
        <f t="shared" si="24"/>
        <v>0</v>
      </c>
      <c r="AZ36" s="508">
        <f t="shared" si="24"/>
        <v>0</v>
      </c>
      <c r="BA36" s="508">
        <f t="shared" si="24"/>
        <v>0</v>
      </c>
      <c r="BB36" s="508">
        <f t="shared" si="24"/>
        <v>0</v>
      </c>
      <c r="BC36" s="508">
        <f t="shared" si="24"/>
        <v>0</v>
      </c>
      <c r="BD36" s="508">
        <f t="shared" si="24"/>
        <v>0</v>
      </c>
      <c r="BE36" s="508">
        <f t="shared" si="24"/>
        <v>0</v>
      </c>
      <c r="BF36" s="508">
        <f t="shared" si="24"/>
        <v>49.311098423852222</v>
      </c>
      <c r="BG36" s="508">
        <f t="shared" si="24"/>
        <v>46.566456335448763</v>
      </c>
      <c r="BH36" s="508">
        <f t="shared" si="24"/>
        <v>43.238005883445204</v>
      </c>
      <c r="BI36" s="508">
        <f t="shared" si="24"/>
        <v>40.457113620917305</v>
      </c>
      <c r="BJ36" s="508">
        <f t="shared" si="24"/>
        <v>37.328671309956974</v>
      </c>
      <c r="BK36" s="508">
        <f t="shared" si="24"/>
        <v>35.626697957861253</v>
      </c>
      <c r="BL36" s="508">
        <f t="shared" si="24"/>
        <v>33.652830205995173</v>
      </c>
      <c r="BM36" s="508">
        <f t="shared" si="24"/>
        <v>32.23899201108712</v>
      </c>
      <c r="BN36" s="508">
        <f t="shared" si="24"/>
        <v>29.553888879061759</v>
      </c>
      <c r="BO36" s="508">
        <f t="shared" si="24"/>
        <v>29.137490036710783</v>
      </c>
      <c r="BP36" s="508">
        <f t="shared" ref="BP36:CG36" si="25">SUM(BP37:BP39)</f>
        <v>28.644399920627635</v>
      </c>
      <c r="BQ36" s="508">
        <f t="shared" si="25"/>
        <v>28.286460021806413</v>
      </c>
      <c r="BR36" s="508">
        <f t="shared" si="25"/>
        <v>26.317807530373017</v>
      </c>
      <c r="BS36" s="508">
        <f t="shared" si="25"/>
        <v>26.479033258525774</v>
      </c>
      <c r="BT36" s="508">
        <f t="shared" si="25"/>
        <v>25.56144470718943</v>
      </c>
      <c r="BU36" s="508">
        <f t="shared" si="25"/>
        <v>19.710228972539145</v>
      </c>
      <c r="BV36" s="508">
        <f t="shared" si="25"/>
        <v>15.776868439805265</v>
      </c>
      <c r="BW36" s="508">
        <f t="shared" si="25"/>
        <v>49.927659450096982</v>
      </c>
      <c r="BX36" s="508">
        <f t="shared" si="25"/>
        <v>42.613580351096573</v>
      </c>
      <c r="BY36" s="508">
        <f t="shared" si="25"/>
        <v>42.121313832529182</v>
      </c>
      <c r="BZ36" s="480">
        <f t="shared" si="25"/>
        <v>44.550175349152269</v>
      </c>
      <c r="CA36" s="480">
        <f t="shared" si="25"/>
        <v>24.985985536816244</v>
      </c>
      <c r="CB36" s="480">
        <f t="shared" si="25"/>
        <v>27.28249712619921</v>
      </c>
      <c r="CC36" s="480">
        <f t="shared" si="25"/>
        <v>25.096298236103117</v>
      </c>
      <c r="CD36" s="480">
        <f t="shared" si="25"/>
        <v>23.757723921769255</v>
      </c>
      <c r="CE36" s="480">
        <f t="shared" si="25"/>
        <v>22.813783701063009</v>
      </c>
      <c r="CF36" s="480">
        <f t="shared" si="25"/>
        <v>21.787258005470555</v>
      </c>
      <c r="CG36" s="482">
        <f t="shared" si="25"/>
        <v>20.600257794904739</v>
      </c>
    </row>
    <row r="37" spans="1:85" s="439" customFormat="1" x14ac:dyDescent="0.35">
      <c r="B37" s="62" t="s">
        <v>727</v>
      </c>
      <c r="C37" s="201"/>
      <c r="D37" s="509">
        <v>0</v>
      </c>
      <c r="E37" s="509">
        <v>0</v>
      </c>
      <c r="F37" s="509">
        <v>0</v>
      </c>
      <c r="G37" s="509">
        <v>0</v>
      </c>
      <c r="H37" s="509">
        <v>0</v>
      </c>
      <c r="I37" s="509">
        <v>0</v>
      </c>
      <c r="J37" s="509">
        <v>0</v>
      </c>
      <c r="K37" s="509">
        <v>0</v>
      </c>
      <c r="L37" s="509">
        <v>0</v>
      </c>
      <c r="M37" s="509">
        <v>0</v>
      </c>
      <c r="N37" s="509">
        <v>0</v>
      </c>
      <c r="O37" s="509">
        <v>0</v>
      </c>
      <c r="P37" s="509">
        <v>0</v>
      </c>
      <c r="Q37" s="509">
        <v>0</v>
      </c>
      <c r="R37" s="509">
        <v>0</v>
      </c>
      <c r="S37" s="509">
        <v>0</v>
      </c>
      <c r="T37" s="509">
        <v>0</v>
      </c>
      <c r="U37" s="509">
        <v>0</v>
      </c>
      <c r="V37" s="509">
        <v>0</v>
      </c>
      <c r="W37" s="509">
        <v>0</v>
      </c>
      <c r="X37" s="509">
        <v>0</v>
      </c>
      <c r="Y37" s="509">
        <v>0</v>
      </c>
      <c r="Z37" s="509">
        <v>0</v>
      </c>
      <c r="AA37" s="509">
        <v>0</v>
      </c>
      <c r="AB37" s="509">
        <v>0</v>
      </c>
      <c r="AC37" s="509">
        <v>0</v>
      </c>
      <c r="AD37" s="509">
        <v>0</v>
      </c>
      <c r="AE37" s="509">
        <v>0</v>
      </c>
      <c r="AF37" s="509">
        <v>0</v>
      </c>
      <c r="AG37" s="509">
        <v>0</v>
      </c>
      <c r="AH37" s="509">
        <v>0</v>
      </c>
      <c r="AI37" s="509">
        <v>0</v>
      </c>
      <c r="AJ37" s="509">
        <v>0</v>
      </c>
      <c r="AK37" s="509">
        <v>0</v>
      </c>
      <c r="AL37" s="509">
        <v>0</v>
      </c>
      <c r="AM37" s="509">
        <v>0</v>
      </c>
      <c r="AN37" s="509">
        <v>0</v>
      </c>
      <c r="AO37" s="509">
        <v>0</v>
      </c>
      <c r="AP37" s="509">
        <v>0</v>
      </c>
      <c r="AQ37" s="509">
        <v>0</v>
      </c>
      <c r="AR37" s="509">
        <v>0</v>
      </c>
      <c r="AS37" s="509">
        <v>0</v>
      </c>
      <c r="AT37" s="509">
        <v>0</v>
      </c>
      <c r="AU37" s="509">
        <v>0</v>
      </c>
      <c r="AV37" s="509">
        <v>0</v>
      </c>
      <c r="AW37" s="509">
        <v>0</v>
      </c>
      <c r="AX37" s="509">
        <v>0</v>
      </c>
      <c r="AY37" s="509">
        <v>0</v>
      </c>
      <c r="AZ37" s="509">
        <v>0</v>
      </c>
      <c r="BA37" s="509">
        <v>0</v>
      </c>
      <c r="BB37" s="509">
        <v>0</v>
      </c>
      <c r="BC37" s="509">
        <v>0</v>
      </c>
      <c r="BD37" s="509">
        <v>0</v>
      </c>
      <c r="BE37" s="509">
        <v>0</v>
      </c>
      <c r="BF37" s="509">
        <v>0</v>
      </c>
      <c r="BG37" s="509">
        <v>0</v>
      </c>
      <c r="BH37" s="509">
        <v>0</v>
      </c>
      <c r="BI37" s="509">
        <v>0</v>
      </c>
      <c r="BJ37" s="509">
        <v>0</v>
      </c>
      <c r="BK37" s="509">
        <v>0</v>
      </c>
      <c r="BL37" s="509">
        <v>0</v>
      </c>
      <c r="BM37" s="509">
        <v>0</v>
      </c>
      <c r="BN37" s="509">
        <v>0</v>
      </c>
      <c r="BO37" s="509">
        <v>0</v>
      </c>
      <c r="BP37" s="509">
        <v>0</v>
      </c>
      <c r="BQ37" s="509">
        <v>0</v>
      </c>
      <c r="BR37" s="509">
        <v>0</v>
      </c>
      <c r="BS37" s="509">
        <v>0</v>
      </c>
      <c r="BT37" s="509">
        <v>0</v>
      </c>
      <c r="BU37" s="509">
        <v>2.1959308064468757</v>
      </c>
      <c r="BV37" s="509">
        <v>3.6189234091833802</v>
      </c>
      <c r="BW37" s="509">
        <v>24.970254498393441</v>
      </c>
      <c r="BX37" s="484">
        <v>22.120345505932391</v>
      </c>
      <c r="BY37" s="484">
        <v>28.517234242765785</v>
      </c>
      <c r="BZ37" s="484">
        <v>32.421188936235637</v>
      </c>
      <c r="CA37" s="484">
        <v>14.718914780635803</v>
      </c>
      <c r="CB37" s="484">
        <v>15.3933356989932</v>
      </c>
      <c r="CC37" s="484">
        <v>15.034455732107654</v>
      </c>
      <c r="CD37" s="484">
        <v>15.00544863526491</v>
      </c>
      <c r="CE37" s="484">
        <v>15.198274412461004</v>
      </c>
      <c r="CF37" s="484">
        <v>15.163901687204314</v>
      </c>
      <c r="CG37" s="485">
        <v>14.838851708034012</v>
      </c>
    </row>
    <row r="38" spans="1:85" s="439" customFormat="1" x14ac:dyDescent="0.35">
      <c r="B38" s="62" t="s">
        <v>733</v>
      </c>
      <c r="C38" s="201"/>
      <c r="D38" s="509" t="s">
        <v>615</v>
      </c>
      <c r="E38" s="509" t="s">
        <v>615</v>
      </c>
      <c r="F38" s="509" t="s">
        <v>615</v>
      </c>
      <c r="G38" s="509" t="s">
        <v>615</v>
      </c>
      <c r="H38" s="509" t="s">
        <v>615</v>
      </c>
      <c r="I38" s="509" t="s">
        <v>615</v>
      </c>
      <c r="J38" s="509" t="s">
        <v>615</v>
      </c>
      <c r="K38" s="509" t="s">
        <v>615</v>
      </c>
      <c r="L38" s="509" t="s">
        <v>615</v>
      </c>
      <c r="M38" s="509" t="s">
        <v>615</v>
      </c>
      <c r="N38" s="509" t="s">
        <v>615</v>
      </c>
      <c r="O38" s="509" t="s">
        <v>615</v>
      </c>
      <c r="P38" s="509" t="s">
        <v>615</v>
      </c>
      <c r="Q38" s="509" t="s">
        <v>615</v>
      </c>
      <c r="R38" s="509" t="s">
        <v>615</v>
      </c>
      <c r="S38" s="509" t="s">
        <v>615</v>
      </c>
      <c r="T38" s="509" t="s">
        <v>615</v>
      </c>
      <c r="U38" s="509" t="s">
        <v>615</v>
      </c>
      <c r="V38" s="509" t="s">
        <v>615</v>
      </c>
      <c r="W38" s="509" t="s">
        <v>615</v>
      </c>
      <c r="X38" s="509" t="s">
        <v>615</v>
      </c>
      <c r="Y38" s="509" t="s">
        <v>615</v>
      </c>
      <c r="Z38" s="509" t="s">
        <v>615</v>
      </c>
      <c r="AA38" s="509" t="s">
        <v>615</v>
      </c>
      <c r="AB38" s="509" t="s">
        <v>615</v>
      </c>
      <c r="AC38" s="509" t="s">
        <v>615</v>
      </c>
      <c r="AD38" s="509" t="s">
        <v>615</v>
      </c>
      <c r="AE38" s="509" t="s">
        <v>615</v>
      </c>
      <c r="AF38" s="509" t="s">
        <v>615</v>
      </c>
      <c r="AG38" s="509" t="s">
        <v>615</v>
      </c>
      <c r="AH38" s="509" t="s">
        <v>615</v>
      </c>
      <c r="AI38" s="509" t="s">
        <v>615</v>
      </c>
      <c r="AJ38" s="509" t="s">
        <v>615</v>
      </c>
      <c r="AK38" s="509" t="s">
        <v>615</v>
      </c>
      <c r="AL38" s="509" t="s">
        <v>615</v>
      </c>
      <c r="AM38" s="509" t="s">
        <v>615</v>
      </c>
      <c r="AN38" s="509" t="s">
        <v>615</v>
      </c>
      <c r="AO38" s="509" t="s">
        <v>615</v>
      </c>
      <c r="AP38" s="509" t="s">
        <v>615</v>
      </c>
      <c r="AQ38" s="509" t="s">
        <v>615</v>
      </c>
      <c r="AR38" s="509" t="s">
        <v>615</v>
      </c>
      <c r="AS38" s="509" t="s">
        <v>615</v>
      </c>
      <c r="AT38" s="509" t="s">
        <v>615</v>
      </c>
      <c r="AU38" s="509" t="s">
        <v>615</v>
      </c>
      <c r="AV38" s="509" t="s">
        <v>615</v>
      </c>
      <c r="AW38" s="509" t="s">
        <v>615</v>
      </c>
      <c r="AX38" s="509" t="s">
        <v>615</v>
      </c>
      <c r="AY38" s="509" t="s">
        <v>615</v>
      </c>
      <c r="AZ38" s="509" t="s">
        <v>615</v>
      </c>
      <c r="BA38" s="509" t="s">
        <v>615</v>
      </c>
      <c r="BB38" s="509" t="s">
        <v>615</v>
      </c>
      <c r="BC38" s="509" t="s">
        <v>615</v>
      </c>
      <c r="BD38" s="509" t="s">
        <v>615</v>
      </c>
      <c r="BE38" s="509" t="s">
        <v>615</v>
      </c>
      <c r="BF38" s="509">
        <v>37.938603439522694</v>
      </c>
      <c r="BG38" s="509">
        <v>36.062511497802411</v>
      </c>
      <c r="BH38" s="509">
        <v>33.776283408038324</v>
      </c>
      <c r="BI38" s="509">
        <v>32.246329745911375</v>
      </c>
      <c r="BJ38" s="509">
        <v>30.091462214050956</v>
      </c>
      <c r="BK38" s="509">
        <v>29.052033336794462</v>
      </c>
      <c r="BL38" s="509">
        <v>27.925952110585836</v>
      </c>
      <c r="BM38" s="509">
        <v>27.196807370002151</v>
      </c>
      <c r="BN38" s="509">
        <v>25.469734456142419</v>
      </c>
      <c r="BO38" s="509">
        <v>25.402301893698436</v>
      </c>
      <c r="BP38" s="509">
        <v>25.300423599106875</v>
      </c>
      <c r="BQ38" s="509">
        <v>24.937315568856732</v>
      </c>
      <c r="BR38" s="509">
        <v>23.768676666420099</v>
      </c>
      <c r="BS38" s="509">
        <v>24.296840138725361</v>
      </c>
      <c r="BT38" s="509">
        <v>23.67953606319373</v>
      </c>
      <c r="BU38" s="509">
        <v>15.808195619014818</v>
      </c>
      <c r="BV38" s="509">
        <v>10.708209998579902</v>
      </c>
      <c r="BW38" s="509">
        <v>21.551093847545754</v>
      </c>
      <c r="BX38" s="484">
        <v>17.718761964236364</v>
      </c>
      <c r="BY38" s="484">
        <v>11.829790942650558</v>
      </c>
      <c r="BZ38" s="484">
        <v>10.89064818616589</v>
      </c>
      <c r="CA38" s="484">
        <v>8.7007815988393542</v>
      </c>
      <c r="CB38" s="484">
        <v>10.075414831362099</v>
      </c>
      <c r="CC38" s="484">
        <v>8.5268618662712186</v>
      </c>
      <c r="CD38" s="484">
        <v>7.4170751881643193</v>
      </c>
      <c r="CE38" s="484">
        <v>6.4537281039162595</v>
      </c>
      <c r="CF38" s="484">
        <v>5.6129326606458614</v>
      </c>
      <c r="CG38" s="485">
        <v>4.882476925944041</v>
      </c>
    </row>
    <row r="39" spans="1:85" s="439" customFormat="1" ht="26.25" customHeight="1" thickBot="1" x14ac:dyDescent="0.4">
      <c r="A39" s="436"/>
      <c r="B39" s="189" t="s">
        <v>734</v>
      </c>
      <c r="C39" s="517"/>
      <c r="D39" s="499" t="s">
        <v>615</v>
      </c>
      <c r="E39" s="499" t="s">
        <v>615</v>
      </c>
      <c r="F39" s="499" t="s">
        <v>615</v>
      </c>
      <c r="G39" s="499" t="s">
        <v>615</v>
      </c>
      <c r="H39" s="499" t="s">
        <v>615</v>
      </c>
      <c r="I39" s="499" t="s">
        <v>615</v>
      </c>
      <c r="J39" s="499" t="s">
        <v>615</v>
      </c>
      <c r="K39" s="499" t="s">
        <v>615</v>
      </c>
      <c r="L39" s="499" t="s">
        <v>615</v>
      </c>
      <c r="M39" s="499" t="s">
        <v>615</v>
      </c>
      <c r="N39" s="499" t="s">
        <v>615</v>
      </c>
      <c r="O39" s="499" t="s">
        <v>615</v>
      </c>
      <c r="P39" s="499" t="s">
        <v>615</v>
      </c>
      <c r="Q39" s="499" t="s">
        <v>615</v>
      </c>
      <c r="R39" s="499" t="s">
        <v>615</v>
      </c>
      <c r="S39" s="499" t="s">
        <v>615</v>
      </c>
      <c r="T39" s="499" t="s">
        <v>615</v>
      </c>
      <c r="U39" s="499" t="s">
        <v>615</v>
      </c>
      <c r="V39" s="499" t="s">
        <v>615</v>
      </c>
      <c r="W39" s="499" t="s">
        <v>615</v>
      </c>
      <c r="X39" s="499" t="s">
        <v>615</v>
      </c>
      <c r="Y39" s="499" t="s">
        <v>615</v>
      </c>
      <c r="Z39" s="499" t="s">
        <v>615</v>
      </c>
      <c r="AA39" s="499" t="s">
        <v>615</v>
      </c>
      <c r="AB39" s="499" t="s">
        <v>615</v>
      </c>
      <c r="AC39" s="499" t="s">
        <v>615</v>
      </c>
      <c r="AD39" s="499" t="s">
        <v>615</v>
      </c>
      <c r="AE39" s="499" t="s">
        <v>615</v>
      </c>
      <c r="AF39" s="499" t="s">
        <v>615</v>
      </c>
      <c r="AG39" s="499" t="s">
        <v>615</v>
      </c>
      <c r="AH39" s="499" t="s">
        <v>615</v>
      </c>
      <c r="AI39" s="499" t="s">
        <v>615</v>
      </c>
      <c r="AJ39" s="499" t="s">
        <v>615</v>
      </c>
      <c r="AK39" s="499" t="s">
        <v>615</v>
      </c>
      <c r="AL39" s="499" t="s">
        <v>615</v>
      </c>
      <c r="AM39" s="499" t="s">
        <v>615</v>
      </c>
      <c r="AN39" s="499" t="s">
        <v>615</v>
      </c>
      <c r="AO39" s="499" t="s">
        <v>615</v>
      </c>
      <c r="AP39" s="499" t="s">
        <v>615</v>
      </c>
      <c r="AQ39" s="499" t="s">
        <v>615</v>
      </c>
      <c r="AR39" s="499" t="s">
        <v>615</v>
      </c>
      <c r="AS39" s="499" t="s">
        <v>615</v>
      </c>
      <c r="AT39" s="499" t="s">
        <v>615</v>
      </c>
      <c r="AU39" s="499" t="s">
        <v>615</v>
      </c>
      <c r="AV39" s="499" t="s">
        <v>615</v>
      </c>
      <c r="AW39" s="499" t="s">
        <v>615</v>
      </c>
      <c r="AX39" s="499" t="s">
        <v>615</v>
      </c>
      <c r="AY39" s="499" t="s">
        <v>615</v>
      </c>
      <c r="AZ39" s="499" t="s">
        <v>615</v>
      </c>
      <c r="BA39" s="499" t="s">
        <v>615</v>
      </c>
      <c r="BB39" s="499" t="s">
        <v>615</v>
      </c>
      <c r="BC39" s="499" t="s">
        <v>615</v>
      </c>
      <c r="BD39" s="499" t="s">
        <v>615</v>
      </c>
      <c r="BE39" s="499" t="s">
        <v>615</v>
      </c>
      <c r="BF39" s="499">
        <v>11.37249498432953</v>
      </c>
      <c r="BG39" s="499">
        <v>10.503944837646351</v>
      </c>
      <c r="BH39" s="499">
        <v>9.4617224754068818</v>
      </c>
      <c r="BI39" s="499">
        <v>8.2107838750059319</v>
      </c>
      <c r="BJ39" s="499">
        <v>7.2372090959060138</v>
      </c>
      <c r="BK39" s="499">
        <v>6.5746646210667885</v>
      </c>
      <c r="BL39" s="499">
        <v>5.726878095409333</v>
      </c>
      <c r="BM39" s="499">
        <v>5.0421846410849716</v>
      </c>
      <c r="BN39" s="499">
        <v>4.0841544229193412</v>
      </c>
      <c r="BO39" s="499">
        <v>3.7351881430123486</v>
      </c>
      <c r="BP39" s="499">
        <v>3.3439763215207585</v>
      </c>
      <c r="BQ39" s="499">
        <v>3.349144452949679</v>
      </c>
      <c r="BR39" s="499">
        <v>2.549130863952918</v>
      </c>
      <c r="BS39" s="499">
        <v>2.182193119800413</v>
      </c>
      <c r="BT39" s="499">
        <v>1.8819086439957016</v>
      </c>
      <c r="BU39" s="499">
        <v>1.7061025470774516</v>
      </c>
      <c r="BV39" s="499">
        <v>1.449735032041984</v>
      </c>
      <c r="BW39" s="499">
        <v>3.406311104157786</v>
      </c>
      <c r="BX39" s="499">
        <v>2.7744728809278181</v>
      </c>
      <c r="BY39" s="499">
        <v>1.7742886471128385</v>
      </c>
      <c r="BZ39" s="499">
        <v>1.238338226750745</v>
      </c>
      <c r="CA39" s="499">
        <v>1.5662891573410902</v>
      </c>
      <c r="CB39" s="499">
        <v>1.8137465958439101</v>
      </c>
      <c r="CC39" s="499">
        <v>1.5349806377242476</v>
      </c>
      <c r="CD39" s="499">
        <v>1.3352000983400256</v>
      </c>
      <c r="CE39" s="499">
        <v>1.1617811846857466</v>
      </c>
      <c r="CF39" s="499">
        <v>1.0104236576203776</v>
      </c>
      <c r="CG39" s="500">
        <v>0.87892916092668616</v>
      </c>
    </row>
    <row r="40" spans="1:85" s="439" customFormat="1" ht="41.25" customHeight="1" x14ac:dyDescent="0.35">
      <c r="A40" s="519"/>
      <c r="B40" s="520" t="s">
        <v>735</v>
      </c>
      <c r="C40" s="521"/>
      <c r="D40" s="504" t="s">
        <v>644</v>
      </c>
      <c r="E40" s="504" t="s">
        <v>645</v>
      </c>
      <c r="F40" s="504" t="s">
        <v>646</v>
      </c>
      <c r="G40" s="504" t="s">
        <v>647</v>
      </c>
      <c r="H40" s="504" t="s">
        <v>648</v>
      </c>
      <c r="I40" s="504" t="s">
        <v>649</v>
      </c>
      <c r="J40" s="504" t="s">
        <v>650</v>
      </c>
      <c r="K40" s="504" t="s">
        <v>651</v>
      </c>
      <c r="L40" s="504" t="s">
        <v>652</v>
      </c>
      <c r="M40" s="504" t="s">
        <v>653</v>
      </c>
      <c r="N40" s="504" t="s">
        <v>654</v>
      </c>
      <c r="O40" s="504" t="s">
        <v>655</v>
      </c>
      <c r="P40" s="504" t="s">
        <v>656</v>
      </c>
      <c r="Q40" s="504" t="s">
        <v>657</v>
      </c>
      <c r="R40" s="504" t="s">
        <v>658</v>
      </c>
      <c r="S40" s="504" t="s">
        <v>659</v>
      </c>
      <c r="T40" s="504" t="s">
        <v>660</v>
      </c>
      <c r="U40" s="504" t="s">
        <v>661</v>
      </c>
      <c r="V40" s="504" t="s">
        <v>662</v>
      </c>
      <c r="W40" s="504" t="s">
        <v>663</v>
      </c>
      <c r="X40" s="504" t="s">
        <v>664</v>
      </c>
      <c r="Y40" s="504" t="s">
        <v>665</v>
      </c>
      <c r="Z40" s="504" t="s">
        <v>666</v>
      </c>
      <c r="AA40" s="504" t="s">
        <v>667</v>
      </c>
      <c r="AB40" s="504" t="s">
        <v>668</v>
      </c>
      <c r="AC40" s="504" t="s">
        <v>669</v>
      </c>
      <c r="AD40" s="504" t="s">
        <v>670</v>
      </c>
      <c r="AE40" s="504" t="s">
        <v>671</v>
      </c>
      <c r="AF40" s="504" t="s">
        <v>672</v>
      </c>
      <c r="AG40" s="504" t="s">
        <v>673</v>
      </c>
      <c r="AH40" s="504" t="s">
        <v>674</v>
      </c>
      <c r="AI40" s="504" t="s">
        <v>675</v>
      </c>
      <c r="AJ40" s="504" t="s">
        <v>676</v>
      </c>
      <c r="AK40" s="504" t="s">
        <v>677</v>
      </c>
      <c r="AL40" s="504" t="s">
        <v>678</v>
      </c>
      <c r="AM40" s="504" t="s">
        <v>679</v>
      </c>
      <c r="AN40" s="504" t="s">
        <v>680</v>
      </c>
      <c r="AO40" s="504" t="s">
        <v>681</v>
      </c>
      <c r="AP40" s="504" t="s">
        <v>682</v>
      </c>
      <c r="AQ40" s="504" t="s">
        <v>683</v>
      </c>
      <c r="AR40" s="504" t="s">
        <v>684</v>
      </c>
      <c r="AS40" s="504" t="s">
        <v>685</v>
      </c>
      <c r="AT40" s="504" t="s">
        <v>686</v>
      </c>
      <c r="AU40" s="504" t="s">
        <v>687</v>
      </c>
      <c r="AV40" s="504" t="s">
        <v>688</v>
      </c>
      <c r="AW40" s="504" t="s">
        <v>689</v>
      </c>
      <c r="AX40" s="504" t="s">
        <v>690</v>
      </c>
      <c r="AY40" s="504" t="s">
        <v>691</v>
      </c>
      <c r="AZ40" s="504" t="s">
        <v>692</v>
      </c>
      <c r="BA40" s="504" t="s">
        <v>693</v>
      </c>
      <c r="BB40" s="504" t="s">
        <v>694</v>
      </c>
      <c r="BC40" s="504" t="s">
        <v>695</v>
      </c>
      <c r="BD40" s="504" t="s">
        <v>696</v>
      </c>
      <c r="BE40" s="504" t="s">
        <v>697</v>
      </c>
      <c r="BF40" s="504" t="s">
        <v>698</v>
      </c>
      <c r="BG40" s="504" t="s">
        <v>699</v>
      </c>
      <c r="BH40" s="504" t="s">
        <v>700</v>
      </c>
      <c r="BI40" s="504" t="s">
        <v>701</v>
      </c>
      <c r="BJ40" s="504" t="s">
        <v>702</v>
      </c>
      <c r="BK40" s="504" t="s">
        <v>703</v>
      </c>
      <c r="BL40" s="504" t="s">
        <v>704</v>
      </c>
      <c r="BM40" s="504" t="s">
        <v>705</v>
      </c>
      <c r="BN40" s="504" t="s">
        <v>706</v>
      </c>
      <c r="BO40" s="504" t="s">
        <v>707</v>
      </c>
      <c r="BP40" s="504" t="s">
        <v>708</v>
      </c>
      <c r="BQ40" s="504" t="s">
        <v>709</v>
      </c>
      <c r="BR40" s="504" t="s">
        <v>710</v>
      </c>
      <c r="BS40" s="504" t="s">
        <v>711</v>
      </c>
      <c r="BT40" s="504" t="s">
        <v>712</v>
      </c>
      <c r="BU40" s="504" t="s">
        <v>713</v>
      </c>
      <c r="BV40" s="504" t="s">
        <v>714</v>
      </c>
      <c r="BW40" s="504" t="s">
        <v>715</v>
      </c>
      <c r="BX40" s="504" t="s">
        <v>716</v>
      </c>
      <c r="BY40" s="504" t="s">
        <v>717</v>
      </c>
      <c r="BZ40" s="504" t="s">
        <v>718</v>
      </c>
      <c r="CA40" s="504" t="s">
        <v>719</v>
      </c>
      <c r="CB40" s="504" t="s">
        <v>720</v>
      </c>
      <c r="CC40" s="504" t="s">
        <v>721</v>
      </c>
      <c r="CD40" s="504" t="s">
        <v>722</v>
      </c>
      <c r="CE40" s="504" t="s">
        <v>723</v>
      </c>
      <c r="CF40" s="504" t="s">
        <v>724</v>
      </c>
      <c r="CG40" s="505" t="s">
        <v>725</v>
      </c>
    </row>
    <row r="41" spans="1:85" s="252" customFormat="1" ht="26.25" customHeight="1" x14ac:dyDescent="0.35">
      <c r="A41" s="511"/>
      <c r="B41" s="107" t="s">
        <v>260</v>
      </c>
      <c r="C41" s="510"/>
      <c r="D41" s="508">
        <v>0</v>
      </c>
      <c r="E41" s="508">
        <v>0</v>
      </c>
      <c r="F41" s="508">
        <v>0</v>
      </c>
      <c r="G41" s="508">
        <v>0</v>
      </c>
      <c r="H41" s="508">
        <v>0</v>
      </c>
      <c r="I41" s="508">
        <v>0</v>
      </c>
      <c r="J41" s="508">
        <v>0</v>
      </c>
      <c r="K41" s="508">
        <v>0</v>
      </c>
      <c r="L41" s="508">
        <v>0</v>
      </c>
      <c r="M41" s="508">
        <v>0</v>
      </c>
      <c r="N41" s="508">
        <v>0</v>
      </c>
      <c r="O41" s="508">
        <v>0</v>
      </c>
      <c r="P41" s="508">
        <v>0</v>
      </c>
      <c r="Q41" s="508">
        <v>0</v>
      </c>
      <c r="R41" s="508">
        <v>0</v>
      </c>
      <c r="S41" s="508">
        <v>0</v>
      </c>
      <c r="T41" s="508">
        <v>0</v>
      </c>
      <c r="U41" s="508">
        <v>0</v>
      </c>
      <c r="V41" s="508">
        <v>0</v>
      </c>
      <c r="W41" s="508">
        <v>0</v>
      </c>
      <c r="X41" s="508">
        <v>0</v>
      </c>
      <c r="Y41" s="508">
        <v>0</v>
      </c>
      <c r="Z41" s="508">
        <v>0</v>
      </c>
      <c r="AA41" s="508">
        <v>0</v>
      </c>
      <c r="AB41" s="508">
        <v>0</v>
      </c>
      <c r="AC41" s="508">
        <v>0</v>
      </c>
      <c r="AD41" s="508">
        <v>0</v>
      </c>
      <c r="AE41" s="508">
        <v>0</v>
      </c>
      <c r="AF41" s="508">
        <v>0</v>
      </c>
      <c r="AG41" s="508">
        <v>0</v>
      </c>
      <c r="AH41" s="508">
        <v>469</v>
      </c>
      <c r="AI41" s="508">
        <v>463</v>
      </c>
      <c r="AJ41" s="508">
        <v>446</v>
      </c>
      <c r="AK41" s="508">
        <v>429</v>
      </c>
      <c r="AL41" s="508">
        <v>422</v>
      </c>
      <c r="AM41" s="508">
        <v>416</v>
      </c>
      <c r="AN41" s="508">
        <v>410</v>
      </c>
      <c r="AO41" s="508">
        <v>394</v>
      </c>
      <c r="AP41" s="508">
        <v>385</v>
      </c>
      <c r="AQ41" s="508">
        <v>376</v>
      </c>
      <c r="AR41" s="508">
        <v>384</v>
      </c>
      <c r="AS41" s="508">
        <v>381</v>
      </c>
      <c r="AT41" s="508">
        <v>362</v>
      </c>
      <c r="AU41" s="508">
        <v>354</v>
      </c>
      <c r="AV41" s="508">
        <v>349</v>
      </c>
      <c r="AW41" s="508">
        <v>343</v>
      </c>
      <c r="AX41" s="508">
        <v>332</v>
      </c>
      <c r="AY41" s="508">
        <v>322</v>
      </c>
      <c r="AZ41" s="508">
        <v>309</v>
      </c>
      <c r="BA41" s="508">
        <v>291</v>
      </c>
      <c r="BB41" s="508">
        <v>280</v>
      </c>
      <c r="BC41" s="508">
        <v>270</v>
      </c>
      <c r="BD41" s="508">
        <v>263</v>
      </c>
      <c r="BE41" s="508">
        <v>243</v>
      </c>
      <c r="BF41" s="508">
        <v>256</v>
      </c>
      <c r="BG41" s="508">
        <v>230</v>
      </c>
      <c r="BH41" s="508">
        <v>206</v>
      </c>
      <c r="BI41" s="508">
        <v>186</v>
      </c>
      <c r="BJ41" s="508">
        <v>168</v>
      </c>
      <c r="BK41" s="508">
        <v>148</v>
      </c>
      <c r="BL41" s="508">
        <v>131</v>
      </c>
      <c r="BM41" s="508">
        <v>119</v>
      </c>
      <c r="BN41" s="508">
        <v>112</v>
      </c>
      <c r="BO41" s="508">
        <v>106</v>
      </c>
      <c r="BP41" s="508">
        <v>102</v>
      </c>
      <c r="BQ41" s="508">
        <v>98</v>
      </c>
      <c r="BR41" s="508">
        <v>94</v>
      </c>
      <c r="BS41" s="508">
        <v>93</v>
      </c>
      <c r="BT41" s="508">
        <v>91</v>
      </c>
      <c r="BU41" s="508">
        <v>87</v>
      </c>
      <c r="BV41" s="508">
        <v>101</v>
      </c>
      <c r="BW41" s="508">
        <v>102</v>
      </c>
      <c r="BX41" s="480">
        <v>99</v>
      </c>
      <c r="BY41" s="480">
        <v>97</v>
      </c>
      <c r="BZ41" s="480">
        <v>91</v>
      </c>
      <c r="CA41" s="480">
        <v>86</v>
      </c>
      <c r="CB41" s="480">
        <v>76</v>
      </c>
      <c r="CC41" s="480">
        <v>70</v>
      </c>
      <c r="CD41" s="480">
        <v>68</v>
      </c>
      <c r="CE41" s="480">
        <v>67</v>
      </c>
      <c r="CF41" s="480">
        <v>66</v>
      </c>
      <c r="CG41" s="482">
        <v>65</v>
      </c>
    </row>
    <row r="42" spans="1:85" s="439" customFormat="1" x14ac:dyDescent="0.35">
      <c r="A42" s="511"/>
      <c r="B42" s="62" t="s">
        <v>546</v>
      </c>
      <c r="C42" s="436"/>
      <c r="D42" s="509">
        <v>0</v>
      </c>
      <c r="E42" s="509">
        <v>0</v>
      </c>
      <c r="F42" s="509">
        <v>0</v>
      </c>
      <c r="G42" s="509">
        <v>0</v>
      </c>
      <c r="H42" s="509">
        <v>0</v>
      </c>
      <c r="I42" s="509">
        <v>0</v>
      </c>
      <c r="J42" s="509">
        <v>0</v>
      </c>
      <c r="K42" s="509">
        <v>0</v>
      </c>
      <c r="L42" s="509">
        <v>0</v>
      </c>
      <c r="M42" s="509">
        <v>0</v>
      </c>
      <c r="N42" s="509">
        <v>0</v>
      </c>
      <c r="O42" s="509">
        <v>0</v>
      </c>
      <c r="P42" s="509">
        <v>0</v>
      </c>
      <c r="Q42" s="509">
        <v>0</v>
      </c>
      <c r="R42" s="509">
        <v>0</v>
      </c>
      <c r="S42" s="509">
        <v>0</v>
      </c>
      <c r="T42" s="509">
        <v>0</v>
      </c>
      <c r="U42" s="509">
        <v>0</v>
      </c>
      <c r="V42" s="509">
        <v>0</v>
      </c>
      <c r="W42" s="509">
        <v>0</v>
      </c>
      <c r="X42" s="509">
        <v>0</v>
      </c>
      <c r="Y42" s="509">
        <v>0</v>
      </c>
      <c r="Z42" s="509">
        <v>0</v>
      </c>
      <c r="AA42" s="509">
        <v>0</v>
      </c>
      <c r="AB42" s="509">
        <v>0</v>
      </c>
      <c r="AC42" s="509">
        <v>0</v>
      </c>
      <c r="AD42" s="509">
        <v>0</v>
      </c>
      <c r="AE42" s="509">
        <v>0</v>
      </c>
      <c r="AF42" s="509">
        <v>0</v>
      </c>
      <c r="AG42" s="509">
        <v>0</v>
      </c>
      <c r="AH42" s="509">
        <v>407</v>
      </c>
      <c r="AI42" s="509">
        <v>408</v>
      </c>
      <c r="AJ42" s="509">
        <v>393</v>
      </c>
      <c r="AK42" s="509">
        <v>377</v>
      </c>
      <c r="AL42" s="509">
        <v>374</v>
      </c>
      <c r="AM42" s="509">
        <v>367</v>
      </c>
      <c r="AN42" s="509">
        <v>362</v>
      </c>
      <c r="AO42" s="509">
        <v>347</v>
      </c>
      <c r="AP42" s="509">
        <v>340</v>
      </c>
      <c r="AQ42" s="509">
        <v>330</v>
      </c>
      <c r="AR42" s="509">
        <v>337</v>
      </c>
      <c r="AS42" s="509">
        <v>327</v>
      </c>
      <c r="AT42" s="509">
        <v>317</v>
      </c>
      <c r="AU42" s="509">
        <v>304</v>
      </c>
      <c r="AV42" s="509">
        <v>295</v>
      </c>
      <c r="AW42" s="509">
        <v>288</v>
      </c>
      <c r="AX42" s="509">
        <v>281</v>
      </c>
      <c r="AY42" s="509">
        <v>271</v>
      </c>
      <c r="AZ42" s="509">
        <v>263</v>
      </c>
      <c r="BA42" s="509">
        <v>252</v>
      </c>
      <c r="BB42" s="509">
        <v>244</v>
      </c>
      <c r="BC42" s="509">
        <v>237</v>
      </c>
      <c r="BD42" s="509">
        <v>233</v>
      </c>
      <c r="BE42" s="509">
        <v>214</v>
      </c>
      <c r="BF42" s="509">
        <v>227</v>
      </c>
      <c r="BG42" s="509">
        <v>203</v>
      </c>
      <c r="BH42" s="509">
        <v>180</v>
      </c>
      <c r="BI42" s="509">
        <v>163</v>
      </c>
      <c r="BJ42" s="509">
        <v>147</v>
      </c>
      <c r="BK42" s="509">
        <v>129</v>
      </c>
      <c r="BL42" s="509">
        <v>117</v>
      </c>
      <c r="BM42" s="509">
        <v>108</v>
      </c>
      <c r="BN42" s="509">
        <v>103</v>
      </c>
      <c r="BO42" s="509">
        <v>100</v>
      </c>
      <c r="BP42" s="509">
        <v>97</v>
      </c>
      <c r="BQ42" s="509">
        <v>95</v>
      </c>
      <c r="BR42" s="509">
        <v>92</v>
      </c>
      <c r="BS42" s="509">
        <v>92</v>
      </c>
      <c r="BT42" s="509">
        <v>90</v>
      </c>
      <c r="BU42" s="509">
        <v>86</v>
      </c>
      <c r="BV42" s="509">
        <v>101</v>
      </c>
      <c r="BW42" s="509">
        <v>101</v>
      </c>
      <c r="BX42" s="484">
        <v>99</v>
      </c>
      <c r="BY42" s="484">
        <v>97</v>
      </c>
      <c r="BZ42" s="484">
        <v>91</v>
      </c>
      <c r="CA42" s="484">
        <v>86</v>
      </c>
      <c r="CB42" s="484">
        <v>76</v>
      </c>
      <c r="CC42" s="484">
        <v>70</v>
      </c>
      <c r="CD42" s="484">
        <v>68</v>
      </c>
      <c r="CE42" s="484">
        <v>67</v>
      </c>
      <c r="CF42" s="484">
        <v>66</v>
      </c>
      <c r="CG42" s="485">
        <v>65</v>
      </c>
    </row>
    <row r="43" spans="1:85" s="439" customFormat="1" x14ac:dyDescent="0.35">
      <c r="A43" s="511"/>
      <c r="B43" s="62" t="s">
        <v>545</v>
      </c>
      <c r="C43" s="436"/>
      <c r="D43" s="509">
        <v>0</v>
      </c>
      <c r="E43" s="509">
        <v>0</v>
      </c>
      <c r="F43" s="509">
        <v>0</v>
      </c>
      <c r="G43" s="509">
        <v>0</v>
      </c>
      <c r="H43" s="509">
        <v>0</v>
      </c>
      <c r="I43" s="509">
        <v>0</v>
      </c>
      <c r="J43" s="509">
        <v>0</v>
      </c>
      <c r="K43" s="509">
        <v>0</v>
      </c>
      <c r="L43" s="509">
        <v>0</v>
      </c>
      <c r="M43" s="509">
        <v>0</v>
      </c>
      <c r="N43" s="509">
        <v>0</v>
      </c>
      <c r="O43" s="509">
        <v>0</v>
      </c>
      <c r="P43" s="509">
        <v>0</v>
      </c>
      <c r="Q43" s="509">
        <v>0</v>
      </c>
      <c r="R43" s="509">
        <v>0</v>
      </c>
      <c r="S43" s="509">
        <v>0</v>
      </c>
      <c r="T43" s="509">
        <v>0</v>
      </c>
      <c r="U43" s="509">
        <v>0</v>
      </c>
      <c r="V43" s="509">
        <v>0</v>
      </c>
      <c r="W43" s="509">
        <v>0</v>
      </c>
      <c r="X43" s="509">
        <v>0</v>
      </c>
      <c r="Y43" s="509">
        <v>0</v>
      </c>
      <c r="Z43" s="509">
        <v>0</v>
      </c>
      <c r="AA43" s="509">
        <v>0</v>
      </c>
      <c r="AB43" s="509">
        <v>0</v>
      </c>
      <c r="AC43" s="509">
        <v>0</v>
      </c>
      <c r="AD43" s="509">
        <v>0</v>
      </c>
      <c r="AE43" s="509">
        <v>0</v>
      </c>
      <c r="AF43" s="509">
        <v>0</v>
      </c>
      <c r="AG43" s="509">
        <v>0</v>
      </c>
      <c r="AH43" s="509">
        <v>63</v>
      </c>
      <c r="AI43" s="509">
        <v>55</v>
      </c>
      <c r="AJ43" s="509">
        <v>54</v>
      </c>
      <c r="AK43" s="509">
        <v>52</v>
      </c>
      <c r="AL43" s="509">
        <v>48</v>
      </c>
      <c r="AM43" s="509">
        <v>49</v>
      </c>
      <c r="AN43" s="509">
        <v>48</v>
      </c>
      <c r="AO43" s="509">
        <v>48</v>
      </c>
      <c r="AP43" s="509">
        <v>45</v>
      </c>
      <c r="AQ43" s="509">
        <v>45</v>
      </c>
      <c r="AR43" s="509">
        <v>48</v>
      </c>
      <c r="AS43" s="509">
        <v>53</v>
      </c>
      <c r="AT43" s="509">
        <v>45</v>
      </c>
      <c r="AU43" s="509">
        <v>50</v>
      </c>
      <c r="AV43" s="509">
        <v>54</v>
      </c>
      <c r="AW43" s="509">
        <v>55</v>
      </c>
      <c r="AX43" s="509">
        <v>51</v>
      </c>
      <c r="AY43" s="509">
        <v>51</v>
      </c>
      <c r="AZ43" s="509">
        <v>46</v>
      </c>
      <c r="BA43" s="509">
        <v>38</v>
      </c>
      <c r="BB43" s="509">
        <v>36</v>
      </c>
      <c r="BC43" s="509">
        <v>34</v>
      </c>
      <c r="BD43" s="509">
        <v>30</v>
      </c>
      <c r="BE43" s="509">
        <v>29</v>
      </c>
      <c r="BF43" s="509">
        <v>29</v>
      </c>
      <c r="BG43" s="509">
        <v>27</v>
      </c>
      <c r="BH43" s="509">
        <v>26</v>
      </c>
      <c r="BI43" s="509">
        <v>23</v>
      </c>
      <c r="BJ43" s="509">
        <v>21</v>
      </c>
      <c r="BK43" s="509">
        <v>19</v>
      </c>
      <c r="BL43" s="509">
        <v>14</v>
      </c>
      <c r="BM43" s="509">
        <v>11</v>
      </c>
      <c r="BN43" s="509">
        <v>8</v>
      </c>
      <c r="BO43" s="509">
        <v>6</v>
      </c>
      <c r="BP43" s="509">
        <v>5</v>
      </c>
      <c r="BQ43" s="509">
        <v>3</v>
      </c>
      <c r="BR43" s="509">
        <v>2</v>
      </c>
      <c r="BS43" s="509">
        <v>1</v>
      </c>
      <c r="BT43" s="509">
        <v>1</v>
      </c>
      <c r="BU43" s="509">
        <v>1</v>
      </c>
      <c r="BV43" s="509">
        <v>0</v>
      </c>
      <c r="BW43" s="509">
        <v>0</v>
      </c>
      <c r="BX43" s="484">
        <v>0</v>
      </c>
      <c r="BY43" s="484">
        <v>0</v>
      </c>
      <c r="BZ43" s="484">
        <v>0</v>
      </c>
      <c r="CA43" s="484">
        <v>0</v>
      </c>
      <c r="CB43" s="484">
        <v>0</v>
      </c>
      <c r="CC43" s="484">
        <v>0</v>
      </c>
      <c r="CD43" s="484">
        <v>0</v>
      </c>
      <c r="CE43" s="484">
        <v>0</v>
      </c>
      <c r="CF43" s="484">
        <v>0</v>
      </c>
      <c r="CG43" s="485">
        <v>0</v>
      </c>
    </row>
    <row r="44" spans="1:85" s="439" customFormat="1" x14ac:dyDescent="0.35">
      <c r="A44" s="511"/>
      <c r="B44" s="62"/>
      <c r="C44" s="436"/>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09"/>
      <c r="AS44" s="509"/>
      <c r="AT44" s="509"/>
      <c r="AU44" s="509"/>
      <c r="AV44" s="509"/>
      <c r="AW44" s="509"/>
      <c r="AX44" s="509"/>
      <c r="AY44" s="509"/>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484"/>
      <c r="BY44" s="484"/>
      <c r="BZ44" s="484"/>
      <c r="CA44" s="484"/>
      <c r="CB44" s="484"/>
      <c r="CC44" s="484"/>
      <c r="CD44" s="484"/>
      <c r="CE44" s="484"/>
      <c r="CF44" s="484"/>
      <c r="CG44" s="485"/>
    </row>
    <row r="45" spans="1:85" s="439" customFormat="1" x14ac:dyDescent="0.35">
      <c r="A45" s="511"/>
      <c r="B45" s="69" t="s">
        <v>727</v>
      </c>
      <c r="C45" s="436"/>
      <c r="D45" s="508">
        <v>0</v>
      </c>
      <c r="E45" s="508">
        <v>0</v>
      </c>
      <c r="F45" s="508">
        <v>0</v>
      </c>
      <c r="G45" s="508">
        <v>0</v>
      </c>
      <c r="H45" s="508">
        <v>0</v>
      </c>
      <c r="I45" s="508">
        <v>0</v>
      </c>
      <c r="J45" s="508">
        <v>0</v>
      </c>
      <c r="K45" s="508">
        <v>0</v>
      </c>
      <c r="L45" s="508">
        <v>0</v>
      </c>
      <c r="M45" s="508">
        <v>0</v>
      </c>
      <c r="N45" s="508">
        <v>0</v>
      </c>
      <c r="O45" s="508">
        <v>0</v>
      </c>
      <c r="P45" s="508">
        <v>0</v>
      </c>
      <c r="Q45" s="508">
        <v>0</v>
      </c>
      <c r="R45" s="508">
        <v>0</v>
      </c>
      <c r="S45" s="508">
        <v>0</v>
      </c>
      <c r="T45" s="508">
        <v>0</v>
      </c>
      <c r="U45" s="508">
        <v>0</v>
      </c>
      <c r="V45" s="508">
        <v>0</v>
      </c>
      <c r="W45" s="508">
        <v>0</v>
      </c>
      <c r="X45" s="508">
        <v>0</v>
      </c>
      <c r="Y45" s="508">
        <v>0</v>
      </c>
      <c r="Z45" s="508">
        <v>0</v>
      </c>
      <c r="AA45" s="508">
        <v>0</v>
      </c>
      <c r="AB45" s="508">
        <v>0</v>
      </c>
      <c r="AC45" s="508">
        <v>0</v>
      </c>
      <c r="AD45" s="508">
        <v>0</v>
      </c>
      <c r="AE45" s="508">
        <v>0</v>
      </c>
      <c r="AF45" s="508">
        <v>0</v>
      </c>
      <c r="AG45" s="508">
        <v>0</v>
      </c>
      <c r="AH45" s="508">
        <v>0</v>
      </c>
      <c r="AI45" s="508">
        <v>0</v>
      </c>
      <c r="AJ45" s="508">
        <v>0</v>
      </c>
      <c r="AK45" s="508">
        <v>0</v>
      </c>
      <c r="AL45" s="508">
        <v>0</v>
      </c>
      <c r="AM45" s="508">
        <v>0</v>
      </c>
      <c r="AN45" s="508">
        <v>0</v>
      </c>
      <c r="AO45" s="508">
        <v>0</v>
      </c>
      <c r="AP45" s="508">
        <v>0</v>
      </c>
      <c r="AQ45" s="508">
        <v>0</v>
      </c>
      <c r="AR45" s="508">
        <v>0</v>
      </c>
      <c r="AS45" s="508">
        <v>0</v>
      </c>
      <c r="AT45" s="508">
        <v>0</v>
      </c>
      <c r="AU45" s="508">
        <v>0</v>
      </c>
      <c r="AV45" s="508">
        <v>0</v>
      </c>
      <c r="AW45" s="508">
        <v>0</v>
      </c>
      <c r="AX45" s="508">
        <v>0</v>
      </c>
      <c r="AY45" s="508">
        <v>0</v>
      </c>
      <c r="AZ45" s="508">
        <v>0</v>
      </c>
      <c r="BA45" s="508">
        <v>0</v>
      </c>
      <c r="BB45" s="508">
        <v>0</v>
      </c>
      <c r="BC45" s="508">
        <v>0</v>
      </c>
      <c r="BD45" s="508">
        <v>0</v>
      </c>
      <c r="BE45" s="508">
        <v>0</v>
      </c>
      <c r="BF45" s="508">
        <v>0</v>
      </c>
      <c r="BG45" s="508">
        <v>0</v>
      </c>
      <c r="BH45" s="508">
        <v>0</v>
      </c>
      <c r="BI45" s="508">
        <v>0</v>
      </c>
      <c r="BJ45" s="508">
        <v>0</v>
      </c>
      <c r="BK45" s="508">
        <v>0</v>
      </c>
      <c r="BL45" s="508">
        <v>0</v>
      </c>
      <c r="BM45" s="508">
        <v>0</v>
      </c>
      <c r="BN45" s="508">
        <v>0</v>
      </c>
      <c r="BO45" s="508">
        <v>0</v>
      </c>
      <c r="BP45" s="508">
        <v>0</v>
      </c>
      <c r="BQ45" s="508">
        <v>0</v>
      </c>
      <c r="BR45" s="508">
        <v>0</v>
      </c>
      <c r="BS45" s="508">
        <v>0</v>
      </c>
      <c r="BT45" s="508">
        <v>0</v>
      </c>
      <c r="BU45" s="508">
        <v>17</v>
      </c>
      <c r="BV45" s="508">
        <v>51</v>
      </c>
      <c r="BW45" s="508">
        <v>56</v>
      </c>
      <c r="BX45" s="508">
        <v>60</v>
      </c>
      <c r="BY45" s="508">
        <v>64</v>
      </c>
      <c r="BZ45" s="480">
        <v>64</v>
      </c>
      <c r="CA45" s="480">
        <v>63</v>
      </c>
      <c r="CB45" s="480">
        <v>56</v>
      </c>
      <c r="CC45" s="480">
        <v>53</v>
      </c>
      <c r="CD45" s="480">
        <v>53</v>
      </c>
      <c r="CE45" s="480">
        <v>55</v>
      </c>
      <c r="CF45" s="480">
        <v>56</v>
      </c>
      <c r="CG45" s="482">
        <v>56</v>
      </c>
    </row>
    <row r="46" spans="1:85" s="439" customFormat="1" x14ac:dyDescent="0.35">
      <c r="A46" s="506"/>
      <c r="B46" s="62" t="s">
        <v>728</v>
      </c>
      <c r="C46" s="436"/>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c r="AD46" s="509"/>
      <c r="AE46" s="509"/>
      <c r="AF46" s="509"/>
      <c r="AG46" s="509"/>
      <c r="AH46" s="509"/>
      <c r="AI46" s="509"/>
      <c r="AJ46" s="509"/>
      <c r="AK46" s="509"/>
      <c r="AL46" s="509"/>
      <c r="AM46" s="509"/>
      <c r="AN46" s="509"/>
      <c r="AO46" s="509"/>
      <c r="AP46" s="509"/>
      <c r="AQ46" s="509"/>
      <c r="AR46" s="509"/>
      <c r="AS46" s="509"/>
      <c r="AT46" s="509"/>
      <c r="AU46" s="509"/>
      <c r="AV46" s="509"/>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v>3</v>
      </c>
      <c r="BV46" s="509">
        <v>7</v>
      </c>
      <c r="BW46" s="509">
        <v>8</v>
      </c>
      <c r="BX46" s="509">
        <v>10</v>
      </c>
      <c r="BY46" s="509">
        <v>11</v>
      </c>
      <c r="BZ46" s="484">
        <v>12</v>
      </c>
      <c r="CA46" s="484">
        <v>12</v>
      </c>
      <c r="CB46" s="484">
        <v>14</v>
      </c>
      <c r="CC46" s="484">
        <v>12</v>
      </c>
      <c r="CD46" s="484">
        <v>12</v>
      </c>
      <c r="CE46" s="484">
        <v>13</v>
      </c>
      <c r="CF46" s="484">
        <v>13</v>
      </c>
      <c r="CG46" s="485">
        <v>13</v>
      </c>
    </row>
    <row r="47" spans="1:85" s="439" customFormat="1" x14ac:dyDescent="0.35">
      <c r="A47" s="506"/>
      <c r="B47" s="62" t="s">
        <v>729</v>
      </c>
      <c r="C47" s="436"/>
      <c r="D47" s="509"/>
      <c r="E47" s="509"/>
      <c r="F47" s="509"/>
      <c r="G47" s="509"/>
      <c r="H47" s="509"/>
      <c r="I47" s="509"/>
      <c r="J47" s="509"/>
      <c r="K47" s="509"/>
      <c r="L47" s="509"/>
      <c r="M47" s="509"/>
      <c r="N47" s="509"/>
      <c r="O47" s="509"/>
      <c r="P47" s="509"/>
      <c r="Q47" s="509"/>
      <c r="R47" s="509"/>
      <c r="S47" s="509"/>
      <c r="T47" s="509"/>
      <c r="U47" s="509"/>
      <c r="V47" s="509"/>
      <c r="W47" s="509"/>
      <c r="X47" s="509"/>
      <c r="Y47" s="509"/>
      <c r="Z47" s="509"/>
      <c r="AA47" s="509"/>
      <c r="AB47" s="509"/>
      <c r="AC47" s="509"/>
      <c r="AD47" s="509"/>
      <c r="AE47" s="509"/>
      <c r="AF47" s="509"/>
      <c r="AG47" s="509"/>
      <c r="AH47" s="509"/>
      <c r="AI47" s="509"/>
      <c r="AJ47" s="509"/>
      <c r="AK47" s="509"/>
      <c r="AL47" s="509"/>
      <c r="AM47" s="509"/>
      <c r="AN47" s="509"/>
      <c r="AO47" s="509"/>
      <c r="AP47" s="509"/>
      <c r="AQ47" s="509"/>
      <c r="AR47" s="509"/>
      <c r="AS47" s="509"/>
      <c r="AT47" s="509"/>
      <c r="AU47" s="509"/>
      <c r="AV47" s="509"/>
      <c r="AW47" s="509"/>
      <c r="AX47" s="509"/>
      <c r="AY47" s="509"/>
      <c r="AZ47" s="509"/>
      <c r="BA47" s="509"/>
      <c r="BB47" s="509"/>
      <c r="BC47" s="509"/>
      <c r="BD47" s="509"/>
      <c r="BE47" s="509"/>
      <c r="BF47" s="509"/>
      <c r="BG47" s="509"/>
      <c r="BH47" s="509"/>
      <c r="BI47" s="509"/>
      <c r="BJ47" s="509"/>
      <c r="BK47" s="509"/>
      <c r="BL47" s="509"/>
      <c r="BM47" s="509"/>
      <c r="BN47" s="509"/>
      <c r="BO47" s="509"/>
      <c r="BP47" s="509"/>
      <c r="BQ47" s="509"/>
      <c r="BR47" s="509"/>
      <c r="BS47" s="509"/>
      <c r="BT47" s="509"/>
      <c r="BU47" s="509">
        <v>14</v>
      </c>
      <c r="BV47" s="509">
        <v>43</v>
      </c>
      <c r="BW47" s="509">
        <v>47</v>
      </c>
      <c r="BX47" s="509">
        <v>50</v>
      </c>
      <c r="BY47" s="509">
        <v>53</v>
      </c>
      <c r="BZ47" s="484">
        <v>52</v>
      </c>
      <c r="CA47" s="484">
        <v>51</v>
      </c>
      <c r="CB47" s="484">
        <v>42</v>
      </c>
      <c r="CC47" s="484">
        <v>41</v>
      </c>
      <c r="CD47" s="484">
        <v>41</v>
      </c>
      <c r="CE47" s="484">
        <v>42</v>
      </c>
      <c r="CF47" s="484">
        <v>43</v>
      </c>
      <c r="CG47" s="485">
        <v>43</v>
      </c>
    </row>
    <row r="48" spans="1:85" s="439" customFormat="1" ht="27.75" customHeight="1" thickBot="1" x14ac:dyDescent="0.4">
      <c r="A48" s="522"/>
      <c r="B48" s="523" t="s">
        <v>736</v>
      </c>
      <c r="C48" s="513"/>
      <c r="D48" s="524">
        <f t="shared" ref="D48:AI48" si="26">+D41-D45</f>
        <v>0</v>
      </c>
      <c r="E48" s="524">
        <f t="shared" si="26"/>
        <v>0</v>
      </c>
      <c r="F48" s="524">
        <f t="shared" si="26"/>
        <v>0</v>
      </c>
      <c r="G48" s="524">
        <f t="shared" si="26"/>
        <v>0</v>
      </c>
      <c r="H48" s="524">
        <f t="shared" si="26"/>
        <v>0</v>
      </c>
      <c r="I48" s="524">
        <f t="shared" si="26"/>
        <v>0</v>
      </c>
      <c r="J48" s="524">
        <f t="shared" si="26"/>
        <v>0</v>
      </c>
      <c r="K48" s="524">
        <f t="shared" si="26"/>
        <v>0</v>
      </c>
      <c r="L48" s="524">
        <f t="shared" si="26"/>
        <v>0</v>
      </c>
      <c r="M48" s="524">
        <f t="shared" si="26"/>
        <v>0</v>
      </c>
      <c r="N48" s="524">
        <f t="shared" si="26"/>
        <v>0</v>
      </c>
      <c r="O48" s="524">
        <f t="shared" si="26"/>
        <v>0</v>
      </c>
      <c r="P48" s="524">
        <f t="shared" si="26"/>
        <v>0</v>
      </c>
      <c r="Q48" s="524">
        <f t="shared" si="26"/>
        <v>0</v>
      </c>
      <c r="R48" s="524">
        <f t="shared" si="26"/>
        <v>0</v>
      </c>
      <c r="S48" s="524">
        <f t="shared" si="26"/>
        <v>0</v>
      </c>
      <c r="T48" s="524">
        <f t="shared" si="26"/>
        <v>0</v>
      </c>
      <c r="U48" s="524">
        <f t="shared" si="26"/>
        <v>0</v>
      </c>
      <c r="V48" s="524">
        <f t="shared" si="26"/>
        <v>0</v>
      </c>
      <c r="W48" s="524">
        <f t="shared" si="26"/>
        <v>0</v>
      </c>
      <c r="X48" s="524">
        <f t="shared" si="26"/>
        <v>0</v>
      </c>
      <c r="Y48" s="524">
        <f t="shared" si="26"/>
        <v>0</v>
      </c>
      <c r="Z48" s="524">
        <f t="shared" si="26"/>
        <v>0</v>
      </c>
      <c r="AA48" s="524">
        <f t="shared" si="26"/>
        <v>0</v>
      </c>
      <c r="AB48" s="524">
        <f t="shared" si="26"/>
        <v>0</v>
      </c>
      <c r="AC48" s="524">
        <f t="shared" si="26"/>
        <v>0</v>
      </c>
      <c r="AD48" s="524">
        <f t="shared" si="26"/>
        <v>0</v>
      </c>
      <c r="AE48" s="524">
        <f t="shared" si="26"/>
        <v>0</v>
      </c>
      <c r="AF48" s="524">
        <f t="shared" si="26"/>
        <v>0</v>
      </c>
      <c r="AG48" s="524">
        <f t="shared" si="26"/>
        <v>0</v>
      </c>
      <c r="AH48" s="524">
        <f t="shared" si="26"/>
        <v>469</v>
      </c>
      <c r="AI48" s="524">
        <f t="shared" si="26"/>
        <v>463</v>
      </c>
      <c r="AJ48" s="524">
        <f t="shared" ref="AJ48:BO48" si="27">+AJ41-AJ45</f>
        <v>446</v>
      </c>
      <c r="AK48" s="524">
        <f t="shared" si="27"/>
        <v>429</v>
      </c>
      <c r="AL48" s="524">
        <f t="shared" si="27"/>
        <v>422</v>
      </c>
      <c r="AM48" s="524">
        <f t="shared" si="27"/>
        <v>416</v>
      </c>
      <c r="AN48" s="524">
        <f t="shared" si="27"/>
        <v>410</v>
      </c>
      <c r="AO48" s="524">
        <f t="shared" si="27"/>
        <v>394</v>
      </c>
      <c r="AP48" s="524">
        <f t="shared" si="27"/>
        <v>385</v>
      </c>
      <c r="AQ48" s="524">
        <f t="shared" si="27"/>
        <v>376</v>
      </c>
      <c r="AR48" s="524">
        <f t="shared" si="27"/>
        <v>384</v>
      </c>
      <c r="AS48" s="524">
        <f t="shared" si="27"/>
        <v>381</v>
      </c>
      <c r="AT48" s="524">
        <f t="shared" si="27"/>
        <v>362</v>
      </c>
      <c r="AU48" s="524">
        <f t="shared" si="27"/>
        <v>354</v>
      </c>
      <c r="AV48" s="524">
        <f t="shared" si="27"/>
        <v>349</v>
      </c>
      <c r="AW48" s="524">
        <f t="shared" si="27"/>
        <v>343</v>
      </c>
      <c r="AX48" s="524">
        <f t="shared" si="27"/>
        <v>332</v>
      </c>
      <c r="AY48" s="524">
        <f t="shared" si="27"/>
        <v>322</v>
      </c>
      <c r="AZ48" s="524">
        <f t="shared" si="27"/>
        <v>309</v>
      </c>
      <c r="BA48" s="524">
        <f t="shared" si="27"/>
        <v>291</v>
      </c>
      <c r="BB48" s="524">
        <f t="shared" si="27"/>
        <v>280</v>
      </c>
      <c r="BC48" s="524">
        <f t="shared" si="27"/>
        <v>270</v>
      </c>
      <c r="BD48" s="524">
        <f t="shared" si="27"/>
        <v>263</v>
      </c>
      <c r="BE48" s="524">
        <f t="shared" si="27"/>
        <v>243</v>
      </c>
      <c r="BF48" s="524">
        <f t="shared" si="27"/>
        <v>256</v>
      </c>
      <c r="BG48" s="524">
        <f t="shared" si="27"/>
        <v>230</v>
      </c>
      <c r="BH48" s="524">
        <f t="shared" si="27"/>
        <v>206</v>
      </c>
      <c r="BI48" s="524">
        <f t="shared" si="27"/>
        <v>186</v>
      </c>
      <c r="BJ48" s="524">
        <f t="shared" si="27"/>
        <v>168</v>
      </c>
      <c r="BK48" s="524">
        <f t="shared" si="27"/>
        <v>148</v>
      </c>
      <c r="BL48" s="524">
        <f t="shared" si="27"/>
        <v>131</v>
      </c>
      <c r="BM48" s="524">
        <f t="shared" si="27"/>
        <v>119</v>
      </c>
      <c r="BN48" s="524">
        <f t="shared" si="27"/>
        <v>112</v>
      </c>
      <c r="BO48" s="524">
        <f t="shared" si="27"/>
        <v>106</v>
      </c>
      <c r="BP48" s="524">
        <f t="shared" ref="BP48:CG48" si="28">+BP41-BP45</f>
        <v>102</v>
      </c>
      <c r="BQ48" s="524">
        <f t="shared" si="28"/>
        <v>98</v>
      </c>
      <c r="BR48" s="524">
        <f t="shared" si="28"/>
        <v>94</v>
      </c>
      <c r="BS48" s="524">
        <f t="shared" si="28"/>
        <v>93</v>
      </c>
      <c r="BT48" s="524">
        <f t="shared" si="28"/>
        <v>91</v>
      </c>
      <c r="BU48" s="524">
        <f t="shared" si="28"/>
        <v>70</v>
      </c>
      <c r="BV48" s="524">
        <f t="shared" si="28"/>
        <v>50</v>
      </c>
      <c r="BW48" s="524">
        <f t="shared" si="28"/>
        <v>46</v>
      </c>
      <c r="BX48" s="524">
        <f t="shared" si="28"/>
        <v>39</v>
      </c>
      <c r="BY48" s="524">
        <f t="shared" si="28"/>
        <v>33</v>
      </c>
      <c r="BZ48" s="524">
        <f t="shared" si="28"/>
        <v>27</v>
      </c>
      <c r="CA48" s="524">
        <f t="shared" si="28"/>
        <v>23</v>
      </c>
      <c r="CB48" s="524">
        <f t="shared" si="28"/>
        <v>20</v>
      </c>
      <c r="CC48" s="524">
        <f t="shared" si="28"/>
        <v>17</v>
      </c>
      <c r="CD48" s="524">
        <f t="shared" si="28"/>
        <v>15</v>
      </c>
      <c r="CE48" s="524">
        <f t="shared" si="28"/>
        <v>12</v>
      </c>
      <c r="CF48" s="524">
        <f t="shared" si="28"/>
        <v>10</v>
      </c>
      <c r="CG48" s="525">
        <f t="shared" si="28"/>
        <v>9</v>
      </c>
    </row>
  </sheetData>
  <hyperlinks>
    <hyperlink ref="B1" location="Notes!A1" display="Information relating to this table can be found in the 'Notes' tab" xr:uid="{CC5E4407-6DAE-405D-950F-CACAF66626D6}"/>
    <hyperlink ref="A1" location="Contents!A1" display="Contents page" xr:uid="{FFA77B93-7AAB-4A47-8101-5E590969968E}"/>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E0E26-DF85-4E90-BB7F-1AFE0AB46DA3}">
  <dimension ref="A1:CG23"/>
  <sheetViews>
    <sheetView zoomScale="70" zoomScaleNormal="70" workbookViewId="0">
      <pane xSplit="2" topLeftCell="BW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475" customWidth="1"/>
    <col min="76" max="84" width="12.54296875" style="439" customWidth="1"/>
    <col min="85" max="85" width="10.54296875" style="439" bestFit="1" customWidth="1"/>
    <col min="86" max="16384" width="9" style="439"/>
  </cols>
  <sheetData>
    <row r="1" spans="1:85" s="437" customFormat="1" ht="25.5" customHeight="1" thickBot="1" x14ac:dyDescent="0.3">
      <c r="A1" s="32" t="s">
        <v>46</v>
      </c>
      <c r="B1" s="114" t="s">
        <v>208</v>
      </c>
      <c r="C1" s="115"/>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76"/>
      <c r="BW1" s="476"/>
      <c r="BX1" s="476"/>
    </row>
    <row r="2" spans="1:85" ht="15.75" customHeight="1" x14ac:dyDescent="0.35">
      <c r="A2" s="36" t="s">
        <v>209</v>
      </c>
      <c r="B2" s="37" t="s">
        <v>737</v>
      </c>
      <c r="C2" s="438"/>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41"/>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6.25" customHeight="1" x14ac:dyDescent="0.35">
      <c r="A4" s="94"/>
      <c r="B4" s="107" t="s">
        <v>260</v>
      </c>
      <c r="C4" s="107"/>
      <c r="D4" s="508">
        <f t="shared" ref="D4:AE4" si="0">SUM(D5:D6)</f>
        <v>0</v>
      </c>
      <c r="E4" s="508">
        <f t="shared" si="0"/>
        <v>0</v>
      </c>
      <c r="F4" s="508">
        <f t="shared" si="0"/>
        <v>0</v>
      </c>
      <c r="G4" s="508">
        <f t="shared" si="0"/>
        <v>0</v>
      </c>
      <c r="H4" s="508">
        <f t="shared" si="0"/>
        <v>0</v>
      </c>
      <c r="I4" s="508">
        <f t="shared" si="0"/>
        <v>0</v>
      </c>
      <c r="J4" s="508">
        <f t="shared" si="0"/>
        <v>0</v>
      </c>
      <c r="K4" s="508">
        <f t="shared" si="0"/>
        <v>0</v>
      </c>
      <c r="L4" s="508">
        <f t="shared" si="0"/>
        <v>0</v>
      </c>
      <c r="M4" s="508">
        <f t="shared" si="0"/>
        <v>0</v>
      </c>
      <c r="N4" s="508">
        <f t="shared" si="0"/>
        <v>0</v>
      </c>
      <c r="O4" s="508">
        <f t="shared" si="0"/>
        <v>0</v>
      </c>
      <c r="P4" s="508">
        <f t="shared" si="0"/>
        <v>0</v>
      </c>
      <c r="Q4" s="508">
        <f t="shared" si="0"/>
        <v>0</v>
      </c>
      <c r="R4" s="508">
        <f t="shared" si="0"/>
        <v>0</v>
      </c>
      <c r="S4" s="508">
        <f t="shared" si="0"/>
        <v>0</v>
      </c>
      <c r="T4" s="508">
        <f t="shared" si="0"/>
        <v>0</v>
      </c>
      <c r="U4" s="508">
        <f t="shared" si="0"/>
        <v>0</v>
      </c>
      <c r="V4" s="508">
        <f t="shared" si="0"/>
        <v>0</v>
      </c>
      <c r="W4" s="508">
        <f t="shared" si="0"/>
        <v>0</v>
      </c>
      <c r="X4" s="508">
        <f t="shared" si="0"/>
        <v>0</v>
      </c>
      <c r="Y4" s="508">
        <f t="shared" si="0"/>
        <v>0</v>
      </c>
      <c r="Z4" s="508">
        <f t="shared" si="0"/>
        <v>0</v>
      </c>
      <c r="AA4" s="508">
        <f t="shared" si="0"/>
        <v>0</v>
      </c>
      <c r="AB4" s="508">
        <f t="shared" si="0"/>
        <v>0</v>
      </c>
      <c r="AC4" s="508">
        <f t="shared" si="0"/>
        <v>0</v>
      </c>
      <c r="AD4" s="508">
        <f t="shared" si="0"/>
        <v>0</v>
      </c>
      <c r="AE4" s="508">
        <f t="shared" si="0"/>
        <v>0</v>
      </c>
      <c r="AF4" s="508">
        <v>1.9</v>
      </c>
      <c r="AG4" s="508">
        <v>2.9</v>
      </c>
      <c r="AH4" s="508">
        <f t="shared" ref="AH4:BM4" si="1">SUM(AH5:AH6)</f>
        <v>4</v>
      </c>
      <c r="AI4" s="508">
        <f t="shared" si="1"/>
        <v>4</v>
      </c>
      <c r="AJ4" s="508">
        <f t="shared" si="1"/>
        <v>5</v>
      </c>
      <c r="AK4" s="508">
        <f t="shared" si="1"/>
        <v>6</v>
      </c>
      <c r="AL4" s="508">
        <f t="shared" si="1"/>
        <v>8</v>
      </c>
      <c r="AM4" s="508">
        <f t="shared" si="1"/>
        <v>10</v>
      </c>
      <c r="AN4" s="508">
        <f t="shared" si="1"/>
        <v>11</v>
      </c>
      <c r="AO4" s="508">
        <f t="shared" si="1"/>
        <v>13</v>
      </c>
      <c r="AP4" s="508">
        <f t="shared" si="1"/>
        <v>104</v>
      </c>
      <c r="AQ4" s="508">
        <f t="shared" si="1"/>
        <v>183.72300000000001</v>
      </c>
      <c r="AR4" s="508">
        <f t="shared" si="1"/>
        <v>173.41800000000001</v>
      </c>
      <c r="AS4" s="508">
        <f t="shared" si="1"/>
        <v>183.63200000000001</v>
      </c>
      <c r="AT4" s="508">
        <f t="shared" si="1"/>
        <v>208.02</v>
      </c>
      <c r="AU4" s="508">
        <f t="shared" si="1"/>
        <v>284.64699999999999</v>
      </c>
      <c r="AV4" s="508">
        <f t="shared" si="1"/>
        <v>345.29700000000008</v>
      </c>
      <c r="AW4" s="508">
        <f t="shared" si="1"/>
        <v>441.74999999999994</v>
      </c>
      <c r="AX4" s="508">
        <f t="shared" si="1"/>
        <v>526.322</v>
      </c>
      <c r="AY4" s="508">
        <f t="shared" si="1"/>
        <v>617.35</v>
      </c>
      <c r="AZ4" s="508">
        <f t="shared" si="1"/>
        <v>736.40099999999995</v>
      </c>
      <c r="BA4" s="508">
        <f t="shared" si="1"/>
        <v>745.90700000000004</v>
      </c>
      <c r="BB4" s="508">
        <f t="shared" si="1"/>
        <v>782.37199999999996</v>
      </c>
      <c r="BC4" s="508">
        <f t="shared" si="1"/>
        <v>834.52800000000002</v>
      </c>
      <c r="BD4" s="508">
        <f t="shared" si="1"/>
        <v>867.01099999999997</v>
      </c>
      <c r="BE4" s="508">
        <f t="shared" si="1"/>
        <v>931.78101869</v>
      </c>
      <c r="BF4" s="508">
        <f t="shared" si="1"/>
        <v>993.10799999999995</v>
      </c>
      <c r="BG4" s="508">
        <f t="shared" si="1"/>
        <v>1053.6691153298639</v>
      </c>
      <c r="BH4" s="508">
        <f t="shared" si="1"/>
        <v>1096.0409999999999</v>
      </c>
      <c r="BI4" s="508">
        <f t="shared" si="1"/>
        <v>1149.1385723000005</v>
      </c>
      <c r="BJ4" s="508">
        <f t="shared" si="1"/>
        <v>1181.2635561100005</v>
      </c>
      <c r="BK4" s="508">
        <f t="shared" si="1"/>
        <v>1279.8853888127105</v>
      </c>
      <c r="BL4" s="508">
        <f t="shared" si="1"/>
        <v>1362.9964772500002</v>
      </c>
      <c r="BM4" s="508">
        <f t="shared" si="1"/>
        <v>1494.8980367000006</v>
      </c>
      <c r="BN4" s="508">
        <f t="shared" ref="BN4:CG4" si="2">SUM(BN5:BN6)</f>
        <v>1572.0826307400002</v>
      </c>
      <c r="BO4" s="508">
        <f t="shared" si="2"/>
        <v>1732.9771967700003</v>
      </c>
      <c r="BP4" s="508">
        <f t="shared" si="2"/>
        <v>1927.2231981999998</v>
      </c>
      <c r="BQ4" s="508">
        <f t="shared" si="2"/>
        <v>2088.2668163797011</v>
      </c>
      <c r="BR4" s="508">
        <f t="shared" si="2"/>
        <v>2319.2115774999988</v>
      </c>
      <c r="BS4" s="508">
        <f t="shared" si="2"/>
        <v>2545.4439678199992</v>
      </c>
      <c r="BT4" s="508">
        <f t="shared" si="2"/>
        <v>2666.973573598962</v>
      </c>
      <c r="BU4" s="508">
        <f t="shared" si="2"/>
        <v>2830.0153530399994</v>
      </c>
      <c r="BV4" s="508">
        <f t="shared" si="2"/>
        <v>2885.0112320200001</v>
      </c>
      <c r="BW4" s="508">
        <f t="shared" si="2"/>
        <v>2940.7993121</v>
      </c>
      <c r="BX4" s="480">
        <f t="shared" si="2"/>
        <v>3038.5844548800001</v>
      </c>
      <c r="BY4" s="480">
        <f t="shared" si="2"/>
        <v>3074.7655140199986</v>
      </c>
      <c r="BZ4" s="480">
        <f t="shared" si="2"/>
        <v>3249.8153584199999</v>
      </c>
      <c r="CA4" s="480">
        <f t="shared" si="2"/>
        <v>3737.8355521700009</v>
      </c>
      <c r="CB4" s="480">
        <f t="shared" si="2"/>
        <v>4191.3856546459738</v>
      </c>
      <c r="CC4" s="480">
        <f t="shared" si="2"/>
        <v>4447.8421203554426</v>
      </c>
      <c r="CD4" s="480">
        <f t="shared" si="2"/>
        <v>4740.2208392535076</v>
      </c>
      <c r="CE4" s="480">
        <f t="shared" si="2"/>
        <v>5046.6315427341069</v>
      </c>
      <c r="CF4" s="480">
        <f t="shared" si="2"/>
        <v>5324.8708157730225</v>
      </c>
      <c r="CG4" s="481">
        <f t="shared" si="2"/>
        <v>5641.5331594016507</v>
      </c>
    </row>
    <row r="5" spans="1:85" x14ac:dyDescent="0.35">
      <c r="B5" s="62" t="s">
        <v>546</v>
      </c>
      <c r="C5" s="62"/>
      <c r="D5" s="509">
        <v>0</v>
      </c>
      <c r="E5" s="509">
        <v>0</v>
      </c>
      <c r="F5" s="509">
        <v>0</v>
      </c>
      <c r="G5" s="509">
        <v>0</v>
      </c>
      <c r="H5" s="509">
        <v>0</v>
      </c>
      <c r="I5" s="509">
        <v>0</v>
      </c>
      <c r="J5" s="509">
        <v>0</v>
      </c>
      <c r="K5" s="509">
        <v>0</v>
      </c>
      <c r="L5" s="509">
        <v>0</v>
      </c>
      <c r="M5" s="509">
        <v>0</v>
      </c>
      <c r="N5" s="509">
        <v>0</v>
      </c>
      <c r="O5" s="509">
        <v>0</v>
      </c>
      <c r="P5" s="509">
        <v>0</v>
      </c>
      <c r="Q5" s="509">
        <v>0</v>
      </c>
      <c r="R5" s="509">
        <v>0</v>
      </c>
      <c r="S5" s="509">
        <v>0</v>
      </c>
      <c r="T5" s="509">
        <v>0</v>
      </c>
      <c r="U5" s="509">
        <v>0</v>
      </c>
      <c r="V5" s="509">
        <v>0</v>
      </c>
      <c r="W5" s="509">
        <v>0</v>
      </c>
      <c r="X5" s="509">
        <v>0</v>
      </c>
      <c r="Y5" s="509">
        <v>0</v>
      </c>
      <c r="Z5" s="509">
        <v>0</v>
      </c>
      <c r="AA5" s="509">
        <v>0</v>
      </c>
      <c r="AB5" s="509">
        <v>0</v>
      </c>
      <c r="AC5" s="509">
        <v>0</v>
      </c>
      <c r="AD5" s="509">
        <v>0</v>
      </c>
      <c r="AE5" s="509">
        <v>0</v>
      </c>
      <c r="AF5" s="509" t="s">
        <v>615</v>
      </c>
      <c r="AG5" s="509" t="s">
        <v>615</v>
      </c>
      <c r="AH5" s="509">
        <v>4</v>
      </c>
      <c r="AI5" s="509">
        <v>4</v>
      </c>
      <c r="AJ5" s="509">
        <v>5</v>
      </c>
      <c r="AK5" s="509">
        <v>6</v>
      </c>
      <c r="AL5" s="509">
        <v>8</v>
      </c>
      <c r="AM5" s="509">
        <v>10</v>
      </c>
      <c r="AN5" s="509">
        <v>11</v>
      </c>
      <c r="AO5" s="509">
        <v>13</v>
      </c>
      <c r="AP5" s="509">
        <v>104</v>
      </c>
      <c r="AQ5" s="509">
        <v>183.72300000000001</v>
      </c>
      <c r="AR5" s="509">
        <v>173.41800000000001</v>
      </c>
      <c r="AS5" s="509">
        <v>183.63200000000001</v>
      </c>
      <c r="AT5" s="509">
        <v>208.02</v>
      </c>
      <c r="AU5" s="509">
        <v>269.96832117263904</v>
      </c>
      <c r="AV5" s="509">
        <v>327.97337600551521</v>
      </c>
      <c r="AW5" s="509">
        <v>419.73289899962754</v>
      </c>
      <c r="AX5" s="509">
        <v>500.04761254962028</v>
      </c>
      <c r="AY5" s="509">
        <v>586.19055781453687</v>
      </c>
      <c r="AZ5" s="509">
        <v>699.84472339379818</v>
      </c>
      <c r="BA5" s="509">
        <v>709.21133412100005</v>
      </c>
      <c r="BB5" s="509">
        <v>743.95880802719989</v>
      </c>
      <c r="BC5" s="509">
        <v>796.16035103942988</v>
      </c>
      <c r="BD5" s="509">
        <v>809.72477850657356</v>
      </c>
      <c r="BE5" s="509">
        <v>870.53092037570082</v>
      </c>
      <c r="BF5" s="509">
        <v>947.298</v>
      </c>
      <c r="BG5" s="509">
        <v>1017.4757964240732</v>
      </c>
      <c r="BH5" s="509">
        <v>1057.6289999999999</v>
      </c>
      <c r="BI5" s="509">
        <v>1113.5155272727516</v>
      </c>
      <c r="BJ5" s="509">
        <v>1142.0356692484781</v>
      </c>
      <c r="BK5" s="509">
        <v>1235.597033053456</v>
      </c>
      <c r="BL5" s="509">
        <v>1316.2793594178083</v>
      </c>
      <c r="BM5" s="509">
        <v>1446.1896739375136</v>
      </c>
      <c r="BN5" s="509">
        <v>1526.3989427992453</v>
      </c>
      <c r="BO5" s="509">
        <v>1691.4195913635774</v>
      </c>
      <c r="BP5" s="509">
        <v>1882.2267307552024</v>
      </c>
      <c r="BQ5" s="509">
        <v>2041.8053091705644</v>
      </c>
      <c r="BR5" s="509">
        <v>2274.4593787053836</v>
      </c>
      <c r="BS5" s="509">
        <v>2503.5602726161615</v>
      </c>
      <c r="BT5" s="509">
        <v>2626.7182223174623</v>
      </c>
      <c r="BU5" s="509">
        <v>2791.2308667358793</v>
      </c>
      <c r="BV5" s="509">
        <v>2855.414544307062</v>
      </c>
      <c r="BW5" s="509">
        <v>2913.4681466665279</v>
      </c>
      <c r="BX5" s="484">
        <v>3011.148786525986</v>
      </c>
      <c r="BY5" s="484">
        <v>3044.3763376680536</v>
      </c>
      <c r="BZ5" s="484">
        <v>3219.2238696424702</v>
      </c>
      <c r="CA5" s="484">
        <v>3704.7436852363376</v>
      </c>
      <c r="CB5" s="484">
        <v>4153.3594462037072</v>
      </c>
      <c r="CC5" s="484">
        <v>4406.726081650474</v>
      </c>
      <c r="CD5" s="484">
        <v>4699.4288596869428</v>
      </c>
      <c r="CE5" s="484">
        <v>5008.882616197684</v>
      </c>
      <c r="CF5" s="484">
        <v>5287.1594255572036</v>
      </c>
      <c r="CG5" s="485">
        <v>5601.268623622208</v>
      </c>
    </row>
    <row r="6" spans="1:85" x14ac:dyDescent="0.35">
      <c r="B6" s="62" t="s">
        <v>545</v>
      </c>
      <c r="C6" s="62"/>
      <c r="D6" s="509">
        <v>0</v>
      </c>
      <c r="E6" s="509">
        <v>0</v>
      </c>
      <c r="F6" s="509">
        <v>0</v>
      </c>
      <c r="G6" s="509">
        <v>0</v>
      </c>
      <c r="H6" s="509">
        <v>0</v>
      </c>
      <c r="I6" s="509">
        <v>0</v>
      </c>
      <c r="J6" s="509">
        <v>0</v>
      </c>
      <c r="K6" s="509">
        <v>0</v>
      </c>
      <c r="L6" s="509">
        <v>0</v>
      </c>
      <c r="M6" s="509">
        <v>0</v>
      </c>
      <c r="N6" s="509">
        <v>0</v>
      </c>
      <c r="O6" s="509">
        <v>0</v>
      </c>
      <c r="P6" s="509">
        <v>0</v>
      </c>
      <c r="Q6" s="509">
        <v>0</v>
      </c>
      <c r="R6" s="509">
        <v>0</v>
      </c>
      <c r="S6" s="509">
        <v>0</v>
      </c>
      <c r="T6" s="509">
        <v>0</v>
      </c>
      <c r="U6" s="509">
        <v>0</v>
      </c>
      <c r="V6" s="509">
        <v>0</v>
      </c>
      <c r="W6" s="509">
        <v>0</v>
      </c>
      <c r="X6" s="509">
        <v>0</v>
      </c>
      <c r="Y6" s="509">
        <v>0</v>
      </c>
      <c r="Z6" s="509">
        <v>0</v>
      </c>
      <c r="AA6" s="509">
        <v>0</v>
      </c>
      <c r="AB6" s="509">
        <v>0</v>
      </c>
      <c r="AC6" s="509">
        <v>0</v>
      </c>
      <c r="AD6" s="509">
        <v>0</v>
      </c>
      <c r="AE6" s="509">
        <v>0</v>
      </c>
      <c r="AF6" s="509" t="s">
        <v>615</v>
      </c>
      <c r="AG6" s="509" t="s">
        <v>615</v>
      </c>
      <c r="AH6" s="509">
        <v>0</v>
      </c>
      <c r="AI6" s="509">
        <v>0</v>
      </c>
      <c r="AJ6" s="509">
        <v>0</v>
      </c>
      <c r="AK6" s="509">
        <v>0</v>
      </c>
      <c r="AL6" s="509">
        <v>0</v>
      </c>
      <c r="AM6" s="509">
        <v>0</v>
      </c>
      <c r="AN6" s="509">
        <v>0</v>
      </c>
      <c r="AO6" s="509">
        <v>0</v>
      </c>
      <c r="AP6" s="509">
        <v>0</v>
      </c>
      <c r="AQ6" s="509">
        <v>0</v>
      </c>
      <c r="AR6" s="509">
        <v>0</v>
      </c>
      <c r="AS6" s="509">
        <v>0</v>
      </c>
      <c r="AT6" s="509">
        <v>0</v>
      </c>
      <c r="AU6" s="509">
        <v>14.67867882736096</v>
      </c>
      <c r="AV6" s="509">
        <v>17.32362399448489</v>
      </c>
      <c r="AW6" s="509">
        <v>22.017101000372413</v>
      </c>
      <c r="AX6" s="509">
        <v>26.274387450379745</v>
      </c>
      <c r="AY6" s="509">
        <v>31.159442185463192</v>
      </c>
      <c r="AZ6" s="509">
        <v>36.556276606201791</v>
      </c>
      <c r="BA6" s="509">
        <v>36.695665879000003</v>
      </c>
      <c r="BB6" s="509">
        <v>38.413191972800014</v>
      </c>
      <c r="BC6" s="509">
        <v>38.367648960570129</v>
      </c>
      <c r="BD6" s="509">
        <v>57.286221493426368</v>
      </c>
      <c r="BE6" s="509">
        <v>61.250098314299194</v>
      </c>
      <c r="BF6" s="509">
        <v>45.81</v>
      </c>
      <c r="BG6" s="509">
        <v>36.193318905790619</v>
      </c>
      <c r="BH6" s="509">
        <v>38.411999999999999</v>
      </c>
      <c r="BI6" s="509">
        <v>35.623045027248956</v>
      </c>
      <c r="BJ6" s="509">
        <v>39.227886861522336</v>
      </c>
      <c r="BK6" s="509">
        <v>44.288355759254614</v>
      </c>
      <c r="BL6" s="509">
        <v>46.717117832191811</v>
      </c>
      <c r="BM6" s="509">
        <v>48.708362762486907</v>
      </c>
      <c r="BN6" s="509">
        <v>45.683687940754801</v>
      </c>
      <c r="BO6" s="509">
        <v>41.557605406422965</v>
      </c>
      <c r="BP6" s="509">
        <v>44.996467444797425</v>
      </c>
      <c r="BQ6" s="509">
        <v>46.46150720913667</v>
      </c>
      <c r="BR6" s="509">
        <v>44.752198794615161</v>
      </c>
      <c r="BS6" s="509">
        <v>41.883695203837881</v>
      </c>
      <c r="BT6" s="509">
        <v>40.255351281499983</v>
      </c>
      <c r="BU6" s="509">
        <v>38.784486304119874</v>
      </c>
      <c r="BV6" s="509">
        <v>29.596687712938138</v>
      </c>
      <c r="BW6" s="509">
        <v>27.33116543347186</v>
      </c>
      <c r="BX6" s="484">
        <v>27.435668354013981</v>
      </c>
      <c r="BY6" s="484">
        <v>30.389176351945153</v>
      </c>
      <c r="BZ6" s="484">
        <v>30.59148877752958</v>
      </c>
      <c r="CA6" s="484">
        <v>33.091866933663177</v>
      </c>
      <c r="CB6" s="484">
        <v>38.026208442266864</v>
      </c>
      <c r="CC6" s="484">
        <v>41.116038704968517</v>
      </c>
      <c r="CD6" s="484">
        <v>40.791979566564642</v>
      </c>
      <c r="CE6" s="484">
        <v>37.748926536423241</v>
      </c>
      <c r="CF6" s="484">
        <v>37.71139021581854</v>
      </c>
      <c r="CG6" s="485">
        <v>40.264535779442497</v>
      </c>
    </row>
    <row r="7" spans="1:85" s="437" customFormat="1" ht="35.25" customHeight="1" thickBot="1" x14ac:dyDescent="0.3">
      <c r="B7" s="526" t="s">
        <v>738</v>
      </c>
      <c r="C7" s="527"/>
      <c r="D7" s="528">
        <v>0</v>
      </c>
      <c r="E7" s="528">
        <v>0</v>
      </c>
      <c r="F7" s="528">
        <v>0</v>
      </c>
      <c r="G7" s="528">
        <v>0</v>
      </c>
      <c r="H7" s="528">
        <v>0</v>
      </c>
      <c r="I7" s="528">
        <v>0</v>
      </c>
      <c r="J7" s="528">
        <v>0</v>
      </c>
      <c r="K7" s="528">
        <v>0</v>
      </c>
      <c r="L7" s="528">
        <v>0</v>
      </c>
      <c r="M7" s="528">
        <v>0</v>
      </c>
      <c r="N7" s="528">
        <v>0</v>
      </c>
      <c r="O7" s="528">
        <v>0</v>
      </c>
      <c r="P7" s="528">
        <v>0</v>
      </c>
      <c r="Q7" s="528">
        <v>0</v>
      </c>
      <c r="R7" s="528">
        <v>0</v>
      </c>
      <c r="S7" s="528">
        <v>0</v>
      </c>
      <c r="T7" s="528">
        <v>0</v>
      </c>
      <c r="U7" s="528">
        <v>0</v>
      </c>
      <c r="V7" s="528">
        <v>0</v>
      </c>
      <c r="W7" s="528">
        <v>0</v>
      </c>
      <c r="X7" s="528">
        <v>0</v>
      </c>
      <c r="Y7" s="528">
        <v>0</v>
      </c>
      <c r="Z7" s="528">
        <v>0</v>
      </c>
      <c r="AA7" s="528">
        <v>0</v>
      </c>
      <c r="AB7" s="528">
        <v>0</v>
      </c>
      <c r="AC7" s="528">
        <v>0</v>
      </c>
      <c r="AD7" s="528">
        <v>0</v>
      </c>
      <c r="AE7" s="528">
        <v>0</v>
      </c>
      <c r="AF7" s="528" t="s">
        <v>615</v>
      </c>
      <c r="AG7" s="528" t="s">
        <v>615</v>
      </c>
      <c r="AH7" s="528" t="s">
        <v>615</v>
      </c>
      <c r="AI7" s="528" t="s">
        <v>615</v>
      </c>
      <c r="AJ7" s="528" t="s">
        <v>615</v>
      </c>
      <c r="AK7" s="528" t="s">
        <v>615</v>
      </c>
      <c r="AL7" s="528" t="s">
        <v>615</v>
      </c>
      <c r="AM7" s="528" t="s">
        <v>615</v>
      </c>
      <c r="AN7" s="528" t="s">
        <v>615</v>
      </c>
      <c r="AO7" s="528" t="s">
        <v>615</v>
      </c>
      <c r="AP7" s="528" t="s">
        <v>615</v>
      </c>
      <c r="AQ7" s="528" t="s">
        <v>615</v>
      </c>
      <c r="AR7" s="528" t="s">
        <v>615</v>
      </c>
      <c r="AS7" s="528" t="s">
        <v>615</v>
      </c>
      <c r="AT7" s="528" t="s">
        <v>615</v>
      </c>
      <c r="AU7" s="528" t="s">
        <v>615</v>
      </c>
      <c r="AV7" s="528" t="s">
        <v>615</v>
      </c>
      <c r="AW7" s="528" t="s">
        <v>615</v>
      </c>
      <c r="AX7" s="528" t="s">
        <v>615</v>
      </c>
      <c r="AY7" s="528" t="s">
        <v>615</v>
      </c>
      <c r="AZ7" s="528" t="s">
        <v>615</v>
      </c>
      <c r="BA7" s="528" t="s">
        <v>615</v>
      </c>
      <c r="BB7" s="528" t="s">
        <v>615</v>
      </c>
      <c r="BC7" s="528" t="s">
        <v>615</v>
      </c>
      <c r="BD7" s="528" t="s">
        <v>615</v>
      </c>
      <c r="BE7" s="528">
        <v>1.3540926892315711E-2</v>
      </c>
      <c r="BF7" s="528">
        <v>2.1977966900388161E-2</v>
      </c>
      <c r="BG7" s="528">
        <v>0.2155242747099195</v>
      </c>
      <c r="BH7" s="528">
        <v>0.20291748990917122</v>
      </c>
      <c r="BI7" s="528">
        <v>0.23287380703620139</v>
      </c>
      <c r="BJ7" s="528">
        <v>0.26961032804237534</v>
      </c>
      <c r="BK7" s="528">
        <v>0.49867797332341446</v>
      </c>
      <c r="BL7" s="528">
        <v>0.29094543864759853</v>
      </c>
      <c r="BM7" s="528">
        <v>0.38429314039836332</v>
      </c>
      <c r="BN7" s="528">
        <v>0.45292188988213572</v>
      </c>
      <c r="BO7" s="528">
        <v>0.59714108918121755</v>
      </c>
      <c r="BP7" s="528">
        <v>0.81735531188868504</v>
      </c>
      <c r="BQ7" s="528">
        <v>1.0010264415926948</v>
      </c>
      <c r="BR7" s="528">
        <v>1.1379327421129755</v>
      </c>
      <c r="BS7" s="528">
        <v>1.24893479417634</v>
      </c>
      <c r="BT7" s="528">
        <v>1.3085639021428659</v>
      </c>
      <c r="BU7" s="528">
        <v>1.3885611654189969</v>
      </c>
      <c r="BV7" s="528">
        <v>1.6374587138644847</v>
      </c>
      <c r="BW7" s="528">
        <v>2.1295017682079083</v>
      </c>
      <c r="BX7" s="528">
        <v>2.4039912675934056</v>
      </c>
      <c r="BY7" s="528">
        <v>2.5889225438796375</v>
      </c>
      <c r="BZ7" s="528">
        <v>2.4080711163920783</v>
      </c>
      <c r="CA7" s="528">
        <v>2.5504287442789368</v>
      </c>
      <c r="CB7" s="528">
        <v>2.9828305311228815</v>
      </c>
      <c r="CC7" s="528">
        <v>3.165339667444933</v>
      </c>
      <c r="CD7" s="528">
        <v>3.3734131403340335</v>
      </c>
      <c r="CE7" s="528">
        <v>3.5914725785991983</v>
      </c>
      <c r="CF7" s="528">
        <v>3.7894836105017289</v>
      </c>
      <c r="CG7" s="529">
        <v>4.014838704129394</v>
      </c>
    </row>
    <row r="8" spans="1:85" ht="26.25" customHeight="1" x14ac:dyDescent="0.35">
      <c r="A8" s="518"/>
      <c r="B8" s="107" t="s">
        <v>737</v>
      </c>
      <c r="D8" s="40" t="s">
        <v>274</v>
      </c>
      <c r="E8" s="40" t="s">
        <v>275</v>
      </c>
      <c r="F8" s="40" t="s">
        <v>276</v>
      </c>
      <c r="G8" s="40" t="s">
        <v>277</v>
      </c>
      <c r="H8" s="40" t="s">
        <v>278</v>
      </c>
      <c r="I8" s="40" t="s">
        <v>279</v>
      </c>
      <c r="J8" s="40" t="s">
        <v>280</v>
      </c>
      <c r="K8" s="40" t="s">
        <v>281</v>
      </c>
      <c r="L8" s="40" t="s">
        <v>282</v>
      </c>
      <c r="M8" s="40" t="s">
        <v>283</v>
      </c>
      <c r="N8" s="40" t="s">
        <v>284</v>
      </c>
      <c r="O8" s="40" t="s">
        <v>285</v>
      </c>
      <c r="P8" s="40" t="s">
        <v>286</v>
      </c>
      <c r="Q8" s="40" t="s">
        <v>287</v>
      </c>
      <c r="R8" s="40" t="s">
        <v>288</v>
      </c>
      <c r="S8" s="40" t="s">
        <v>289</v>
      </c>
      <c r="T8" s="40" t="s">
        <v>290</v>
      </c>
      <c r="U8" s="40" t="s">
        <v>291</v>
      </c>
      <c r="V8" s="40" t="s">
        <v>292</v>
      </c>
      <c r="W8" s="40" t="s">
        <v>293</v>
      </c>
      <c r="X8" s="40" t="s">
        <v>294</v>
      </c>
      <c r="Y8" s="40" t="s">
        <v>295</v>
      </c>
      <c r="Z8" s="40" t="s">
        <v>296</v>
      </c>
      <c r="AA8" s="40" t="s">
        <v>297</v>
      </c>
      <c r="AB8" s="40" t="s">
        <v>298</v>
      </c>
      <c r="AC8" s="40" t="s">
        <v>299</v>
      </c>
      <c r="AD8" s="40" t="s">
        <v>300</v>
      </c>
      <c r="AE8" s="40" t="s">
        <v>301</v>
      </c>
      <c r="AF8" s="40" t="s">
        <v>302</v>
      </c>
      <c r="AG8" s="40" t="s">
        <v>303</v>
      </c>
      <c r="AH8" s="40" t="s">
        <v>304</v>
      </c>
      <c r="AI8" s="40" t="s">
        <v>305</v>
      </c>
      <c r="AJ8" s="40" t="s">
        <v>306</v>
      </c>
      <c r="AK8" s="40" t="s">
        <v>307</v>
      </c>
      <c r="AL8" s="40" t="s">
        <v>308</v>
      </c>
      <c r="AM8" s="40" t="s">
        <v>309</v>
      </c>
      <c r="AN8" s="40" t="s">
        <v>310</v>
      </c>
      <c r="AO8" s="40" t="s">
        <v>311</v>
      </c>
      <c r="AP8" s="40" t="s">
        <v>312</v>
      </c>
      <c r="AQ8" s="40" t="s">
        <v>313</v>
      </c>
      <c r="AR8" s="40" t="s">
        <v>314</v>
      </c>
      <c r="AS8" s="40" t="s">
        <v>315</v>
      </c>
      <c r="AT8" s="40" t="s">
        <v>316</v>
      </c>
      <c r="AU8" s="40" t="s">
        <v>317</v>
      </c>
      <c r="AV8" s="40" t="s">
        <v>318</v>
      </c>
      <c r="AW8" s="40" t="s">
        <v>319</v>
      </c>
      <c r="AX8" s="40" t="s">
        <v>320</v>
      </c>
      <c r="AY8" s="40" t="s">
        <v>211</v>
      </c>
      <c r="AZ8" s="40" t="s">
        <v>212</v>
      </c>
      <c r="BA8" s="40" t="s">
        <v>213</v>
      </c>
      <c r="BB8" s="40" t="s">
        <v>214</v>
      </c>
      <c r="BC8" s="40" t="s">
        <v>215</v>
      </c>
      <c r="BD8" s="40" t="s">
        <v>216</v>
      </c>
      <c r="BE8" s="40" t="s">
        <v>217</v>
      </c>
      <c r="BF8" s="40" t="s">
        <v>218</v>
      </c>
      <c r="BG8" s="40" t="s">
        <v>219</v>
      </c>
      <c r="BH8" s="40" t="s">
        <v>220</v>
      </c>
      <c r="BI8" s="40" t="s">
        <v>221</v>
      </c>
      <c r="BJ8" s="40" t="s">
        <v>222</v>
      </c>
      <c r="BK8" s="40" t="s">
        <v>223</v>
      </c>
      <c r="BL8" s="40" t="s">
        <v>224</v>
      </c>
      <c r="BM8" s="40" t="s">
        <v>225</v>
      </c>
      <c r="BN8" s="40" t="s">
        <v>226</v>
      </c>
      <c r="BO8" s="40" t="s">
        <v>227</v>
      </c>
      <c r="BP8" s="40" t="s">
        <v>228</v>
      </c>
      <c r="BQ8" s="40" t="s">
        <v>229</v>
      </c>
      <c r="BR8" s="40" t="s">
        <v>230</v>
      </c>
      <c r="BS8" s="40" t="s">
        <v>231</v>
      </c>
      <c r="BT8" s="40" t="s">
        <v>232</v>
      </c>
      <c r="BU8" s="40" t="s">
        <v>233</v>
      </c>
      <c r="BV8" s="40" t="s">
        <v>234</v>
      </c>
      <c r="BW8" s="40" t="s">
        <v>235</v>
      </c>
      <c r="BX8" s="40" t="s">
        <v>236</v>
      </c>
      <c r="BY8" s="40" t="s">
        <v>237</v>
      </c>
      <c r="BZ8" s="40" t="s">
        <v>238</v>
      </c>
      <c r="CA8" s="40" t="s">
        <v>239</v>
      </c>
      <c r="CB8" s="40" t="s">
        <v>240</v>
      </c>
      <c r="CC8" s="40" t="s">
        <v>241</v>
      </c>
      <c r="CD8" s="40" t="s">
        <v>242</v>
      </c>
      <c r="CE8" s="40" t="s">
        <v>243</v>
      </c>
      <c r="CF8" s="40" t="s">
        <v>244</v>
      </c>
      <c r="CG8" s="41" t="s">
        <v>245</v>
      </c>
    </row>
    <row r="9" spans="1:85" x14ac:dyDescent="0.35">
      <c r="A9" s="518"/>
      <c r="B9" s="463" t="s">
        <v>438</v>
      </c>
      <c r="C9" s="478"/>
      <c r="D9" s="284" t="s">
        <v>247</v>
      </c>
      <c r="E9" s="284" t="s">
        <v>247</v>
      </c>
      <c r="F9" s="284" t="s">
        <v>247</v>
      </c>
      <c r="G9" s="284" t="s">
        <v>247</v>
      </c>
      <c r="H9" s="284" t="s">
        <v>247</v>
      </c>
      <c r="I9" s="284" t="s">
        <v>247</v>
      </c>
      <c r="J9" s="284" t="s">
        <v>247</v>
      </c>
      <c r="K9" s="284" t="s">
        <v>247</v>
      </c>
      <c r="L9" s="284" t="s">
        <v>247</v>
      </c>
      <c r="M9" s="284" t="s">
        <v>247</v>
      </c>
      <c r="N9" s="284" t="s">
        <v>247</v>
      </c>
      <c r="O9" s="284" t="s">
        <v>247</v>
      </c>
      <c r="P9" s="284" t="s">
        <v>247</v>
      </c>
      <c r="Q9" s="284" t="s">
        <v>247</v>
      </c>
      <c r="R9" s="284" t="s">
        <v>247</v>
      </c>
      <c r="S9" s="284" t="s">
        <v>247</v>
      </c>
      <c r="T9" s="284" t="s">
        <v>247</v>
      </c>
      <c r="U9" s="284" t="s">
        <v>247</v>
      </c>
      <c r="V9" s="284" t="s">
        <v>247</v>
      </c>
      <c r="W9" s="284" t="s">
        <v>247</v>
      </c>
      <c r="X9" s="284" t="s">
        <v>247</v>
      </c>
      <c r="Y9" s="284" t="s">
        <v>247</v>
      </c>
      <c r="Z9" s="284" t="s">
        <v>247</v>
      </c>
      <c r="AA9" s="284" t="s">
        <v>247</v>
      </c>
      <c r="AB9" s="284" t="s">
        <v>247</v>
      </c>
      <c r="AC9" s="284" t="s">
        <v>247</v>
      </c>
      <c r="AD9" s="284" t="s">
        <v>247</v>
      </c>
      <c r="AE9" s="284" t="s">
        <v>247</v>
      </c>
      <c r="AF9" s="284" t="s">
        <v>247</v>
      </c>
      <c r="AG9" s="284" t="s">
        <v>247</v>
      </c>
      <c r="AH9" s="284" t="s">
        <v>247</v>
      </c>
      <c r="AI9" s="284" t="s">
        <v>247</v>
      </c>
      <c r="AJ9" s="284" t="s">
        <v>247</v>
      </c>
      <c r="AK9" s="284" t="s">
        <v>247</v>
      </c>
      <c r="AL9" s="284" t="s">
        <v>247</v>
      </c>
      <c r="AM9" s="284" t="s">
        <v>247</v>
      </c>
      <c r="AN9" s="284" t="s">
        <v>247</v>
      </c>
      <c r="AO9" s="284" t="s">
        <v>247</v>
      </c>
      <c r="AP9" s="284" t="s">
        <v>247</v>
      </c>
      <c r="AQ9" s="284" t="s">
        <v>247</v>
      </c>
      <c r="AR9" s="284" t="s">
        <v>247</v>
      </c>
      <c r="AS9" s="284" t="s">
        <v>247</v>
      </c>
      <c r="AT9" s="284" t="s">
        <v>247</v>
      </c>
      <c r="AU9" s="284" t="s">
        <v>247</v>
      </c>
      <c r="AV9" s="284" t="s">
        <v>247</v>
      </c>
      <c r="AW9" s="284" t="s">
        <v>247</v>
      </c>
      <c r="AX9" s="284" t="s">
        <v>247</v>
      </c>
      <c r="AY9" s="284" t="s">
        <v>247</v>
      </c>
      <c r="AZ9" s="284" t="s">
        <v>247</v>
      </c>
      <c r="BA9" s="284" t="s">
        <v>247</v>
      </c>
      <c r="BB9" s="284" t="s">
        <v>247</v>
      </c>
      <c r="BC9" s="284" t="s">
        <v>247</v>
      </c>
      <c r="BD9" s="284" t="s">
        <v>247</v>
      </c>
      <c r="BE9" s="284" t="s">
        <v>247</v>
      </c>
      <c r="BF9" s="284" t="s">
        <v>247</v>
      </c>
      <c r="BG9" s="284" t="s">
        <v>247</v>
      </c>
      <c r="BH9" s="284" t="s">
        <v>247</v>
      </c>
      <c r="BI9" s="284" t="s">
        <v>247</v>
      </c>
      <c r="BJ9" s="284" t="s">
        <v>247</v>
      </c>
      <c r="BK9" s="284" t="s">
        <v>247</v>
      </c>
      <c r="BL9" s="284" t="s">
        <v>247</v>
      </c>
      <c r="BM9" s="284" t="s">
        <v>247</v>
      </c>
      <c r="BN9" s="284" t="s">
        <v>247</v>
      </c>
      <c r="BO9" s="284" t="s">
        <v>247</v>
      </c>
      <c r="BP9" s="284" t="s">
        <v>247</v>
      </c>
      <c r="BQ9" s="284" t="s">
        <v>247</v>
      </c>
      <c r="BR9" s="284" t="s">
        <v>247</v>
      </c>
      <c r="BS9" s="284" t="s">
        <v>247</v>
      </c>
      <c r="BT9" s="284" t="s">
        <v>247</v>
      </c>
      <c r="BU9" s="284" t="s">
        <v>247</v>
      </c>
      <c r="BV9" s="284" t="s">
        <v>247</v>
      </c>
      <c r="BW9" s="284" t="s">
        <v>247</v>
      </c>
      <c r="BX9" s="284" t="s">
        <v>247</v>
      </c>
      <c r="BY9" s="284" t="s">
        <v>247</v>
      </c>
      <c r="BZ9" s="284" t="s">
        <v>247</v>
      </c>
      <c r="CA9" s="284" t="s">
        <v>247</v>
      </c>
      <c r="CB9" s="284" t="s">
        <v>248</v>
      </c>
      <c r="CC9" s="284" t="s">
        <v>248</v>
      </c>
      <c r="CD9" s="284" t="s">
        <v>248</v>
      </c>
      <c r="CE9" s="284" t="s">
        <v>248</v>
      </c>
      <c r="CF9" s="284" t="s">
        <v>248</v>
      </c>
      <c r="CG9" s="285" t="s">
        <v>248</v>
      </c>
    </row>
    <row r="10" spans="1:85" s="252" customFormat="1" ht="26.25" customHeight="1" x14ac:dyDescent="0.35">
      <c r="A10" s="511"/>
      <c r="B10" s="107" t="s">
        <v>260</v>
      </c>
      <c r="C10" s="107"/>
      <c r="D10" s="508">
        <v>0</v>
      </c>
      <c r="E10" s="508">
        <v>0</v>
      </c>
      <c r="F10" s="508">
        <v>0</v>
      </c>
      <c r="G10" s="508">
        <v>0</v>
      </c>
      <c r="H10" s="508">
        <v>0</v>
      </c>
      <c r="I10" s="508">
        <v>0</v>
      </c>
      <c r="J10" s="508">
        <v>0</v>
      </c>
      <c r="K10" s="508">
        <v>0</v>
      </c>
      <c r="L10" s="508">
        <v>0</v>
      </c>
      <c r="M10" s="508">
        <v>0</v>
      </c>
      <c r="N10" s="508">
        <v>0</v>
      </c>
      <c r="O10" s="508">
        <v>0</v>
      </c>
      <c r="P10" s="508">
        <v>0</v>
      </c>
      <c r="Q10" s="508">
        <v>0</v>
      </c>
      <c r="R10" s="508">
        <v>0</v>
      </c>
      <c r="S10" s="508">
        <v>0</v>
      </c>
      <c r="T10" s="508">
        <v>0</v>
      </c>
      <c r="U10" s="508">
        <v>0</v>
      </c>
      <c r="V10" s="508">
        <v>0</v>
      </c>
      <c r="W10" s="508">
        <v>0</v>
      </c>
      <c r="X10" s="508">
        <v>0</v>
      </c>
      <c r="Y10" s="508">
        <v>0</v>
      </c>
      <c r="Z10" s="508">
        <v>0</v>
      </c>
      <c r="AA10" s="508">
        <v>0</v>
      </c>
      <c r="AB10" s="508">
        <v>0</v>
      </c>
      <c r="AC10" s="508">
        <v>0</v>
      </c>
      <c r="AD10" s="508">
        <v>0</v>
      </c>
      <c r="AE10" s="508">
        <v>0</v>
      </c>
      <c r="AF10" s="508">
        <v>14.560797205264056</v>
      </c>
      <c r="AG10" s="508">
        <v>19.539207314748133</v>
      </c>
      <c r="AH10" s="508">
        <f t="shared" ref="AH10:BM10" si="3">SUM(AH11:AH12)</f>
        <v>24.223380181594578</v>
      </c>
      <c r="AI10" s="508">
        <f t="shared" si="3"/>
        <v>20.725924156934202</v>
      </c>
      <c r="AJ10" s="508">
        <f t="shared" si="3"/>
        <v>21.754904793844354</v>
      </c>
      <c r="AK10" s="508">
        <f t="shared" si="3"/>
        <v>23.617565160923398</v>
      </c>
      <c r="AL10" s="508">
        <f t="shared" si="3"/>
        <v>29.327727814011794</v>
      </c>
      <c r="AM10" s="508">
        <f t="shared" si="3"/>
        <v>34.994023591592736</v>
      </c>
      <c r="AN10" s="508">
        <f t="shared" si="3"/>
        <v>36.368611613018146</v>
      </c>
      <c r="AO10" s="508">
        <f t="shared" si="3"/>
        <v>40.762359576734475</v>
      </c>
      <c r="AP10" s="508">
        <f t="shared" si="3"/>
        <v>313.40228987244683</v>
      </c>
      <c r="AQ10" s="508">
        <f t="shared" si="3"/>
        <v>523.1741284824277</v>
      </c>
      <c r="AR10" s="508">
        <f t="shared" si="3"/>
        <v>462.34201773823344</v>
      </c>
      <c r="AS10" s="508">
        <f t="shared" si="3"/>
        <v>453.00852029210324</v>
      </c>
      <c r="AT10" s="508">
        <f t="shared" si="3"/>
        <v>473.41859524471283</v>
      </c>
      <c r="AU10" s="508">
        <f t="shared" si="3"/>
        <v>610.95974704246419</v>
      </c>
      <c r="AV10" s="508">
        <f t="shared" si="3"/>
        <v>721.24216159199239</v>
      </c>
      <c r="AW10" s="508">
        <f t="shared" si="3"/>
        <v>897.13087863226235</v>
      </c>
      <c r="AX10" s="508">
        <f t="shared" si="3"/>
        <v>1051.4820105214922</v>
      </c>
      <c r="AY10" s="508">
        <f t="shared" si="3"/>
        <v>1195.4671346811747</v>
      </c>
      <c r="AZ10" s="508">
        <f t="shared" si="3"/>
        <v>1379.2064995837209</v>
      </c>
      <c r="BA10" s="508">
        <f t="shared" si="3"/>
        <v>1397.1432135193968</v>
      </c>
      <c r="BB10" s="508">
        <f t="shared" si="3"/>
        <v>1445.4880716971923</v>
      </c>
      <c r="BC10" s="508">
        <f t="shared" si="3"/>
        <v>1521.7632019614705</v>
      </c>
      <c r="BD10" s="508">
        <f t="shared" si="3"/>
        <v>1565.5805246012608</v>
      </c>
      <c r="BE10" s="508">
        <f t="shared" si="3"/>
        <v>1653.7182901818992</v>
      </c>
      <c r="BF10" s="508">
        <f t="shared" si="3"/>
        <v>1723.9180250538557</v>
      </c>
      <c r="BG10" s="508">
        <f t="shared" si="3"/>
        <v>1788.5820188014181</v>
      </c>
      <c r="BH10" s="508">
        <f t="shared" si="3"/>
        <v>1806.4253209617384</v>
      </c>
      <c r="BI10" s="508">
        <f t="shared" si="3"/>
        <v>1843.591028218603</v>
      </c>
      <c r="BJ10" s="508">
        <f t="shared" si="3"/>
        <v>1845.48450220216</v>
      </c>
      <c r="BK10" s="508">
        <f t="shared" si="3"/>
        <v>1952.2273652540473</v>
      </c>
      <c r="BL10" s="508">
        <f t="shared" si="3"/>
        <v>2006.434870709264</v>
      </c>
      <c r="BM10" s="508">
        <f t="shared" si="3"/>
        <v>2171.3763002004603</v>
      </c>
      <c r="BN10" s="508">
        <f t="shared" ref="BN10:CG10" si="4">SUM(BN11:BN12)</f>
        <v>2241.0653301818415</v>
      </c>
      <c r="BO10" s="508">
        <f t="shared" si="4"/>
        <v>2427.5079475008342</v>
      </c>
      <c r="BP10" s="508">
        <f t="shared" si="4"/>
        <v>2650.6724978875445</v>
      </c>
      <c r="BQ10" s="508">
        <f t="shared" si="4"/>
        <v>2818.2863192719724</v>
      </c>
      <c r="BR10" s="508">
        <f t="shared" si="4"/>
        <v>3092.181403666179</v>
      </c>
      <c r="BS10" s="508">
        <f t="shared" si="4"/>
        <v>3369.6254879530993</v>
      </c>
      <c r="BT10" s="508">
        <f t="shared" si="4"/>
        <v>3452.5295997068019</v>
      </c>
      <c r="BU10" s="508">
        <f t="shared" si="4"/>
        <v>3606.8525866060349</v>
      </c>
      <c r="BV10" s="508">
        <f t="shared" si="4"/>
        <v>3601.103446797697</v>
      </c>
      <c r="BW10" s="508">
        <f t="shared" si="4"/>
        <v>3585.7736385040175</v>
      </c>
      <c r="BX10" s="480">
        <f t="shared" si="4"/>
        <v>3516.332004171205</v>
      </c>
      <c r="BY10" s="480">
        <f t="shared" si="4"/>
        <v>3579.1143095259758</v>
      </c>
      <c r="BZ10" s="480">
        <f t="shared" si="4"/>
        <v>3531.177988484641</v>
      </c>
      <c r="CA10" s="480">
        <f t="shared" si="4"/>
        <v>3826.5966650402556</v>
      </c>
      <c r="CB10" s="480">
        <f t="shared" si="4"/>
        <v>4191.3856546459738</v>
      </c>
      <c r="CC10" s="480">
        <f t="shared" si="4"/>
        <v>4344.191118349434</v>
      </c>
      <c r="CD10" s="480">
        <f t="shared" si="4"/>
        <v>4540.2730063304571</v>
      </c>
      <c r="CE10" s="480">
        <f t="shared" si="4"/>
        <v>4740.9476089972841</v>
      </c>
      <c r="CF10" s="480">
        <f t="shared" si="4"/>
        <v>4905.6542961707628</v>
      </c>
      <c r="CG10" s="482">
        <f t="shared" si="4"/>
        <v>5096.8560379288465</v>
      </c>
    </row>
    <row r="11" spans="1:85" x14ac:dyDescent="0.35">
      <c r="B11" s="62" t="s">
        <v>546</v>
      </c>
      <c r="C11" s="62"/>
      <c r="D11" s="509">
        <v>0</v>
      </c>
      <c r="E11" s="509">
        <v>0</v>
      </c>
      <c r="F11" s="509">
        <v>0</v>
      </c>
      <c r="G11" s="509">
        <v>0</v>
      </c>
      <c r="H11" s="509">
        <v>0</v>
      </c>
      <c r="I11" s="509">
        <v>0</v>
      </c>
      <c r="J11" s="509">
        <v>0</v>
      </c>
      <c r="K11" s="509">
        <v>0</v>
      </c>
      <c r="L11" s="509">
        <v>0</v>
      </c>
      <c r="M11" s="509">
        <v>0</v>
      </c>
      <c r="N11" s="509">
        <v>0</v>
      </c>
      <c r="O11" s="509">
        <v>0</v>
      </c>
      <c r="P11" s="509">
        <v>0</v>
      </c>
      <c r="Q11" s="509">
        <v>0</v>
      </c>
      <c r="R11" s="509">
        <v>0</v>
      </c>
      <c r="S11" s="509">
        <v>0</v>
      </c>
      <c r="T11" s="509">
        <v>0</v>
      </c>
      <c r="U11" s="509">
        <v>0</v>
      </c>
      <c r="V11" s="509">
        <v>0</v>
      </c>
      <c r="W11" s="509">
        <v>0</v>
      </c>
      <c r="X11" s="509">
        <v>0</v>
      </c>
      <c r="Y11" s="509">
        <v>0</v>
      </c>
      <c r="Z11" s="509">
        <v>0</v>
      </c>
      <c r="AA11" s="509">
        <v>0</v>
      </c>
      <c r="AB11" s="509">
        <v>0</v>
      </c>
      <c r="AC11" s="509">
        <v>0</v>
      </c>
      <c r="AD11" s="509">
        <v>0</v>
      </c>
      <c r="AE11" s="509">
        <v>0</v>
      </c>
      <c r="AF11" s="509" t="s">
        <v>615</v>
      </c>
      <c r="AG11" s="509" t="s">
        <v>615</v>
      </c>
      <c r="AH11" s="509">
        <v>24.223380181594578</v>
      </c>
      <c r="AI11" s="509">
        <v>20.725924156934202</v>
      </c>
      <c r="AJ11" s="509">
        <v>21.754904793844354</v>
      </c>
      <c r="AK11" s="509">
        <v>23.617565160923398</v>
      </c>
      <c r="AL11" s="509">
        <v>29.327727814011794</v>
      </c>
      <c r="AM11" s="509">
        <v>34.994023591592736</v>
      </c>
      <c r="AN11" s="509">
        <v>36.368611613018146</v>
      </c>
      <c r="AO11" s="509">
        <v>40.762359576734475</v>
      </c>
      <c r="AP11" s="509">
        <v>313.40228987244683</v>
      </c>
      <c r="AQ11" s="509">
        <v>523.1741284824277</v>
      </c>
      <c r="AR11" s="509">
        <v>462.34201773823344</v>
      </c>
      <c r="AS11" s="509">
        <v>453.00852029210324</v>
      </c>
      <c r="AT11" s="509">
        <v>473.41859524471283</v>
      </c>
      <c r="AU11" s="509">
        <v>579.45376980299909</v>
      </c>
      <c r="AV11" s="509">
        <v>685.05728881177947</v>
      </c>
      <c r="AW11" s="509">
        <v>852.41730496978505</v>
      </c>
      <c r="AX11" s="509">
        <v>998.99124300361166</v>
      </c>
      <c r="AY11" s="509">
        <v>1135.1284466310906</v>
      </c>
      <c r="AZ11" s="509">
        <v>1310.7401961758578</v>
      </c>
      <c r="BA11" s="509">
        <v>1328.4093089596861</v>
      </c>
      <c r="BB11" s="509">
        <v>1374.5169597549234</v>
      </c>
      <c r="BC11" s="509">
        <v>1451.7997299941178</v>
      </c>
      <c r="BD11" s="509">
        <v>1462.1375547910709</v>
      </c>
      <c r="BE11" s="509">
        <v>1545.0120536026209</v>
      </c>
      <c r="BF11" s="509">
        <v>1644.3972833744842</v>
      </c>
      <c r="BG11" s="509">
        <v>1727.144591763067</v>
      </c>
      <c r="BH11" s="509">
        <v>1743.1170966993411</v>
      </c>
      <c r="BI11" s="509">
        <v>1786.440108570491</v>
      </c>
      <c r="BJ11" s="509">
        <v>1784.1988924983609</v>
      </c>
      <c r="BK11" s="509">
        <v>1884.6737070663175</v>
      </c>
      <c r="BL11" s="509">
        <v>1937.6637067025426</v>
      </c>
      <c r="BM11" s="509">
        <v>2100.626200911076</v>
      </c>
      <c r="BN11" s="509">
        <v>2175.9414447085442</v>
      </c>
      <c r="BO11" s="509">
        <v>2369.2951691727508</v>
      </c>
      <c r="BP11" s="509">
        <v>2588.785063744258</v>
      </c>
      <c r="BQ11" s="509">
        <v>2755.5827274161807</v>
      </c>
      <c r="BR11" s="509">
        <v>3032.5137484041911</v>
      </c>
      <c r="BS11" s="509">
        <v>3314.180399130586</v>
      </c>
      <c r="BT11" s="509">
        <v>3400.4170504030521</v>
      </c>
      <c r="BU11" s="509">
        <v>3557.4217859582818</v>
      </c>
      <c r="BV11" s="509">
        <v>3564.1605285331357</v>
      </c>
      <c r="BW11" s="509">
        <v>3552.4482183987766</v>
      </c>
      <c r="BX11" s="484">
        <v>3484.5827077071526</v>
      </c>
      <c r="BY11" s="484">
        <v>3543.7404459126324</v>
      </c>
      <c r="BZ11" s="484">
        <v>3497.9379487001324</v>
      </c>
      <c r="CA11" s="484">
        <v>3792.718976768283</v>
      </c>
      <c r="CB11" s="484">
        <v>4153.3594462037072</v>
      </c>
      <c r="CC11" s="484">
        <v>4304.0332338448552</v>
      </c>
      <c r="CD11" s="484">
        <v>4501.2016782254095</v>
      </c>
      <c r="CE11" s="484">
        <v>4705.4852057111284</v>
      </c>
      <c r="CF11" s="484">
        <v>4870.9118489213743</v>
      </c>
      <c r="CG11" s="485">
        <v>5060.4789509733528</v>
      </c>
    </row>
    <row r="12" spans="1:85" ht="15" customHeight="1" x14ac:dyDescent="0.35">
      <c r="B12" s="62" t="s">
        <v>545</v>
      </c>
      <c r="C12" s="62"/>
      <c r="D12" s="509">
        <v>0</v>
      </c>
      <c r="E12" s="509">
        <v>0</v>
      </c>
      <c r="F12" s="509">
        <v>0</v>
      </c>
      <c r="G12" s="509">
        <v>0</v>
      </c>
      <c r="H12" s="509">
        <v>0</v>
      </c>
      <c r="I12" s="509">
        <v>0</v>
      </c>
      <c r="J12" s="509">
        <v>0</v>
      </c>
      <c r="K12" s="509">
        <v>0</v>
      </c>
      <c r="L12" s="509">
        <v>0</v>
      </c>
      <c r="M12" s="509">
        <v>0</v>
      </c>
      <c r="N12" s="509">
        <v>0</v>
      </c>
      <c r="O12" s="509">
        <v>0</v>
      </c>
      <c r="P12" s="509">
        <v>0</v>
      </c>
      <c r="Q12" s="509">
        <v>0</v>
      </c>
      <c r="R12" s="509">
        <v>0</v>
      </c>
      <c r="S12" s="509">
        <v>0</v>
      </c>
      <c r="T12" s="509">
        <v>0</v>
      </c>
      <c r="U12" s="509">
        <v>0</v>
      </c>
      <c r="V12" s="509">
        <v>0</v>
      </c>
      <c r="W12" s="509">
        <v>0</v>
      </c>
      <c r="X12" s="509">
        <v>0</v>
      </c>
      <c r="Y12" s="509">
        <v>0</v>
      </c>
      <c r="Z12" s="509">
        <v>0</v>
      </c>
      <c r="AA12" s="509">
        <v>0</v>
      </c>
      <c r="AB12" s="509">
        <v>0</v>
      </c>
      <c r="AC12" s="509">
        <v>0</v>
      </c>
      <c r="AD12" s="509">
        <v>0</v>
      </c>
      <c r="AE12" s="509">
        <v>0</v>
      </c>
      <c r="AF12" s="509" t="s">
        <v>615</v>
      </c>
      <c r="AG12" s="509" t="s">
        <v>615</v>
      </c>
      <c r="AH12" s="509">
        <v>0</v>
      </c>
      <c r="AI12" s="509">
        <v>0</v>
      </c>
      <c r="AJ12" s="509">
        <v>0</v>
      </c>
      <c r="AK12" s="509">
        <v>0</v>
      </c>
      <c r="AL12" s="509">
        <v>0</v>
      </c>
      <c r="AM12" s="509">
        <v>0</v>
      </c>
      <c r="AN12" s="509">
        <v>0</v>
      </c>
      <c r="AO12" s="509">
        <v>0</v>
      </c>
      <c r="AP12" s="509">
        <v>0</v>
      </c>
      <c r="AQ12" s="509">
        <v>0</v>
      </c>
      <c r="AR12" s="509">
        <v>0</v>
      </c>
      <c r="AS12" s="509">
        <v>0</v>
      </c>
      <c r="AT12" s="509">
        <v>0</v>
      </c>
      <c r="AU12" s="509">
        <v>31.505977239465114</v>
      </c>
      <c r="AV12" s="509">
        <v>36.184872780212935</v>
      </c>
      <c r="AW12" s="509">
        <v>44.713573662477344</v>
      </c>
      <c r="AX12" s="509">
        <v>52.490767517880606</v>
      </c>
      <c r="AY12" s="509">
        <v>60.338688050084066</v>
      </c>
      <c r="AZ12" s="509">
        <v>68.466303407863165</v>
      </c>
      <c r="BA12" s="509">
        <v>68.733904559710723</v>
      </c>
      <c r="BB12" s="509">
        <v>70.971111942268848</v>
      </c>
      <c r="BC12" s="509">
        <v>69.96347196735266</v>
      </c>
      <c r="BD12" s="509">
        <v>103.44296981018981</v>
      </c>
      <c r="BE12" s="509">
        <v>108.70623657927833</v>
      </c>
      <c r="BF12" s="509">
        <v>79.520741679371355</v>
      </c>
      <c r="BG12" s="509">
        <v>61.437427038351153</v>
      </c>
      <c r="BH12" s="509">
        <v>63.308224262397395</v>
      </c>
      <c r="BI12" s="509">
        <v>57.150919648112023</v>
      </c>
      <c r="BJ12" s="509">
        <v>61.285609703799032</v>
      </c>
      <c r="BK12" s="509">
        <v>67.553658187729837</v>
      </c>
      <c r="BL12" s="509">
        <v>68.771164006721364</v>
      </c>
      <c r="BM12" s="509">
        <v>70.750099289384295</v>
      </c>
      <c r="BN12" s="509">
        <v>65.123885473297406</v>
      </c>
      <c r="BO12" s="509">
        <v>58.212778328083388</v>
      </c>
      <c r="BP12" s="509">
        <v>61.887434143286647</v>
      </c>
      <c r="BQ12" s="509">
        <v>62.703591855791558</v>
      </c>
      <c r="BR12" s="509">
        <v>59.667655261987868</v>
      </c>
      <c r="BS12" s="509">
        <v>55.445088822513519</v>
      </c>
      <c r="BT12" s="509">
        <v>52.112549303749844</v>
      </c>
      <c r="BU12" s="509">
        <v>49.430800647753209</v>
      </c>
      <c r="BV12" s="509">
        <v>36.942918264561449</v>
      </c>
      <c r="BW12" s="509">
        <v>33.325420105240788</v>
      </c>
      <c r="BX12" s="484">
        <v>31.749296464052506</v>
      </c>
      <c r="BY12" s="484">
        <v>35.373863613343445</v>
      </c>
      <c r="BZ12" s="484">
        <v>33.240039784508447</v>
      </c>
      <c r="CA12" s="484">
        <v>33.877688271972481</v>
      </c>
      <c r="CB12" s="484">
        <v>38.026208442266864</v>
      </c>
      <c r="CC12" s="484">
        <v>40.157884504579044</v>
      </c>
      <c r="CD12" s="484">
        <v>39.071328105047414</v>
      </c>
      <c r="CE12" s="484">
        <v>35.462403286155471</v>
      </c>
      <c r="CF12" s="484">
        <v>34.742447249388455</v>
      </c>
      <c r="CG12" s="485">
        <v>36.377086955493454</v>
      </c>
    </row>
    <row r="13" spans="1:85" s="437" customFormat="1" ht="35.25" customHeight="1" thickBot="1" x14ac:dyDescent="0.3">
      <c r="B13" s="526" t="s">
        <v>739</v>
      </c>
      <c r="C13" s="527"/>
      <c r="D13" s="528">
        <v>0</v>
      </c>
      <c r="E13" s="528">
        <v>0</v>
      </c>
      <c r="F13" s="528">
        <v>0</v>
      </c>
      <c r="G13" s="528">
        <v>0</v>
      </c>
      <c r="H13" s="528">
        <v>0</v>
      </c>
      <c r="I13" s="528">
        <v>0</v>
      </c>
      <c r="J13" s="528">
        <v>0</v>
      </c>
      <c r="K13" s="528">
        <v>0</v>
      </c>
      <c r="L13" s="528">
        <v>0</v>
      </c>
      <c r="M13" s="528">
        <v>0</v>
      </c>
      <c r="N13" s="528">
        <v>0</v>
      </c>
      <c r="O13" s="528">
        <v>0</v>
      </c>
      <c r="P13" s="528">
        <v>0</v>
      </c>
      <c r="Q13" s="528">
        <v>0</v>
      </c>
      <c r="R13" s="528">
        <v>0</v>
      </c>
      <c r="S13" s="528">
        <v>0</v>
      </c>
      <c r="T13" s="528">
        <v>0</v>
      </c>
      <c r="U13" s="528">
        <v>0</v>
      </c>
      <c r="V13" s="528">
        <v>0</v>
      </c>
      <c r="W13" s="528">
        <v>0</v>
      </c>
      <c r="X13" s="528">
        <v>0</v>
      </c>
      <c r="Y13" s="528">
        <v>0</v>
      </c>
      <c r="Z13" s="528">
        <v>0</v>
      </c>
      <c r="AA13" s="528">
        <v>0</v>
      </c>
      <c r="AB13" s="528">
        <v>0</v>
      </c>
      <c r="AC13" s="528">
        <v>0</v>
      </c>
      <c r="AD13" s="528">
        <v>0</v>
      </c>
      <c r="AE13" s="528">
        <v>0</v>
      </c>
      <c r="AF13" s="528" t="s">
        <v>615</v>
      </c>
      <c r="AG13" s="528" t="s">
        <v>615</v>
      </c>
      <c r="AH13" s="528" t="s">
        <v>615</v>
      </c>
      <c r="AI13" s="528" t="s">
        <v>615</v>
      </c>
      <c r="AJ13" s="528" t="s">
        <v>615</v>
      </c>
      <c r="AK13" s="528" t="s">
        <v>615</v>
      </c>
      <c r="AL13" s="528" t="s">
        <v>615</v>
      </c>
      <c r="AM13" s="528" t="s">
        <v>615</v>
      </c>
      <c r="AN13" s="528" t="s">
        <v>615</v>
      </c>
      <c r="AO13" s="528" t="s">
        <v>615</v>
      </c>
      <c r="AP13" s="528" t="s">
        <v>615</v>
      </c>
      <c r="AQ13" s="528" t="s">
        <v>615</v>
      </c>
      <c r="AR13" s="528" t="s">
        <v>615</v>
      </c>
      <c r="AS13" s="528" t="s">
        <v>615</v>
      </c>
      <c r="AT13" s="528" t="s">
        <v>615</v>
      </c>
      <c r="AU13" s="528" t="s">
        <v>615</v>
      </c>
      <c r="AV13" s="528" t="s">
        <v>615</v>
      </c>
      <c r="AW13" s="528" t="s">
        <v>615</v>
      </c>
      <c r="AX13" s="528" t="s">
        <v>615</v>
      </c>
      <c r="AY13" s="528" t="s">
        <v>615</v>
      </c>
      <c r="AZ13" s="528" t="s">
        <v>615</v>
      </c>
      <c r="BA13" s="528" t="s">
        <v>615</v>
      </c>
      <c r="BB13" s="528" t="s">
        <v>615</v>
      </c>
      <c r="BC13" s="528" t="s">
        <v>615</v>
      </c>
      <c r="BD13" s="528" t="s">
        <v>615</v>
      </c>
      <c r="BE13" s="528">
        <v>2.4032340237324003E-2</v>
      </c>
      <c r="BF13" s="528">
        <v>3.8151151026490741E-2</v>
      </c>
      <c r="BG13" s="528">
        <v>0.36584809856621747</v>
      </c>
      <c r="BH13" s="528">
        <v>0.33443574814986388</v>
      </c>
      <c r="BI13" s="528">
        <v>0.37360512622925807</v>
      </c>
      <c r="BJ13" s="528">
        <v>0.42121140490811065</v>
      </c>
      <c r="BK13" s="528">
        <v>0.76064059679163776</v>
      </c>
      <c r="BL13" s="528">
        <v>0.428293897541212</v>
      </c>
      <c r="BM13" s="528">
        <v>0.55819527279108505</v>
      </c>
      <c r="BN13" s="528">
        <v>0.6456578839100241</v>
      </c>
      <c r="BO13" s="528">
        <v>0.83645921162059889</v>
      </c>
      <c r="BP13" s="528">
        <v>1.1241776501285132</v>
      </c>
      <c r="BQ13" s="528">
        <v>1.3509667938224001</v>
      </c>
      <c r="BR13" s="528">
        <v>1.5171942473560742</v>
      </c>
      <c r="BS13" s="528">
        <v>1.6533235728038045</v>
      </c>
      <c r="BT13" s="528">
        <v>1.6940008892399463</v>
      </c>
      <c r="BU13" s="528">
        <v>1.769720233415784</v>
      </c>
      <c r="BV13" s="528">
        <v>2.043894371377422</v>
      </c>
      <c r="BW13" s="528">
        <v>2.5965428079942221</v>
      </c>
      <c r="BX13" s="528">
        <v>2.7819636273103465</v>
      </c>
      <c r="BY13" s="528">
        <v>3.0135793057401039</v>
      </c>
      <c r="BZ13" s="528">
        <v>2.6165571834344159</v>
      </c>
      <c r="CA13" s="528">
        <v>2.6109929104865861</v>
      </c>
      <c r="CB13" s="528">
        <v>2.9828305311228815</v>
      </c>
      <c r="CC13" s="528">
        <v>3.0915756669831063</v>
      </c>
      <c r="CD13" s="528">
        <v>3.2311187895353575</v>
      </c>
      <c r="CE13" s="528">
        <v>3.3739303513853303</v>
      </c>
      <c r="CF13" s="528">
        <v>3.4911450807521174</v>
      </c>
      <c r="CG13" s="529">
        <v>3.6272152112321665</v>
      </c>
    </row>
    <row r="14" spans="1:85" ht="41.25" customHeight="1" x14ac:dyDescent="0.35">
      <c r="A14" s="502"/>
      <c r="B14" s="520" t="s">
        <v>740</v>
      </c>
      <c r="C14" s="530"/>
      <c r="D14" s="504" t="s">
        <v>644</v>
      </c>
      <c r="E14" s="504" t="s">
        <v>645</v>
      </c>
      <c r="F14" s="504" t="s">
        <v>646</v>
      </c>
      <c r="G14" s="504" t="s">
        <v>647</v>
      </c>
      <c r="H14" s="504" t="s">
        <v>648</v>
      </c>
      <c r="I14" s="504" t="s">
        <v>649</v>
      </c>
      <c r="J14" s="504" t="s">
        <v>650</v>
      </c>
      <c r="K14" s="504" t="s">
        <v>651</v>
      </c>
      <c r="L14" s="504" t="s">
        <v>652</v>
      </c>
      <c r="M14" s="504" t="s">
        <v>653</v>
      </c>
      <c r="N14" s="504" t="s">
        <v>654</v>
      </c>
      <c r="O14" s="504" t="s">
        <v>655</v>
      </c>
      <c r="P14" s="504" t="s">
        <v>656</v>
      </c>
      <c r="Q14" s="504" t="s">
        <v>657</v>
      </c>
      <c r="R14" s="504" t="s">
        <v>658</v>
      </c>
      <c r="S14" s="504" t="s">
        <v>659</v>
      </c>
      <c r="T14" s="504" t="s">
        <v>660</v>
      </c>
      <c r="U14" s="504" t="s">
        <v>661</v>
      </c>
      <c r="V14" s="504" t="s">
        <v>662</v>
      </c>
      <c r="W14" s="504" t="s">
        <v>663</v>
      </c>
      <c r="X14" s="504" t="s">
        <v>664</v>
      </c>
      <c r="Y14" s="504" t="s">
        <v>665</v>
      </c>
      <c r="Z14" s="504" t="s">
        <v>666</v>
      </c>
      <c r="AA14" s="504" t="s">
        <v>667</v>
      </c>
      <c r="AB14" s="504" t="s">
        <v>668</v>
      </c>
      <c r="AC14" s="504" t="s">
        <v>669</v>
      </c>
      <c r="AD14" s="504" t="s">
        <v>670</v>
      </c>
      <c r="AE14" s="504" t="s">
        <v>671</v>
      </c>
      <c r="AF14" s="504" t="s">
        <v>672</v>
      </c>
      <c r="AG14" s="504" t="s">
        <v>673</v>
      </c>
      <c r="AH14" s="504" t="s">
        <v>674</v>
      </c>
      <c r="AI14" s="504" t="s">
        <v>675</v>
      </c>
      <c r="AJ14" s="504" t="s">
        <v>676</v>
      </c>
      <c r="AK14" s="504" t="s">
        <v>677</v>
      </c>
      <c r="AL14" s="504" t="s">
        <v>678</v>
      </c>
      <c r="AM14" s="504" t="s">
        <v>679</v>
      </c>
      <c r="AN14" s="504" t="s">
        <v>680</v>
      </c>
      <c r="AO14" s="504" t="s">
        <v>681</v>
      </c>
      <c r="AP14" s="504" t="s">
        <v>682</v>
      </c>
      <c r="AQ14" s="504" t="s">
        <v>683</v>
      </c>
      <c r="AR14" s="504" t="s">
        <v>684</v>
      </c>
      <c r="AS14" s="504" t="s">
        <v>685</v>
      </c>
      <c r="AT14" s="504" t="s">
        <v>686</v>
      </c>
      <c r="AU14" s="504" t="s">
        <v>687</v>
      </c>
      <c r="AV14" s="504" t="s">
        <v>688</v>
      </c>
      <c r="AW14" s="504" t="s">
        <v>689</v>
      </c>
      <c r="AX14" s="504" t="s">
        <v>690</v>
      </c>
      <c r="AY14" s="504" t="s">
        <v>691</v>
      </c>
      <c r="AZ14" s="504" t="s">
        <v>692</v>
      </c>
      <c r="BA14" s="504" t="s">
        <v>693</v>
      </c>
      <c r="BB14" s="504" t="s">
        <v>694</v>
      </c>
      <c r="BC14" s="504" t="s">
        <v>695</v>
      </c>
      <c r="BD14" s="504" t="s">
        <v>696</v>
      </c>
      <c r="BE14" s="504" t="s">
        <v>697</v>
      </c>
      <c r="BF14" s="504" t="s">
        <v>698</v>
      </c>
      <c r="BG14" s="504" t="s">
        <v>699</v>
      </c>
      <c r="BH14" s="504" t="s">
        <v>700</v>
      </c>
      <c r="BI14" s="504" t="s">
        <v>701</v>
      </c>
      <c r="BJ14" s="504" t="s">
        <v>702</v>
      </c>
      <c r="BK14" s="504" t="s">
        <v>703</v>
      </c>
      <c r="BL14" s="504" t="s">
        <v>704</v>
      </c>
      <c r="BM14" s="504" t="s">
        <v>705</v>
      </c>
      <c r="BN14" s="504" t="s">
        <v>706</v>
      </c>
      <c r="BO14" s="504" t="s">
        <v>707</v>
      </c>
      <c r="BP14" s="504" t="s">
        <v>708</v>
      </c>
      <c r="BQ14" s="504" t="s">
        <v>709</v>
      </c>
      <c r="BR14" s="504" t="s">
        <v>710</v>
      </c>
      <c r="BS14" s="504" t="s">
        <v>711</v>
      </c>
      <c r="BT14" s="504" t="s">
        <v>712</v>
      </c>
      <c r="BU14" s="504" t="s">
        <v>713</v>
      </c>
      <c r="BV14" s="504" t="s">
        <v>714</v>
      </c>
      <c r="BW14" s="504" t="s">
        <v>715</v>
      </c>
      <c r="BX14" s="504" t="s">
        <v>716</v>
      </c>
      <c r="BY14" s="504" t="s">
        <v>717</v>
      </c>
      <c r="BZ14" s="504" t="s">
        <v>718</v>
      </c>
      <c r="CA14" s="504" t="s">
        <v>719</v>
      </c>
      <c r="CB14" s="504" t="s">
        <v>720</v>
      </c>
      <c r="CC14" s="504" t="s">
        <v>721</v>
      </c>
      <c r="CD14" s="504" t="s">
        <v>722</v>
      </c>
      <c r="CE14" s="504" t="s">
        <v>723</v>
      </c>
      <c r="CF14" s="504" t="s">
        <v>724</v>
      </c>
      <c r="CG14" s="505" t="s">
        <v>725</v>
      </c>
    </row>
    <row r="15" spans="1:85" s="533" customFormat="1" ht="26.25" customHeight="1" x14ac:dyDescent="0.35">
      <c r="A15" s="531"/>
      <c r="B15" s="55" t="s">
        <v>260</v>
      </c>
      <c r="C15" s="532"/>
      <c r="D15" s="508">
        <v>0</v>
      </c>
      <c r="E15" s="508">
        <v>0</v>
      </c>
      <c r="F15" s="508">
        <v>0</v>
      </c>
      <c r="G15" s="508">
        <v>0</v>
      </c>
      <c r="H15" s="508">
        <v>0</v>
      </c>
      <c r="I15" s="508">
        <v>0</v>
      </c>
      <c r="J15" s="508">
        <v>0</v>
      </c>
      <c r="K15" s="508">
        <v>0</v>
      </c>
      <c r="L15" s="508">
        <v>0</v>
      </c>
      <c r="M15" s="508">
        <v>0</v>
      </c>
      <c r="N15" s="508">
        <v>0</v>
      </c>
      <c r="O15" s="508">
        <v>0</v>
      </c>
      <c r="P15" s="508">
        <v>0</v>
      </c>
      <c r="Q15" s="508">
        <v>0</v>
      </c>
      <c r="R15" s="508">
        <v>0</v>
      </c>
      <c r="S15" s="508">
        <v>0</v>
      </c>
      <c r="T15" s="508">
        <v>0</v>
      </c>
      <c r="U15" s="508">
        <v>0</v>
      </c>
      <c r="V15" s="508">
        <v>0</v>
      </c>
      <c r="W15" s="508">
        <v>0</v>
      </c>
      <c r="X15" s="508">
        <v>0</v>
      </c>
      <c r="Y15" s="508">
        <v>0</v>
      </c>
      <c r="Z15" s="508">
        <v>0</v>
      </c>
      <c r="AA15" s="508">
        <v>0</v>
      </c>
      <c r="AB15" s="508">
        <v>0</v>
      </c>
      <c r="AC15" s="508">
        <v>0</v>
      </c>
      <c r="AD15" s="508">
        <v>0</v>
      </c>
      <c r="AE15" s="508">
        <v>0</v>
      </c>
      <c r="AF15" s="508">
        <v>0</v>
      </c>
      <c r="AG15" s="508">
        <v>0</v>
      </c>
      <c r="AH15" s="508">
        <v>0</v>
      </c>
      <c r="AI15" s="508">
        <v>0</v>
      </c>
      <c r="AJ15" s="508">
        <v>0</v>
      </c>
      <c r="AK15" s="508">
        <v>0</v>
      </c>
      <c r="AL15" s="508">
        <v>0</v>
      </c>
      <c r="AM15" s="508">
        <v>0</v>
      </c>
      <c r="AN15" s="508">
        <v>0</v>
      </c>
      <c r="AO15" s="508">
        <v>0</v>
      </c>
      <c r="AP15" s="508">
        <v>0</v>
      </c>
      <c r="AQ15" s="508">
        <v>0</v>
      </c>
      <c r="AR15" s="508">
        <v>0</v>
      </c>
      <c r="AS15" s="508">
        <v>0</v>
      </c>
      <c r="AT15" s="508">
        <v>0</v>
      </c>
      <c r="AU15" s="508">
        <v>0</v>
      </c>
      <c r="AV15" s="508">
        <v>0</v>
      </c>
      <c r="AW15" s="508">
        <v>0</v>
      </c>
      <c r="AX15" s="508">
        <v>0</v>
      </c>
      <c r="AY15" s="508">
        <v>0</v>
      </c>
      <c r="AZ15" s="508">
        <v>0</v>
      </c>
      <c r="BA15" s="508">
        <v>0</v>
      </c>
      <c r="BB15" s="508">
        <v>0</v>
      </c>
      <c r="BC15" s="508">
        <v>448</v>
      </c>
      <c r="BD15" s="508">
        <v>459</v>
      </c>
      <c r="BE15" s="508">
        <v>493</v>
      </c>
      <c r="BF15" s="508">
        <v>541</v>
      </c>
      <c r="BG15" s="508">
        <v>632</v>
      </c>
      <c r="BH15" s="508">
        <v>702</v>
      </c>
      <c r="BI15" s="508">
        <v>754</v>
      </c>
      <c r="BJ15" s="508">
        <v>803</v>
      </c>
      <c r="BK15" s="508">
        <v>852</v>
      </c>
      <c r="BL15" s="508">
        <v>907</v>
      </c>
      <c r="BM15" s="508">
        <v>961</v>
      </c>
      <c r="BN15" s="508">
        <v>1004</v>
      </c>
      <c r="BO15" s="508">
        <v>1032</v>
      </c>
      <c r="BP15" s="508">
        <v>1056</v>
      </c>
      <c r="BQ15" s="508">
        <v>1071</v>
      </c>
      <c r="BR15" s="508">
        <v>1108</v>
      </c>
      <c r="BS15" s="508">
        <v>1170</v>
      </c>
      <c r="BT15" s="508">
        <v>1210</v>
      </c>
      <c r="BU15" s="508">
        <v>1245</v>
      </c>
      <c r="BV15" s="508">
        <v>1219</v>
      </c>
      <c r="BW15" s="508">
        <v>1179</v>
      </c>
      <c r="BX15" s="480">
        <v>1181</v>
      </c>
      <c r="BY15" s="480">
        <v>1187</v>
      </c>
      <c r="BZ15" s="480">
        <v>1229</v>
      </c>
      <c r="CA15" s="480">
        <v>1257</v>
      </c>
      <c r="CB15" s="480">
        <v>1306</v>
      </c>
      <c r="CC15" s="480">
        <v>1355</v>
      </c>
      <c r="CD15" s="480">
        <v>1394</v>
      </c>
      <c r="CE15" s="480">
        <v>1428</v>
      </c>
      <c r="CF15" s="480">
        <v>1466</v>
      </c>
      <c r="CG15" s="482">
        <v>1512</v>
      </c>
    </row>
    <row r="16" spans="1:85" s="252" customFormat="1" x14ac:dyDescent="0.35">
      <c r="A16" s="511"/>
      <c r="B16" s="62" t="s">
        <v>447</v>
      </c>
      <c r="C16" s="510"/>
      <c r="D16" s="509">
        <v>0</v>
      </c>
      <c r="E16" s="509">
        <v>0</v>
      </c>
      <c r="F16" s="509">
        <v>0</v>
      </c>
      <c r="G16" s="509">
        <v>0</v>
      </c>
      <c r="H16" s="509">
        <v>0</v>
      </c>
      <c r="I16" s="509">
        <v>0</v>
      </c>
      <c r="J16" s="509">
        <v>0</v>
      </c>
      <c r="K16" s="509">
        <v>0</v>
      </c>
      <c r="L16" s="509">
        <v>0</v>
      </c>
      <c r="M16" s="509">
        <v>0</v>
      </c>
      <c r="N16" s="509">
        <v>0</v>
      </c>
      <c r="O16" s="509">
        <v>0</v>
      </c>
      <c r="P16" s="509">
        <v>0</v>
      </c>
      <c r="Q16" s="509">
        <v>0</v>
      </c>
      <c r="R16" s="509">
        <v>0</v>
      </c>
      <c r="S16" s="509">
        <v>0</v>
      </c>
      <c r="T16" s="509">
        <v>0</v>
      </c>
      <c r="U16" s="509">
        <v>0</v>
      </c>
      <c r="V16" s="509">
        <v>0</v>
      </c>
      <c r="W16" s="509">
        <v>0</v>
      </c>
      <c r="X16" s="509">
        <v>0</v>
      </c>
      <c r="Y16" s="509">
        <v>0</v>
      </c>
      <c r="Z16" s="509">
        <v>0</v>
      </c>
      <c r="AA16" s="509">
        <v>0</v>
      </c>
      <c r="AB16" s="509">
        <v>0</v>
      </c>
      <c r="AC16" s="509">
        <v>0</v>
      </c>
      <c r="AD16" s="509">
        <v>0</v>
      </c>
      <c r="AE16" s="509">
        <v>0</v>
      </c>
      <c r="AF16" s="509">
        <v>0</v>
      </c>
      <c r="AG16" s="509">
        <v>0</v>
      </c>
      <c r="AH16" s="509">
        <v>6</v>
      </c>
      <c r="AI16" s="509">
        <v>6</v>
      </c>
      <c r="AJ16" s="509">
        <v>7</v>
      </c>
      <c r="AK16" s="509">
        <v>7</v>
      </c>
      <c r="AL16" s="509">
        <v>8</v>
      </c>
      <c r="AM16" s="509">
        <v>9</v>
      </c>
      <c r="AN16" s="509">
        <v>10</v>
      </c>
      <c r="AO16" s="509">
        <v>10</v>
      </c>
      <c r="AP16" s="509">
        <v>33</v>
      </c>
      <c r="AQ16" s="509">
        <v>76</v>
      </c>
      <c r="AR16" s="509">
        <v>104</v>
      </c>
      <c r="AS16" s="509">
        <v>118</v>
      </c>
      <c r="AT16" s="509">
        <v>130</v>
      </c>
      <c r="AU16" s="509">
        <v>152</v>
      </c>
      <c r="AV16" s="509">
        <v>182</v>
      </c>
      <c r="AW16" s="509">
        <v>220</v>
      </c>
      <c r="AX16" s="509">
        <v>263</v>
      </c>
      <c r="AY16" s="509">
        <v>326</v>
      </c>
      <c r="AZ16" s="509">
        <v>343</v>
      </c>
      <c r="BA16" s="509">
        <v>367</v>
      </c>
      <c r="BB16" s="509">
        <v>373</v>
      </c>
      <c r="BC16" s="509">
        <v>378</v>
      </c>
      <c r="BD16" s="509">
        <v>384</v>
      </c>
      <c r="BE16" s="509">
        <v>386</v>
      </c>
      <c r="BF16" s="509">
        <v>395</v>
      </c>
      <c r="BG16" s="509">
        <v>406</v>
      </c>
      <c r="BH16" s="509">
        <v>429</v>
      </c>
      <c r="BI16" s="509">
        <v>446</v>
      </c>
      <c r="BJ16" s="509">
        <v>458</v>
      </c>
      <c r="BK16" s="509">
        <v>471</v>
      </c>
      <c r="BL16" s="509">
        <v>492</v>
      </c>
      <c r="BM16" s="509">
        <v>521</v>
      </c>
      <c r="BN16" s="509">
        <v>553</v>
      </c>
      <c r="BO16" s="509">
        <v>584</v>
      </c>
      <c r="BP16" s="509">
        <v>618</v>
      </c>
      <c r="BQ16" s="509">
        <v>653</v>
      </c>
      <c r="BR16" s="509">
        <v>699</v>
      </c>
      <c r="BS16" s="509">
        <v>760</v>
      </c>
      <c r="BT16" s="509">
        <v>798</v>
      </c>
      <c r="BU16" s="509">
        <v>826</v>
      </c>
      <c r="BV16" s="509">
        <v>815</v>
      </c>
      <c r="BW16" s="509">
        <v>808</v>
      </c>
      <c r="BX16" s="484">
        <v>850</v>
      </c>
      <c r="BY16" s="484">
        <v>847</v>
      </c>
      <c r="BZ16" s="484">
        <v>871</v>
      </c>
      <c r="CA16" s="484">
        <v>902</v>
      </c>
      <c r="CB16" s="484">
        <v>937</v>
      </c>
      <c r="CC16" s="484">
        <v>975</v>
      </c>
      <c r="CD16" s="484">
        <v>1015</v>
      </c>
      <c r="CE16" s="484">
        <v>1059</v>
      </c>
      <c r="CF16" s="484">
        <v>1097</v>
      </c>
      <c r="CG16" s="485">
        <v>1138</v>
      </c>
    </row>
    <row r="17" spans="1:85" x14ac:dyDescent="0.35">
      <c r="B17" s="201" t="s">
        <v>546</v>
      </c>
      <c r="D17" s="509">
        <v>0</v>
      </c>
      <c r="E17" s="509">
        <v>0</v>
      </c>
      <c r="F17" s="509">
        <v>0</v>
      </c>
      <c r="G17" s="509">
        <v>0</v>
      </c>
      <c r="H17" s="509">
        <v>0</v>
      </c>
      <c r="I17" s="509">
        <v>0</v>
      </c>
      <c r="J17" s="509">
        <v>0</v>
      </c>
      <c r="K17" s="509">
        <v>0</v>
      </c>
      <c r="L17" s="509">
        <v>0</v>
      </c>
      <c r="M17" s="509">
        <v>0</v>
      </c>
      <c r="N17" s="509">
        <v>0</v>
      </c>
      <c r="O17" s="509">
        <v>0</v>
      </c>
      <c r="P17" s="509">
        <v>0</v>
      </c>
      <c r="Q17" s="509">
        <v>0</v>
      </c>
      <c r="R17" s="509">
        <v>0</v>
      </c>
      <c r="S17" s="509">
        <v>0</v>
      </c>
      <c r="T17" s="509">
        <v>0</v>
      </c>
      <c r="U17" s="509">
        <v>0</v>
      </c>
      <c r="V17" s="509">
        <v>0</v>
      </c>
      <c r="W17" s="509">
        <v>0</v>
      </c>
      <c r="X17" s="509">
        <v>0</v>
      </c>
      <c r="Y17" s="509">
        <v>0</v>
      </c>
      <c r="Z17" s="509">
        <v>0</v>
      </c>
      <c r="AA17" s="509">
        <v>0</v>
      </c>
      <c r="AB17" s="509">
        <v>0</v>
      </c>
      <c r="AC17" s="509">
        <v>0</v>
      </c>
      <c r="AD17" s="509">
        <v>0</v>
      </c>
      <c r="AE17" s="509">
        <v>0</v>
      </c>
      <c r="AF17" s="509">
        <v>0</v>
      </c>
      <c r="AG17" s="509">
        <v>0</v>
      </c>
      <c r="AH17" s="509">
        <v>0</v>
      </c>
      <c r="AI17" s="509">
        <v>0</v>
      </c>
      <c r="AJ17" s="509">
        <v>0</v>
      </c>
      <c r="AK17" s="509">
        <v>0</v>
      </c>
      <c r="AL17" s="509">
        <v>0</v>
      </c>
      <c r="AM17" s="509">
        <v>0</v>
      </c>
      <c r="AN17" s="509">
        <v>0</v>
      </c>
      <c r="AO17" s="509">
        <v>0</v>
      </c>
      <c r="AP17" s="509">
        <v>0</v>
      </c>
      <c r="AQ17" s="509">
        <v>0</v>
      </c>
      <c r="AR17" s="509">
        <v>0</v>
      </c>
      <c r="AS17" s="509">
        <v>0</v>
      </c>
      <c r="AT17" s="509">
        <v>0</v>
      </c>
      <c r="AU17" s="509">
        <v>0</v>
      </c>
      <c r="AV17" s="509">
        <v>0</v>
      </c>
      <c r="AW17" s="509">
        <v>0</v>
      </c>
      <c r="AX17" s="509">
        <v>0</v>
      </c>
      <c r="AY17" s="509">
        <v>0</v>
      </c>
      <c r="AZ17" s="509">
        <v>0</v>
      </c>
      <c r="BA17" s="509">
        <v>0</v>
      </c>
      <c r="BB17" s="509">
        <v>0</v>
      </c>
      <c r="BC17" s="509">
        <v>0</v>
      </c>
      <c r="BD17" s="509">
        <v>0</v>
      </c>
      <c r="BE17" s="509">
        <v>0</v>
      </c>
      <c r="BF17" s="509">
        <v>0</v>
      </c>
      <c r="BG17" s="509">
        <v>386</v>
      </c>
      <c r="BH17" s="509">
        <v>407</v>
      </c>
      <c r="BI17" s="509">
        <v>422</v>
      </c>
      <c r="BJ17" s="509">
        <v>432</v>
      </c>
      <c r="BK17" s="509">
        <v>442</v>
      </c>
      <c r="BL17" s="509">
        <v>462</v>
      </c>
      <c r="BM17" s="509">
        <v>491</v>
      </c>
      <c r="BN17" s="509">
        <v>523</v>
      </c>
      <c r="BO17" s="509">
        <v>558</v>
      </c>
      <c r="BP17" s="509">
        <v>595</v>
      </c>
      <c r="BQ17" s="509">
        <v>631</v>
      </c>
      <c r="BR17" s="509">
        <v>679</v>
      </c>
      <c r="BS17" s="509">
        <v>740</v>
      </c>
      <c r="BT17" s="509">
        <v>780</v>
      </c>
      <c r="BU17" s="509">
        <v>809</v>
      </c>
      <c r="BV17" s="509">
        <v>803</v>
      </c>
      <c r="BW17" s="509">
        <v>11</v>
      </c>
      <c r="BX17" s="484">
        <v>11</v>
      </c>
      <c r="BY17" s="484">
        <v>11</v>
      </c>
      <c r="BZ17" s="484">
        <v>10</v>
      </c>
      <c r="CA17" s="484">
        <v>10</v>
      </c>
      <c r="CB17" s="484">
        <v>10</v>
      </c>
      <c r="CC17" s="484">
        <v>11</v>
      </c>
      <c r="CD17" s="484">
        <v>11</v>
      </c>
      <c r="CE17" s="484">
        <v>12</v>
      </c>
      <c r="CF17" s="484">
        <v>12</v>
      </c>
      <c r="CG17" s="485">
        <v>13</v>
      </c>
    </row>
    <row r="18" spans="1:85" x14ac:dyDescent="0.35">
      <c r="B18" s="201" t="s">
        <v>545</v>
      </c>
      <c r="D18" s="509">
        <v>0</v>
      </c>
      <c r="E18" s="509">
        <v>0</v>
      </c>
      <c r="F18" s="509">
        <v>0</v>
      </c>
      <c r="G18" s="509">
        <v>0</v>
      </c>
      <c r="H18" s="509">
        <v>0</v>
      </c>
      <c r="I18" s="509">
        <v>0</v>
      </c>
      <c r="J18" s="509">
        <v>0</v>
      </c>
      <c r="K18" s="509">
        <v>0</v>
      </c>
      <c r="L18" s="509">
        <v>0</v>
      </c>
      <c r="M18" s="509">
        <v>0</v>
      </c>
      <c r="N18" s="509">
        <v>0</v>
      </c>
      <c r="O18" s="509">
        <v>0</v>
      </c>
      <c r="P18" s="509">
        <v>0</v>
      </c>
      <c r="Q18" s="509">
        <v>0</v>
      </c>
      <c r="R18" s="509">
        <v>0</v>
      </c>
      <c r="S18" s="509">
        <v>0</v>
      </c>
      <c r="T18" s="509">
        <v>0</v>
      </c>
      <c r="U18" s="509">
        <v>0</v>
      </c>
      <c r="V18" s="509">
        <v>0</v>
      </c>
      <c r="W18" s="509">
        <v>0</v>
      </c>
      <c r="X18" s="509">
        <v>0</v>
      </c>
      <c r="Y18" s="509">
        <v>0</v>
      </c>
      <c r="Z18" s="509">
        <v>0</v>
      </c>
      <c r="AA18" s="509">
        <v>0</v>
      </c>
      <c r="AB18" s="509">
        <v>0</v>
      </c>
      <c r="AC18" s="509">
        <v>0</v>
      </c>
      <c r="AD18" s="509">
        <v>0</v>
      </c>
      <c r="AE18" s="509">
        <v>0</v>
      </c>
      <c r="AF18" s="509">
        <v>0</v>
      </c>
      <c r="AG18" s="509">
        <v>0</v>
      </c>
      <c r="AH18" s="509">
        <v>0</v>
      </c>
      <c r="AI18" s="509">
        <v>0</v>
      </c>
      <c r="AJ18" s="509">
        <v>0</v>
      </c>
      <c r="AK18" s="509">
        <v>0</v>
      </c>
      <c r="AL18" s="509">
        <v>0</v>
      </c>
      <c r="AM18" s="509">
        <v>0</v>
      </c>
      <c r="AN18" s="509">
        <v>0</v>
      </c>
      <c r="AO18" s="509">
        <v>0</v>
      </c>
      <c r="AP18" s="509">
        <v>0</v>
      </c>
      <c r="AQ18" s="509">
        <v>0</v>
      </c>
      <c r="AR18" s="509">
        <v>0</v>
      </c>
      <c r="AS18" s="509">
        <v>0</v>
      </c>
      <c r="AT18" s="509">
        <v>0</v>
      </c>
      <c r="AU18" s="509">
        <v>0</v>
      </c>
      <c r="AV18" s="509">
        <v>0</v>
      </c>
      <c r="AW18" s="509">
        <v>0</v>
      </c>
      <c r="AX18" s="509">
        <v>0</v>
      </c>
      <c r="AY18" s="509">
        <v>0</v>
      </c>
      <c r="AZ18" s="509">
        <v>0</v>
      </c>
      <c r="BA18" s="509">
        <v>0</v>
      </c>
      <c r="BB18" s="509">
        <v>0</v>
      </c>
      <c r="BC18" s="509">
        <v>0</v>
      </c>
      <c r="BD18" s="509">
        <v>0</v>
      </c>
      <c r="BE18" s="509">
        <v>0</v>
      </c>
      <c r="BF18" s="509">
        <v>0</v>
      </c>
      <c r="BG18" s="509">
        <v>20</v>
      </c>
      <c r="BH18" s="509">
        <v>22</v>
      </c>
      <c r="BI18" s="509">
        <v>24</v>
      </c>
      <c r="BJ18" s="509">
        <v>26</v>
      </c>
      <c r="BK18" s="509">
        <v>28</v>
      </c>
      <c r="BL18" s="509">
        <v>30</v>
      </c>
      <c r="BM18" s="509">
        <v>31</v>
      </c>
      <c r="BN18" s="509">
        <v>30</v>
      </c>
      <c r="BO18" s="509">
        <v>26</v>
      </c>
      <c r="BP18" s="509">
        <v>22</v>
      </c>
      <c r="BQ18" s="509">
        <v>22</v>
      </c>
      <c r="BR18" s="509">
        <v>20</v>
      </c>
      <c r="BS18" s="509">
        <v>19</v>
      </c>
      <c r="BT18" s="509">
        <v>18</v>
      </c>
      <c r="BU18" s="509">
        <v>17</v>
      </c>
      <c r="BV18" s="509">
        <v>12</v>
      </c>
      <c r="BW18" s="509">
        <v>797</v>
      </c>
      <c r="BX18" s="484">
        <v>839</v>
      </c>
      <c r="BY18" s="484">
        <v>836</v>
      </c>
      <c r="BZ18" s="484">
        <v>861</v>
      </c>
      <c r="CA18" s="484">
        <v>892</v>
      </c>
      <c r="CB18" s="484">
        <v>927</v>
      </c>
      <c r="CC18" s="484">
        <v>964</v>
      </c>
      <c r="CD18" s="484">
        <v>1004</v>
      </c>
      <c r="CE18" s="484">
        <v>1047</v>
      </c>
      <c r="CF18" s="484">
        <v>1085</v>
      </c>
      <c r="CG18" s="485">
        <v>1125</v>
      </c>
    </row>
    <row r="19" spans="1:85" ht="25.5" customHeight="1" x14ac:dyDescent="0.35">
      <c r="B19" s="62" t="s">
        <v>448</v>
      </c>
      <c r="D19" s="509">
        <v>0</v>
      </c>
      <c r="E19" s="509">
        <v>0</v>
      </c>
      <c r="F19" s="509">
        <v>0</v>
      </c>
      <c r="G19" s="509">
        <v>0</v>
      </c>
      <c r="H19" s="509">
        <v>0</v>
      </c>
      <c r="I19" s="509">
        <v>0</v>
      </c>
      <c r="J19" s="509">
        <v>0</v>
      </c>
      <c r="K19" s="509">
        <v>0</v>
      </c>
      <c r="L19" s="509">
        <v>0</v>
      </c>
      <c r="M19" s="509">
        <v>0</v>
      </c>
      <c r="N19" s="509">
        <v>0</v>
      </c>
      <c r="O19" s="509">
        <v>0</v>
      </c>
      <c r="P19" s="509">
        <v>0</v>
      </c>
      <c r="Q19" s="509">
        <v>0</v>
      </c>
      <c r="R19" s="509">
        <v>0</v>
      </c>
      <c r="S19" s="509">
        <v>0</v>
      </c>
      <c r="T19" s="509">
        <v>0</v>
      </c>
      <c r="U19" s="509">
        <v>0</v>
      </c>
      <c r="V19" s="509">
        <v>0</v>
      </c>
      <c r="W19" s="509">
        <v>0</v>
      </c>
      <c r="X19" s="509">
        <v>0</v>
      </c>
      <c r="Y19" s="509">
        <v>0</v>
      </c>
      <c r="Z19" s="509">
        <v>0</v>
      </c>
      <c r="AA19" s="509">
        <v>0</v>
      </c>
      <c r="AB19" s="509">
        <v>0</v>
      </c>
      <c r="AC19" s="509">
        <v>0</v>
      </c>
      <c r="AD19" s="509">
        <v>0</v>
      </c>
      <c r="AE19" s="509">
        <v>0</v>
      </c>
      <c r="AF19" s="509">
        <v>0</v>
      </c>
      <c r="AG19" s="509">
        <v>0</v>
      </c>
      <c r="AH19" s="509">
        <v>0</v>
      </c>
      <c r="AI19" s="509">
        <v>0</v>
      </c>
      <c r="AJ19" s="509">
        <v>0</v>
      </c>
      <c r="AK19" s="509">
        <v>0</v>
      </c>
      <c r="AL19" s="509">
        <v>0</v>
      </c>
      <c r="AM19" s="509">
        <v>0</v>
      </c>
      <c r="AN19" s="509">
        <v>0</v>
      </c>
      <c r="AO19" s="509">
        <v>0</v>
      </c>
      <c r="AP19" s="509">
        <v>0</v>
      </c>
      <c r="AQ19" s="509">
        <v>0</v>
      </c>
      <c r="AR19" s="509">
        <v>0</v>
      </c>
      <c r="AS19" s="509">
        <v>0</v>
      </c>
      <c r="AT19" s="509">
        <v>0</v>
      </c>
      <c r="AU19" s="509">
        <v>0</v>
      </c>
      <c r="AV19" s="509">
        <v>0</v>
      </c>
      <c r="AW19" s="509">
        <v>0</v>
      </c>
      <c r="AX19" s="509">
        <v>0</v>
      </c>
      <c r="AY19" s="509">
        <v>0</v>
      </c>
      <c r="AZ19" s="509">
        <v>0</v>
      </c>
      <c r="BA19" s="509">
        <v>0</v>
      </c>
      <c r="BB19" s="509">
        <v>0</v>
      </c>
      <c r="BC19" s="509">
        <v>0</v>
      </c>
      <c r="BD19" s="509">
        <v>0</v>
      </c>
      <c r="BE19" s="509">
        <v>0</v>
      </c>
      <c r="BF19" s="509">
        <v>0</v>
      </c>
      <c r="BG19" s="509">
        <v>226</v>
      </c>
      <c r="BH19" s="509">
        <v>273</v>
      </c>
      <c r="BI19" s="509">
        <v>308</v>
      </c>
      <c r="BJ19" s="509">
        <v>345</v>
      </c>
      <c r="BK19" s="509">
        <v>381</v>
      </c>
      <c r="BL19" s="509">
        <v>414</v>
      </c>
      <c r="BM19" s="509">
        <v>439</v>
      </c>
      <c r="BN19" s="509">
        <v>451</v>
      </c>
      <c r="BO19" s="509">
        <v>448</v>
      </c>
      <c r="BP19" s="509">
        <v>438</v>
      </c>
      <c r="BQ19" s="509">
        <v>418</v>
      </c>
      <c r="BR19" s="509">
        <v>409</v>
      </c>
      <c r="BS19" s="509">
        <v>411</v>
      </c>
      <c r="BT19" s="509">
        <v>412</v>
      </c>
      <c r="BU19" s="509">
        <v>419</v>
      </c>
      <c r="BV19" s="509">
        <v>404</v>
      </c>
      <c r="BW19" s="509">
        <v>371</v>
      </c>
      <c r="BX19" s="484">
        <v>331</v>
      </c>
      <c r="BY19" s="484">
        <v>340</v>
      </c>
      <c r="BZ19" s="484">
        <v>358</v>
      </c>
      <c r="CA19" s="484">
        <v>355</v>
      </c>
      <c r="CB19" s="484">
        <v>369</v>
      </c>
      <c r="CC19" s="484">
        <v>380</v>
      </c>
      <c r="CD19" s="484">
        <v>379</v>
      </c>
      <c r="CE19" s="484">
        <v>369</v>
      </c>
      <c r="CF19" s="484">
        <v>369</v>
      </c>
      <c r="CG19" s="485">
        <v>374</v>
      </c>
    </row>
    <row r="20" spans="1:85" x14ac:dyDescent="0.35">
      <c r="B20" s="201" t="s">
        <v>546</v>
      </c>
      <c r="D20" s="509">
        <v>0</v>
      </c>
      <c r="E20" s="509">
        <v>0</v>
      </c>
      <c r="F20" s="509">
        <v>0</v>
      </c>
      <c r="G20" s="509">
        <v>0</v>
      </c>
      <c r="H20" s="509">
        <v>0</v>
      </c>
      <c r="I20" s="509">
        <v>0</v>
      </c>
      <c r="J20" s="509">
        <v>0</v>
      </c>
      <c r="K20" s="509">
        <v>0</v>
      </c>
      <c r="L20" s="509">
        <v>0</v>
      </c>
      <c r="M20" s="509">
        <v>0</v>
      </c>
      <c r="N20" s="509">
        <v>0</v>
      </c>
      <c r="O20" s="509">
        <v>0</v>
      </c>
      <c r="P20" s="509">
        <v>0</v>
      </c>
      <c r="Q20" s="509">
        <v>0</v>
      </c>
      <c r="R20" s="509">
        <v>0</v>
      </c>
      <c r="S20" s="509">
        <v>0</v>
      </c>
      <c r="T20" s="509">
        <v>0</v>
      </c>
      <c r="U20" s="509">
        <v>0</v>
      </c>
      <c r="V20" s="509">
        <v>0</v>
      </c>
      <c r="W20" s="509">
        <v>0</v>
      </c>
      <c r="X20" s="509">
        <v>0</v>
      </c>
      <c r="Y20" s="509">
        <v>0</v>
      </c>
      <c r="Z20" s="509">
        <v>0</v>
      </c>
      <c r="AA20" s="509">
        <v>0</v>
      </c>
      <c r="AB20" s="509">
        <v>0</v>
      </c>
      <c r="AC20" s="509">
        <v>0</v>
      </c>
      <c r="AD20" s="509">
        <v>0</v>
      </c>
      <c r="AE20" s="509">
        <v>0</v>
      </c>
      <c r="AF20" s="509">
        <v>0</v>
      </c>
      <c r="AG20" s="509">
        <v>0</v>
      </c>
      <c r="AH20" s="509">
        <v>0</v>
      </c>
      <c r="AI20" s="509">
        <v>0</v>
      </c>
      <c r="AJ20" s="509">
        <v>0</v>
      </c>
      <c r="AK20" s="509">
        <v>0</v>
      </c>
      <c r="AL20" s="509">
        <v>0</v>
      </c>
      <c r="AM20" s="509">
        <v>0</v>
      </c>
      <c r="AN20" s="509">
        <v>0</v>
      </c>
      <c r="AO20" s="509">
        <v>0</v>
      </c>
      <c r="AP20" s="509">
        <v>0</v>
      </c>
      <c r="AQ20" s="509">
        <v>0</v>
      </c>
      <c r="AR20" s="509">
        <v>0</v>
      </c>
      <c r="AS20" s="509">
        <v>0</v>
      </c>
      <c r="AT20" s="509">
        <v>0</v>
      </c>
      <c r="AU20" s="509">
        <v>0</v>
      </c>
      <c r="AV20" s="509">
        <v>0</v>
      </c>
      <c r="AW20" s="509">
        <v>0</v>
      </c>
      <c r="AX20" s="509">
        <v>0</v>
      </c>
      <c r="AY20" s="509">
        <v>0</v>
      </c>
      <c r="AZ20" s="509">
        <v>0</v>
      </c>
      <c r="BA20" s="509">
        <v>0</v>
      </c>
      <c r="BB20" s="509">
        <v>0</v>
      </c>
      <c r="BC20" s="509">
        <v>0</v>
      </c>
      <c r="BD20" s="509">
        <v>0</v>
      </c>
      <c r="BE20" s="509">
        <v>0</v>
      </c>
      <c r="BF20" s="509">
        <v>0</v>
      </c>
      <c r="BG20" s="509">
        <v>69</v>
      </c>
      <c r="BH20" s="509">
        <v>60</v>
      </c>
      <c r="BI20" s="509">
        <v>53</v>
      </c>
      <c r="BJ20" s="509">
        <v>52</v>
      </c>
      <c r="BK20" s="509">
        <v>54</v>
      </c>
      <c r="BL20" s="509">
        <v>57</v>
      </c>
      <c r="BM20" s="509">
        <v>59</v>
      </c>
      <c r="BN20" s="509">
        <v>61</v>
      </c>
      <c r="BO20" s="509">
        <v>57</v>
      </c>
      <c r="BP20" s="509">
        <v>55</v>
      </c>
      <c r="BQ20" s="509">
        <v>44</v>
      </c>
      <c r="BR20" s="509">
        <v>52</v>
      </c>
      <c r="BS20" s="509">
        <v>52</v>
      </c>
      <c r="BT20" s="509">
        <v>65</v>
      </c>
      <c r="BU20" s="509">
        <v>75</v>
      </c>
      <c r="BV20" s="509">
        <v>91</v>
      </c>
      <c r="BW20" s="509">
        <v>79</v>
      </c>
      <c r="BX20" s="484">
        <v>61</v>
      </c>
      <c r="BY20" s="484">
        <v>75</v>
      </c>
      <c r="BZ20" s="484">
        <v>89</v>
      </c>
      <c r="CA20" s="484">
        <v>80</v>
      </c>
      <c r="CB20" s="484">
        <v>87</v>
      </c>
      <c r="CC20" s="484">
        <v>93</v>
      </c>
      <c r="CD20" s="484">
        <v>99</v>
      </c>
      <c r="CE20" s="484">
        <v>105</v>
      </c>
      <c r="CF20" s="484">
        <v>110</v>
      </c>
      <c r="CG20" s="485">
        <v>115</v>
      </c>
    </row>
    <row r="21" spans="1:85" ht="15" customHeight="1" x14ac:dyDescent="0.35">
      <c r="A21" s="439"/>
      <c r="B21" s="201" t="s">
        <v>545</v>
      </c>
      <c r="C21" s="439"/>
      <c r="D21" s="484">
        <v>0</v>
      </c>
      <c r="E21" s="484">
        <v>0</v>
      </c>
      <c r="F21" s="484">
        <v>0</v>
      </c>
      <c r="G21" s="484">
        <v>0</v>
      </c>
      <c r="H21" s="484">
        <v>0</v>
      </c>
      <c r="I21" s="484">
        <v>0</v>
      </c>
      <c r="J21" s="484">
        <v>0</v>
      </c>
      <c r="K21" s="484">
        <v>0</v>
      </c>
      <c r="L21" s="484">
        <v>0</v>
      </c>
      <c r="M21" s="484">
        <v>0</v>
      </c>
      <c r="N21" s="484">
        <v>0</v>
      </c>
      <c r="O21" s="484">
        <v>0</v>
      </c>
      <c r="P21" s="484">
        <v>0</v>
      </c>
      <c r="Q21" s="484">
        <v>0</v>
      </c>
      <c r="R21" s="484">
        <v>0</v>
      </c>
      <c r="S21" s="484">
        <v>0</v>
      </c>
      <c r="T21" s="484">
        <v>0</v>
      </c>
      <c r="U21" s="484">
        <v>0</v>
      </c>
      <c r="V21" s="484">
        <v>0</v>
      </c>
      <c r="W21" s="484">
        <v>0</v>
      </c>
      <c r="X21" s="484">
        <v>0</v>
      </c>
      <c r="Y21" s="484">
        <v>0</v>
      </c>
      <c r="Z21" s="484">
        <v>0</v>
      </c>
      <c r="AA21" s="484">
        <v>0</v>
      </c>
      <c r="AB21" s="484">
        <v>0</v>
      </c>
      <c r="AC21" s="484">
        <v>0</v>
      </c>
      <c r="AD21" s="484">
        <v>0</v>
      </c>
      <c r="AE21" s="484">
        <v>0</v>
      </c>
      <c r="AF21" s="484">
        <v>0</v>
      </c>
      <c r="AG21" s="484">
        <v>0</v>
      </c>
      <c r="AH21" s="484">
        <v>0</v>
      </c>
      <c r="AI21" s="484">
        <v>0</v>
      </c>
      <c r="AJ21" s="484">
        <v>0</v>
      </c>
      <c r="AK21" s="484">
        <v>0</v>
      </c>
      <c r="AL21" s="484">
        <v>0</v>
      </c>
      <c r="AM21" s="484">
        <v>0</v>
      </c>
      <c r="AN21" s="484">
        <v>0</v>
      </c>
      <c r="AO21" s="484">
        <v>0</v>
      </c>
      <c r="AP21" s="484">
        <v>0</v>
      </c>
      <c r="AQ21" s="484">
        <v>0</v>
      </c>
      <c r="AR21" s="484">
        <v>0</v>
      </c>
      <c r="AS21" s="484">
        <v>0</v>
      </c>
      <c r="AT21" s="484">
        <v>0</v>
      </c>
      <c r="AU21" s="484">
        <v>0</v>
      </c>
      <c r="AV21" s="484">
        <v>0</v>
      </c>
      <c r="AW21" s="484">
        <v>0</v>
      </c>
      <c r="AX21" s="484">
        <v>0</v>
      </c>
      <c r="AY21" s="484">
        <v>0</v>
      </c>
      <c r="AZ21" s="484">
        <v>0</v>
      </c>
      <c r="BA21" s="484">
        <v>0</v>
      </c>
      <c r="BB21" s="484">
        <v>0</v>
      </c>
      <c r="BC21" s="484">
        <v>0</v>
      </c>
      <c r="BD21" s="484">
        <v>0</v>
      </c>
      <c r="BE21" s="484">
        <v>0</v>
      </c>
      <c r="BF21" s="484">
        <v>0</v>
      </c>
      <c r="BG21" s="484">
        <v>158</v>
      </c>
      <c r="BH21" s="484">
        <v>213</v>
      </c>
      <c r="BI21" s="484">
        <v>255</v>
      </c>
      <c r="BJ21" s="484">
        <v>292</v>
      </c>
      <c r="BK21" s="484">
        <v>327</v>
      </c>
      <c r="BL21" s="484">
        <v>357</v>
      </c>
      <c r="BM21" s="484">
        <v>381</v>
      </c>
      <c r="BN21" s="484">
        <v>390</v>
      </c>
      <c r="BO21" s="484">
        <v>391</v>
      </c>
      <c r="BP21" s="484">
        <v>383</v>
      </c>
      <c r="BQ21" s="484">
        <v>374</v>
      </c>
      <c r="BR21" s="484">
        <v>358</v>
      </c>
      <c r="BS21" s="484">
        <v>359</v>
      </c>
      <c r="BT21" s="484">
        <v>347</v>
      </c>
      <c r="BU21" s="484">
        <v>344</v>
      </c>
      <c r="BV21" s="484">
        <v>313</v>
      </c>
      <c r="BW21" s="484">
        <v>293</v>
      </c>
      <c r="BX21" s="484">
        <v>271</v>
      </c>
      <c r="BY21" s="484">
        <v>265</v>
      </c>
      <c r="BZ21" s="484">
        <v>269</v>
      </c>
      <c r="CA21" s="484">
        <v>275</v>
      </c>
      <c r="CB21" s="484">
        <v>282</v>
      </c>
      <c r="CC21" s="484">
        <v>286</v>
      </c>
      <c r="CD21" s="484">
        <v>279</v>
      </c>
      <c r="CE21" s="484">
        <v>264</v>
      </c>
      <c r="CF21" s="484">
        <v>259</v>
      </c>
      <c r="CG21" s="485">
        <v>259</v>
      </c>
    </row>
    <row r="22" spans="1:85" ht="25.5" customHeight="1" x14ac:dyDescent="0.35">
      <c r="A22" s="439"/>
      <c r="B22" s="201" t="s">
        <v>739</v>
      </c>
      <c r="C22" s="439"/>
      <c r="D22" s="484"/>
      <c r="E22" s="484"/>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484"/>
      <c r="AL22" s="484"/>
      <c r="AM22" s="484"/>
      <c r="AN22" s="484"/>
      <c r="AO22" s="484"/>
      <c r="AP22" s="484"/>
      <c r="AQ22" s="484"/>
      <c r="AR22" s="484"/>
      <c r="AS22" s="484"/>
      <c r="AT22" s="484"/>
      <c r="AU22" s="484"/>
      <c r="AV22" s="484"/>
      <c r="AW22" s="484"/>
      <c r="AX22" s="484"/>
      <c r="AY22" s="484"/>
      <c r="AZ22" s="484"/>
      <c r="BA22" s="484"/>
      <c r="BB22" s="484"/>
      <c r="BC22" s="484"/>
      <c r="BD22" s="484"/>
      <c r="BE22" s="484"/>
      <c r="BF22" s="484"/>
      <c r="BG22" s="484">
        <v>0</v>
      </c>
      <c r="BH22" s="484">
        <v>0</v>
      </c>
      <c r="BI22" s="484">
        <v>0</v>
      </c>
      <c r="BJ22" s="484">
        <v>0</v>
      </c>
      <c r="BK22" s="484">
        <v>0</v>
      </c>
      <c r="BL22" s="484">
        <v>0</v>
      </c>
      <c r="BM22" s="484">
        <v>0</v>
      </c>
      <c r="BN22" s="484">
        <v>0</v>
      </c>
      <c r="BO22" s="484">
        <v>0</v>
      </c>
      <c r="BP22" s="484">
        <v>0</v>
      </c>
      <c r="BQ22" s="484">
        <v>0</v>
      </c>
      <c r="BR22" s="484">
        <v>0</v>
      </c>
      <c r="BS22" s="484">
        <v>0</v>
      </c>
      <c r="BT22" s="484">
        <v>0</v>
      </c>
      <c r="BU22" s="484">
        <v>0</v>
      </c>
      <c r="BV22" s="484">
        <v>1</v>
      </c>
      <c r="BW22" s="484">
        <v>1</v>
      </c>
      <c r="BX22" s="484">
        <v>1</v>
      </c>
      <c r="BY22" s="484">
        <v>2</v>
      </c>
      <c r="BZ22" s="484">
        <v>2</v>
      </c>
      <c r="CA22" s="484">
        <v>1</v>
      </c>
      <c r="CB22" s="484">
        <v>2</v>
      </c>
      <c r="CC22" s="484">
        <v>2</v>
      </c>
      <c r="CD22" s="484">
        <v>2</v>
      </c>
      <c r="CE22" s="484">
        <v>2</v>
      </c>
      <c r="CF22" s="484">
        <v>2</v>
      </c>
      <c r="CG22" s="485">
        <v>2</v>
      </c>
    </row>
    <row r="23" spans="1:85" ht="15" customHeight="1" thickBot="1" x14ac:dyDescent="0.4">
      <c r="A23" s="513"/>
      <c r="B23" s="534"/>
      <c r="C23" s="513"/>
      <c r="D23" s="514"/>
      <c r="E23" s="514"/>
      <c r="F23" s="514"/>
      <c r="G23" s="514"/>
      <c r="H23" s="514"/>
      <c r="I23" s="514"/>
      <c r="J23" s="514"/>
      <c r="K23" s="514"/>
      <c r="L23" s="514"/>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4"/>
      <c r="AJ23" s="514"/>
      <c r="AK23" s="514"/>
      <c r="AL23" s="514"/>
      <c r="AM23" s="514"/>
      <c r="AN23" s="514"/>
      <c r="AO23" s="514"/>
      <c r="AP23" s="514"/>
      <c r="AQ23" s="514"/>
      <c r="AR23" s="514"/>
      <c r="AS23" s="514"/>
      <c r="AT23" s="514"/>
      <c r="AU23" s="514"/>
      <c r="AV23" s="514"/>
      <c r="AW23" s="514"/>
      <c r="AX23" s="514"/>
      <c r="AY23" s="514"/>
      <c r="AZ23" s="514"/>
      <c r="BA23" s="514"/>
      <c r="BB23" s="514"/>
      <c r="BC23" s="514"/>
      <c r="BD23" s="514"/>
      <c r="BE23" s="514"/>
      <c r="BF23" s="514"/>
      <c r="BG23" s="514"/>
      <c r="BH23" s="514"/>
      <c r="BI23" s="514"/>
      <c r="BJ23" s="514"/>
      <c r="BK23" s="514"/>
      <c r="BL23" s="514"/>
      <c r="BM23" s="514"/>
      <c r="BN23" s="514"/>
      <c r="BO23" s="514"/>
      <c r="BP23" s="514"/>
      <c r="BQ23" s="514"/>
      <c r="BR23" s="514"/>
      <c r="BS23" s="514"/>
      <c r="BT23" s="514"/>
      <c r="BU23" s="514"/>
      <c r="BV23" s="514"/>
      <c r="BW23" s="514"/>
      <c r="BX23" s="514"/>
      <c r="BY23" s="514"/>
      <c r="BZ23" s="514"/>
      <c r="CA23" s="514"/>
      <c r="CB23" s="514"/>
      <c r="CC23" s="514"/>
      <c r="CD23" s="514"/>
      <c r="CE23" s="514"/>
      <c r="CF23" s="514"/>
      <c r="CG23" s="515"/>
    </row>
  </sheetData>
  <hyperlinks>
    <hyperlink ref="B1" location="Notes!A1" display="Information relating to this table can be found in the 'Notes' tab" xr:uid="{F0DA6DEE-8875-4272-B326-D6FE0FF9D3A9}"/>
    <hyperlink ref="A1" location="Contents!A1" display="Contents page" xr:uid="{137A8C2B-2397-48FC-B6B7-F85287C61AD6}"/>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A86D-0C11-4F65-8921-38EC60304764}">
  <dimension ref="A1:CG53"/>
  <sheetViews>
    <sheetView zoomScale="85" zoomScaleNormal="85" workbookViewId="0">
      <pane xSplit="2" topLeftCell="BX1" activePane="topRight" state="frozen"/>
      <selection activeCell="B1" sqref="A1:B1"/>
      <selection pane="topRight"/>
    </sheetView>
  </sheetViews>
  <sheetFormatPr defaultColWidth="9" defaultRowHeight="15.5" x14ac:dyDescent="0.35"/>
  <cols>
    <col min="1" max="1" width="23" style="439" bestFit="1" customWidth="1"/>
    <col min="2" max="2" width="96.54296875" style="439" bestFit="1" customWidth="1"/>
    <col min="3" max="3" width="25.54296875" style="439" customWidth="1"/>
    <col min="4" max="75" width="12.54296875" style="198" customWidth="1"/>
    <col min="76" max="84" width="12.54296875" style="439" customWidth="1"/>
    <col min="85" max="85" width="10.54296875" style="439" bestFit="1" customWidth="1"/>
    <col min="86" max="16384" width="9" style="439"/>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row>
    <row r="2" spans="1:85" ht="15.75" customHeight="1" x14ac:dyDescent="0.35">
      <c r="A2" s="36" t="s">
        <v>741</v>
      </c>
      <c r="B2" s="37" t="s">
        <v>742</v>
      </c>
      <c r="C2" s="438"/>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535" t="s">
        <v>245</v>
      </c>
    </row>
    <row r="3" spans="1:85" x14ac:dyDescent="0.35">
      <c r="A3" s="117">
        <v>2024</v>
      </c>
      <c r="B3" s="440" t="s">
        <v>351</v>
      </c>
      <c r="C3" s="441"/>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248</v>
      </c>
      <c r="CB3" s="284" t="s">
        <v>248</v>
      </c>
      <c r="CC3" s="284" t="s">
        <v>248</v>
      </c>
      <c r="CD3" s="284" t="s">
        <v>248</v>
      </c>
      <c r="CE3" s="284" t="s">
        <v>248</v>
      </c>
      <c r="CF3" s="284" t="s">
        <v>248</v>
      </c>
      <c r="CG3" s="285" t="s">
        <v>248</v>
      </c>
    </row>
    <row r="4" spans="1:85" s="252" customFormat="1" ht="24" customHeight="1" x14ac:dyDescent="0.35">
      <c r="A4" s="511"/>
      <c r="B4" s="69" t="s">
        <v>260</v>
      </c>
      <c r="C4" s="107"/>
      <c r="D4" s="509"/>
      <c r="E4" s="509"/>
      <c r="F4" s="509"/>
      <c r="G4" s="509"/>
      <c r="H4" s="509"/>
      <c r="I4" s="509"/>
      <c r="J4" s="509"/>
      <c r="K4" s="509"/>
      <c r="L4" s="509"/>
      <c r="M4" s="509"/>
      <c r="N4" s="509"/>
      <c r="O4" s="509"/>
      <c r="P4" s="509"/>
      <c r="Q4" s="509"/>
      <c r="R4" s="509"/>
      <c r="S4" s="509"/>
      <c r="T4" s="509"/>
      <c r="U4" s="509"/>
      <c r="V4" s="509"/>
      <c r="W4" s="509"/>
      <c r="X4" s="509"/>
      <c r="Y4" s="509"/>
      <c r="Z4" s="509"/>
      <c r="AA4" s="509"/>
      <c r="AB4" s="509"/>
      <c r="AC4" s="509"/>
      <c r="AD4" s="509"/>
      <c r="AE4" s="509"/>
      <c r="AF4" s="509"/>
      <c r="AG4" s="509"/>
      <c r="AH4" s="509"/>
      <c r="AI4" s="509"/>
      <c r="AJ4" s="509"/>
      <c r="AK4" s="509"/>
      <c r="AL4" s="509"/>
      <c r="AM4" s="509"/>
      <c r="AN4" s="509"/>
      <c r="AO4" s="509"/>
      <c r="AP4" s="509"/>
      <c r="AQ4" s="509"/>
      <c r="AR4" s="509"/>
      <c r="AS4" s="509"/>
      <c r="AT4" s="509"/>
      <c r="AU4" s="509"/>
      <c r="AV4" s="509"/>
      <c r="AW4" s="509"/>
      <c r="AX4" s="509"/>
      <c r="AY4" s="509"/>
      <c r="AZ4" s="509"/>
      <c r="BA4" s="509"/>
      <c r="BB4" s="509"/>
      <c r="BC4" s="509"/>
      <c r="BD4" s="509"/>
      <c r="BE4" s="509"/>
      <c r="BF4" s="509"/>
      <c r="BG4" s="509"/>
      <c r="BH4" s="509"/>
      <c r="BI4" s="509"/>
      <c r="BJ4" s="509"/>
      <c r="BK4" s="509"/>
      <c r="BL4" s="509"/>
      <c r="BM4" s="509"/>
      <c r="BN4" s="509"/>
      <c r="BO4" s="509"/>
      <c r="BP4" s="509"/>
      <c r="BQ4" s="509"/>
      <c r="BR4" s="509"/>
      <c r="BS4" s="509"/>
      <c r="BT4" s="509"/>
      <c r="BU4" s="509"/>
      <c r="BV4" s="509"/>
      <c r="BW4" s="509"/>
      <c r="BX4" s="509"/>
      <c r="BY4" s="509"/>
      <c r="BZ4" s="536">
        <f t="shared" ref="BZ4:CG4" si="0">SUM(BZ5:BZ15)</f>
        <v>7985.4546142966665</v>
      </c>
      <c r="CA4" s="536">
        <f t="shared" si="0"/>
        <v>10131.136363153139</v>
      </c>
      <c r="CB4" s="536">
        <f t="shared" si="0"/>
        <v>53.188576760154817</v>
      </c>
      <c r="CC4" s="536">
        <f t="shared" si="0"/>
        <v>0</v>
      </c>
      <c r="CD4" s="536">
        <f t="shared" si="0"/>
        <v>0</v>
      </c>
      <c r="CE4" s="536">
        <f t="shared" si="0"/>
        <v>0</v>
      </c>
      <c r="CF4" s="536">
        <f t="shared" si="0"/>
        <v>0</v>
      </c>
      <c r="CG4" s="537">
        <f t="shared" si="0"/>
        <v>0</v>
      </c>
    </row>
    <row r="5" spans="1:85" x14ac:dyDescent="0.35">
      <c r="A5" s="436"/>
      <c r="B5" s="201" t="s">
        <v>743</v>
      </c>
      <c r="C5" s="201"/>
      <c r="D5" s="509"/>
      <c r="E5" s="509"/>
      <c r="F5" s="509"/>
      <c r="G5" s="509"/>
      <c r="H5" s="509"/>
      <c r="I5" s="509"/>
      <c r="J5" s="509"/>
      <c r="K5" s="509"/>
      <c r="L5" s="509"/>
      <c r="M5" s="509"/>
      <c r="N5" s="509"/>
      <c r="O5" s="509"/>
      <c r="P5" s="509"/>
      <c r="Q5" s="509"/>
      <c r="R5" s="509"/>
      <c r="S5" s="509"/>
      <c r="T5" s="509"/>
      <c r="U5" s="509"/>
      <c r="V5" s="509"/>
      <c r="W5" s="509"/>
      <c r="X5" s="509"/>
      <c r="Y5" s="509"/>
      <c r="Z5" s="509"/>
      <c r="AA5" s="509"/>
      <c r="AB5" s="509"/>
      <c r="AC5" s="509"/>
      <c r="AD5" s="509"/>
      <c r="AE5" s="509"/>
      <c r="AF5" s="509"/>
      <c r="AG5" s="509"/>
      <c r="AH5" s="509"/>
      <c r="AI5" s="509"/>
      <c r="AJ5" s="509"/>
      <c r="AK5" s="509"/>
      <c r="AL5" s="509"/>
      <c r="AM5" s="509"/>
      <c r="AN5" s="509"/>
      <c r="AO5" s="509"/>
      <c r="AP5" s="509"/>
      <c r="AQ5" s="509"/>
      <c r="AR5" s="509"/>
      <c r="AS5" s="509"/>
      <c r="AT5" s="509"/>
      <c r="AU5" s="509"/>
      <c r="AV5" s="509"/>
      <c r="AW5" s="509"/>
      <c r="AX5" s="509"/>
      <c r="AY5" s="509"/>
      <c r="AZ5" s="509"/>
      <c r="BA5" s="509"/>
      <c r="BB5" s="509"/>
      <c r="BC5" s="509"/>
      <c r="BD5" s="509"/>
      <c r="BE5" s="509"/>
      <c r="BF5" s="509"/>
      <c r="BG5" s="509"/>
      <c r="BH5" s="509"/>
      <c r="BI5" s="509"/>
      <c r="BJ5" s="509"/>
      <c r="BK5" s="509"/>
      <c r="BL5" s="509"/>
      <c r="BM5" s="509"/>
      <c r="BN5" s="509"/>
      <c r="BO5" s="509"/>
      <c r="BP5" s="509"/>
      <c r="BQ5" s="509"/>
      <c r="BR5" s="509"/>
      <c r="BS5" s="509"/>
      <c r="BT5" s="509"/>
      <c r="BU5" s="509"/>
      <c r="BV5" s="509"/>
      <c r="BW5" s="509"/>
      <c r="BX5" s="509"/>
      <c r="BY5" s="509"/>
      <c r="BZ5" s="538">
        <v>2761.7812549999999</v>
      </c>
      <c r="CA5" s="538">
        <v>4195.0034935699996</v>
      </c>
      <c r="CB5" s="538">
        <v>11.971307852220539</v>
      </c>
      <c r="CC5" s="538">
        <v>0</v>
      </c>
      <c r="CD5" s="538">
        <v>0</v>
      </c>
      <c r="CE5" s="538">
        <v>0</v>
      </c>
      <c r="CF5" s="538">
        <v>0</v>
      </c>
      <c r="CG5" s="539">
        <v>0</v>
      </c>
    </row>
    <row r="6" spans="1:85" x14ac:dyDescent="0.35">
      <c r="A6" s="436"/>
      <c r="B6" s="201" t="s">
        <v>744</v>
      </c>
      <c r="C6" s="201"/>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c r="AM6" s="509"/>
      <c r="AN6" s="509"/>
      <c r="AO6" s="509"/>
      <c r="AP6" s="509"/>
      <c r="AQ6" s="509"/>
      <c r="AR6" s="509"/>
      <c r="AS6" s="509"/>
      <c r="AT6" s="509"/>
      <c r="AU6" s="509"/>
      <c r="AV6" s="509"/>
      <c r="AW6" s="509"/>
      <c r="AX6" s="509"/>
      <c r="AY6" s="509"/>
      <c r="AZ6" s="509"/>
      <c r="BA6" s="509"/>
      <c r="BB6" s="509"/>
      <c r="BC6" s="509"/>
      <c r="BD6" s="509"/>
      <c r="BE6" s="509"/>
      <c r="BF6" s="509"/>
      <c r="BG6" s="509"/>
      <c r="BH6" s="509"/>
      <c r="BI6" s="509"/>
      <c r="BJ6" s="509"/>
      <c r="BK6" s="509"/>
      <c r="BL6" s="509"/>
      <c r="BM6" s="509"/>
      <c r="BN6" s="509"/>
      <c r="BO6" s="509"/>
      <c r="BP6" s="509"/>
      <c r="BQ6" s="509"/>
      <c r="BR6" s="509"/>
      <c r="BS6" s="509"/>
      <c r="BT6" s="509"/>
      <c r="BU6" s="509"/>
      <c r="BV6" s="509"/>
      <c r="BW6" s="509"/>
      <c r="BX6" s="509"/>
      <c r="BY6" s="509"/>
      <c r="BZ6" s="538">
        <v>30.245169999999998</v>
      </c>
      <c r="CA6" s="538">
        <v>26.853881999999999</v>
      </c>
      <c r="CB6" s="538">
        <v>-2.3929999999999997E-3</v>
      </c>
      <c r="CC6" s="538">
        <v>0</v>
      </c>
      <c r="CD6" s="538">
        <v>0</v>
      </c>
      <c r="CE6" s="538">
        <v>0</v>
      </c>
      <c r="CF6" s="538">
        <v>0</v>
      </c>
      <c r="CG6" s="539">
        <v>0</v>
      </c>
    </row>
    <row r="7" spans="1:85" x14ac:dyDescent="0.35">
      <c r="A7" s="436"/>
      <c r="B7" s="201" t="s">
        <v>745</v>
      </c>
      <c r="C7" s="201"/>
      <c r="D7" s="508"/>
      <c r="E7" s="508"/>
      <c r="F7" s="508"/>
      <c r="G7" s="508"/>
      <c r="H7" s="508"/>
      <c r="I7" s="508"/>
      <c r="J7" s="508"/>
      <c r="K7" s="508"/>
      <c r="L7" s="508"/>
      <c r="M7" s="508"/>
      <c r="N7" s="508"/>
      <c r="O7" s="508"/>
      <c r="P7" s="508"/>
      <c r="Q7" s="508"/>
      <c r="R7" s="508"/>
      <c r="S7" s="508"/>
      <c r="T7" s="508"/>
      <c r="U7" s="508"/>
      <c r="V7" s="508"/>
      <c r="W7" s="508"/>
      <c r="X7" s="508"/>
      <c r="Y7" s="508"/>
      <c r="Z7" s="508"/>
      <c r="AA7" s="508"/>
      <c r="AB7" s="508"/>
      <c r="AC7" s="508"/>
      <c r="AD7" s="508"/>
      <c r="AE7" s="508"/>
      <c r="AF7" s="508"/>
      <c r="AG7" s="508"/>
      <c r="AH7" s="508"/>
      <c r="AI7" s="508"/>
      <c r="AJ7" s="508"/>
      <c r="AK7" s="508"/>
      <c r="AL7" s="508"/>
      <c r="AM7" s="508"/>
      <c r="AN7" s="508"/>
      <c r="AO7" s="508"/>
      <c r="AP7" s="508"/>
      <c r="AQ7" s="508"/>
      <c r="AR7" s="508"/>
      <c r="AS7" s="508"/>
      <c r="AT7" s="508"/>
      <c r="AU7" s="508"/>
      <c r="AV7" s="508"/>
      <c r="AW7" s="508"/>
      <c r="AX7" s="508"/>
      <c r="AY7" s="508"/>
      <c r="AZ7" s="508"/>
      <c r="BA7" s="508"/>
      <c r="BB7" s="508"/>
      <c r="BC7" s="508"/>
      <c r="BD7" s="508"/>
      <c r="BE7" s="508"/>
      <c r="BF7" s="508"/>
      <c r="BG7" s="508"/>
      <c r="BH7" s="508"/>
      <c r="BI7" s="508"/>
      <c r="BJ7" s="508"/>
      <c r="BK7" s="508"/>
      <c r="BL7" s="508"/>
      <c r="BM7" s="508"/>
      <c r="BN7" s="508"/>
      <c r="BO7" s="508"/>
      <c r="BP7" s="508"/>
      <c r="BQ7" s="508"/>
      <c r="BR7" s="508"/>
      <c r="BS7" s="508"/>
      <c r="BT7" s="508"/>
      <c r="BU7" s="508"/>
      <c r="BV7" s="508"/>
      <c r="BW7" s="508"/>
      <c r="BX7" s="508"/>
      <c r="BY7" s="508"/>
      <c r="BZ7" s="538">
        <v>763.77499599999999</v>
      </c>
      <c r="CA7" s="538">
        <v>957.62764193999999</v>
      </c>
      <c r="CB7" s="538">
        <v>0.10023399999999999</v>
      </c>
      <c r="CC7" s="538">
        <v>0</v>
      </c>
      <c r="CD7" s="538">
        <v>0</v>
      </c>
      <c r="CE7" s="538">
        <v>0</v>
      </c>
      <c r="CF7" s="538">
        <v>0</v>
      </c>
      <c r="CG7" s="539">
        <v>0</v>
      </c>
    </row>
    <row r="8" spans="1:85" x14ac:dyDescent="0.35">
      <c r="A8" s="436"/>
      <c r="B8" s="201" t="s">
        <v>746</v>
      </c>
      <c r="C8" s="201"/>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09"/>
      <c r="BG8" s="509"/>
      <c r="BH8" s="509"/>
      <c r="BI8" s="509"/>
      <c r="BJ8" s="509"/>
      <c r="BK8" s="509"/>
      <c r="BL8" s="509"/>
      <c r="BM8" s="509"/>
      <c r="BN8" s="509"/>
      <c r="BO8" s="509"/>
      <c r="BP8" s="509"/>
      <c r="BQ8" s="509"/>
      <c r="BR8" s="509"/>
      <c r="BS8" s="509"/>
      <c r="BT8" s="509"/>
      <c r="BU8" s="509"/>
      <c r="BV8" s="509"/>
      <c r="BW8" s="509"/>
      <c r="BX8" s="509"/>
      <c r="BY8" s="509"/>
      <c r="BZ8" s="538">
        <v>114.89113400000001</v>
      </c>
      <c r="CA8" s="538">
        <v>128.26879732999998</v>
      </c>
      <c r="CB8" s="538">
        <v>2.99E-4</v>
      </c>
      <c r="CC8" s="538">
        <v>0</v>
      </c>
      <c r="CD8" s="538">
        <v>0</v>
      </c>
      <c r="CE8" s="538">
        <v>0</v>
      </c>
      <c r="CF8" s="538">
        <v>0</v>
      </c>
      <c r="CG8" s="539">
        <v>0</v>
      </c>
    </row>
    <row r="9" spans="1:85" x14ac:dyDescent="0.35">
      <c r="A9" s="436"/>
      <c r="B9" s="201" t="s">
        <v>747</v>
      </c>
      <c r="C9" s="201"/>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509"/>
      <c r="BA9" s="509"/>
      <c r="BB9" s="509"/>
      <c r="BC9" s="509"/>
      <c r="BD9" s="509"/>
      <c r="BE9" s="509"/>
      <c r="BF9" s="509"/>
      <c r="BG9" s="509"/>
      <c r="BH9" s="509"/>
      <c r="BI9" s="509"/>
      <c r="BJ9" s="509"/>
      <c r="BK9" s="509"/>
      <c r="BL9" s="509"/>
      <c r="BM9" s="509"/>
      <c r="BN9" s="509"/>
      <c r="BO9" s="509"/>
      <c r="BP9" s="509"/>
      <c r="BQ9" s="509"/>
      <c r="BR9" s="509"/>
      <c r="BS9" s="509"/>
      <c r="BT9" s="509"/>
      <c r="BU9" s="509"/>
      <c r="BV9" s="509"/>
      <c r="BW9" s="509"/>
      <c r="BX9" s="509"/>
      <c r="BY9" s="509"/>
      <c r="BZ9" s="538">
        <v>906.45928933333323</v>
      </c>
      <c r="CA9" s="538">
        <v>1247.8868476399998</v>
      </c>
      <c r="CB9" s="538">
        <v>37.862259117934279</v>
      </c>
      <c r="CC9" s="538">
        <v>0</v>
      </c>
      <c r="CD9" s="538">
        <v>0</v>
      </c>
      <c r="CE9" s="538">
        <v>0</v>
      </c>
      <c r="CF9" s="538">
        <v>0</v>
      </c>
      <c r="CG9" s="539">
        <v>0</v>
      </c>
    </row>
    <row r="10" spans="1:85" x14ac:dyDescent="0.35">
      <c r="A10" s="510"/>
      <c r="B10" s="201" t="s">
        <v>748</v>
      </c>
      <c r="C10" s="238"/>
      <c r="D10" s="508"/>
      <c r="E10" s="508"/>
      <c r="F10" s="508"/>
      <c r="G10" s="508"/>
      <c r="H10" s="508"/>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38">
        <v>2531.1</v>
      </c>
      <c r="CA10" s="538">
        <v>2622.6487010831383</v>
      </c>
      <c r="CB10" s="538">
        <v>0</v>
      </c>
      <c r="CC10" s="538">
        <v>0</v>
      </c>
      <c r="CD10" s="538">
        <v>0</v>
      </c>
      <c r="CE10" s="538">
        <v>0</v>
      </c>
      <c r="CF10" s="538">
        <v>0</v>
      </c>
      <c r="CG10" s="539">
        <v>0</v>
      </c>
    </row>
    <row r="11" spans="1:85" x14ac:dyDescent="0.35">
      <c r="A11" s="436"/>
      <c r="B11" s="201" t="s">
        <v>749</v>
      </c>
      <c r="C11" s="201"/>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509"/>
      <c r="BA11" s="509"/>
      <c r="BB11" s="509"/>
      <c r="BC11" s="509"/>
      <c r="BD11" s="509"/>
      <c r="BE11" s="509"/>
      <c r="BF11" s="509"/>
      <c r="BG11" s="509"/>
      <c r="BH11" s="509"/>
      <c r="BI11" s="509"/>
      <c r="BJ11" s="509"/>
      <c r="BK11" s="509"/>
      <c r="BL11" s="509"/>
      <c r="BM11" s="509"/>
      <c r="BN11" s="509"/>
      <c r="BO11" s="509"/>
      <c r="BP11" s="509"/>
      <c r="BQ11" s="509"/>
      <c r="BR11" s="509"/>
      <c r="BS11" s="509"/>
      <c r="BT11" s="509"/>
      <c r="BU11" s="509"/>
      <c r="BV11" s="509"/>
      <c r="BW11" s="509"/>
      <c r="BX11" s="509"/>
      <c r="BY11" s="509"/>
      <c r="BZ11" s="538">
        <v>213.04422526666664</v>
      </c>
      <c r="CA11" s="538">
        <v>222.71494699999997</v>
      </c>
      <c r="CB11" s="538">
        <v>0.47188907999999996</v>
      </c>
      <c r="CC11" s="538">
        <v>0</v>
      </c>
      <c r="CD11" s="538">
        <v>0</v>
      </c>
      <c r="CE11" s="538">
        <v>0</v>
      </c>
      <c r="CF11" s="538">
        <v>0</v>
      </c>
      <c r="CG11" s="539">
        <v>0</v>
      </c>
    </row>
    <row r="12" spans="1:85" x14ac:dyDescent="0.35">
      <c r="A12" s="436"/>
      <c r="B12" s="201" t="s">
        <v>750</v>
      </c>
      <c r="C12" s="62"/>
      <c r="D12" s="508"/>
      <c r="E12" s="508"/>
      <c r="F12" s="508"/>
      <c r="G12" s="508"/>
      <c r="H12" s="508"/>
      <c r="I12" s="508"/>
      <c r="J12" s="508"/>
      <c r="K12" s="508"/>
      <c r="L12" s="508"/>
      <c r="M12" s="508"/>
      <c r="N12" s="508"/>
      <c r="O12" s="508"/>
      <c r="P12" s="508"/>
      <c r="Q12" s="508"/>
      <c r="R12" s="508"/>
      <c r="S12" s="508"/>
      <c r="T12" s="508"/>
      <c r="U12" s="508"/>
      <c r="V12" s="508"/>
      <c r="W12" s="508"/>
      <c r="X12" s="508"/>
      <c r="Y12" s="508"/>
      <c r="Z12" s="508"/>
      <c r="AA12" s="508"/>
      <c r="AB12" s="508"/>
      <c r="AC12" s="508"/>
      <c r="AD12" s="508"/>
      <c r="AE12" s="508"/>
      <c r="AF12" s="508"/>
      <c r="AG12" s="508"/>
      <c r="AH12" s="508"/>
      <c r="AI12" s="508"/>
      <c r="AJ12" s="508"/>
      <c r="AK12" s="508"/>
      <c r="AL12" s="508"/>
      <c r="AM12" s="508"/>
      <c r="AN12" s="508"/>
      <c r="AO12" s="508"/>
      <c r="AP12" s="508"/>
      <c r="AQ12" s="508"/>
      <c r="AR12" s="508"/>
      <c r="AS12" s="508"/>
      <c r="AT12" s="508"/>
      <c r="AU12" s="508"/>
      <c r="AV12" s="508"/>
      <c r="AW12" s="508"/>
      <c r="AX12" s="508"/>
      <c r="AY12" s="508"/>
      <c r="AZ12" s="508"/>
      <c r="BA12" s="508"/>
      <c r="BB12" s="508"/>
      <c r="BC12" s="508"/>
      <c r="BD12" s="508"/>
      <c r="BE12" s="508"/>
      <c r="BF12" s="508"/>
      <c r="BG12" s="508"/>
      <c r="BH12" s="508"/>
      <c r="BI12" s="508"/>
      <c r="BJ12" s="508"/>
      <c r="BK12" s="508"/>
      <c r="BL12" s="508"/>
      <c r="BM12" s="508"/>
      <c r="BN12" s="508"/>
      <c r="BO12" s="508"/>
      <c r="BP12" s="508"/>
      <c r="BQ12" s="508"/>
      <c r="BR12" s="508"/>
      <c r="BS12" s="508"/>
      <c r="BT12" s="508"/>
      <c r="BU12" s="508"/>
      <c r="BV12" s="508"/>
      <c r="BW12" s="508"/>
      <c r="BX12" s="508"/>
      <c r="BY12" s="508"/>
      <c r="BZ12" s="538">
        <v>201.84098246666667</v>
      </c>
      <c r="CA12" s="538">
        <v>194.24314656000001</v>
      </c>
      <c r="CB12" s="538">
        <v>9.0975E-2</v>
      </c>
      <c r="CC12" s="538">
        <v>0</v>
      </c>
      <c r="CD12" s="538">
        <v>0</v>
      </c>
      <c r="CE12" s="538">
        <v>0</v>
      </c>
      <c r="CF12" s="538">
        <v>0</v>
      </c>
      <c r="CG12" s="539">
        <v>0</v>
      </c>
    </row>
    <row r="13" spans="1:85" x14ac:dyDescent="0.35">
      <c r="A13" s="436"/>
      <c r="B13" s="201" t="s">
        <v>751</v>
      </c>
      <c r="C13" s="201"/>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509"/>
      <c r="BZ13" s="538">
        <v>459.58864999999997</v>
      </c>
      <c r="CA13" s="538">
        <v>513.5902060300001</v>
      </c>
      <c r="CB13" s="538">
        <v>2.6940057100000003</v>
      </c>
      <c r="CC13" s="538">
        <v>0</v>
      </c>
      <c r="CD13" s="538">
        <v>0</v>
      </c>
      <c r="CE13" s="538">
        <v>0</v>
      </c>
      <c r="CF13" s="538">
        <v>0</v>
      </c>
      <c r="CG13" s="539">
        <v>0</v>
      </c>
    </row>
    <row r="14" spans="1:85" x14ac:dyDescent="0.35">
      <c r="A14" s="436"/>
      <c r="B14" s="201" t="s">
        <v>752</v>
      </c>
      <c r="C14" s="201"/>
      <c r="D14" s="509"/>
      <c r="E14" s="509"/>
      <c r="F14" s="509"/>
      <c r="G14" s="509"/>
      <c r="H14" s="509"/>
      <c r="I14" s="509"/>
      <c r="J14" s="509"/>
      <c r="K14" s="509"/>
      <c r="L14" s="509"/>
      <c r="M14" s="509"/>
      <c r="N14" s="509"/>
      <c r="O14" s="509"/>
      <c r="P14" s="509"/>
      <c r="Q14" s="509"/>
      <c r="R14" s="509"/>
      <c r="S14" s="509"/>
      <c r="T14" s="509"/>
      <c r="U14" s="509"/>
      <c r="V14" s="509"/>
      <c r="W14" s="509"/>
      <c r="X14" s="509"/>
      <c r="Y14" s="509"/>
      <c r="Z14" s="509"/>
      <c r="AA14" s="509"/>
      <c r="AB14" s="509"/>
      <c r="AC14" s="509"/>
      <c r="AD14" s="509"/>
      <c r="AE14" s="509"/>
      <c r="AF14" s="509"/>
      <c r="AG14" s="509"/>
      <c r="AH14" s="509"/>
      <c r="AI14" s="509"/>
      <c r="AJ14" s="509"/>
      <c r="AK14" s="509"/>
      <c r="AL14" s="509"/>
      <c r="AM14" s="509"/>
      <c r="AN14" s="509"/>
      <c r="AO14" s="509"/>
      <c r="AP14" s="509"/>
      <c r="AQ14" s="509"/>
      <c r="AR14" s="509"/>
      <c r="AS14" s="509"/>
      <c r="AT14" s="509"/>
      <c r="AU14" s="509"/>
      <c r="AV14" s="509"/>
      <c r="AW14" s="509"/>
      <c r="AX14" s="509"/>
      <c r="AY14" s="509"/>
      <c r="AZ14" s="509"/>
      <c r="BA14" s="509"/>
      <c r="BB14" s="509"/>
      <c r="BC14" s="509"/>
      <c r="BD14" s="509"/>
      <c r="BE14" s="509"/>
      <c r="BF14" s="509"/>
      <c r="BG14" s="509"/>
      <c r="BH14" s="509"/>
      <c r="BI14" s="509"/>
      <c r="BJ14" s="509"/>
      <c r="BK14" s="509"/>
      <c r="BL14" s="509"/>
      <c r="BM14" s="509"/>
      <c r="BN14" s="509"/>
      <c r="BO14" s="509"/>
      <c r="BP14" s="509"/>
      <c r="BQ14" s="509"/>
      <c r="BR14" s="509"/>
      <c r="BS14" s="509"/>
      <c r="BT14" s="509"/>
      <c r="BU14" s="509"/>
      <c r="BV14" s="509"/>
      <c r="BW14" s="509"/>
      <c r="BX14" s="509"/>
      <c r="BY14" s="509"/>
      <c r="BZ14" s="538">
        <v>2.5177122299999999</v>
      </c>
      <c r="CA14" s="538">
        <v>10.7349</v>
      </c>
      <c r="CB14" s="538">
        <v>0</v>
      </c>
      <c r="CC14" s="538">
        <v>0</v>
      </c>
      <c r="CD14" s="538">
        <v>0</v>
      </c>
      <c r="CE14" s="538">
        <v>0</v>
      </c>
      <c r="CF14" s="538">
        <v>0</v>
      </c>
      <c r="CG14" s="539">
        <v>0</v>
      </c>
    </row>
    <row r="15" spans="1:85" ht="16" thickBot="1" x14ac:dyDescent="0.4">
      <c r="A15" s="436"/>
      <c r="B15" s="201" t="s">
        <v>753</v>
      </c>
      <c r="C15" s="201"/>
      <c r="D15" s="509"/>
      <c r="E15" s="509"/>
      <c r="F15" s="509"/>
      <c r="G15" s="509"/>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509"/>
      <c r="AL15" s="509"/>
      <c r="AM15" s="509"/>
      <c r="AN15" s="509"/>
      <c r="AO15" s="509"/>
      <c r="AP15" s="509"/>
      <c r="AQ15" s="509"/>
      <c r="AR15" s="509"/>
      <c r="AS15" s="509"/>
      <c r="AT15" s="509"/>
      <c r="AU15" s="509"/>
      <c r="AV15" s="509"/>
      <c r="AW15" s="509"/>
      <c r="AX15" s="509"/>
      <c r="AY15" s="509"/>
      <c r="AZ15" s="509"/>
      <c r="BA15" s="509"/>
      <c r="BB15" s="509"/>
      <c r="BC15" s="509"/>
      <c r="BD15" s="509"/>
      <c r="BE15" s="509"/>
      <c r="BF15" s="509"/>
      <c r="BG15" s="509"/>
      <c r="BH15" s="509"/>
      <c r="BI15" s="509"/>
      <c r="BJ15" s="509"/>
      <c r="BK15" s="509"/>
      <c r="BL15" s="509"/>
      <c r="BM15" s="509"/>
      <c r="BN15" s="509"/>
      <c r="BO15" s="509"/>
      <c r="BP15" s="509"/>
      <c r="BQ15" s="509"/>
      <c r="BR15" s="509"/>
      <c r="BS15" s="509"/>
      <c r="BT15" s="509"/>
      <c r="BU15" s="509"/>
      <c r="BV15" s="509"/>
      <c r="BW15" s="509"/>
      <c r="BX15" s="509"/>
      <c r="BY15" s="509"/>
      <c r="BZ15" s="538">
        <v>0.2112</v>
      </c>
      <c r="CA15" s="538">
        <v>11.563800000000001</v>
      </c>
      <c r="CB15" s="538">
        <v>0</v>
      </c>
      <c r="CC15" s="538">
        <v>0</v>
      </c>
      <c r="CD15" s="538">
        <v>0</v>
      </c>
      <c r="CE15" s="538">
        <v>0</v>
      </c>
      <c r="CF15" s="538">
        <v>0</v>
      </c>
      <c r="CG15" s="539">
        <v>0</v>
      </c>
    </row>
    <row r="16" spans="1:85" x14ac:dyDescent="0.35">
      <c r="A16" s="518"/>
      <c r="B16" s="37" t="s">
        <v>742</v>
      </c>
      <c r="C16" s="438"/>
      <c r="D16" s="40" t="s">
        <v>274</v>
      </c>
      <c r="E16" s="40" t="s">
        <v>275</v>
      </c>
      <c r="F16" s="40" t="s">
        <v>276</v>
      </c>
      <c r="G16" s="40" t="s">
        <v>277</v>
      </c>
      <c r="H16" s="40" t="s">
        <v>278</v>
      </c>
      <c r="I16" s="40" t="s">
        <v>279</v>
      </c>
      <c r="J16" s="40" t="s">
        <v>280</v>
      </c>
      <c r="K16" s="40" t="s">
        <v>281</v>
      </c>
      <c r="L16" s="40" t="s">
        <v>282</v>
      </c>
      <c r="M16" s="40" t="s">
        <v>283</v>
      </c>
      <c r="N16" s="40" t="s">
        <v>284</v>
      </c>
      <c r="O16" s="40" t="s">
        <v>285</v>
      </c>
      <c r="P16" s="40" t="s">
        <v>286</v>
      </c>
      <c r="Q16" s="40" t="s">
        <v>287</v>
      </c>
      <c r="R16" s="40" t="s">
        <v>288</v>
      </c>
      <c r="S16" s="40" t="s">
        <v>289</v>
      </c>
      <c r="T16" s="40" t="s">
        <v>290</v>
      </c>
      <c r="U16" s="40" t="s">
        <v>291</v>
      </c>
      <c r="V16" s="40" t="s">
        <v>292</v>
      </c>
      <c r="W16" s="40" t="s">
        <v>293</v>
      </c>
      <c r="X16" s="40" t="s">
        <v>294</v>
      </c>
      <c r="Y16" s="40" t="s">
        <v>295</v>
      </c>
      <c r="Z16" s="40" t="s">
        <v>296</v>
      </c>
      <c r="AA16" s="40" t="s">
        <v>297</v>
      </c>
      <c r="AB16" s="40" t="s">
        <v>298</v>
      </c>
      <c r="AC16" s="40" t="s">
        <v>299</v>
      </c>
      <c r="AD16" s="40" t="s">
        <v>300</v>
      </c>
      <c r="AE16" s="40" t="s">
        <v>301</v>
      </c>
      <c r="AF16" s="40" t="s">
        <v>302</v>
      </c>
      <c r="AG16" s="40" t="s">
        <v>303</v>
      </c>
      <c r="AH16" s="40" t="s">
        <v>304</v>
      </c>
      <c r="AI16" s="40" t="s">
        <v>305</v>
      </c>
      <c r="AJ16" s="40" t="s">
        <v>306</v>
      </c>
      <c r="AK16" s="40" t="s">
        <v>307</v>
      </c>
      <c r="AL16" s="40" t="s">
        <v>308</v>
      </c>
      <c r="AM16" s="40" t="s">
        <v>309</v>
      </c>
      <c r="AN16" s="40" t="s">
        <v>310</v>
      </c>
      <c r="AO16" s="40" t="s">
        <v>311</v>
      </c>
      <c r="AP16" s="40" t="s">
        <v>312</v>
      </c>
      <c r="AQ16" s="40" t="s">
        <v>313</v>
      </c>
      <c r="AR16" s="40" t="s">
        <v>314</v>
      </c>
      <c r="AS16" s="40" t="s">
        <v>315</v>
      </c>
      <c r="AT16" s="40" t="s">
        <v>316</v>
      </c>
      <c r="AU16" s="40" t="s">
        <v>317</v>
      </c>
      <c r="AV16" s="40" t="s">
        <v>318</v>
      </c>
      <c r="AW16" s="40" t="s">
        <v>319</v>
      </c>
      <c r="AX16" s="40" t="s">
        <v>320</v>
      </c>
      <c r="AY16" s="40" t="s">
        <v>211</v>
      </c>
      <c r="AZ16" s="40" t="s">
        <v>212</v>
      </c>
      <c r="BA16" s="40" t="s">
        <v>213</v>
      </c>
      <c r="BB16" s="40" t="s">
        <v>214</v>
      </c>
      <c r="BC16" s="40" t="s">
        <v>215</v>
      </c>
      <c r="BD16" s="40" t="s">
        <v>216</v>
      </c>
      <c r="BE16" s="40" t="s">
        <v>217</v>
      </c>
      <c r="BF16" s="40" t="s">
        <v>218</v>
      </c>
      <c r="BG16" s="40" t="s">
        <v>219</v>
      </c>
      <c r="BH16" s="40" t="s">
        <v>220</v>
      </c>
      <c r="BI16" s="40" t="s">
        <v>221</v>
      </c>
      <c r="BJ16" s="40" t="s">
        <v>222</v>
      </c>
      <c r="BK16" s="40" t="s">
        <v>223</v>
      </c>
      <c r="BL16" s="40" t="s">
        <v>224</v>
      </c>
      <c r="BM16" s="40" t="s">
        <v>225</v>
      </c>
      <c r="BN16" s="40" t="s">
        <v>226</v>
      </c>
      <c r="BO16" s="40" t="s">
        <v>227</v>
      </c>
      <c r="BP16" s="40" t="s">
        <v>228</v>
      </c>
      <c r="BQ16" s="40" t="s">
        <v>229</v>
      </c>
      <c r="BR16" s="40" t="s">
        <v>230</v>
      </c>
      <c r="BS16" s="40" t="s">
        <v>231</v>
      </c>
      <c r="BT16" s="40" t="s">
        <v>232</v>
      </c>
      <c r="BU16" s="40" t="s">
        <v>233</v>
      </c>
      <c r="BV16" s="40" t="s">
        <v>234</v>
      </c>
      <c r="BW16" s="40" t="s">
        <v>235</v>
      </c>
      <c r="BX16" s="40" t="s">
        <v>236</v>
      </c>
      <c r="BY16" s="40" t="s">
        <v>237</v>
      </c>
      <c r="BZ16" s="40" t="s">
        <v>238</v>
      </c>
      <c r="CA16" s="40" t="s">
        <v>239</v>
      </c>
      <c r="CB16" s="40" t="s">
        <v>240</v>
      </c>
      <c r="CC16" s="40" t="s">
        <v>241</v>
      </c>
      <c r="CD16" s="40" t="s">
        <v>242</v>
      </c>
      <c r="CE16" s="40" t="s">
        <v>243</v>
      </c>
      <c r="CF16" s="40" t="s">
        <v>244</v>
      </c>
      <c r="CG16" s="535" t="s">
        <v>245</v>
      </c>
    </row>
    <row r="17" spans="1:85" ht="25.5" customHeight="1" x14ac:dyDescent="0.35">
      <c r="A17" s="518"/>
      <c r="B17" s="463" t="s">
        <v>438</v>
      </c>
      <c r="C17" s="441"/>
      <c r="D17" s="284" t="s">
        <v>247</v>
      </c>
      <c r="E17" s="284" t="s">
        <v>247</v>
      </c>
      <c r="F17" s="284" t="s">
        <v>247</v>
      </c>
      <c r="G17" s="284" t="s">
        <v>247</v>
      </c>
      <c r="H17" s="284" t="s">
        <v>247</v>
      </c>
      <c r="I17" s="284" t="s">
        <v>247</v>
      </c>
      <c r="J17" s="284" t="s">
        <v>247</v>
      </c>
      <c r="K17" s="284" t="s">
        <v>247</v>
      </c>
      <c r="L17" s="284" t="s">
        <v>247</v>
      </c>
      <c r="M17" s="284" t="s">
        <v>247</v>
      </c>
      <c r="N17" s="284" t="s">
        <v>247</v>
      </c>
      <c r="O17" s="284" t="s">
        <v>247</v>
      </c>
      <c r="P17" s="284" t="s">
        <v>247</v>
      </c>
      <c r="Q17" s="284" t="s">
        <v>247</v>
      </c>
      <c r="R17" s="284" t="s">
        <v>247</v>
      </c>
      <c r="S17" s="284" t="s">
        <v>247</v>
      </c>
      <c r="T17" s="284" t="s">
        <v>247</v>
      </c>
      <c r="U17" s="284" t="s">
        <v>247</v>
      </c>
      <c r="V17" s="284" t="s">
        <v>247</v>
      </c>
      <c r="W17" s="284" t="s">
        <v>247</v>
      </c>
      <c r="X17" s="284" t="s">
        <v>247</v>
      </c>
      <c r="Y17" s="284" t="s">
        <v>247</v>
      </c>
      <c r="Z17" s="284" t="s">
        <v>247</v>
      </c>
      <c r="AA17" s="284" t="s">
        <v>247</v>
      </c>
      <c r="AB17" s="284" t="s">
        <v>247</v>
      </c>
      <c r="AC17" s="284" t="s">
        <v>247</v>
      </c>
      <c r="AD17" s="284" t="s">
        <v>247</v>
      </c>
      <c r="AE17" s="284" t="s">
        <v>247</v>
      </c>
      <c r="AF17" s="284" t="s">
        <v>247</v>
      </c>
      <c r="AG17" s="284" t="s">
        <v>247</v>
      </c>
      <c r="AH17" s="284" t="s">
        <v>247</v>
      </c>
      <c r="AI17" s="284" t="s">
        <v>247</v>
      </c>
      <c r="AJ17" s="284" t="s">
        <v>247</v>
      </c>
      <c r="AK17" s="284" t="s">
        <v>247</v>
      </c>
      <c r="AL17" s="284" t="s">
        <v>247</v>
      </c>
      <c r="AM17" s="284" t="s">
        <v>247</v>
      </c>
      <c r="AN17" s="284" t="s">
        <v>247</v>
      </c>
      <c r="AO17" s="284" t="s">
        <v>247</v>
      </c>
      <c r="AP17" s="284" t="s">
        <v>247</v>
      </c>
      <c r="AQ17" s="284" t="s">
        <v>247</v>
      </c>
      <c r="AR17" s="284" t="s">
        <v>247</v>
      </c>
      <c r="AS17" s="284" t="s">
        <v>247</v>
      </c>
      <c r="AT17" s="284" t="s">
        <v>247</v>
      </c>
      <c r="AU17" s="284" t="s">
        <v>247</v>
      </c>
      <c r="AV17" s="284" t="s">
        <v>247</v>
      </c>
      <c r="AW17" s="284" t="s">
        <v>247</v>
      </c>
      <c r="AX17" s="284" t="s">
        <v>247</v>
      </c>
      <c r="AY17" s="284" t="s">
        <v>247</v>
      </c>
      <c r="AZ17" s="284" t="s">
        <v>247</v>
      </c>
      <c r="BA17" s="284" t="s">
        <v>247</v>
      </c>
      <c r="BB17" s="284" t="s">
        <v>247</v>
      </c>
      <c r="BC17" s="284" t="s">
        <v>247</v>
      </c>
      <c r="BD17" s="284" t="s">
        <v>247</v>
      </c>
      <c r="BE17" s="284" t="s">
        <v>247</v>
      </c>
      <c r="BF17" s="284" t="s">
        <v>247</v>
      </c>
      <c r="BG17" s="284" t="s">
        <v>247</v>
      </c>
      <c r="BH17" s="284" t="s">
        <v>247</v>
      </c>
      <c r="BI17" s="284" t="s">
        <v>247</v>
      </c>
      <c r="BJ17" s="284" t="s">
        <v>247</v>
      </c>
      <c r="BK17" s="284" t="s">
        <v>247</v>
      </c>
      <c r="BL17" s="284" t="s">
        <v>247</v>
      </c>
      <c r="BM17" s="284" t="s">
        <v>247</v>
      </c>
      <c r="BN17" s="284" t="s">
        <v>247</v>
      </c>
      <c r="BO17" s="284" t="s">
        <v>247</v>
      </c>
      <c r="BP17" s="284" t="s">
        <v>247</v>
      </c>
      <c r="BQ17" s="284" t="s">
        <v>247</v>
      </c>
      <c r="BR17" s="284" t="s">
        <v>247</v>
      </c>
      <c r="BS17" s="284" t="s">
        <v>247</v>
      </c>
      <c r="BT17" s="284" t="s">
        <v>247</v>
      </c>
      <c r="BU17" s="284" t="s">
        <v>247</v>
      </c>
      <c r="BV17" s="284" t="s">
        <v>247</v>
      </c>
      <c r="BW17" s="284" t="s">
        <v>247</v>
      </c>
      <c r="BX17" s="284" t="s">
        <v>247</v>
      </c>
      <c r="BY17" s="284" t="s">
        <v>247</v>
      </c>
      <c r="BZ17" s="284" t="s">
        <v>247</v>
      </c>
      <c r="CA17" s="284" t="s">
        <v>248</v>
      </c>
      <c r="CB17" s="284" t="s">
        <v>248</v>
      </c>
      <c r="CC17" s="284" t="s">
        <v>248</v>
      </c>
      <c r="CD17" s="284" t="s">
        <v>248</v>
      </c>
      <c r="CE17" s="284" t="s">
        <v>248</v>
      </c>
      <c r="CF17" s="284" t="s">
        <v>248</v>
      </c>
      <c r="CG17" s="285" t="s">
        <v>248</v>
      </c>
    </row>
    <row r="18" spans="1:85" s="252" customFormat="1" ht="26.25" customHeight="1" x14ac:dyDescent="0.35">
      <c r="A18" s="511"/>
      <c r="B18" s="69" t="s">
        <v>260</v>
      </c>
      <c r="C18" s="107"/>
      <c r="D18" s="508"/>
      <c r="E18" s="508"/>
      <c r="F18" s="508"/>
      <c r="G18" s="508"/>
      <c r="H18" s="508"/>
      <c r="I18" s="508"/>
      <c r="J18" s="508"/>
      <c r="K18" s="508"/>
      <c r="L18" s="508"/>
      <c r="M18" s="508"/>
      <c r="N18" s="508"/>
      <c r="O18" s="508"/>
      <c r="P18" s="508"/>
      <c r="Q18" s="508"/>
      <c r="R18" s="508"/>
      <c r="S18" s="508"/>
      <c r="T18" s="508"/>
      <c r="U18" s="508"/>
      <c r="V18" s="508"/>
      <c r="W18" s="508"/>
      <c r="X18" s="508"/>
      <c r="Y18" s="508"/>
      <c r="Z18" s="508"/>
      <c r="AA18" s="508"/>
      <c r="AB18" s="508"/>
      <c r="AC18" s="508"/>
      <c r="AD18" s="508"/>
      <c r="AE18" s="508"/>
      <c r="AF18" s="508"/>
      <c r="AG18" s="508"/>
      <c r="AH18" s="508"/>
      <c r="AI18" s="508"/>
      <c r="AJ18" s="508"/>
      <c r="AK18" s="508"/>
      <c r="AL18" s="508"/>
      <c r="AM18" s="508"/>
      <c r="AN18" s="508"/>
      <c r="AO18" s="508"/>
      <c r="AP18" s="508"/>
      <c r="AQ18" s="508"/>
      <c r="AR18" s="508"/>
      <c r="AS18" s="508"/>
      <c r="AT18" s="508"/>
      <c r="AU18" s="508"/>
      <c r="AV18" s="508"/>
      <c r="AW18" s="508"/>
      <c r="AX18" s="508"/>
      <c r="AY18" s="508"/>
      <c r="AZ18" s="508"/>
      <c r="BA18" s="508"/>
      <c r="BB18" s="508"/>
      <c r="BC18" s="508"/>
      <c r="BD18" s="508"/>
      <c r="BE18" s="508"/>
      <c r="BF18" s="508"/>
      <c r="BG18" s="508"/>
      <c r="BH18" s="508"/>
      <c r="BI18" s="508"/>
      <c r="BJ18" s="508"/>
      <c r="BK18" s="508"/>
      <c r="BL18" s="508"/>
      <c r="BM18" s="508"/>
      <c r="BN18" s="508"/>
      <c r="BO18" s="508"/>
      <c r="BP18" s="508"/>
      <c r="BQ18" s="508"/>
      <c r="BR18" s="508"/>
      <c r="BS18" s="508"/>
      <c r="BT18" s="508"/>
      <c r="BU18" s="508"/>
      <c r="BV18" s="508"/>
      <c r="BW18" s="508"/>
      <c r="BX18" s="480"/>
      <c r="BY18" s="480"/>
      <c r="BZ18" s="480">
        <f t="shared" ref="BZ18:CG18" si="1">SUM(BZ19:BZ29)</f>
        <v>8676.8195888386908</v>
      </c>
      <c r="CA18" s="480">
        <f t="shared" si="1"/>
        <v>10371.717021580371</v>
      </c>
      <c r="CB18" s="480">
        <f t="shared" si="1"/>
        <v>53.188576760154817</v>
      </c>
      <c r="CC18" s="480">
        <f t="shared" si="1"/>
        <v>0</v>
      </c>
      <c r="CD18" s="480">
        <f t="shared" si="1"/>
        <v>0</v>
      </c>
      <c r="CE18" s="480">
        <f t="shared" si="1"/>
        <v>0</v>
      </c>
      <c r="CF18" s="480">
        <f t="shared" si="1"/>
        <v>0</v>
      </c>
      <c r="CG18" s="482">
        <f t="shared" si="1"/>
        <v>0</v>
      </c>
    </row>
    <row r="19" spans="1:85" s="252" customFormat="1" x14ac:dyDescent="0.35">
      <c r="A19" s="511"/>
      <c r="B19" s="201" t="s">
        <v>743</v>
      </c>
      <c r="C19" s="107"/>
      <c r="D19" s="509"/>
      <c r="E19" s="509"/>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509"/>
      <c r="AL19" s="509"/>
      <c r="AM19" s="509"/>
      <c r="AN19" s="509"/>
      <c r="AO19" s="509"/>
      <c r="AP19" s="509"/>
      <c r="AQ19" s="509"/>
      <c r="AR19" s="509"/>
      <c r="AS19" s="509"/>
      <c r="AT19" s="509"/>
      <c r="AU19" s="509"/>
      <c r="AV19" s="509"/>
      <c r="AW19" s="509"/>
      <c r="AX19" s="509"/>
      <c r="AY19" s="509"/>
      <c r="AZ19" s="509"/>
      <c r="BA19" s="509"/>
      <c r="BB19" s="509"/>
      <c r="BC19" s="509"/>
      <c r="BD19" s="509"/>
      <c r="BE19" s="509"/>
      <c r="BF19" s="509"/>
      <c r="BG19" s="509"/>
      <c r="BH19" s="509"/>
      <c r="BI19" s="509"/>
      <c r="BJ19" s="509"/>
      <c r="BK19" s="509"/>
      <c r="BL19" s="509"/>
      <c r="BM19" s="509"/>
      <c r="BN19" s="509"/>
      <c r="BO19" s="509"/>
      <c r="BP19" s="509"/>
      <c r="BQ19" s="509"/>
      <c r="BR19" s="509"/>
      <c r="BS19" s="509"/>
      <c r="BT19" s="509"/>
      <c r="BU19" s="509"/>
      <c r="BV19" s="509"/>
      <c r="BW19" s="509"/>
      <c r="BX19" s="509"/>
      <c r="BY19" s="509"/>
      <c r="BZ19" s="484">
        <v>3000.8908510441943</v>
      </c>
      <c r="CA19" s="484">
        <v>4294.6208184594561</v>
      </c>
      <c r="CB19" s="484">
        <v>11.971307852220539</v>
      </c>
      <c r="CC19" s="484">
        <v>0</v>
      </c>
      <c r="CD19" s="484">
        <v>0</v>
      </c>
      <c r="CE19" s="484">
        <v>0</v>
      </c>
      <c r="CF19" s="484">
        <v>0</v>
      </c>
      <c r="CG19" s="485">
        <v>0</v>
      </c>
    </row>
    <row r="20" spans="1:85" x14ac:dyDescent="0.35">
      <c r="A20" s="436"/>
      <c r="B20" s="201" t="s">
        <v>744</v>
      </c>
      <c r="C20" s="201"/>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c r="AK20" s="509"/>
      <c r="AL20" s="509"/>
      <c r="AM20" s="509"/>
      <c r="AN20" s="509"/>
      <c r="AO20" s="509"/>
      <c r="AP20" s="509"/>
      <c r="AQ20" s="509"/>
      <c r="AR20" s="509"/>
      <c r="AS20" s="509"/>
      <c r="AT20" s="509"/>
      <c r="AU20" s="509"/>
      <c r="AV20" s="509"/>
      <c r="AW20" s="509"/>
      <c r="AX20" s="509"/>
      <c r="AY20" s="509"/>
      <c r="AZ20" s="509"/>
      <c r="BA20" s="509"/>
      <c r="BB20" s="509"/>
      <c r="BC20" s="509"/>
      <c r="BD20" s="509"/>
      <c r="BE20" s="509"/>
      <c r="BF20" s="509"/>
      <c r="BG20" s="509"/>
      <c r="BH20" s="509"/>
      <c r="BI20" s="509"/>
      <c r="BJ20" s="509"/>
      <c r="BK20" s="509"/>
      <c r="BL20" s="509"/>
      <c r="BM20" s="509"/>
      <c r="BN20" s="509"/>
      <c r="BO20" s="509"/>
      <c r="BP20" s="509"/>
      <c r="BQ20" s="509"/>
      <c r="BR20" s="509"/>
      <c r="BS20" s="509"/>
      <c r="BT20" s="509"/>
      <c r="BU20" s="509"/>
      <c r="BV20" s="509"/>
      <c r="BW20" s="509"/>
      <c r="BX20" s="484"/>
      <c r="BY20" s="484"/>
      <c r="BZ20" s="484">
        <v>32.863737407500196</v>
      </c>
      <c r="CA20" s="484">
        <v>27.491572026203187</v>
      </c>
      <c r="CB20" s="484">
        <v>-2.3929999999999997E-3</v>
      </c>
      <c r="CC20" s="484">
        <v>0</v>
      </c>
      <c r="CD20" s="484">
        <v>0</v>
      </c>
      <c r="CE20" s="484">
        <v>0</v>
      </c>
      <c r="CF20" s="484">
        <v>0</v>
      </c>
      <c r="CG20" s="485">
        <v>0</v>
      </c>
    </row>
    <row r="21" spans="1:85" x14ac:dyDescent="0.35">
      <c r="A21" s="436"/>
      <c r="B21" s="201" t="s">
        <v>745</v>
      </c>
      <c r="C21" s="201"/>
      <c r="D21" s="509"/>
      <c r="E21" s="509"/>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509"/>
      <c r="AL21" s="509"/>
      <c r="AM21" s="509"/>
      <c r="AN21" s="509"/>
      <c r="AO21" s="509"/>
      <c r="AP21" s="509"/>
      <c r="AQ21" s="509"/>
      <c r="AR21" s="509"/>
      <c r="AS21" s="509"/>
      <c r="AT21" s="509"/>
      <c r="AU21" s="509"/>
      <c r="AV21" s="509"/>
      <c r="AW21" s="509"/>
      <c r="AX21" s="509"/>
      <c r="AY21" s="509"/>
      <c r="AZ21" s="509"/>
      <c r="BA21" s="509"/>
      <c r="BB21" s="509"/>
      <c r="BC21" s="509"/>
      <c r="BD21" s="509"/>
      <c r="BE21" s="509"/>
      <c r="BF21" s="509"/>
      <c r="BG21" s="509"/>
      <c r="BH21" s="509"/>
      <c r="BI21" s="509"/>
      <c r="BJ21" s="509"/>
      <c r="BK21" s="509"/>
      <c r="BL21" s="509"/>
      <c r="BM21" s="509"/>
      <c r="BN21" s="509"/>
      <c r="BO21" s="509"/>
      <c r="BP21" s="509"/>
      <c r="BQ21" s="509"/>
      <c r="BR21" s="509"/>
      <c r="BS21" s="509"/>
      <c r="BT21" s="509"/>
      <c r="BU21" s="509"/>
      <c r="BV21" s="509"/>
      <c r="BW21" s="509"/>
      <c r="BX21" s="484"/>
      <c r="BY21" s="484"/>
      <c r="BZ21" s="484">
        <v>829.90113485751647</v>
      </c>
      <c r="CA21" s="484">
        <v>980.36810069682394</v>
      </c>
      <c r="CB21" s="484">
        <v>0.10023399999999999</v>
      </c>
      <c r="CC21" s="484">
        <v>0</v>
      </c>
      <c r="CD21" s="484">
        <v>0</v>
      </c>
      <c r="CE21" s="484">
        <v>0</v>
      </c>
      <c r="CF21" s="484">
        <v>0</v>
      </c>
      <c r="CG21" s="485">
        <v>0</v>
      </c>
    </row>
    <row r="22" spans="1:85" x14ac:dyDescent="0.35">
      <c r="A22" s="436"/>
      <c r="B22" s="201" t="s">
        <v>746</v>
      </c>
      <c r="C22" s="201"/>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08"/>
      <c r="AG22" s="508"/>
      <c r="AH22" s="508"/>
      <c r="AI22" s="508"/>
      <c r="AJ22" s="508"/>
      <c r="AK22" s="508"/>
      <c r="AL22" s="508"/>
      <c r="AM22" s="508"/>
      <c r="AN22" s="508"/>
      <c r="AO22" s="508"/>
      <c r="AP22" s="508"/>
      <c r="AQ22" s="508"/>
      <c r="AR22" s="508"/>
      <c r="AS22" s="508"/>
      <c r="AT22" s="508"/>
      <c r="AU22" s="508"/>
      <c r="AV22" s="508"/>
      <c r="AW22" s="508"/>
      <c r="AX22" s="508"/>
      <c r="AY22" s="508"/>
      <c r="AZ22" s="508"/>
      <c r="BA22" s="508"/>
      <c r="BB22" s="508"/>
      <c r="BC22" s="508"/>
      <c r="BD22" s="508"/>
      <c r="BE22" s="508"/>
      <c r="BF22" s="508"/>
      <c r="BG22" s="508"/>
      <c r="BH22" s="508"/>
      <c r="BI22" s="508"/>
      <c r="BJ22" s="508"/>
      <c r="BK22" s="508"/>
      <c r="BL22" s="508"/>
      <c r="BM22" s="508"/>
      <c r="BN22" s="508"/>
      <c r="BO22" s="508"/>
      <c r="BP22" s="508"/>
      <c r="BQ22" s="508"/>
      <c r="BR22" s="508"/>
      <c r="BS22" s="508"/>
      <c r="BT22" s="508"/>
      <c r="BU22" s="508"/>
      <c r="BV22" s="508"/>
      <c r="BW22" s="508"/>
      <c r="BX22" s="508"/>
      <c r="BY22" s="508"/>
      <c r="BZ22" s="484">
        <v>124.83818269911916</v>
      </c>
      <c r="CA22" s="484">
        <v>131.31475294753116</v>
      </c>
      <c r="CB22" s="484">
        <v>2.99E-4</v>
      </c>
      <c r="CC22" s="484">
        <v>0</v>
      </c>
      <c r="CD22" s="484">
        <v>0</v>
      </c>
      <c r="CE22" s="484">
        <v>0</v>
      </c>
      <c r="CF22" s="484">
        <v>0</v>
      </c>
      <c r="CG22" s="485">
        <v>0</v>
      </c>
    </row>
    <row r="23" spans="1:85" x14ac:dyDescent="0.35">
      <c r="A23" s="436"/>
      <c r="B23" s="201" t="s">
        <v>747</v>
      </c>
      <c r="C23" s="201"/>
      <c r="D23" s="509"/>
      <c r="E23" s="509"/>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509"/>
      <c r="AL23" s="509"/>
      <c r="AM23" s="509"/>
      <c r="AN23" s="509"/>
      <c r="AO23" s="509"/>
      <c r="AP23" s="509"/>
      <c r="AQ23" s="509"/>
      <c r="AR23" s="509"/>
      <c r="AS23" s="509"/>
      <c r="AT23" s="509"/>
      <c r="AU23" s="509"/>
      <c r="AV23" s="509"/>
      <c r="AW23" s="509"/>
      <c r="AX23" s="509"/>
      <c r="AY23" s="509"/>
      <c r="AZ23" s="509"/>
      <c r="BA23" s="509"/>
      <c r="BB23" s="509"/>
      <c r="BC23" s="509"/>
      <c r="BD23" s="509"/>
      <c r="BE23" s="509"/>
      <c r="BF23" s="509"/>
      <c r="BG23" s="509"/>
      <c r="BH23" s="509"/>
      <c r="BI23" s="509"/>
      <c r="BJ23" s="509"/>
      <c r="BK23" s="509"/>
      <c r="BL23" s="509"/>
      <c r="BM23" s="509"/>
      <c r="BN23" s="509"/>
      <c r="BO23" s="509"/>
      <c r="BP23" s="509"/>
      <c r="BQ23" s="509"/>
      <c r="BR23" s="509"/>
      <c r="BS23" s="509"/>
      <c r="BT23" s="509"/>
      <c r="BU23" s="509"/>
      <c r="BV23" s="509"/>
      <c r="BW23" s="509"/>
      <c r="BX23" s="509"/>
      <c r="BY23" s="509"/>
      <c r="BZ23" s="484">
        <v>984.93875403047514</v>
      </c>
      <c r="CA23" s="484">
        <v>1277.5199932898602</v>
      </c>
      <c r="CB23" s="484">
        <v>37.862259117934279</v>
      </c>
      <c r="CC23" s="484">
        <v>0</v>
      </c>
      <c r="CD23" s="484">
        <v>0</v>
      </c>
      <c r="CE23" s="484">
        <v>0</v>
      </c>
      <c r="CF23" s="484">
        <v>0</v>
      </c>
      <c r="CG23" s="485">
        <v>0</v>
      </c>
    </row>
    <row r="24" spans="1:85" x14ac:dyDescent="0.35">
      <c r="A24" s="436"/>
      <c r="B24" s="201" t="s">
        <v>748</v>
      </c>
      <c r="C24" s="201"/>
      <c r="D24" s="509"/>
      <c r="E24" s="509"/>
      <c r="F24" s="509"/>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c r="BA24" s="509"/>
      <c r="BB24" s="509"/>
      <c r="BC24" s="509"/>
      <c r="BD24" s="509"/>
      <c r="BE24" s="509"/>
      <c r="BF24" s="509"/>
      <c r="BG24" s="509"/>
      <c r="BH24" s="509"/>
      <c r="BI24" s="509"/>
      <c r="BJ24" s="509"/>
      <c r="BK24" s="509"/>
      <c r="BL24" s="509"/>
      <c r="BM24" s="509"/>
      <c r="BN24" s="509"/>
      <c r="BO24" s="509"/>
      <c r="BP24" s="509"/>
      <c r="BQ24" s="509"/>
      <c r="BR24" s="509"/>
      <c r="BS24" s="509"/>
      <c r="BT24" s="509"/>
      <c r="BU24" s="509"/>
      <c r="BV24" s="509"/>
      <c r="BW24" s="509"/>
      <c r="BX24" s="509"/>
      <c r="BY24" s="509"/>
      <c r="BZ24" s="484">
        <v>2750.2376661173912</v>
      </c>
      <c r="CA24" s="484">
        <v>2684.9278501058184</v>
      </c>
      <c r="CB24" s="484">
        <v>0</v>
      </c>
      <c r="CC24" s="484">
        <v>0</v>
      </c>
      <c r="CD24" s="484">
        <v>0</v>
      </c>
      <c r="CE24" s="484">
        <v>0</v>
      </c>
      <c r="CF24" s="484">
        <v>0</v>
      </c>
      <c r="CG24" s="485">
        <v>0</v>
      </c>
    </row>
    <row r="25" spans="1:85" x14ac:dyDescent="0.35">
      <c r="A25" s="436"/>
      <c r="B25" s="201" t="s">
        <v>749</v>
      </c>
      <c r="C25" s="201"/>
      <c r="D25" s="509"/>
      <c r="E25" s="509"/>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c r="AJ25" s="509"/>
      <c r="AK25" s="509"/>
      <c r="AL25" s="509"/>
      <c r="AM25" s="509"/>
      <c r="AN25" s="509"/>
      <c r="AO25" s="509"/>
      <c r="AP25" s="509"/>
      <c r="AQ25" s="509"/>
      <c r="AR25" s="509"/>
      <c r="AS25" s="509"/>
      <c r="AT25" s="509"/>
      <c r="AU25" s="509"/>
      <c r="AV25" s="509"/>
      <c r="AW25" s="509"/>
      <c r="AX25" s="509"/>
      <c r="AY25" s="509"/>
      <c r="AZ25" s="509"/>
      <c r="BA25" s="509"/>
      <c r="BB25" s="509"/>
      <c r="BC25" s="509"/>
      <c r="BD25" s="509"/>
      <c r="BE25" s="509"/>
      <c r="BF25" s="509"/>
      <c r="BG25" s="509"/>
      <c r="BH25" s="509"/>
      <c r="BI25" s="509"/>
      <c r="BJ25" s="509"/>
      <c r="BK25" s="509"/>
      <c r="BL25" s="509"/>
      <c r="BM25" s="509"/>
      <c r="BN25" s="509"/>
      <c r="BO25" s="509"/>
      <c r="BP25" s="509"/>
      <c r="BQ25" s="509"/>
      <c r="BR25" s="509"/>
      <c r="BS25" s="509"/>
      <c r="BT25" s="509"/>
      <c r="BU25" s="509"/>
      <c r="BV25" s="509"/>
      <c r="BW25" s="509"/>
      <c r="BX25" s="484"/>
      <c r="BY25" s="484"/>
      <c r="BZ25" s="484">
        <v>231.48917580387382</v>
      </c>
      <c r="CA25" s="484">
        <v>228.00368329474765</v>
      </c>
      <c r="CB25" s="484">
        <v>0.47188907999999996</v>
      </c>
      <c r="CC25" s="484">
        <v>0</v>
      </c>
      <c r="CD25" s="484">
        <v>0</v>
      </c>
      <c r="CE25" s="484">
        <v>0</v>
      </c>
      <c r="CF25" s="484">
        <v>0</v>
      </c>
      <c r="CG25" s="485">
        <v>0</v>
      </c>
    </row>
    <row r="26" spans="1:85" x14ac:dyDescent="0.35">
      <c r="A26" s="436"/>
      <c r="B26" s="201" t="s">
        <v>750</v>
      </c>
      <c r="C26" s="201"/>
      <c r="D26" s="509"/>
      <c r="E26" s="509"/>
      <c r="F26" s="509"/>
      <c r="G26" s="509"/>
      <c r="H26" s="509"/>
      <c r="I26" s="509"/>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09"/>
      <c r="AY26" s="509"/>
      <c r="AZ26" s="509"/>
      <c r="BA26" s="509"/>
      <c r="BB26" s="509"/>
      <c r="BC26" s="509"/>
      <c r="BD26" s="509"/>
      <c r="BE26" s="509"/>
      <c r="BF26" s="509"/>
      <c r="BG26" s="509"/>
      <c r="BH26" s="509"/>
      <c r="BI26" s="509"/>
      <c r="BJ26" s="509"/>
      <c r="BK26" s="509"/>
      <c r="BL26" s="509"/>
      <c r="BM26" s="509"/>
      <c r="BN26" s="509"/>
      <c r="BO26" s="509"/>
      <c r="BP26" s="509"/>
      <c r="BQ26" s="509"/>
      <c r="BR26" s="509"/>
      <c r="BS26" s="509"/>
      <c r="BT26" s="509"/>
      <c r="BU26" s="509"/>
      <c r="BV26" s="509"/>
      <c r="BW26" s="509"/>
      <c r="BX26" s="484"/>
      <c r="BY26" s="484"/>
      <c r="BZ26" s="484">
        <v>219.31597824896949</v>
      </c>
      <c r="CA26" s="484">
        <v>198.85577266819681</v>
      </c>
      <c r="CB26" s="484">
        <v>9.0975E-2</v>
      </c>
      <c r="CC26" s="484">
        <v>0</v>
      </c>
      <c r="CD26" s="484">
        <v>0</v>
      </c>
      <c r="CE26" s="484">
        <v>0</v>
      </c>
      <c r="CF26" s="484">
        <v>0</v>
      </c>
      <c r="CG26" s="485">
        <v>0</v>
      </c>
    </row>
    <row r="27" spans="1:85" x14ac:dyDescent="0.35">
      <c r="A27" s="436"/>
      <c r="B27" s="201" t="s">
        <v>751</v>
      </c>
      <c r="C27" s="62"/>
      <c r="D27" s="508"/>
      <c r="E27" s="508"/>
      <c r="F27" s="508"/>
      <c r="G27" s="508"/>
      <c r="H27" s="508"/>
      <c r="I27" s="508"/>
      <c r="J27" s="508"/>
      <c r="K27" s="508"/>
      <c r="L27" s="508"/>
      <c r="M27" s="508"/>
      <c r="N27" s="508"/>
      <c r="O27" s="508"/>
      <c r="P27" s="508"/>
      <c r="Q27" s="508"/>
      <c r="R27" s="508"/>
      <c r="S27" s="508"/>
      <c r="T27" s="508"/>
      <c r="U27" s="508"/>
      <c r="V27" s="508"/>
      <c r="W27" s="508"/>
      <c r="X27" s="508"/>
      <c r="Y27" s="508"/>
      <c r="Z27" s="508"/>
      <c r="AA27" s="508"/>
      <c r="AB27" s="508"/>
      <c r="AC27" s="508"/>
      <c r="AD27" s="508"/>
      <c r="AE27" s="508"/>
      <c r="AF27" s="508"/>
      <c r="AG27" s="508"/>
      <c r="AH27" s="508"/>
      <c r="AI27" s="508"/>
      <c r="AJ27" s="508"/>
      <c r="AK27" s="508"/>
      <c r="AL27" s="508"/>
      <c r="AM27" s="508"/>
      <c r="AN27" s="508"/>
      <c r="AO27" s="508"/>
      <c r="AP27" s="508"/>
      <c r="AQ27" s="508"/>
      <c r="AR27" s="508"/>
      <c r="AS27" s="508"/>
      <c r="AT27" s="508"/>
      <c r="AU27" s="508"/>
      <c r="AV27" s="508"/>
      <c r="AW27" s="508"/>
      <c r="AX27" s="508"/>
      <c r="AY27" s="508"/>
      <c r="AZ27" s="508"/>
      <c r="BA27" s="508"/>
      <c r="BB27" s="508"/>
      <c r="BC27" s="508"/>
      <c r="BD27" s="508"/>
      <c r="BE27" s="508"/>
      <c r="BF27" s="508"/>
      <c r="BG27" s="508"/>
      <c r="BH27" s="508"/>
      <c r="BI27" s="508"/>
      <c r="BJ27" s="508"/>
      <c r="BK27" s="508"/>
      <c r="BL27" s="508"/>
      <c r="BM27" s="508"/>
      <c r="BN27" s="508"/>
      <c r="BO27" s="508"/>
      <c r="BP27" s="508"/>
      <c r="BQ27" s="508"/>
      <c r="BR27" s="508"/>
      <c r="BS27" s="508"/>
      <c r="BT27" s="508"/>
      <c r="BU27" s="508"/>
      <c r="BV27" s="508"/>
      <c r="BW27" s="508"/>
      <c r="BX27" s="480"/>
      <c r="BY27" s="480"/>
      <c r="BZ27" s="484">
        <v>499.37893253922903</v>
      </c>
      <c r="CA27" s="484">
        <v>525.78625842722784</v>
      </c>
      <c r="CB27" s="484">
        <v>2.6940057100000003</v>
      </c>
      <c r="CC27" s="484">
        <v>0</v>
      </c>
      <c r="CD27" s="484">
        <v>0</v>
      </c>
      <c r="CE27" s="484">
        <v>0</v>
      </c>
      <c r="CF27" s="484">
        <v>0</v>
      </c>
      <c r="CG27" s="485">
        <v>0</v>
      </c>
    </row>
    <row r="28" spans="1:85" x14ac:dyDescent="0.35">
      <c r="A28" s="436"/>
      <c r="B28" s="201" t="s">
        <v>752</v>
      </c>
      <c r="C28" s="62"/>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08"/>
      <c r="AI28" s="508"/>
      <c r="AJ28" s="508"/>
      <c r="AK28" s="508"/>
      <c r="AL28" s="508"/>
      <c r="AM28" s="508"/>
      <c r="AN28" s="508"/>
      <c r="AO28" s="508"/>
      <c r="AP28" s="508"/>
      <c r="AQ28" s="508"/>
      <c r="AR28" s="508"/>
      <c r="AS28" s="508"/>
      <c r="AT28" s="508"/>
      <c r="AU28" s="508"/>
      <c r="AV28" s="508"/>
      <c r="AW28" s="508"/>
      <c r="AX28" s="508"/>
      <c r="AY28" s="508"/>
      <c r="AZ28" s="508"/>
      <c r="BA28" s="508"/>
      <c r="BB28" s="508"/>
      <c r="BC28" s="508"/>
      <c r="BD28" s="508"/>
      <c r="BE28" s="508"/>
      <c r="BF28" s="508"/>
      <c r="BG28" s="508"/>
      <c r="BH28" s="508"/>
      <c r="BI28" s="508"/>
      <c r="BJ28" s="508"/>
      <c r="BK28" s="508"/>
      <c r="BL28" s="508"/>
      <c r="BM28" s="508"/>
      <c r="BN28" s="508"/>
      <c r="BO28" s="508"/>
      <c r="BP28" s="508"/>
      <c r="BQ28" s="508"/>
      <c r="BR28" s="508"/>
      <c r="BS28" s="508"/>
      <c r="BT28" s="508"/>
      <c r="BU28" s="508"/>
      <c r="BV28" s="508"/>
      <c r="BW28" s="508"/>
      <c r="BX28" s="480"/>
      <c r="BY28" s="480"/>
      <c r="BZ28" s="484">
        <v>2.7356908092886147</v>
      </c>
      <c r="CA28" s="484">
        <v>10.989818028696506</v>
      </c>
      <c r="CB28" s="484">
        <v>0</v>
      </c>
      <c r="CC28" s="484">
        <v>0</v>
      </c>
      <c r="CD28" s="484">
        <v>0</v>
      </c>
      <c r="CE28" s="484">
        <v>0</v>
      </c>
      <c r="CF28" s="484">
        <v>0</v>
      </c>
      <c r="CG28" s="485">
        <v>0</v>
      </c>
    </row>
    <row r="29" spans="1:85" ht="16" thickBot="1" x14ac:dyDescent="0.4">
      <c r="A29" s="436"/>
      <c r="B29" s="201" t="s">
        <v>753</v>
      </c>
      <c r="C29" s="62"/>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c r="AQ29" s="508"/>
      <c r="AR29" s="508"/>
      <c r="AS29" s="508"/>
      <c r="AT29" s="508"/>
      <c r="AU29" s="508"/>
      <c r="AV29" s="508"/>
      <c r="AW29" s="508"/>
      <c r="AX29" s="508"/>
      <c r="AY29" s="508"/>
      <c r="AZ29" s="508"/>
      <c r="BA29" s="508"/>
      <c r="BB29" s="508"/>
      <c r="BC29" s="508"/>
      <c r="BD29" s="508"/>
      <c r="BE29" s="508"/>
      <c r="BF29" s="508"/>
      <c r="BG29" s="508"/>
      <c r="BH29" s="508"/>
      <c r="BI29" s="508"/>
      <c r="BJ29" s="508"/>
      <c r="BK29" s="508"/>
      <c r="BL29" s="508"/>
      <c r="BM29" s="508"/>
      <c r="BN29" s="508"/>
      <c r="BO29" s="508"/>
      <c r="BP29" s="508"/>
      <c r="BQ29" s="508"/>
      <c r="BR29" s="508"/>
      <c r="BS29" s="508"/>
      <c r="BT29" s="508"/>
      <c r="BU29" s="508"/>
      <c r="BV29" s="508"/>
      <c r="BW29" s="508"/>
      <c r="BX29" s="480"/>
      <c r="BY29" s="480"/>
      <c r="BZ29" s="484">
        <v>0.22948528113626213</v>
      </c>
      <c r="CA29" s="484">
        <v>11.8384016358085</v>
      </c>
      <c r="CB29" s="484">
        <v>0</v>
      </c>
      <c r="CC29" s="484">
        <v>0</v>
      </c>
      <c r="CD29" s="484">
        <v>0</v>
      </c>
      <c r="CE29" s="484">
        <v>0</v>
      </c>
      <c r="CF29" s="484">
        <v>0</v>
      </c>
      <c r="CG29" s="485">
        <v>0</v>
      </c>
    </row>
    <row r="30" spans="1:85" x14ac:dyDescent="0.35">
      <c r="A30" s="502"/>
      <c r="B30" s="37" t="s">
        <v>754</v>
      </c>
      <c r="C30" s="438"/>
      <c r="D30" s="40" t="s">
        <v>274</v>
      </c>
      <c r="E30" s="40" t="s">
        <v>275</v>
      </c>
      <c r="F30" s="40" t="s">
        <v>276</v>
      </c>
      <c r="G30" s="40" t="s">
        <v>277</v>
      </c>
      <c r="H30" s="40" t="s">
        <v>278</v>
      </c>
      <c r="I30" s="40" t="s">
        <v>279</v>
      </c>
      <c r="J30" s="40" t="s">
        <v>280</v>
      </c>
      <c r="K30" s="40" t="s">
        <v>281</v>
      </c>
      <c r="L30" s="40" t="s">
        <v>282</v>
      </c>
      <c r="M30" s="40" t="s">
        <v>283</v>
      </c>
      <c r="N30" s="40" t="s">
        <v>284</v>
      </c>
      <c r="O30" s="40" t="s">
        <v>285</v>
      </c>
      <c r="P30" s="40" t="s">
        <v>286</v>
      </c>
      <c r="Q30" s="40" t="s">
        <v>287</v>
      </c>
      <c r="R30" s="40" t="s">
        <v>288</v>
      </c>
      <c r="S30" s="40" t="s">
        <v>289</v>
      </c>
      <c r="T30" s="40" t="s">
        <v>290</v>
      </c>
      <c r="U30" s="40" t="s">
        <v>291</v>
      </c>
      <c r="V30" s="40" t="s">
        <v>292</v>
      </c>
      <c r="W30" s="40" t="s">
        <v>293</v>
      </c>
      <c r="X30" s="40" t="s">
        <v>294</v>
      </c>
      <c r="Y30" s="40" t="s">
        <v>295</v>
      </c>
      <c r="Z30" s="40" t="s">
        <v>296</v>
      </c>
      <c r="AA30" s="40" t="s">
        <v>297</v>
      </c>
      <c r="AB30" s="40" t="s">
        <v>298</v>
      </c>
      <c r="AC30" s="40" t="s">
        <v>299</v>
      </c>
      <c r="AD30" s="40" t="s">
        <v>300</v>
      </c>
      <c r="AE30" s="40" t="s">
        <v>301</v>
      </c>
      <c r="AF30" s="40" t="s">
        <v>302</v>
      </c>
      <c r="AG30" s="40" t="s">
        <v>303</v>
      </c>
      <c r="AH30" s="40" t="s">
        <v>304</v>
      </c>
      <c r="AI30" s="40" t="s">
        <v>305</v>
      </c>
      <c r="AJ30" s="40" t="s">
        <v>306</v>
      </c>
      <c r="AK30" s="40" t="s">
        <v>307</v>
      </c>
      <c r="AL30" s="40" t="s">
        <v>308</v>
      </c>
      <c r="AM30" s="40" t="s">
        <v>309</v>
      </c>
      <c r="AN30" s="40" t="s">
        <v>310</v>
      </c>
      <c r="AO30" s="40" t="s">
        <v>311</v>
      </c>
      <c r="AP30" s="40" t="s">
        <v>312</v>
      </c>
      <c r="AQ30" s="40" t="s">
        <v>313</v>
      </c>
      <c r="AR30" s="40" t="s">
        <v>314</v>
      </c>
      <c r="AS30" s="40" t="s">
        <v>315</v>
      </c>
      <c r="AT30" s="40" t="s">
        <v>316</v>
      </c>
      <c r="AU30" s="40" t="s">
        <v>317</v>
      </c>
      <c r="AV30" s="40" t="s">
        <v>318</v>
      </c>
      <c r="AW30" s="40" t="s">
        <v>319</v>
      </c>
      <c r="AX30" s="40" t="s">
        <v>320</v>
      </c>
      <c r="AY30" s="40" t="s">
        <v>211</v>
      </c>
      <c r="AZ30" s="40" t="s">
        <v>212</v>
      </c>
      <c r="BA30" s="40" t="s">
        <v>213</v>
      </c>
      <c r="BB30" s="40" t="s">
        <v>214</v>
      </c>
      <c r="BC30" s="40" t="s">
        <v>215</v>
      </c>
      <c r="BD30" s="40" t="s">
        <v>216</v>
      </c>
      <c r="BE30" s="40" t="s">
        <v>217</v>
      </c>
      <c r="BF30" s="40" t="s">
        <v>218</v>
      </c>
      <c r="BG30" s="40" t="s">
        <v>219</v>
      </c>
      <c r="BH30" s="40" t="s">
        <v>220</v>
      </c>
      <c r="BI30" s="40" t="s">
        <v>221</v>
      </c>
      <c r="BJ30" s="40" t="s">
        <v>222</v>
      </c>
      <c r="BK30" s="40" t="s">
        <v>223</v>
      </c>
      <c r="BL30" s="40" t="s">
        <v>224</v>
      </c>
      <c r="BM30" s="40" t="s">
        <v>225</v>
      </c>
      <c r="BN30" s="40" t="s">
        <v>226</v>
      </c>
      <c r="BO30" s="40" t="s">
        <v>227</v>
      </c>
      <c r="BP30" s="40" t="s">
        <v>228</v>
      </c>
      <c r="BQ30" s="40" t="s">
        <v>229</v>
      </c>
      <c r="BR30" s="40" t="s">
        <v>230</v>
      </c>
      <c r="BS30" s="40" t="s">
        <v>231</v>
      </c>
      <c r="BT30" s="40" t="s">
        <v>232</v>
      </c>
      <c r="BU30" s="40" t="s">
        <v>233</v>
      </c>
      <c r="BV30" s="40" t="s">
        <v>234</v>
      </c>
      <c r="BW30" s="40" t="s">
        <v>235</v>
      </c>
      <c r="BX30" s="40" t="s">
        <v>236</v>
      </c>
      <c r="BY30" s="40" t="s">
        <v>237</v>
      </c>
      <c r="BZ30" s="40" t="s">
        <v>238</v>
      </c>
      <c r="CA30" s="40" t="s">
        <v>239</v>
      </c>
      <c r="CB30" s="40" t="s">
        <v>240</v>
      </c>
      <c r="CC30" s="40" t="s">
        <v>241</v>
      </c>
      <c r="CD30" s="40" t="s">
        <v>242</v>
      </c>
      <c r="CE30" s="40" t="s">
        <v>243</v>
      </c>
      <c r="CF30" s="40" t="s">
        <v>244</v>
      </c>
      <c r="CG30" s="535" t="s">
        <v>245</v>
      </c>
    </row>
    <row r="31" spans="1:85" s="252" customFormat="1" x14ac:dyDescent="0.35">
      <c r="A31" s="511"/>
      <c r="B31" s="440" t="s">
        <v>755</v>
      </c>
      <c r="C31" s="441"/>
      <c r="D31" s="284" t="s">
        <v>247</v>
      </c>
      <c r="E31" s="284" t="s">
        <v>247</v>
      </c>
      <c r="F31" s="284" t="s">
        <v>247</v>
      </c>
      <c r="G31" s="284" t="s">
        <v>247</v>
      </c>
      <c r="H31" s="284" t="s">
        <v>247</v>
      </c>
      <c r="I31" s="284" t="s">
        <v>247</v>
      </c>
      <c r="J31" s="284" t="s">
        <v>247</v>
      </c>
      <c r="K31" s="284" t="s">
        <v>247</v>
      </c>
      <c r="L31" s="284" t="s">
        <v>247</v>
      </c>
      <c r="M31" s="284" t="s">
        <v>247</v>
      </c>
      <c r="N31" s="284" t="s">
        <v>247</v>
      </c>
      <c r="O31" s="284" t="s">
        <v>247</v>
      </c>
      <c r="P31" s="284" t="s">
        <v>247</v>
      </c>
      <c r="Q31" s="284" t="s">
        <v>247</v>
      </c>
      <c r="R31" s="284" t="s">
        <v>247</v>
      </c>
      <c r="S31" s="284" t="s">
        <v>247</v>
      </c>
      <c r="T31" s="284" t="s">
        <v>247</v>
      </c>
      <c r="U31" s="284" t="s">
        <v>247</v>
      </c>
      <c r="V31" s="284" t="s">
        <v>247</v>
      </c>
      <c r="W31" s="284" t="s">
        <v>247</v>
      </c>
      <c r="X31" s="284" t="s">
        <v>247</v>
      </c>
      <c r="Y31" s="284" t="s">
        <v>247</v>
      </c>
      <c r="Z31" s="284" t="s">
        <v>247</v>
      </c>
      <c r="AA31" s="284" t="s">
        <v>247</v>
      </c>
      <c r="AB31" s="284" t="s">
        <v>247</v>
      </c>
      <c r="AC31" s="284" t="s">
        <v>247</v>
      </c>
      <c r="AD31" s="284" t="s">
        <v>247</v>
      </c>
      <c r="AE31" s="284" t="s">
        <v>247</v>
      </c>
      <c r="AF31" s="284" t="s">
        <v>247</v>
      </c>
      <c r="AG31" s="284" t="s">
        <v>247</v>
      </c>
      <c r="AH31" s="284" t="s">
        <v>247</v>
      </c>
      <c r="AI31" s="284" t="s">
        <v>247</v>
      </c>
      <c r="AJ31" s="284" t="s">
        <v>247</v>
      </c>
      <c r="AK31" s="284" t="s">
        <v>247</v>
      </c>
      <c r="AL31" s="284" t="s">
        <v>247</v>
      </c>
      <c r="AM31" s="284" t="s">
        <v>247</v>
      </c>
      <c r="AN31" s="284" t="s">
        <v>247</v>
      </c>
      <c r="AO31" s="284" t="s">
        <v>247</v>
      </c>
      <c r="AP31" s="284" t="s">
        <v>247</v>
      </c>
      <c r="AQ31" s="284" t="s">
        <v>247</v>
      </c>
      <c r="AR31" s="284" t="s">
        <v>247</v>
      </c>
      <c r="AS31" s="284" t="s">
        <v>247</v>
      </c>
      <c r="AT31" s="284" t="s">
        <v>247</v>
      </c>
      <c r="AU31" s="284" t="s">
        <v>247</v>
      </c>
      <c r="AV31" s="284" t="s">
        <v>247</v>
      </c>
      <c r="AW31" s="284" t="s">
        <v>247</v>
      </c>
      <c r="AX31" s="284" t="s">
        <v>247</v>
      </c>
      <c r="AY31" s="284" t="s">
        <v>247</v>
      </c>
      <c r="AZ31" s="284" t="s">
        <v>247</v>
      </c>
      <c r="BA31" s="284" t="s">
        <v>247</v>
      </c>
      <c r="BB31" s="284" t="s">
        <v>247</v>
      </c>
      <c r="BC31" s="284" t="s">
        <v>247</v>
      </c>
      <c r="BD31" s="284" t="s">
        <v>247</v>
      </c>
      <c r="BE31" s="284" t="s">
        <v>247</v>
      </c>
      <c r="BF31" s="284" t="s">
        <v>247</v>
      </c>
      <c r="BG31" s="284" t="s">
        <v>247</v>
      </c>
      <c r="BH31" s="284" t="s">
        <v>247</v>
      </c>
      <c r="BI31" s="284" t="s">
        <v>247</v>
      </c>
      <c r="BJ31" s="284" t="s">
        <v>247</v>
      </c>
      <c r="BK31" s="284" t="s">
        <v>247</v>
      </c>
      <c r="BL31" s="284" t="s">
        <v>247</v>
      </c>
      <c r="BM31" s="284" t="s">
        <v>247</v>
      </c>
      <c r="BN31" s="284" t="s">
        <v>247</v>
      </c>
      <c r="BO31" s="284" t="s">
        <v>247</v>
      </c>
      <c r="BP31" s="284" t="s">
        <v>247</v>
      </c>
      <c r="BQ31" s="284" t="s">
        <v>247</v>
      </c>
      <c r="BR31" s="284" t="s">
        <v>247</v>
      </c>
      <c r="BS31" s="284" t="s">
        <v>247</v>
      </c>
      <c r="BT31" s="284" t="s">
        <v>247</v>
      </c>
      <c r="BU31" s="284" t="s">
        <v>247</v>
      </c>
      <c r="BV31" s="284" t="s">
        <v>247</v>
      </c>
      <c r="BW31" s="284" t="s">
        <v>247</v>
      </c>
      <c r="BX31" s="284" t="s">
        <v>247</v>
      </c>
      <c r="BY31" s="284" t="s">
        <v>247</v>
      </c>
      <c r="BZ31" s="284" t="s">
        <v>247</v>
      </c>
      <c r="CA31" s="284" t="s">
        <v>248</v>
      </c>
      <c r="CB31" s="284" t="s">
        <v>248</v>
      </c>
      <c r="CC31" s="284" t="s">
        <v>248</v>
      </c>
      <c r="CD31" s="284" t="s">
        <v>248</v>
      </c>
      <c r="CE31" s="284" t="s">
        <v>248</v>
      </c>
      <c r="CF31" s="284" t="s">
        <v>248</v>
      </c>
      <c r="CG31" s="285" t="s">
        <v>248</v>
      </c>
    </row>
    <row r="32" spans="1:85" x14ac:dyDescent="0.35">
      <c r="A32" s="511"/>
      <c r="B32" s="69" t="s">
        <v>260</v>
      </c>
      <c r="C32" s="107"/>
      <c r="D32" s="509"/>
      <c r="E32" s="509"/>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09"/>
      <c r="AJ32" s="509"/>
      <c r="AK32" s="509"/>
      <c r="AL32" s="509"/>
      <c r="AM32" s="509"/>
      <c r="AN32" s="509"/>
      <c r="AO32" s="509"/>
      <c r="AP32" s="509"/>
      <c r="AQ32" s="509"/>
      <c r="AR32" s="509"/>
      <c r="AS32" s="509"/>
      <c r="AT32" s="509"/>
      <c r="AU32" s="509"/>
      <c r="AV32" s="509"/>
      <c r="AW32" s="509"/>
      <c r="AX32" s="509"/>
      <c r="AY32" s="509"/>
      <c r="AZ32" s="509"/>
      <c r="BA32" s="509"/>
      <c r="BB32" s="509"/>
      <c r="BC32" s="509"/>
      <c r="BD32" s="509"/>
      <c r="BE32" s="509"/>
      <c r="BF32" s="509"/>
      <c r="BG32" s="509"/>
      <c r="BH32" s="509"/>
      <c r="BI32" s="509"/>
      <c r="BJ32" s="509"/>
      <c r="BK32" s="509"/>
      <c r="BL32" s="509"/>
      <c r="BM32" s="509"/>
      <c r="BN32" s="509"/>
      <c r="BO32" s="509"/>
      <c r="BP32" s="509"/>
      <c r="BQ32" s="509"/>
      <c r="BR32" s="509"/>
      <c r="BS32" s="509"/>
      <c r="BT32" s="509"/>
      <c r="BU32" s="509"/>
      <c r="BV32" s="509"/>
      <c r="BW32" s="509"/>
      <c r="BX32" s="509"/>
      <c r="BY32" s="509"/>
      <c r="BZ32" s="536">
        <f t="shared" ref="BZ32:CG32" si="2">SUM(BZ33:BZ40)</f>
        <v>213.86099300000001</v>
      </c>
      <c r="CA32" s="536">
        <f t="shared" si="2"/>
        <v>284.25853885000004</v>
      </c>
      <c r="CB32" s="536">
        <f t="shared" si="2"/>
        <v>0</v>
      </c>
      <c r="CC32" s="536">
        <f t="shared" si="2"/>
        <v>0</v>
      </c>
      <c r="CD32" s="536">
        <f t="shared" si="2"/>
        <v>0</v>
      </c>
      <c r="CE32" s="536">
        <f t="shared" si="2"/>
        <v>0</v>
      </c>
      <c r="CF32" s="536">
        <f t="shared" si="2"/>
        <v>0</v>
      </c>
      <c r="CG32" s="537">
        <f t="shared" si="2"/>
        <v>0</v>
      </c>
    </row>
    <row r="33" spans="1:85" x14ac:dyDescent="0.35">
      <c r="A33" s="511"/>
      <c r="B33" s="201" t="s">
        <v>743</v>
      </c>
      <c r="C33" s="201"/>
      <c r="D33" s="509"/>
      <c r="E33" s="509"/>
      <c r="F33" s="509"/>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509"/>
      <c r="AE33" s="509"/>
      <c r="AF33" s="509"/>
      <c r="AG33" s="509"/>
      <c r="AH33" s="509"/>
      <c r="AI33" s="509"/>
      <c r="AJ33" s="509"/>
      <c r="AK33" s="509"/>
      <c r="AL33" s="509"/>
      <c r="AM33" s="509"/>
      <c r="AN33" s="509"/>
      <c r="AO33" s="509"/>
      <c r="AP33" s="509"/>
      <c r="AQ33" s="509"/>
      <c r="AR33" s="509"/>
      <c r="AS33" s="509"/>
      <c r="AT33" s="509"/>
      <c r="AU33" s="509"/>
      <c r="AV33" s="509"/>
      <c r="AW33" s="509"/>
      <c r="AX33" s="509"/>
      <c r="AY33" s="509"/>
      <c r="AZ33" s="509"/>
      <c r="BA33" s="509"/>
      <c r="BB33" s="509"/>
      <c r="BC33" s="509"/>
      <c r="BD33" s="509"/>
      <c r="BE33" s="509"/>
      <c r="BF33" s="509"/>
      <c r="BG33" s="509"/>
      <c r="BH33" s="509"/>
      <c r="BI33" s="509"/>
      <c r="BJ33" s="509"/>
      <c r="BK33" s="509"/>
      <c r="BL33" s="509"/>
      <c r="BM33" s="509"/>
      <c r="BN33" s="509"/>
      <c r="BO33" s="509"/>
      <c r="BP33" s="509"/>
      <c r="BQ33" s="509"/>
      <c r="BR33" s="509"/>
      <c r="BS33" s="509"/>
      <c r="BT33" s="509"/>
      <c r="BU33" s="509"/>
      <c r="BV33" s="509"/>
      <c r="BW33" s="509"/>
      <c r="BX33" s="509"/>
      <c r="BY33" s="509"/>
      <c r="BZ33" s="538">
        <v>72.505745000000005</v>
      </c>
      <c r="CA33" s="538">
        <v>112.5108915</v>
      </c>
      <c r="CB33" s="538">
        <v>0</v>
      </c>
      <c r="CC33" s="538">
        <v>0</v>
      </c>
      <c r="CD33" s="538">
        <v>0</v>
      </c>
      <c r="CE33" s="538">
        <v>0</v>
      </c>
      <c r="CF33" s="538">
        <v>0</v>
      </c>
      <c r="CG33" s="539">
        <v>0</v>
      </c>
    </row>
    <row r="34" spans="1:85" x14ac:dyDescent="0.35">
      <c r="A34" s="511"/>
      <c r="B34" s="201" t="s">
        <v>744</v>
      </c>
      <c r="C34" s="201"/>
      <c r="D34" s="509"/>
      <c r="E34" s="509"/>
      <c r="F34" s="509"/>
      <c r="G34" s="509"/>
      <c r="H34" s="509"/>
      <c r="I34" s="509"/>
      <c r="J34" s="509"/>
      <c r="K34" s="509"/>
      <c r="L34" s="509"/>
      <c r="M34" s="509"/>
      <c r="N34" s="509"/>
      <c r="O34" s="509"/>
      <c r="P34" s="509"/>
      <c r="Q34" s="509"/>
      <c r="R34" s="509"/>
      <c r="S34" s="509"/>
      <c r="T34" s="509"/>
      <c r="U34" s="509"/>
      <c r="V34" s="509"/>
      <c r="W34" s="509"/>
      <c r="X34" s="509"/>
      <c r="Y34" s="509"/>
      <c r="Z34" s="509"/>
      <c r="AA34" s="509"/>
      <c r="AB34" s="509"/>
      <c r="AC34" s="509"/>
      <c r="AD34" s="509"/>
      <c r="AE34" s="509"/>
      <c r="AF34" s="509"/>
      <c r="AG34" s="509"/>
      <c r="AH34" s="509"/>
      <c r="AI34" s="509"/>
      <c r="AJ34" s="509"/>
      <c r="AK34" s="509"/>
      <c r="AL34" s="509"/>
      <c r="AM34" s="509"/>
      <c r="AN34" s="509"/>
      <c r="AO34" s="509"/>
      <c r="AP34" s="509"/>
      <c r="AQ34" s="509"/>
      <c r="AR34" s="509"/>
      <c r="AS34" s="509"/>
      <c r="AT34" s="509"/>
      <c r="AU34" s="509"/>
      <c r="AV34" s="509"/>
      <c r="AW34" s="509"/>
      <c r="AX34" s="509"/>
      <c r="AY34" s="509"/>
      <c r="AZ34" s="509"/>
      <c r="BA34" s="509"/>
      <c r="BB34" s="509"/>
      <c r="BC34" s="509"/>
      <c r="BD34" s="509"/>
      <c r="BE34" s="509"/>
      <c r="BF34" s="509"/>
      <c r="BG34" s="509"/>
      <c r="BH34" s="509"/>
      <c r="BI34" s="509"/>
      <c r="BJ34" s="509"/>
      <c r="BK34" s="509"/>
      <c r="BL34" s="509"/>
      <c r="BM34" s="509"/>
      <c r="BN34" s="509"/>
      <c r="BO34" s="509"/>
      <c r="BP34" s="509"/>
      <c r="BQ34" s="509"/>
      <c r="BR34" s="509"/>
      <c r="BS34" s="509"/>
      <c r="BT34" s="509"/>
      <c r="BU34" s="509"/>
      <c r="BV34" s="509"/>
      <c r="BW34" s="509"/>
      <c r="BX34" s="509"/>
      <c r="BY34" s="509"/>
      <c r="BZ34" s="538">
        <v>3.51783</v>
      </c>
      <c r="CA34" s="538">
        <v>3.7034950000000002</v>
      </c>
      <c r="CB34" s="538">
        <v>0</v>
      </c>
      <c r="CC34" s="538">
        <v>0</v>
      </c>
      <c r="CD34" s="538">
        <v>0</v>
      </c>
      <c r="CE34" s="538">
        <v>0</v>
      </c>
      <c r="CF34" s="538">
        <v>0</v>
      </c>
      <c r="CG34" s="539">
        <v>0</v>
      </c>
    </row>
    <row r="35" spans="1:85" x14ac:dyDescent="0.35">
      <c r="A35" s="511"/>
      <c r="B35" s="201" t="s">
        <v>745</v>
      </c>
      <c r="C35" s="201"/>
      <c r="D35" s="508"/>
      <c r="E35" s="508"/>
      <c r="F35" s="508"/>
      <c r="G35" s="508"/>
      <c r="H35" s="508"/>
      <c r="I35" s="508"/>
      <c r="J35" s="508"/>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8"/>
      <c r="AQ35" s="508"/>
      <c r="AR35" s="508"/>
      <c r="AS35" s="508"/>
      <c r="AT35" s="508"/>
      <c r="AU35" s="508"/>
      <c r="AV35" s="508"/>
      <c r="AW35" s="508"/>
      <c r="AX35" s="508"/>
      <c r="AY35" s="508"/>
      <c r="AZ35" s="508"/>
      <c r="BA35" s="508"/>
      <c r="BB35" s="508"/>
      <c r="BC35" s="508"/>
      <c r="BD35" s="508"/>
      <c r="BE35" s="508"/>
      <c r="BF35" s="508"/>
      <c r="BG35" s="508"/>
      <c r="BH35" s="508"/>
      <c r="BI35" s="508"/>
      <c r="BJ35" s="508"/>
      <c r="BK35" s="508"/>
      <c r="BL35" s="508"/>
      <c r="BM35" s="508"/>
      <c r="BN35" s="508"/>
      <c r="BO35" s="508"/>
      <c r="BP35" s="508"/>
      <c r="BQ35" s="508"/>
      <c r="BR35" s="508"/>
      <c r="BS35" s="508"/>
      <c r="BT35" s="508"/>
      <c r="BU35" s="508"/>
      <c r="BV35" s="508"/>
      <c r="BW35" s="508"/>
      <c r="BX35" s="508"/>
      <c r="BY35" s="508"/>
      <c r="BZ35" s="538">
        <v>43.587004</v>
      </c>
      <c r="CA35" s="538">
        <v>55.201610000000002</v>
      </c>
      <c r="CB35" s="538">
        <v>0</v>
      </c>
      <c r="CC35" s="538">
        <v>0</v>
      </c>
      <c r="CD35" s="538">
        <v>0</v>
      </c>
      <c r="CE35" s="538">
        <v>0</v>
      </c>
      <c r="CF35" s="538">
        <v>0</v>
      </c>
      <c r="CG35" s="539">
        <v>0</v>
      </c>
    </row>
    <row r="36" spans="1:85" x14ac:dyDescent="0.35">
      <c r="A36" s="506"/>
      <c r="B36" s="201" t="s">
        <v>746</v>
      </c>
      <c r="C36" s="201"/>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509"/>
      <c r="AZ36" s="509"/>
      <c r="BA36" s="509"/>
      <c r="BB36" s="509"/>
      <c r="BC36" s="509"/>
      <c r="BD36" s="509"/>
      <c r="BE36" s="509"/>
      <c r="BF36" s="509"/>
      <c r="BG36" s="509"/>
      <c r="BH36" s="509"/>
      <c r="BI36" s="509"/>
      <c r="BJ36" s="509"/>
      <c r="BK36" s="509"/>
      <c r="BL36" s="509"/>
      <c r="BM36" s="509"/>
      <c r="BN36" s="509"/>
      <c r="BO36" s="509"/>
      <c r="BP36" s="509"/>
      <c r="BQ36" s="509"/>
      <c r="BR36" s="509"/>
      <c r="BS36" s="509"/>
      <c r="BT36" s="509"/>
      <c r="BU36" s="509"/>
      <c r="BV36" s="509"/>
      <c r="BW36" s="509"/>
      <c r="BX36" s="509"/>
      <c r="BY36" s="509"/>
      <c r="BZ36" s="538">
        <v>10.020866</v>
      </c>
      <c r="CA36" s="538">
        <v>11.750628000000001</v>
      </c>
      <c r="CB36" s="538">
        <v>0</v>
      </c>
      <c r="CC36" s="538">
        <v>0</v>
      </c>
      <c r="CD36" s="538">
        <v>0</v>
      </c>
      <c r="CE36" s="538">
        <v>0</v>
      </c>
      <c r="CF36" s="538">
        <v>0</v>
      </c>
      <c r="CG36" s="539">
        <v>0</v>
      </c>
    </row>
    <row r="37" spans="1:85" x14ac:dyDescent="0.35">
      <c r="A37" s="506"/>
      <c r="B37" s="201" t="s">
        <v>747</v>
      </c>
      <c r="C37" s="201"/>
      <c r="D37" s="509"/>
      <c r="E37" s="509"/>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509"/>
      <c r="BA37" s="509"/>
      <c r="BB37" s="509"/>
      <c r="BC37" s="509"/>
      <c r="BD37" s="509"/>
      <c r="BE37" s="509"/>
      <c r="BF37" s="509"/>
      <c r="BG37" s="509"/>
      <c r="BH37" s="509"/>
      <c r="BI37" s="509"/>
      <c r="BJ37" s="509"/>
      <c r="BK37" s="509"/>
      <c r="BL37" s="509"/>
      <c r="BM37" s="509"/>
      <c r="BN37" s="509"/>
      <c r="BO37" s="509"/>
      <c r="BP37" s="509"/>
      <c r="BQ37" s="509"/>
      <c r="BR37" s="509"/>
      <c r="BS37" s="509"/>
      <c r="BT37" s="509"/>
      <c r="BU37" s="509"/>
      <c r="BV37" s="509"/>
      <c r="BW37" s="509"/>
      <c r="BX37" s="509"/>
      <c r="BY37" s="509"/>
      <c r="BZ37" s="538">
        <v>39.905748000000003</v>
      </c>
      <c r="CA37" s="538">
        <v>53.737511349999998</v>
      </c>
      <c r="CB37" s="538">
        <v>0</v>
      </c>
      <c r="CC37" s="538">
        <v>0</v>
      </c>
      <c r="CD37" s="538">
        <v>0</v>
      </c>
      <c r="CE37" s="538">
        <v>0</v>
      </c>
      <c r="CF37" s="538">
        <v>0</v>
      </c>
      <c r="CG37" s="539">
        <v>0</v>
      </c>
    </row>
    <row r="38" spans="1:85" x14ac:dyDescent="0.35">
      <c r="B38" s="201" t="s">
        <v>749</v>
      </c>
      <c r="C38" s="201"/>
      <c r="D38" s="509"/>
      <c r="E38" s="509"/>
      <c r="F38" s="509"/>
      <c r="G38" s="509"/>
      <c r="H38" s="509"/>
      <c r="I38" s="509"/>
      <c r="J38" s="509"/>
      <c r="K38" s="509"/>
      <c r="L38" s="509"/>
      <c r="M38" s="509"/>
      <c r="N38" s="509"/>
      <c r="O38" s="509"/>
      <c r="P38" s="509"/>
      <c r="Q38" s="509"/>
      <c r="R38" s="509"/>
      <c r="S38" s="509"/>
      <c r="T38" s="509"/>
      <c r="U38" s="509"/>
      <c r="V38" s="509"/>
      <c r="W38" s="509"/>
      <c r="X38" s="509"/>
      <c r="Y38" s="509"/>
      <c r="Z38" s="509"/>
      <c r="AA38" s="509"/>
      <c r="AB38" s="509"/>
      <c r="AC38" s="509"/>
      <c r="AD38" s="509"/>
      <c r="AE38" s="509"/>
      <c r="AF38" s="509"/>
      <c r="AG38" s="509"/>
      <c r="AH38" s="509"/>
      <c r="AI38" s="509"/>
      <c r="AJ38" s="509"/>
      <c r="AK38" s="509"/>
      <c r="AL38" s="509"/>
      <c r="AM38" s="509"/>
      <c r="AN38" s="509"/>
      <c r="AO38" s="509"/>
      <c r="AP38" s="509"/>
      <c r="AQ38" s="509"/>
      <c r="AR38" s="509"/>
      <c r="AS38" s="509"/>
      <c r="AT38" s="509"/>
      <c r="AU38" s="509"/>
      <c r="AV38" s="509"/>
      <c r="AW38" s="509"/>
      <c r="AX38" s="509"/>
      <c r="AY38" s="509"/>
      <c r="AZ38" s="509"/>
      <c r="BA38" s="509"/>
      <c r="BB38" s="509"/>
      <c r="BC38" s="509"/>
      <c r="BD38" s="509"/>
      <c r="BE38" s="509"/>
      <c r="BF38" s="509"/>
      <c r="BG38" s="509"/>
      <c r="BH38" s="509"/>
      <c r="BI38" s="509"/>
      <c r="BJ38" s="509"/>
      <c r="BK38" s="509"/>
      <c r="BL38" s="509"/>
      <c r="BM38" s="509"/>
      <c r="BN38" s="509"/>
      <c r="BO38" s="509"/>
      <c r="BP38" s="509"/>
      <c r="BQ38" s="509"/>
      <c r="BR38" s="509"/>
      <c r="BS38" s="509"/>
      <c r="BT38" s="509"/>
      <c r="BU38" s="509"/>
      <c r="BV38" s="509"/>
      <c r="BW38" s="509"/>
      <c r="BX38" s="509"/>
      <c r="BY38" s="509"/>
      <c r="BZ38" s="538">
        <v>7.53735</v>
      </c>
      <c r="CA38" s="538">
        <v>7.9528499999999998</v>
      </c>
      <c r="CB38" s="538">
        <v>0</v>
      </c>
      <c r="CC38" s="538">
        <v>0</v>
      </c>
      <c r="CD38" s="538">
        <v>0</v>
      </c>
      <c r="CE38" s="538">
        <v>0</v>
      </c>
      <c r="CF38" s="538">
        <v>0</v>
      </c>
      <c r="CG38" s="539">
        <v>0</v>
      </c>
    </row>
    <row r="39" spans="1:85" x14ac:dyDescent="0.35">
      <c r="B39" s="201" t="s">
        <v>750</v>
      </c>
      <c r="C39" s="62"/>
      <c r="D39" s="508"/>
      <c r="E39" s="508"/>
      <c r="F39" s="508"/>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8"/>
      <c r="AQ39" s="508"/>
      <c r="AR39" s="508"/>
      <c r="AS39" s="508"/>
      <c r="AT39" s="508"/>
      <c r="AU39" s="508"/>
      <c r="AV39" s="508"/>
      <c r="AW39" s="508"/>
      <c r="AX39" s="508"/>
      <c r="AY39" s="508"/>
      <c r="AZ39" s="508"/>
      <c r="BA39" s="508"/>
      <c r="BB39" s="508"/>
      <c r="BC39" s="508"/>
      <c r="BD39" s="508"/>
      <c r="BE39" s="508"/>
      <c r="BF39" s="508"/>
      <c r="BG39" s="508"/>
      <c r="BH39" s="508"/>
      <c r="BI39" s="508"/>
      <c r="BJ39" s="508"/>
      <c r="BK39" s="508"/>
      <c r="BL39" s="508"/>
      <c r="BM39" s="508"/>
      <c r="BN39" s="508"/>
      <c r="BO39" s="508"/>
      <c r="BP39" s="508"/>
      <c r="BQ39" s="508"/>
      <c r="BR39" s="508"/>
      <c r="BS39" s="508"/>
      <c r="BT39" s="508"/>
      <c r="BU39" s="508"/>
      <c r="BV39" s="508"/>
      <c r="BW39" s="508"/>
      <c r="BX39" s="508"/>
      <c r="BY39" s="508"/>
      <c r="BZ39" s="538">
        <v>10.9941</v>
      </c>
      <c r="CA39" s="538">
        <v>10.92465</v>
      </c>
      <c r="CB39" s="538">
        <v>0</v>
      </c>
      <c r="CC39" s="538">
        <v>0</v>
      </c>
      <c r="CD39" s="538">
        <v>0</v>
      </c>
      <c r="CE39" s="538">
        <v>0</v>
      </c>
      <c r="CF39" s="538">
        <v>0</v>
      </c>
      <c r="CG39" s="539">
        <v>0</v>
      </c>
    </row>
    <row r="40" spans="1:85" ht="16" thickBot="1" x14ac:dyDescent="0.4">
      <c r="B40" s="201" t="s">
        <v>751</v>
      </c>
      <c r="C40" s="201"/>
      <c r="D40" s="509"/>
      <c r="E40" s="509"/>
      <c r="F40" s="509"/>
      <c r="G40" s="509"/>
      <c r="H40" s="509"/>
      <c r="I40" s="509"/>
      <c r="J40" s="509"/>
      <c r="K40" s="509"/>
      <c r="L40" s="509"/>
      <c r="M40" s="509"/>
      <c r="N40" s="509"/>
      <c r="O40" s="509"/>
      <c r="P40" s="509"/>
      <c r="Q40" s="509"/>
      <c r="R40" s="509"/>
      <c r="S40" s="509"/>
      <c r="T40" s="509"/>
      <c r="U40" s="509"/>
      <c r="V40" s="509"/>
      <c r="W40" s="509"/>
      <c r="X40" s="509"/>
      <c r="Y40" s="509"/>
      <c r="Z40" s="509"/>
      <c r="AA40" s="509"/>
      <c r="AB40" s="509"/>
      <c r="AC40" s="509"/>
      <c r="AD40" s="509"/>
      <c r="AE40" s="509"/>
      <c r="AF40" s="509"/>
      <c r="AG40" s="509"/>
      <c r="AH40" s="509"/>
      <c r="AI40" s="509"/>
      <c r="AJ40" s="509"/>
      <c r="AK40" s="509"/>
      <c r="AL40" s="509"/>
      <c r="AM40" s="509"/>
      <c r="AN40" s="509"/>
      <c r="AO40" s="509"/>
      <c r="AP40" s="509"/>
      <c r="AQ40" s="509"/>
      <c r="AR40" s="509"/>
      <c r="AS40" s="509"/>
      <c r="AT40" s="509"/>
      <c r="AU40" s="509"/>
      <c r="AV40" s="509"/>
      <c r="AW40" s="509"/>
      <c r="AX40" s="509"/>
      <c r="AY40" s="509"/>
      <c r="AZ40" s="509"/>
      <c r="BA40" s="509"/>
      <c r="BB40" s="509"/>
      <c r="BC40" s="509"/>
      <c r="BD40" s="509"/>
      <c r="BE40" s="509"/>
      <c r="BF40" s="509"/>
      <c r="BG40" s="509"/>
      <c r="BH40" s="509"/>
      <c r="BI40" s="509"/>
      <c r="BJ40" s="509"/>
      <c r="BK40" s="509"/>
      <c r="BL40" s="509"/>
      <c r="BM40" s="509"/>
      <c r="BN40" s="509"/>
      <c r="BO40" s="509"/>
      <c r="BP40" s="509"/>
      <c r="BQ40" s="509"/>
      <c r="BR40" s="509"/>
      <c r="BS40" s="509"/>
      <c r="BT40" s="509"/>
      <c r="BU40" s="509"/>
      <c r="BV40" s="509"/>
      <c r="BW40" s="509"/>
      <c r="BX40" s="509"/>
      <c r="BY40" s="509"/>
      <c r="BZ40" s="538">
        <v>25.792349999999999</v>
      </c>
      <c r="CA40" s="538">
        <v>28.476903</v>
      </c>
      <c r="CB40" s="538">
        <v>0</v>
      </c>
      <c r="CC40" s="538">
        <v>0</v>
      </c>
      <c r="CD40" s="538">
        <v>0</v>
      </c>
      <c r="CE40" s="538">
        <v>0</v>
      </c>
      <c r="CF40" s="538">
        <v>0</v>
      </c>
      <c r="CG40" s="539">
        <v>0</v>
      </c>
    </row>
    <row r="41" spans="1:85" ht="27.75" customHeight="1" x14ac:dyDescent="0.35">
      <c r="B41" s="37" t="s">
        <v>754</v>
      </c>
      <c r="C41" s="438"/>
      <c r="D41" s="40" t="s">
        <v>274</v>
      </c>
      <c r="E41" s="40" t="s">
        <v>275</v>
      </c>
      <c r="F41" s="40" t="s">
        <v>276</v>
      </c>
      <c r="G41" s="40" t="s">
        <v>277</v>
      </c>
      <c r="H41" s="40" t="s">
        <v>278</v>
      </c>
      <c r="I41" s="40" t="s">
        <v>279</v>
      </c>
      <c r="J41" s="40" t="s">
        <v>280</v>
      </c>
      <c r="K41" s="40" t="s">
        <v>281</v>
      </c>
      <c r="L41" s="40" t="s">
        <v>282</v>
      </c>
      <c r="M41" s="40" t="s">
        <v>283</v>
      </c>
      <c r="N41" s="40" t="s">
        <v>284</v>
      </c>
      <c r="O41" s="40" t="s">
        <v>285</v>
      </c>
      <c r="P41" s="40" t="s">
        <v>286</v>
      </c>
      <c r="Q41" s="40" t="s">
        <v>287</v>
      </c>
      <c r="R41" s="40" t="s">
        <v>288</v>
      </c>
      <c r="S41" s="40" t="s">
        <v>289</v>
      </c>
      <c r="T41" s="40" t="s">
        <v>290</v>
      </c>
      <c r="U41" s="40" t="s">
        <v>291</v>
      </c>
      <c r="V41" s="40" t="s">
        <v>292</v>
      </c>
      <c r="W41" s="40" t="s">
        <v>293</v>
      </c>
      <c r="X41" s="40" t="s">
        <v>294</v>
      </c>
      <c r="Y41" s="40" t="s">
        <v>295</v>
      </c>
      <c r="Z41" s="40" t="s">
        <v>296</v>
      </c>
      <c r="AA41" s="40" t="s">
        <v>297</v>
      </c>
      <c r="AB41" s="40" t="s">
        <v>298</v>
      </c>
      <c r="AC41" s="40" t="s">
        <v>299</v>
      </c>
      <c r="AD41" s="40" t="s">
        <v>300</v>
      </c>
      <c r="AE41" s="40" t="s">
        <v>301</v>
      </c>
      <c r="AF41" s="40" t="s">
        <v>302</v>
      </c>
      <c r="AG41" s="40" t="s">
        <v>303</v>
      </c>
      <c r="AH41" s="40" t="s">
        <v>304</v>
      </c>
      <c r="AI41" s="40" t="s">
        <v>305</v>
      </c>
      <c r="AJ41" s="40" t="s">
        <v>306</v>
      </c>
      <c r="AK41" s="40" t="s">
        <v>307</v>
      </c>
      <c r="AL41" s="40" t="s">
        <v>308</v>
      </c>
      <c r="AM41" s="40" t="s">
        <v>309</v>
      </c>
      <c r="AN41" s="40" t="s">
        <v>310</v>
      </c>
      <c r="AO41" s="40" t="s">
        <v>311</v>
      </c>
      <c r="AP41" s="40" t="s">
        <v>312</v>
      </c>
      <c r="AQ41" s="40" t="s">
        <v>313</v>
      </c>
      <c r="AR41" s="40" t="s">
        <v>314</v>
      </c>
      <c r="AS41" s="40" t="s">
        <v>315</v>
      </c>
      <c r="AT41" s="40" t="s">
        <v>316</v>
      </c>
      <c r="AU41" s="40" t="s">
        <v>317</v>
      </c>
      <c r="AV41" s="40" t="s">
        <v>318</v>
      </c>
      <c r="AW41" s="40" t="s">
        <v>319</v>
      </c>
      <c r="AX41" s="40" t="s">
        <v>320</v>
      </c>
      <c r="AY41" s="40" t="s">
        <v>211</v>
      </c>
      <c r="AZ41" s="40" t="s">
        <v>212</v>
      </c>
      <c r="BA41" s="40" t="s">
        <v>213</v>
      </c>
      <c r="BB41" s="40" t="s">
        <v>214</v>
      </c>
      <c r="BC41" s="40" t="s">
        <v>215</v>
      </c>
      <c r="BD41" s="40" t="s">
        <v>216</v>
      </c>
      <c r="BE41" s="40" t="s">
        <v>217</v>
      </c>
      <c r="BF41" s="40" t="s">
        <v>218</v>
      </c>
      <c r="BG41" s="40" t="s">
        <v>219</v>
      </c>
      <c r="BH41" s="40" t="s">
        <v>220</v>
      </c>
      <c r="BI41" s="40" t="s">
        <v>221</v>
      </c>
      <c r="BJ41" s="40" t="s">
        <v>222</v>
      </c>
      <c r="BK41" s="40" t="s">
        <v>223</v>
      </c>
      <c r="BL41" s="40" t="s">
        <v>224</v>
      </c>
      <c r="BM41" s="40" t="s">
        <v>225</v>
      </c>
      <c r="BN41" s="40" t="s">
        <v>226</v>
      </c>
      <c r="BO41" s="40" t="s">
        <v>227</v>
      </c>
      <c r="BP41" s="40" t="s">
        <v>228</v>
      </c>
      <c r="BQ41" s="40" t="s">
        <v>229</v>
      </c>
      <c r="BR41" s="40" t="s">
        <v>230</v>
      </c>
      <c r="BS41" s="40" t="s">
        <v>231</v>
      </c>
      <c r="BT41" s="40" t="s">
        <v>232</v>
      </c>
      <c r="BU41" s="40" t="s">
        <v>233</v>
      </c>
      <c r="BV41" s="40" t="s">
        <v>234</v>
      </c>
      <c r="BW41" s="40" t="s">
        <v>235</v>
      </c>
      <c r="BX41" s="40" t="s">
        <v>236</v>
      </c>
      <c r="BY41" s="40" t="s">
        <v>237</v>
      </c>
      <c r="BZ41" s="40" t="s">
        <v>238</v>
      </c>
      <c r="CA41" s="40" t="s">
        <v>239</v>
      </c>
      <c r="CB41" s="40" t="s">
        <v>240</v>
      </c>
      <c r="CC41" s="40" t="s">
        <v>241</v>
      </c>
      <c r="CD41" s="40" t="s">
        <v>242</v>
      </c>
      <c r="CE41" s="40" t="s">
        <v>243</v>
      </c>
      <c r="CF41" s="40" t="s">
        <v>244</v>
      </c>
      <c r="CG41" s="535" t="s">
        <v>245</v>
      </c>
    </row>
    <row r="42" spans="1:85" x14ac:dyDescent="0.35">
      <c r="B42" s="463" t="s">
        <v>756</v>
      </c>
      <c r="C42" s="441"/>
      <c r="D42" s="284" t="s">
        <v>247</v>
      </c>
      <c r="E42" s="284" t="s">
        <v>247</v>
      </c>
      <c r="F42" s="284" t="s">
        <v>247</v>
      </c>
      <c r="G42" s="284" t="s">
        <v>247</v>
      </c>
      <c r="H42" s="284" t="s">
        <v>247</v>
      </c>
      <c r="I42" s="284" t="s">
        <v>247</v>
      </c>
      <c r="J42" s="284" t="s">
        <v>247</v>
      </c>
      <c r="K42" s="284" t="s">
        <v>247</v>
      </c>
      <c r="L42" s="284" t="s">
        <v>247</v>
      </c>
      <c r="M42" s="284" t="s">
        <v>247</v>
      </c>
      <c r="N42" s="284" t="s">
        <v>247</v>
      </c>
      <c r="O42" s="284" t="s">
        <v>247</v>
      </c>
      <c r="P42" s="284" t="s">
        <v>247</v>
      </c>
      <c r="Q42" s="284" t="s">
        <v>247</v>
      </c>
      <c r="R42" s="284" t="s">
        <v>247</v>
      </c>
      <c r="S42" s="284" t="s">
        <v>247</v>
      </c>
      <c r="T42" s="284" t="s">
        <v>247</v>
      </c>
      <c r="U42" s="284" t="s">
        <v>247</v>
      </c>
      <c r="V42" s="284" t="s">
        <v>247</v>
      </c>
      <c r="W42" s="284" t="s">
        <v>247</v>
      </c>
      <c r="X42" s="284" t="s">
        <v>247</v>
      </c>
      <c r="Y42" s="284" t="s">
        <v>247</v>
      </c>
      <c r="Z42" s="284" t="s">
        <v>247</v>
      </c>
      <c r="AA42" s="284" t="s">
        <v>247</v>
      </c>
      <c r="AB42" s="284" t="s">
        <v>247</v>
      </c>
      <c r="AC42" s="284" t="s">
        <v>247</v>
      </c>
      <c r="AD42" s="284" t="s">
        <v>247</v>
      </c>
      <c r="AE42" s="284" t="s">
        <v>247</v>
      </c>
      <c r="AF42" s="284" t="s">
        <v>247</v>
      </c>
      <c r="AG42" s="284" t="s">
        <v>247</v>
      </c>
      <c r="AH42" s="284" t="s">
        <v>247</v>
      </c>
      <c r="AI42" s="284" t="s">
        <v>247</v>
      </c>
      <c r="AJ42" s="284" t="s">
        <v>247</v>
      </c>
      <c r="AK42" s="284" t="s">
        <v>247</v>
      </c>
      <c r="AL42" s="284" t="s">
        <v>247</v>
      </c>
      <c r="AM42" s="284" t="s">
        <v>247</v>
      </c>
      <c r="AN42" s="284" t="s">
        <v>247</v>
      </c>
      <c r="AO42" s="284" t="s">
        <v>247</v>
      </c>
      <c r="AP42" s="284" t="s">
        <v>247</v>
      </c>
      <c r="AQ42" s="284" t="s">
        <v>247</v>
      </c>
      <c r="AR42" s="284" t="s">
        <v>247</v>
      </c>
      <c r="AS42" s="284" t="s">
        <v>247</v>
      </c>
      <c r="AT42" s="284" t="s">
        <v>247</v>
      </c>
      <c r="AU42" s="284" t="s">
        <v>247</v>
      </c>
      <c r="AV42" s="284" t="s">
        <v>247</v>
      </c>
      <c r="AW42" s="284" t="s">
        <v>247</v>
      </c>
      <c r="AX42" s="284" t="s">
        <v>247</v>
      </c>
      <c r="AY42" s="284" t="s">
        <v>247</v>
      </c>
      <c r="AZ42" s="284" t="s">
        <v>247</v>
      </c>
      <c r="BA42" s="284" t="s">
        <v>247</v>
      </c>
      <c r="BB42" s="284" t="s">
        <v>247</v>
      </c>
      <c r="BC42" s="284" t="s">
        <v>247</v>
      </c>
      <c r="BD42" s="284" t="s">
        <v>247</v>
      </c>
      <c r="BE42" s="284" t="s">
        <v>247</v>
      </c>
      <c r="BF42" s="284" t="s">
        <v>247</v>
      </c>
      <c r="BG42" s="284" t="s">
        <v>247</v>
      </c>
      <c r="BH42" s="284" t="s">
        <v>247</v>
      </c>
      <c r="BI42" s="284" t="s">
        <v>247</v>
      </c>
      <c r="BJ42" s="284" t="s">
        <v>247</v>
      </c>
      <c r="BK42" s="284" t="s">
        <v>247</v>
      </c>
      <c r="BL42" s="284" t="s">
        <v>247</v>
      </c>
      <c r="BM42" s="284" t="s">
        <v>247</v>
      </c>
      <c r="BN42" s="284" t="s">
        <v>247</v>
      </c>
      <c r="BO42" s="284" t="s">
        <v>247</v>
      </c>
      <c r="BP42" s="284" t="s">
        <v>247</v>
      </c>
      <c r="BQ42" s="284" t="s">
        <v>247</v>
      </c>
      <c r="BR42" s="284" t="s">
        <v>247</v>
      </c>
      <c r="BS42" s="284" t="s">
        <v>247</v>
      </c>
      <c r="BT42" s="284" t="s">
        <v>247</v>
      </c>
      <c r="BU42" s="284" t="s">
        <v>247</v>
      </c>
      <c r="BV42" s="284" t="s">
        <v>247</v>
      </c>
      <c r="BW42" s="284" t="s">
        <v>247</v>
      </c>
      <c r="BX42" s="284" t="s">
        <v>247</v>
      </c>
      <c r="BY42" s="284" t="s">
        <v>247</v>
      </c>
      <c r="BZ42" s="284" t="s">
        <v>247</v>
      </c>
      <c r="CA42" s="284" t="s">
        <v>248</v>
      </c>
      <c r="CB42" s="284" t="s">
        <v>248</v>
      </c>
      <c r="CC42" s="284" t="s">
        <v>248</v>
      </c>
      <c r="CD42" s="284" t="s">
        <v>248</v>
      </c>
      <c r="CE42" s="284" t="s">
        <v>248</v>
      </c>
      <c r="CF42" s="284" t="s">
        <v>248</v>
      </c>
      <c r="CG42" s="285" t="s">
        <v>248</v>
      </c>
    </row>
    <row r="43" spans="1:85" x14ac:dyDescent="0.35">
      <c r="B43" s="69" t="s">
        <v>260</v>
      </c>
      <c r="C43" s="107"/>
      <c r="D43" s="508"/>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480"/>
      <c r="BY43" s="480"/>
      <c r="BZ43" s="480">
        <f t="shared" ref="BZ43:CG43" si="3">SUM(BZ44:BZ51)</f>
        <v>232.37665768316853</v>
      </c>
      <c r="CA43" s="480">
        <f t="shared" si="3"/>
        <v>291.0087299429577</v>
      </c>
      <c r="CB43" s="480">
        <f t="shared" si="3"/>
        <v>0</v>
      </c>
      <c r="CC43" s="480">
        <f t="shared" si="3"/>
        <v>0</v>
      </c>
      <c r="CD43" s="480">
        <f t="shared" si="3"/>
        <v>0</v>
      </c>
      <c r="CE43" s="480">
        <f t="shared" si="3"/>
        <v>0</v>
      </c>
      <c r="CF43" s="480">
        <f t="shared" si="3"/>
        <v>0</v>
      </c>
      <c r="CG43" s="482">
        <f t="shared" si="3"/>
        <v>0</v>
      </c>
    </row>
    <row r="44" spans="1:85" x14ac:dyDescent="0.35">
      <c r="B44" s="201" t="s">
        <v>743</v>
      </c>
      <c r="C44" s="107"/>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09"/>
      <c r="AS44" s="509"/>
      <c r="AT44" s="509"/>
      <c r="AU44" s="509"/>
      <c r="AV44" s="509"/>
      <c r="AW44" s="509"/>
      <c r="AX44" s="509"/>
      <c r="AY44" s="509"/>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509"/>
      <c r="BY44" s="509"/>
      <c r="BZ44" s="484">
        <v>78.7831499778368</v>
      </c>
      <c r="CA44" s="484">
        <v>115.18264947334549</v>
      </c>
      <c r="CB44" s="484">
        <v>0</v>
      </c>
      <c r="CC44" s="484">
        <v>0</v>
      </c>
      <c r="CD44" s="484">
        <v>0</v>
      </c>
      <c r="CE44" s="484">
        <v>0</v>
      </c>
      <c r="CF44" s="484">
        <v>0</v>
      </c>
      <c r="CG44" s="485">
        <v>0</v>
      </c>
    </row>
    <row r="45" spans="1:85" x14ac:dyDescent="0.35">
      <c r="B45" s="201" t="s">
        <v>744</v>
      </c>
      <c r="C45" s="201"/>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509"/>
      <c r="AF45" s="509"/>
      <c r="AG45" s="509"/>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c r="BI45" s="509"/>
      <c r="BJ45" s="509"/>
      <c r="BK45" s="509"/>
      <c r="BL45" s="509"/>
      <c r="BM45" s="509"/>
      <c r="BN45" s="509"/>
      <c r="BO45" s="509"/>
      <c r="BP45" s="509"/>
      <c r="BQ45" s="509"/>
      <c r="BR45" s="509"/>
      <c r="BS45" s="509"/>
      <c r="BT45" s="509"/>
      <c r="BU45" s="509"/>
      <c r="BV45" s="509"/>
      <c r="BW45" s="509"/>
      <c r="BX45" s="484"/>
      <c r="BY45" s="484"/>
      <c r="BZ45" s="484">
        <v>3.8223968112669366</v>
      </c>
      <c r="CA45" s="484">
        <v>3.79144063942723</v>
      </c>
      <c r="CB45" s="484">
        <v>0</v>
      </c>
      <c r="CC45" s="484">
        <v>0</v>
      </c>
      <c r="CD45" s="484">
        <v>0</v>
      </c>
      <c r="CE45" s="484">
        <v>0</v>
      </c>
      <c r="CF45" s="484">
        <v>0</v>
      </c>
      <c r="CG45" s="485">
        <v>0</v>
      </c>
    </row>
    <row r="46" spans="1:85" x14ac:dyDescent="0.35">
      <c r="B46" s="201" t="s">
        <v>745</v>
      </c>
      <c r="C46" s="201"/>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c r="AD46" s="509"/>
      <c r="AE46" s="509"/>
      <c r="AF46" s="509"/>
      <c r="AG46" s="509"/>
      <c r="AH46" s="509"/>
      <c r="AI46" s="509"/>
      <c r="AJ46" s="509"/>
      <c r="AK46" s="509"/>
      <c r="AL46" s="509"/>
      <c r="AM46" s="509"/>
      <c r="AN46" s="509"/>
      <c r="AO46" s="509"/>
      <c r="AP46" s="509"/>
      <c r="AQ46" s="509"/>
      <c r="AR46" s="509"/>
      <c r="AS46" s="509"/>
      <c r="AT46" s="509"/>
      <c r="AU46" s="509"/>
      <c r="AV46" s="509"/>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484"/>
      <c r="BY46" s="484"/>
      <c r="BZ46" s="484">
        <v>47.360681187629652</v>
      </c>
      <c r="CA46" s="484">
        <v>56.512463906610535</v>
      </c>
      <c r="CB46" s="484">
        <v>0</v>
      </c>
      <c r="CC46" s="484">
        <v>0</v>
      </c>
      <c r="CD46" s="484">
        <v>0</v>
      </c>
      <c r="CE46" s="484">
        <v>0</v>
      </c>
      <c r="CF46" s="484">
        <v>0</v>
      </c>
      <c r="CG46" s="485">
        <v>0</v>
      </c>
    </row>
    <row r="47" spans="1:85" x14ac:dyDescent="0.35">
      <c r="B47" s="201" t="s">
        <v>746</v>
      </c>
      <c r="C47" s="201"/>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484">
        <v>10.888452894123155</v>
      </c>
      <c r="CA47" s="484">
        <v>12.02966617694678</v>
      </c>
      <c r="CB47" s="484">
        <v>0</v>
      </c>
      <c r="CC47" s="484">
        <v>0</v>
      </c>
      <c r="CD47" s="484">
        <v>0</v>
      </c>
      <c r="CE47" s="484">
        <v>0</v>
      </c>
      <c r="CF47" s="484">
        <v>0</v>
      </c>
      <c r="CG47" s="485">
        <v>0</v>
      </c>
    </row>
    <row r="48" spans="1:85" x14ac:dyDescent="0.35">
      <c r="B48" s="201" t="s">
        <v>747</v>
      </c>
      <c r="C48" s="201"/>
      <c r="D48" s="509"/>
      <c r="E48" s="509"/>
      <c r="F48" s="509"/>
      <c r="G48" s="509"/>
      <c r="H48" s="509"/>
      <c r="I48" s="509"/>
      <c r="J48" s="509"/>
      <c r="K48" s="509"/>
      <c r="L48" s="509"/>
      <c r="M48" s="509"/>
      <c r="N48" s="509"/>
      <c r="O48" s="509"/>
      <c r="P48" s="509"/>
      <c r="Q48" s="509"/>
      <c r="R48" s="509"/>
      <c r="S48" s="509"/>
      <c r="T48" s="509"/>
      <c r="U48" s="509"/>
      <c r="V48" s="509"/>
      <c r="W48" s="509"/>
      <c r="X48" s="509"/>
      <c r="Y48" s="509"/>
      <c r="Z48" s="509"/>
      <c r="AA48" s="509"/>
      <c r="AB48" s="509"/>
      <c r="AC48" s="509"/>
      <c r="AD48" s="509"/>
      <c r="AE48" s="509"/>
      <c r="AF48" s="509"/>
      <c r="AG48" s="509"/>
      <c r="AH48" s="509"/>
      <c r="AI48" s="509"/>
      <c r="AJ48" s="509"/>
      <c r="AK48" s="509"/>
      <c r="AL48" s="509"/>
      <c r="AM48" s="509"/>
      <c r="AN48" s="509"/>
      <c r="AO48" s="509"/>
      <c r="AP48" s="509"/>
      <c r="AQ48" s="509"/>
      <c r="AR48" s="509"/>
      <c r="AS48" s="509"/>
      <c r="AT48" s="509"/>
      <c r="AU48" s="509"/>
      <c r="AV48" s="509"/>
      <c r="AW48" s="509"/>
      <c r="AX48" s="509"/>
      <c r="AY48" s="509"/>
      <c r="AZ48" s="509"/>
      <c r="BA48" s="509"/>
      <c r="BB48" s="509"/>
      <c r="BC48" s="509"/>
      <c r="BD48" s="509"/>
      <c r="BE48" s="509"/>
      <c r="BF48" s="509"/>
      <c r="BG48" s="509"/>
      <c r="BH48" s="509"/>
      <c r="BI48" s="509"/>
      <c r="BJ48" s="509"/>
      <c r="BK48" s="509"/>
      <c r="BL48" s="509"/>
      <c r="BM48" s="509"/>
      <c r="BN48" s="509"/>
      <c r="BO48" s="509"/>
      <c r="BP48" s="509"/>
      <c r="BQ48" s="509"/>
      <c r="BR48" s="509"/>
      <c r="BS48" s="509"/>
      <c r="BT48" s="509"/>
      <c r="BU48" s="509"/>
      <c r="BV48" s="509"/>
      <c r="BW48" s="509"/>
      <c r="BX48" s="509"/>
      <c r="BY48" s="509"/>
      <c r="BZ48" s="484">
        <v>43.360709274303176</v>
      </c>
      <c r="CA48" s="484">
        <v>55.013597802635623</v>
      </c>
      <c r="CB48" s="484">
        <v>0</v>
      </c>
      <c r="CC48" s="484">
        <v>0</v>
      </c>
      <c r="CD48" s="484">
        <v>0</v>
      </c>
      <c r="CE48" s="484">
        <v>0</v>
      </c>
      <c r="CF48" s="484">
        <v>0</v>
      </c>
      <c r="CG48" s="485">
        <v>0</v>
      </c>
    </row>
    <row r="49" spans="2:85" x14ac:dyDescent="0.35">
      <c r="B49" s="201" t="s">
        <v>749</v>
      </c>
      <c r="C49" s="201"/>
      <c r="D49" s="509"/>
      <c r="E49" s="509"/>
      <c r="F49" s="509"/>
      <c r="G49" s="509"/>
      <c r="H49" s="509"/>
      <c r="I49" s="509"/>
      <c r="J49" s="509"/>
      <c r="K49" s="509"/>
      <c r="L49" s="509"/>
      <c r="M49" s="509"/>
      <c r="N49" s="509"/>
      <c r="O49" s="509"/>
      <c r="P49" s="509"/>
      <c r="Q49" s="509"/>
      <c r="R49" s="509"/>
      <c r="S49" s="509"/>
      <c r="T49" s="509"/>
      <c r="U49" s="509"/>
      <c r="V49" s="509"/>
      <c r="W49" s="509"/>
      <c r="X49" s="509"/>
      <c r="Y49" s="509"/>
      <c r="Z49" s="509"/>
      <c r="AA49" s="509"/>
      <c r="AB49" s="509"/>
      <c r="AC49" s="509"/>
      <c r="AD49" s="509"/>
      <c r="AE49" s="509"/>
      <c r="AF49" s="509"/>
      <c r="AG49" s="509"/>
      <c r="AH49" s="509"/>
      <c r="AI49" s="509"/>
      <c r="AJ49" s="509"/>
      <c r="AK49" s="509"/>
      <c r="AL49" s="509"/>
      <c r="AM49" s="509"/>
      <c r="AN49" s="509"/>
      <c r="AO49" s="509"/>
      <c r="AP49" s="509"/>
      <c r="AQ49" s="509"/>
      <c r="AR49" s="509"/>
      <c r="AS49" s="509"/>
      <c r="AT49" s="509"/>
      <c r="AU49" s="509"/>
      <c r="AV49" s="509"/>
      <c r="AW49" s="509"/>
      <c r="AX49" s="509"/>
      <c r="AY49" s="509"/>
      <c r="AZ49" s="509"/>
      <c r="BA49" s="509"/>
      <c r="BB49" s="509"/>
      <c r="BC49" s="509"/>
      <c r="BD49" s="509"/>
      <c r="BE49" s="509"/>
      <c r="BF49" s="509"/>
      <c r="BG49" s="509"/>
      <c r="BH49" s="509"/>
      <c r="BI49" s="509"/>
      <c r="BJ49" s="509"/>
      <c r="BK49" s="509"/>
      <c r="BL49" s="509"/>
      <c r="BM49" s="509"/>
      <c r="BN49" s="509"/>
      <c r="BO49" s="509"/>
      <c r="BP49" s="509"/>
      <c r="BQ49" s="509"/>
      <c r="BR49" s="509"/>
      <c r="BS49" s="509"/>
      <c r="BT49" s="509"/>
      <c r="BU49" s="509"/>
      <c r="BV49" s="509"/>
      <c r="BW49" s="509"/>
      <c r="BX49" s="484"/>
      <c r="BY49" s="484"/>
      <c r="BZ49" s="484">
        <v>8.1899189572557063</v>
      </c>
      <c r="CA49" s="484">
        <v>8.1417036311021995</v>
      </c>
      <c r="CB49" s="484">
        <v>0</v>
      </c>
      <c r="CC49" s="484">
        <v>0</v>
      </c>
      <c r="CD49" s="484">
        <v>0</v>
      </c>
      <c r="CE49" s="484">
        <v>0</v>
      </c>
      <c r="CF49" s="484">
        <v>0</v>
      </c>
      <c r="CG49" s="485">
        <v>0</v>
      </c>
    </row>
    <row r="50" spans="2:85" x14ac:dyDescent="0.35">
      <c r="B50" s="201" t="s">
        <v>750</v>
      </c>
      <c r="C50" s="201"/>
      <c r="D50" s="509"/>
      <c r="E50" s="509"/>
      <c r="F50" s="509"/>
      <c r="G50" s="509"/>
      <c r="H50" s="509"/>
      <c r="I50" s="509"/>
      <c r="J50" s="509"/>
      <c r="K50" s="509"/>
      <c r="L50" s="509"/>
      <c r="M50" s="509"/>
      <c r="N50" s="509"/>
      <c r="O50" s="509"/>
      <c r="P50" s="509"/>
      <c r="Q50" s="509"/>
      <c r="R50" s="509"/>
      <c r="S50" s="509"/>
      <c r="T50" s="509"/>
      <c r="U50" s="509"/>
      <c r="V50" s="509"/>
      <c r="W50" s="509"/>
      <c r="X50" s="509"/>
      <c r="Y50" s="509"/>
      <c r="Z50" s="509"/>
      <c r="AA50" s="509"/>
      <c r="AB50" s="509"/>
      <c r="AC50" s="509"/>
      <c r="AD50" s="509"/>
      <c r="AE50" s="509"/>
      <c r="AF50" s="509"/>
      <c r="AG50" s="509"/>
      <c r="AH50" s="509"/>
      <c r="AI50" s="509"/>
      <c r="AJ50" s="509"/>
      <c r="AK50" s="509"/>
      <c r="AL50" s="509"/>
      <c r="AM50" s="509"/>
      <c r="AN50" s="509"/>
      <c r="AO50" s="509"/>
      <c r="AP50" s="509"/>
      <c r="AQ50" s="509"/>
      <c r="AR50" s="509"/>
      <c r="AS50" s="509"/>
      <c r="AT50" s="509"/>
      <c r="AU50" s="509"/>
      <c r="AV50" s="509"/>
      <c r="AW50" s="509"/>
      <c r="AX50" s="509"/>
      <c r="AY50" s="509"/>
      <c r="AZ50" s="509"/>
      <c r="BA50" s="509"/>
      <c r="BB50" s="509"/>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484"/>
      <c r="BY50" s="484"/>
      <c r="BZ50" s="484">
        <v>11.945947582103122</v>
      </c>
      <c r="CA50" s="484">
        <v>11.184073957577555</v>
      </c>
      <c r="CB50" s="484">
        <v>0</v>
      </c>
      <c r="CC50" s="484">
        <v>0</v>
      </c>
      <c r="CD50" s="484">
        <v>0</v>
      </c>
      <c r="CE50" s="484">
        <v>0</v>
      </c>
      <c r="CF50" s="484">
        <v>0</v>
      </c>
      <c r="CG50" s="485">
        <v>0</v>
      </c>
    </row>
    <row r="51" spans="2:85" x14ac:dyDescent="0.35">
      <c r="B51" s="201" t="s">
        <v>751</v>
      </c>
      <c r="C51" s="62"/>
      <c r="D51" s="508"/>
      <c r="E51" s="508"/>
      <c r="F51" s="508"/>
      <c r="G51" s="508"/>
      <c r="H51" s="508"/>
      <c r="I51" s="508"/>
      <c r="J51" s="508"/>
      <c r="K51" s="508"/>
      <c r="L51" s="508"/>
      <c r="M51" s="508"/>
      <c r="N51" s="508"/>
      <c r="O51" s="508"/>
      <c r="P51" s="508"/>
      <c r="Q51" s="508"/>
      <c r="R51" s="508"/>
      <c r="S51" s="508"/>
      <c r="T51" s="508"/>
      <c r="U51" s="508"/>
      <c r="V51" s="508"/>
      <c r="W51" s="508"/>
      <c r="X51" s="508"/>
      <c r="Y51" s="508"/>
      <c r="Z51" s="508"/>
      <c r="AA51" s="508"/>
      <c r="AB51" s="508"/>
      <c r="AC51" s="508"/>
      <c r="AD51" s="508"/>
      <c r="AE51" s="508"/>
      <c r="AF51" s="508"/>
      <c r="AG51" s="508"/>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480"/>
      <c r="BY51" s="480"/>
      <c r="BZ51" s="484">
        <v>28.025400998649953</v>
      </c>
      <c r="CA51" s="484">
        <v>29.153134355312265</v>
      </c>
      <c r="CB51" s="484">
        <v>0</v>
      </c>
      <c r="CC51" s="484">
        <v>0</v>
      </c>
      <c r="CD51" s="484">
        <v>0</v>
      </c>
      <c r="CE51" s="484">
        <v>0</v>
      </c>
      <c r="CF51" s="484">
        <v>0</v>
      </c>
      <c r="CG51" s="485">
        <v>0</v>
      </c>
    </row>
    <row r="52" spans="2:85" ht="41.25" customHeight="1" thickBot="1" x14ac:dyDescent="0.4">
      <c r="B52" s="540" t="s">
        <v>757</v>
      </c>
      <c r="C52" s="62"/>
      <c r="D52" s="508"/>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480"/>
      <c r="BY52" s="480"/>
      <c r="BZ52" s="484"/>
      <c r="CA52" s="484"/>
      <c r="CB52" s="484"/>
      <c r="CC52" s="484"/>
      <c r="CD52" s="484"/>
      <c r="CE52" s="484"/>
      <c r="CF52" s="484"/>
      <c r="CG52" s="541"/>
    </row>
    <row r="53" spans="2:85" x14ac:dyDescent="0.35">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row>
  </sheetData>
  <hyperlinks>
    <hyperlink ref="B1" location="Notes!A1" display="Information relating to this table can be found in the 'Notes' tab" xr:uid="{EF0292E4-14A4-4AB6-90E0-51FEDDA12E73}"/>
    <hyperlink ref="A1" location="Contents!A1" display="Contents page" xr:uid="{AE336A3F-B030-476B-BE61-83BA1764A659}"/>
  </hyperlinks>
  <pageMargins left="0.7" right="0.7" top="0.75" bottom="0.75" header="0.3" footer="0.3"/>
  <pageSetup paperSize="9" orientation="portrait" r:id="rId1"/>
  <headerFooter>
    <oddHeader>&amp;C&amp;"Calibri"&amp;12&amp;K000000 Official - DWP Use Only&amp;1#_x000D_</oddHeader>
    <oddFooter>&amp;C_x000D_&amp;1#&amp;"Calibri"&amp;12&amp;K000000 Official - DWP Use Only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C7E1C-34FB-4C6A-9DC3-BD246E6679C5}">
  <dimension ref="A1:CN205"/>
  <sheetViews>
    <sheetView zoomScale="70" zoomScaleNormal="70" workbookViewId="0">
      <pane xSplit="2" topLeftCell="BY1" activePane="topRight" state="frozen"/>
      <selection activeCell="B1" sqref="A1:B1"/>
      <selection pane="topRight"/>
    </sheetView>
  </sheetViews>
  <sheetFormatPr defaultColWidth="9" defaultRowHeight="15.5" x14ac:dyDescent="0.35"/>
  <cols>
    <col min="1" max="1" width="23" style="436" bestFit="1" customWidth="1"/>
    <col min="2" max="2" width="96.81640625" style="436" customWidth="1"/>
    <col min="3" max="3" width="25.54296875" style="436" customWidth="1"/>
    <col min="4" max="75" width="12.54296875" style="597" customWidth="1"/>
    <col min="76" max="84" width="12.54296875" style="439" customWidth="1"/>
    <col min="85" max="85" width="10.54296875" style="439" bestFit="1" customWidth="1"/>
    <col min="86" max="86" width="9" style="439"/>
    <col min="87" max="87" width="10.81640625" style="439" bestFit="1" customWidth="1"/>
    <col min="88" max="16384" width="9" style="439"/>
  </cols>
  <sheetData>
    <row r="1" spans="1:85" s="437" customFormat="1" ht="25.5" customHeight="1" thickBot="1" x14ac:dyDescent="0.3">
      <c r="A1" s="32" t="s">
        <v>46</v>
      </c>
      <c r="B1" s="114" t="s">
        <v>208</v>
      </c>
      <c r="C1" s="115"/>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c r="BJ1" s="542"/>
      <c r="BK1" s="542"/>
      <c r="BL1" s="542"/>
      <c r="BM1" s="542"/>
      <c r="BN1" s="542"/>
      <c r="BO1" s="542"/>
      <c r="BP1" s="542"/>
      <c r="BQ1" s="542"/>
      <c r="BR1" s="542"/>
      <c r="BS1" s="542"/>
      <c r="BT1" s="542"/>
      <c r="BU1" s="542"/>
      <c r="BV1" s="542"/>
      <c r="BW1" s="542"/>
      <c r="BX1" s="542"/>
    </row>
    <row r="2" spans="1:85" x14ac:dyDescent="0.35">
      <c r="A2" s="36" t="s">
        <v>209</v>
      </c>
      <c r="B2" s="37" t="s">
        <v>758</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285" t="s">
        <v>248</v>
      </c>
    </row>
    <row r="4" spans="1:85" s="252" customFormat="1" ht="30.75" customHeight="1" x14ac:dyDescent="0.35">
      <c r="A4" s="43"/>
      <c r="B4" s="55" t="s">
        <v>759</v>
      </c>
      <c r="C4" s="107"/>
      <c r="D4" s="543">
        <f t="shared" ref="D4:AI4" si="0">SUM(D8,D17,D27,D34,D38,D42, D46)</f>
        <v>43.5</v>
      </c>
      <c r="E4" s="543">
        <f t="shared" si="0"/>
        <v>65.5</v>
      </c>
      <c r="F4" s="543">
        <f t="shared" si="0"/>
        <v>68.599999999999994</v>
      </c>
      <c r="G4" s="543">
        <f t="shared" si="0"/>
        <v>63.3</v>
      </c>
      <c r="H4" s="543">
        <f t="shared" si="0"/>
        <v>79.2</v>
      </c>
      <c r="I4" s="543">
        <f t="shared" si="0"/>
        <v>84.9</v>
      </c>
      <c r="J4" s="543">
        <f t="shared" si="0"/>
        <v>84.5</v>
      </c>
      <c r="K4" s="543">
        <f t="shared" si="0"/>
        <v>99.6</v>
      </c>
      <c r="L4" s="543">
        <f t="shared" si="0"/>
        <v>96.7</v>
      </c>
      <c r="M4" s="543">
        <f t="shared" si="0"/>
        <v>111.4</v>
      </c>
      <c r="N4" s="543">
        <f t="shared" si="0"/>
        <v>133.5</v>
      </c>
      <c r="O4" s="543">
        <f t="shared" si="0"/>
        <v>130.6</v>
      </c>
      <c r="P4" s="543">
        <f t="shared" si="0"/>
        <v>135</v>
      </c>
      <c r="Q4" s="543">
        <f t="shared" si="0"/>
        <v>154.6</v>
      </c>
      <c r="R4" s="543">
        <f t="shared" si="0"/>
        <v>161.5</v>
      </c>
      <c r="S4" s="543">
        <f t="shared" si="0"/>
        <v>191.4</v>
      </c>
      <c r="T4" s="543">
        <f t="shared" si="0"/>
        <v>200.9</v>
      </c>
      <c r="U4" s="543">
        <f t="shared" si="0"/>
        <v>248.5</v>
      </c>
      <c r="V4" s="543">
        <f t="shared" si="0"/>
        <v>261.8</v>
      </c>
      <c r="W4" s="543">
        <f t="shared" si="0"/>
        <v>322.89999999999998</v>
      </c>
      <c r="X4" s="543">
        <f t="shared" si="0"/>
        <v>348.4</v>
      </c>
      <c r="Y4" s="543">
        <f t="shared" si="0"/>
        <v>382.7</v>
      </c>
      <c r="Z4" s="543">
        <f t="shared" si="0"/>
        <v>373.7</v>
      </c>
      <c r="AA4" s="543">
        <f t="shared" si="0"/>
        <v>413.7</v>
      </c>
      <c r="AB4" s="543">
        <f t="shared" si="0"/>
        <v>486.6</v>
      </c>
      <c r="AC4" s="543">
        <f t="shared" si="0"/>
        <v>547.80899999999997</v>
      </c>
      <c r="AD4" s="543">
        <f t="shared" si="0"/>
        <v>664.90499999999997</v>
      </c>
      <c r="AE4" s="543">
        <f t="shared" si="0"/>
        <v>884.99400000000003</v>
      </c>
      <c r="AF4" s="543">
        <f t="shared" si="0"/>
        <v>1092.8500000000001</v>
      </c>
      <c r="AG4" s="543">
        <f t="shared" si="0"/>
        <v>1331.0940000000001</v>
      </c>
      <c r="AH4" s="543">
        <f t="shared" si="0"/>
        <v>1735</v>
      </c>
      <c r="AI4" s="543">
        <f t="shared" si="0"/>
        <v>1881</v>
      </c>
      <c r="AJ4" s="543">
        <f t="shared" ref="AJ4:BO4" si="1">SUM(AJ8,AJ17,AJ27,AJ34,AJ38,AJ42, AJ46)</f>
        <v>2084</v>
      </c>
      <c r="AK4" s="543">
        <f t="shared" si="1"/>
        <v>2378</v>
      </c>
      <c r="AL4" s="543">
        <f t="shared" si="1"/>
        <v>2560</v>
      </c>
      <c r="AM4" s="543">
        <f t="shared" si="1"/>
        <v>2624</v>
      </c>
      <c r="AN4" s="543">
        <f t="shared" si="1"/>
        <v>3010</v>
      </c>
      <c r="AO4" s="543">
        <f t="shared" si="1"/>
        <v>3323</v>
      </c>
      <c r="AP4" s="543">
        <f t="shared" si="1"/>
        <v>3676.8379999999997</v>
      </c>
      <c r="AQ4" s="543">
        <f t="shared" si="1"/>
        <v>4043.5760000000005</v>
      </c>
      <c r="AR4" s="543">
        <f t="shared" si="1"/>
        <v>4639.5419999999995</v>
      </c>
      <c r="AS4" s="543">
        <f t="shared" si="1"/>
        <v>5288.3220000000001</v>
      </c>
      <c r="AT4" s="543">
        <f t="shared" si="1"/>
        <v>6158.0410000000011</v>
      </c>
      <c r="AU4" s="543">
        <f t="shared" si="1"/>
        <v>7754.1389999999992</v>
      </c>
      <c r="AV4" s="543">
        <f t="shared" si="1"/>
        <v>9112.7169999999987</v>
      </c>
      <c r="AW4" s="543">
        <f t="shared" si="1"/>
        <v>10494.066999999999</v>
      </c>
      <c r="AX4" s="543">
        <f t="shared" si="1"/>
        <v>11580.523999999999</v>
      </c>
      <c r="AY4" s="543">
        <f t="shared" si="1"/>
        <v>11948.351999999999</v>
      </c>
      <c r="AZ4" s="543">
        <f t="shared" si="1"/>
        <v>12074.404999999999</v>
      </c>
      <c r="BA4" s="543">
        <f t="shared" si="1"/>
        <v>12090.098000000002</v>
      </c>
      <c r="BB4" s="543">
        <f t="shared" si="1"/>
        <v>12082.812</v>
      </c>
      <c r="BC4" s="543">
        <f t="shared" si="1"/>
        <v>11847.279</v>
      </c>
      <c r="BD4" s="543">
        <f t="shared" si="1"/>
        <v>12180.391</v>
      </c>
      <c r="BE4" s="543">
        <f t="shared" si="1"/>
        <v>12557.704338892207</v>
      </c>
      <c r="BF4" s="543">
        <f t="shared" si="1"/>
        <v>12488.598948891868</v>
      </c>
      <c r="BG4" s="543">
        <f t="shared" si="1"/>
        <v>12665.169673067492</v>
      </c>
      <c r="BH4" s="543">
        <f t="shared" si="1"/>
        <v>12297.070067599379</v>
      </c>
      <c r="BI4" s="543">
        <f t="shared" si="1"/>
        <v>12082.332327895077</v>
      </c>
      <c r="BJ4" s="543">
        <f t="shared" si="1"/>
        <v>12043.921697260022</v>
      </c>
      <c r="BK4" s="543">
        <f t="shared" si="1"/>
        <v>12612.190449657457</v>
      </c>
      <c r="BL4" s="543">
        <f t="shared" si="1"/>
        <v>12629.213878372164</v>
      </c>
      <c r="BM4" s="543">
        <f t="shared" si="1"/>
        <v>13267.210975195316</v>
      </c>
      <c r="BN4" s="543">
        <f t="shared" si="1"/>
        <v>13311.061557779602</v>
      </c>
      <c r="BO4" s="543">
        <f t="shared" si="1"/>
        <v>13412.354468304709</v>
      </c>
      <c r="BP4" s="543">
        <f t="shared" ref="BP4:CG4" si="2">SUM(BP8,BP17,BP27,BP34,BP38,BP42, BP46)</f>
        <v>13431.776763784655</v>
      </c>
      <c r="BQ4" s="543">
        <f t="shared" si="2"/>
        <v>13474.883556889312</v>
      </c>
      <c r="BR4" s="543">
        <f t="shared" si="2"/>
        <v>14275.504887299452</v>
      </c>
      <c r="BS4" s="543">
        <f t="shared" si="2"/>
        <v>15053.235121704973</v>
      </c>
      <c r="BT4" s="543">
        <f t="shared" si="2"/>
        <v>15396.415250669119</v>
      </c>
      <c r="BU4" s="543">
        <f t="shared" si="2"/>
        <v>15924.124502899393</v>
      </c>
      <c r="BV4" s="543">
        <f t="shared" si="2"/>
        <v>16323.329076766588</v>
      </c>
      <c r="BW4" s="543">
        <f t="shared" si="2"/>
        <v>17119.304408273638</v>
      </c>
      <c r="BX4" s="543">
        <f t="shared" si="2"/>
        <v>19232.002470451687</v>
      </c>
      <c r="BY4" s="543">
        <f t="shared" si="2"/>
        <v>20692.065232045428</v>
      </c>
      <c r="BZ4" s="543">
        <f t="shared" si="2"/>
        <v>22034.536575325474</v>
      </c>
      <c r="CA4" s="543">
        <f t="shared" si="2"/>
        <v>25560.996559433566</v>
      </c>
      <c r="CB4" s="543">
        <f t="shared" si="2"/>
        <v>29360.917146410262</v>
      </c>
      <c r="CC4" s="543">
        <f t="shared" si="2"/>
        <v>30823.606614093431</v>
      </c>
      <c r="CD4" s="543">
        <f t="shared" si="2"/>
        <v>31820.976594768756</v>
      </c>
      <c r="CE4" s="543">
        <f t="shared" si="2"/>
        <v>32933.083442872856</v>
      </c>
      <c r="CF4" s="543">
        <f t="shared" si="2"/>
        <v>34269.412736213519</v>
      </c>
      <c r="CG4" s="544">
        <f t="shared" si="2"/>
        <v>35527.412641750503</v>
      </c>
    </row>
    <row r="5" spans="1:85" s="252" customFormat="1" x14ac:dyDescent="0.35">
      <c r="A5" s="511"/>
      <c r="B5" s="486" t="s">
        <v>546</v>
      </c>
      <c r="C5" s="107"/>
      <c r="D5" s="545">
        <f t="shared" ref="D5:AI5" si="3">D8+D22+D25+D29+D32+D35+D39+D46</f>
        <v>0</v>
      </c>
      <c r="E5" s="545">
        <f t="shared" si="3"/>
        <v>0</v>
      </c>
      <c r="F5" s="545">
        <f t="shared" si="3"/>
        <v>0</v>
      </c>
      <c r="G5" s="545">
        <f t="shared" si="3"/>
        <v>0</v>
      </c>
      <c r="H5" s="545">
        <f t="shared" si="3"/>
        <v>0</v>
      </c>
      <c r="I5" s="545">
        <f t="shared" si="3"/>
        <v>0</v>
      </c>
      <c r="J5" s="545">
        <f t="shared" si="3"/>
        <v>0</v>
      </c>
      <c r="K5" s="545">
        <f t="shared" si="3"/>
        <v>0</v>
      </c>
      <c r="L5" s="545">
        <f t="shared" si="3"/>
        <v>0</v>
      </c>
      <c r="M5" s="545">
        <f t="shared" si="3"/>
        <v>0</v>
      </c>
      <c r="N5" s="545">
        <f t="shared" si="3"/>
        <v>0</v>
      </c>
      <c r="O5" s="545">
        <f t="shared" si="3"/>
        <v>0</v>
      </c>
      <c r="P5" s="545">
        <f t="shared" si="3"/>
        <v>0</v>
      </c>
      <c r="Q5" s="545">
        <f t="shared" si="3"/>
        <v>0</v>
      </c>
      <c r="R5" s="545">
        <f t="shared" si="3"/>
        <v>0</v>
      </c>
      <c r="S5" s="545">
        <f t="shared" si="3"/>
        <v>0</v>
      </c>
      <c r="T5" s="545">
        <f t="shared" si="3"/>
        <v>0</v>
      </c>
      <c r="U5" s="545">
        <f t="shared" si="3"/>
        <v>0</v>
      </c>
      <c r="V5" s="545">
        <f t="shared" si="3"/>
        <v>0</v>
      </c>
      <c r="W5" s="545">
        <f t="shared" si="3"/>
        <v>0</v>
      </c>
      <c r="X5" s="545">
        <f t="shared" si="3"/>
        <v>0</v>
      </c>
      <c r="Y5" s="545">
        <f t="shared" si="3"/>
        <v>0</v>
      </c>
      <c r="Z5" s="545">
        <f t="shared" si="3"/>
        <v>0</v>
      </c>
      <c r="AA5" s="545">
        <f t="shared" si="3"/>
        <v>0</v>
      </c>
      <c r="AB5" s="545">
        <f t="shared" si="3"/>
        <v>0</v>
      </c>
      <c r="AC5" s="545">
        <f t="shared" si="3"/>
        <v>0</v>
      </c>
      <c r="AD5" s="545">
        <f t="shared" si="3"/>
        <v>0</v>
      </c>
      <c r="AE5" s="545">
        <f t="shared" si="3"/>
        <v>0</v>
      </c>
      <c r="AF5" s="545">
        <f t="shared" si="3"/>
        <v>0</v>
      </c>
      <c r="AG5" s="545">
        <f t="shared" si="3"/>
        <v>0</v>
      </c>
      <c r="AH5" s="545">
        <f t="shared" si="3"/>
        <v>1659.9435153078261</v>
      </c>
      <c r="AI5" s="545">
        <f t="shared" si="3"/>
        <v>1792.1343128758599</v>
      </c>
      <c r="AJ5" s="545">
        <f t="shared" ref="AJ5:BO5" si="4">AJ8+AJ22+AJ25+AJ29+AJ32+AJ35+AJ39+AJ46</f>
        <v>1981.2107295895348</v>
      </c>
      <c r="AK5" s="545">
        <f t="shared" si="4"/>
        <v>2255.9282400413831</v>
      </c>
      <c r="AL5" s="545">
        <f t="shared" si="4"/>
        <v>2417.1250547400077</v>
      </c>
      <c r="AM5" s="545">
        <f t="shared" si="4"/>
        <v>2453.0162562895484</v>
      </c>
      <c r="AN5" s="545">
        <f t="shared" si="4"/>
        <v>2795.4057492428551</v>
      </c>
      <c r="AO5" s="545">
        <f t="shared" si="4"/>
        <v>3056.2766144896923</v>
      </c>
      <c r="AP5" s="545">
        <f t="shared" si="4"/>
        <v>3334.1359305710021</v>
      </c>
      <c r="AQ5" s="545">
        <f t="shared" si="4"/>
        <v>3619.0325436077005</v>
      </c>
      <c r="AR5" s="545">
        <f t="shared" si="4"/>
        <v>4120.4154610469932</v>
      </c>
      <c r="AS5" s="545">
        <f t="shared" si="4"/>
        <v>4649.1906503585542</v>
      </c>
      <c r="AT5" s="545">
        <f t="shared" si="4"/>
        <v>5362.9922575999344</v>
      </c>
      <c r="AU5" s="545">
        <f t="shared" si="4"/>
        <v>6739.9336377056543</v>
      </c>
      <c r="AV5" s="545">
        <f t="shared" si="4"/>
        <v>7963.9994719953866</v>
      </c>
      <c r="AW5" s="545">
        <f t="shared" si="4"/>
        <v>9216.9656368973046</v>
      </c>
      <c r="AX5" s="545">
        <f t="shared" si="4"/>
        <v>10225.021256654652</v>
      </c>
      <c r="AY5" s="545">
        <f t="shared" si="4"/>
        <v>10765.217292034049</v>
      </c>
      <c r="AZ5" s="545">
        <f t="shared" si="4"/>
        <v>11100.797527991303</v>
      </c>
      <c r="BA5" s="545">
        <f t="shared" si="4"/>
        <v>11285.78715130033</v>
      </c>
      <c r="BB5" s="545">
        <f t="shared" si="4"/>
        <v>11507.882074852045</v>
      </c>
      <c r="BC5" s="545">
        <f t="shared" si="4"/>
        <v>11542.301361696584</v>
      </c>
      <c r="BD5" s="545">
        <f t="shared" si="4"/>
        <v>12014.255000000001</v>
      </c>
      <c r="BE5" s="545">
        <f t="shared" si="4"/>
        <v>12392.217338892206</v>
      </c>
      <c r="BF5" s="545">
        <f t="shared" si="4"/>
        <v>12325.947699970275</v>
      </c>
      <c r="BG5" s="545">
        <f t="shared" si="4"/>
        <v>12495.266684366108</v>
      </c>
      <c r="BH5" s="546">
        <f t="shared" si="4"/>
        <v>12172.78706759938</v>
      </c>
      <c r="BI5" s="545">
        <f t="shared" si="4"/>
        <v>11954.071771256264</v>
      </c>
      <c r="BJ5" s="545">
        <f t="shared" si="4"/>
        <v>11908.755623242781</v>
      </c>
      <c r="BK5" s="545">
        <f t="shared" si="4"/>
        <v>12411.436029490982</v>
      </c>
      <c r="BL5" s="545">
        <f t="shared" si="4"/>
        <v>12453.678815330739</v>
      </c>
      <c r="BM5" s="545">
        <f t="shared" si="4"/>
        <v>13083.972559046761</v>
      </c>
      <c r="BN5" s="545">
        <f t="shared" si="4"/>
        <v>13141.076623992645</v>
      </c>
      <c r="BO5" s="545">
        <f t="shared" si="4"/>
        <v>13243.032113571322</v>
      </c>
      <c r="BP5" s="545">
        <f t="shared" ref="BP5:BV5" si="5">BP8+BP22+BP25+BP29+BP32+BP35+BP39+BP46</f>
        <v>13272.310041567645</v>
      </c>
      <c r="BQ5" s="545">
        <f t="shared" si="5"/>
        <v>13330.209035966524</v>
      </c>
      <c r="BR5" s="545">
        <f t="shared" si="5"/>
        <v>14128.611646926445</v>
      </c>
      <c r="BS5" s="545">
        <f t="shared" si="5"/>
        <v>14908.065136758509</v>
      </c>
      <c r="BT5" s="545">
        <f t="shared" si="5"/>
        <v>15059.050955626983</v>
      </c>
      <c r="BU5" s="545">
        <f t="shared" si="5"/>
        <v>15405.385348526768</v>
      </c>
      <c r="BV5" s="545">
        <f t="shared" si="5"/>
        <v>15102.221150263304</v>
      </c>
      <c r="BW5" s="545">
        <f t="shared" ref="BW5:CG5" si="6">BW8+BW22+BW25+BW29+BW32+BW35+BW39+BW42+BW46</f>
        <v>17030.548448291294</v>
      </c>
      <c r="BX5" s="545">
        <f t="shared" si="6"/>
        <v>19160.093821112903</v>
      </c>
      <c r="BY5" s="545">
        <f t="shared" si="6"/>
        <v>20629.805044758847</v>
      </c>
      <c r="BZ5" s="545">
        <f t="shared" si="6"/>
        <v>21976.258434301693</v>
      </c>
      <c r="CA5" s="545">
        <f t="shared" si="6"/>
        <v>25504.663330574662</v>
      </c>
      <c r="CB5" s="545">
        <f t="shared" si="6"/>
        <v>29307.332055323321</v>
      </c>
      <c r="CC5" s="545">
        <f t="shared" si="6"/>
        <v>30776.095171521003</v>
      </c>
      <c r="CD5" s="545">
        <f t="shared" si="6"/>
        <v>31779.745543613375</v>
      </c>
      <c r="CE5" s="545">
        <f t="shared" si="6"/>
        <v>32898.627284558366</v>
      </c>
      <c r="CF5" s="545">
        <f t="shared" si="6"/>
        <v>34242.261782812049</v>
      </c>
      <c r="CG5" s="547">
        <f t="shared" si="6"/>
        <v>35507.757678594862</v>
      </c>
    </row>
    <row r="6" spans="1:85" s="252" customFormat="1" x14ac:dyDescent="0.35">
      <c r="A6" s="511"/>
      <c r="B6" s="486" t="s">
        <v>545</v>
      </c>
      <c r="C6" s="107"/>
      <c r="D6" s="545">
        <f t="shared" ref="D6:AI6" si="7">D23+D26+D30+D33+D36+D40</f>
        <v>0</v>
      </c>
      <c r="E6" s="545">
        <f t="shared" si="7"/>
        <v>0</v>
      </c>
      <c r="F6" s="545">
        <f t="shared" si="7"/>
        <v>0</v>
      </c>
      <c r="G6" s="545">
        <f t="shared" si="7"/>
        <v>0</v>
      </c>
      <c r="H6" s="545">
        <f t="shared" si="7"/>
        <v>0</v>
      </c>
      <c r="I6" s="545">
        <f t="shared" si="7"/>
        <v>0</v>
      </c>
      <c r="J6" s="545">
        <f t="shared" si="7"/>
        <v>0</v>
      </c>
      <c r="K6" s="545">
        <f t="shared" si="7"/>
        <v>0</v>
      </c>
      <c r="L6" s="545">
        <f t="shared" si="7"/>
        <v>0</v>
      </c>
      <c r="M6" s="545">
        <f t="shared" si="7"/>
        <v>0</v>
      </c>
      <c r="N6" s="545">
        <f t="shared" si="7"/>
        <v>0</v>
      </c>
      <c r="O6" s="545">
        <f t="shared" si="7"/>
        <v>0</v>
      </c>
      <c r="P6" s="545">
        <f t="shared" si="7"/>
        <v>0</v>
      </c>
      <c r="Q6" s="545">
        <f t="shared" si="7"/>
        <v>0</v>
      </c>
      <c r="R6" s="545">
        <f t="shared" si="7"/>
        <v>0</v>
      </c>
      <c r="S6" s="545">
        <f t="shared" si="7"/>
        <v>0</v>
      </c>
      <c r="T6" s="545">
        <f t="shared" si="7"/>
        <v>0</v>
      </c>
      <c r="U6" s="545">
        <f t="shared" si="7"/>
        <v>0</v>
      </c>
      <c r="V6" s="545">
        <f t="shared" si="7"/>
        <v>0</v>
      </c>
      <c r="W6" s="545">
        <f t="shared" si="7"/>
        <v>0</v>
      </c>
      <c r="X6" s="545">
        <f t="shared" si="7"/>
        <v>0</v>
      </c>
      <c r="Y6" s="545">
        <f t="shared" si="7"/>
        <v>0</v>
      </c>
      <c r="Z6" s="545">
        <f t="shared" si="7"/>
        <v>0</v>
      </c>
      <c r="AA6" s="545">
        <f t="shared" si="7"/>
        <v>0</v>
      </c>
      <c r="AB6" s="545">
        <f t="shared" si="7"/>
        <v>0</v>
      </c>
      <c r="AC6" s="545">
        <f t="shared" si="7"/>
        <v>0</v>
      </c>
      <c r="AD6" s="545">
        <f t="shared" si="7"/>
        <v>0</v>
      </c>
      <c r="AE6" s="545">
        <f t="shared" si="7"/>
        <v>0</v>
      </c>
      <c r="AF6" s="545">
        <f t="shared" si="7"/>
        <v>0</v>
      </c>
      <c r="AG6" s="545">
        <f t="shared" si="7"/>
        <v>0</v>
      </c>
      <c r="AH6" s="545">
        <f t="shared" si="7"/>
        <v>75.056484692173782</v>
      </c>
      <c r="AI6" s="545">
        <f t="shared" si="7"/>
        <v>88.865687124140152</v>
      </c>
      <c r="AJ6" s="545">
        <f t="shared" ref="AJ6:BO6" si="8">AJ23+AJ26+AJ30+AJ33+AJ36+AJ40</f>
        <v>102.78927041046519</v>
      </c>
      <c r="AK6" s="545">
        <f t="shared" si="8"/>
        <v>122.07175995861695</v>
      </c>
      <c r="AL6" s="545">
        <f t="shared" si="8"/>
        <v>142.87494525999253</v>
      </c>
      <c r="AM6" s="545">
        <f t="shared" si="8"/>
        <v>170.98374371045185</v>
      </c>
      <c r="AN6" s="545">
        <f t="shared" si="8"/>
        <v>214.59425075714512</v>
      </c>
      <c r="AO6" s="545">
        <f t="shared" si="8"/>
        <v>266.72338551030731</v>
      </c>
      <c r="AP6" s="545">
        <f t="shared" si="8"/>
        <v>342.7020694289975</v>
      </c>
      <c r="AQ6" s="545">
        <f t="shared" si="8"/>
        <v>424.5434563922999</v>
      </c>
      <c r="AR6" s="545">
        <f t="shared" si="8"/>
        <v>519.12653895300627</v>
      </c>
      <c r="AS6" s="545">
        <f t="shared" si="8"/>
        <v>639.13134964144592</v>
      </c>
      <c r="AT6" s="545">
        <f t="shared" si="8"/>
        <v>795.04874240006654</v>
      </c>
      <c r="AU6" s="545">
        <f t="shared" si="8"/>
        <v>1014.2053622943447</v>
      </c>
      <c r="AV6" s="545">
        <f t="shared" si="8"/>
        <v>1148.7175280046133</v>
      </c>
      <c r="AW6" s="545">
        <f t="shared" si="8"/>
        <v>1277.1013631026954</v>
      </c>
      <c r="AX6" s="545">
        <f t="shared" si="8"/>
        <v>1355.5027433453472</v>
      </c>
      <c r="AY6" s="545">
        <f t="shared" si="8"/>
        <v>1183.1347079659499</v>
      </c>
      <c r="AZ6" s="545">
        <f t="shared" si="8"/>
        <v>973.60747200869753</v>
      </c>
      <c r="BA6" s="545">
        <f t="shared" si="8"/>
        <v>804.31084869967242</v>
      </c>
      <c r="BB6" s="545">
        <f t="shared" si="8"/>
        <v>574.92992514795503</v>
      </c>
      <c r="BC6" s="545">
        <f t="shared" si="8"/>
        <v>304.97763830341717</v>
      </c>
      <c r="BD6" s="545">
        <f t="shared" si="8"/>
        <v>166.136</v>
      </c>
      <c r="BE6" s="545">
        <f t="shared" si="8"/>
        <v>165.48699999999999</v>
      </c>
      <c r="BF6" s="545">
        <f t="shared" si="8"/>
        <v>162.65124892159454</v>
      </c>
      <c r="BG6" s="545">
        <f t="shared" si="8"/>
        <v>169.90298870138361</v>
      </c>
      <c r="BH6" s="545">
        <f t="shared" si="8"/>
        <v>124.283</v>
      </c>
      <c r="BI6" s="545">
        <f t="shared" si="8"/>
        <v>128.26055663881266</v>
      </c>
      <c r="BJ6" s="545">
        <f t="shared" si="8"/>
        <v>135.16607401724025</v>
      </c>
      <c r="BK6" s="545">
        <f t="shared" si="8"/>
        <v>200.75442016647554</v>
      </c>
      <c r="BL6" s="545">
        <f t="shared" si="8"/>
        <v>175.53506304142508</v>
      </c>
      <c r="BM6" s="545">
        <f t="shared" si="8"/>
        <v>183.23841614855513</v>
      </c>
      <c r="BN6" s="545">
        <f t="shared" si="8"/>
        <v>169.98493378695881</v>
      </c>
      <c r="BO6" s="545">
        <f t="shared" si="8"/>
        <v>169.32235473338639</v>
      </c>
      <c r="BP6" s="545">
        <f t="shared" ref="BP6:CG6" si="9">BP23+BP26+BP30+BP33+BP36+BP40</f>
        <v>159.46672221701033</v>
      </c>
      <c r="BQ6" s="545">
        <f t="shared" si="9"/>
        <v>144.67452092278563</v>
      </c>
      <c r="BR6" s="545">
        <f t="shared" si="9"/>
        <v>138.30903393915511</v>
      </c>
      <c r="BS6" s="545">
        <f t="shared" si="9"/>
        <v>128.19760849598063</v>
      </c>
      <c r="BT6" s="545">
        <f t="shared" si="9"/>
        <v>120.30785280289261</v>
      </c>
      <c r="BU6" s="545">
        <f t="shared" si="9"/>
        <v>104.98221706204986</v>
      </c>
      <c r="BV6" s="545">
        <f t="shared" si="9"/>
        <v>95.955396013713354</v>
      </c>
      <c r="BW6" s="545">
        <f t="shared" si="9"/>
        <v>88.741009500324324</v>
      </c>
      <c r="BX6" s="545">
        <f t="shared" si="9"/>
        <v>71.893421583468523</v>
      </c>
      <c r="BY6" s="545">
        <f t="shared" si="9"/>
        <v>62.260187286584028</v>
      </c>
      <c r="BZ6" s="545">
        <f t="shared" si="9"/>
        <v>58.278141023782524</v>
      </c>
      <c r="CA6" s="545">
        <f t="shared" si="9"/>
        <v>56.333228858904526</v>
      </c>
      <c r="CB6" s="545">
        <f t="shared" si="9"/>
        <v>53.585091086940835</v>
      </c>
      <c r="CC6" s="545">
        <f t="shared" si="9"/>
        <v>47.511442572427285</v>
      </c>
      <c r="CD6" s="545">
        <f t="shared" si="9"/>
        <v>41.231051155379028</v>
      </c>
      <c r="CE6" s="545">
        <f t="shared" si="9"/>
        <v>34.456158314489983</v>
      </c>
      <c r="CF6" s="545">
        <f t="shared" si="9"/>
        <v>27.150953401472986</v>
      </c>
      <c r="CG6" s="547">
        <f t="shared" si="9"/>
        <v>19.654963155637414</v>
      </c>
    </row>
    <row r="7" spans="1:85" s="252" customFormat="1" x14ac:dyDescent="0.35">
      <c r="A7" s="511"/>
      <c r="B7" s="548"/>
      <c r="C7" s="107"/>
      <c r="D7" s="545"/>
      <c r="E7" s="545"/>
      <c r="F7" s="545"/>
      <c r="G7" s="545"/>
      <c r="H7" s="545"/>
      <c r="I7" s="545"/>
      <c r="J7" s="545"/>
      <c r="K7" s="545"/>
      <c r="L7" s="545"/>
      <c r="M7" s="545"/>
      <c r="N7" s="545"/>
      <c r="O7" s="545"/>
      <c r="P7" s="545"/>
      <c r="Q7" s="545"/>
      <c r="R7" s="545"/>
      <c r="S7" s="545"/>
      <c r="T7" s="545"/>
      <c r="U7" s="545"/>
      <c r="V7" s="545"/>
      <c r="W7" s="545"/>
      <c r="X7" s="545"/>
      <c r="Y7" s="545"/>
      <c r="Z7" s="545"/>
      <c r="AA7" s="545"/>
      <c r="AB7" s="545"/>
      <c r="AC7" s="545"/>
      <c r="AD7" s="545"/>
      <c r="AE7" s="545"/>
      <c r="AF7" s="545"/>
      <c r="AG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545"/>
      <c r="BO7" s="545"/>
      <c r="BP7" s="545"/>
      <c r="BQ7" s="545"/>
      <c r="BR7" s="545"/>
      <c r="BS7" s="545"/>
      <c r="BT7" s="545"/>
      <c r="BU7" s="545"/>
      <c r="BV7" s="545"/>
      <c r="BW7" s="545"/>
      <c r="BX7" s="545"/>
      <c r="BY7" s="545"/>
      <c r="BZ7" s="545"/>
      <c r="CA7" s="545"/>
      <c r="CB7" s="545"/>
      <c r="CC7" s="545"/>
      <c r="CD7" s="545"/>
      <c r="CE7" s="545"/>
      <c r="CF7" s="545"/>
      <c r="CG7" s="547"/>
    </row>
    <row r="8" spans="1:85" s="252" customFormat="1" x14ac:dyDescent="0.35">
      <c r="A8" s="510"/>
      <c r="B8" s="107" t="s">
        <v>370</v>
      </c>
      <c r="C8" s="107"/>
      <c r="D8" s="549">
        <f t="shared" ref="D8:AI8" si="10">SUM(D9,D13)</f>
        <v>0</v>
      </c>
      <c r="E8" s="549">
        <f t="shared" si="10"/>
        <v>0</v>
      </c>
      <c r="F8" s="549">
        <f t="shared" si="10"/>
        <v>0</v>
      </c>
      <c r="G8" s="549">
        <f t="shared" si="10"/>
        <v>0</v>
      </c>
      <c r="H8" s="549">
        <f t="shared" si="10"/>
        <v>0</v>
      </c>
      <c r="I8" s="549">
        <f t="shared" si="10"/>
        <v>0</v>
      </c>
      <c r="J8" s="549">
        <f t="shared" si="10"/>
        <v>0</v>
      </c>
      <c r="K8" s="549">
        <f t="shared" si="10"/>
        <v>0</v>
      </c>
      <c r="L8" s="549">
        <f t="shared" si="10"/>
        <v>0</v>
      </c>
      <c r="M8" s="549">
        <f t="shared" si="10"/>
        <v>0</v>
      </c>
      <c r="N8" s="549">
        <f t="shared" si="10"/>
        <v>0</v>
      </c>
      <c r="O8" s="549">
        <f t="shared" si="10"/>
        <v>0</v>
      </c>
      <c r="P8" s="549">
        <f t="shared" si="10"/>
        <v>0</v>
      </c>
      <c r="Q8" s="549">
        <f t="shared" si="10"/>
        <v>0</v>
      </c>
      <c r="R8" s="549">
        <f t="shared" si="10"/>
        <v>0</v>
      </c>
      <c r="S8" s="549">
        <f t="shared" si="10"/>
        <v>0</v>
      </c>
      <c r="T8" s="549">
        <f t="shared" si="10"/>
        <v>0</v>
      </c>
      <c r="U8" s="549">
        <f t="shared" si="10"/>
        <v>0</v>
      </c>
      <c r="V8" s="549">
        <f t="shared" si="10"/>
        <v>0</v>
      </c>
      <c r="W8" s="549">
        <f t="shared" si="10"/>
        <v>0</v>
      </c>
      <c r="X8" s="549">
        <f t="shared" si="10"/>
        <v>0</v>
      </c>
      <c r="Y8" s="549">
        <f t="shared" si="10"/>
        <v>0</v>
      </c>
      <c r="Z8" s="549">
        <f t="shared" si="10"/>
        <v>0</v>
      </c>
      <c r="AA8" s="549">
        <f t="shared" si="10"/>
        <v>0</v>
      </c>
      <c r="AB8" s="549">
        <f t="shared" si="10"/>
        <v>0</v>
      </c>
      <c r="AC8" s="549">
        <f t="shared" si="10"/>
        <v>0</v>
      </c>
      <c r="AD8" s="549">
        <f t="shared" si="10"/>
        <v>0</v>
      </c>
      <c r="AE8" s="549">
        <f t="shared" si="10"/>
        <v>0</v>
      </c>
      <c r="AF8" s="549">
        <f t="shared" si="10"/>
        <v>0</v>
      </c>
      <c r="AG8" s="549">
        <f t="shared" si="10"/>
        <v>0</v>
      </c>
      <c r="AH8" s="549">
        <f t="shared" si="10"/>
        <v>0</v>
      </c>
      <c r="AI8" s="549">
        <f t="shared" si="10"/>
        <v>0</v>
      </c>
      <c r="AJ8" s="549">
        <f t="shared" ref="AJ8:BO8" si="11">SUM(AJ9,AJ13)</f>
        <v>0</v>
      </c>
      <c r="AK8" s="549">
        <f t="shared" si="11"/>
        <v>0</v>
      </c>
      <c r="AL8" s="549">
        <f t="shared" si="11"/>
        <v>0</v>
      </c>
      <c r="AM8" s="549">
        <f t="shared" si="11"/>
        <v>0</v>
      </c>
      <c r="AN8" s="549">
        <f t="shared" si="11"/>
        <v>0</v>
      </c>
      <c r="AO8" s="549">
        <f t="shared" si="11"/>
        <v>0</v>
      </c>
      <c r="AP8" s="549">
        <f t="shared" si="11"/>
        <v>0</v>
      </c>
      <c r="AQ8" s="549">
        <f t="shared" si="11"/>
        <v>0</v>
      </c>
      <c r="AR8" s="549">
        <f t="shared" si="11"/>
        <v>0</v>
      </c>
      <c r="AS8" s="549">
        <f t="shared" si="11"/>
        <v>0</v>
      </c>
      <c r="AT8" s="549">
        <f t="shared" si="11"/>
        <v>0</v>
      </c>
      <c r="AU8" s="549">
        <f t="shared" si="11"/>
        <v>0</v>
      </c>
      <c r="AV8" s="549">
        <f t="shared" si="11"/>
        <v>0</v>
      </c>
      <c r="AW8" s="549">
        <f t="shared" si="11"/>
        <v>0</v>
      </c>
      <c r="AX8" s="549">
        <f t="shared" si="11"/>
        <v>0</v>
      </c>
      <c r="AY8" s="549">
        <f t="shared" si="11"/>
        <v>0</v>
      </c>
      <c r="AZ8" s="549">
        <f t="shared" si="11"/>
        <v>0</v>
      </c>
      <c r="BA8" s="549">
        <f t="shared" si="11"/>
        <v>0</v>
      </c>
      <c r="BB8" s="549">
        <f t="shared" si="11"/>
        <v>0</v>
      </c>
      <c r="BC8" s="549">
        <f t="shared" si="11"/>
        <v>0</v>
      </c>
      <c r="BD8" s="549">
        <f t="shared" si="11"/>
        <v>0</v>
      </c>
      <c r="BE8" s="549">
        <f t="shared" si="11"/>
        <v>0</v>
      </c>
      <c r="BF8" s="549">
        <f t="shared" si="11"/>
        <v>0</v>
      </c>
      <c r="BG8" s="549">
        <f t="shared" si="11"/>
        <v>0</v>
      </c>
      <c r="BH8" s="549">
        <f t="shared" si="11"/>
        <v>0</v>
      </c>
      <c r="BI8" s="549">
        <f t="shared" si="11"/>
        <v>0</v>
      </c>
      <c r="BJ8" s="549">
        <f t="shared" si="11"/>
        <v>0</v>
      </c>
      <c r="BK8" s="549">
        <f t="shared" si="11"/>
        <v>0</v>
      </c>
      <c r="BL8" s="549">
        <f t="shared" si="11"/>
        <v>127.18792894999999</v>
      </c>
      <c r="BM8" s="549">
        <f t="shared" si="11"/>
        <v>1267.3993002300001</v>
      </c>
      <c r="BN8" s="549">
        <f t="shared" si="11"/>
        <v>2231.7483618999995</v>
      </c>
      <c r="BO8" s="549">
        <f t="shared" si="11"/>
        <v>3554.1022156099998</v>
      </c>
      <c r="BP8" s="549">
        <f t="shared" ref="BP8:CG8" si="12">SUM(BP9,BP13)</f>
        <v>6779.6544881600003</v>
      </c>
      <c r="BQ8" s="549">
        <f t="shared" si="12"/>
        <v>10436.707839979998</v>
      </c>
      <c r="BR8" s="549">
        <f t="shared" si="12"/>
        <v>12827.382151169997</v>
      </c>
      <c r="BS8" s="549">
        <f t="shared" si="12"/>
        <v>14271.548569180002</v>
      </c>
      <c r="BT8" s="549">
        <f t="shared" si="12"/>
        <v>14830.444816650004</v>
      </c>
      <c r="BU8" s="549">
        <f t="shared" si="12"/>
        <v>15352.892355200001</v>
      </c>
      <c r="BV8" s="549">
        <f t="shared" si="12"/>
        <v>15097.869323739997</v>
      </c>
      <c r="BW8" s="549">
        <f t="shared" si="12"/>
        <v>13850.988828140005</v>
      </c>
      <c r="BX8" s="549">
        <f t="shared" si="12"/>
        <v>13427.61508335</v>
      </c>
      <c r="BY8" s="549">
        <f t="shared" si="12"/>
        <v>12688.531819610005</v>
      </c>
      <c r="BZ8" s="549">
        <f t="shared" si="12"/>
        <v>12088.053886384507</v>
      </c>
      <c r="CA8" s="549">
        <f t="shared" si="12"/>
        <v>12357.095583570001</v>
      </c>
      <c r="CB8" s="549">
        <f t="shared" si="12"/>
        <v>12269.703289091565</v>
      </c>
      <c r="CC8" s="549">
        <f t="shared" si="12"/>
        <v>7072.3646453981892</v>
      </c>
      <c r="CD8" s="549">
        <f t="shared" si="12"/>
        <v>5273.8755846584891</v>
      </c>
      <c r="CE8" s="549">
        <f t="shared" si="12"/>
        <v>5385.5561759860111</v>
      </c>
      <c r="CF8" s="549">
        <f t="shared" si="12"/>
        <v>5516.1524816969213</v>
      </c>
      <c r="CG8" s="550">
        <f t="shared" si="12"/>
        <v>5154.4259513166753</v>
      </c>
    </row>
    <row r="9" spans="1:85" x14ac:dyDescent="0.35">
      <c r="B9" s="62" t="s">
        <v>760</v>
      </c>
      <c r="C9" s="42"/>
      <c r="D9" s="545">
        <v>0</v>
      </c>
      <c r="E9" s="545">
        <v>0</v>
      </c>
      <c r="F9" s="545">
        <v>0</v>
      </c>
      <c r="G9" s="545">
        <v>0</v>
      </c>
      <c r="H9" s="545">
        <v>0</v>
      </c>
      <c r="I9" s="545">
        <v>0</v>
      </c>
      <c r="J9" s="545">
        <v>0</v>
      </c>
      <c r="K9" s="545">
        <v>0</v>
      </c>
      <c r="L9" s="545">
        <v>0</v>
      </c>
      <c r="M9" s="545">
        <v>0</v>
      </c>
      <c r="N9" s="545">
        <v>0</v>
      </c>
      <c r="O9" s="545">
        <v>0</v>
      </c>
      <c r="P9" s="545">
        <v>0</v>
      </c>
      <c r="Q9" s="545">
        <v>0</v>
      </c>
      <c r="R9" s="545">
        <v>0</v>
      </c>
      <c r="S9" s="545">
        <v>0</v>
      </c>
      <c r="T9" s="545">
        <v>0</v>
      </c>
      <c r="U9" s="545">
        <v>0</v>
      </c>
      <c r="V9" s="545">
        <v>0</v>
      </c>
      <c r="W9" s="545">
        <v>0</v>
      </c>
      <c r="X9" s="545">
        <v>0</v>
      </c>
      <c r="Y9" s="545">
        <v>0</v>
      </c>
      <c r="Z9" s="545">
        <v>0</v>
      </c>
      <c r="AA9" s="545">
        <v>0</v>
      </c>
      <c r="AB9" s="545">
        <v>0</v>
      </c>
      <c r="AC9" s="545">
        <v>0</v>
      </c>
      <c r="AD9" s="545">
        <v>0</v>
      </c>
      <c r="AE9" s="545">
        <v>0</v>
      </c>
      <c r="AF9" s="545">
        <v>0</v>
      </c>
      <c r="AG9" s="545">
        <v>0</v>
      </c>
      <c r="AH9" s="545">
        <v>0</v>
      </c>
      <c r="AI9" s="545">
        <v>0</v>
      </c>
      <c r="AJ9" s="545">
        <v>0</v>
      </c>
      <c r="AK9" s="545">
        <v>0</v>
      </c>
      <c r="AL9" s="545">
        <v>0</v>
      </c>
      <c r="AM9" s="545">
        <v>0</v>
      </c>
      <c r="AN9" s="545">
        <v>0</v>
      </c>
      <c r="AO9" s="545">
        <v>0</v>
      </c>
      <c r="AP9" s="545">
        <v>0</v>
      </c>
      <c r="AQ9" s="545">
        <v>0</v>
      </c>
      <c r="AR9" s="545">
        <v>0</v>
      </c>
      <c r="AS9" s="545">
        <v>0</v>
      </c>
      <c r="AT9" s="545">
        <v>0</v>
      </c>
      <c r="AU9" s="545">
        <v>0</v>
      </c>
      <c r="AV9" s="545">
        <v>0</v>
      </c>
      <c r="AW9" s="545">
        <v>0</v>
      </c>
      <c r="AX9" s="545">
        <v>0</v>
      </c>
      <c r="AY9" s="545">
        <v>0</v>
      </c>
      <c r="AZ9" s="545">
        <v>0</v>
      </c>
      <c r="BA9" s="545">
        <v>0</v>
      </c>
      <c r="BB9" s="545">
        <v>0</v>
      </c>
      <c r="BC9" s="545">
        <v>0</v>
      </c>
      <c r="BD9" s="545">
        <v>0</v>
      </c>
      <c r="BE9" s="545">
        <v>0</v>
      </c>
      <c r="BF9" s="545">
        <v>0</v>
      </c>
      <c r="BG9" s="545">
        <v>0</v>
      </c>
      <c r="BH9" s="545">
        <v>0</v>
      </c>
      <c r="BI9" s="545">
        <v>0</v>
      </c>
      <c r="BJ9" s="545">
        <v>0</v>
      </c>
      <c r="BK9" s="545">
        <v>0</v>
      </c>
      <c r="BL9" s="545">
        <f t="shared" ref="BL9:CG9" si="13">SUM(BL10:BL12)</f>
        <v>64.379764080000001</v>
      </c>
      <c r="BM9" s="545">
        <f t="shared" si="13"/>
        <v>580.96194385999991</v>
      </c>
      <c r="BN9" s="545">
        <f t="shared" si="13"/>
        <v>954.84283311999991</v>
      </c>
      <c r="BO9" s="545">
        <f t="shared" si="13"/>
        <v>1398.5169151799998</v>
      </c>
      <c r="BP9" s="545">
        <f t="shared" si="13"/>
        <v>2304.75857546</v>
      </c>
      <c r="BQ9" s="545">
        <f t="shared" si="13"/>
        <v>3538.8798924699986</v>
      </c>
      <c r="BR9" s="545">
        <f t="shared" si="13"/>
        <v>4100.9191948399985</v>
      </c>
      <c r="BS9" s="545">
        <f t="shared" si="13"/>
        <v>4456.6648349100014</v>
      </c>
      <c r="BT9" s="545">
        <f t="shared" si="13"/>
        <v>4687.0089817599983</v>
      </c>
      <c r="BU9" s="545">
        <f t="shared" si="13"/>
        <v>4711.3251268400008</v>
      </c>
      <c r="BV9" s="545">
        <f t="shared" si="13"/>
        <v>4562.8610960799988</v>
      </c>
      <c r="BW9" s="545">
        <f t="shared" si="13"/>
        <v>4511.989815750002</v>
      </c>
      <c r="BX9" s="545">
        <f t="shared" si="13"/>
        <v>4567.422318465</v>
      </c>
      <c r="BY9" s="545">
        <f t="shared" si="13"/>
        <v>4506.7600548399987</v>
      </c>
      <c r="BZ9" s="545">
        <f t="shared" si="13"/>
        <v>4527.0250167543882</v>
      </c>
      <c r="CA9" s="545">
        <f t="shared" si="13"/>
        <v>4911.44486676</v>
      </c>
      <c r="CB9" s="545">
        <f t="shared" si="13"/>
        <v>5132.2987876559255</v>
      </c>
      <c r="CC9" s="545">
        <f t="shared" si="13"/>
        <v>4999.0623181405726</v>
      </c>
      <c r="CD9" s="545">
        <f t="shared" si="13"/>
        <v>4965.8418812846849</v>
      </c>
      <c r="CE9" s="545">
        <f t="shared" si="13"/>
        <v>5093.7522410103966</v>
      </c>
      <c r="CF9" s="545">
        <f t="shared" si="13"/>
        <v>5170.386800380651</v>
      </c>
      <c r="CG9" s="547">
        <f t="shared" si="13"/>
        <v>5161.1016146746297</v>
      </c>
    </row>
    <row r="10" spans="1:85" x14ac:dyDescent="0.35">
      <c r="B10" s="292" t="s">
        <v>524</v>
      </c>
      <c r="C10" s="486"/>
      <c r="D10" s="545">
        <v>0</v>
      </c>
      <c r="E10" s="545">
        <v>0</v>
      </c>
      <c r="F10" s="545">
        <v>0</v>
      </c>
      <c r="G10" s="545">
        <v>0</v>
      </c>
      <c r="H10" s="545">
        <v>0</v>
      </c>
      <c r="I10" s="545">
        <v>0</v>
      </c>
      <c r="J10" s="545">
        <v>0</v>
      </c>
      <c r="K10" s="545">
        <v>0</v>
      </c>
      <c r="L10" s="545">
        <v>0</v>
      </c>
      <c r="M10" s="545">
        <v>0</v>
      </c>
      <c r="N10" s="545">
        <v>0</v>
      </c>
      <c r="O10" s="545">
        <v>0</v>
      </c>
      <c r="P10" s="545">
        <v>0</v>
      </c>
      <c r="Q10" s="545">
        <v>0</v>
      </c>
      <c r="R10" s="545">
        <v>0</v>
      </c>
      <c r="S10" s="545">
        <v>0</v>
      </c>
      <c r="T10" s="545">
        <v>0</v>
      </c>
      <c r="U10" s="545">
        <v>0</v>
      </c>
      <c r="V10" s="545">
        <v>0</v>
      </c>
      <c r="W10" s="545">
        <v>0</v>
      </c>
      <c r="X10" s="545">
        <v>0</v>
      </c>
      <c r="Y10" s="545">
        <v>0</v>
      </c>
      <c r="Z10" s="545">
        <v>0</v>
      </c>
      <c r="AA10" s="545">
        <v>0</v>
      </c>
      <c r="AB10" s="545">
        <v>0</v>
      </c>
      <c r="AC10" s="545">
        <v>0</v>
      </c>
      <c r="AD10" s="545">
        <v>0</v>
      </c>
      <c r="AE10" s="545">
        <v>0</v>
      </c>
      <c r="AF10" s="545">
        <v>0</v>
      </c>
      <c r="AG10" s="545">
        <v>0</v>
      </c>
      <c r="AH10" s="545">
        <v>0</v>
      </c>
      <c r="AI10" s="545">
        <v>0</v>
      </c>
      <c r="AJ10" s="545">
        <v>0</v>
      </c>
      <c r="AK10" s="545">
        <v>0</v>
      </c>
      <c r="AL10" s="545">
        <v>0</v>
      </c>
      <c r="AM10" s="545">
        <v>0</v>
      </c>
      <c r="AN10" s="545">
        <v>0</v>
      </c>
      <c r="AO10" s="545">
        <v>0</v>
      </c>
      <c r="AP10" s="545">
        <v>0</v>
      </c>
      <c r="AQ10" s="545">
        <v>0</v>
      </c>
      <c r="AR10" s="545">
        <v>0</v>
      </c>
      <c r="AS10" s="545">
        <v>0</v>
      </c>
      <c r="AT10" s="545">
        <v>0</v>
      </c>
      <c r="AU10" s="545">
        <v>0</v>
      </c>
      <c r="AV10" s="545">
        <v>0</v>
      </c>
      <c r="AW10" s="545">
        <v>0</v>
      </c>
      <c r="AX10" s="545">
        <v>0</v>
      </c>
      <c r="AY10" s="545">
        <v>0</v>
      </c>
      <c r="AZ10" s="545">
        <v>0</v>
      </c>
      <c r="BA10" s="545">
        <v>0</v>
      </c>
      <c r="BB10" s="545">
        <v>0</v>
      </c>
      <c r="BC10" s="545">
        <v>0</v>
      </c>
      <c r="BD10" s="545">
        <v>0</v>
      </c>
      <c r="BE10" s="545">
        <v>0</v>
      </c>
      <c r="BF10" s="545">
        <v>0</v>
      </c>
      <c r="BG10" s="545">
        <v>0</v>
      </c>
      <c r="BH10" s="545">
        <v>0</v>
      </c>
      <c r="BI10" s="545">
        <v>0</v>
      </c>
      <c r="BJ10" s="545">
        <v>0</v>
      </c>
      <c r="BK10" s="545">
        <v>0</v>
      </c>
      <c r="BL10" s="545">
        <v>59.439229722159169</v>
      </c>
      <c r="BM10" s="545">
        <v>398.34870338712346</v>
      </c>
      <c r="BN10" s="545">
        <v>468.20475344214412</v>
      </c>
      <c r="BO10" s="545">
        <v>471.00414737742267</v>
      </c>
      <c r="BP10" s="545">
        <v>555.63097238618491</v>
      </c>
      <c r="BQ10" s="545">
        <v>481.86507341433418</v>
      </c>
      <c r="BR10" s="545">
        <v>431.11865560276999</v>
      </c>
      <c r="BS10" s="545">
        <v>338.04319223048395</v>
      </c>
      <c r="BT10" s="545">
        <v>309.82324418737073</v>
      </c>
      <c r="BU10" s="545">
        <v>282.50107422928357</v>
      </c>
      <c r="BV10" s="545">
        <v>158.58573909275663</v>
      </c>
      <c r="BW10" s="545">
        <v>115.23896004314145</v>
      </c>
      <c r="BX10" s="545">
        <v>200.72925766448799</v>
      </c>
      <c r="BY10" s="545">
        <v>213.99291156878863</v>
      </c>
      <c r="BZ10" s="545">
        <v>191.40756997480122</v>
      </c>
      <c r="CA10" s="545">
        <v>190.67395885762159</v>
      </c>
      <c r="CB10" s="545">
        <v>171.53538486224551</v>
      </c>
      <c r="CC10" s="545">
        <v>171.9866487995304</v>
      </c>
      <c r="CD10" s="545">
        <v>175.37226688772057</v>
      </c>
      <c r="CE10" s="545">
        <v>181.5691426207874</v>
      </c>
      <c r="CF10" s="545">
        <v>184.40163307998617</v>
      </c>
      <c r="CG10" s="547">
        <v>187.09263625716432</v>
      </c>
    </row>
    <row r="11" spans="1:85" x14ac:dyDescent="0.35">
      <c r="B11" s="292" t="s">
        <v>761</v>
      </c>
      <c r="C11" s="486"/>
      <c r="D11" s="545">
        <v>0</v>
      </c>
      <c r="E11" s="545">
        <v>0</v>
      </c>
      <c r="F11" s="545">
        <v>0</v>
      </c>
      <c r="G11" s="545">
        <v>0</v>
      </c>
      <c r="H11" s="545">
        <v>0</v>
      </c>
      <c r="I11" s="545">
        <v>0</v>
      </c>
      <c r="J11" s="545">
        <v>0</v>
      </c>
      <c r="K11" s="545">
        <v>0</v>
      </c>
      <c r="L11" s="545">
        <v>0</v>
      </c>
      <c r="M11" s="545">
        <v>0</v>
      </c>
      <c r="N11" s="545">
        <v>0</v>
      </c>
      <c r="O11" s="545">
        <v>0</v>
      </c>
      <c r="P11" s="545">
        <v>0</v>
      </c>
      <c r="Q11" s="545">
        <v>0</v>
      </c>
      <c r="R11" s="545">
        <v>0</v>
      </c>
      <c r="S11" s="545">
        <v>0</v>
      </c>
      <c r="T11" s="545">
        <v>0</v>
      </c>
      <c r="U11" s="545">
        <v>0</v>
      </c>
      <c r="V11" s="545">
        <v>0</v>
      </c>
      <c r="W11" s="545">
        <v>0</v>
      </c>
      <c r="X11" s="545">
        <v>0</v>
      </c>
      <c r="Y11" s="545">
        <v>0</v>
      </c>
      <c r="Z11" s="545">
        <v>0</v>
      </c>
      <c r="AA11" s="545">
        <v>0</v>
      </c>
      <c r="AB11" s="545">
        <v>0</v>
      </c>
      <c r="AC11" s="545">
        <v>0</v>
      </c>
      <c r="AD11" s="545">
        <v>0</v>
      </c>
      <c r="AE11" s="545">
        <v>0</v>
      </c>
      <c r="AF11" s="545">
        <v>0</v>
      </c>
      <c r="AG11" s="545">
        <v>0</v>
      </c>
      <c r="AH11" s="545">
        <v>0</v>
      </c>
      <c r="AI11" s="545">
        <v>0</v>
      </c>
      <c r="AJ11" s="545">
        <v>0</v>
      </c>
      <c r="AK11" s="545">
        <v>0</v>
      </c>
      <c r="AL11" s="545">
        <v>0</v>
      </c>
      <c r="AM11" s="545">
        <v>0</v>
      </c>
      <c r="AN11" s="545">
        <v>0</v>
      </c>
      <c r="AO11" s="545">
        <v>0</v>
      </c>
      <c r="AP11" s="545">
        <v>0</v>
      </c>
      <c r="AQ11" s="545">
        <v>0</v>
      </c>
      <c r="AR11" s="545">
        <v>0</v>
      </c>
      <c r="AS11" s="545">
        <v>0</v>
      </c>
      <c r="AT11" s="545">
        <v>0</v>
      </c>
      <c r="AU11" s="545">
        <v>0</v>
      </c>
      <c r="AV11" s="545">
        <v>0</v>
      </c>
      <c r="AW11" s="545">
        <v>0</v>
      </c>
      <c r="AX11" s="545">
        <v>0</v>
      </c>
      <c r="AY11" s="545">
        <v>0</v>
      </c>
      <c r="AZ11" s="545">
        <v>0</v>
      </c>
      <c r="BA11" s="545">
        <v>0</v>
      </c>
      <c r="BB11" s="545">
        <v>0</v>
      </c>
      <c r="BC11" s="545">
        <v>0</v>
      </c>
      <c r="BD11" s="545">
        <v>0</v>
      </c>
      <c r="BE11" s="545">
        <v>0</v>
      </c>
      <c r="BF11" s="545">
        <v>0</v>
      </c>
      <c r="BG11" s="545">
        <v>0</v>
      </c>
      <c r="BH11" s="545">
        <v>0</v>
      </c>
      <c r="BI11" s="545">
        <v>0</v>
      </c>
      <c r="BJ11" s="545">
        <v>0</v>
      </c>
      <c r="BK11" s="545">
        <v>0</v>
      </c>
      <c r="BL11" s="545">
        <v>2.7215671600525173</v>
      </c>
      <c r="BM11" s="545">
        <v>124.95805821650838</v>
      </c>
      <c r="BN11" s="545">
        <v>353.35394914685565</v>
      </c>
      <c r="BO11" s="545">
        <v>595.95602065950209</v>
      </c>
      <c r="BP11" s="545">
        <v>677.67918756495885</v>
      </c>
      <c r="BQ11" s="545">
        <v>649.03122862517091</v>
      </c>
      <c r="BR11" s="545">
        <v>207.402013027555</v>
      </c>
      <c r="BS11" s="545">
        <v>86.777513749166062</v>
      </c>
      <c r="BT11" s="545">
        <v>100.20175081132075</v>
      </c>
      <c r="BU11" s="545">
        <v>122.06407750032587</v>
      </c>
      <c r="BV11" s="545">
        <v>81.542383029979874</v>
      </c>
      <c r="BW11" s="545">
        <v>51.3100452073</v>
      </c>
      <c r="BX11" s="545">
        <v>18.668902814700459</v>
      </c>
      <c r="BY11" s="545">
        <v>15.49682495764328</v>
      </c>
      <c r="BZ11" s="545">
        <v>18.120386940603716</v>
      </c>
      <c r="CA11" s="545">
        <v>24.31763355178381</v>
      </c>
      <c r="CB11" s="545">
        <v>28.263360495549424</v>
      </c>
      <c r="CC11" s="545">
        <v>29.594352543059351</v>
      </c>
      <c r="CD11" s="545">
        <v>29.811606729269485</v>
      </c>
      <c r="CE11" s="545">
        <v>31.052661208951726</v>
      </c>
      <c r="CF11" s="545">
        <v>32.093790086370298</v>
      </c>
      <c r="CG11" s="547">
        <v>33.136732149295248</v>
      </c>
    </row>
    <row r="12" spans="1:85" x14ac:dyDescent="0.35">
      <c r="B12" s="292" t="s">
        <v>526</v>
      </c>
      <c r="C12" s="486"/>
      <c r="D12" s="545">
        <v>0</v>
      </c>
      <c r="E12" s="545">
        <v>0</v>
      </c>
      <c r="F12" s="545">
        <v>0</v>
      </c>
      <c r="G12" s="545">
        <v>0</v>
      </c>
      <c r="H12" s="545">
        <v>0</v>
      </c>
      <c r="I12" s="545">
        <v>0</v>
      </c>
      <c r="J12" s="545">
        <v>0</v>
      </c>
      <c r="K12" s="545">
        <v>0</v>
      </c>
      <c r="L12" s="545">
        <v>0</v>
      </c>
      <c r="M12" s="545">
        <v>0</v>
      </c>
      <c r="N12" s="545">
        <v>0</v>
      </c>
      <c r="O12" s="545">
        <v>0</v>
      </c>
      <c r="P12" s="545">
        <v>0</v>
      </c>
      <c r="Q12" s="545">
        <v>0</v>
      </c>
      <c r="R12" s="545">
        <v>0</v>
      </c>
      <c r="S12" s="545">
        <v>0</v>
      </c>
      <c r="T12" s="545">
        <v>0</v>
      </c>
      <c r="U12" s="545">
        <v>0</v>
      </c>
      <c r="V12" s="545">
        <v>0</v>
      </c>
      <c r="W12" s="545">
        <v>0</v>
      </c>
      <c r="X12" s="545">
        <v>0</v>
      </c>
      <c r="Y12" s="545">
        <v>0</v>
      </c>
      <c r="Z12" s="545">
        <v>0</v>
      </c>
      <c r="AA12" s="545">
        <v>0</v>
      </c>
      <c r="AB12" s="545">
        <v>0</v>
      </c>
      <c r="AC12" s="545">
        <v>0</v>
      </c>
      <c r="AD12" s="545">
        <v>0</v>
      </c>
      <c r="AE12" s="545">
        <v>0</v>
      </c>
      <c r="AF12" s="545">
        <v>0</v>
      </c>
      <c r="AG12" s="545">
        <v>0</v>
      </c>
      <c r="AH12" s="545">
        <v>0</v>
      </c>
      <c r="AI12" s="545">
        <v>0</v>
      </c>
      <c r="AJ12" s="545">
        <v>0</v>
      </c>
      <c r="AK12" s="545">
        <v>0</v>
      </c>
      <c r="AL12" s="545">
        <v>0</v>
      </c>
      <c r="AM12" s="545">
        <v>0</v>
      </c>
      <c r="AN12" s="545">
        <v>0</v>
      </c>
      <c r="AO12" s="545">
        <v>0</v>
      </c>
      <c r="AP12" s="545">
        <v>0</v>
      </c>
      <c r="AQ12" s="545">
        <v>0</v>
      </c>
      <c r="AR12" s="545">
        <v>0</v>
      </c>
      <c r="AS12" s="545">
        <v>0</v>
      </c>
      <c r="AT12" s="545">
        <v>0</v>
      </c>
      <c r="AU12" s="545">
        <v>0</v>
      </c>
      <c r="AV12" s="545">
        <v>0</v>
      </c>
      <c r="AW12" s="545">
        <v>0</v>
      </c>
      <c r="AX12" s="545">
        <v>0</v>
      </c>
      <c r="AY12" s="545">
        <v>0</v>
      </c>
      <c r="AZ12" s="545">
        <v>0</v>
      </c>
      <c r="BA12" s="545">
        <v>0</v>
      </c>
      <c r="BB12" s="545">
        <v>0</v>
      </c>
      <c r="BC12" s="545">
        <v>0</v>
      </c>
      <c r="BD12" s="545">
        <v>0</v>
      </c>
      <c r="BE12" s="545">
        <v>0</v>
      </c>
      <c r="BF12" s="545">
        <v>0</v>
      </c>
      <c r="BG12" s="545">
        <v>0</v>
      </c>
      <c r="BH12" s="545">
        <v>0</v>
      </c>
      <c r="BI12" s="545">
        <v>0</v>
      </c>
      <c r="BJ12" s="545">
        <v>0</v>
      </c>
      <c r="BK12" s="545">
        <v>0</v>
      </c>
      <c r="BL12" s="545">
        <v>2.2189671977883112</v>
      </c>
      <c r="BM12" s="545">
        <v>57.655182256368107</v>
      </c>
      <c r="BN12" s="545">
        <v>133.28413053100019</v>
      </c>
      <c r="BO12" s="545">
        <v>331.55674714307514</v>
      </c>
      <c r="BP12" s="545">
        <v>1071.4484155088562</v>
      </c>
      <c r="BQ12" s="545">
        <v>2407.9835904304932</v>
      </c>
      <c r="BR12" s="545">
        <v>3462.3985262096739</v>
      </c>
      <c r="BS12" s="545">
        <v>4031.8441289303519</v>
      </c>
      <c r="BT12" s="545">
        <v>4276.9839867613073</v>
      </c>
      <c r="BU12" s="545">
        <v>4306.7599751103917</v>
      </c>
      <c r="BV12" s="545">
        <v>4322.7329739572624</v>
      </c>
      <c r="BW12" s="545">
        <v>4345.4408104995609</v>
      </c>
      <c r="BX12" s="545">
        <v>4348.0241579858111</v>
      </c>
      <c r="BY12" s="545">
        <v>4277.2703183135673</v>
      </c>
      <c r="BZ12" s="545">
        <v>4317.4970598389837</v>
      </c>
      <c r="CA12" s="545">
        <v>4696.4532743505943</v>
      </c>
      <c r="CB12" s="545">
        <v>4932.5000422981302</v>
      </c>
      <c r="CC12" s="545">
        <v>4797.4813167979828</v>
      </c>
      <c r="CD12" s="545">
        <v>4760.6580076676946</v>
      </c>
      <c r="CE12" s="545">
        <v>4881.1304371806573</v>
      </c>
      <c r="CF12" s="545">
        <v>4953.8913772142942</v>
      </c>
      <c r="CG12" s="547">
        <v>4940.8722462681699</v>
      </c>
    </row>
    <row r="13" spans="1:85" x14ac:dyDescent="0.35">
      <c r="B13" s="62" t="s">
        <v>762</v>
      </c>
      <c r="C13" s="42"/>
      <c r="D13" s="545">
        <v>0</v>
      </c>
      <c r="E13" s="545">
        <v>0</v>
      </c>
      <c r="F13" s="545">
        <v>0</v>
      </c>
      <c r="G13" s="545">
        <v>0</v>
      </c>
      <c r="H13" s="545">
        <v>0</v>
      </c>
      <c r="I13" s="545">
        <v>0</v>
      </c>
      <c r="J13" s="545">
        <v>0</v>
      </c>
      <c r="K13" s="545">
        <v>0</v>
      </c>
      <c r="L13" s="545">
        <v>0</v>
      </c>
      <c r="M13" s="545">
        <v>0</v>
      </c>
      <c r="N13" s="545">
        <v>0</v>
      </c>
      <c r="O13" s="545">
        <v>0</v>
      </c>
      <c r="P13" s="545">
        <v>0</v>
      </c>
      <c r="Q13" s="545">
        <v>0</v>
      </c>
      <c r="R13" s="545">
        <v>0</v>
      </c>
      <c r="S13" s="545">
        <v>0</v>
      </c>
      <c r="T13" s="545">
        <v>0</v>
      </c>
      <c r="U13" s="545">
        <v>0</v>
      </c>
      <c r="V13" s="545">
        <v>0</v>
      </c>
      <c r="W13" s="545">
        <v>0</v>
      </c>
      <c r="X13" s="545">
        <v>0</v>
      </c>
      <c r="Y13" s="545">
        <v>0</v>
      </c>
      <c r="Z13" s="545">
        <v>0</v>
      </c>
      <c r="AA13" s="545">
        <v>0</v>
      </c>
      <c r="AB13" s="545">
        <v>0</v>
      </c>
      <c r="AC13" s="545">
        <v>0</v>
      </c>
      <c r="AD13" s="545">
        <v>0</v>
      </c>
      <c r="AE13" s="545">
        <v>0</v>
      </c>
      <c r="AF13" s="545">
        <v>0</v>
      </c>
      <c r="AG13" s="545">
        <v>0</v>
      </c>
      <c r="AH13" s="545">
        <v>0</v>
      </c>
      <c r="AI13" s="545">
        <v>0</v>
      </c>
      <c r="AJ13" s="545">
        <v>0</v>
      </c>
      <c r="AK13" s="545">
        <v>0</v>
      </c>
      <c r="AL13" s="545">
        <v>0</v>
      </c>
      <c r="AM13" s="545">
        <v>0</v>
      </c>
      <c r="AN13" s="545">
        <v>0</v>
      </c>
      <c r="AO13" s="545">
        <v>0</v>
      </c>
      <c r="AP13" s="545">
        <v>0</v>
      </c>
      <c r="AQ13" s="545">
        <v>0</v>
      </c>
      <c r="AR13" s="545">
        <v>0</v>
      </c>
      <c r="AS13" s="545">
        <v>0</v>
      </c>
      <c r="AT13" s="545">
        <v>0</v>
      </c>
      <c r="AU13" s="545">
        <v>0</v>
      </c>
      <c r="AV13" s="545">
        <v>0</v>
      </c>
      <c r="AW13" s="545">
        <v>0</v>
      </c>
      <c r="AX13" s="545">
        <v>0</v>
      </c>
      <c r="AY13" s="545">
        <v>0</v>
      </c>
      <c r="AZ13" s="545">
        <v>0</v>
      </c>
      <c r="BA13" s="545">
        <v>0</v>
      </c>
      <c r="BB13" s="545">
        <v>0</v>
      </c>
      <c r="BC13" s="545">
        <v>0</v>
      </c>
      <c r="BD13" s="545">
        <v>0</v>
      </c>
      <c r="BE13" s="545">
        <v>0</v>
      </c>
      <c r="BF13" s="545">
        <v>0</v>
      </c>
      <c r="BG13" s="545">
        <v>0</v>
      </c>
      <c r="BH13" s="545">
        <v>0</v>
      </c>
      <c r="BI13" s="545">
        <v>0</v>
      </c>
      <c r="BJ13" s="545">
        <v>0</v>
      </c>
      <c r="BK13" s="545">
        <v>0</v>
      </c>
      <c r="BL13" s="545">
        <f t="shared" ref="BL13:CG13" si="14">SUM(BL14:BL16)</f>
        <v>62.808164869999992</v>
      </c>
      <c r="BM13" s="545">
        <f t="shared" si="14"/>
        <v>686.4373563700002</v>
      </c>
      <c r="BN13" s="545">
        <f t="shared" si="14"/>
        <v>1276.9055287799997</v>
      </c>
      <c r="BO13" s="545">
        <f t="shared" si="14"/>
        <v>2155.5853004299997</v>
      </c>
      <c r="BP13" s="545">
        <f t="shared" si="14"/>
        <v>4474.8959126999998</v>
      </c>
      <c r="BQ13" s="545">
        <f t="shared" si="14"/>
        <v>6897.8279475099998</v>
      </c>
      <c r="BR13" s="545">
        <f t="shared" si="14"/>
        <v>8726.4629563299986</v>
      </c>
      <c r="BS13" s="545">
        <f t="shared" si="14"/>
        <v>9814.8837342700008</v>
      </c>
      <c r="BT13" s="545">
        <f t="shared" si="14"/>
        <v>10143.435834890006</v>
      </c>
      <c r="BU13" s="545">
        <f t="shared" si="14"/>
        <v>10641.56722836</v>
      </c>
      <c r="BV13" s="545">
        <f t="shared" si="14"/>
        <v>10535.008227659999</v>
      </c>
      <c r="BW13" s="545">
        <f t="shared" si="14"/>
        <v>9338.9990123900025</v>
      </c>
      <c r="BX13" s="545">
        <f t="shared" si="14"/>
        <v>8860.1927648849996</v>
      </c>
      <c r="BY13" s="545">
        <f t="shared" si="14"/>
        <v>8181.7717647700074</v>
      </c>
      <c r="BZ13" s="545">
        <f t="shared" si="14"/>
        <v>7561.0288696301195</v>
      </c>
      <c r="CA13" s="545">
        <f t="shared" si="14"/>
        <v>7445.6507168099997</v>
      </c>
      <c r="CB13" s="545">
        <f t="shared" si="14"/>
        <v>7137.4045014356398</v>
      </c>
      <c r="CC13" s="545">
        <f t="shared" si="14"/>
        <v>2073.3023272576165</v>
      </c>
      <c r="CD13" s="545">
        <f t="shared" si="14"/>
        <v>308.0337033738042</v>
      </c>
      <c r="CE13" s="545">
        <f t="shared" si="14"/>
        <v>291.80393497561442</v>
      </c>
      <c r="CF13" s="545">
        <f t="shared" si="14"/>
        <v>345.76568131627073</v>
      </c>
      <c r="CG13" s="547">
        <f t="shared" si="14"/>
        <v>-6.6756633579545914</v>
      </c>
    </row>
    <row r="14" spans="1:85" x14ac:dyDescent="0.35">
      <c r="B14" s="292" t="s">
        <v>524</v>
      </c>
      <c r="C14" s="486"/>
      <c r="D14" s="545">
        <v>0</v>
      </c>
      <c r="E14" s="545">
        <v>0</v>
      </c>
      <c r="F14" s="545">
        <v>0</v>
      </c>
      <c r="G14" s="545">
        <v>0</v>
      </c>
      <c r="H14" s="545">
        <v>0</v>
      </c>
      <c r="I14" s="545">
        <v>0</v>
      </c>
      <c r="J14" s="545">
        <v>0</v>
      </c>
      <c r="K14" s="545">
        <v>0</v>
      </c>
      <c r="L14" s="545">
        <v>0</v>
      </c>
      <c r="M14" s="545">
        <v>0</v>
      </c>
      <c r="N14" s="545">
        <v>0</v>
      </c>
      <c r="O14" s="545">
        <v>0</v>
      </c>
      <c r="P14" s="545">
        <v>0</v>
      </c>
      <c r="Q14" s="545">
        <v>0</v>
      </c>
      <c r="R14" s="545">
        <v>0</v>
      </c>
      <c r="S14" s="545">
        <v>0</v>
      </c>
      <c r="T14" s="545">
        <v>0</v>
      </c>
      <c r="U14" s="545">
        <v>0</v>
      </c>
      <c r="V14" s="545">
        <v>0</v>
      </c>
      <c r="W14" s="545">
        <v>0</v>
      </c>
      <c r="X14" s="545">
        <v>0</v>
      </c>
      <c r="Y14" s="545">
        <v>0</v>
      </c>
      <c r="Z14" s="545">
        <v>0</v>
      </c>
      <c r="AA14" s="545">
        <v>0</v>
      </c>
      <c r="AB14" s="545">
        <v>0</v>
      </c>
      <c r="AC14" s="545">
        <v>0</v>
      </c>
      <c r="AD14" s="545">
        <v>0</v>
      </c>
      <c r="AE14" s="545">
        <v>0</v>
      </c>
      <c r="AF14" s="545">
        <v>0</v>
      </c>
      <c r="AG14" s="545">
        <v>0</v>
      </c>
      <c r="AH14" s="545">
        <v>0</v>
      </c>
      <c r="AI14" s="545">
        <v>0</v>
      </c>
      <c r="AJ14" s="545">
        <v>0</v>
      </c>
      <c r="AK14" s="545">
        <v>0</v>
      </c>
      <c r="AL14" s="545">
        <v>0</v>
      </c>
      <c r="AM14" s="545">
        <v>0</v>
      </c>
      <c r="AN14" s="545">
        <v>0</v>
      </c>
      <c r="AO14" s="545">
        <v>0</v>
      </c>
      <c r="AP14" s="545">
        <v>0</v>
      </c>
      <c r="AQ14" s="545">
        <v>0</v>
      </c>
      <c r="AR14" s="545">
        <v>0</v>
      </c>
      <c r="AS14" s="545">
        <v>0</v>
      </c>
      <c r="AT14" s="545">
        <v>0</v>
      </c>
      <c r="AU14" s="545">
        <v>0</v>
      </c>
      <c r="AV14" s="545">
        <v>0</v>
      </c>
      <c r="AW14" s="545">
        <v>0</v>
      </c>
      <c r="AX14" s="545">
        <v>0</v>
      </c>
      <c r="AY14" s="545">
        <v>0</v>
      </c>
      <c r="AZ14" s="545">
        <v>0</v>
      </c>
      <c r="BA14" s="545">
        <v>0</v>
      </c>
      <c r="BB14" s="545">
        <v>0</v>
      </c>
      <c r="BC14" s="545">
        <v>0</v>
      </c>
      <c r="BD14" s="545">
        <v>0</v>
      </c>
      <c r="BE14" s="545">
        <v>0</v>
      </c>
      <c r="BF14" s="545">
        <v>0</v>
      </c>
      <c r="BG14" s="545">
        <v>0</v>
      </c>
      <c r="BH14" s="545">
        <v>0</v>
      </c>
      <c r="BI14" s="545">
        <v>0</v>
      </c>
      <c r="BJ14" s="545">
        <v>0</v>
      </c>
      <c r="BK14" s="545">
        <v>0</v>
      </c>
      <c r="BL14" s="545">
        <v>56.760396859939483</v>
      </c>
      <c r="BM14" s="545">
        <v>485.65064439592379</v>
      </c>
      <c r="BN14" s="545">
        <v>706.84818816706706</v>
      </c>
      <c r="BO14" s="545">
        <v>863.27839205061048</v>
      </c>
      <c r="BP14" s="545">
        <v>1247.2615802462533</v>
      </c>
      <c r="BQ14" s="545">
        <v>1409.208543423181</v>
      </c>
      <c r="BR14" s="545">
        <v>1560.1474336531285</v>
      </c>
      <c r="BS14" s="545">
        <v>1209.9354977134094</v>
      </c>
      <c r="BT14" s="545">
        <v>886.98877892368671</v>
      </c>
      <c r="BU14" s="545">
        <v>833.65461441317314</v>
      </c>
      <c r="BV14" s="545">
        <v>401.60075936869799</v>
      </c>
      <c r="BW14" s="545">
        <v>100.11753022402326</v>
      </c>
      <c r="BX14" s="545">
        <v>51.386258843209951</v>
      </c>
      <c r="BY14" s="545">
        <v>24.142261731326546</v>
      </c>
      <c r="BZ14" s="545">
        <v>10.272410593029052</v>
      </c>
      <c r="CA14" s="545">
        <v>5.7257980658172647</v>
      </c>
      <c r="CB14" s="545">
        <v>2.0693503197278824</v>
      </c>
      <c r="CC14" s="545">
        <v>0</v>
      </c>
      <c r="CD14" s="545">
        <v>0</v>
      </c>
      <c r="CE14" s="545">
        <v>0</v>
      </c>
      <c r="CF14" s="545">
        <v>0</v>
      </c>
      <c r="CG14" s="547">
        <v>0</v>
      </c>
    </row>
    <row r="15" spans="1:85" x14ac:dyDescent="0.35">
      <c r="B15" s="292" t="s">
        <v>761</v>
      </c>
      <c r="C15" s="486"/>
      <c r="D15" s="545">
        <v>0</v>
      </c>
      <c r="E15" s="545">
        <v>0</v>
      </c>
      <c r="F15" s="545">
        <v>0</v>
      </c>
      <c r="G15" s="545">
        <v>0</v>
      </c>
      <c r="H15" s="545">
        <v>0</v>
      </c>
      <c r="I15" s="545">
        <v>0</v>
      </c>
      <c r="J15" s="545">
        <v>0</v>
      </c>
      <c r="K15" s="545">
        <v>0</v>
      </c>
      <c r="L15" s="545">
        <v>0</v>
      </c>
      <c r="M15" s="545">
        <v>0</v>
      </c>
      <c r="N15" s="545">
        <v>0</v>
      </c>
      <c r="O15" s="545">
        <v>0</v>
      </c>
      <c r="P15" s="545">
        <v>0</v>
      </c>
      <c r="Q15" s="545">
        <v>0</v>
      </c>
      <c r="R15" s="545">
        <v>0</v>
      </c>
      <c r="S15" s="545">
        <v>0</v>
      </c>
      <c r="T15" s="545">
        <v>0</v>
      </c>
      <c r="U15" s="545">
        <v>0</v>
      </c>
      <c r="V15" s="545">
        <v>0</v>
      </c>
      <c r="W15" s="545">
        <v>0</v>
      </c>
      <c r="X15" s="545">
        <v>0</v>
      </c>
      <c r="Y15" s="545">
        <v>0</v>
      </c>
      <c r="Z15" s="545">
        <v>0</v>
      </c>
      <c r="AA15" s="545">
        <v>0</v>
      </c>
      <c r="AB15" s="545">
        <v>0</v>
      </c>
      <c r="AC15" s="545">
        <v>0</v>
      </c>
      <c r="AD15" s="545">
        <v>0</v>
      </c>
      <c r="AE15" s="545">
        <v>0</v>
      </c>
      <c r="AF15" s="545">
        <v>0</v>
      </c>
      <c r="AG15" s="545">
        <v>0</v>
      </c>
      <c r="AH15" s="545">
        <v>0</v>
      </c>
      <c r="AI15" s="545">
        <v>0</v>
      </c>
      <c r="AJ15" s="545">
        <v>0</v>
      </c>
      <c r="AK15" s="545">
        <v>0</v>
      </c>
      <c r="AL15" s="545">
        <v>0</v>
      </c>
      <c r="AM15" s="545">
        <v>0</v>
      </c>
      <c r="AN15" s="545">
        <v>0</v>
      </c>
      <c r="AO15" s="545">
        <v>0</v>
      </c>
      <c r="AP15" s="545">
        <v>0</v>
      </c>
      <c r="AQ15" s="545">
        <v>0</v>
      </c>
      <c r="AR15" s="545">
        <v>0</v>
      </c>
      <c r="AS15" s="545">
        <v>0</v>
      </c>
      <c r="AT15" s="545">
        <v>0</v>
      </c>
      <c r="AU15" s="545">
        <v>0</v>
      </c>
      <c r="AV15" s="545">
        <v>0</v>
      </c>
      <c r="AW15" s="545">
        <v>0</v>
      </c>
      <c r="AX15" s="545">
        <v>0</v>
      </c>
      <c r="AY15" s="545">
        <v>0</v>
      </c>
      <c r="AZ15" s="545">
        <v>0</v>
      </c>
      <c r="BA15" s="545">
        <v>0</v>
      </c>
      <c r="BB15" s="545">
        <v>0</v>
      </c>
      <c r="BC15" s="545">
        <v>0</v>
      </c>
      <c r="BD15" s="545">
        <v>0</v>
      </c>
      <c r="BE15" s="545">
        <v>0</v>
      </c>
      <c r="BF15" s="545">
        <v>0</v>
      </c>
      <c r="BG15" s="545">
        <v>0</v>
      </c>
      <c r="BH15" s="545">
        <v>0</v>
      </c>
      <c r="BI15" s="545">
        <v>0</v>
      </c>
      <c r="BJ15" s="545">
        <v>0</v>
      </c>
      <c r="BK15" s="545">
        <v>0</v>
      </c>
      <c r="BL15" s="545">
        <v>0.87047432142392211</v>
      </c>
      <c r="BM15" s="545">
        <v>141.54873738557404</v>
      </c>
      <c r="BN15" s="545">
        <v>402.72970317666335</v>
      </c>
      <c r="BO15" s="545">
        <v>804.03284371611733</v>
      </c>
      <c r="BP15" s="545">
        <v>1746.6088386345339</v>
      </c>
      <c r="BQ15" s="545">
        <v>2450.2182244415649</v>
      </c>
      <c r="BR15" s="545">
        <v>2597.5443602920268</v>
      </c>
      <c r="BS15" s="545">
        <v>2506.7348625321101</v>
      </c>
      <c r="BT15" s="545">
        <v>2306.6235867474848</v>
      </c>
      <c r="BU15" s="545">
        <v>2286.1026620836897</v>
      </c>
      <c r="BV15" s="545">
        <v>2112.0283974449017</v>
      </c>
      <c r="BW15" s="545">
        <v>1497.592069636215</v>
      </c>
      <c r="BX15" s="545">
        <v>1189.2140315123293</v>
      </c>
      <c r="BY15" s="545">
        <v>1020.1818633886496</v>
      </c>
      <c r="BZ15" s="545">
        <v>933.29965663688654</v>
      </c>
      <c r="CA15" s="545">
        <v>856.36811780806727</v>
      </c>
      <c r="CB15" s="545">
        <v>674.3269345199144</v>
      </c>
      <c r="CC15" s="545">
        <v>185.81828171202508</v>
      </c>
      <c r="CD15" s="545">
        <v>23.892457615290219</v>
      </c>
      <c r="CE15" s="545">
        <v>21.083602618684598</v>
      </c>
      <c r="CF15" s="545">
        <v>23.621250027551287</v>
      </c>
      <c r="CG15" s="547">
        <v>-0.23522600037351821</v>
      </c>
    </row>
    <row r="16" spans="1:85" x14ac:dyDescent="0.35">
      <c r="B16" s="292" t="s">
        <v>526</v>
      </c>
      <c r="C16" s="486"/>
      <c r="D16" s="545">
        <v>0</v>
      </c>
      <c r="E16" s="545">
        <v>0</v>
      </c>
      <c r="F16" s="545">
        <v>0</v>
      </c>
      <c r="G16" s="545">
        <v>0</v>
      </c>
      <c r="H16" s="545">
        <v>0</v>
      </c>
      <c r="I16" s="545">
        <v>0</v>
      </c>
      <c r="J16" s="545">
        <v>0</v>
      </c>
      <c r="K16" s="545">
        <v>0</v>
      </c>
      <c r="L16" s="545">
        <v>0</v>
      </c>
      <c r="M16" s="545">
        <v>0</v>
      </c>
      <c r="N16" s="545">
        <v>0</v>
      </c>
      <c r="O16" s="545">
        <v>0</v>
      </c>
      <c r="P16" s="545">
        <v>0</v>
      </c>
      <c r="Q16" s="545">
        <v>0</v>
      </c>
      <c r="R16" s="545">
        <v>0</v>
      </c>
      <c r="S16" s="545">
        <v>0</v>
      </c>
      <c r="T16" s="545">
        <v>0</v>
      </c>
      <c r="U16" s="545">
        <v>0</v>
      </c>
      <c r="V16" s="545">
        <v>0</v>
      </c>
      <c r="W16" s="545">
        <v>0</v>
      </c>
      <c r="X16" s="545">
        <v>0</v>
      </c>
      <c r="Y16" s="545">
        <v>0</v>
      </c>
      <c r="Z16" s="545">
        <v>0</v>
      </c>
      <c r="AA16" s="545">
        <v>0</v>
      </c>
      <c r="AB16" s="545">
        <v>0</v>
      </c>
      <c r="AC16" s="545">
        <v>0</v>
      </c>
      <c r="AD16" s="545">
        <v>0</v>
      </c>
      <c r="AE16" s="545">
        <v>0</v>
      </c>
      <c r="AF16" s="545">
        <v>0</v>
      </c>
      <c r="AG16" s="545">
        <v>0</v>
      </c>
      <c r="AH16" s="545">
        <v>0</v>
      </c>
      <c r="AI16" s="545">
        <v>0</v>
      </c>
      <c r="AJ16" s="545">
        <v>0</v>
      </c>
      <c r="AK16" s="545">
        <v>0</v>
      </c>
      <c r="AL16" s="545">
        <v>0</v>
      </c>
      <c r="AM16" s="545">
        <v>0</v>
      </c>
      <c r="AN16" s="545">
        <v>0</v>
      </c>
      <c r="AO16" s="545">
        <v>0</v>
      </c>
      <c r="AP16" s="545">
        <v>0</v>
      </c>
      <c r="AQ16" s="545">
        <v>0</v>
      </c>
      <c r="AR16" s="545">
        <v>0</v>
      </c>
      <c r="AS16" s="545">
        <v>0</v>
      </c>
      <c r="AT16" s="545">
        <v>0</v>
      </c>
      <c r="AU16" s="545">
        <v>0</v>
      </c>
      <c r="AV16" s="545">
        <v>0</v>
      </c>
      <c r="AW16" s="545">
        <v>0</v>
      </c>
      <c r="AX16" s="545">
        <v>0</v>
      </c>
      <c r="AY16" s="545">
        <v>0</v>
      </c>
      <c r="AZ16" s="545">
        <v>0</v>
      </c>
      <c r="BA16" s="545">
        <v>0</v>
      </c>
      <c r="BB16" s="545">
        <v>0</v>
      </c>
      <c r="BC16" s="545">
        <v>0</v>
      </c>
      <c r="BD16" s="545">
        <v>0</v>
      </c>
      <c r="BE16" s="545">
        <v>0</v>
      </c>
      <c r="BF16" s="545">
        <v>0</v>
      </c>
      <c r="BG16" s="545">
        <v>0</v>
      </c>
      <c r="BH16" s="545">
        <v>0</v>
      </c>
      <c r="BI16" s="545">
        <v>0</v>
      </c>
      <c r="BJ16" s="545">
        <v>0</v>
      </c>
      <c r="BK16" s="545">
        <v>0</v>
      </c>
      <c r="BL16" s="545">
        <v>5.1772936886365866</v>
      </c>
      <c r="BM16" s="545">
        <v>59.237974588502404</v>
      </c>
      <c r="BN16" s="545">
        <v>167.3276374362693</v>
      </c>
      <c r="BO16" s="545">
        <v>488.27406466327216</v>
      </c>
      <c r="BP16" s="545">
        <v>1481.0254938192129</v>
      </c>
      <c r="BQ16" s="545">
        <v>3038.4011796452542</v>
      </c>
      <c r="BR16" s="545">
        <v>4568.7711623848436</v>
      </c>
      <c r="BS16" s="545">
        <v>6098.2133740244808</v>
      </c>
      <c r="BT16" s="545">
        <v>6949.8234692188335</v>
      </c>
      <c r="BU16" s="545">
        <v>7521.8099518631361</v>
      </c>
      <c r="BV16" s="545">
        <v>8021.3790708463985</v>
      </c>
      <c r="BW16" s="545">
        <v>7741.2894125297644</v>
      </c>
      <c r="BX16" s="545">
        <v>7619.5924745294606</v>
      </c>
      <c r="BY16" s="545">
        <v>7137.4476396500313</v>
      </c>
      <c r="BZ16" s="545">
        <v>6617.4568024002037</v>
      </c>
      <c r="CA16" s="545">
        <v>6583.556800936115</v>
      </c>
      <c r="CB16" s="545">
        <v>6461.0082165959975</v>
      </c>
      <c r="CC16" s="545">
        <v>1887.4840455455915</v>
      </c>
      <c r="CD16" s="545">
        <v>284.141245758514</v>
      </c>
      <c r="CE16" s="545">
        <v>270.72033235692982</v>
      </c>
      <c r="CF16" s="545">
        <v>322.14443128871943</v>
      </c>
      <c r="CG16" s="547">
        <v>-6.4404373575810734</v>
      </c>
    </row>
    <row r="17" spans="1:92" s="252" customFormat="1" ht="25.5" customHeight="1" x14ac:dyDescent="0.35">
      <c r="B17" s="69" t="s">
        <v>380</v>
      </c>
      <c r="C17" s="238"/>
      <c r="D17" s="549">
        <f t="shared" ref="D17:AI17" si="15">SUM(D21,D24)</f>
        <v>0</v>
      </c>
      <c r="E17" s="549">
        <f t="shared" si="15"/>
        <v>0</v>
      </c>
      <c r="F17" s="549">
        <f t="shared" si="15"/>
        <v>0</v>
      </c>
      <c r="G17" s="549">
        <f t="shared" si="15"/>
        <v>0</v>
      </c>
      <c r="H17" s="549">
        <f t="shared" si="15"/>
        <v>0</v>
      </c>
      <c r="I17" s="549">
        <f t="shared" si="15"/>
        <v>0</v>
      </c>
      <c r="J17" s="549">
        <f t="shared" si="15"/>
        <v>0</v>
      </c>
      <c r="K17" s="549">
        <f t="shared" si="15"/>
        <v>0</v>
      </c>
      <c r="L17" s="549">
        <f t="shared" si="15"/>
        <v>0</v>
      </c>
      <c r="M17" s="549">
        <f t="shared" si="15"/>
        <v>0</v>
      </c>
      <c r="N17" s="549">
        <f t="shared" si="15"/>
        <v>0</v>
      </c>
      <c r="O17" s="549">
        <f t="shared" si="15"/>
        <v>0</v>
      </c>
      <c r="P17" s="549">
        <f t="shared" si="15"/>
        <v>0</v>
      </c>
      <c r="Q17" s="549">
        <f t="shared" si="15"/>
        <v>0</v>
      </c>
      <c r="R17" s="549">
        <f t="shared" si="15"/>
        <v>0</v>
      </c>
      <c r="S17" s="549">
        <f t="shared" si="15"/>
        <v>0</v>
      </c>
      <c r="T17" s="549">
        <f t="shared" si="15"/>
        <v>0</v>
      </c>
      <c r="U17" s="549">
        <f t="shared" si="15"/>
        <v>0</v>
      </c>
      <c r="V17" s="549">
        <f t="shared" si="15"/>
        <v>0</v>
      </c>
      <c r="W17" s="549">
        <f t="shared" si="15"/>
        <v>0</v>
      </c>
      <c r="X17" s="549">
        <f t="shared" si="15"/>
        <v>0</v>
      </c>
      <c r="Y17" s="549">
        <f t="shared" si="15"/>
        <v>0</v>
      </c>
      <c r="Z17" s="549">
        <f t="shared" si="15"/>
        <v>0</v>
      </c>
      <c r="AA17" s="549">
        <f t="shared" si="15"/>
        <v>0</v>
      </c>
      <c r="AB17" s="549">
        <f t="shared" si="15"/>
        <v>0</v>
      </c>
      <c r="AC17" s="549">
        <f t="shared" si="15"/>
        <v>0</v>
      </c>
      <c r="AD17" s="549">
        <f t="shared" si="15"/>
        <v>0</v>
      </c>
      <c r="AE17" s="549">
        <f t="shared" si="15"/>
        <v>0</v>
      </c>
      <c r="AF17" s="549">
        <f t="shared" si="15"/>
        <v>0</v>
      </c>
      <c r="AG17" s="549">
        <f t="shared" si="15"/>
        <v>0</v>
      </c>
      <c r="AH17" s="549">
        <f t="shared" si="15"/>
        <v>0</v>
      </c>
      <c r="AI17" s="549">
        <f t="shared" si="15"/>
        <v>0</v>
      </c>
      <c r="AJ17" s="549">
        <f t="shared" ref="AJ17:BO17" si="16">SUM(AJ21,AJ24)</f>
        <v>0</v>
      </c>
      <c r="AK17" s="549">
        <f t="shared" si="16"/>
        <v>0</v>
      </c>
      <c r="AL17" s="549">
        <f t="shared" si="16"/>
        <v>0</v>
      </c>
      <c r="AM17" s="549">
        <f t="shared" si="16"/>
        <v>0</v>
      </c>
      <c r="AN17" s="549">
        <f t="shared" si="16"/>
        <v>0</v>
      </c>
      <c r="AO17" s="549">
        <f t="shared" si="16"/>
        <v>0</v>
      </c>
      <c r="AP17" s="549">
        <f t="shared" si="16"/>
        <v>0</v>
      </c>
      <c r="AQ17" s="549">
        <f t="shared" si="16"/>
        <v>0</v>
      </c>
      <c r="AR17" s="549">
        <f t="shared" si="16"/>
        <v>0</v>
      </c>
      <c r="AS17" s="549">
        <f t="shared" si="16"/>
        <v>0</v>
      </c>
      <c r="AT17" s="549">
        <f t="shared" si="16"/>
        <v>0</v>
      </c>
      <c r="AU17" s="549">
        <f t="shared" si="16"/>
        <v>0</v>
      </c>
      <c r="AV17" s="549">
        <f t="shared" si="16"/>
        <v>0</v>
      </c>
      <c r="AW17" s="549">
        <f t="shared" si="16"/>
        <v>0</v>
      </c>
      <c r="AX17" s="549">
        <f t="shared" si="16"/>
        <v>0</v>
      </c>
      <c r="AY17" s="549">
        <f t="shared" si="16"/>
        <v>7622.94</v>
      </c>
      <c r="AZ17" s="549">
        <f t="shared" si="16"/>
        <v>7661.6239999999998</v>
      </c>
      <c r="BA17" s="549">
        <f t="shared" si="16"/>
        <v>7412.2720000000008</v>
      </c>
      <c r="BB17" s="549">
        <f t="shared" si="16"/>
        <v>7250.5899999999992</v>
      </c>
      <c r="BC17" s="549">
        <f t="shared" si="16"/>
        <v>6790.04</v>
      </c>
      <c r="BD17" s="549">
        <f t="shared" si="16"/>
        <v>6766.183</v>
      </c>
      <c r="BE17" s="549">
        <f t="shared" si="16"/>
        <v>6749.0433528570848</v>
      </c>
      <c r="BF17" s="549">
        <f t="shared" si="16"/>
        <v>6757.9545089520052</v>
      </c>
      <c r="BG17" s="549">
        <f t="shared" si="16"/>
        <v>6724.1235550023994</v>
      </c>
      <c r="BH17" s="549">
        <f t="shared" si="16"/>
        <v>6662.027000000001</v>
      </c>
      <c r="BI17" s="549">
        <f t="shared" si="16"/>
        <v>6649.9306075200002</v>
      </c>
      <c r="BJ17" s="549">
        <f t="shared" si="16"/>
        <v>6566.1693209299992</v>
      </c>
      <c r="BK17" s="549">
        <f t="shared" si="16"/>
        <v>6657.0001817393668</v>
      </c>
      <c r="BL17" s="549">
        <f t="shared" si="16"/>
        <v>6515.843602259999</v>
      </c>
      <c r="BM17" s="549">
        <f t="shared" si="16"/>
        <v>6108.3423565899984</v>
      </c>
      <c r="BN17" s="549">
        <f t="shared" si="16"/>
        <v>5556.0370140352552</v>
      </c>
      <c r="BO17" s="549">
        <f t="shared" si="16"/>
        <v>4935.2797263499997</v>
      </c>
      <c r="BP17" s="549">
        <f t="shared" ref="BP17:CG17" si="17">SUM(BP21,BP24)</f>
        <v>3275.8454461099991</v>
      </c>
      <c r="BQ17" s="549">
        <f t="shared" si="17"/>
        <v>1186.7982191800002</v>
      </c>
      <c r="BR17" s="549">
        <f t="shared" si="17"/>
        <v>244.52811802000031</v>
      </c>
      <c r="BS17" s="549">
        <f t="shared" si="17"/>
        <v>62.986505620193512</v>
      </c>
      <c r="BT17" s="549">
        <f t="shared" si="17"/>
        <v>15.069286518175856</v>
      </c>
      <c r="BU17" s="549">
        <f t="shared" si="17"/>
        <v>9.0194682002369593</v>
      </c>
      <c r="BV17" s="549">
        <f t="shared" si="17"/>
        <v>0</v>
      </c>
      <c r="BW17" s="549">
        <f t="shared" si="17"/>
        <v>4.8390506620165654</v>
      </c>
      <c r="BX17" s="549">
        <f t="shared" si="17"/>
        <v>4.6422015553198532</v>
      </c>
      <c r="BY17" s="549">
        <f t="shared" si="17"/>
        <v>0</v>
      </c>
      <c r="BZ17" s="549">
        <f t="shared" si="17"/>
        <v>11.835909654516129</v>
      </c>
      <c r="CA17" s="549">
        <f t="shared" si="17"/>
        <v>-0.90839022999999974</v>
      </c>
      <c r="CB17" s="549">
        <f t="shared" si="17"/>
        <v>0.22390195730847154</v>
      </c>
      <c r="CC17" s="549">
        <f t="shared" si="17"/>
        <v>2.0799065579816203</v>
      </c>
      <c r="CD17" s="549">
        <f t="shared" si="17"/>
        <v>2.031141184337824</v>
      </c>
      <c r="CE17" s="549">
        <f t="shared" si="17"/>
        <v>2.0752498099698209</v>
      </c>
      <c r="CF17" s="549">
        <f t="shared" si="17"/>
        <v>2.1125972192272662</v>
      </c>
      <c r="CG17" s="550">
        <f t="shared" si="17"/>
        <v>2.0571395101877643</v>
      </c>
    </row>
    <row r="18" spans="1:92" x14ac:dyDescent="0.35">
      <c r="B18" s="62" t="s">
        <v>763</v>
      </c>
      <c r="C18" s="42"/>
      <c r="D18" s="545">
        <v>0</v>
      </c>
      <c r="E18" s="545">
        <v>0</v>
      </c>
      <c r="F18" s="545">
        <v>0</v>
      </c>
      <c r="G18" s="545">
        <v>0</v>
      </c>
      <c r="H18" s="545">
        <v>0</v>
      </c>
      <c r="I18" s="545">
        <v>0</v>
      </c>
      <c r="J18" s="545">
        <v>0</v>
      </c>
      <c r="K18" s="545">
        <v>0</v>
      </c>
      <c r="L18" s="545">
        <v>0</v>
      </c>
      <c r="M18" s="545">
        <v>0</v>
      </c>
      <c r="N18" s="545">
        <v>0</v>
      </c>
      <c r="O18" s="545">
        <v>0</v>
      </c>
      <c r="P18" s="545">
        <v>0</v>
      </c>
      <c r="Q18" s="545">
        <v>0</v>
      </c>
      <c r="R18" s="545">
        <v>0</v>
      </c>
      <c r="S18" s="545">
        <v>0</v>
      </c>
      <c r="T18" s="545">
        <v>0</v>
      </c>
      <c r="U18" s="545">
        <v>0</v>
      </c>
      <c r="V18" s="545">
        <v>0</v>
      </c>
      <c r="W18" s="545">
        <v>0</v>
      </c>
      <c r="X18" s="545">
        <v>0</v>
      </c>
      <c r="Y18" s="545">
        <v>0</v>
      </c>
      <c r="Z18" s="545">
        <v>0</v>
      </c>
      <c r="AA18" s="545">
        <v>0</v>
      </c>
      <c r="AB18" s="545">
        <v>0</v>
      </c>
      <c r="AC18" s="545">
        <v>0</v>
      </c>
      <c r="AD18" s="545">
        <v>0</v>
      </c>
      <c r="AE18" s="545">
        <v>0</v>
      </c>
      <c r="AF18" s="545">
        <v>0</v>
      </c>
      <c r="AG18" s="545">
        <v>0</v>
      </c>
      <c r="AH18" s="545">
        <v>0</v>
      </c>
      <c r="AI18" s="545">
        <v>0</v>
      </c>
      <c r="AJ18" s="545">
        <v>0</v>
      </c>
      <c r="AK18" s="545">
        <v>0</v>
      </c>
      <c r="AL18" s="545">
        <v>0</v>
      </c>
      <c r="AM18" s="545">
        <v>0</v>
      </c>
      <c r="AN18" s="545">
        <v>0</v>
      </c>
      <c r="AO18" s="545">
        <v>0</v>
      </c>
      <c r="AP18" s="545">
        <v>0</v>
      </c>
      <c r="AQ18" s="545">
        <v>0</v>
      </c>
      <c r="AR18" s="545">
        <v>0</v>
      </c>
      <c r="AS18" s="545">
        <v>0</v>
      </c>
      <c r="AT18" s="545">
        <v>0</v>
      </c>
      <c r="AU18" s="545">
        <v>0</v>
      </c>
      <c r="AV18" s="545">
        <v>0</v>
      </c>
      <c r="AW18" s="545">
        <v>0</v>
      </c>
      <c r="AX18" s="545">
        <v>0</v>
      </c>
      <c r="AY18" s="545">
        <v>278.33999999999997</v>
      </c>
      <c r="AZ18" s="545">
        <v>312.73</v>
      </c>
      <c r="BA18" s="545">
        <v>317.79700000000003</v>
      </c>
      <c r="BB18" s="545">
        <v>282.72800000000001</v>
      </c>
      <c r="BC18" s="545">
        <v>330.15090755271024</v>
      </c>
      <c r="BD18" s="545">
        <v>333.25174293093409</v>
      </c>
      <c r="BE18" s="545">
        <v>333.04137154438575</v>
      </c>
      <c r="BF18" s="545">
        <v>382.88721096740397</v>
      </c>
      <c r="BG18" s="545">
        <v>327.37031524653656</v>
      </c>
      <c r="BH18" s="545">
        <v>304.44139058878591</v>
      </c>
      <c r="BI18" s="545">
        <v>278.06156262040605</v>
      </c>
      <c r="BJ18" s="545">
        <v>289.99861489743967</v>
      </c>
      <c r="BK18" s="545">
        <v>275.18506486688074</v>
      </c>
      <c r="BL18" s="545">
        <v>233.47537700891493</v>
      </c>
      <c r="BM18" s="545">
        <v>25.701808144413643</v>
      </c>
      <c r="BN18" s="545">
        <v>25.203064663515647</v>
      </c>
      <c r="BO18" s="545">
        <v>12.429903442670245</v>
      </c>
      <c r="BP18" s="545">
        <v>4.7759055965311905</v>
      </c>
      <c r="BQ18" s="545">
        <v>3.1683124134191218</v>
      </c>
      <c r="BR18" s="545">
        <v>0.57839741453015014</v>
      </c>
      <c r="BS18" s="545">
        <v>7.8663114070179882E-2</v>
      </c>
      <c r="BT18" s="545">
        <v>1.6086072841076982E-2</v>
      </c>
      <c r="BU18" s="545">
        <v>7.756634753931453E-3</v>
      </c>
      <c r="BV18" s="545">
        <v>0</v>
      </c>
      <c r="BW18" s="545">
        <v>0</v>
      </c>
      <c r="BX18" s="545">
        <v>0</v>
      </c>
      <c r="BY18" s="545">
        <v>0</v>
      </c>
      <c r="BZ18" s="545">
        <v>0</v>
      </c>
      <c r="CA18" s="545">
        <v>0</v>
      </c>
      <c r="CB18" s="545">
        <v>0</v>
      </c>
      <c r="CC18" s="545">
        <v>0</v>
      </c>
      <c r="CD18" s="545">
        <v>0</v>
      </c>
      <c r="CE18" s="545">
        <v>0</v>
      </c>
      <c r="CF18" s="545">
        <v>0</v>
      </c>
      <c r="CG18" s="547">
        <v>0</v>
      </c>
    </row>
    <row r="19" spans="1:92" x14ac:dyDescent="0.35">
      <c r="B19" s="62" t="s">
        <v>764</v>
      </c>
      <c r="C19" s="42"/>
      <c r="D19" s="545">
        <v>0</v>
      </c>
      <c r="E19" s="545">
        <v>0</v>
      </c>
      <c r="F19" s="545">
        <v>0</v>
      </c>
      <c r="G19" s="545">
        <v>0</v>
      </c>
      <c r="H19" s="545">
        <v>0</v>
      </c>
      <c r="I19" s="545">
        <v>0</v>
      </c>
      <c r="J19" s="545">
        <v>0</v>
      </c>
      <c r="K19" s="545">
        <v>0</v>
      </c>
      <c r="L19" s="545">
        <v>0</v>
      </c>
      <c r="M19" s="545">
        <v>0</v>
      </c>
      <c r="N19" s="545">
        <v>0</v>
      </c>
      <c r="O19" s="545">
        <v>0</v>
      </c>
      <c r="P19" s="545">
        <v>0</v>
      </c>
      <c r="Q19" s="545">
        <v>0</v>
      </c>
      <c r="R19" s="545">
        <v>0</v>
      </c>
      <c r="S19" s="545">
        <v>0</v>
      </c>
      <c r="T19" s="545">
        <v>0</v>
      </c>
      <c r="U19" s="545">
        <v>0</v>
      </c>
      <c r="V19" s="545">
        <v>0</v>
      </c>
      <c r="W19" s="545">
        <v>0</v>
      </c>
      <c r="X19" s="545">
        <v>0</v>
      </c>
      <c r="Y19" s="545">
        <v>0</v>
      </c>
      <c r="Z19" s="545">
        <v>0</v>
      </c>
      <c r="AA19" s="545">
        <v>0</v>
      </c>
      <c r="AB19" s="545">
        <v>0</v>
      </c>
      <c r="AC19" s="545">
        <v>0</v>
      </c>
      <c r="AD19" s="545">
        <v>0</v>
      </c>
      <c r="AE19" s="545">
        <v>0</v>
      </c>
      <c r="AF19" s="545">
        <v>0</v>
      </c>
      <c r="AG19" s="545">
        <v>0</v>
      </c>
      <c r="AH19" s="545">
        <v>0</v>
      </c>
      <c r="AI19" s="545">
        <v>0</v>
      </c>
      <c r="AJ19" s="545">
        <v>0</v>
      </c>
      <c r="AK19" s="545">
        <v>0</v>
      </c>
      <c r="AL19" s="545">
        <v>0</v>
      </c>
      <c r="AM19" s="545">
        <v>0</v>
      </c>
      <c r="AN19" s="545">
        <v>0</v>
      </c>
      <c r="AO19" s="545">
        <v>0</v>
      </c>
      <c r="AP19" s="545">
        <v>0</v>
      </c>
      <c r="AQ19" s="545">
        <v>0</v>
      </c>
      <c r="AR19" s="545">
        <v>0</v>
      </c>
      <c r="AS19" s="545">
        <v>0</v>
      </c>
      <c r="AT19" s="545">
        <v>0</v>
      </c>
      <c r="AU19" s="545">
        <v>0</v>
      </c>
      <c r="AV19" s="545">
        <v>0</v>
      </c>
      <c r="AW19" s="545">
        <v>0</v>
      </c>
      <c r="AX19" s="545">
        <v>0</v>
      </c>
      <c r="AY19" s="545">
        <v>255.893</v>
      </c>
      <c r="AZ19" s="545">
        <v>296.48399999999998</v>
      </c>
      <c r="BA19" s="545">
        <v>316.82499999999999</v>
      </c>
      <c r="BB19" s="545">
        <v>304.512</v>
      </c>
      <c r="BC19" s="545">
        <v>389.09290450278598</v>
      </c>
      <c r="BD19" s="545">
        <v>388.42224478490493</v>
      </c>
      <c r="BE19" s="545">
        <v>403.02054330646723</v>
      </c>
      <c r="BF19" s="545">
        <v>434.43669273899275</v>
      </c>
      <c r="BG19" s="545">
        <v>395.20975548624494</v>
      </c>
      <c r="BH19" s="545">
        <v>385.52086790840985</v>
      </c>
      <c r="BI19" s="545">
        <v>338.42995165229138</v>
      </c>
      <c r="BJ19" s="545">
        <v>343.23821262673005</v>
      </c>
      <c r="BK19" s="545">
        <v>333.42902642687261</v>
      </c>
      <c r="BL19" s="545">
        <v>303.88524745009164</v>
      </c>
      <c r="BM19" s="545">
        <v>89.11510244239652</v>
      </c>
      <c r="BN19" s="545">
        <v>23.972191081960425</v>
      </c>
      <c r="BO19" s="545">
        <v>14.68613337390328</v>
      </c>
      <c r="BP19" s="545">
        <v>6.2138376610834092</v>
      </c>
      <c r="BQ19" s="545">
        <v>1.5341430366137312</v>
      </c>
      <c r="BR19" s="545">
        <v>0.92562324341331403</v>
      </c>
      <c r="BS19" s="545">
        <v>0.11088457245345321</v>
      </c>
      <c r="BT19" s="545">
        <v>2.4473953737035307E-2</v>
      </c>
      <c r="BU19" s="545">
        <v>1.6556657835364592E-2</v>
      </c>
      <c r="BV19" s="545">
        <v>0</v>
      </c>
      <c r="BW19" s="545">
        <v>1.3571335505842021E-2</v>
      </c>
      <c r="BX19" s="545">
        <v>0</v>
      </c>
      <c r="BY19" s="545">
        <v>0</v>
      </c>
      <c r="BZ19" s="545">
        <v>0</v>
      </c>
      <c r="CA19" s="545">
        <v>0</v>
      </c>
      <c r="CB19" s="545">
        <v>0</v>
      </c>
      <c r="CC19" s="545">
        <v>0</v>
      </c>
      <c r="CD19" s="545">
        <v>0</v>
      </c>
      <c r="CE19" s="545">
        <v>0</v>
      </c>
      <c r="CF19" s="545">
        <v>0</v>
      </c>
      <c r="CG19" s="547">
        <v>0</v>
      </c>
    </row>
    <row r="20" spans="1:92" x14ac:dyDescent="0.35">
      <c r="B20" s="62" t="s">
        <v>765</v>
      </c>
      <c r="C20" s="42"/>
      <c r="D20" s="545">
        <v>0</v>
      </c>
      <c r="E20" s="545">
        <v>0</v>
      </c>
      <c r="F20" s="545">
        <v>0</v>
      </c>
      <c r="G20" s="545">
        <v>0</v>
      </c>
      <c r="H20" s="545">
        <v>0</v>
      </c>
      <c r="I20" s="545">
        <v>0</v>
      </c>
      <c r="J20" s="545">
        <v>0</v>
      </c>
      <c r="K20" s="545">
        <v>0</v>
      </c>
      <c r="L20" s="545">
        <v>0</v>
      </c>
      <c r="M20" s="545">
        <v>0</v>
      </c>
      <c r="N20" s="545">
        <v>0</v>
      </c>
      <c r="O20" s="545">
        <v>0</v>
      </c>
      <c r="P20" s="545">
        <v>0</v>
      </c>
      <c r="Q20" s="545">
        <v>0</v>
      </c>
      <c r="R20" s="545">
        <v>0</v>
      </c>
      <c r="S20" s="545">
        <v>0</v>
      </c>
      <c r="T20" s="545">
        <v>0</v>
      </c>
      <c r="U20" s="545">
        <v>0</v>
      </c>
      <c r="V20" s="545">
        <v>0</v>
      </c>
      <c r="W20" s="545">
        <v>0</v>
      </c>
      <c r="X20" s="545">
        <v>0</v>
      </c>
      <c r="Y20" s="545">
        <v>0</v>
      </c>
      <c r="Z20" s="545">
        <v>0</v>
      </c>
      <c r="AA20" s="545">
        <v>0</v>
      </c>
      <c r="AB20" s="545">
        <v>0</v>
      </c>
      <c r="AC20" s="545">
        <v>0</v>
      </c>
      <c r="AD20" s="545">
        <v>0</v>
      </c>
      <c r="AE20" s="545">
        <v>0</v>
      </c>
      <c r="AF20" s="545">
        <v>0</v>
      </c>
      <c r="AG20" s="545">
        <v>0</v>
      </c>
      <c r="AH20" s="545">
        <v>0</v>
      </c>
      <c r="AI20" s="545">
        <v>0</v>
      </c>
      <c r="AJ20" s="545">
        <v>0</v>
      </c>
      <c r="AK20" s="545">
        <v>0</v>
      </c>
      <c r="AL20" s="545">
        <v>0</v>
      </c>
      <c r="AM20" s="545">
        <v>0</v>
      </c>
      <c r="AN20" s="545">
        <v>0</v>
      </c>
      <c r="AO20" s="545">
        <v>0</v>
      </c>
      <c r="AP20" s="545">
        <v>0</v>
      </c>
      <c r="AQ20" s="545">
        <v>0</v>
      </c>
      <c r="AR20" s="545">
        <v>0</v>
      </c>
      <c r="AS20" s="545">
        <v>0</v>
      </c>
      <c r="AT20" s="545">
        <v>0</v>
      </c>
      <c r="AU20" s="545">
        <v>0</v>
      </c>
      <c r="AV20" s="545">
        <v>0</v>
      </c>
      <c r="AW20" s="545">
        <v>0</v>
      </c>
      <c r="AX20" s="545">
        <v>0</v>
      </c>
      <c r="AY20" s="545">
        <v>5708.9949999999999</v>
      </c>
      <c r="AZ20" s="545">
        <v>5792.4780000000001</v>
      </c>
      <c r="BA20" s="545">
        <v>5715.9560000000001</v>
      </c>
      <c r="BB20" s="545">
        <v>5743.7889999999998</v>
      </c>
      <c r="BC20" s="545">
        <v>5318.2371879445036</v>
      </c>
      <c r="BD20" s="545">
        <v>5349.2100122841612</v>
      </c>
      <c r="BE20" s="545">
        <v>5496.5920851491464</v>
      </c>
      <c r="BF20" s="545">
        <v>5467.9550307962018</v>
      </c>
      <c r="BG20" s="545">
        <v>5553.812341810718</v>
      </c>
      <c r="BH20" s="545">
        <v>5590.5197415028051</v>
      </c>
      <c r="BI20" s="545">
        <v>5720.7396083745025</v>
      </c>
      <c r="BJ20" s="545">
        <v>5649.4461624454298</v>
      </c>
      <c r="BK20" s="545">
        <v>5800.6336650356134</v>
      </c>
      <c r="BL20" s="545">
        <v>5763.5421717209929</v>
      </c>
      <c r="BM20" s="545">
        <v>5815.048541423188</v>
      </c>
      <c r="BN20" s="545">
        <v>5349.4641971087312</v>
      </c>
      <c r="BO20" s="545">
        <v>4781.9556614559224</v>
      </c>
      <c r="BP20" s="545">
        <v>3181.2062019864088</v>
      </c>
      <c r="BQ20" s="545">
        <v>1153.9482224260289</v>
      </c>
      <c r="BR20" s="545">
        <v>237.86477993205682</v>
      </c>
      <c r="BS20" s="545">
        <v>61.737674063476376</v>
      </c>
      <c r="BT20" s="545">
        <v>14.854808293421895</v>
      </c>
      <c r="BU20" s="545">
        <v>8.9041502574107003</v>
      </c>
      <c r="BV20" s="545">
        <v>0</v>
      </c>
      <c r="BW20" s="545">
        <v>4.810528844494157</v>
      </c>
      <c r="BX20" s="545">
        <v>4.6269738000000009</v>
      </c>
      <c r="BY20" s="545">
        <v>0</v>
      </c>
      <c r="BZ20" s="545">
        <v>11.835909654516129</v>
      </c>
      <c r="CA20" s="545">
        <v>-0.90839022999999974</v>
      </c>
      <c r="CB20" s="545">
        <v>0.22390195730847154</v>
      </c>
      <c r="CC20" s="545">
        <v>2.0799065579816203</v>
      </c>
      <c r="CD20" s="545">
        <v>2.031141184337824</v>
      </c>
      <c r="CE20" s="545">
        <v>2.0752498099698209</v>
      </c>
      <c r="CF20" s="545">
        <v>2.1125972192272662</v>
      </c>
      <c r="CG20" s="547">
        <v>2.0571395101877643</v>
      </c>
    </row>
    <row r="21" spans="1:92" x14ac:dyDescent="0.35">
      <c r="B21" s="62" t="s">
        <v>766</v>
      </c>
      <c r="C21" s="42"/>
      <c r="D21" s="545">
        <v>0</v>
      </c>
      <c r="E21" s="545">
        <v>0</v>
      </c>
      <c r="F21" s="545">
        <v>0</v>
      </c>
      <c r="G21" s="545">
        <v>0</v>
      </c>
      <c r="H21" s="545">
        <v>0</v>
      </c>
      <c r="I21" s="545">
        <v>0</v>
      </c>
      <c r="J21" s="545">
        <v>0</v>
      </c>
      <c r="K21" s="545">
        <v>0</v>
      </c>
      <c r="L21" s="545">
        <v>0</v>
      </c>
      <c r="M21" s="545">
        <v>0</v>
      </c>
      <c r="N21" s="545">
        <v>0</v>
      </c>
      <c r="O21" s="545">
        <v>0</v>
      </c>
      <c r="P21" s="545">
        <v>0</v>
      </c>
      <c r="Q21" s="545">
        <v>0</v>
      </c>
      <c r="R21" s="545">
        <v>0</v>
      </c>
      <c r="S21" s="545">
        <v>0</v>
      </c>
      <c r="T21" s="545">
        <v>0</v>
      </c>
      <c r="U21" s="545">
        <v>0</v>
      </c>
      <c r="V21" s="545">
        <v>0</v>
      </c>
      <c r="W21" s="545">
        <v>0</v>
      </c>
      <c r="X21" s="545">
        <v>0</v>
      </c>
      <c r="Y21" s="545">
        <v>0</v>
      </c>
      <c r="Z21" s="545">
        <v>0</v>
      </c>
      <c r="AA21" s="545">
        <v>0</v>
      </c>
      <c r="AB21" s="545">
        <v>0</v>
      </c>
      <c r="AC21" s="545">
        <v>0</v>
      </c>
      <c r="AD21" s="545">
        <v>0</v>
      </c>
      <c r="AE21" s="545">
        <v>0</v>
      </c>
      <c r="AF21" s="545">
        <v>0</v>
      </c>
      <c r="AG21" s="545">
        <v>0</v>
      </c>
      <c r="AH21" s="545">
        <v>0</v>
      </c>
      <c r="AI21" s="545">
        <v>0</v>
      </c>
      <c r="AJ21" s="545">
        <v>0</v>
      </c>
      <c r="AK21" s="545">
        <v>0</v>
      </c>
      <c r="AL21" s="545">
        <v>0</v>
      </c>
      <c r="AM21" s="545">
        <v>0</v>
      </c>
      <c r="AN21" s="545">
        <v>0</v>
      </c>
      <c r="AO21" s="545">
        <v>0</v>
      </c>
      <c r="AP21" s="545">
        <v>0</v>
      </c>
      <c r="AQ21" s="545">
        <v>0</v>
      </c>
      <c r="AR21" s="545">
        <v>0</v>
      </c>
      <c r="AS21" s="545">
        <v>0</v>
      </c>
      <c r="AT21" s="545">
        <v>0</v>
      </c>
      <c r="AU21" s="545">
        <v>0</v>
      </c>
      <c r="AV21" s="545">
        <v>0</v>
      </c>
      <c r="AW21" s="545">
        <v>0</v>
      </c>
      <c r="AX21" s="545">
        <v>0</v>
      </c>
      <c r="AY21" s="545">
        <f t="shared" ref="AY21:CG21" si="18">SUM(AY18:AY20)</f>
        <v>6243.2280000000001</v>
      </c>
      <c r="AZ21" s="545">
        <f t="shared" si="18"/>
        <v>6401.692</v>
      </c>
      <c r="BA21" s="545">
        <f t="shared" si="18"/>
        <v>6350.5780000000004</v>
      </c>
      <c r="BB21" s="545">
        <f t="shared" si="18"/>
        <v>6331.0289999999995</v>
      </c>
      <c r="BC21" s="545">
        <f t="shared" si="18"/>
        <v>6037.4809999999998</v>
      </c>
      <c r="BD21" s="545">
        <f t="shared" si="18"/>
        <v>6070.884</v>
      </c>
      <c r="BE21" s="545">
        <f t="shared" si="18"/>
        <v>6232.6539999999995</v>
      </c>
      <c r="BF21" s="545">
        <f t="shared" si="18"/>
        <v>6285.2789345025985</v>
      </c>
      <c r="BG21" s="545">
        <f t="shared" si="18"/>
        <v>6276.3924125434996</v>
      </c>
      <c r="BH21" s="545">
        <f t="shared" si="18"/>
        <v>6280.4820000000009</v>
      </c>
      <c r="BI21" s="545">
        <f t="shared" si="18"/>
        <v>6337.2311226472002</v>
      </c>
      <c r="BJ21" s="545">
        <f t="shared" si="18"/>
        <v>6282.6829899695995</v>
      </c>
      <c r="BK21" s="545">
        <f t="shared" si="18"/>
        <v>6409.2477563293669</v>
      </c>
      <c r="BL21" s="545">
        <f t="shared" si="18"/>
        <v>6300.9027961799993</v>
      </c>
      <c r="BM21" s="545">
        <f t="shared" si="18"/>
        <v>5929.8654520099981</v>
      </c>
      <c r="BN21" s="545">
        <f t="shared" si="18"/>
        <v>5398.6394528542069</v>
      </c>
      <c r="BO21" s="545">
        <f t="shared" si="18"/>
        <v>4809.0716982724962</v>
      </c>
      <c r="BP21" s="545">
        <f t="shared" si="18"/>
        <v>3192.1959452440233</v>
      </c>
      <c r="BQ21" s="545">
        <f t="shared" si="18"/>
        <v>1158.6506778760618</v>
      </c>
      <c r="BR21" s="545">
        <f t="shared" si="18"/>
        <v>239.36880059000029</v>
      </c>
      <c r="BS21" s="545">
        <f t="shared" si="18"/>
        <v>61.927221750000008</v>
      </c>
      <c r="BT21" s="545">
        <f t="shared" si="18"/>
        <v>14.895368320000006</v>
      </c>
      <c r="BU21" s="545">
        <f t="shared" si="18"/>
        <v>8.9284635499999965</v>
      </c>
      <c r="BV21" s="545">
        <f t="shared" si="18"/>
        <v>0</v>
      </c>
      <c r="BW21" s="545">
        <f t="shared" si="18"/>
        <v>4.8241001799999994</v>
      </c>
      <c r="BX21" s="545">
        <f t="shared" si="18"/>
        <v>4.6269738000000009</v>
      </c>
      <c r="BY21" s="545">
        <f t="shared" si="18"/>
        <v>0</v>
      </c>
      <c r="BZ21" s="545">
        <f t="shared" si="18"/>
        <v>11.835909654516129</v>
      </c>
      <c r="CA21" s="545">
        <f t="shared" si="18"/>
        <v>-0.90839022999999974</v>
      </c>
      <c r="CB21" s="545">
        <f t="shared" si="18"/>
        <v>0.22390195730847154</v>
      </c>
      <c r="CC21" s="545">
        <f t="shared" si="18"/>
        <v>2.0799065579816203</v>
      </c>
      <c r="CD21" s="545">
        <f t="shared" si="18"/>
        <v>2.031141184337824</v>
      </c>
      <c r="CE21" s="545">
        <f t="shared" si="18"/>
        <v>2.0752498099698209</v>
      </c>
      <c r="CF21" s="545">
        <f t="shared" si="18"/>
        <v>2.1125972192272662</v>
      </c>
      <c r="CG21" s="547">
        <f t="shared" si="18"/>
        <v>2.0571395101877643</v>
      </c>
    </row>
    <row r="22" spans="1:92" x14ac:dyDescent="0.35">
      <c r="B22" s="292" t="s">
        <v>546</v>
      </c>
      <c r="C22" s="486"/>
      <c r="D22" s="545">
        <v>0</v>
      </c>
      <c r="E22" s="545">
        <v>0</v>
      </c>
      <c r="F22" s="545">
        <v>0</v>
      </c>
      <c r="G22" s="545">
        <v>0</v>
      </c>
      <c r="H22" s="545">
        <v>0</v>
      </c>
      <c r="I22" s="545">
        <v>0</v>
      </c>
      <c r="J22" s="545">
        <v>0</v>
      </c>
      <c r="K22" s="545">
        <v>0</v>
      </c>
      <c r="L22" s="545">
        <v>0</v>
      </c>
      <c r="M22" s="545">
        <v>0</v>
      </c>
      <c r="N22" s="545">
        <v>0</v>
      </c>
      <c r="O22" s="545">
        <v>0</v>
      </c>
      <c r="P22" s="545">
        <v>0</v>
      </c>
      <c r="Q22" s="545">
        <v>0</v>
      </c>
      <c r="R22" s="545">
        <v>0</v>
      </c>
      <c r="S22" s="545">
        <v>0</v>
      </c>
      <c r="T22" s="545">
        <v>0</v>
      </c>
      <c r="U22" s="545">
        <v>0</v>
      </c>
      <c r="V22" s="545">
        <v>0</v>
      </c>
      <c r="W22" s="545">
        <v>0</v>
      </c>
      <c r="X22" s="545">
        <v>0</v>
      </c>
      <c r="Y22" s="545">
        <v>0</v>
      </c>
      <c r="Z22" s="545">
        <v>0</v>
      </c>
      <c r="AA22" s="545">
        <v>0</v>
      </c>
      <c r="AB22" s="545">
        <v>0</v>
      </c>
      <c r="AC22" s="545">
        <v>0</v>
      </c>
      <c r="AD22" s="545">
        <v>0</v>
      </c>
      <c r="AE22" s="545">
        <v>0</v>
      </c>
      <c r="AF22" s="545">
        <v>0</v>
      </c>
      <c r="AG22" s="545">
        <v>0</v>
      </c>
      <c r="AH22" s="545">
        <v>0</v>
      </c>
      <c r="AI22" s="545">
        <v>0</v>
      </c>
      <c r="AJ22" s="545">
        <v>0</v>
      </c>
      <c r="AK22" s="545">
        <v>0</v>
      </c>
      <c r="AL22" s="545">
        <v>0</v>
      </c>
      <c r="AM22" s="545">
        <v>0</v>
      </c>
      <c r="AN22" s="545">
        <v>0</v>
      </c>
      <c r="AO22" s="545">
        <v>0</v>
      </c>
      <c r="AP22" s="545">
        <v>0</v>
      </c>
      <c r="AQ22" s="545">
        <v>0</v>
      </c>
      <c r="AR22" s="545">
        <v>0</v>
      </c>
      <c r="AS22" s="545">
        <v>0</v>
      </c>
      <c r="AT22" s="545">
        <v>0</v>
      </c>
      <c r="AU22" s="545">
        <v>0</v>
      </c>
      <c r="AV22" s="545">
        <v>0</v>
      </c>
      <c r="AW22" s="545">
        <v>0</v>
      </c>
      <c r="AX22" s="545">
        <v>0</v>
      </c>
      <c r="AY22" s="545">
        <v>5326.5479309760121</v>
      </c>
      <c r="AZ22" s="545">
        <v>5634.0700627548977</v>
      </c>
      <c r="BA22" s="545">
        <v>5761.3166007132186</v>
      </c>
      <c r="BB22" s="545">
        <v>5954.2356985493152</v>
      </c>
      <c r="BC22" s="545">
        <v>5897.0027550317054</v>
      </c>
      <c r="BD22" s="545">
        <v>6067.8</v>
      </c>
      <c r="BE22" s="545">
        <v>6232.6540000000005</v>
      </c>
      <c r="BF22" s="545">
        <v>6285.2789345025994</v>
      </c>
      <c r="BG22" s="545">
        <v>6276.3924125434996</v>
      </c>
      <c r="BH22" s="545">
        <v>6280.482</v>
      </c>
      <c r="BI22" s="545">
        <v>6337.2311226471993</v>
      </c>
      <c r="BJ22" s="545">
        <v>6282.6829899695995</v>
      </c>
      <c r="BK22" s="545">
        <v>6409.2477563293669</v>
      </c>
      <c r="BL22" s="545">
        <v>6300.9027961799993</v>
      </c>
      <c r="BM22" s="545">
        <v>5929.8654520099981</v>
      </c>
      <c r="BN22" s="545">
        <v>5398.6394528542078</v>
      </c>
      <c r="BO22" s="545">
        <v>4809.0716982724962</v>
      </c>
      <c r="BP22" s="545">
        <v>3192.1959452440233</v>
      </c>
      <c r="BQ22" s="545">
        <v>1158.650677876062</v>
      </c>
      <c r="BR22" s="545">
        <v>239.36880059000026</v>
      </c>
      <c r="BS22" s="545">
        <v>60.867937879806497</v>
      </c>
      <c r="BT22" s="545">
        <v>14.721450121824157</v>
      </c>
      <c r="BU22" s="545">
        <v>8.8374588997630372</v>
      </c>
      <c r="BV22" s="545">
        <v>0</v>
      </c>
      <c r="BW22" s="545">
        <v>4.8091496979834343</v>
      </c>
      <c r="BX22" s="545">
        <v>4.6117460446801477</v>
      </c>
      <c r="BY22" s="545">
        <v>0</v>
      </c>
      <c r="BZ22" s="545">
        <v>11.835909654516129</v>
      </c>
      <c r="CA22" s="545">
        <v>-0.90839022999999974</v>
      </c>
      <c r="CB22" s="545">
        <v>0.22390195730847154</v>
      </c>
      <c r="CC22" s="545">
        <v>2.0799065579816203</v>
      </c>
      <c r="CD22" s="545">
        <v>2.031141184337824</v>
      </c>
      <c r="CE22" s="545">
        <v>2.0752498099698209</v>
      </c>
      <c r="CF22" s="545">
        <v>2.1125972192272662</v>
      </c>
      <c r="CG22" s="547">
        <v>2.0571395101877643</v>
      </c>
    </row>
    <row r="23" spans="1:92" x14ac:dyDescent="0.35">
      <c r="B23" s="292" t="s">
        <v>545</v>
      </c>
      <c r="C23" s="486"/>
      <c r="D23" s="545">
        <v>0</v>
      </c>
      <c r="E23" s="545">
        <v>0</v>
      </c>
      <c r="F23" s="545">
        <v>0</v>
      </c>
      <c r="G23" s="545">
        <v>0</v>
      </c>
      <c r="H23" s="545">
        <v>0</v>
      </c>
      <c r="I23" s="545">
        <v>0</v>
      </c>
      <c r="J23" s="545">
        <v>0</v>
      </c>
      <c r="K23" s="545">
        <v>0</v>
      </c>
      <c r="L23" s="545">
        <v>0</v>
      </c>
      <c r="M23" s="545">
        <v>0</v>
      </c>
      <c r="N23" s="545">
        <v>0</v>
      </c>
      <c r="O23" s="545">
        <v>0</v>
      </c>
      <c r="P23" s="545">
        <v>0</v>
      </c>
      <c r="Q23" s="545">
        <v>0</v>
      </c>
      <c r="R23" s="545">
        <v>0</v>
      </c>
      <c r="S23" s="545">
        <v>0</v>
      </c>
      <c r="T23" s="545">
        <v>0</v>
      </c>
      <c r="U23" s="545">
        <v>0</v>
      </c>
      <c r="V23" s="545">
        <v>0</v>
      </c>
      <c r="W23" s="545">
        <v>0</v>
      </c>
      <c r="X23" s="545">
        <v>0</v>
      </c>
      <c r="Y23" s="545">
        <v>0</v>
      </c>
      <c r="Z23" s="545">
        <v>0</v>
      </c>
      <c r="AA23" s="545">
        <v>0</v>
      </c>
      <c r="AB23" s="545">
        <v>0</v>
      </c>
      <c r="AC23" s="545">
        <v>0</v>
      </c>
      <c r="AD23" s="545">
        <v>0</v>
      </c>
      <c r="AE23" s="545">
        <v>0</v>
      </c>
      <c r="AF23" s="545">
        <v>0</v>
      </c>
      <c r="AG23" s="545">
        <v>0</v>
      </c>
      <c r="AH23" s="545">
        <v>0</v>
      </c>
      <c r="AI23" s="545">
        <v>0</v>
      </c>
      <c r="AJ23" s="545">
        <v>0</v>
      </c>
      <c r="AK23" s="545">
        <v>0</v>
      </c>
      <c r="AL23" s="545">
        <v>0</v>
      </c>
      <c r="AM23" s="545">
        <v>0</v>
      </c>
      <c r="AN23" s="545">
        <v>0</v>
      </c>
      <c r="AO23" s="545">
        <v>0</v>
      </c>
      <c r="AP23" s="545">
        <v>0</v>
      </c>
      <c r="AQ23" s="545">
        <v>0</v>
      </c>
      <c r="AR23" s="545">
        <v>0</v>
      </c>
      <c r="AS23" s="545">
        <v>0</v>
      </c>
      <c r="AT23" s="545">
        <v>0</v>
      </c>
      <c r="AU23" s="545">
        <v>0</v>
      </c>
      <c r="AV23" s="545">
        <v>0</v>
      </c>
      <c r="AW23" s="545">
        <v>0</v>
      </c>
      <c r="AX23" s="545">
        <v>0</v>
      </c>
      <c r="AY23" s="545">
        <v>916.68006902398884</v>
      </c>
      <c r="AZ23" s="545">
        <v>767.62193724510246</v>
      </c>
      <c r="BA23" s="545">
        <v>589.26139928678288</v>
      </c>
      <c r="BB23" s="545">
        <v>376.793301450684</v>
      </c>
      <c r="BC23" s="545">
        <v>140.4782449682954</v>
      </c>
      <c r="BD23" s="545">
        <v>3.0840000000000001</v>
      </c>
      <c r="BE23" s="545">
        <v>0</v>
      </c>
      <c r="BF23" s="545">
        <v>0</v>
      </c>
      <c r="BG23" s="545">
        <v>0</v>
      </c>
      <c r="BH23" s="545">
        <v>0</v>
      </c>
      <c r="BI23" s="545">
        <v>0</v>
      </c>
      <c r="BJ23" s="545">
        <v>0</v>
      </c>
      <c r="BK23" s="545">
        <v>0</v>
      </c>
      <c r="BL23" s="545">
        <v>0</v>
      </c>
      <c r="BM23" s="545">
        <v>0</v>
      </c>
      <c r="BN23" s="545">
        <v>0</v>
      </c>
      <c r="BO23" s="545">
        <v>0</v>
      </c>
      <c r="BP23" s="545">
        <v>0</v>
      </c>
      <c r="BQ23" s="545">
        <v>0</v>
      </c>
      <c r="BR23" s="545">
        <v>0</v>
      </c>
      <c r="BS23" s="545">
        <v>0</v>
      </c>
      <c r="BT23" s="545">
        <v>0</v>
      </c>
      <c r="BU23" s="545">
        <v>0</v>
      </c>
      <c r="BV23" s="545">
        <v>0</v>
      </c>
      <c r="BW23" s="545">
        <v>0</v>
      </c>
      <c r="BX23" s="545">
        <v>0</v>
      </c>
      <c r="BY23" s="545">
        <v>0</v>
      </c>
      <c r="BZ23" s="545">
        <v>0</v>
      </c>
      <c r="CA23" s="545">
        <v>0</v>
      </c>
      <c r="CB23" s="545">
        <v>0</v>
      </c>
      <c r="CC23" s="545">
        <v>0</v>
      </c>
      <c r="CD23" s="545">
        <v>0</v>
      </c>
      <c r="CE23" s="545">
        <v>0</v>
      </c>
      <c r="CF23" s="545">
        <v>0</v>
      </c>
      <c r="CG23" s="547">
        <v>0</v>
      </c>
    </row>
    <row r="24" spans="1:92" x14ac:dyDescent="0.35">
      <c r="B24" s="62" t="s">
        <v>767</v>
      </c>
      <c r="C24" s="42"/>
      <c r="D24" s="545">
        <v>0</v>
      </c>
      <c r="E24" s="545">
        <v>0</v>
      </c>
      <c r="F24" s="545">
        <v>0</v>
      </c>
      <c r="G24" s="545">
        <v>0</v>
      </c>
      <c r="H24" s="545">
        <v>0</v>
      </c>
      <c r="I24" s="545">
        <v>0</v>
      </c>
      <c r="J24" s="545">
        <v>0</v>
      </c>
      <c r="K24" s="545">
        <v>0</v>
      </c>
      <c r="L24" s="545">
        <v>0</v>
      </c>
      <c r="M24" s="545">
        <v>0</v>
      </c>
      <c r="N24" s="545">
        <v>0</v>
      </c>
      <c r="O24" s="545">
        <v>0</v>
      </c>
      <c r="P24" s="545">
        <v>0</v>
      </c>
      <c r="Q24" s="545">
        <v>0</v>
      </c>
      <c r="R24" s="545">
        <v>0</v>
      </c>
      <c r="S24" s="545">
        <v>0</v>
      </c>
      <c r="T24" s="545">
        <v>0</v>
      </c>
      <c r="U24" s="545">
        <v>0</v>
      </c>
      <c r="V24" s="545">
        <v>0</v>
      </c>
      <c r="W24" s="545">
        <v>0</v>
      </c>
      <c r="X24" s="545">
        <v>0</v>
      </c>
      <c r="Y24" s="545">
        <v>0</v>
      </c>
      <c r="Z24" s="545">
        <v>0</v>
      </c>
      <c r="AA24" s="545">
        <v>0</v>
      </c>
      <c r="AB24" s="545">
        <v>0</v>
      </c>
      <c r="AC24" s="545">
        <v>0</v>
      </c>
      <c r="AD24" s="545">
        <v>0</v>
      </c>
      <c r="AE24" s="545">
        <v>0</v>
      </c>
      <c r="AF24" s="545">
        <v>0</v>
      </c>
      <c r="AG24" s="545">
        <v>0</v>
      </c>
      <c r="AH24" s="545">
        <v>0</v>
      </c>
      <c r="AI24" s="545">
        <v>0</v>
      </c>
      <c r="AJ24" s="545">
        <v>0</v>
      </c>
      <c r="AK24" s="545">
        <v>0</v>
      </c>
      <c r="AL24" s="545">
        <v>0</v>
      </c>
      <c r="AM24" s="545">
        <v>0</v>
      </c>
      <c r="AN24" s="545">
        <v>0</v>
      </c>
      <c r="AO24" s="545">
        <v>0</v>
      </c>
      <c r="AP24" s="545">
        <v>0</v>
      </c>
      <c r="AQ24" s="545">
        <v>0</v>
      </c>
      <c r="AR24" s="545">
        <v>0</v>
      </c>
      <c r="AS24" s="545">
        <v>0</v>
      </c>
      <c r="AT24" s="545">
        <v>0</v>
      </c>
      <c r="AU24" s="545">
        <v>0</v>
      </c>
      <c r="AV24" s="545">
        <v>0</v>
      </c>
      <c r="AW24" s="545">
        <v>0</v>
      </c>
      <c r="AX24" s="545">
        <v>0</v>
      </c>
      <c r="AY24" s="545">
        <f t="shared" ref="AY24:CG24" si="19">SUM(AY25:AY26)</f>
        <v>1379.7119999999998</v>
      </c>
      <c r="AZ24" s="545">
        <f t="shared" si="19"/>
        <v>1259.932</v>
      </c>
      <c r="BA24" s="545">
        <f t="shared" si="19"/>
        <v>1061.694</v>
      </c>
      <c r="BB24" s="545">
        <f t="shared" si="19"/>
        <v>919.56100000000004</v>
      </c>
      <c r="BC24" s="545">
        <f t="shared" si="19"/>
        <v>752.55899999999997</v>
      </c>
      <c r="BD24" s="545">
        <f t="shared" si="19"/>
        <v>695.29899999999998</v>
      </c>
      <c r="BE24" s="545">
        <f t="shared" si="19"/>
        <v>516.38935285708476</v>
      </c>
      <c r="BF24" s="545">
        <f t="shared" si="19"/>
        <v>472.67557444940707</v>
      </c>
      <c r="BG24" s="545">
        <f t="shared" si="19"/>
        <v>447.73114245890002</v>
      </c>
      <c r="BH24" s="545">
        <f t="shared" si="19"/>
        <v>381.54500000000002</v>
      </c>
      <c r="BI24" s="545">
        <f t="shared" si="19"/>
        <v>312.69948487280004</v>
      </c>
      <c r="BJ24" s="545">
        <f t="shared" si="19"/>
        <v>283.48633096040004</v>
      </c>
      <c r="BK24" s="545">
        <f t="shared" si="19"/>
        <v>247.75242540999994</v>
      </c>
      <c r="BL24" s="545">
        <f t="shared" si="19"/>
        <v>214.94080607999948</v>
      </c>
      <c r="BM24" s="545">
        <f t="shared" si="19"/>
        <v>178.47690458000002</v>
      </c>
      <c r="BN24" s="545">
        <f t="shared" si="19"/>
        <v>157.3975611810487</v>
      </c>
      <c r="BO24" s="545">
        <f t="shared" si="19"/>
        <v>126.20802807750385</v>
      </c>
      <c r="BP24" s="545">
        <f t="shared" si="19"/>
        <v>83.64950086597598</v>
      </c>
      <c r="BQ24" s="545">
        <f t="shared" si="19"/>
        <v>28.147541303938436</v>
      </c>
      <c r="BR24" s="545">
        <f t="shared" si="19"/>
        <v>5.1593174300000015</v>
      </c>
      <c r="BS24" s="545">
        <f t="shared" si="19"/>
        <v>1.0592838701935048</v>
      </c>
      <c r="BT24" s="545">
        <f t="shared" si="19"/>
        <v>0.17391819817584997</v>
      </c>
      <c r="BU24" s="545">
        <f t="shared" si="19"/>
        <v>9.1004650236962456E-2</v>
      </c>
      <c r="BV24" s="545">
        <f t="shared" si="19"/>
        <v>0</v>
      </c>
      <c r="BW24" s="545">
        <f t="shared" si="19"/>
        <v>1.495048201656634E-2</v>
      </c>
      <c r="BX24" s="545">
        <f t="shared" si="19"/>
        <v>1.522775531985252E-2</v>
      </c>
      <c r="BY24" s="545">
        <f t="shared" si="19"/>
        <v>0</v>
      </c>
      <c r="BZ24" s="545">
        <f t="shared" si="19"/>
        <v>0</v>
      </c>
      <c r="CA24" s="545">
        <f t="shared" si="19"/>
        <v>0</v>
      </c>
      <c r="CB24" s="545">
        <f t="shared" si="19"/>
        <v>0</v>
      </c>
      <c r="CC24" s="545">
        <f t="shared" si="19"/>
        <v>0</v>
      </c>
      <c r="CD24" s="545">
        <f t="shared" si="19"/>
        <v>0</v>
      </c>
      <c r="CE24" s="545">
        <f t="shared" si="19"/>
        <v>0</v>
      </c>
      <c r="CF24" s="545">
        <f t="shared" si="19"/>
        <v>0</v>
      </c>
      <c r="CG24" s="547">
        <f t="shared" si="19"/>
        <v>0</v>
      </c>
      <c r="CH24" s="551"/>
      <c r="CI24" s="551"/>
      <c r="CJ24" s="551"/>
      <c r="CK24" s="551"/>
      <c r="CL24" s="551"/>
      <c r="CM24" s="551"/>
      <c r="CN24" s="551"/>
    </row>
    <row r="25" spans="1:92" x14ac:dyDescent="0.35">
      <c r="B25" s="292" t="s">
        <v>546</v>
      </c>
      <c r="C25" s="42"/>
      <c r="D25" s="545">
        <v>0</v>
      </c>
      <c r="E25" s="545">
        <v>0</v>
      </c>
      <c r="F25" s="545">
        <v>0</v>
      </c>
      <c r="G25" s="545">
        <v>0</v>
      </c>
      <c r="H25" s="545">
        <v>0</v>
      </c>
      <c r="I25" s="545">
        <v>0</v>
      </c>
      <c r="J25" s="545">
        <v>0</v>
      </c>
      <c r="K25" s="545">
        <v>0</v>
      </c>
      <c r="L25" s="545">
        <v>0</v>
      </c>
      <c r="M25" s="545">
        <v>0</v>
      </c>
      <c r="N25" s="545">
        <v>0</v>
      </c>
      <c r="O25" s="545">
        <v>0</v>
      </c>
      <c r="P25" s="545">
        <v>0</v>
      </c>
      <c r="Q25" s="545">
        <v>0</v>
      </c>
      <c r="R25" s="545">
        <v>0</v>
      </c>
      <c r="S25" s="545">
        <v>0</v>
      </c>
      <c r="T25" s="545">
        <v>0</v>
      </c>
      <c r="U25" s="545">
        <v>0</v>
      </c>
      <c r="V25" s="545">
        <v>0</v>
      </c>
      <c r="W25" s="545">
        <v>0</v>
      </c>
      <c r="X25" s="545">
        <v>0</v>
      </c>
      <c r="Y25" s="545">
        <v>0</v>
      </c>
      <c r="Z25" s="545">
        <v>0</v>
      </c>
      <c r="AA25" s="545">
        <v>0</v>
      </c>
      <c r="AB25" s="545">
        <v>0</v>
      </c>
      <c r="AC25" s="545">
        <v>0</v>
      </c>
      <c r="AD25" s="545">
        <v>0</v>
      </c>
      <c r="AE25" s="545">
        <v>0</v>
      </c>
      <c r="AF25" s="545">
        <v>0</v>
      </c>
      <c r="AG25" s="545">
        <v>0</v>
      </c>
      <c r="AH25" s="545">
        <v>0</v>
      </c>
      <c r="AI25" s="545">
        <v>0</v>
      </c>
      <c r="AJ25" s="545">
        <v>0</v>
      </c>
      <c r="AK25" s="545">
        <v>0</v>
      </c>
      <c r="AL25" s="545">
        <v>0</v>
      </c>
      <c r="AM25" s="545">
        <v>0</v>
      </c>
      <c r="AN25" s="545">
        <v>0</v>
      </c>
      <c r="AO25" s="545">
        <v>0</v>
      </c>
      <c r="AP25" s="545">
        <v>0</v>
      </c>
      <c r="AQ25" s="545">
        <v>0</v>
      </c>
      <c r="AR25" s="545">
        <v>0</v>
      </c>
      <c r="AS25" s="545">
        <v>0</v>
      </c>
      <c r="AT25" s="545">
        <v>0</v>
      </c>
      <c r="AU25" s="545">
        <v>0</v>
      </c>
      <c r="AV25" s="545">
        <v>0</v>
      </c>
      <c r="AW25" s="545">
        <v>0</v>
      </c>
      <c r="AX25" s="545">
        <v>0</v>
      </c>
      <c r="AY25" s="545">
        <v>1268.1704446426761</v>
      </c>
      <c r="AZ25" s="545">
        <v>1158.6590688085946</v>
      </c>
      <c r="BA25" s="545">
        <v>983.02751623229062</v>
      </c>
      <c r="BB25" s="545">
        <v>865.6060445406921</v>
      </c>
      <c r="BC25" s="545">
        <v>732.30471410880648</v>
      </c>
      <c r="BD25" s="545">
        <v>695.29899999999998</v>
      </c>
      <c r="BE25" s="545">
        <v>516.38935285708476</v>
      </c>
      <c r="BF25" s="545">
        <v>472.67557444940707</v>
      </c>
      <c r="BG25" s="545">
        <v>447.73114245890002</v>
      </c>
      <c r="BH25" s="545">
        <v>381.54500000000002</v>
      </c>
      <c r="BI25" s="545">
        <v>312.69948487280004</v>
      </c>
      <c r="BJ25" s="545">
        <v>283.48633096040004</v>
      </c>
      <c r="BK25" s="545">
        <v>247.75242540999994</v>
      </c>
      <c r="BL25" s="545">
        <v>214.94080607999948</v>
      </c>
      <c r="BM25" s="545">
        <v>178.47690458000002</v>
      </c>
      <c r="BN25" s="545">
        <v>157.3975611810487</v>
      </c>
      <c r="BO25" s="545">
        <v>126.20802807750385</v>
      </c>
      <c r="BP25" s="545">
        <v>83.64950086597598</v>
      </c>
      <c r="BQ25" s="545">
        <v>28.147541303938436</v>
      </c>
      <c r="BR25" s="545">
        <v>5.1593174300000015</v>
      </c>
      <c r="BS25" s="545">
        <v>1.0592838701935048</v>
      </c>
      <c r="BT25" s="545">
        <v>0.17391819817584997</v>
      </c>
      <c r="BU25" s="545">
        <v>9.1004650236962456E-2</v>
      </c>
      <c r="BV25" s="545">
        <v>0</v>
      </c>
      <c r="BW25" s="545">
        <v>1.495048201656634E-2</v>
      </c>
      <c r="BX25" s="545">
        <v>1.522775531985252E-2</v>
      </c>
      <c r="BY25" s="545">
        <v>0</v>
      </c>
      <c r="BZ25" s="545">
        <v>0</v>
      </c>
      <c r="CA25" s="545">
        <v>0</v>
      </c>
      <c r="CB25" s="545">
        <v>0</v>
      </c>
      <c r="CC25" s="545">
        <v>0</v>
      </c>
      <c r="CD25" s="545">
        <v>0</v>
      </c>
      <c r="CE25" s="545">
        <v>0</v>
      </c>
      <c r="CF25" s="545">
        <v>0</v>
      </c>
      <c r="CG25" s="547">
        <v>0</v>
      </c>
    </row>
    <row r="26" spans="1:92" x14ac:dyDescent="0.35">
      <c r="B26" s="292" t="s">
        <v>545</v>
      </c>
      <c r="C26" s="42"/>
      <c r="D26" s="545">
        <v>0</v>
      </c>
      <c r="E26" s="545">
        <v>0</v>
      </c>
      <c r="F26" s="545">
        <v>0</v>
      </c>
      <c r="G26" s="545">
        <v>0</v>
      </c>
      <c r="H26" s="545">
        <v>0</v>
      </c>
      <c r="I26" s="545">
        <v>0</v>
      </c>
      <c r="J26" s="545">
        <v>0</v>
      </c>
      <c r="K26" s="545">
        <v>0</v>
      </c>
      <c r="L26" s="545">
        <v>0</v>
      </c>
      <c r="M26" s="545">
        <v>0</v>
      </c>
      <c r="N26" s="545">
        <v>0</v>
      </c>
      <c r="O26" s="545">
        <v>0</v>
      </c>
      <c r="P26" s="545">
        <v>0</v>
      </c>
      <c r="Q26" s="545">
        <v>0</v>
      </c>
      <c r="R26" s="545">
        <v>0</v>
      </c>
      <c r="S26" s="545">
        <v>0</v>
      </c>
      <c r="T26" s="545">
        <v>0</v>
      </c>
      <c r="U26" s="545">
        <v>0</v>
      </c>
      <c r="V26" s="545">
        <v>0</v>
      </c>
      <c r="W26" s="545">
        <v>0</v>
      </c>
      <c r="X26" s="545">
        <v>0</v>
      </c>
      <c r="Y26" s="545">
        <v>0</v>
      </c>
      <c r="Z26" s="545">
        <v>0</v>
      </c>
      <c r="AA26" s="545">
        <v>0</v>
      </c>
      <c r="AB26" s="545">
        <v>0</v>
      </c>
      <c r="AC26" s="545">
        <v>0</v>
      </c>
      <c r="AD26" s="545">
        <v>0</v>
      </c>
      <c r="AE26" s="545">
        <v>0</v>
      </c>
      <c r="AF26" s="545">
        <v>0</v>
      </c>
      <c r="AG26" s="545">
        <v>0</v>
      </c>
      <c r="AH26" s="545">
        <v>0</v>
      </c>
      <c r="AI26" s="545">
        <v>0</v>
      </c>
      <c r="AJ26" s="545">
        <v>0</v>
      </c>
      <c r="AK26" s="545">
        <v>0</v>
      </c>
      <c r="AL26" s="545">
        <v>0</v>
      </c>
      <c r="AM26" s="545">
        <v>0</v>
      </c>
      <c r="AN26" s="545">
        <v>0</v>
      </c>
      <c r="AO26" s="545">
        <v>0</v>
      </c>
      <c r="AP26" s="545">
        <v>0</v>
      </c>
      <c r="AQ26" s="545">
        <v>0</v>
      </c>
      <c r="AR26" s="545">
        <v>0</v>
      </c>
      <c r="AS26" s="545">
        <v>0</v>
      </c>
      <c r="AT26" s="545">
        <v>0</v>
      </c>
      <c r="AU26" s="545">
        <v>0</v>
      </c>
      <c r="AV26" s="545">
        <v>0</v>
      </c>
      <c r="AW26" s="545">
        <v>0</v>
      </c>
      <c r="AX26" s="545">
        <v>0</v>
      </c>
      <c r="AY26" s="545">
        <v>111.54155535732374</v>
      </c>
      <c r="AZ26" s="545">
        <v>101.27293119140541</v>
      </c>
      <c r="BA26" s="545">
        <v>78.666483767709352</v>
      </c>
      <c r="BB26" s="545">
        <v>53.954955459307946</v>
      </c>
      <c r="BC26" s="545">
        <v>20.254285891193518</v>
      </c>
      <c r="BD26" s="545">
        <v>0</v>
      </c>
      <c r="BE26" s="545">
        <v>0</v>
      </c>
      <c r="BF26" s="545">
        <v>0</v>
      </c>
      <c r="BG26" s="545">
        <v>0</v>
      </c>
      <c r="BH26" s="545">
        <v>0</v>
      </c>
      <c r="BI26" s="545">
        <v>0</v>
      </c>
      <c r="BJ26" s="545">
        <v>0</v>
      </c>
      <c r="BK26" s="545">
        <v>0</v>
      </c>
      <c r="BL26" s="545">
        <v>0</v>
      </c>
      <c r="BM26" s="545">
        <v>0</v>
      </c>
      <c r="BN26" s="545">
        <v>0</v>
      </c>
      <c r="BO26" s="545">
        <v>0</v>
      </c>
      <c r="BP26" s="545">
        <v>0</v>
      </c>
      <c r="BQ26" s="545">
        <v>0</v>
      </c>
      <c r="BR26" s="545">
        <v>0</v>
      </c>
      <c r="BS26" s="545">
        <v>0</v>
      </c>
      <c r="BT26" s="545">
        <v>0</v>
      </c>
      <c r="BU26" s="545">
        <v>0</v>
      </c>
      <c r="BV26" s="545">
        <v>0</v>
      </c>
      <c r="BW26" s="545">
        <v>0</v>
      </c>
      <c r="BX26" s="545">
        <v>0</v>
      </c>
      <c r="BY26" s="545">
        <v>0</v>
      </c>
      <c r="BZ26" s="545">
        <v>0</v>
      </c>
      <c r="CA26" s="545">
        <v>0</v>
      </c>
      <c r="CB26" s="545">
        <v>0</v>
      </c>
      <c r="CC26" s="545">
        <v>0</v>
      </c>
      <c r="CD26" s="545">
        <v>0</v>
      </c>
      <c r="CE26" s="545">
        <v>0</v>
      </c>
      <c r="CF26" s="545">
        <v>0</v>
      </c>
      <c r="CG26" s="547">
        <v>0</v>
      </c>
    </row>
    <row r="27" spans="1:92" s="252" customFormat="1" ht="26.25" customHeight="1" x14ac:dyDescent="0.35">
      <c r="A27" s="511"/>
      <c r="B27" s="107" t="s">
        <v>383</v>
      </c>
      <c r="C27" s="107"/>
      <c r="D27" s="549">
        <f t="shared" ref="D27:AI27" si="20">SUM(D28,D31)</f>
        <v>0</v>
      </c>
      <c r="E27" s="549">
        <f t="shared" si="20"/>
        <v>0</v>
      </c>
      <c r="F27" s="549">
        <f t="shared" si="20"/>
        <v>0</v>
      </c>
      <c r="G27" s="549">
        <f t="shared" si="20"/>
        <v>0</v>
      </c>
      <c r="H27" s="549">
        <f t="shared" si="20"/>
        <v>0</v>
      </c>
      <c r="I27" s="549">
        <f t="shared" si="20"/>
        <v>0</v>
      </c>
      <c r="J27" s="549">
        <f t="shared" si="20"/>
        <v>0</v>
      </c>
      <c r="K27" s="549">
        <f t="shared" si="20"/>
        <v>0</v>
      </c>
      <c r="L27" s="549">
        <f t="shared" si="20"/>
        <v>0</v>
      </c>
      <c r="M27" s="549">
        <f t="shared" si="20"/>
        <v>0</v>
      </c>
      <c r="N27" s="549">
        <f t="shared" si="20"/>
        <v>0</v>
      </c>
      <c r="O27" s="549">
        <f t="shared" si="20"/>
        <v>0</v>
      </c>
      <c r="P27" s="549">
        <f t="shared" si="20"/>
        <v>0</v>
      </c>
      <c r="Q27" s="549">
        <f t="shared" si="20"/>
        <v>0</v>
      </c>
      <c r="R27" s="549">
        <f t="shared" si="20"/>
        <v>0</v>
      </c>
      <c r="S27" s="549">
        <f t="shared" si="20"/>
        <v>0</v>
      </c>
      <c r="T27" s="549">
        <f t="shared" si="20"/>
        <v>0</v>
      </c>
      <c r="U27" s="549">
        <f t="shared" si="20"/>
        <v>0</v>
      </c>
      <c r="V27" s="549">
        <f t="shared" si="20"/>
        <v>0</v>
      </c>
      <c r="W27" s="549">
        <f t="shared" si="20"/>
        <v>0</v>
      </c>
      <c r="X27" s="549">
        <f t="shared" si="20"/>
        <v>0</v>
      </c>
      <c r="Y27" s="549">
        <f t="shared" si="20"/>
        <v>0</v>
      </c>
      <c r="Z27" s="549">
        <f t="shared" si="20"/>
        <v>0</v>
      </c>
      <c r="AA27" s="549">
        <f t="shared" si="20"/>
        <v>91</v>
      </c>
      <c r="AB27" s="549">
        <f t="shared" si="20"/>
        <v>196</v>
      </c>
      <c r="AC27" s="549">
        <f t="shared" si="20"/>
        <v>241.541</v>
      </c>
      <c r="AD27" s="549">
        <f t="shared" si="20"/>
        <v>319.58499999999998</v>
      </c>
      <c r="AE27" s="549">
        <f t="shared" si="20"/>
        <v>448.238</v>
      </c>
      <c r="AF27" s="549">
        <f t="shared" si="20"/>
        <v>562.80799999999999</v>
      </c>
      <c r="AG27" s="549">
        <f t="shared" si="20"/>
        <v>701.21900000000005</v>
      </c>
      <c r="AH27" s="549">
        <f t="shared" si="20"/>
        <v>840</v>
      </c>
      <c r="AI27" s="549">
        <f t="shared" si="20"/>
        <v>995</v>
      </c>
      <c r="AJ27" s="549">
        <f t="shared" ref="AJ27:BO27" si="21">SUM(AJ28,AJ31)</f>
        <v>1150</v>
      </c>
      <c r="AK27" s="549">
        <f t="shared" si="21"/>
        <v>1370</v>
      </c>
      <c r="AL27" s="549">
        <f t="shared" si="21"/>
        <v>1593</v>
      </c>
      <c r="AM27" s="549">
        <f t="shared" si="21"/>
        <v>1872</v>
      </c>
      <c r="AN27" s="549">
        <f t="shared" si="21"/>
        <v>2142</v>
      </c>
      <c r="AO27" s="549">
        <f t="shared" si="21"/>
        <v>2349</v>
      </c>
      <c r="AP27" s="549">
        <f t="shared" si="21"/>
        <v>2673.8379999999997</v>
      </c>
      <c r="AQ27" s="549">
        <f t="shared" si="21"/>
        <v>2968.4050000000002</v>
      </c>
      <c r="AR27" s="549">
        <f t="shared" si="21"/>
        <v>3359.3579999999997</v>
      </c>
      <c r="AS27" s="549">
        <f t="shared" si="21"/>
        <v>3836.6360000000004</v>
      </c>
      <c r="AT27" s="549">
        <f t="shared" si="21"/>
        <v>4431.0190000000002</v>
      </c>
      <c r="AU27" s="549">
        <f t="shared" si="21"/>
        <v>5485.4179999999997</v>
      </c>
      <c r="AV27" s="549">
        <f t="shared" si="21"/>
        <v>6209.601999999999</v>
      </c>
      <c r="AW27" s="549">
        <f t="shared" si="21"/>
        <v>7067.8279999999995</v>
      </c>
      <c r="AX27" s="549">
        <f t="shared" si="21"/>
        <v>7705.1339999999991</v>
      </c>
      <c r="AY27" s="549">
        <f t="shared" si="21"/>
        <v>271</v>
      </c>
      <c r="AZ27" s="549">
        <f t="shared" si="21"/>
        <v>0</v>
      </c>
      <c r="BA27" s="549">
        <f t="shared" si="21"/>
        <v>0</v>
      </c>
      <c r="BB27" s="549">
        <f t="shared" si="21"/>
        <v>0</v>
      </c>
      <c r="BC27" s="549">
        <f t="shared" si="21"/>
        <v>0</v>
      </c>
      <c r="BD27" s="549">
        <f t="shared" si="21"/>
        <v>0</v>
      </c>
      <c r="BE27" s="549">
        <f t="shared" si="21"/>
        <v>0</v>
      </c>
      <c r="BF27" s="549">
        <f t="shared" si="21"/>
        <v>0</v>
      </c>
      <c r="BG27" s="549">
        <f t="shared" si="21"/>
        <v>0</v>
      </c>
      <c r="BH27" s="549">
        <f t="shared" si="21"/>
        <v>0</v>
      </c>
      <c r="BI27" s="549">
        <f t="shared" si="21"/>
        <v>0</v>
      </c>
      <c r="BJ27" s="549">
        <f t="shared" si="21"/>
        <v>0</v>
      </c>
      <c r="BK27" s="549">
        <f t="shared" si="21"/>
        <v>0</v>
      </c>
      <c r="BL27" s="549">
        <f t="shared" si="21"/>
        <v>0</v>
      </c>
      <c r="BM27" s="549">
        <f t="shared" si="21"/>
        <v>0</v>
      </c>
      <c r="BN27" s="549">
        <f t="shared" si="21"/>
        <v>0</v>
      </c>
      <c r="BO27" s="549">
        <f t="shared" si="21"/>
        <v>0</v>
      </c>
      <c r="BP27" s="549">
        <f t="shared" ref="BP27:CG27" si="22">SUM(BP28,BP31)</f>
        <v>0</v>
      </c>
      <c r="BQ27" s="549">
        <f t="shared" si="22"/>
        <v>0</v>
      </c>
      <c r="BR27" s="549">
        <f t="shared" si="22"/>
        <v>0</v>
      </c>
      <c r="BS27" s="549">
        <f t="shared" si="22"/>
        <v>0</v>
      </c>
      <c r="BT27" s="549">
        <f t="shared" si="22"/>
        <v>0</v>
      </c>
      <c r="BU27" s="549">
        <f t="shared" si="22"/>
        <v>0</v>
      </c>
      <c r="BV27" s="549">
        <f t="shared" si="22"/>
        <v>0</v>
      </c>
      <c r="BW27" s="549">
        <f t="shared" si="22"/>
        <v>0</v>
      </c>
      <c r="BX27" s="549">
        <f t="shared" si="22"/>
        <v>0</v>
      </c>
      <c r="BY27" s="549">
        <f t="shared" si="22"/>
        <v>0</v>
      </c>
      <c r="BZ27" s="549">
        <f t="shared" si="22"/>
        <v>0</v>
      </c>
      <c r="CA27" s="549">
        <f t="shared" si="22"/>
        <v>0</v>
      </c>
      <c r="CB27" s="549">
        <f t="shared" si="22"/>
        <v>0</v>
      </c>
      <c r="CC27" s="549">
        <f t="shared" si="22"/>
        <v>0</v>
      </c>
      <c r="CD27" s="549">
        <f t="shared" si="22"/>
        <v>0</v>
      </c>
      <c r="CE27" s="549">
        <f t="shared" si="22"/>
        <v>0</v>
      </c>
      <c r="CF27" s="549">
        <f t="shared" si="22"/>
        <v>0</v>
      </c>
      <c r="CG27" s="550">
        <f t="shared" si="22"/>
        <v>0</v>
      </c>
    </row>
    <row r="28" spans="1:92" x14ac:dyDescent="0.35">
      <c r="B28" s="62" t="s">
        <v>768</v>
      </c>
      <c r="C28" s="62"/>
      <c r="D28" s="545">
        <v>0</v>
      </c>
      <c r="E28" s="545">
        <v>0</v>
      </c>
      <c r="F28" s="545">
        <v>0</v>
      </c>
      <c r="G28" s="545">
        <v>0</v>
      </c>
      <c r="H28" s="545">
        <v>0</v>
      </c>
      <c r="I28" s="545">
        <v>0</v>
      </c>
      <c r="J28" s="545">
        <v>0</v>
      </c>
      <c r="K28" s="545">
        <v>0</v>
      </c>
      <c r="L28" s="545">
        <v>0</v>
      </c>
      <c r="M28" s="545">
        <v>0</v>
      </c>
      <c r="N28" s="545">
        <v>0</v>
      </c>
      <c r="O28" s="545">
        <v>0</v>
      </c>
      <c r="P28" s="545">
        <v>0</v>
      </c>
      <c r="Q28" s="545">
        <v>0</v>
      </c>
      <c r="R28" s="545">
        <v>0</v>
      </c>
      <c r="S28" s="545">
        <v>0</v>
      </c>
      <c r="T28" s="545">
        <v>0</v>
      </c>
      <c r="U28" s="545">
        <v>0</v>
      </c>
      <c r="V28" s="545">
        <v>0</v>
      </c>
      <c r="W28" s="545">
        <v>0</v>
      </c>
      <c r="X28" s="545">
        <v>0</v>
      </c>
      <c r="Y28" s="545">
        <v>0</v>
      </c>
      <c r="Z28" s="545">
        <v>0</v>
      </c>
      <c r="AA28" s="545">
        <v>91</v>
      </c>
      <c r="AB28" s="545">
        <v>196</v>
      </c>
      <c r="AC28" s="545">
        <v>241.541</v>
      </c>
      <c r="AD28" s="545">
        <v>319.58499999999998</v>
      </c>
      <c r="AE28" s="545">
        <v>448.238</v>
      </c>
      <c r="AF28" s="545">
        <v>562.80799999999999</v>
      </c>
      <c r="AG28" s="545">
        <v>701.21900000000005</v>
      </c>
      <c r="AH28" s="545">
        <f t="shared" ref="AH28:AY28" si="23">SUM(AH29:AH30)</f>
        <v>840</v>
      </c>
      <c r="AI28" s="545">
        <f t="shared" si="23"/>
        <v>992</v>
      </c>
      <c r="AJ28" s="545">
        <f t="shared" si="23"/>
        <v>1140</v>
      </c>
      <c r="AK28" s="545">
        <f t="shared" si="23"/>
        <v>1344</v>
      </c>
      <c r="AL28" s="545">
        <f t="shared" si="23"/>
        <v>1540</v>
      </c>
      <c r="AM28" s="545">
        <f t="shared" si="23"/>
        <v>1805</v>
      </c>
      <c r="AN28" s="545">
        <f t="shared" si="23"/>
        <v>2042</v>
      </c>
      <c r="AO28" s="545">
        <f t="shared" si="23"/>
        <v>2222</v>
      </c>
      <c r="AP28" s="545">
        <f t="shared" si="23"/>
        <v>2480.3919999999998</v>
      </c>
      <c r="AQ28" s="545">
        <f t="shared" si="23"/>
        <v>2707.1950000000002</v>
      </c>
      <c r="AR28" s="545">
        <f t="shared" si="23"/>
        <v>3026.1489999999999</v>
      </c>
      <c r="AS28" s="545">
        <f t="shared" si="23"/>
        <v>3400.9540000000006</v>
      </c>
      <c r="AT28" s="545">
        <f t="shared" si="23"/>
        <v>3859.9520000000002</v>
      </c>
      <c r="AU28" s="545">
        <f t="shared" si="23"/>
        <v>4694.4589999999998</v>
      </c>
      <c r="AV28" s="545">
        <f t="shared" si="23"/>
        <v>5219.8249999999989</v>
      </c>
      <c r="AW28" s="545">
        <f t="shared" si="23"/>
        <v>5832.9319999999998</v>
      </c>
      <c r="AX28" s="545">
        <f t="shared" si="23"/>
        <v>6262.347999999999</v>
      </c>
      <c r="AY28" s="545">
        <f t="shared" si="23"/>
        <v>219.97</v>
      </c>
      <c r="AZ28" s="545">
        <v>0</v>
      </c>
      <c r="BA28" s="545">
        <v>0</v>
      </c>
      <c r="BB28" s="545">
        <v>0</v>
      </c>
      <c r="BC28" s="545">
        <v>0</v>
      </c>
      <c r="BD28" s="545">
        <v>0</v>
      </c>
      <c r="BE28" s="545">
        <v>0</v>
      </c>
      <c r="BF28" s="545">
        <v>0</v>
      </c>
      <c r="BG28" s="545">
        <v>0</v>
      </c>
      <c r="BH28" s="545">
        <v>0</v>
      </c>
      <c r="BI28" s="545">
        <v>0</v>
      </c>
      <c r="BJ28" s="545">
        <v>0</v>
      </c>
      <c r="BK28" s="545">
        <v>0</v>
      </c>
      <c r="BL28" s="545">
        <v>0</v>
      </c>
      <c r="BM28" s="545">
        <v>0</v>
      </c>
      <c r="BN28" s="545">
        <v>0</v>
      </c>
      <c r="BO28" s="545">
        <v>0</v>
      </c>
      <c r="BP28" s="545">
        <v>0</v>
      </c>
      <c r="BQ28" s="545">
        <v>0</v>
      </c>
      <c r="BR28" s="545">
        <v>0</v>
      </c>
      <c r="BS28" s="545">
        <v>0</v>
      </c>
      <c r="BT28" s="545">
        <v>0</v>
      </c>
      <c r="BU28" s="545">
        <v>0</v>
      </c>
      <c r="BV28" s="545">
        <v>0</v>
      </c>
      <c r="BW28" s="545">
        <v>0</v>
      </c>
      <c r="BX28" s="545">
        <v>0</v>
      </c>
      <c r="BY28" s="545">
        <v>0</v>
      </c>
      <c r="BZ28" s="545">
        <v>0</v>
      </c>
      <c r="CA28" s="545">
        <v>0</v>
      </c>
      <c r="CB28" s="545">
        <v>0</v>
      </c>
      <c r="CC28" s="545">
        <v>0</v>
      </c>
      <c r="CD28" s="545">
        <v>0</v>
      </c>
      <c r="CE28" s="545">
        <v>0</v>
      </c>
      <c r="CF28" s="545">
        <v>0</v>
      </c>
      <c r="CG28" s="547">
        <v>0</v>
      </c>
    </row>
    <row r="29" spans="1:92" x14ac:dyDescent="0.35">
      <c r="B29" s="292" t="s">
        <v>546</v>
      </c>
      <c r="C29" s="62"/>
      <c r="D29" s="545">
        <v>0</v>
      </c>
      <c r="E29" s="545">
        <v>0</v>
      </c>
      <c r="F29" s="545">
        <v>0</v>
      </c>
      <c r="G29" s="545">
        <v>0</v>
      </c>
      <c r="H29" s="545">
        <v>0</v>
      </c>
      <c r="I29" s="545">
        <v>0</v>
      </c>
      <c r="J29" s="545">
        <v>0</v>
      </c>
      <c r="K29" s="545">
        <v>0</v>
      </c>
      <c r="L29" s="545">
        <v>0</v>
      </c>
      <c r="M29" s="545">
        <v>0</v>
      </c>
      <c r="N29" s="545">
        <v>0</v>
      </c>
      <c r="O29" s="545">
        <v>0</v>
      </c>
      <c r="P29" s="545">
        <v>0</v>
      </c>
      <c r="Q29" s="545">
        <v>0</v>
      </c>
      <c r="R29" s="545">
        <v>0</v>
      </c>
      <c r="S29" s="545">
        <v>0</v>
      </c>
      <c r="T29" s="545">
        <v>0</v>
      </c>
      <c r="U29" s="545">
        <v>0</v>
      </c>
      <c r="V29" s="545">
        <v>0</v>
      </c>
      <c r="W29" s="545">
        <v>0</v>
      </c>
      <c r="X29" s="545">
        <v>0</v>
      </c>
      <c r="Y29" s="545">
        <v>0</v>
      </c>
      <c r="Z29" s="545">
        <v>0</v>
      </c>
      <c r="AA29" s="545">
        <v>0</v>
      </c>
      <c r="AB29" s="545">
        <v>0</v>
      </c>
      <c r="AC29" s="545">
        <v>0</v>
      </c>
      <c r="AD29" s="545">
        <v>0</v>
      </c>
      <c r="AE29" s="545">
        <v>0</v>
      </c>
      <c r="AF29" s="545">
        <v>0</v>
      </c>
      <c r="AG29" s="545">
        <v>0</v>
      </c>
      <c r="AH29" s="545">
        <v>772.81210362020079</v>
      </c>
      <c r="AI29" s="545">
        <v>912.65429379909426</v>
      </c>
      <c r="AJ29" s="545">
        <v>1049.5810005581873</v>
      </c>
      <c r="AK29" s="545">
        <v>1237.2938535808794</v>
      </c>
      <c r="AL29" s="545">
        <v>1415.0885796393793</v>
      </c>
      <c r="AM29" s="545">
        <v>1655.2739886496092</v>
      </c>
      <c r="AN29" s="545">
        <v>1856.8768123129773</v>
      </c>
      <c r="AO29" s="545">
        <v>1989.2295129625934</v>
      </c>
      <c r="AP29" s="545">
        <v>2178.8480527078132</v>
      </c>
      <c r="AQ29" s="545">
        <v>2332.7579787363456</v>
      </c>
      <c r="AR29" s="545">
        <v>2568.7201034171771</v>
      </c>
      <c r="AS29" s="545">
        <v>2839.3256443284918</v>
      </c>
      <c r="AT29" s="545">
        <v>3168.1453738208279</v>
      </c>
      <c r="AU29" s="545">
        <v>3823.4211065045206</v>
      </c>
      <c r="AV29" s="545">
        <v>4244.0094411830742</v>
      </c>
      <c r="AW29" s="545">
        <v>4760.0621334919697</v>
      </c>
      <c r="AX29" s="545">
        <v>5131.4675237746787</v>
      </c>
      <c r="AY29" s="545">
        <v>180.24691556660795</v>
      </c>
      <c r="AZ29" s="545">
        <v>0</v>
      </c>
      <c r="BA29" s="545">
        <v>0</v>
      </c>
      <c r="BB29" s="545">
        <v>0</v>
      </c>
      <c r="BC29" s="545">
        <v>0</v>
      </c>
      <c r="BD29" s="545">
        <v>0</v>
      </c>
      <c r="BE29" s="545">
        <v>0</v>
      </c>
      <c r="BF29" s="545">
        <v>0</v>
      </c>
      <c r="BG29" s="545">
        <v>0</v>
      </c>
      <c r="BH29" s="545">
        <v>0</v>
      </c>
      <c r="BI29" s="545">
        <v>0</v>
      </c>
      <c r="BJ29" s="545">
        <v>0</v>
      </c>
      <c r="BK29" s="545">
        <v>0</v>
      </c>
      <c r="BL29" s="545">
        <v>0</v>
      </c>
      <c r="BM29" s="545">
        <v>0</v>
      </c>
      <c r="BN29" s="545">
        <v>0</v>
      </c>
      <c r="BO29" s="545">
        <v>0</v>
      </c>
      <c r="BP29" s="545">
        <v>0</v>
      </c>
      <c r="BQ29" s="545">
        <v>0</v>
      </c>
      <c r="BR29" s="545">
        <v>0</v>
      </c>
      <c r="BS29" s="545">
        <v>0</v>
      </c>
      <c r="BT29" s="545">
        <v>0</v>
      </c>
      <c r="BU29" s="545">
        <v>0</v>
      </c>
      <c r="BV29" s="545">
        <v>0</v>
      </c>
      <c r="BW29" s="545">
        <v>0</v>
      </c>
      <c r="BX29" s="545">
        <v>0</v>
      </c>
      <c r="BY29" s="545">
        <v>0</v>
      </c>
      <c r="BZ29" s="545">
        <v>0</v>
      </c>
      <c r="CA29" s="545">
        <v>0</v>
      </c>
      <c r="CB29" s="545">
        <v>0</v>
      </c>
      <c r="CC29" s="545">
        <v>0</v>
      </c>
      <c r="CD29" s="545">
        <v>0</v>
      </c>
      <c r="CE29" s="545">
        <v>0</v>
      </c>
      <c r="CF29" s="545">
        <v>0</v>
      </c>
      <c r="CG29" s="547">
        <v>0</v>
      </c>
    </row>
    <row r="30" spans="1:92" x14ac:dyDescent="0.35">
      <c r="B30" s="292" t="s">
        <v>545</v>
      </c>
      <c r="C30" s="62"/>
      <c r="D30" s="545">
        <v>0</v>
      </c>
      <c r="E30" s="545">
        <v>0</v>
      </c>
      <c r="F30" s="545">
        <v>0</v>
      </c>
      <c r="G30" s="545">
        <v>0</v>
      </c>
      <c r="H30" s="545">
        <v>0</v>
      </c>
      <c r="I30" s="545">
        <v>0</v>
      </c>
      <c r="J30" s="545">
        <v>0</v>
      </c>
      <c r="K30" s="545">
        <v>0</v>
      </c>
      <c r="L30" s="545">
        <v>0</v>
      </c>
      <c r="M30" s="545">
        <v>0</v>
      </c>
      <c r="N30" s="545">
        <v>0</v>
      </c>
      <c r="O30" s="545">
        <v>0</v>
      </c>
      <c r="P30" s="545">
        <v>0</v>
      </c>
      <c r="Q30" s="545">
        <v>0</v>
      </c>
      <c r="R30" s="545">
        <v>0</v>
      </c>
      <c r="S30" s="545">
        <v>0</v>
      </c>
      <c r="T30" s="545">
        <v>0</v>
      </c>
      <c r="U30" s="545">
        <v>0</v>
      </c>
      <c r="V30" s="545">
        <v>0</v>
      </c>
      <c r="W30" s="545">
        <v>0</v>
      </c>
      <c r="X30" s="545">
        <v>0</v>
      </c>
      <c r="Y30" s="545">
        <v>0</v>
      </c>
      <c r="Z30" s="545">
        <v>0</v>
      </c>
      <c r="AA30" s="545">
        <v>0</v>
      </c>
      <c r="AB30" s="545">
        <v>0</v>
      </c>
      <c r="AC30" s="545">
        <v>0</v>
      </c>
      <c r="AD30" s="545">
        <v>0</v>
      </c>
      <c r="AE30" s="545">
        <v>0</v>
      </c>
      <c r="AF30" s="545">
        <v>0</v>
      </c>
      <c r="AG30" s="545">
        <v>0</v>
      </c>
      <c r="AH30" s="545">
        <v>67.18789637979917</v>
      </c>
      <c r="AI30" s="545">
        <v>79.345706200905695</v>
      </c>
      <c r="AJ30" s="545">
        <v>90.418999441812772</v>
      </c>
      <c r="AK30" s="545">
        <v>106.7061464191205</v>
      </c>
      <c r="AL30" s="545">
        <v>124.91142036062074</v>
      </c>
      <c r="AM30" s="545">
        <v>149.72601135039079</v>
      </c>
      <c r="AN30" s="545">
        <v>185.12318768702264</v>
      </c>
      <c r="AO30" s="545">
        <v>232.77048703740655</v>
      </c>
      <c r="AP30" s="545">
        <v>301.54394729218672</v>
      </c>
      <c r="AQ30" s="545">
        <v>374.43702126365451</v>
      </c>
      <c r="AR30" s="545">
        <v>457.42889658282257</v>
      </c>
      <c r="AS30" s="545">
        <v>561.62835567150864</v>
      </c>
      <c r="AT30" s="545">
        <v>691.80662617917244</v>
      </c>
      <c r="AU30" s="545">
        <v>871.03789349547901</v>
      </c>
      <c r="AV30" s="545">
        <v>975.8155588169252</v>
      </c>
      <c r="AW30" s="545">
        <v>1072.8698665080299</v>
      </c>
      <c r="AX30" s="545">
        <v>1130.8804762253205</v>
      </c>
      <c r="AY30" s="545">
        <v>39.723084433392039</v>
      </c>
      <c r="AZ30" s="545">
        <v>0</v>
      </c>
      <c r="BA30" s="545">
        <v>0</v>
      </c>
      <c r="BB30" s="545">
        <v>0</v>
      </c>
      <c r="BC30" s="545">
        <v>0</v>
      </c>
      <c r="BD30" s="545">
        <v>0</v>
      </c>
      <c r="BE30" s="545">
        <v>0</v>
      </c>
      <c r="BF30" s="545">
        <v>0</v>
      </c>
      <c r="BG30" s="545">
        <v>0</v>
      </c>
      <c r="BH30" s="545">
        <v>0</v>
      </c>
      <c r="BI30" s="545">
        <v>0</v>
      </c>
      <c r="BJ30" s="545">
        <v>0</v>
      </c>
      <c r="BK30" s="545">
        <v>0</v>
      </c>
      <c r="BL30" s="545">
        <v>0</v>
      </c>
      <c r="BM30" s="545">
        <v>0</v>
      </c>
      <c r="BN30" s="545">
        <v>0</v>
      </c>
      <c r="BO30" s="545">
        <v>0</v>
      </c>
      <c r="BP30" s="545">
        <v>0</v>
      </c>
      <c r="BQ30" s="545">
        <v>0</v>
      </c>
      <c r="BR30" s="545">
        <v>0</v>
      </c>
      <c r="BS30" s="545">
        <v>0</v>
      </c>
      <c r="BT30" s="545">
        <v>0</v>
      </c>
      <c r="BU30" s="545">
        <v>0</v>
      </c>
      <c r="BV30" s="545">
        <v>0</v>
      </c>
      <c r="BW30" s="545">
        <v>0</v>
      </c>
      <c r="BX30" s="545">
        <v>0</v>
      </c>
      <c r="BY30" s="545">
        <v>0</v>
      </c>
      <c r="BZ30" s="545">
        <v>0</v>
      </c>
      <c r="CA30" s="545">
        <v>0</v>
      </c>
      <c r="CB30" s="545">
        <v>0</v>
      </c>
      <c r="CC30" s="545">
        <v>0</v>
      </c>
      <c r="CD30" s="545">
        <v>0</v>
      </c>
      <c r="CE30" s="545">
        <v>0</v>
      </c>
      <c r="CF30" s="545">
        <v>0</v>
      </c>
      <c r="CG30" s="547">
        <v>0</v>
      </c>
    </row>
    <row r="31" spans="1:92" ht="24" customHeight="1" x14ac:dyDescent="0.35">
      <c r="A31" s="439"/>
      <c r="B31" s="62" t="s">
        <v>769</v>
      </c>
      <c r="C31" s="62"/>
      <c r="D31" s="545">
        <v>0</v>
      </c>
      <c r="E31" s="545">
        <v>0</v>
      </c>
      <c r="F31" s="545">
        <v>0</v>
      </c>
      <c r="G31" s="545">
        <v>0</v>
      </c>
      <c r="H31" s="545">
        <v>0</v>
      </c>
      <c r="I31" s="545">
        <v>0</v>
      </c>
      <c r="J31" s="545">
        <v>0</v>
      </c>
      <c r="K31" s="545">
        <v>0</v>
      </c>
      <c r="L31" s="545">
        <v>0</v>
      </c>
      <c r="M31" s="545">
        <v>0</v>
      </c>
      <c r="N31" s="545">
        <v>0</v>
      </c>
      <c r="O31" s="545">
        <v>0</v>
      </c>
      <c r="P31" s="545">
        <v>0</v>
      </c>
      <c r="Q31" s="545">
        <v>0</v>
      </c>
      <c r="R31" s="545">
        <v>0</v>
      </c>
      <c r="S31" s="545">
        <v>0</v>
      </c>
      <c r="T31" s="545">
        <v>0</v>
      </c>
      <c r="U31" s="545">
        <v>0</v>
      </c>
      <c r="V31" s="545">
        <v>0</v>
      </c>
      <c r="W31" s="545">
        <v>0</v>
      </c>
      <c r="X31" s="545">
        <v>0</v>
      </c>
      <c r="Y31" s="545">
        <v>0</v>
      </c>
      <c r="Z31" s="545">
        <v>0</v>
      </c>
      <c r="AA31" s="545">
        <v>0</v>
      </c>
      <c r="AB31" s="545">
        <v>0</v>
      </c>
      <c r="AC31" s="545">
        <v>0</v>
      </c>
      <c r="AD31" s="545">
        <v>0</v>
      </c>
      <c r="AE31" s="545">
        <v>0</v>
      </c>
      <c r="AF31" s="545">
        <v>0</v>
      </c>
      <c r="AG31" s="545">
        <v>0</v>
      </c>
      <c r="AH31" s="545">
        <f t="shared" ref="AH31:AY31" si="24">SUM(AH32:AH33)</f>
        <v>0</v>
      </c>
      <c r="AI31" s="545">
        <f t="shared" si="24"/>
        <v>3</v>
      </c>
      <c r="AJ31" s="545">
        <f t="shared" si="24"/>
        <v>10</v>
      </c>
      <c r="AK31" s="545">
        <f t="shared" si="24"/>
        <v>26</v>
      </c>
      <c r="AL31" s="545">
        <f t="shared" si="24"/>
        <v>53</v>
      </c>
      <c r="AM31" s="545">
        <f t="shared" si="24"/>
        <v>67</v>
      </c>
      <c r="AN31" s="545">
        <f t="shared" si="24"/>
        <v>100</v>
      </c>
      <c r="AO31" s="545">
        <f t="shared" si="24"/>
        <v>127</v>
      </c>
      <c r="AP31" s="545">
        <f t="shared" si="24"/>
        <v>193.446</v>
      </c>
      <c r="AQ31" s="545">
        <f t="shared" si="24"/>
        <v>261.20999999999998</v>
      </c>
      <c r="AR31" s="545">
        <f t="shared" si="24"/>
        <v>333.20899999999995</v>
      </c>
      <c r="AS31" s="545">
        <f t="shared" si="24"/>
        <v>435.68200000000002</v>
      </c>
      <c r="AT31" s="545">
        <f t="shared" si="24"/>
        <v>571.06700000000001</v>
      </c>
      <c r="AU31" s="545">
        <f t="shared" si="24"/>
        <v>790.95899999999995</v>
      </c>
      <c r="AV31" s="545">
        <f t="shared" si="24"/>
        <v>989.77700000000004</v>
      </c>
      <c r="AW31" s="545">
        <f t="shared" si="24"/>
        <v>1234.896</v>
      </c>
      <c r="AX31" s="545">
        <f t="shared" si="24"/>
        <v>1442.7860000000001</v>
      </c>
      <c r="AY31" s="545">
        <f t="shared" si="24"/>
        <v>51.029999999999994</v>
      </c>
      <c r="AZ31" s="545">
        <v>0</v>
      </c>
      <c r="BA31" s="545">
        <v>0</v>
      </c>
      <c r="BB31" s="545">
        <v>0</v>
      </c>
      <c r="BC31" s="545">
        <v>0</v>
      </c>
      <c r="BD31" s="545">
        <v>0</v>
      </c>
      <c r="BE31" s="545">
        <v>0</v>
      </c>
      <c r="BF31" s="545">
        <v>0</v>
      </c>
      <c r="BG31" s="545">
        <v>0</v>
      </c>
      <c r="BH31" s="545">
        <v>0</v>
      </c>
      <c r="BI31" s="545">
        <v>0</v>
      </c>
      <c r="BJ31" s="545">
        <v>0</v>
      </c>
      <c r="BK31" s="545">
        <v>0</v>
      </c>
      <c r="BL31" s="545">
        <v>0</v>
      </c>
      <c r="BM31" s="545">
        <v>0</v>
      </c>
      <c r="BN31" s="545">
        <v>0</v>
      </c>
      <c r="BO31" s="545">
        <v>0</v>
      </c>
      <c r="BP31" s="545">
        <v>0</v>
      </c>
      <c r="BQ31" s="545">
        <v>0</v>
      </c>
      <c r="BR31" s="545">
        <v>0</v>
      </c>
      <c r="BS31" s="545">
        <v>0</v>
      </c>
      <c r="BT31" s="545">
        <v>0</v>
      </c>
      <c r="BU31" s="545">
        <v>0</v>
      </c>
      <c r="BV31" s="545">
        <v>0</v>
      </c>
      <c r="BW31" s="545">
        <v>0</v>
      </c>
      <c r="BX31" s="545">
        <v>0</v>
      </c>
      <c r="BY31" s="545">
        <v>0</v>
      </c>
      <c r="BZ31" s="545">
        <v>0</v>
      </c>
      <c r="CA31" s="545">
        <v>0</v>
      </c>
      <c r="CB31" s="545">
        <v>0</v>
      </c>
      <c r="CC31" s="545">
        <v>0</v>
      </c>
      <c r="CD31" s="545">
        <v>0</v>
      </c>
      <c r="CE31" s="545">
        <v>0</v>
      </c>
      <c r="CF31" s="545">
        <v>0</v>
      </c>
      <c r="CG31" s="547">
        <v>0</v>
      </c>
    </row>
    <row r="32" spans="1:92" x14ac:dyDescent="0.35">
      <c r="A32" s="439"/>
      <c r="B32" s="292" t="s">
        <v>546</v>
      </c>
      <c r="C32" s="62"/>
      <c r="D32" s="545">
        <v>0</v>
      </c>
      <c r="E32" s="545">
        <v>0</v>
      </c>
      <c r="F32" s="545">
        <v>0</v>
      </c>
      <c r="G32" s="545">
        <v>0</v>
      </c>
      <c r="H32" s="545">
        <v>0</v>
      </c>
      <c r="I32" s="545">
        <v>0</v>
      </c>
      <c r="J32" s="545">
        <v>0</v>
      </c>
      <c r="K32" s="545">
        <v>0</v>
      </c>
      <c r="L32" s="545">
        <v>0</v>
      </c>
      <c r="M32" s="545">
        <v>0</v>
      </c>
      <c r="N32" s="545">
        <v>0</v>
      </c>
      <c r="O32" s="545">
        <v>0</v>
      </c>
      <c r="P32" s="545">
        <v>0</v>
      </c>
      <c r="Q32" s="545">
        <v>0</v>
      </c>
      <c r="R32" s="545">
        <v>0</v>
      </c>
      <c r="S32" s="545">
        <v>0</v>
      </c>
      <c r="T32" s="545">
        <v>0</v>
      </c>
      <c r="U32" s="545">
        <v>0</v>
      </c>
      <c r="V32" s="545">
        <v>0</v>
      </c>
      <c r="W32" s="545">
        <v>0</v>
      </c>
      <c r="X32" s="545">
        <v>0</v>
      </c>
      <c r="Y32" s="545">
        <v>0</v>
      </c>
      <c r="Z32" s="545">
        <v>0</v>
      </c>
      <c r="AA32" s="545">
        <v>0</v>
      </c>
      <c r="AB32" s="545">
        <v>0</v>
      </c>
      <c r="AC32" s="545">
        <v>0</v>
      </c>
      <c r="AD32" s="545">
        <v>0</v>
      </c>
      <c r="AE32" s="545">
        <v>0</v>
      </c>
      <c r="AF32" s="545">
        <v>0</v>
      </c>
      <c r="AG32" s="545">
        <v>0</v>
      </c>
      <c r="AH32" s="545">
        <v>0</v>
      </c>
      <c r="AI32" s="545">
        <v>2.8974368625987705</v>
      </c>
      <c r="AJ32" s="545">
        <v>9.6609895148372367</v>
      </c>
      <c r="AK32" s="545">
        <v>25.117688783350097</v>
      </c>
      <c r="AL32" s="545">
        <v>51.162549786587917</v>
      </c>
      <c r="AM32" s="545">
        <v>64.624510381642168</v>
      </c>
      <c r="AN32" s="545">
        <v>96.125074410163435</v>
      </c>
      <c r="AO32" s="545">
        <v>121.31348922174391</v>
      </c>
      <c r="AP32" s="545">
        <v>183.4891118201582</v>
      </c>
      <c r="AQ32" s="545">
        <v>245.98525168976292</v>
      </c>
      <c r="AR32" s="545">
        <v>311.65002502751975</v>
      </c>
      <c r="AS32" s="545">
        <v>404.55730617143536</v>
      </c>
      <c r="AT32" s="545">
        <v>526.74289399371503</v>
      </c>
      <c r="AU32" s="545">
        <v>727.27916232282041</v>
      </c>
      <c r="AV32" s="545">
        <v>911.30117816056713</v>
      </c>
      <c r="AW32" s="545">
        <v>1137.0936137204967</v>
      </c>
      <c r="AX32" s="545">
        <v>1326.7305100097926</v>
      </c>
      <c r="AY32" s="545">
        <v>46.925225172547911</v>
      </c>
      <c r="AZ32" s="545">
        <v>0</v>
      </c>
      <c r="BA32" s="545">
        <v>0</v>
      </c>
      <c r="BB32" s="545">
        <v>0</v>
      </c>
      <c r="BC32" s="545">
        <v>0</v>
      </c>
      <c r="BD32" s="545">
        <v>0</v>
      </c>
      <c r="BE32" s="545">
        <v>0</v>
      </c>
      <c r="BF32" s="545">
        <v>0</v>
      </c>
      <c r="BG32" s="545">
        <v>0</v>
      </c>
      <c r="BH32" s="545">
        <v>0</v>
      </c>
      <c r="BI32" s="545">
        <v>0</v>
      </c>
      <c r="BJ32" s="545">
        <v>0</v>
      </c>
      <c r="BK32" s="545">
        <v>0</v>
      </c>
      <c r="BL32" s="545">
        <v>0</v>
      </c>
      <c r="BM32" s="545">
        <v>0</v>
      </c>
      <c r="BN32" s="545">
        <v>0</v>
      </c>
      <c r="BO32" s="545">
        <v>0</v>
      </c>
      <c r="BP32" s="545">
        <v>0</v>
      </c>
      <c r="BQ32" s="545">
        <v>0</v>
      </c>
      <c r="BR32" s="545">
        <v>0</v>
      </c>
      <c r="BS32" s="545">
        <v>0</v>
      </c>
      <c r="BT32" s="545">
        <v>0</v>
      </c>
      <c r="BU32" s="545">
        <v>0</v>
      </c>
      <c r="BV32" s="545">
        <v>0</v>
      </c>
      <c r="BW32" s="545">
        <v>0</v>
      </c>
      <c r="BX32" s="545">
        <v>0</v>
      </c>
      <c r="BY32" s="545">
        <v>0</v>
      </c>
      <c r="BZ32" s="545">
        <v>0</v>
      </c>
      <c r="CA32" s="545">
        <v>0</v>
      </c>
      <c r="CB32" s="545">
        <v>0</v>
      </c>
      <c r="CC32" s="545">
        <v>0</v>
      </c>
      <c r="CD32" s="545">
        <v>0</v>
      </c>
      <c r="CE32" s="545">
        <v>0</v>
      </c>
      <c r="CF32" s="545">
        <v>0</v>
      </c>
      <c r="CG32" s="547">
        <v>0</v>
      </c>
    </row>
    <row r="33" spans="1:85" x14ac:dyDescent="0.35">
      <c r="A33" s="439"/>
      <c r="B33" s="292" t="s">
        <v>545</v>
      </c>
      <c r="C33" s="62"/>
      <c r="D33" s="545">
        <v>0</v>
      </c>
      <c r="E33" s="545">
        <v>0</v>
      </c>
      <c r="F33" s="545">
        <v>0</v>
      </c>
      <c r="G33" s="545">
        <v>0</v>
      </c>
      <c r="H33" s="545">
        <v>0</v>
      </c>
      <c r="I33" s="545">
        <v>0</v>
      </c>
      <c r="J33" s="545">
        <v>0</v>
      </c>
      <c r="K33" s="545">
        <v>0</v>
      </c>
      <c r="L33" s="545">
        <v>0</v>
      </c>
      <c r="M33" s="545">
        <v>0</v>
      </c>
      <c r="N33" s="545">
        <v>0</v>
      </c>
      <c r="O33" s="545">
        <v>0</v>
      </c>
      <c r="P33" s="545">
        <v>0</v>
      </c>
      <c r="Q33" s="545">
        <v>0</v>
      </c>
      <c r="R33" s="545">
        <v>0</v>
      </c>
      <c r="S33" s="545">
        <v>0</v>
      </c>
      <c r="T33" s="545">
        <v>0</v>
      </c>
      <c r="U33" s="545">
        <v>0</v>
      </c>
      <c r="V33" s="545">
        <v>0</v>
      </c>
      <c r="W33" s="545">
        <v>0</v>
      </c>
      <c r="X33" s="545">
        <v>0</v>
      </c>
      <c r="Y33" s="545">
        <v>0</v>
      </c>
      <c r="Z33" s="545">
        <v>0</v>
      </c>
      <c r="AA33" s="545">
        <v>0</v>
      </c>
      <c r="AB33" s="545">
        <v>0</v>
      </c>
      <c r="AC33" s="545">
        <v>0</v>
      </c>
      <c r="AD33" s="545">
        <v>0</v>
      </c>
      <c r="AE33" s="545">
        <v>0</v>
      </c>
      <c r="AF33" s="545">
        <v>0</v>
      </c>
      <c r="AG33" s="545">
        <v>0</v>
      </c>
      <c r="AH33" s="545">
        <v>0</v>
      </c>
      <c r="AI33" s="545">
        <v>0.10256313740122944</v>
      </c>
      <c r="AJ33" s="545">
        <v>0.339010485162763</v>
      </c>
      <c r="AK33" s="545">
        <v>0.88231121664990164</v>
      </c>
      <c r="AL33" s="545">
        <v>1.8374502134120854</v>
      </c>
      <c r="AM33" s="545">
        <v>2.3754896183578387</v>
      </c>
      <c r="AN33" s="545">
        <v>3.874925589836558</v>
      </c>
      <c r="AO33" s="545">
        <v>5.6865107782560864</v>
      </c>
      <c r="AP33" s="545">
        <v>9.9568881798417888</v>
      </c>
      <c r="AQ33" s="545">
        <v>15.224748310237054</v>
      </c>
      <c r="AR33" s="545">
        <v>21.558974972480229</v>
      </c>
      <c r="AS33" s="545">
        <v>31.124693828564666</v>
      </c>
      <c r="AT33" s="545">
        <v>44.324106006285028</v>
      </c>
      <c r="AU33" s="545">
        <v>63.679837677179577</v>
      </c>
      <c r="AV33" s="545">
        <v>78.475821839432896</v>
      </c>
      <c r="AW33" s="545">
        <v>97.802386279503267</v>
      </c>
      <c r="AX33" s="545">
        <v>116.05548999020743</v>
      </c>
      <c r="AY33" s="545">
        <v>4.1047748274520854</v>
      </c>
      <c r="AZ33" s="545">
        <v>0</v>
      </c>
      <c r="BA33" s="545">
        <v>0</v>
      </c>
      <c r="BB33" s="545">
        <v>0</v>
      </c>
      <c r="BC33" s="545">
        <v>0</v>
      </c>
      <c r="BD33" s="545">
        <v>0</v>
      </c>
      <c r="BE33" s="545">
        <v>0</v>
      </c>
      <c r="BF33" s="545">
        <v>0</v>
      </c>
      <c r="BG33" s="545">
        <v>0</v>
      </c>
      <c r="BH33" s="545">
        <v>0</v>
      </c>
      <c r="BI33" s="545">
        <v>0</v>
      </c>
      <c r="BJ33" s="545">
        <v>0</v>
      </c>
      <c r="BK33" s="545">
        <v>0</v>
      </c>
      <c r="BL33" s="545">
        <v>0</v>
      </c>
      <c r="BM33" s="545">
        <v>0</v>
      </c>
      <c r="BN33" s="545">
        <v>0</v>
      </c>
      <c r="BO33" s="545">
        <v>0</v>
      </c>
      <c r="BP33" s="545">
        <v>0</v>
      </c>
      <c r="BQ33" s="545">
        <v>0</v>
      </c>
      <c r="BR33" s="545">
        <v>0</v>
      </c>
      <c r="BS33" s="545">
        <v>0</v>
      </c>
      <c r="BT33" s="545">
        <v>0</v>
      </c>
      <c r="BU33" s="545">
        <v>0</v>
      </c>
      <c r="BV33" s="545">
        <v>0</v>
      </c>
      <c r="BW33" s="545">
        <v>0</v>
      </c>
      <c r="BX33" s="545">
        <v>0</v>
      </c>
      <c r="BY33" s="545">
        <v>0</v>
      </c>
      <c r="BZ33" s="545">
        <v>0</v>
      </c>
      <c r="CA33" s="545">
        <v>0</v>
      </c>
      <c r="CB33" s="545">
        <v>0</v>
      </c>
      <c r="CC33" s="545">
        <v>0</v>
      </c>
      <c r="CD33" s="545">
        <v>0</v>
      </c>
      <c r="CE33" s="545">
        <v>0</v>
      </c>
      <c r="CF33" s="545">
        <v>0</v>
      </c>
      <c r="CG33" s="547">
        <v>0</v>
      </c>
    </row>
    <row r="34" spans="1:85" s="252" customFormat="1" ht="26.25" customHeight="1" x14ac:dyDescent="0.35">
      <c r="B34" s="69" t="s">
        <v>402</v>
      </c>
      <c r="C34" s="238"/>
      <c r="D34" s="549">
        <v>43.5</v>
      </c>
      <c r="E34" s="549">
        <v>65.5</v>
      </c>
      <c r="F34" s="549">
        <v>68.599999999999994</v>
      </c>
      <c r="G34" s="549">
        <v>63.3</v>
      </c>
      <c r="H34" s="549">
        <v>79.2</v>
      </c>
      <c r="I34" s="549">
        <v>84.9</v>
      </c>
      <c r="J34" s="549">
        <v>84.5</v>
      </c>
      <c r="K34" s="549">
        <v>99.6</v>
      </c>
      <c r="L34" s="549">
        <v>96.7</v>
      </c>
      <c r="M34" s="549">
        <v>111.4</v>
      </c>
      <c r="N34" s="549">
        <v>133.5</v>
      </c>
      <c r="O34" s="549">
        <v>130.6</v>
      </c>
      <c r="P34" s="549">
        <v>135</v>
      </c>
      <c r="Q34" s="549">
        <v>154.6</v>
      </c>
      <c r="R34" s="549">
        <v>161.5</v>
      </c>
      <c r="S34" s="549">
        <v>191.4</v>
      </c>
      <c r="T34" s="549">
        <v>200.9</v>
      </c>
      <c r="U34" s="549">
        <v>248.5</v>
      </c>
      <c r="V34" s="549">
        <v>261.8</v>
      </c>
      <c r="W34" s="549">
        <v>322.89999999999998</v>
      </c>
      <c r="X34" s="549">
        <v>348.4</v>
      </c>
      <c r="Y34" s="549">
        <v>382.7</v>
      </c>
      <c r="Z34" s="549">
        <v>373.7</v>
      </c>
      <c r="AA34" s="549">
        <v>322.7</v>
      </c>
      <c r="AB34" s="549">
        <v>290.60000000000002</v>
      </c>
      <c r="AC34" s="549">
        <v>306.26799999999997</v>
      </c>
      <c r="AD34" s="549">
        <v>345.32</v>
      </c>
      <c r="AE34" s="549">
        <v>425.15600000000001</v>
      </c>
      <c r="AF34" s="549">
        <v>496.142</v>
      </c>
      <c r="AG34" s="549">
        <v>585.375</v>
      </c>
      <c r="AH34" s="549">
        <f t="shared" ref="AH34:BM34" si="25">SUM(AH35:AH36)</f>
        <v>696</v>
      </c>
      <c r="AI34" s="549">
        <f t="shared" si="25"/>
        <v>655</v>
      </c>
      <c r="AJ34" s="549">
        <f t="shared" si="25"/>
        <v>654</v>
      </c>
      <c r="AK34" s="549">
        <f t="shared" si="25"/>
        <v>680</v>
      </c>
      <c r="AL34" s="549">
        <f t="shared" si="25"/>
        <v>554</v>
      </c>
      <c r="AM34" s="549">
        <f t="shared" si="25"/>
        <v>265</v>
      </c>
      <c r="AN34" s="549">
        <f t="shared" si="25"/>
        <v>279</v>
      </c>
      <c r="AO34" s="549">
        <f t="shared" si="25"/>
        <v>276</v>
      </c>
      <c r="AP34" s="549">
        <f t="shared" si="25"/>
        <v>179</v>
      </c>
      <c r="AQ34" s="549">
        <f t="shared" si="25"/>
        <v>193.001</v>
      </c>
      <c r="AR34" s="549">
        <f t="shared" si="25"/>
        <v>191.96</v>
      </c>
      <c r="AS34" s="549">
        <f t="shared" si="25"/>
        <v>203.69200000000001</v>
      </c>
      <c r="AT34" s="549">
        <f t="shared" si="25"/>
        <v>216.292</v>
      </c>
      <c r="AU34" s="549">
        <f t="shared" si="25"/>
        <v>273.512</v>
      </c>
      <c r="AV34" s="549">
        <f t="shared" si="25"/>
        <v>364</v>
      </c>
      <c r="AW34" s="549">
        <f t="shared" si="25"/>
        <v>365</v>
      </c>
      <c r="AX34" s="549">
        <f t="shared" si="25"/>
        <v>341.84</v>
      </c>
      <c r="AY34" s="549">
        <f t="shared" si="25"/>
        <v>12</v>
      </c>
      <c r="AZ34" s="549">
        <f t="shared" si="25"/>
        <v>0</v>
      </c>
      <c r="BA34" s="549">
        <f t="shared" si="25"/>
        <v>0</v>
      </c>
      <c r="BB34" s="549">
        <f t="shared" si="25"/>
        <v>0</v>
      </c>
      <c r="BC34" s="549">
        <f t="shared" si="25"/>
        <v>0</v>
      </c>
      <c r="BD34" s="549">
        <f t="shared" si="25"/>
        <v>0</v>
      </c>
      <c r="BE34" s="549">
        <f t="shared" si="25"/>
        <v>0</v>
      </c>
      <c r="BF34" s="549">
        <f t="shared" si="25"/>
        <v>0</v>
      </c>
      <c r="BG34" s="549">
        <f t="shared" si="25"/>
        <v>0</v>
      </c>
      <c r="BH34" s="549">
        <f t="shared" si="25"/>
        <v>0</v>
      </c>
      <c r="BI34" s="549">
        <f t="shared" si="25"/>
        <v>0</v>
      </c>
      <c r="BJ34" s="549">
        <f t="shared" si="25"/>
        <v>0</v>
      </c>
      <c r="BK34" s="549">
        <f t="shared" si="25"/>
        <v>0</v>
      </c>
      <c r="BL34" s="549">
        <f t="shared" si="25"/>
        <v>0</v>
      </c>
      <c r="BM34" s="549">
        <f t="shared" si="25"/>
        <v>0</v>
      </c>
      <c r="BN34" s="549">
        <f t="shared" ref="BN34:CG34" si="26">SUM(BN35:BN36)</f>
        <v>0</v>
      </c>
      <c r="BO34" s="549">
        <f t="shared" si="26"/>
        <v>0</v>
      </c>
      <c r="BP34" s="549">
        <f t="shared" si="26"/>
        <v>0</v>
      </c>
      <c r="BQ34" s="549">
        <f t="shared" si="26"/>
        <v>0</v>
      </c>
      <c r="BR34" s="549">
        <f t="shared" si="26"/>
        <v>0</v>
      </c>
      <c r="BS34" s="549">
        <f t="shared" si="26"/>
        <v>0</v>
      </c>
      <c r="BT34" s="549">
        <f t="shared" si="26"/>
        <v>0</v>
      </c>
      <c r="BU34" s="549">
        <f t="shared" si="26"/>
        <v>0</v>
      </c>
      <c r="BV34" s="549">
        <f t="shared" si="26"/>
        <v>0</v>
      </c>
      <c r="BW34" s="549">
        <f t="shared" si="26"/>
        <v>0</v>
      </c>
      <c r="BX34" s="549">
        <f t="shared" si="26"/>
        <v>0</v>
      </c>
      <c r="BY34" s="549">
        <f t="shared" si="26"/>
        <v>0</v>
      </c>
      <c r="BZ34" s="549">
        <f t="shared" si="26"/>
        <v>0</v>
      </c>
      <c r="CA34" s="549">
        <f t="shared" si="26"/>
        <v>0</v>
      </c>
      <c r="CB34" s="549">
        <f t="shared" si="26"/>
        <v>0</v>
      </c>
      <c r="CC34" s="549">
        <f t="shared" si="26"/>
        <v>0</v>
      </c>
      <c r="CD34" s="549">
        <f t="shared" si="26"/>
        <v>0</v>
      </c>
      <c r="CE34" s="549">
        <f t="shared" si="26"/>
        <v>0</v>
      </c>
      <c r="CF34" s="549">
        <f t="shared" si="26"/>
        <v>0</v>
      </c>
      <c r="CG34" s="550">
        <f t="shared" si="26"/>
        <v>0</v>
      </c>
    </row>
    <row r="35" spans="1:85" x14ac:dyDescent="0.35">
      <c r="A35" s="439"/>
      <c r="B35" s="486" t="s">
        <v>546</v>
      </c>
      <c r="C35" s="62"/>
      <c r="D35" s="545">
        <v>0</v>
      </c>
      <c r="E35" s="545">
        <v>0</v>
      </c>
      <c r="F35" s="545">
        <v>0</v>
      </c>
      <c r="G35" s="545">
        <v>0</v>
      </c>
      <c r="H35" s="545">
        <v>0</v>
      </c>
      <c r="I35" s="545">
        <v>0</v>
      </c>
      <c r="J35" s="545">
        <v>0</v>
      </c>
      <c r="K35" s="545">
        <v>0</v>
      </c>
      <c r="L35" s="545">
        <v>0</v>
      </c>
      <c r="M35" s="545">
        <v>0</v>
      </c>
      <c r="N35" s="545">
        <v>0</v>
      </c>
      <c r="O35" s="545">
        <v>0</v>
      </c>
      <c r="P35" s="545">
        <v>0</v>
      </c>
      <c r="Q35" s="545">
        <v>0</v>
      </c>
      <c r="R35" s="545">
        <v>0</v>
      </c>
      <c r="S35" s="545">
        <v>0</v>
      </c>
      <c r="T35" s="545">
        <v>0</v>
      </c>
      <c r="U35" s="545">
        <v>0</v>
      </c>
      <c r="V35" s="545">
        <v>0</v>
      </c>
      <c r="W35" s="545">
        <v>0</v>
      </c>
      <c r="X35" s="545">
        <v>0</v>
      </c>
      <c r="Y35" s="545">
        <v>0</v>
      </c>
      <c r="Z35" s="545">
        <v>0</v>
      </c>
      <c r="AA35" s="545">
        <v>0</v>
      </c>
      <c r="AB35" s="545">
        <v>0</v>
      </c>
      <c r="AC35" s="545">
        <v>0</v>
      </c>
      <c r="AD35" s="545">
        <v>0</v>
      </c>
      <c r="AE35" s="545">
        <v>0</v>
      </c>
      <c r="AF35" s="545">
        <v>0</v>
      </c>
      <c r="AG35" s="545">
        <v>0</v>
      </c>
      <c r="AH35" s="545">
        <v>692.06779661016947</v>
      </c>
      <c r="AI35" s="545">
        <v>651.10284251412429</v>
      </c>
      <c r="AJ35" s="545">
        <v>650.38790467625904</v>
      </c>
      <c r="AK35" s="545">
        <v>676.92556782599399</v>
      </c>
      <c r="AL35" s="545">
        <v>552.13472446683784</v>
      </c>
      <c r="AM35" s="545">
        <v>263.61462111751996</v>
      </c>
      <c r="AN35" s="545">
        <v>276.69102132243557</v>
      </c>
      <c r="AO35" s="545">
        <v>274.81545064377684</v>
      </c>
      <c r="AP35" s="545">
        <v>178.54797979797979</v>
      </c>
      <c r="AQ35" s="545">
        <v>192.06056974676341</v>
      </c>
      <c r="AR35" s="545">
        <v>190.63684421681606</v>
      </c>
      <c r="AS35" s="545">
        <v>201.85271023236854</v>
      </c>
      <c r="AT35" s="545">
        <v>214.42086405082213</v>
      </c>
      <c r="AU35" s="545">
        <v>271.85824636591479</v>
      </c>
      <c r="AV35" s="545">
        <v>362.03859649122808</v>
      </c>
      <c r="AW35" s="545">
        <v>362.42036586127239</v>
      </c>
      <c r="AX35" s="545">
        <v>340.62348754448396</v>
      </c>
      <c r="AY35" s="545">
        <v>11.957295373665481</v>
      </c>
      <c r="AZ35" s="545">
        <v>0</v>
      </c>
      <c r="BA35" s="545">
        <v>0</v>
      </c>
      <c r="BB35" s="545">
        <v>0</v>
      </c>
      <c r="BC35" s="545">
        <v>0</v>
      </c>
      <c r="BD35" s="545">
        <v>0</v>
      </c>
      <c r="BE35" s="545">
        <v>0</v>
      </c>
      <c r="BF35" s="545">
        <v>0</v>
      </c>
      <c r="BG35" s="545">
        <v>0</v>
      </c>
      <c r="BH35" s="545">
        <v>0</v>
      </c>
      <c r="BI35" s="545">
        <v>0</v>
      </c>
      <c r="BJ35" s="545">
        <v>0</v>
      </c>
      <c r="BK35" s="545">
        <v>0</v>
      </c>
      <c r="BL35" s="545">
        <v>0</v>
      </c>
      <c r="BM35" s="545">
        <v>0</v>
      </c>
      <c r="BN35" s="545">
        <v>0</v>
      </c>
      <c r="BO35" s="545">
        <v>0</v>
      </c>
      <c r="BP35" s="545">
        <v>0</v>
      </c>
      <c r="BQ35" s="545">
        <v>0</v>
      </c>
      <c r="BR35" s="545">
        <v>0</v>
      </c>
      <c r="BS35" s="545">
        <v>0</v>
      </c>
      <c r="BT35" s="545">
        <v>0</v>
      </c>
      <c r="BU35" s="545">
        <v>0</v>
      </c>
      <c r="BV35" s="545">
        <v>0</v>
      </c>
      <c r="BW35" s="545">
        <v>0</v>
      </c>
      <c r="BX35" s="545">
        <v>0</v>
      </c>
      <c r="BY35" s="545">
        <v>0</v>
      </c>
      <c r="BZ35" s="545">
        <v>0</v>
      </c>
      <c r="CA35" s="545">
        <v>0</v>
      </c>
      <c r="CB35" s="545">
        <v>0</v>
      </c>
      <c r="CC35" s="545">
        <v>0</v>
      </c>
      <c r="CD35" s="545">
        <v>0</v>
      </c>
      <c r="CE35" s="545">
        <v>0</v>
      </c>
      <c r="CF35" s="545">
        <v>0</v>
      </c>
      <c r="CG35" s="547">
        <v>0</v>
      </c>
    </row>
    <row r="36" spans="1:85" x14ac:dyDescent="0.35">
      <c r="A36" s="439"/>
      <c r="B36" s="486" t="s">
        <v>545</v>
      </c>
      <c r="C36" s="62"/>
      <c r="D36" s="545">
        <v>0</v>
      </c>
      <c r="E36" s="545">
        <v>0</v>
      </c>
      <c r="F36" s="545">
        <v>0</v>
      </c>
      <c r="G36" s="545">
        <v>0</v>
      </c>
      <c r="H36" s="545">
        <v>0</v>
      </c>
      <c r="I36" s="545">
        <v>0</v>
      </c>
      <c r="J36" s="545">
        <v>0</v>
      </c>
      <c r="K36" s="545">
        <v>0</v>
      </c>
      <c r="L36" s="545">
        <v>0</v>
      </c>
      <c r="M36" s="545">
        <v>0</v>
      </c>
      <c r="N36" s="545">
        <v>0</v>
      </c>
      <c r="O36" s="545">
        <v>0</v>
      </c>
      <c r="P36" s="545">
        <v>0</v>
      </c>
      <c r="Q36" s="545">
        <v>0</v>
      </c>
      <c r="R36" s="545">
        <v>0</v>
      </c>
      <c r="S36" s="545">
        <v>0</v>
      </c>
      <c r="T36" s="545">
        <v>0</v>
      </c>
      <c r="U36" s="545">
        <v>0</v>
      </c>
      <c r="V36" s="545">
        <v>0</v>
      </c>
      <c r="W36" s="545">
        <v>0</v>
      </c>
      <c r="X36" s="545">
        <v>0</v>
      </c>
      <c r="Y36" s="545">
        <v>0</v>
      </c>
      <c r="Z36" s="545">
        <v>0</v>
      </c>
      <c r="AA36" s="545">
        <v>0</v>
      </c>
      <c r="AB36" s="545">
        <v>0</v>
      </c>
      <c r="AC36" s="545">
        <v>0</v>
      </c>
      <c r="AD36" s="545">
        <v>0</v>
      </c>
      <c r="AE36" s="545">
        <v>0</v>
      </c>
      <c r="AF36" s="545">
        <v>0</v>
      </c>
      <c r="AG36" s="545">
        <v>0</v>
      </c>
      <c r="AH36" s="545">
        <v>3.9322033898305087</v>
      </c>
      <c r="AI36" s="545">
        <v>3.8971574858757063</v>
      </c>
      <c r="AJ36" s="545">
        <v>3.6120953237410074</v>
      </c>
      <c r="AK36" s="545">
        <v>3.0744321740060183</v>
      </c>
      <c r="AL36" s="545">
        <v>1.8652755331622144</v>
      </c>
      <c r="AM36" s="545">
        <v>1.3853788824800299</v>
      </c>
      <c r="AN36" s="545">
        <v>2.3089786775644203</v>
      </c>
      <c r="AO36" s="545">
        <v>1.1845493562231759</v>
      </c>
      <c r="AP36" s="545">
        <v>0.45202020202020204</v>
      </c>
      <c r="AQ36" s="545">
        <v>0.94043025323659124</v>
      </c>
      <c r="AR36" s="545">
        <v>1.3231557831839522</v>
      </c>
      <c r="AS36" s="545">
        <v>1.8392897676314719</v>
      </c>
      <c r="AT36" s="545">
        <v>1.8711359491778774</v>
      </c>
      <c r="AU36" s="545">
        <v>1.653753634085213</v>
      </c>
      <c r="AV36" s="545">
        <v>1.9614035087719299</v>
      </c>
      <c r="AW36" s="545">
        <v>2.5796341387276018</v>
      </c>
      <c r="AX36" s="545">
        <v>1.2165124555160141</v>
      </c>
      <c r="AY36" s="545">
        <v>4.2704626334519574E-2</v>
      </c>
      <c r="AZ36" s="545">
        <v>0</v>
      </c>
      <c r="BA36" s="545">
        <v>0</v>
      </c>
      <c r="BB36" s="545">
        <v>0</v>
      </c>
      <c r="BC36" s="545">
        <v>0</v>
      </c>
      <c r="BD36" s="545">
        <v>0</v>
      </c>
      <c r="BE36" s="545">
        <v>0</v>
      </c>
      <c r="BF36" s="545">
        <v>0</v>
      </c>
      <c r="BG36" s="545">
        <v>0</v>
      </c>
      <c r="BH36" s="545">
        <v>0</v>
      </c>
      <c r="BI36" s="545">
        <v>0</v>
      </c>
      <c r="BJ36" s="545">
        <v>0</v>
      </c>
      <c r="BK36" s="545">
        <v>0</v>
      </c>
      <c r="BL36" s="545">
        <v>0</v>
      </c>
      <c r="BM36" s="545">
        <v>0</v>
      </c>
      <c r="BN36" s="545">
        <v>0</v>
      </c>
      <c r="BO36" s="545">
        <v>0</v>
      </c>
      <c r="BP36" s="545">
        <v>0</v>
      </c>
      <c r="BQ36" s="545">
        <v>0</v>
      </c>
      <c r="BR36" s="545">
        <v>0</v>
      </c>
      <c r="BS36" s="545">
        <v>0</v>
      </c>
      <c r="BT36" s="545">
        <v>0</v>
      </c>
      <c r="BU36" s="545">
        <v>0</v>
      </c>
      <c r="BV36" s="545">
        <v>0</v>
      </c>
      <c r="BW36" s="545">
        <v>0</v>
      </c>
      <c r="BX36" s="545">
        <v>0</v>
      </c>
      <c r="BY36" s="545">
        <v>0</v>
      </c>
      <c r="BZ36" s="545">
        <v>0</v>
      </c>
      <c r="CA36" s="545">
        <v>0</v>
      </c>
      <c r="CB36" s="545">
        <v>0</v>
      </c>
      <c r="CC36" s="545">
        <v>0</v>
      </c>
      <c r="CD36" s="545">
        <v>0</v>
      </c>
      <c r="CE36" s="545">
        <v>0</v>
      </c>
      <c r="CF36" s="545">
        <v>0</v>
      </c>
      <c r="CG36" s="547">
        <v>0</v>
      </c>
    </row>
    <row r="37" spans="1:85" x14ac:dyDescent="0.35">
      <c r="A37" s="439"/>
      <c r="B37" s="486"/>
      <c r="C37" s="62"/>
      <c r="D37" s="545"/>
      <c r="E37" s="545"/>
      <c r="F37" s="545"/>
      <c r="G37" s="545"/>
      <c r="H37" s="545"/>
      <c r="I37" s="545"/>
      <c r="J37" s="545"/>
      <c r="K37" s="545"/>
      <c r="L37" s="545"/>
      <c r="M37" s="545"/>
      <c r="N37" s="545"/>
      <c r="O37" s="545"/>
      <c r="P37" s="545"/>
      <c r="Q37" s="545"/>
      <c r="R37" s="545"/>
      <c r="S37" s="545"/>
      <c r="T37" s="545"/>
      <c r="U37" s="545"/>
      <c r="V37" s="545"/>
      <c r="W37" s="545"/>
      <c r="X37" s="545"/>
      <c r="Y37" s="545"/>
      <c r="Z37" s="545"/>
      <c r="AA37" s="545"/>
      <c r="AB37" s="545"/>
      <c r="AC37" s="545"/>
      <c r="AD37" s="545"/>
      <c r="AE37" s="545"/>
      <c r="AF37" s="545"/>
      <c r="AG37" s="545"/>
      <c r="AH37" s="545"/>
      <c r="AI37" s="545"/>
      <c r="AJ37" s="545"/>
      <c r="AK37" s="545"/>
      <c r="AL37" s="545"/>
      <c r="AM37" s="545"/>
      <c r="AN37" s="545"/>
      <c r="AO37" s="545"/>
      <c r="AP37" s="545"/>
      <c r="AQ37" s="545"/>
      <c r="AR37" s="545"/>
      <c r="AS37" s="545"/>
      <c r="AT37" s="545"/>
      <c r="AU37" s="545"/>
      <c r="AV37" s="545"/>
      <c r="AW37" s="545"/>
      <c r="AX37" s="545"/>
      <c r="AY37" s="545"/>
      <c r="AZ37" s="545"/>
      <c r="BA37" s="545"/>
      <c r="BB37" s="545"/>
      <c r="BC37" s="545"/>
      <c r="BD37" s="545"/>
      <c r="BE37" s="545"/>
      <c r="BF37" s="545"/>
      <c r="BG37" s="545"/>
      <c r="BH37" s="545"/>
      <c r="BI37" s="545"/>
      <c r="BJ37" s="545"/>
      <c r="BK37" s="545"/>
      <c r="BL37" s="545"/>
      <c r="BM37" s="545"/>
      <c r="BN37" s="545"/>
      <c r="BO37" s="545"/>
      <c r="BP37" s="545"/>
      <c r="BQ37" s="545"/>
      <c r="BR37" s="545"/>
      <c r="BS37" s="545"/>
      <c r="BT37" s="545"/>
      <c r="BU37" s="545"/>
      <c r="BV37" s="545"/>
      <c r="BW37" s="545"/>
      <c r="BX37" s="545"/>
      <c r="BY37" s="545"/>
      <c r="BZ37" s="545"/>
      <c r="CA37" s="545"/>
      <c r="CB37" s="545"/>
      <c r="CC37" s="545"/>
      <c r="CD37" s="545"/>
      <c r="CE37" s="545"/>
      <c r="CF37" s="545"/>
      <c r="CG37" s="547"/>
    </row>
    <row r="38" spans="1:85" s="252" customFormat="1" x14ac:dyDescent="0.35">
      <c r="A38" s="510"/>
      <c r="B38" s="107" t="s">
        <v>770</v>
      </c>
      <c r="C38" s="107"/>
      <c r="D38" s="549">
        <v>0</v>
      </c>
      <c r="E38" s="549">
        <v>0</v>
      </c>
      <c r="F38" s="549">
        <v>0</v>
      </c>
      <c r="G38" s="549">
        <v>0</v>
      </c>
      <c r="H38" s="549">
        <v>0</v>
      </c>
      <c r="I38" s="549">
        <v>0</v>
      </c>
      <c r="J38" s="549">
        <v>0</v>
      </c>
      <c r="K38" s="549">
        <v>0</v>
      </c>
      <c r="L38" s="549">
        <v>0</v>
      </c>
      <c r="M38" s="549">
        <v>0</v>
      </c>
      <c r="N38" s="549">
        <v>0</v>
      </c>
      <c r="O38" s="549">
        <v>0</v>
      </c>
      <c r="P38" s="549">
        <v>0</v>
      </c>
      <c r="Q38" s="549">
        <v>0</v>
      </c>
      <c r="R38" s="549">
        <v>0</v>
      </c>
      <c r="S38" s="549">
        <v>0</v>
      </c>
      <c r="T38" s="549">
        <v>0</v>
      </c>
      <c r="U38" s="549">
        <v>0</v>
      </c>
      <c r="V38" s="549">
        <v>0</v>
      </c>
      <c r="W38" s="549">
        <v>0</v>
      </c>
      <c r="X38" s="549">
        <v>0</v>
      </c>
      <c r="Y38" s="549">
        <v>0</v>
      </c>
      <c r="Z38" s="549">
        <v>0</v>
      </c>
      <c r="AA38" s="549">
        <v>0</v>
      </c>
      <c r="AB38" s="549">
        <v>0</v>
      </c>
      <c r="AC38" s="549">
        <v>0</v>
      </c>
      <c r="AD38" s="549">
        <v>0</v>
      </c>
      <c r="AE38" s="549">
        <v>11.6</v>
      </c>
      <c r="AF38" s="549">
        <v>33.9</v>
      </c>
      <c r="AG38" s="549">
        <v>44.5</v>
      </c>
      <c r="AH38" s="549">
        <f t="shared" ref="AH38:BM38" si="27">SUM(AH39:AH40)</f>
        <v>69</v>
      </c>
      <c r="AI38" s="549">
        <f t="shared" si="27"/>
        <v>85</v>
      </c>
      <c r="AJ38" s="549">
        <f t="shared" si="27"/>
        <v>108</v>
      </c>
      <c r="AK38" s="549">
        <f t="shared" si="27"/>
        <v>130</v>
      </c>
      <c r="AL38" s="549">
        <f t="shared" si="27"/>
        <v>154</v>
      </c>
      <c r="AM38" s="549">
        <f t="shared" si="27"/>
        <v>182</v>
      </c>
      <c r="AN38" s="549">
        <f t="shared" si="27"/>
        <v>236</v>
      </c>
      <c r="AO38" s="549">
        <f t="shared" si="27"/>
        <v>266</v>
      </c>
      <c r="AP38" s="549">
        <f t="shared" si="27"/>
        <v>285</v>
      </c>
      <c r="AQ38" s="549">
        <f t="shared" si="27"/>
        <v>295.17</v>
      </c>
      <c r="AR38" s="549">
        <f t="shared" si="27"/>
        <v>316.22399999999999</v>
      </c>
      <c r="AS38" s="549">
        <f t="shared" si="27"/>
        <v>345.99400000000003</v>
      </c>
      <c r="AT38" s="549">
        <f t="shared" si="27"/>
        <v>428.738</v>
      </c>
      <c r="AU38" s="549">
        <f t="shared" si="27"/>
        <v>596.20899999999983</v>
      </c>
      <c r="AV38" s="549">
        <f t="shared" si="27"/>
        <v>640.11500000000001</v>
      </c>
      <c r="AW38" s="549">
        <f t="shared" si="27"/>
        <v>703.23900000000003</v>
      </c>
      <c r="AX38" s="549">
        <f t="shared" si="27"/>
        <v>775.55</v>
      </c>
      <c r="AY38" s="549">
        <f t="shared" si="27"/>
        <v>820.41200000000003</v>
      </c>
      <c r="AZ38" s="549">
        <f t="shared" si="27"/>
        <v>905.78099999999995</v>
      </c>
      <c r="BA38" s="549">
        <f t="shared" si="27"/>
        <v>998.82600000000002</v>
      </c>
      <c r="BB38" s="549">
        <f t="shared" si="27"/>
        <v>984.22199999999998</v>
      </c>
      <c r="BC38" s="549">
        <f t="shared" si="27"/>
        <v>1006.239</v>
      </c>
      <c r="BD38" s="549">
        <f t="shared" si="27"/>
        <v>1014.208</v>
      </c>
      <c r="BE38" s="549">
        <f t="shared" si="27"/>
        <v>1039.6609860351221</v>
      </c>
      <c r="BF38" s="549">
        <f t="shared" si="27"/>
        <v>957.64443993986208</v>
      </c>
      <c r="BG38" s="549">
        <f t="shared" si="27"/>
        <v>936.04611806509195</v>
      </c>
      <c r="BH38" s="549">
        <f t="shared" si="27"/>
        <v>918.404</v>
      </c>
      <c r="BI38" s="549">
        <f t="shared" si="27"/>
        <v>900.21167600999991</v>
      </c>
      <c r="BJ38" s="549">
        <f t="shared" si="27"/>
        <v>903.50131326000019</v>
      </c>
      <c r="BK38" s="549">
        <f t="shared" si="27"/>
        <v>898.33186294287157</v>
      </c>
      <c r="BL38" s="549">
        <f t="shared" si="27"/>
        <v>887.43066767999994</v>
      </c>
      <c r="BM38" s="549">
        <f t="shared" si="27"/>
        <v>906.54925574000004</v>
      </c>
      <c r="BN38" s="549">
        <f t="shared" ref="BN38:CG38" si="28">SUM(BN39:BN40)</f>
        <v>888.26432449502204</v>
      </c>
      <c r="BO38" s="549">
        <f t="shared" si="28"/>
        <v>880.68628874000012</v>
      </c>
      <c r="BP38" s="549">
        <f t="shared" si="28"/>
        <v>886.86491193999996</v>
      </c>
      <c r="BQ38" s="549">
        <f t="shared" si="28"/>
        <v>859.72773397999993</v>
      </c>
      <c r="BR38" s="549">
        <f t="shared" si="28"/>
        <v>735.16706013999999</v>
      </c>
      <c r="BS38" s="549">
        <f t="shared" si="28"/>
        <v>469.59270565999998</v>
      </c>
      <c r="BT38" s="549">
        <f t="shared" si="28"/>
        <v>234.28937809000001</v>
      </c>
      <c r="BU38" s="549">
        <f t="shared" si="28"/>
        <v>119.58597664999999</v>
      </c>
      <c r="BV38" s="549">
        <f t="shared" si="28"/>
        <v>97.159200739999974</v>
      </c>
      <c r="BW38" s="549">
        <f t="shared" si="28"/>
        <v>89.01216091000002</v>
      </c>
      <c r="BX38" s="549">
        <f t="shared" si="28"/>
        <v>72.050411350000033</v>
      </c>
      <c r="BY38" s="549">
        <f t="shared" si="28"/>
        <v>62.393181790000014</v>
      </c>
      <c r="BZ38" s="549">
        <f t="shared" si="28"/>
        <v>58.390374389999991</v>
      </c>
      <c r="CA38" s="549">
        <f t="shared" si="28"/>
        <v>56.45326820999999</v>
      </c>
      <c r="CB38" s="549">
        <f t="shared" si="28"/>
        <v>53.638740095482532</v>
      </c>
      <c r="CC38" s="549">
        <f t="shared" si="28"/>
        <v>47.511442572427285</v>
      </c>
      <c r="CD38" s="549">
        <f t="shared" si="28"/>
        <v>41.231051155379028</v>
      </c>
      <c r="CE38" s="549">
        <f t="shared" si="28"/>
        <v>34.456158314489983</v>
      </c>
      <c r="CF38" s="549">
        <f t="shared" si="28"/>
        <v>27.150953401472986</v>
      </c>
      <c r="CG38" s="550">
        <f t="shared" si="28"/>
        <v>19.654963155637414</v>
      </c>
    </row>
    <row r="39" spans="1:85" x14ac:dyDescent="0.35">
      <c r="B39" s="486" t="s">
        <v>546</v>
      </c>
      <c r="C39" s="486"/>
      <c r="D39" s="545">
        <v>0</v>
      </c>
      <c r="E39" s="545">
        <v>0</v>
      </c>
      <c r="F39" s="545">
        <v>0</v>
      </c>
      <c r="G39" s="545">
        <v>0</v>
      </c>
      <c r="H39" s="545">
        <v>0</v>
      </c>
      <c r="I39" s="545">
        <v>0</v>
      </c>
      <c r="J39" s="545">
        <v>0</v>
      </c>
      <c r="K39" s="545">
        <v>0</v>
      </c>
      <c r="L39" s="545">
        <v>0</v>
      </c>
      <c r="M39" s="545">
        <v>0</v>
      </c>
      <c r="N39" s="545">
        <v>0</v>
      </c>
      <c r="O39" s="545">
        <v>0</v>
      </c>
      <c r="P39" s="545">
        <v>0</v>
      </c>
      <c r="Q39" s="545">
        <v>0</v>
      </c>
      <c r="R39" s="545">
        <v>0</v>
      </c>
      <c r="S39" s="545">
        <v>0</v>
      </c>
      <c r="T39" s="545">
        <v>0</v>
      </c>
      <c r="U39" s="545">
        <v>0</v>
      </c>
      <c r="V39" s="545">
        <v>0</v>
      </c>
      <c r="W39" s="545">
        <v>0</v>
      </c>
      <c r="X39" s="545">
        <v>0</v>
      </c>
      <c r="Y39" s="545">
        <v>0</v>
      </c>
      <c r="Z39" s="545">
        <v>0</v>
      </c>
      <c r="AA39" s="545">
        <v>0</v>
      </c>
      <c r="AB39" s="545">
        <v>0</v>
      </c>
      <c r="AC39" s="545">
        <v>0</v>
      </c>
      <c r="AD39" s="545">
        <v>0</v>
      </c>
      <c r="AE39" s="545">
        <v>0</v>
      </c>
      <c r="AF39" s="545">
        <v>0</v>
      </c>
      <c r="AG39" s="545">
        <v>0</v>
      </c>
      <c r="AH39" s="545">
        <v>65.063615077455893</v>
      </c>
      <c r="AI39" s="545">
        <v>79.479739700042487</v>
      </c>
      <c r="AJ39" s="545">
        <v>99.580834840251342</v>
      </c>
      <c r="AK39" s="545">
        <v>118.59112985115947</v>
      </c>
      <c r="AL39" s="545">
        <v>139.73920084720251</v>
      </c>
      <c r="AM39" s="545">
        <v>164.50313614077683</v>
      </c>
      <c r="AN39" s="545">
        <v>212.71284119727849</v>
      </c>
      <c r="AO39" s="545">
        <v>238.91816166157855</v>
      </c>
      <c r="AP39" s="545">
        <v>254.25078624505122</v>
      </c>
      <c r="AQ39" s="545">
        <v>261.22874343482823</v>
      </c>
      <c r="AR39" s="545">
        <v>277.40848838548044</v>
      </c>
      <c r="AS39" s="545">
        <v>301.45498962625896</v>
      </c>
      <c r="AT39" s="545">
        <v>371.69112573456874</v>
      </c>
      <c r="AU39" s="545">
        <v>518.375122512399</v>
      </c>
      <c r="AV39" s="545">
        <v>547.65025616051685</v>
      </c>
      <c r="AW39" s="545">
        <v>599.38952382356536</v>
      </c>
      <c r="AX39" s="545">
        <v>668.19973532569691</v>
      </c>
      <c r="AY39" s="545">
        <v>709.36948030254121</v>
      </c>
      <c r="AZ39" s="545">
        <v>801.06839642781028</v>
      </c>
      <c r="BA39" s="545">
        <v>862.44303435481982</v>
      </c>
      <c r="BB39" s="545">
        <v>840.04033176203689</v>
      </c>
      <c r="BC39" s="545">
        <v>861.99389255607184</v>
      </c>
      <c r="BD39" s="545">
        <v>851.15599999999995</v>
      </c>
      <c r="BE39" s="545">
        <v>874.17398603512197</v>
      </c>
      <c r="BF39" s="545">
        <v>794.99319101826757</v>
      </c>
      <c r="BG39" s="545">
        <v>766.14312936370834</v>
      </c>
      <c r="BH39" s="545">
        <v>794.12099999999998</v>
      </c>
      <c r="BI39" s="545">
        <v>771.95111937118725</v>
      </c>
      <c r="BJ39" s="545">
        <v>768.33523924275994</v>
      </c>
      <c r="BK39" s="545">
        <v>697.57744277639608</v>
      </c>
      <c r="BL39" s="545">
        <v>711.89560463857492</v>
      </c>
      <c r="BM39" s="545">
        <v>723.31083959144485</v>
      </c>
      <c r="BN39" s="545">
        <v>718.27939070806326</v>
      </c>
      <c r="BO39" s="545">
        <v>711.3639340066137</v>
      </c>
      <c r="BP39" s="545">
        <v>727.39818972298963</v>
      </c>
      <c r="BQ39" s="545">
        <v>715.05321305721429</v>
      </c>
      <c r="BR39" s="545">
        <v>596.85802620084485</v>
      </c>
      <c r="BS39" s="545">
        <v>341.39509716401932</v>
      </c>
      <c r="BT39" s="545">
        <v>113.98152528710739</v>
      </c>
      <c r="BU39" s="545">
        <v>14.603759587950137</v>
      </c>
      <c r="BV39" s="545">
        <v>1.2038047262866163</v>
      </c>
      <c r="BW39" s="545">
        <v>0.27115140967569445</v>
      </c>
      <c r="BX39" s="545">
        <v>0.15698976653150842</v>
      </c>
      <c r="BY39" s="545">
        <v>0.13299450341598953</v>
      </c>
      <c r="BZ39" s="545">
        <v>0.11223336621746767</v>
      </c>
      <c r="CA39" s="545">
        <v>0.1200393510954674</v>
      </c>
      <c r="CB39" s="545">
        <v>5.3649008541697983E-2</v>
      </c>
      <c r="CC39" s="545">
        <v>0</v>
      </c>
      <c r="CD39" s="545">
        <v>9.3241386833753381E-18</v>
      </c>
      <c r="CE39" s="545">
        <v>1.5178830414797062E-18</v>
      </c>
      <c r="CF39" s="545">
        <v>0</v>
      </c>
      <c r="CG39" s="547">
        <v>0</v>
      </c>
    </row>
    <row r="40" spans="1:85" x14ac:dyDescent="0.35">
      <c r="B40" s="486" t="s">
        <v>545</v>
      </c>
      <c r="C40" s="486"/>
      <c r="D40" s="545">
        <v>0</v>
      </c>
      <c r="E40" s="545">
        <v>0</v>
      </c>
      <c r="F40" s="545">
        <v>0</v>
      </c>
      <c r="G40" s="545">
        <v>0</v>
      </c>
      <c r="H40" s="545">
        <v>0</v>
      </c>
      <c r="I40" s="545">
        <v>0</v>
      </c>
      <c r="J40" s="545">
        <v>0</v>
      </c>
      <c r="K40" s="545">
        <v>0</v>
      </c>
      <c r="L40" s="545">
        <v>0</v>
      </c>
      <c r="M40" s="545">
        <v>0</v>
      </c>
      <c r="N40" s="545">
        <v>0</v>
      </c>
      <c r="O40" s="545">
        <v>0</v>
      </c>
      <c r="P40" s="545">
        <v>0</v>
      </c>
      <c r="Q40" s="545">
        <v>0</v>
      </c>
      <c r="R40" s="545">
        <v>0</v>
      </c>
      <c r="S40" s="545">
        <v>0</v>
      </c>
      <c r="T40" s="545">
        <v>0</v>
      </c>
      <c r="U40" s="545">
        <v>0</v>
      </c>
      <c r="V40" s="545">
        <v>0</v>
      </c>
      <c r="W40" s="545">
        <v>0</v>
      </c>
      <c r="X40" s="545">
        <v>0</v>
      </c>
      <c r="Y40" s="545">
        <v>0</v>
      </c>
      <c r="Z40" s="545">
        <v>0</v>
      </c>
      <c r="AA40" s="545">
        <v>0</v>
      </c>
      <c r="AB40" s="545">
        <v>0</v>
      </c>
      <c r="AC40" s="545">
        <v>0</v>
      </c>
      <c r="AD40" s="545">
        <v>0</v>
      </c>
      <c r="AE40" s="545">
        <v>0</v>
      </c>
      <c r="AF40" s="545">
        <v>0</v>
      </c>
      <c r="AG40" s="545">
        <v>0</v>
      </c>
      <c r="AH40" s="545">
        <v>3.9363849225441023</v>
      </c>
      <c r="AI40" s="545">
        <v>5.5202602999575197</v>
      </c>
      <c r="AJ40" s="545">
        <v>8.4191651597486601</v>
      </c>
      <c r="AK40" s="545">
        <v>11.40887014884054</v>
      </c>
      <c r="AL40" s="545">
        <v>14.260799152797492</v>
      </c>
      <c r="AM40" s="545">
        <v>17.496863859223165</v>
      </c>
      <c r="AN40" s="545">
        <v>23.287158802721503</v>
      </c>
      <c r="AO40" s="545">
        <v>27.081838338421456</v>
      </c>
      <c r="AP40" s="545">
        <v>30.749213754948787</v>
      </c>
      <c r="AQ40" s="545">
        <v>33.941256565171791</v>
      </c>
      <c r="AR40" s="545">
        <v>38.815511614519529</v>
      </c>
      <c r="AS40" s="545">
        <v>44.539010373741071</v>
      </c>
      <c r="AT40" s="545">
        <v>57.046874265431249</v>
      </c>
      <c r="AU40" s="545">
        <v>77.833877487600887</v>
      </c>
      <c r="AV40" s="545">
        <v>92.464743839483148</v>
      </c>
      <c r="AW40" s="545">
        <v>103.84947617643465</v>
      </c>
      <c r="AX40" s="545">
        <v>107.35026467430309</v>
      </c>
      <c r="AY40" s="545">
        <v>111.04251969745886</v>
      </c>
      <c r="AZ40" s="545">
        <v>104.71260357218971</v>
      </c>
      <c r="BA40" s="545">
        <v>136.38296564518024</v>
      </c>
      <c r="BB40" s="545">
        <v>144.18166823796307</v>
      </c>
      <c r="BC40" s="545">
        <v>144.24510744392822</v>
      </c>
      <c r="BD40" s="545">
        <v>163.05199999999999</v>
      </c>
      <c r="BE40" s="545">
        <v>165.48699999999999</v>
      </c>
      <c r="BF40" s="545">
        <v>162.65124892159454</v>
      </c>
      <c r="BG40" s="545">
        <v>169.90298870138361</v>
      </c>
      <c r="BH40" s="545">
        <v>124.283</v>
      </c>
      <c r="BI40" s="545">
        <v>128.26055663881266</v>
      </c>
      <c r="BJ40" s="545">
        <v>135.16607401724025</v>
      </c>
      <c r="BK40" s="545">
        <v>200.75442016647554</v>
      </c>
      <c r="BL40" s="545">
        <v>175.53506304142508</v>
      </c>
      <c r="BM40" s="545">
        <v>183.23841614855513</v>
      </c>
      <c r="BN40" s="545">
        <v>169.98493378695881</v>
      </c>
      <c r="BO40" s="545">
        <v>169.32235473338639</v>
      </c>
      <c r="BP40" s="545">
        <v>159.46672221701033</v>
      </c>
      <c r="BQ40" s="545">
        <v>144.67452092278563</v>
      </c>
      <c r="BR40" s="545">
        <v>138.30903393915511</v>
      </c>
      <c r="BS40" s="545">
        <v>128.19760849598063</v>
      </c>
      <c r="BT40" s="545">
        <v>120.30785280289261</v>
      </c>
      <c r="BU40" s="545">
        <v>104.98221706204986</v>
      </c>
      <c r="BV40" s="545">
        <v>95.955396013713354</v>
      </c>
      <c r="BW40" s="545">
        <v>88.741009500324324</v>
      </c>
      <c r="BX40" s="545">
        <v>71.893421583468523</v>
      </c>
      <c r="BY40" s="545">
        <v>62.260187286584028</v>
      </c>
      <c r="BZ40" s="545">
        <v>58.278141023782524</v>
      </c>
      <c r="CA40" s="545">
        <v>56.333228858904526</v>
      </c>
      <c r="CB40" s="545">
        <v>53.585091086940835</v>
      </c>
      <c r="CC40" s="545">
        <v>47.511442572427285</v>
      </c>
      <c r="CD40" s="545">
        <v>41.231051155379028</v>
      </c>
      <c r="CE40" s="545">
        <v>34.456158314489983</v>
      </c>
      <c r="CF40" s="545">
        <v>27.150953401472986</v>
      </c>
      <c r="CG40" s="547">
        <v>19.654963155637414</v>
      </c>
    </row>
    <row r="41" spans="1:85" x14ac:dyDescent="0.35">
      <c r="B41" s="486"/>
      <c r="C41" s="486"/>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c r="AF41" s="545"/>
      <c r="AG41" s="545"/>
      <c r="AH41" s="545"/>
      <c r="AI41" s="545"/>
      <c r="AJ41" s="545"/>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545"/>
      <c r="BL41" s="545"/>
      <c r="BM41" s="545"/>
      <c r="BN41" s="545"/>
      <c r="BO41" s="545"/>
      <c r="BP41" s="545"/>
      <c r="BQ41" s="545"/>
      <c r="BR41" s="545"/>
      <c r="BS41" s="545"/>
      <c r="BT41" s="545"/>
      <c r="BU41" s="545"/>
      <c r="BV41" s="545"/>
      <c r="BW41" s="545"/>
      <c r="BX41" s="545"/>
      <c r="BY41" s="545"/>
      <c r="BZ41" s="545"/>
      <c r="CA41" s="545"/>
      <c r="CB41" s="545"/>
      <c r="CC41" s="545"/>
      <c r="CD41" s="545"/>
      <c r="CE41" s="545"/>
      <c r="CF41" s="545"/>
      <c r="CG41" s="547"/>
    </row>
    <row r="42" spans="1:85" s="552" customFormat="1" x14ac:dyDescent="0.35">
      <c r="B42" s="553" t="s">
        <v>771</v>
      </c>
      <c r="C42" s="554"/>
      <c r="D42" s="555">
        <v>0</v>
      </c>
      <c r="E42" s="555">
        <v>0</v>
      </c>
      <c r="F42" s="555">
        <v>0</v>
      </c>
      <c r="G42" s="555">
        <v>0</v>
      </c>
      <c r="H42" s="555">
        <v>0</v>
      </c>
      <c r="I42" s="555">
        <v>0</v>
      </c>
      <c r="J42" s="555">
        <v>0</v>
      </c>
      <c r="K42" s="555">
        <v>0</v>
      </c>
      <c r="L42" s="555">
        <v>0</v>
      </c>
      <c r="M42" s="555">
        <v>0</v>
      </c>
      <c r="N42" s="555">
        <v>0</v>
      </c>
      <c r="O42" s="555">
        <v>0</v>
      </c>
      <c r="P42" s="555">
        <v>0</v>
      </c>
      <c r="Q42" s="555">
        <v>0</v>
      </c>
      <c r="R42" s="555">
        <v>0</v>
      </c>
      <c r="S42" s="555">
        <v>0</v>
      </c>
      <c r="T42" s="555">
        <v>0</v>
      </c>
      <c r="U42" s="555">
        <v>0</v>
      </c>
      <c r="V42" s="555">
        <v>0</v>
      </c>
      <c r="W42" s="555">
        <v>0</v>
      </c>
      <c r="X42" s="555">
        <v>0</v>
      </c>
      <c r="Y42" s="555">
        <v>0</v>
      </c>
      <c r="Z42" s="555">
        <v>0</v>
      </c>
      <c r="AA42" s="555">
        <v>0</v>
      </c>
      <c r="AB42" s="555">
        <v>0</v>
      </c>
      <c r="AC42" s="555">
        <v>0</v>
      </c>
      <c r="AD42" s="555">
        <v>0</v>
      </c>
      <c r="AE42" s="555">
        <v>0</v>
      </c>
      <c r="AF42" s="555">
        <v>0</v>
      </c>
      <c r="AG42" s="555">
        <v>0</v>
      </c>
      <c r="AH42" s="555">
        <v>0</v>
      </c>
      <c r="AI42" s="555">
        <v>0</v>
      </c>
      <c r="AJ42" s="555">
        <v>0</v>
      </c>
      <c r="AK42" s="555">
        <v>0</v>
      </c>
      <c r="AL42" s="555">
        <v>0</v>
      </c>
      <c r="AM42" s="555">
        <v>0</v>
      </c>
      <c r="AN42" s="555">
        <v>0</v>
      </c>
      <c r="AO42" s="555">
        <v>0</v>
      </c>
      <c r="AP42" s="555">
        <v>0</v>
      </c>
      <c r="AQ42" s="555">
        <v>0</v>
      </c>
      <c r="AR42" s="555">
        <v>0</v>
      </c>
      <c r="AS42" s="555">
        <v>0</v>
      </c>
      <c r="AT42" s="555">
        <v>0</v>
      </c>
      <c r="AU42" s="555">
        <v>0</v>
      </c>
      <c r="AV42" s="555">
        <v>0</v>
      </c>
      <c r="AW42" s="555">
        <v>0</v>
      </c>
      <c r="AX42" s="555">
        <v>0</v>
      </c>
      <c r="AY42" s="555">
        <v>0</v>
      </c>
      <c r="AZ42" s="555">
        <v>0</v>
      </c>
      <c r="BA42" s="555">
        <v>0</v>
      </c>
      <c r="BB42" s="555">
        <v>0</v>
      </c>
      <c r="BC42" s="555">
        <v>0</v>
      </c>
      <c r="BD42" s="555">
        <v>0</v>
      </c>
      <c r="BE42" s="555">
        <v>0</v>
      </c>
      <c r="BF42" s="555">
        <v>0</v>
      </c>
      <c r="BG42" s="555">
        <v>0</v>
      </c>
      <c r="BH42" s="555">
        <v>0</v>
      </c>
      <c r="BI42" s="555">
        <v>0</v>
      </c>
      <c r="BJ42" s="555">
        <v>0</v>
      </c>
      <c r="BK42" s="555">
        <v>0</v>
      </c>
      <c r="BL42" s="555">
        <v>0</v>
      </c>
      <c r="BM42" s="555">
        <v>0</v>
      </c>
      <c r="BN42" s="555">
        <v>0</v>
      </c>
      <c r="BO42" s="555">
        <v>0</v>
      </c>
      <c r="BP42" s="555">
        <v>0</v>
      </c>
      <c r="BQ42" s="555">
        <v>0</v>
      </c>
      <c r="BR42" s="556">
        <v>8.5842064338530673</v>
      </c>
      <c r="BS42" s="556">
        <v>15.913092580289941</v>
      </c>
      <c r="BT42" s="556">
        <v>216.88252404106768</v>
      </c>
      <c r="BU42" s="556">
        <v>413.66593266033817</v>
      </c>
      <c r="BV42" s="556">
        <v>1125.1525304895706</v>
      </c>
      <c r="BW42" s="555">
        <v>3173.0251898157117</v>
      </c>
      <c r="BX42" s="555">
        <v>5726.5642384113016</v>
      </c>
      <c r="BY42" s="555">
        <v>7940.29390079926</v>
      </c>
      <c r="BZ42" s="555">
        <v>9875.3175788035041</v>
      </c>
      <c r="CA42" s="555">
        <v>13147.712943111273</v>
      </c>
      <c r="CB42" s="555">
        <v>17037.144250657922</v>
      </c>
      <c r="CC42" s="555">
        <v>23701.650586678516</v>
      </c>
      <c r="CD42" s="555">
        <v>26503.838903411022</v>
      </c>
      <c r="CE42" s="555">
        <v>27510.997190200364</v>
      </c>
      <c r="CF42" s="555">
        <v>28723.998331825005</v>
      </c>
      <c r="CG42" s="557">
        <v>30351.276274859134</v>
      </c>
    </row>
    <row r="43" spans="1:85" s="552" customFormat="1" x14ac:dyDescent="0.35">
      <c r="B43" s="558" t="s">
        <v>772</v>
      </c>
      <c r="C43" s="558"/>
      <c r="D43" s="559">
        <v>0</v>
      </c>
      <c r="E43" s="559">
        <v>0</v>
      </c>
      <c r="F43" s="559">
        <v>0</v>
      </c>
      <c r="G43" s="559">
        <v>0</v>
      </c>
      <c r="H43" s="559">
        <v>0</v>
      </c>
      <c r="I43" s="559">
        <v>0</v>
      </c>
      <c r="J43" s="559">
        <v>0</v>
      </c>
      <c r="K43" s="559">
        <v>0</v>
      </c>
      <c r="L43" s="559">
        <v>0</v>
      </c>
      <c r="M43" s="559">
        <v>0</v>
      </c>
      <c r="N43" s="559">
        <v>0</v>
      </c>
      <c r="O43" s="559">
        <v>0</v>
      </c>
      <c r="P43" s="559">
        <v>0</v>
      </c>
      <c r="Q43" s="559">
        <v>0</v>
      </c>
      <c r="R43" s="559">
        <v>0</v>
      </c>
      <c r="S43" s="559">
        <v>0</v>
      </c>
      <c r="T43" s="559">
        <v>0</v>
      </c>
      <c r="U43" s="559">
        <v>0</v>
      </c>
      <c r="V43" s="559">
        <v>0</v>
      </c>
      <c r="W43" s="559">
        <v>0</v>
      </c>
      <c r="X43" s="559">
        <v>0</v>
      </c>
      <c r="Y43" s="559">
        <v>0</v>
      </c>
      <c r="Z43" s="559">
        <v>0</v>
      </c>
      <c r="AA43" s="559">
        <v>0</v>
      </c>
      <c r="AB43" s="559">
        <v>0</v>
      </c>
      <c r="AC43" s="559">
        <v>0</v>
      </c>
      <c r="AD43" s="559">
        <v>0</v>
      </c>
      <c r="AE43" s="559">
        <v>0</v>
      </c>
      <c r="AF43" s="559">
        <v>0</v>
      </c>
      <c r="AG43" s="559">
        <v>0</v>
      </c>
      <c r="AH43" s="559">
        <v>0</v>
      </c>
      <c r="AI43" s="559">
        <v>0</v>
      </c>
      <c r="AJ43" s="559">
        <v>0</v>
      </c>
      <c r="AK43" s="559">
        <v>0</v>
      </c>
      <c r="AL43" s="559">
        <v>0</v>
      </c>
      <c r="AM43" s="559">
        <v>0</v>
      </c>
      <c r="AN43" s="559">
        <v>0</v>
      </c>
      <c r="AO43" s="559">
        <v>0</v>
      </c>
      <c r="AP43" s="559">
        <v>0</v>
      </c>
      <c r="AQ43" s="559">
        <v>0</v>
      </c>
      <c r="AR43" s="559">
        <v>0</v>
      </c>
      <c r="AS43" s="559">
        <v>0</v>
      </c>
      <c r="AT43" s="559">
        <v>0</v>
      </c>
      <c r="AU43" s="559">
        <v>0</v>
      </c>
      <c r="AV43" s="559">
        <v>0</v>
      </c>
      <c r="AW43" s="559">
        <v>0</v>
      </c>
      <c r="AX43" s="559">
        <v>0</v>
      </c>
      <c r="AY43" s="559">
        <v>0</v>
      </c>
      <c r="AZ43" s="559">
        <v>0</v>
      </c>
      <c r="BA43" s="559">
        <v>0</v>
      </c>
      <c r="BB43" s="559">
        <v>0</v>
      </c>
      <c r="BC43" s="559">
        <v>0</v>
      </c>
      <c r="BD43" s="559">
        <v>0</v>
      </c>
      <c r="BE43" s="559">
        <v>0</v>
      </c>
      <c r="BF43" s="559">
        <v>0</v>
      </c>
      <c r="BG43" s="559">
        <v>0</v>
      </c>
      <c r="BH43" s="559">
        <v>0</v>
      </c>
      <c r="BI43" s="559">
        <v>0</v>
      </c>
      <c r="BJ43" s="559">
        <v>0</v>
      </c>
      <c r="BK43" s="559">
        <v>0</v>
      </c>
      <c r="BL43" s="559">
        <v>0</v>
      </c>
      <c r="BM43" s="559">
        <v>0</v>
      </c>
      <c r="BN43" s="559">
        <v>0</v>
      </c>
      <c r="BO43" s="559">
        <v>0</v>
      </c>
      <c r="BP43" s="559">
        <v>0</v>
      </c>
      <c r="BQ43" s="559">
        <v>0</v>
      </c>
      <c r="BR43" s="559">
        <v>0</v>
      </c>
      <c r="BS43" s="559">
        <v>0</v>
      </c>
      <c r="BT43" s="559">
        <v>0</v>
      </c>
      <c r="BU43" s="559">
        <v>0</v>
      </c>
      <c r="BV43" s="559">
        <v>0</v>
      </c>
      <c r="BW43" s="559">
        <v>560.6639953730263</v>
      </c>
      <c r="BX43" s="559">
        <v>582.87509455621557</v>
      </c>
      <c r="BY43" s="559">
        <v>832.63970521308977</v>
      </c>
      <c r="BZ43" s="559">
        <v>710.65512954735163</v>
      </c>
      <c r="CA43" s="559">
        <v>786.01894742121954</v>
      </c>
      <c r="CB43" s="559">
        <v>809.64231640424487</v>
      </c>
      <c r="CC43" s="559">
        <v>844.78333796884647</v>
      </c>
      <c r="CD43" s="559">
        <v>845.33790802699991</v>
      </c>
      <c r="CE43" s="559">
        <v>829.49895486202206</v>
      </c>
      <c r="CF43" s="559">
        <v>817.64135504347848</v>
      </c>
      <c r="CG43" s="560">
        <v>825.08967143296809</v>
      </c>
    </row>
    <row r="44" spans="1:85" s="552" customFormat="1" x14ac:dyDescent="0.35">
      <c r="B44" s="558" t="s">
        <v>773</v>
      </c>
      <c r="C44" s="558"/>
      <c r="D44" s="559">
        <v>0</v>
      </c>
      <c r="E44" s="559">
        <v>0</v>
      </c>
      <c r="F44" s="559">
        <v>0</v>
      </c>
      <c r="G44" s="559">
        <v>0</v>
      </c>
      <c r="H44" s="559">
        <v>0</v>
      </c>
      <c r="I44" s="559">
        <v>0</v>
      </c>
      <c r="J44" s="559">
        <v>0</v>
      </c>
      <c r="K44" s="559">
        <v>0</v>
      </c>
      <c r="L44" s="559">
        <v>0</v>
      </c>
      <c r="M44" s="559">
        <v>0</v>
      </c>
      <c r="N44" s="559">
        <v>0</v>
      </c>
      <c r="O44" s="559">
        <v>0</v>
      </c>
      <c r="P44" s="559">
        <v>0</v>
      </c>
      <c r="Q44" s="559">
        <v>0</v>
      </c>
      <c r="R44" s="559">
        <v>0</v>
      </c>
      <c r="S44" s="559">
        <v>0</v>
      </c>
      <c r="T44" s="559">
        <v>0</v>
      </c>
      <c r="U44" s="559">
        <v>0</v>
      </c>
      <c r="V44" s="559">
        <v>0</v>
      </c>
      <c r="W44" s="559">
        <v>0</v>
      </c>
      <c r="X44" s="559">
        <v>0</v>
      </c>
      <c r="Y44" s="559">
        <v>0</v>
      </c>
      <c r="Z44" s="559">
        <v>0</v>
      </c>
      <c r="AA44" s="559">
        <v>0</v>
      </c>
      <c r="AB44" s="559">
        <v>0</v>
      </c>
      <c r="AC44" s="559">
        <v>0</v>
      </c>
      <c r="AD44" s="559">
        <v>0</v>
      </c>
      <c r="AE44" s="559">
        <v>0</v>
      </c>
      <c r="AF44" s="559">
        <v>0</v>
      </c>
      <c r="AG44" s="559">
        <v>0</v>
      </c>
      <c r="AH44" s="559">
        <v>0</v>
      </c>
      <c r="AI44" s="559">
        <v>0</v>
      </c>
      <c r="AJ44" s="559">
        <v>0</v>
      </c>
      <c r="AK44" s="559">
        <v>0</v>
      </c>
      <c r="AL44" s="559">
        <v>0</v>
      </c>
      <c r="AM44" s="559">
        <v>0</v>
      </c>
      <c r="AN44" s="559">
        <v>0</v>
      </c>
      <c r="AO44" s="559">
        <v>0</v>
      </c>
      <c r="AP44" s="559">
        <v>0</v>
      </c>
      <c r="AQ44" s="559">
        <v>0</v>
      </c>
      <c r="AR44" s="559">
        <v>0</v>
      </c>
      <c r="AS44" s="559">
        <v>0</v>
      </c>
      <c r="AT44" s="559">
        <v>0</v>
      </c>
      <c r="AU44" s="559">
        <v>0</v>
      </c>
      <c r="AV44" s="559">
        <v>0</v>
      </c>
      <c r="AW44" s="559">
        <v>0</v>
      </c>
      <c r="AX44" s="559">
        <v>0</v>
      </c>
      <c r="AY44" s="559">
        <v>0</v>
      </c>
      <c r="AZ44" s="559">
        <v>0</v>
      </c>
      <c r="BA44" s="559">
        <v>0</v>
      </c>
      <c r="BB44" s="559">
        <v>0</v>
      </c>
      <c r="BC44" s="559">
        <v>0</v>
      </c>
      <c r="BD44" s="559">
        <v>0</v>
      </c>
      <c r="BE44" s="559">
        <v>0</v>
      </c>
      <c r="BF44" s="559">
        <v>0</v>
      </c>
      <c r="BG44" s="559">
        <v>0</v>
      </c>
      <c r="BH44" s="559">
        <v>0</v>
      </c>
      <c r="BI44" s="559">
        <v>0</v>
      </c>
      <c r="BJ44" s="559">
        <v>0</v>
      </c>
      <c r="BK44" s="559">
        <v>0</v>
      </c>
      <c r="BL44" s="559">
        <v>0</v>
      </c>
      <c r="BM44" s="559">
        <v>0</v>
      </c>
      <c r="BN44" s="559">
        <v>0</v>
      </c>
      <c r="BO44" s="559">
        <v>0</v>
      </c>
      <c r="BP44" s="559">
        <v>0</v>
      </c>
      <c r="BQ44" s="559">
        <v>0</v>
      </c>
      <c r="BR44" s="559">
        <v>0</v>
      </c>
      <c r="BS44" s="559">
        <v>0</v>
      </c>
      <c r="BT44" s="559">
        <v>0</v>
      </c>
      <c r="BU44" s="559">
        <v>0</v>
      </c>
      <c r="BV44" s="559">
        <v>0</v>
      </c>
      <c r="BW44" s="559">
        <v>548.25820432802675</v>
      </c>
      <c r="BX44" s="559">
        <v>962.78091965990529</v>
      </c>
      <c r="BY44" s="559">
        <v>1196.5351418833279</v>
      </c>
      <c r="BZ44" s="559">
        <v>1435.1713981782873</v>
      </c>
      <c r="CA44" s="559">
        <v>1876.3564694883732</v>
      </c>
      <c r="CB44" s="559">
        <v>2334.6597544791757</v>
      </c>
      <c r="CC44" s="559">
        <v>3477.5688033564934</v>
      </c>
      <c r="CD44" s="559">
        <v>4363.0971025679228</v>
      </c>
      <c r="CE44" s="559">
        <v>4966.0181120449251</v>
      </c>
      <c r="CF44" s="559">
        <v>5369.4174517889705</v>
      </c>
      <c r="CG44" s="560">
        <v>5336.8316058132932</v>
      </c>
    </row>
    <row r="45" spans="1:85" s="561" customFormat="1" ht="27" customHeight="1" x14ac:dyDescent="0.35">
      <c r="B45" s="562" t="s">
        <v>774</v>
      </c>
      <c r="C45" s="563"/>
      <c r="D45" s="559">
        <v>0</v>
      </c>
      <c r="E45" s="559">
        <v>0</v>
      </c>
      <c r="F45" s="559">
        <v>0</v>
      </c>
      <c r="G45" s="559">
        <v>0</v>
      </c>
      <c r="H45" s="559">
        <v>0</v>
      </c>
      <c r="I45" s="559">
        <v>0</v>
      </c>
      <c r="J45" s="559">
        <v>0</v>
      </c>
      <c r="K45" s="559">
        <v>0</v>
      </c>
      <c r="L45" s="559">
        <v>0</v>
      </c>
      <c r="M45" s="559">
        <v>0</v>
      </c>
      <c r="N45" s="559">
        <v>0</v>
      </c>
      <c r="O45" s="559">
        <v>0</v>
      </c>
      <c r="P45" s="559">
        <v>0</v>
      </c>
      <c r="Q45" s="559">
        <v>0</v>
      </c>
      <c r="R45" s="559">
        <v>0</v>
      </c>
      <c r="S45" s="559">
        <v>0</v>
      </c>
      <c r="T45" s="559">
        <v>0</v>
      </c>
      <c r="U45" s="559">
        <v>0</v>
      </c>
      <c r="V45" s="559">
        <v>0</v>
      </c>
      <c r="W45" s="559">
        <v>0</v>
      </c>
      <c r="X45" s="559">
        <v>0</v>
      </c>
      <c r="Y45" s="559">
        <v>0</v>
      </c>
      <c r="Z45" s="559">
        <v>0</v>
      </c>
      <c r="AA45" s="559">
        <v>0</v>
      </c>
      <c r="AB45" s="559">
        <v>0</v>
      </c>
      <c r="AC45" s="559">
        <v>0</v>
      </c>
      <c r="AD45" s="559">
        <v>0</v>
      </c>
      <c r="AE45" s="559">
        <v>0</v>
      </c>
      <c r="AF45" s="559">
        <v>0</v>
      </c>
      <c r="AG45" s="559">
        <v>0</v>
      </c>
      <c r="AH45" s="559">
        <v>0</v>
      </c>
      <c r="AI45" s="559">
        <v>0</v>
      </c>
      <c r="AJ45" s="559">
        <v>0</v>
      </c>
      <c r="AK45" s="559">
        <v>0</v>
      </c>
      <c r="AL45" s="559">
        <v>0</v>
      </c>
      <c r="AM45" s="559">
        <v>0</v>
      </c>
      <c r="AN45" s="559">
        <v>0</v>
      </c>
      <c r="AO45" s="559">
        <v>0</v>
      </c>
      <c r="AP45" s="559">
        <v>0</v>
      </c>
      <c r="AQ45" s="559">
        <v>0</v>
      </c>
      <c r="AR45" s="559">
        <v>0</v>
      </c>
      <c r="AS45" s="559">
        <v>0</v>
      </c>
      <c r="AT45" s="559">
        <v>0</v>
      </c>
      <c r="AU45" s="559">
        <v>0</v>
      </c>
      <c r="AV45" s="559">
        <v>0</v>
      </c>
      <c r="AW45" s="559">
        <v>0</v>
      </c>
      <c r="AX45" s="559">
        <v>0</v>
      </c>
      <c r="AY45" s="559">
        <v>0</v>
      </c>
      <c r="AZ45" s="559">
        <v>0</v>
      </c>
      <c r="BA45" s="559">
        <v>0</v>
      </c>
      <c r="BB45" s="559">
        <v>0</v>
      </c>
      <c r="BC45" s="559">
        <v>0</v>
      </c>
      <c r="BD45" s="559">
        <v>0</v>
      </c>
      <c r="BE45" s="559">
        <v>0</v>
      </c>
      <c r="BF45" s="559">
        <v>0</v>
      </c>
      <c r="BG45" s="559">
        <v>0</v>
      </c>
      <c r="BH45" s="559">
        <v>0</v>
      </c>
      <c r="BI45" s="559">
        <v>0</v>
      </c>
      <c r="BJ45" s="559">
        <v>0</v>
      </c>
      <c r="BK45" s="559">
        <v>0</v>
      </c>
      <c r="BL45" s="559">
        <v>0</v>
      </c>
      <c r="BM45" s="559">
        <v>0</v>
      </c>
      <c r="BN45" s="559">
        <v>0</v>
      </c>
      <c r="BO45" s="559">
        <v>0</v>
      </c>
      <c r="BP45" s="559">
        <v>0</v>
      </c>
      <c r="BQ45" s="559">
        <v>0</v>
      </c>
      <c r="BR45" s="559">
        <v>0</v>
      </c>
      <c r="BS45" s="559">
        <v>0</v>
      </c>
      <c r="BT45" s="559">
        <v>0</v>
      </c>
      <c r="BU45" s="559">
        <v>0</v>
      </c>
      <c r="BV45" s="559">
        <v>0</v>
      </c>
      <c r="BW45" s="559">
        <v>2064.1029901146585</v>
      </c>
      <c r="BX45" s="559">
        <v>4180.9082241951819</v>
      </c>
      <c r="BY45" s="559">
        <v>5911.1190537028424</v>
      </c>
      <c r="BZ45" s="559">
        <v>7729.4910510778645</v>
      </c>
      <c r="CA45" s="559">
        <v>10485.337526201678</v>
      </c>
      <c r="CB45" s="559">
        <v>13892.842179774501</v>
      </c>
      <c r="CC45" s="559">
        <v>19379.298445353172</v>
      </c>
      <c r="CD45" s="559">
        <v>21295.403892816103</v>
      </c>
      <c r="CE45" s="559">
        <v>21715.480123293411</v>
      </c>
      <c r="CF45" s="559">
        <v>22536.939524992562</v>
      </c>
      <c r="CG45" s="560">
        <v>24189.354997612871</v>
      </c>
    </row>
    <row r="46" spans="1:85" ht="25.4" customHeight="1" x14ac:dyDescent="0.35">
      <c r="A46" s="439"/>
      <c r="B46" s="470" t="s">
        <v>775</v>
      </c>
      <c r="C46" s="564"/>
      <c r="D46" s="549">
        <f t="shared" ref="D46:AI46" si="29">SUM(D48:D49)</f>
        <v>0</v>
      </c>
      <c r="E46" s="549">
        <f t="shared" si="29"/>
        <v>0</v>
      </c>
      <c r="F46" s="549">
        <f t="shared" si="29"/>
        <v>0</v>
      </c>
      <c r="G46" s="549">
        <f t="shared" si="29"/>
        <v>0</v>
      </c>
      <c r="H46" s="549">
        <f t="shared" si="29"/>
        <v>0</v>
      </c>
      <c r="I46" s="549">
        <f t="shared" si="29"/>
        <v>0</v>
      </c>
      <c r="J46" s="549">
        <f t="shared" si="29"/>
        <v>0</v>
      </c>
      <c r="K46" s="549">
        <f t="shared" si="29"/>
        <v>0</v>
      </c>
      <c r="L46" s="549">
        <f t="shared" si="29"/>
        <v>0</v>
      </c>
      <c r="M46" s="549">
        <f t="shared" si="29"/>
        <v>0</v>
      </c>
      <c r="N46" s="549">
        <f t="shared" si="29"/>
        <v>0</v>
      </c>
      <c r="O46" s="549">
        <f t="shared" si="29"/>
        <v>0</v>
      </c>
      <c r="P46" s="549">
        <f t="shared" si="29"/>
        <v>0</v>
      </c>
      <c r="Q46" s="549">
        <f t="shared" si="29"/>
        <v>0</v>
      </c>
      <c r="R46" s="549">
        <f t="shared" si="29"/>
        <v>0</v>
      </c>
      <c r="S46" s="549">
        <f t="shared" si="29"/>
        <v>0</v>
      </c>
      <c r="T46" s="549">
        <f t="shared" si="29"/>
        <v>0</v>
      </c>
      <c r="U46" s="549">
        <f t="shared" si="29"/>
        <v>0</v>
      </c>
      <c r="V46" s="549">
        <f t="shared" si="29"/>
        <v>0</v>
      </c>
      <c r="W46" s="549">
        <f t="shared" si="29"/>
        <v>0</v>
      </c>
      <c r="X46" s="549">
        <f t="shared" si="29"/>
        <v>0</v>
      </c>
      <c r="Y46" s="549">
        <f t="shared" si="29"/>
        <v>0</v>
      </c>
      <c r="Z46" s="549">
        <f t="shared" si="29"/>
        <v>0</v>
      </c>
      <c r="AA46" s="549">
        <f t="shared" si="29"/>
        <v>0</v>
      </c>
      <c r="AB46" s="549">
        <f t="shared" si="29"/>
        <v>0</v>
      </c>
      <c r="AC46" s="549">
        <f t="shared" si="29"/>
        <v>0</v>
      </c>
      <c r="AD46" s="549">
        <f t="shared" si="29"/>
        <v>0</v>
      </c>
      <c r="AE46" s="549">
        <f t="shared" si="29"/>
        <v>0</v>
      </c>
      <c r="AF46" s="549">
        <f t="shared" si="29"/>
        <v>0</v>
      </c>
      <c r="AG46" s="549">
        <f t="shared" si="29"/>
        <v>0</v>
      </c>
      <c r="AH46" s="549">
        <f t="shared" si="29"/>
        <v>130</v>
      </c>
      <c r="AI46" s="549">
        <f t="shared" si="29"/>
        <v>146</v>
      </c>
      <c r="AJ46" s="549">
        <f t="shared" ref="AJ46:BG46" si="30">SUM(AJ48:AJ49)</f>
        <v>172</v>
      </c>
      <c r="AK46" s="549">
        <f t="shared" si="30"/>
        <v>198</v>
      </c>
      <c r="AL46" s="549">
        <f t="shared" si="30"/>
        <v>259</v>
      </c>
      <c r="AM46" s="549">
        <f t="shared" si="30"/>
        <v>305</v>
      </c>
      <c r="AN46" s="549">
        <f t="shared" si="30"/>
        <v>353</v>
      </c>
      <c r="AO46" s="549">
        <f t="shared" si="30"/>
        <v>432</v>
      </c>
      <c r="AP46" s="549">
        <f t="shared" si="30"/>
        <v>539</v>
      </c>
      <c r="AQ46" s="549">
        <f t="shared" si="30"/>
        <v>587</v>
      </c>
      <c r="AR46" s="549">
        <f t="shared" si="30"/>
        <v>772</v>
      </c>
      <c r="AS46" s="549">
        <f t="shared" si="30"/>
        <v>902</v>
      </c>
      <c r="AT46" s="549">
        <f t="shared" si="30"/>
        <v>1081.992</v>
      </c>
      <c r="AU46" s="549">
        <f t="shared" si="30"/>
        <v>1399</v>
      </c>
      <c r="AV46" s="549">
        <f t="shared" si="30"/>
        <v>1899</v>
      </c>
      <c r="AW46" s="549">
        <f t="shared" si="30"/>
        <v>2358</v>
      </c>
      <c r="AX46" s="549">
        <f t="shared" si="30"/>
        <v>2758</v>
      </c>
      <c r="AY46" s="549">
        <f t="shared" si="30"/>
        <v>3222</v>
      </c>
      <c r="AZ46" s="549">
        <f t="shared" si="30"/>
        <v>3507</v>
      </c>
      <c r="BA46" s="549">
        <f t="shared" si="30"/>
        <v>3679</v>
      </c>
      <c r="BB46" s="549">
        <f t="shared" si="30"/>
        <v>3848</v>
      </c>
      <c r="BC46" s="549">
        <f t="shared" si="30"/>
        <v>4051</v>
      </c>
      <c r="BD46" s="549">
        <f t="shared" si="30"/>
        <v>4400</v>
      </c>
      <c r="BE46" s="549">
        <f t="shared" si="30"/>
        <v>4769</v>
      </c>
      <c r="BF46" s="549">
        <f t="shared" si="30"/>
        <v>4773</v>
      </c>
      <c r="BG46" s="549">
        <f t="shared" si="30"/>
        <v>5005</v>
      </c>
      <c r="BH46" s="565">
        <f t="shared" ref="BH46:CG46" si="31">+BH50</f>
        <v>4716.6390675993789</v>
      </c>
      <c r="BI46" s="549">
        <f t="shared" si="31"/>
        <v>4532.1900443650775</v>
      </c>
      <c r="BJ46" s="549">
        <f t="shared" si="31"/>
        <v>4574.2510630700235</v>
      </c>
      <c r="BK46" s="549">
        <f t="shared" si="31"/>
        <v>5056.8584049752199</v>
      </c>
      <c r="BL46" s="549">
        <f t="shared" si="31"/>
        <v>5098.7516794821649</v>
      </c>
      <c r="BM46" s="549">
        <f t="shared" si="31"/>
        <v>4984.9200626353177</v>
      </c>
      <c r="BN46" s="549">
        <f t="shared" si="31"/>
        <v>4635.0118573493246</v>
      </c>
      <c r="BO46" s="549">
        <f t="shared" si="31"/>
        <v>4042.2862376047092</v>
      </c>
      <c r="BP46" s="549">
        <f t="shared" si="31"/>
        <v>2489.4119175746559</v>
      </c>
      <c r="BQ46" s="549">
        <f t="shared" si="31"/>
        <v>991.64976374931302</v>
      </c>
      <c r="BR46" s="549">
        <f t="shared" si="31"/>
        <v>459.84335153560301</v>
      </c>
      <c r="BS46" s="549">
        <f t="shared" si="31"/>
        <v>233.19424866448765</v>
      </c>
      <c r="BT46" s="549">
        <f t="shared" si="31"/>
        <v>99.729245369872473</v>
      </c>
      <c r="BU46" s="549">
        <f t="shared" si="31"/>
        <v>28.960770188816397</v>
      </c>
      <c r="BV46" s="549">
        <f t="shared" si="31"/>
        <v>3.1480217970206676</v>
      </c>
      <c r="BW46" s="549">
        <f t="shared" si="31"/>
        <v>1.4391787459022238</v>
      </c>
      <c r="BX46" s="549">
        <f t="shared" si="31"/>
        <v>1.1305357850676372</v>
      </c>
      <c r="BY46" s="549">
        <f t="shared" si="31"/>
        <v>0.8463298461661708</v>
      </c>
      <c r="BZ46" s="549">
        <f t="shared" si="31"/>
        <v>0.93882609294886055</v>
      </c>
      <c r="CA46" s="549">
        <f t="shared" si="31"/>
        <v>0.64315477229319229</v>
      </c>
      <c r="CB46" s="549">
        <f t="shared" si="31"/>
        <v>0.20696460798368854</v>
      </c>
      <c r="CC46" s="549">
        <f t="shared" si="31"/>
        <v>3.2886317892635518E-5</v>
      </c>
      <c r="CD46" s="549">
        <f t="shared" si="31"/>
        <v>-8.5640471309121437E-5</v>
      </c>
      <c r="CE46" s="549">
        <f t="shared" si="31"/>
        <v>-1.3314379788666828E-3</v>
      </c>
      <c r="CF46" s="549">
        <f t="shared" si="31"/>
        <v>-1.6279291068871042E-3</v>
      </c>
      <c r="CG46" s="550">
        <f t="shared" si="31"/>
        <v>-1.6870911322717087E-3</v>
      </c>
    </row>
    <row r="47" spans="1:85" ht="15" customHeight="1" x14ac:dyDescent="0.35">
      <c r="A47" s="439"/>
      <c r="B47" s="486" t="s">
        <v>776</v>
      </c>
      <c r="C47" s="564"/>
      <c r="D47" s="545">
        <f t="shared" ref="D47:AI47" si="32">+D48+D49</f>
        <v>0</v>
      </c>
      <c r="E47" s="545">
        <f t="shared" si="32"/>
        <v>0</v>
      </c>
      <c r="F47" s="545">
        <f t="shared" si="32"/>
        <v>0</v>
      </c>
      <c r="G47" s="545">
        <f t="shared" si="32"/>
        <v>0</v>
      </c>
      <c r="H47" s="545">
        <f t="shared" si="32"/>
        <v>0</v>
      </c>
      <c r="I47" s="545">
        <f t="shared" si="32"/>
        <v>0</v>
      </c>
      <c r="J47" s="545">
        <f t="shared" si="32"/>
        <v>0</v>
      </c>
      <c r="K47" s="545">
        <f t="shared" si="32"/>
        <v>0</v>
      </c>
      <c r="L47" s="545">
        <f t="shared" si="32"/>
        <v>0</v>
      </c>
      <c r="M47" s="545">
        <f t="shared" si="32"/>
        <v>0</v>
      </c>
      <c r="N47" s="545">
        <f t="shared" si="32"/>
        <v>0</v>
      </c>
      <c r="O47" s="545">
        <f t="shared" si="32"/>
        <v>0</v>
      </c>
      <c r="P47" s="545">
        <f t="shared" si="32"/>
        <v>0</v>
      </c>
      <c r="Q47" s="545">
        <f t="shared" si="32"/>
        <v>0</v>
      </c>
      <c r="R47" s="545">
        <f t="shared" si="32"/>
        <v>0</v>
      </c>
      <c r="S47" s="545">
        <f t="shared" si="32"/>
        <v>0</v>
      </c>
      <c r="T47" s="545">
        <f t="shared" si="32"/>
        <v>0</v>
      </c>
      <c r="U47" s="545">
        <f t="shared" si="32"/>
        <v>0</v>
      </c>
      <c r="V47" s="545">
        <f t="shared" si="32"/>
        <v>0</v>
      </c>
      <c r="W47" s="545">
        <f t="shared" si="32"/>
        <v>0</v>
      </c>
      <c r="X47" s="545">
        <f t="shared" si="32"/>
        <v>0</v>
      </c>
      <c r="Y47" s="545">
        <f t="shared" si="32"/>
        <v>0</v>
      </c>
      <c r="Z47" s="545">
        <f t="shared" si="32"/>
        <v>0</v>
      </c>
      <c r="AA47" s="545">
        <f t="shared" si="32"/>
        <v>0</v>
      </c>
      <c r="AB47" s="545">
        <f t="shared" si="32"/>
        <v>0</v>
      </c>
      <c r="AC47" s="545">
        <f t="shared" si="32"/>
        <v>0</v>
      </c>
      <c r="AD47" s="545">
        <f t="shared" si="32"/>
        <v>0</v>
      </c>
      <c r="AE47" s="545">
        <f t="shared" si="32"/>
        <v>0</v>
      </c>
      <c r="AF47" s="545">
        <f t="shared" si="32"/>
        <v>0</v>
      </c>
      <c r="AG47" s="545">
        <f t="shared" si="32"/>
        <v>0</v>
      </c>
      <c r="AH47" s="545">
        <f t="shared" si="32"/>
        <v>130</v>
      </c>
      <c r="AI47" s="545">
        <f t="shared" si="32"/>
        <v>146</v>
      </c>
      <c r="AJ47" s="545">
        <f t="shared" ref="AJ47:BO47" si="33">+AJ48+AJ49</f>
        <v>172</v>
      </c>
      <c r="AK47" s="545">
        <f t="shared" si="33"/>
        <v>198</v>
      </c>
      <c r="AL47" s="545">
        <f t="shared" si="33"/>
        <v>259</v>
      </c>
      <c r="AM47" s="545">
        <f t="shared" si="33"/>
        <v>305</v>
      </c>
      <c r="AN47" s="545">
        <f t="shared" si="33"/>
        <v>353</v>
      </c>
      <c r="AO47" s="545">
        <f t="shared" si="33"/>
        <v>432</v>
      </c>
      <c r="AP47" s="545">
        <f t="shared" si="33"/>
        <v>539</v>
      </c>
      <c r="AQ47" s="545">
        <f t="shared" si="33"/>
        <v>587</v>
      </c>
      <c r="AR47" s="545">
        <f t="shared" si="33"/>
        <v>772</v>
      </c>
      <c r="AS47" s="545">
        <f t="shared" si="33"/>
        <v>902</v>
      </c>
      <c r="AT47" s="545">
        <f t="shared" si="33"/>
        <v>1081.992</v>
      </c>
      <c r="AU47" s="545">
        <f t="shared" si="33"/>
        <v>1399</v>
      </c>
      <c r="AV47" s="545">
        <f t="shared" si="33"/>
        <v>1899</v>
      </c>
      <c r="AW47" s="545">
        <f t="shared" si="33"/>
        <v>2358</v>
      </c>
      <c r="AX47" s="545">
        <f t="shared" si="33"/>
        <v>2758</v>
      </c>
      <c r="AY47" s="545">
        <f t="shared" si="33"/>
        <v>3222</v>
      </c>
      <c r="AZ47" s="545">
        <f t="shared" si="33"/>
        <v>3507</v>
      </c>
      <c r="BA47" s="545">
        <f t="shared" si="33"/>
        <v>3679</v>
      </c>
      <c r="BB47" s="545">
        <f t="shared" si="33"/>
        <v>3848</v>
      </c>
      <c r="BC47" s="545">
        <f t="shared" si="33"/>
        <v>4051</v>
      </c>
      <c r="BD47" s="545">
        <f t="shared" si="33"/>
        <v>4400</v>
      </c>
      <c r="BE47" s="545">
        <f t="shared" si="33"/>
        <v>4769</v>
      </c>
      <c r="BF47" s="545">
        <f t="shared" si="33"/>
        <v>4773</v>
      </c>
      <c r="BG47" s="545">
        <f t="shared" si="33"/>
        <v>5005</v>
      </c>
      <c r="BH47" s="545">
        <f t="shared" si="33"/>
        <v>5066</v>
      </c>
      <c r="BI47" s="545">
        <f t="shared" si="33"/>
        <v>5028</v>
      </c>
      <c r="BJ47" s="545">
        <f t="shared" si="33"/>
        <v>5094</v>
      </c>
      <c r="BK47" s="545">
        <f t="shared" si="33"/>
        <v>5397</v>
      </c>
      <c r="BL47" s="545">
        <f t="shared" si="33"/>
        <v>5322</v>
      </c>
      <c r="BM47" s="545">
        <f t="shared" si="33"/>
        <v>5211</v>
      </c>
      <c r="BN47" s="545">
        <f t="shared" si="33"/>
        <v>0</v>
      </c>
      <c r="BO47" s="545">
        <f t="shared" si="33"/>
        <v>0</v>
      </c>
      <c r="BP47" s="545">
        <f t="shared" ref="BP47:CG47" si="34">+BP48+BP49</f>
        <v>0</v>
      </c>
      <c r="BQ47" s="545">
        <f t="shared" si="34"/>
        <v>0</v>
      </c>
      <c r="BR47" s="545">
        <f t="shared" si="34"/>
        <v>0</v>
      </c>
      <c r="BS47" s="545">
        <f t="shared" si="34"/>
        <v>0</v>
      </c>
      <c r="BT47" s="545">
        <f t="shared" si="34"/>
        <v>0</v>
      </c>
      <c r="BU47" s="545">
        <f t="shared" si="34"/>
        <v>0</v>
      </c>
      <c r="BV47" s="545">
        <f t="shared" si="34"/>
        <v>0</v>
      </c>
      <c r="BW47" s="545">
        <f t="shared" si="34"/>
        <v>0</v>
      </c>
      <c r="BX47" s="545">
        <f t="shared" si="34"/>
        <v>0</v>
      </c>
      <c r="BY47" s="545">
        <f t="shared" si="34"/>
        <v>0</v>
      </c>
      <c r="BZ47" s="545">
        <f t="shared" si="34"/>
        <v>0</v>
      </c>
      <c r="CA47" s="545">
        <f t="shared" si="34"/>
        <v>0</v>
      </c>
      <c r="CB47" s="545">
        <f t="shared" si="34"/>
        <v>0</v>
      </c>
      <c r="CC47" s="545">
        <f t="shared" si="34"/>
        <v>0</v>
      </c>
      <c r="CD47" s="545">
        <f t="shared" si="34"/>
        <v>0</v>
      </c>
      <c r="CE47" s="545">
        <f t="shared" si="34"/>
        <v>0</v>
      </c>
      <c r="CF47" s="545">
        <f t="shared" si="34"/>
        <v>0</v>
      </c>
      <c r="CG47" s="547">
        <f t="shared" si="34"/>
        <v>0</v>
      </c>
    </row>
    <row r="48" spans="1:85" x14ac:dyDescent="0.35">
      <c r="A48" s="439"/>
      <c r="B48" s="292" t="s">
        <v>777</v>
      </c>
      <c r="C48" s="486"/>
      <c r="D48" s="545">
        <f>'Income Support'!D25</f>
        <v>0</v>
      </c>
      <c r="E48" s="545">
        <f>'Income Support'!E25</f>
        <v>0</v>
      </c>
      <c r="F48" s="545">
        <f>'Income Support'!F25</f>
        <v>0</v>
      </c>
      <c r="G48" s="545">
        <f>'Income Support'!G25</f>
        <v>0</v>
      </c>
      <c r="H48" s="545">
        <f>'Income Support'!H25</f>
        <v>0</v>
      </c>
      <c r="I48" s="545">
        <f>'Income Support'!I25</f>
        <v>0</v>
      </c>
      <c r="J48" s="545">
        <f>'Income Support'!J25</f>
        <v>0</v>
      </c>
      <c r="K48" s="545">
        <f>'Income Support'!K25</f>
        <v>0</v>
      </c>
      <c r="L48" s="545">
        <f>'Income Support'!L25</f>
        <v>0</v>
      </c>
      <c r="M48" s="545">
        <f>'Income Support'!M25</f>
        <v>0</v>
      </c>
      <c r="N48" s="545">
        <f>'Income Support'!N25</f>
        <v>0</v>
      </c>
      <c r="O48" s="545">
        <f>'Income Support'!O25</f>
        <v>0</v>
      </c>
      <c r="P48" s="545">
        <f>'Income Support'!P25</f>
        <v>0</v>
      </c>
      <c r="Q48" s="545">
        <f>'Income Support'!Q25</f>
        <v>0</v>
      </c>
      <c r="R48" s="545">
        <f>'Income Support'!R25</f>
        <v>0</v>
      </c>
      <c r="S48" s="545">
        <f>'Income Support'!S25</f>
        <v>0</v>
      </c>
      <c r="T48" s="545">
        <f>'Income Support'!T25</f>
        <v>0</v>
      </c>
      <c r="U48" s="545">
        <f>'Income Support'!U25</f>
        <v>0</v>
      </c>
      <c r="V48" s="545">
        <f>'Income Support'!V25</f>
        <v>0</v>
      </c>
      <c r="W48" s="545">
        <f>'Income Support'!W25</f>
        <v>0</v>
      </c>
      <c r="X48" s="545">
        <f>'Income Support'!X25</f>
        <v>0</v>
      </c>
      <c r="Y48" s="545">
        <f>'Income Support'!Y25</f>
        <v>0</v>
      </c>
      <c r="Z48" s="545">
        <f>'Income Support'!Z25</f>
        <v>0</v>
      </c>
      <c r="AA48" s="545">
        <f>'Income Support'!AA25</f>
        <v>0</v>
      </c>
      <c r="AB48" s="545">
        <f>'Income Support'!AB25</f>
        <v>0</v>
      </c>
      <c r="AC48" s="545">
        <f>'Income Support'!AC25</f>
        <v>0</v>
      </c>
      <c r="AD48" s="545">
        <f>'Income Support'!AD25</f>
        <v>0</v>
      </c>
      <c r="AE48" s="545">
        <f>'Income Support'!AE25</f>
        <v>0</v>
      </c>
      <c r="AF48" s="545">
        <f>'Income Support'!AF25</f>
        <v>0</v>
      </c>
      <c r="AG48" s="545">
        <f>'Income Support'!AG25</f>
        <v>0</v>
      </c>
      <c r="AH48" s="545">
        <f>'Income Support'!AH25</f>
        <v>99</v>
      </c>
      <c r="AI48" s="545">
        <f>'Income Support'!AI25</f>
        <v>112</v>
      </c>
      <c r="AJ48" s="545">
        <f>'Income Support'!AJ25</f>
        <v>131</v>
      </c>
      <c r="AK48" s="545">
        <f>'Income Support'!AK25</f>
        <v>151</v>
      </c>
      <c r="AL48" s="545">
        <f>'Income Support'!AL25</f>
        <v>198</v>
      </c>
      <c r="AM48" s="545">
        <f>'Income Support'!AM25</f>
        <v>233</v>
      </c>
      <c r="AN48" s="545">
        <f>'Income Support'!AN25</f>
        <v>270</v>
      </c>
      <c r="AO48" s="545">
        <f>'Income Support'!AO25</f>
        <v>331</v>
      </c>
      <c r="AP48" s="545">
        <f>'Income Support'!AP25</f>
        <v>412</v>
      </c>
      <c r="AQ48" s="545">
        <f>'Income Support'!AQ25</f>
        <v>449</v>
      </c>
      <c r="AR48" s="545">
        <f>'Income Support'!AR25</f>
        <v>590</v>
      </c>
      <c r="AS48" s="545">
        <f>'Income Support'!AS25</f>
        <v>704</v>
      </c>
      <c r="AT48" s="545">
        <f>'Income Support'!AT25</f>
        <v>918.399</v>
      </c>
      <c r="AU48" s="545">
        <f>'Income Support'!AU25</f>
        <v>1130</v>
      </c>
      <c r="AV48" s="545">
        <f>'Income Support'!AV25</f>
        <v>1632</v>
      </c>
      <c r="AW48" s="545">
        <f>'Income Support'!AW25</f>
        <v>2094</v>
      </c>
      <c r="AX48" s="545">
        <f>'Income Support'!AX25</f>
        <v>2473</v>
      </c>
      <c r="AY48" s="545">
        <f>'Income Support'!AY25</f>
        <v>2858</v>
      </c>
      <c r="AZ48" s="545">
        <f>'Income Support'!AZ25</f>
        <v>3010</v>
      </c>
      <c r="BA48" s="545">
        <f>'Income Support'!BA25</f>
        <v>3163</v>
      </c>
      <c r="BB48" s="545">
        <f>'Income Support'!BB25</f>
        <v>3396</v>
      </c>
      <c r="BC48" s="545">
        <f>'Income Support'!BC25</f>
        <v>3604</v>
      </c>
      <c r="BD48" s="545">
        <f>'Income Support'!BD25</f>
        <v>3952</v>
      </c>
      <c r="BE48" s="545">
        <f>'Income Support'!BE25</f>
        <v>4332</v>
      </c>
      <c r="BF48" s="545">
        <f>'Income Support'!BF25</f>
        <v>4346</v>
      </c>
      <c r="BG48" s="545">
        <f>'Income Support'!BG25</f>
        <v>4567</v>
      </c>
      <c r="BH48" s="545">
        <f>'Income Support'!BH25</f>
        <v>4659</v>
      </c>
      <c r="BI48" s="545">
        <f>'Income Support'!BI25</f>
        <v>4720</v>
      </c>
      <c r="BJ48" s="545">
        <f>'Income Support'!BJ25</f>
        <v>4790</v>
      </c>
      <c r="BK48" s="545">
        <f>'Income Support'!BK25</f>
        <v>5049</v>
      </c>
      <c r="BL48" s="545">
        <f>'Income Support'!BL25</f>
        <v>5055</v>
      </c>
      <c r="BM48" s="545">
        <f>'Income Support'!BM25</f>
        <v>5136</v>
      </c>
      <c r="BN48" s="545">
        <f>'Income Support'!BN25</f>
        <v>0</v>
      </c>
      <c r="BO48" s="545">
        <f>'Income Support'!BO25</f>
        <v>0</v>
      </c>
      <c r="BP48" s="545">
        <f>'Income Support'!BP25</f>
        <v>0</v>
      </c>
      <c r="BQ48" s="545">
        <f>'Income Support'!BQ25</f>
        <v>0</v>
      </c>
      <c r="BR48" s="545">
        <f>'Income Support'!BR25</f>
        <v>0</v>
      </c>
      <c r="BS48" s="545">
        <f>'Income Support'!BS25</f>
        <v>0</v>
      </c>
      <c r="BT48" s="545">
        <f>'Income Support'!BT25</f>
        <v>0</v>
      </c>
      <c r="BU48" s="545">
        <f>'Income Support'!BU25</f>
        <v>0</v>
      </c>
      <c r="BV48" s="545">
        <f>'Income Support'!BV25</f>
        <v>0</v>
      </c>
      <c r="BW48" s="545">
        <f>'Income Support'!BW25</f>
        <v>0</v>
      </c>
      <c r="BX48" s="545">
        <f>'Income Support'!BX25</f>
        <v>0</v>
      </c>
      <c r="BY48" s="545">
        <f>'Income Support'!BY25</f>
        <v>0</v>
      </c>
      <c r="BZ48" s="545">
        <f>'Income Support'!BZ25</f>
        <v>0</v>
      </c>
      <c r="CA48" s="545">
        <f>'Income Support'!CA25</f>
        <v>0</v>
      </c>
      <c r="CB48" s="545">
        <f>'Income Support'!CB25</f>
        <v>0</v>
      </c>
      <c r="CC48" s="545">
        <f>'Income Support'!CC25</f>
        <v>0</v>
      </c>
      <c r="CD48" s="545">
        <f>'Income Support'!CD25</f>
        <v>0</v>
      </c>
      <c r="CE48" s="545">
        <f>'Income Support'!CE25</f>
        <v>0</v>
      </c>
      <c r="CF48" s="545">
        <f>'Income Support'!CF25</f>
        <v>0</v>
      </c>
      <c r="CG48" s="547">
        <f>'Income Support'!CG25</f>
        <v>0</v>
      </c>
    </row>
    <row r="49" spans="1:85" x14ac:dyDescent="0.35">
      <c r="A49" s="439"/>
      <c r="B49" s="292" t="s">
        <v>778</v>
      </c>
      <c r="C49" s="486"/>
      <c r="D49" s="545">
        <f>'Income Support'!D27</f>
        <v>0</v>
      </c>
      <c r="E49" s="545">
        <f>'Income Support'!E27</f>
        <v>0</v>
      </c>
      <c r="F49" s="545">
        <f>'Income Support'!F27</f>
        <v>0</v>
      </c>
      <c r="G49" s="545">
        <f>'Income Support'!G27</f>
        <v>0</v>
      </c>
      <c r="H49" s="545">
        <f>'Income Support'!H27</f>
        <v>0</v>
      </c>
      <c r="I49" s="545">
        <f>'Income Support'!I27</f>
        <v>0</v>
      </c>
      <c r="J49" s="545">
        <f>'Income Support'!J27</f>
        <v>0</v>
      </c>
      <c r="K49" s="545">
        <f>'Income Support'!K27</f>
        <v>0</v>
      </c>
      <c r="L49" s="545">
        <f>'Income Support'!L27</f>
        <v>0</v>
      </c>
      <c r="M49" s="545">
        <f>'Income Support'!M27</f>
        <v>0</v>
      </c>
      <c r="N49" s="545">
        <f>'Income Support'!N27</f>
        <v>0</v>
      </c>
      <c r="O49" s="545">
        <f>'Income Support'!O27</f>
        <v>0</v>
      </c>
      <c r="P49" s="545">
        <f>'Income Support'!P27</f>
        <v>0</v>
      </c>
      <c r="Q49" s="545">
        <f>'Income Support'!Q27</f>
        <v>0</v>
      </c>
      <c r="R49" s="545">
        <f>'Income Support'!R27</f>
        <v>0</v>
      </c>
      <c r="S49" s="545">
        <f>'Income Support'!S27</f>
        <v>0</v>
      </c>
      <c r="T49" s="545">
        <f>'Income Support'!T27</f>
        <v>0</v>
      </c>
      <c r="U49" s="545">
        <f>'Income Support'!U27</f>
        <v>0</v>
      </c>
      <c r="V49" s="545">
        <f>'Income Support'!V27</f>
        <v>0</v>
      </c>
      <c r="W49" s="545">
        <f>'Income Support'!W27</f>
        <v>0</v>
      </c>
      <c r="X49" s="545">
        <f>'Income Support'!X27</f>
        <v>0</v>
      </c>
      <c r="Y49" s="545">
        <f>'Income Support'!Y27</f>
        <v>0</v>
      </c>
      <c r="Z49" s="545">
        <f>'Income Support'!Z27</f>
        <v>0</v>
      </c>
      <c r="AA49" s="545">
        <f>'Income Support'!AA27</f>
        <v>0</v>
      </c>
      <c r="AB49" s="545">
        <f>'Income Support'!AB27</f>
        <v>0</v>
      </c>
      <c r="AC49" s="545">
        <f>'Income Support'!AC27</f>
        <v>0</v>
      </c>
      <c r="AD49" s="545">
        <f>'Income Support'!AD27</f>
        <v>0</v>
      </c>
      <c r="AE49" s="545">
        <f>'Income Support'!AE27</f>
        <v>0</v>
      </c>
      <c r="AF49" s="545">
        <f>'Income Support'!AF27</f>
        <v>0</v>
      </c>
      <c r="AG49" s="545">
        <f>'Income Support'!AG27</f>
        <v>0</v>
      </c>
      <c r="AH49" s="545">
        <f>'Income Support'!AH27</f>
        <v>31</v>
      </c>
      <c r="AI49" s="545">
        <f>'Income Support'!AI27</f>
        <v>34</v>
      </c>
      <c r="AJ49" s="545">
        <f>'Income Support'!AJ27</f>
        <v>41</v>
      </c>
      <c r="AK49" s="545">
        <f>'Income Support'!AK27</f>
        <v>47</v>
      </c>
      <c r="AL49" s="545">
        <f>'Income Support'!AL27</f>
        <v>61</v>
      </c>
      <c r="AM49" s="545">
        <f>'Income Support'!AM27</f>
        <v>72</v>
      </c>
      <c r="AN49" s="545">
        <f>'Income Support'!AN27</f>
        <v>83</v>
      </c>
      <c r="AO49" s="545">
        <f>'Income Support'!AO27</f>
        <v>101</v>
      </c>
      <c r="AP49" s="545">
        <f>'Income Support'!AP27</f>
        <v>127</v>
      </c>
      <c r="AQ49" s="545">
        <f>'Income Support'!AQ27</f>
        <v>138</v>
      </c>
      <c r="AR49" s="545">
        <f>'Income Support'!AR27</f>
        <v>182</v>
      </c>
      <c r="AS49" s="545">
        <f>'Income Support'!AS27</f>
        <v>198</v>
      </c>
      <c r="AT49" s="545">
        <f>'Income Support'!AT27</f>
        <v>163.59299999999999</v>
      </c>
      <c r="AU49" s="545">
        <f>'Income Support'!AU27</f>
        <v>269</v>
      </c>
      <c r="AV49" s="545">
        <f>'Income Support'!AV27</f>
        <v>267</v>
      </c>
      <c r="AW49" s="545">
        <f>'Income Support'!AW27</f>
        <v>264</v>
      </c>
      <c r="AX49" s="545">
        <f>'Income Support'!AX27</f>
        <v>285</v>
      </c>
      <c r="AY49" s="545">
        <f>'Income Support'!AY27</f>
        <v>364</v>
      </c>
      <c r="AZ49" s="545">
        <f>'Income Support'!AZ27</f>
        <v>497</v>
      </c>
      <c r="BA49" s="545">
        <f>'Income Support'!BA27</f>
        <v>516</v>
      </c>
      <c r="BB49" s="545">
        <f>'Income Support'!BB27</f>
        <v>452</v>
      </c>
      <c r="BC49" s="545">
        <f>'Income Support'!BC27</f>
        <v>447</v>
      </c>
      <c r="BD49" s="545">
        <f>'Income Support'!BD27</f>
        <v>448</v>
      </c>
      <c r="BE49" s="545">
        <f>'Income Support'!BE27</f>
        <v>437</v>
      </c>
      <c r="BF49" s="545">
        <f>'Income Support'!BF27</f>
        <v>427</v>
      </c>
      <c r="BG49" s="545">
        <f>'Income Support'!BG27</f>
        <v>438</v>
      </c>
      <c r="BH49" s="545">
        <f>'Income Support'!BH27</f>
        <v>407</v>
      </c>
      <c r="BI49" s="545">
        <f>'Income Support'!BI27</f>
        <v>308</v>
      </c>
      <c r="BJ49" s="545">
        <f>'Income Support'!BJ27</f>
        <v>304</v>
      </c>
      <c r="BK49" s="545">
        <f>'Income Support'!BK27</f>
        <v>348</v>
      </c>
      <c r="BL49" s="545">
        <f>'Income Support'!BL27</f>
        <v>267</v>
      </c>
      <c r="BM49" s="545">
        <f>'Income Support'!BM27</f>
        <v>75</v>
      </c>
      <c r="BN49" s="545">
        <f>'Income Support'!BN27</f>
        <v>0</v>
      </c>
      <c r="BO49" s="545">
        <f>'Income Support'!BO27</f>
        <v>0</v>
      </c>
      <c r="BP49" s="545">
        <f>'Income Support'!BP27</f>
        <v>0</v>
      </c>
      <c r="BQ49" s="545">
        <f>'Income Support'!BQ27</f>
        <v>0</v>
      </c>
      <c r="BR49" s="545">
        <f>'Income Support'!BR27</f>
        <v>0</v>
      </c>
      <c r="BS49" s="545">
        <f>'Income Support'!BS27</f>
        <v>0</v>
      </c>
      <c r="BT49" s="545">
        <f>'Income Support'!BT27</f>
        <v>0</v>
      </c>
      <c r="BU49" s="545">
        <f>'Income Support'!BU27</f>
        <v>0</v>
      </c>
      <c r="BV49" s="545">
        <f>'Income Support'!BV27</f>
        <v>0</v>
      </c>
      <c r="BW49" s="545">
        <f>'Income Support'!BW27</f>
        <v>0</v>
      </c>
      <c r="BX49" s="545">
        <f>'Income Support'!BX27</f>
        <v>0</v>
      </c>
      <c r="BY49" s="545">
        <f>'Income Support'!BY27</f>
        <v>0</v>
      </c>
      <c r="BZ49" s="545">
        <f>'Income Support'!BZ27</f>
        <v>0</v>
      </c>
      <c r="CA49" s="545">
        <f>'Income Support'!CA27</f>
        <v>0</v>
      </c>
      <c r="CB49" s="545">
        <f>'Income Support'!CB27</f>
        <v>0</v>
      </c>
      <c r="CC49" s="545">
        <f>'Income Support'!CC27</f>
        <v>0</v>
      </c>
      <c r="CD49" s="545">
        <f>'Income Support'!CD27</f>
        <v>0</v>
      </c>
      <c r="CE49" s="545">
        <f>'Income Support'!CE27</f>
        <v>0</v>
      </c>
      <c r="CF49" s="545">
        <f>'Income Support'!CF27</f>
        <v>0</v>
      </c>
      <c r="CG49" s="547">
        <f>'Income Support'!CG27</f>
        <v>0</v>
      </c>
    </row>
    <row r="50" spans="1:85" x14ac:dyDescent="0.35">
      <c r="A50" s="439"/>
      <c r="B50" s="486" t="s">
        <v>779</v>
      </c>
      <c r="C50" s="486"/>
      <c r="D50" s="545">
        <f>'Income Support'!D6</f>
        <v>0</v>
      </c>
      <c r="E50" s="545">
        <f>'Income Support'!E6</f>
        <v>0</v>
      </c>
      <c r="F50" s="545">
        <f>'Income Support'!F6</f>
        <v>0</v>
      </c>
      <c r="G50" s="545">
        <f>'Income Support'!G6</f>
        <v>0</v>
      </c>
      <c r="H50" s="545">
        <f>'Income Support'!H6</f>
        <v>0</v>
      </c>
      <c r="I50" s="545">
        <f>'Income Support'!I6</f>
        <v>0</v>
      </c>
      <c r="J50" s="545">
        <f>'Income Support'!J6</f>
        <v>0</v>
      </c>
      <c r="K50" s="545">
        <f>'Income Support'!K6</f>
        <v>0</v>
      </c>
      <c r="L50" s="545">
        <f>'Income Support'!L6</f>
        <v>0</v>
      </c>
      <c r="M50" s="545">
        <f>'Income Support'!M6</f>
        <v>0</v>
      </c>
      <c r="N50" s="545">
        <f>'Income Support'!N6</f>
        <v>0</v>
      </c>
      <c r="O50" s="545">
        <f>'Income Support'!O6</f>
        <v>0</v>
      </c>
      <c r="P50" s="545">
        <f>'Income Support'!P6</f>
        <v>0</v>
      </c>
      <c r="Q50" s="545">
        <f>'Income Support'!Q6</f>
        <v>0</v>
      </c>
      <c r="R50" s="545">
        <f>'Income Support'!R6</f>
        <v>0</v>
      </c>
      <c r="S50" s="545">
        <f>'Income Support'!S6</f>
        <v>0</v>
      </c>
      <c r="T50" s="545">
        <f>'Income Support'!T6</f>
        <v>0</v>
      </c>
      <c r="U50" s="545">
        <f>'Income Support'!U6</f>
        <v>0</v>
      </c>
      <c r="V50" s="545">
        <f>'Income Support'!V6</f>
        <v>0</v>
      </c>
      <c r="W50" s="545">
        <f>'Income Support'!W6</f>
        <v>0</v>
      </c>
      <c r="X50" s="545">
        <f>'Income Support'!X6</f>
        <v>0</v>
      </c>
      <c r="Y50" s="545">
        <f>'Income Support'!Y6</f>
        <v>0</v>
      </c>
      <c r="Z50" s="545">
        <f>'Income Support'!Z6</f>
        <v>0</v>
      </c>
      <c r="AA50" s="545">
        <f>'Income Support'!AA6</f>
        <v>0</v>
      </c>
      <c r="AB50" s="545">
        <f>'Income Support'!AB6</f>
        <v>0</v>
      </c>
      <c r="AC50" s="545">
        <f>'Income Support'!AC6</f>
        <v>0</v>
      </c>
      <c r="AD50" s="545">
        <f>'Income Support'!AD6</f>
        <v>0</v>
      </c>
      <c r="AE50" s="545">
        <f>'Income Support'!AE6</f>
        <v>0</v>
      </c>
      <c r="AF50" s="545">
        <f>'Income Support'!AF6</f>
        <v>0</v>
      </c>
      <c r="AG50" s="545">
        <f>'Income Support'!AG6</f>
        <v>0</v>
      </c>
      <c r="AH50" s="545">
        <f>'Income Support'!AH6</f>
        <v>0</v>
      </c>
      <c r="AI50" s="545">
        <f>'Income Support'!AI6</f>
        <v>0</v>
      </c>
      <c r="AJ50" s="545">
        <f>'Income Support'!AJ6</f>
        <v>0</v>
      </c>
      <c r="AK50" s="545">
        <f>'Income Support'!AK6</f>
        <v>0</v>
      </c>
      <c r="AL50" s="545">
        <f>'Income Support'!AL6</f>
        <v>0</v>
      </c>
      <c r="AM50" s="545">
        <f>'Income Support'!AM6</f>
        <v>0</v>
      </c>
      <c r="AN50" s="545">
        <f>'Income Support'!AN6</f>
        <v>0</v>
      </c>
      <c r="AO50" s="545">
        <f>'Income Support'!AO6</f>
        <v>0</v>
      </c>
      <c r="AP50" s="545">
        <f>'Income Support'!AP6</f>
        <v>0</v>
      </c>
      <c r="AQ50" s="545">
        <f>'Income Support'!AQ6</f>
        <v>0</v>
      </c>
      <c r="AR50" s="545">
        <f>'Income Support'!AR6</f>
        <v>0</v>
      </c>
      <c r="AS50" s="545">
        <f>'Income Support'!AS6</f>
        <v>0</v>
      </c>
      <c r="AT50" s="545">
        <f>'Income Support'!AT6</f>
        <v>0</v>
      </c>
      <c r="AU50" s="545">
        <f>'Income Support'!AU6</f>
        <v>0</v>
      </c>
      <c r="AV50" s="545">
        <f>'Income Support'!AV6</f>
        <v>0</v>
      </c>
      <c r="AW50" s="545">
        <f>'Income Support'!AW6</f>
        <v>0</v>
      </c>
      <c r="AX50" s="545">
        <f>'Income Support'!AX6</f>
        <v>0</v>
      </c>
      <c r="AY50" s="545">
        <f>'Income Support'!AY6</f>
        <v>0</v>
      </c>
      <c r="AZ50" s="545">
        <f>'Income Support'!AZ6</f>
        <v>0</v>
      </c>
      <c r="BA50" s="545">
        <f>'Income Support'!BA6</f>
        <v>0</v>
      </c>
      <c r="BB50" s="545">
        <f>'Income Support'!BB6</f>
        <v>0</v>
      </c>
      <c r="BC50" s="545">
        <f>'Income Support'!BC6</f>
        <v>0</v>
      </c>
      <c r="BD50" s="545">
        <f>'Income Support'!BD6</f>
        <v>4621.4050478363251</v>
      </c>
      <c r="BE50" s="545">
        <f>'Income Support'!BE6</f>
        <v>5052.9140045040276</v>
      </c>
      <c r="BF50" s="545">
        <f>'Income Support'!BF6</f>
        <v>5038.3999390028666</v>
      </c>
      <c r="BG50" s="545">
        <f>'Income Support'!BG6</f>
        <v>5050.6973474168963</v>
      </c>
      <c r="BH50" s="545">
        <f>'Income Support'!BH6</f>
        <v>4716.6390675993789</v>
      </c>
      <c r="BI50" s="545">
        <f>'Income Support'!BI6</f>
        <v>4532.1900443650775</v>
      </c>
      <c r="BJ50" s="545">
        <f>'Income Support'!BJ6</f>
        <v>4574.2510630700235</v>
      </c>
      <c r="BK50" s="545">
        <f>'Income Support'!BK6</f>
        <v>5056.8584049752199</v>
      </c>
      <c r="BL50" s="545">
        <f>'Income Support'!BL6</f>
        <v>5098.7516794821649</v>
      </c>
      <c r="BM50" s="545">
        <f>'Income Support'!BM6</f>
        <v>4984.9200626353177</v>
      </c>
      <c r="BN50" s="545">
        <f>'Income Support'!BN6</f>
        <v>4635.0118573493246</v>
      </c>
      <c r="BO50" s="545">
        <f>'Income Support'!BO6</f>
        <v>4042.2862376047092</v>
      </c>
      <c r="BP50" s="545">
        <f>'Income Support'!BP6</f>
        <v>2489.4119175746559</v>
      </c>
      <c r="BQ50" s="545">
        <f>'Income Support'!BQ6</f>
        <v>991.64976374931302</v>
      </c>
      <c r="BR50" s="545">
        <f>'Income Support'!BR6</f>
        <v>459.84335153560301</v>
      </c>
      <c r="BS50" s="545">
        <f>'Income Support'!BS6</f>
        <v>233.19424866448765</v>
      </c>
      <c r="BT50" s="545">
        <f>'Income Support'!BT6</f>
        <v>99.729245369872473</v>
      </c>
      <c r="BU50" s="545">
        <f>'Income Support'!BU6</f>
        <v>28.960770188816397</v>
      </c>
      <c r="BV50" s="545">
        <f>'Income Support'!BV6</f>
        <v>3.1480217970206676</v>
      </c>
      <c r="BW50" s="545">
        <f>'Income Support'!BW6</f>
        <v>1.4391787459022238</v>
      </c>
      <c r="BX50" s="545">
        <f>'Income Support'!BX6</f>
        <v>1.1305357850676372</v>
      </c>
      <c r="BY50" s="545">
        <f>'Income Support'!BY6</f>
        <v>0.8463298461661708</v>
      </c>
      <c r="BZ50" s="545">
        <f>'Income Support'!BZ6</f>
        <v>0.93882609294886055</v>
      </c>
      <c r="CA50" s="545">
        <f>'Income Support'!CA6</f>
        <v>0.64315477229319229</v>
      </c>
      <c r="CB50" s="545">
        <f>'Income Support'!CB6</f>
        <v>0.20696460798368854</v>
      </c>
      <c r="CC50" s="545">
        <f>'Income Support'!CC6</f>
        <v>3.2886317892635518E-5</v>
      </c>
      <c r="CD50" s="545">
        <f>'Income Support'!CD6</f>
        <v>-8.5640471309121437E-5</v>
      </c>
      <c r="CE50" s="545">
        <f>'Income Support'!CE6</f>
        <v>-1.3314379788666828E-3</v>
      </c>
      <c r="CF50" s="545">
        <f>'Income Support'!CF6</f>
        <v>-1.6279291068871042E-3</v>
      </c>
      <c r="CG50" s="547">
        <f>'Income Support'!CG6</f>
        <v>-1.6870911322717087E-3</v>
      </c>
    </row>
    <row r="51" spans="1:85" ht="27" customHeight="1" x14ac:dyDescent="0.35">
      <c r="A51" s="439"/>
      <c r="B51" s="486"/>
      <c r="C51" s="486"/>
      <c r="D51" s="545"/>
      <c r="E51" s="545"/>
      <c r="F51" s="545"/>
      <c r="G51" s="545"/>
      <c r="H51" s="545"/>
      <c r="I51" s="545"/>
      <c r="J51" s="545"/>
      <c r="K51" s="545"/>
      <c r="L51" s="545"/>
      <c r="M51" s="545"/>
      <c r="N51" s="545"/>
      <c r="O51" s="545"/>
      <c r="P51" s="545"/>
      <c r="Q51" s="545"/>
      <c r="R51" s="545"/>
      <c r="S51" s="545"/>
      <c r="T51" s="545"/>
      <c r="U51" s="545"/>
      <c r="V51" s="545"/>
      <c r="W51" s="545"/>
      <c r="X51" s="545"/>
      <c r="Y51" s="545"/>
      <c r="Z51" s="545"/>
      <c r="AA51" s="545"/>
      <c r="AB51" s="545"/>
      <c r="AC51" s="545"/>
      <c r="AD51" s="545"/>
      <c r="AE51" s="545"/>
      <c r="AF51" s="545"/>
      <c r="AG51" s="545"/>
      <c r="AH51" s="545"/>
      <c r="AI51" s="545"/>
      <c r="AJ51" s="545"/>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545"/>
      <c r="BO51" s="545"/>
      <c r="BP51" s="545"/>
      <c r="BQ51" s="545"/>
      <c r="BR51" s="545"/>
      <c r="BS51" s="545"/>
      <c r="BT51" s="545"/>
      <c r="BU51" s="545"/>
      <c r="BV51" s="545"/>
      <c r="BW51" s="545"/>
      <c r="BX51" s="545"/>
      <c r="BY51" s="545"/>
      <c r="BZ51" s="545"/>
      <c r="CA51" s="545"/>
      <c r="CB51" s="545"/>
      <c r="CC51" s="545"/>
      <c r="CD51" s="545"/>
      <c r="CE51" s="545"/>
      <c r="CF51" s="545"/>
      <c r="CG51" s="547"/>
    </row>
    <row r="52" spans="1:85" s="252" customFormat="1" x14ac:dyDescent="0.35">
      <c r="A52" s="510"/>
      <c r="B52" s="69" t="s">
        <v>732</v>
      </c>
      <c r="C52" s="510"/>
      <c r="D52" s="549">
        <f t="shared" ref="D52:AI52" si="35">SUM(D53:D58)</f>
        <v>0</v>
      </c>
      <c r="E52" s="549">
        <f t="shared" si="35"/>
        <v>0</v>
      </c>
      <c r="F52" s="549">
        <f t="shared" si="35"/>
        <v>0</v>
      </c>
      <c r="G52" s="549">
        <f t="shared" si="35"/>
        <v>0</v>
      </c>
      <c r="H52" s="549">
        <f t="shared" si="35"/>
        <v>0</v>
      </c>
      <c r="I52" s="549">
        <f t="shared" si="35"/>
        <v>0</v>
      </c>
      <c r="J52" s="549">
        <f t="shared" si="35"/>
        <v>0</v>
      </c>
      <c r="K52" s="549">
        <f t="shared" si="35"/>
        <v>0</v>
      </c>
      <c r="L52" s="549">
        <f t="shared" si="35"/>
        <v>0</v>
      </c>
      <c r="M52" s="549">
        <f t="shared" si="35"/>
        <v>0</v>
      </c>
      <c r="N52" s="549">
        <f t="shared" si="35"/>
        <v>0</v>
      </c>
      <c r="O52" s="549">
        <f t="shared" si="35"/>
        <v>0</v>
      </c>
      <c r="P52" s="549">
        <f t="shared" si="35"/>
        <v>0</v>
      </c>
      <c r="Q52" s="549">
        <f t="shared" si="35"/>
        <v>0</v>
      </c>
      <c r="R52" s="549">
        <f t="shared" si="35"/>
        <v>0</v>
      </c>
      <c r="S52" s="549">
        <f t="shared" si="35"/>
        <v>0</v>
      </c>
      <c r="T52" s="549">
        <f t="shared" si="35"/>
        <v>0</v>
      </c>
      <c r="U52" s="549">
        <f t="shared" si="35"/>
        <v>0</v>
      </c>
      <c r="V52" s="549">
        <f t="shared" si="35"/>
        <v>0</v>
      </c>
      <c r="W52" s="549">
        <f t="shared" si="35"/>
        <v>0</v>
      </c>
      <c r="X52" s="549">
        <f t="shared" si="35"/>
        <v>0</v>
      </c>
      <c r="Y52" s="549">
        <f t="shared" si="35"/>
        <v>0</v>
      </c>
      <c r="Z52" s="549">
        <f t="shared" si="35"/>
        <v>0</v>
      </c>
      <c r="AA52" s="549">
        <f t="shared" si="35"/>
        <v>0</v>
      </c>
      <c r="AB52" s="549">
        <f t="shared" si="35"/>
        <v>0</v>
      </c>
      <c r="AC52" s="549">
        <f t="shared" si="35"/>
        <v>0</v>
      </c>
      <c r="AD52" s="549">
        <f t="shared" si="35"/>
        <v>0</v>
      </c>
      <c r="AE52" s="549">
        <f t="shared" si="35"/>
        <v>0</v>
      </c>
      <c r="AF52" s="549">
        <f t="shared" si="35"/>
        <v>0</v>
      </c>
      <c r="AG52" s="549">
        <f t="shared" si="35"/>
        <v>0</v>
      </c>
      <c r="AH52" s="549">
        <f t="shared" si="35"/>
        <v>0</v>
      </c>
      <c r="AI52" s="549">
        <f t="shared" si="35"/>
        <v>0</v>
      </c>
      <c r="AJ52" s="549">
        <f t="shared" ref="AJ52:BO52" si="36">SUM(AJ53:AJ58)</f>
        <v>0</v>
      </c>
      <c r="AK52" s="549">
        <f t="shared" si="36"/>
        <v>0</v>
      </c>
      <c r="AL52" s="549">
        <f t="shared" si="36"/>
        <v>0</v>
      </c>
      <c r="AM52" s="549">
        <f t="shared" si="36"/>
        <v>0</v>
      </c>
      <c r="AN52" s="549">
        <f t="shared" si="36"/>
        <v>0</v>
      </c>
      <c r="AO52" s="549">
        <f t="shared" si="36"/>
        <v>0</v>
      </c>
      <c r="AP52" s="549">
        <f t="shared" si="36"/>
        <v>0</v>
      </c>
      <c r="AQ52" s="549">
        <f t="shared" si="36"/>
        <v>0</v>
      </c>
      <c r="AR52" s="549">
        <f t="shared" si="36"/>
        <v>0</v>
      </c>
      <c r="AS52" s="549">
        <f t="shared" si="36"/>
        <v>0</v>
      </c>
      <c r="AT52" s="549">
        <f t="shared" si="36"/>
        <v>0</v>
      </c>
      <c r="AU52" s="549">
        <f t="shared" si="36"/>
        <v>0</v>
      </c>
      <c r="AV52" s="549">
        <f t="shared" si="36"/>
        <v>0</v>
      </c>
      <c r="AW52" s="549">
        <f t="shared" si="36"/>
        <v>0</v>
      </c>
      <c r="AX52" s="549">
        <f t="shared" si="36"/>
        <v>0</v>
      </c>
      <c r="AY52" s="549">
        <f t="shared" si="36"/>
        <v>0</v>
      </c>
      <c r="AZ52" s="549">
        <f t="shared" si="36"/>
        <v>0.67478636681710258</v>
      </c>
      <c r="BA52" s="549">
        <f t="shared" si="36"/>
        <v>0.59893208292979916</v>
      </c>
      <c r="BB52" s="549">
        <f t="shared" si="36"/>
        <v>0.7927511605905786</v>
      </c>
      <c r="BC52" s="549">
        <f t="shared" si="36"/>
        <v>0.83138374719943231</v>
      </c>
      <c r="BD52" s="549">
        <f t="shared" si="36"/>
        <v>34.623468114520129</v>
      </c>
      <c r="BE52" s="549">
        <f t="shared" si="36"/>
        <v>35.665811448461369</v>
      </c>
      <c r="BF52" s="549">
        <f t="shared" si="36"/>
        <v>36.528469425287277</v>
      </c>
      <c r="BG52" s="549">
        <f t="shared" si="36"/>
        <v>38.454766130387029</v>
      </c>
      <c r="BH52" s="549">
        <f t="shared" si="36"/>
        <v>40.630497965276064</v>
      </c>
      <c r="BI52" s="549">
        <f t="shared" si="36"/>
        <v>43.252848733168477</v>
      </c>
      <c r="BJ52" s="549">
        <f t="shared" si="36"/>
        <v>43.847256103741508</v>
      </c>
      <c r="BK52" s="549">
        <f t="shared" si="36"/>
        <v>45.626822693065797</v>
      </c>
      <c r="BL52" s="549">
        <f t="shared" si="36"/>
        <v>45.207231434106404</v>
      </c>
      <c r="BM52" s="549">
        <f t="shared" si="36"/>
        <v>44.371539689148136</v>
      </c>
      <c r="BN52" s="549">
        <f t="shared" si="36"/>
        <v>40.83203648893268</v>
      </c>
      <c r="BO52" s="549">
        <f t="shared" si="36"/>
        <v>38.888216340725897</v>
      </c>
      <c r="BP52" s="549">
        <f t="shared" ref="BP52:CG52" si="37">SUM(BP53:BP58)</f>
        <v>36.353633540650932</v>
      </c>
      <c r="BQ52" s="549">
        <f t="shared" si="37"/>
        <v>32.45312115020652</v>
      </c>
      <c r="BR52" s="549">
        <f t="shared" si="37"/>
        <v>26.402124661144192</v>
      </c>
      <c r="BS52" s="549">
        <f t="shared" si="37"/>
        <v>27.937378632992221</v>
      </c>
      <c r="BT52" s="549">
        <f t="shared" si="37"/>
        <v>28.007179146003878</v>
      </c>
      <c r="BU52" s="549">
        <f t="shared" si="37"/>
        <v>28.637308097811459</v>
      </c>
      <c r="BV52" s="549">
        <f t="shared" si="37"/>
        <v>27.878271817198716</v>
      </c>
      <c r="BW52" s="549">
        <f t="shared" si="37"/>
        <v>26.033824691151782</v>
      </c>
      <c r="BX52" s="549">
        <f t="shared" si="37"/>
        <v>25.182415823856438</v>
      </c>
      <c r="BY52" s="549">
        <f t="shared" si="37"/>
        <v>23.403546551501623</v>
      </c>
      <c r="BZ52" s="549">
        <f t="shared" si="37"/>
        <v>23.753566799183375</v>
      </c>
      <c r="CA52" s="549">
        <f t="shared" si="37"/>
        <v>22.675448642671913</v>
      </c>
      <c r="CB52" s="549">
        <f t="shared" si="37"/>
        <v>22.649967248025707</v>
      </c>
      <c r="CC52" s="549">
        <f t="shared" si="37"/>
        <v>13.321272558968674</v>
      </c>
      <c r="CD52" s="549">
        <f t="shared" si="37"/>
        <v>10.00138392350779</v>
      </c>
      <c r="CE52" s="549">
        <f t="shared" si="37"/>
        <v>10.203037970614071</v>
      </c>
      <c r="CF52" s="549">
        <f t="shared" si="37"/>
        <v>10.43790066550422</v>
      </c>
      <c r="CG52" s="550">
        <f t="shared" si="37"/>
        <v>9.7561110121682368</v>
      </c>
    </row>
    <row r="53" spans="1:85" x14ac:dyDescent="0.35">
      <c r="B53" s="62" t="s">
        <v>763</v>
      </c>
      <c r="D53" s="545">
        <v>0</v>
      </c>
      <c r="E53" s="545">
        <v>0</v>
      </c>
      <c r="F53" s="545">
        <v>0</v>
      </c>
      <c r="G53" s="545">
        <v>0</v>
      </c>
      <c r="H53" s="545">
        <v>0</v>
      </c>
      <c r="I53" s="545">
        <v>0</v>
      </c>
      <c r="J53" s="545">
        <v>0</v>
      </c>
      <c r="K53" s="545">
        <v>0</v>
      </c>
      <c r="L53" s="545">
        <v>0</v>
      </c>
      <c r="M53" s="545">
        <v>0</v>
      </c>
      <c r="N53" s="545">
        <v>0</v>
      </c>
      <c r="O53" s="545">
        <v>0</v>
      </c>
      <c r="P53" s="545">
        <v>0</v>
      </c>
      <c r="Q53" s="545">
        <v>0</v>
      </c>
      <c r="R53" s="545">
        <v>0</v>
      </c>
      <c r="S53" s="545">
        <v>0</v>
      </c>
      <c r="T53" s="545">
        <v>0</v>
      </c>
      <c r="U53" s="545">
        <v>0</v>
      </c>
      <c r="V53" s="545">
        <v>0</v>
      </c>
      <c r="W53" s="545">
        <v>0</v>
      </c>
      <c r="X53" s="545">
        <v>0</v>
      </c>
      <c r="Y53" s="545">
        <v>0</v>
      </c>
      <c r="Z53" s="545">
        <v>0</v>
      </c>
      <c r="AA53" s="545">
        <v>0</v>
      </c>
      <c r="AB53" s="545">
        <v>0</v>
      </c>
      <c r="AC53" s="545">
        <v>0</v>
      </c>
      <c r="AD53" s="545">
        <v>0</v>
      </c>
      <c r="AE53" s="545">
        <v>0</v>
      </c>
      <c r="AF53" s="545">
        <v>0</v>
      </c>
      <c r="AG53" s="545">
        <v>0</v>
      </c>
      <c r="AH53" s="545">
        <v>0</v>
      </c>
      <c r="AI53" s="545">
        <v>0</v>
      </c>
      <c r="AJ53" s="545">
        <v>0</v>
      </c>
      <c r="AK53" s="545">
        <v>0</v>
      </c>
      <c r="AL53" s="545">
        <v>0</v>
      </c>
      <c r="AM53" s="545">
        <v>0</v>
      </c>
      <c r="AN53" s="545">
        <v>0</v>
      </c>
      <c r="AO53" s="545">
        <v>0</v>
      </c>
      <c r="AP53" s="545">
        <v>0</v>
      </c>
      <c r="AQ53" s="545">
        <v>0</v>
      </c>
      <c r="AR53" s="545">
        <v>0</v>
      </c>
      <c r="AS53" s="545">
        <v>0</v>
      </c>
      <c r="AT53" s="545">
        <v>0</v>
      </c>
      <c r="AU53" s="545">
        <v>0</v>
      </c>
      <c r="AV53" s="545">
        <v>0</v>
      </c>
      <c r="AW53" s="545">
        <v>0</v>
      </c>
      <c r="AX53" s="545">
        <v>0</v>
      </c>
      <c r="AY53" s="545">
        <v>0</v>
      </c>
      <c r="AZ53" s="545">
        <v>0</v>
      </c>
      <c r="BA53" s="545">
        <v>0</v>
      </c>
      <c r="BB53" s="545">
        <v>0</v>
      </c>
      <c r="BC53" s="545">
        <v>0</v>
      </c>
      <c r="BD53" s="545">
        <v>0.65718828949339425</v>
      </c>
      <c r="BE53" s="545">
        <v>0.65961774767740922</v>
      </c>
      <c r="BF53" s="545">
        <v>0.61416010666464504</v>
      </c>
      <c r="BG53" s="545">
        <v>0.64327284102213389</v>
      </c>
      <c r="BH53" s="545">
        <v>0.56909610654458576</v>
      </c>
      <c r="BI53" s="545">
        <v>0.36958824835770193</v>
      </c>
      <c r="BJ53" s="545">
        <v>0.30519888145244678</v>
      </c>
      <c r="BK53" s="545">
        <v>0.23575728742998373</v>
      </c>
      <c r="BL53" s="545">
        <v>0.24668982671490491</v>
      </c>
      <c r="BM53" s="545">
        <v>2.3007021579193026E-2</v>
      </c>
      <c r="BN53" s="545">
        <v>6.6229018446189308E-2</v>
      </c>
      <c r="BO53" s="545">
        <v>4.5510349958351487E-2</v>
      </c>
      <c r="BP53" s="545">
        <v>3.7685317600419987E-2</v>
      </c>
      <c r="BQ53" s="545">
        <v>1.0318898363200005E-2</v>
      </c>
      <c r="BR53" s="545">
        <v>1.8837864942849449E-3</v>
      </c>
      <c r="BS53" s="545">
        <v>1.445139657974061E-2</v>
      </c>
      <c r="BT53" s="545">
        <v>2.5122654185181499E-3</v>
      </c>
      <c r="BU53" s="545">
        <v>1.7034652455562972E-3</v>
      </c>
      <c r="BV53" s="545">
        <v>0</v>
      </c>
      <c r="BW53" s="545">
        <v>0</v>
      </c>
      <c r="BX53" s="545">
        <v>0</v>
      </c>
      <c r="BY53" s="545">
        <v>0</v>
      </c>
      <c r="BZ53" s="545">
        <v>0</v>
      </c>
      <c r="CA53" s="545">
        <v>0</v>
      </c>
      <c r="CB53" s="545">
        <v>0</v>
      </c>
      <c r="CC53" s="545">
        <v>0</v>
      </c>
      <c r="CD53" s="545">
        <v>0</v>
      </c>
      <c r="CE53" s="545">
        <v>0</v>
      </c>
      <c r="CF53" s="545">
        <v>0</v>
      </c>
      <c r="CG53" s="547">
        <v>0</v>
      </c>
    </row>
    <row r="54" spans="1:85" x14ac:dyDescent="0.35">
      <c r="B54" s="62" t="s">
        <v>764</v>
      </c>
      <c r="D54" s="545">
        <v>0</v>
      </c>
      <c r="E54" s="545">
        <v>0</v>
      </c>
      <c r="F54" s="545">
        <v>0</v>
      </c>
      <c r="G54" s="545">
        <v>0</v>
      </c>
      <c r="H54" s="545">
        <v>0</v>
      </c>
      <c r="I54" s="545">
        <v>0</v>
      </c>
      <c r="J54" s="545">
        <v>0</v>
      </c>
      <c r="K54" s="545">
        <v>0</v>
      </c>
      <c r="L54" s="545">
        <v>0</v>
      </c>
      <c r="M54" s="545">
        <v>0</v>
      </c>
      <c r="N54" s="545">
        <v>0</v>
      </c>
      <c r="O54" s="545">
        <v>0</v>
      </c>
      <c r="P54" s="545">
        <v>0</v>
      </c>
      <c r="Q54" s="545">
        <v>0</v>
      </c>
      <c r="R54" s="545">
        <v>0</v>
      </c>
      <c r="S54" s="545">
        <v>0</v>
      </c>
      <c r="T54" s="545">
        <v>0</v>
      </c>
      <c r="U54" s="545">
        <v>0</v>
      </c>
      <c r="V54" s="545">
        <v>0</v>
      </c>
      <c r="W54" s="545">
        <v>0</v>
      </c>
      <c r="X54" s="545">
        <v>0</v>
      </c>
      <c r="Y54" s="545">
        <v>0</v>
      </c>
      <c r="Z54" s="545">
        <v>0</v>
      </c>
      <c r="AA54" s="545">
        <v>0</v>
      </c>
      <c r="AB54" s="545">
        <v>0</v>
      </c>
      <c r="AC54" s="545">
        <v>0</v>
      </c>
      <c r="AD54" s="545">
        <v>0</v>
      </c>
      <c r="AE54" s="545">
        <v>0</v>
      </c>
      <c r="AF54" s="545">
        <v>0</v>
      </c>
      <c r="AG54" s="545">
        <v>0</v>
      </c>
      <c r="AH54" s="545">
        <v>0</v>
      </c>
      <c r="AI54" s="545">
        <v>0</v>
      </c>
      <c r="AJ54" s="545">
        <v>0</v>
      </c>
      <c r="AK54" s="545">
        <v>0</v>
      </c>
      <c r="AL54" s="545">
        <v>0</v>
      </c>
      <c r="AM54" s="545">
        <v>0</v>
      </c>
      <c r="AN54" s="545">
        <v>0</v>
      </c>
      <c r="AO54" s="545">
        <v>0</v>
      </c>
      <c r="AP54" s="545">
        <v>0</v>
      </c>
      <c r="AQ54" s="545">
        <v>0</v>
      </c>
      <c r="AR54" s="545">
        <v>0</v>
      </c>
      <c r="AS54" s="545">
        <v>0</v>
      </c>
      <c r="AT54" s="545">
        <v>0</v>
      </c>
      <c r="AU54" s="545">
        <v>0</v>
      </c>
      <c r="AV54" s="545">
        <v>0</v>
      </c>
      <c r="AW54" s="545">
        <v>0</v>
      </c>
      <c r="AX54" s="545">
        <v>0</v>
      </c>
      <c r="AY54" s="545">
        <v>0</v>
      </c>
      <c r="AZ54" s="545">
        <v>0</v>
      </c>
      <c r="BA54" s="545">
        <v>0</v>
      </c>
      <c r="BB54" s="545">
        <v>0</v>
      </c>
      <c r="BC54" s="545">
        <v>0</v>
      </c>
      <c r="BD54" s="545">
        <v>0.83490584753342767</v>
      </c>
      <c r="BE54" s="545">
        <v>0.96871066395731165</v>
      </c>
      <c r="BF54" s="545">
        <v>0.86645963935969617</v>
      </c>
      <c r="BG54" s="545">
        <v>0.93290704319178597</v>
      </c>
      <c r="BH54" s="545">
        <v>0.86172184550005193</v>
      </c>
      <c r="BI54" s="545">
        <v>0.7535594465593668</v>
      </c>
      <c r="BJ54" s="545">
        <v>0.61606420391432104</v>
      </c>
      <c r="BK54" s="545">
        <v>0.59496192869333198</v>
      </c>
      <c r="BL54" s="545">
        <v>0.50784210671851249</v>
      </c>
      <c r="BM54" s="545">
        <v>0.1715312649729579</v>
      </c>
      <c r="BN54" s="545">
        <v>5.3013631425028018E-2</v>
      </c>
      <c r="BO54" s="545">
        <v>4.3135207998276373E-2</v>
      </c>
      <c r="BP54" s="545">
        <v>3.9155262509991989E-2</v>
      </c>
      <c r="BQ54" s="545">
        <v>0</v>
      </c>
      <c r="BR54" s="545">
        <v>0</v>
      </c>
      <c r="BS54" s="545">
        <v>1.3701443416006638E-2</v>
      </c>
      <c r="BT54" s="545">
        <v>1.1074839000055632E-3</v>
      </c>
      <c r="BU54" s="545">
        <v>5.6918760047808287E-3</v>
      </c>
      <c r="BV54" s="545">
        <v>0</v>
      </c>
      <c r="BW54" s="545">
        <v>0</v>
      </c>
      <c r="BX54" s="545">
        <v>0</v>
      </c>
      <c r="BY54" s="545">
        <v>0</v>
      </c>
      <c r="BZ54" s="545">
        <v>0</v>
      </c>
      <c r="CA54" s="545">
        <v>0</v>
      </c>
      <c r="CB54" s="545">
        <v>0</v>
      </c>
      <c r="CC54" s="545">
        <v>0</v>
      </c>
      <c r="CD54" s="545">
        <v>0</v>
      </c>
      <c r="CE54" s="545">
        <v>0</v>
      </c>
      <c r="CF54" s="545">
        <v>0</v>
      </c>
      <c r="CG54" s="547">
        <v>0</v>
      </c>
    </row>
    <row r="55" spans="1:85" x14ac:dyDescent="0.35">
      <c r="B55" s="62" t="s">
        <v>765</v>
      </c>
      <c r="D55" s="545">
        <v>0</v>
      </c>
      <c r="E55" s="545">
        <v>0</v>
      </c>
      <c r="F55" s="545">
        <v>0</v>
      </c>
      <c r="G55" s="545">
        <v>0</v>
      </c>
      <c r="H55" s="545">
        <v>0</v>
      </c>
      <c r="I55" s="545">
        <v>0</v>
      </c>
      <c r="J55" s="545">
        <v>0</v>
      </c>
      <c r="K55" s="545">
        <v>0</v>
      </c>
      <c r="L55" s="545">
        <v>0</v>
      </c>
      <c r="M55" s="545">
        <v>0</v>
      </c>
      <c r="N55" s="545">
        <v>0</v>
      </c>
      <c r="O55" s="545">
        <v>0</v>
      </c>
      <c r="P55" s="545">
        <v>0</v>
      </c>
      <c r="Q55" s="545">
        <v>0</v>
      </c>
      <c r="R55" s="545">
        <v>0</v>
      </c>
      <c r="S55" s="545">
        <v>0</v>
      </c>
      <c r="T55" s="545">
        <v>0</v>
      </c>
      <c r="U55" s="545">
        <v>0</v>
      </c>
      <c r="V55" s="545">
        <v>0</v>
      </c>
      <c r="W55" s="545">
        <v>0</v>
      </c>
      <c r="X55" s="545">
        <v>0</v>
      </c>
      <c r="Y55" s="545">
        <v>0</v>
      </c>
      <c r="Z55" s="545">
        <v>0</v>
      </c>
      <c r="AA55" s="545">
        <v>0</v>
      </c>
      <c r="AB55" s="545">
        <v>0</v>
      </c>
      <c r="AC55" s="545">
        <v>0</v>
      </c>
      <c r="AD55" s="545">
        <v>0</v>
      </c>
      <c r="AE55" s="545">
        <v>0</v>
      </c>
      <c r="AF55" s="545">
        <v>0</v>
      </c>
      <c r="AG55" s="545">
        <v>0</v>
      </c>
      <c r="AH55" s="545">
        <v>0</v>
      </c>
      <c r="AI55" s="545">
        <v>0</v>
      </c>
      <c r="AJ55" s="545">
        <v>0</v>
      </c>
      <c r="AK55" s="545">
        <v>0</v>
      </c>
      <c r="AL55" s="545">
        <v>0</v>
      </c>
      <c r="AM55" s="545">
        <v>0</v>
      </c>
      <c r="AN55" s="545">
        <v>0</v>
      </c>
      <c r="AO55" s="545">
        <v>0</v>
      </c>
      <c r="AP55" s="545">
        <v>0</v>
      </c>
      <c r="AQ55" s="545">
        <v>0</v>
      </c>
      <c r="AR55" s="545">
        <v>0</v>
      </c>
      <c r="AS55" s="545">
        <v>0</v>
      </c>
      <c r="AT55" s="545">
        <v>0</v>
      </c>
      <c r="AU55" s="545">
        <v>0</v>
      </c>
      <c r="AV55" s="545">
        <v>0</v>
      </c>
      <c r="AW55" s="545">
        <v>0</v>
      </c>
      <c r="AX55" s="545">
        <v>0</v>
      </c>
      <c r="AY55" s="545">
        <v>0</v>
      </c>
      <c r="AZ55" s="545">
        <v>0</v>
      </c>
      <c r="BA55" s="545">
        <v>0</v>
      </c>
      <c r="BB55" s="545">
        <v>0</v>
      </c>
      <c r="BC55" s="545">
        <v>0</v>
      </c>
      <c r="BD55" s="545">
        <v>30.774870660454607</v>
      </c>
      <c r="BE55" s="545">
        <v>31.893007667063369</v>
      </c>
      <c r="BF55" s="545">
        <v>33.371362437999551</v>
      </c>
      <c r="BG55" s="545">
        <v>35.293395654988082</v>
      </c>
      <c r="BH55" s="545">
        <v>37.547544752346781</v>
      </c>
      <c r="BI55" s="545">
        <v>40.430379120942867</v>
      </c>
      <c r="BJ55" s="545">
        <v>41.052292974275822</v>
      </c>
      <c r="BK55" s="545">
        <v>42.896472213400102</v>
      </c>
      <c r="BL55" s="545">
        <v>42.477261339479007</v>
      </c>
      <c r="BM55" s="545">
        <v>41.740168259267435</v>
      </c>
      <c r="BN55" s="545">
        <v>37.787304681455318</v>
      </c>
      <c r="BO55" s="545">
        <v>34.313865787762815</v>
      </c>
      <c r="BP55" s="545">
        <v>24.022601033394039</v>
      </c>
      <c r="BQ55" s="545">
        <v>9.2516373982275297</v>
      </c>
      <c r="BR55" s="545">
        <v>1.9070515045415264</v>
      </c>
      <c r="BS55" s="545">
        <v>1.3411651043112389</v>
      </c>
      <c r="BT55" s="545">
        <v>0.43256197391286383</v>
      </c>
      <c r="BU55" s="545">
        <v>0.25281754794475858</v>
      </c>
      <c r="BV55" s="545">
        <v>0</v>
      </c>
      <c r="BW55" s="545">
        <v>0.4580875747110652</v>
      </c>
      <c r="BX55" s="545">
        <v>0.40756549353102572</v>
      </c>
      <c r="BY55" s="545">
        <v>0</v>
      </c>
      <c r="BZ55" s="545">
        <v>1.458991113120331</v>
      </c>
      <c r="CA55" s="545">
        <v>-0.11098549300171763</v>
      </c>
      <c r="CB55" s="545">
        <v>2.7928716579001867E-2</v>
      </c>
      <c r="CC55" s="545">
        <v>0.25943998644302224</v>
      </c>
      <c r="CD55" s="545">
        <v>0.25335717092975574</v>
      </c>
      <c r="CE55" s="545">
        <v>0.25885912061690447</v>
      </c>
      <c r="CF55" s="545">
        <v>0.26351770074121372</v>
      </c>
      <c r="CG55" s="547">
        <v>0.25660010762812119</v>
      </c>
    </row>
    <row r="56" spans="1:85" x14ac:dyDescent="0.35">
      <c r="B56" s="62" t="s">
        <v>767</v>
      </c>
      <c r="C56" s="439"/>
      <c r="D56" s="545">
        <v>0</v>
      </c>
      <c r="E56" s="545">
        <v>0</v>
      </c>
      <c r="F56" s="545">
        <v>0</v>
      </c>
      <c r="G56" s="545">
        <v>0</v>
      </c>
      <c r="H56" s="545">
        <v>0</v>
      </c>
      <c r="I56" s="545">
        <v>0</v>
      </c>
      <c r="J56" s="545">
        <v>0</v>
      </c>
      <c r="K56" s="545">
        <v>0</v>
      </c>
      <c r="L56" s="545">
        <v>0</v>
      </c>
      <c r="M56" s="545">
        <v>0</v>
      </c>
      <c r="N56" s="545">
        <v>0</v>
      </c>
      <c r="O56" s="545">
        <v>0</v>
      </c>
      <c r="P56" s="545">
        <v>0</v>
      </c>
      <c r="Q56" s="545">
        <v>0</v>
      </c>
      <c r="R56" s="545">
        <v>0</v>
      </c>
      <c r="S56" s="545">
        <v>0</v>
      </c>
      <c r="T56" s="545">
        <v>0</v>
      </c>
      <c r="U56" s="545">
        <v>0</v>
      </c>
      <c r="V56" s="545">
        <v>0</v>
      </c>
      <c r="W56" s="545">
        <v>0</v>
      </c>
      <c r="X56" s="545">
        <v>0</v>
      </c>
      <c r="Y56" s="545">
        <v>0</v>
      </c>
      <c r="Z56" s="545">
        <v>0</v>
      </c>
      <c r="AA56" s="545">
        <v>0</v>
      </c>
      <c r="AB56" s="545">
        <v>0</v>
      </c>
      <c r="AC56" s="545">
        <v>0</v>
      </c>
      <c r="AD56" s="545">
        <v>0</v>
      </c>
      <c r="AE56" s="545">
        <v>0</v>
      </c>
      <c r="AF56" s="545">
        <v>0</v>
      </c>
      <c r="AG56" s="545">
        <v>0</v>
      </c>
      <c r="AH56" s="545">
        <v>0</v>
      </c>
      <c r="AI56" s="545">
        <v>0</v>
      </c>
      <c r="AJ56" s="545">
        <v>0</v>
      </c>
      <c r="AK56" s="545">
        <v>0</v>
      </c>
      <c r="AL56" s="545">
        <v>0</v>
      </c>
      <c r="AM56" s="545">
        <v>0</v>
      </c>
      <c r="AN56" s="545">
        <v>0</v>
      </c>
      <c r="AO56" s="545">
        <v>0</v>
      </c>
      <c r="AP56" s="545">
        <v>0</v>
      </c>
      <c r="AQ56" s="545">
        <v>0</v>
      </c>
      <c r="AR56" s="545">
        <v>0</v>
      </c>
      <c r="AS56" s="545">
        <v>0</v>
      </c>
      <c r="AT56" s="545">
        <v>0</v>
      </c>
      <c r="AU56" s="545">
        <v>0</v>
      </c>
      <c r="AV56" s="545">
        <v>0</v>
      </c>
      <c r="AW56" s="545">
        <v>0</v>
      </c>
      <c r="AX56" s="545">
        <v>0</v>
      </c>
      <c r="AY56" s="545">
        <v>0</v>
      </c>
      <c r="AZ56" s="545">
        <v>0</v>
      </c>
      <c r="BA56" s="545">
        <v>0</v>
      </c>
      <c r="BB56" s="545">
        <v>0</v>
      </c>
      <c r="BC56" s="545">
        <v>0</v>
      </c>
      <c r="BD56" s="545">
        <v>0</v>
      </c>
      <c r="BE56" s="545">
        <v>0</v>
      </c>
      <c r="BF56" s="545">
        <v>0</v>
      </c>
      <c r="BG56" s="545">
        <v>0</v>
      </c>
      <c r="BH56" s="545">
        <v>0</v>
      </c>
      <c r="BI56" s="545">
        <v>0</v>
      </c>
      <c r="BJ56" s="545">
        <v>0</v>
      </c>
      <c r="BK56" s="545">
        <v>0</v>
      </c>
      <c r="BL56" s="545">
        <v>0</v>
      </c>
      <c r="BM56" s="545">
        <v>0</v>
      </c>
      <c r="BN56" s="545">
        <v>0</v>
      </c>
      <c r="BO56" s="545">
        <v>0</v>
      </c>
      <c r="BP56" s="545">
        <v>0</v>
      </c>
      <c r="BQ56" s="545">
        <v>0</v>
      </c>
      <c r="BR56" s="545">
        <v>0</v>
      </c>
      <c r="BS56" s="545">
        <v>0</v>
      </c>
      <c r="BT56" s="545">
        <v>0</v>
      </c>
      <c r="BU56" s="545">
        <v>0</v>
      </c>
      <c r="BV56" s="545">
        <v>0</v>
      </c>
      <c r="BW56" s="545">
        <v>0</v>
      </c>
      <c r="BX56" s="545">
        <v>0</v>
      </c>
      <c r="BY56" s="545">
        <v>0</v>
      </c>
      <c r="BZ56" s="545">
        <v>0</v>
      </c>
      <c r="CA56" s="545">
        <v>0</v>
      </c>
      <c r="CB56" s="545">
        <v>0</v>
      </c>
      <c r="CC56" s="545">
        <v>0</v>
      </c>
      <c r="CD56" s="545">
        <v>0</v>
      </c>
      <c r="CE56" s="545">
        <v>0</v>
      </c>
      <c r="CF56" s="545">
        <v>0</v>
      </c>
      <c r="CG56" s="547">
        <v>0</v>
      </c>
    </row>
    <row r="57" spans="1:85" x14ac:dyDescent="0.35">
      <c r="A57" s="439"/>
      <c r="B57" s="62" t="s">
        <v>760</v>
      </c>
      <c r="C57" s="439"/>
      <c r="D57" s="545">
        <v>0</v>
      </c>
      <c r="E57" s="545">
        <v>0</v>
      </c>
      <c r="F57" s="545">
        <v>0</v>
      </c>
      <c r="G57" s="545">
        <v>0</v>
      </c>
      <c r="H57" s="545">
        <v>0</v>
      </c>
      <c r="I57" s="545">
        <v>0</v>
      </c>
      <c r="J57" s="545">
        <v>0</v>
      </c>
      <c r="K57" s="545">
        <v>0</v>
      </c>
      <c r="L57" s="545">
        <v>0</v>
      </c>
      <c r="M57" s="545">
        <v>0</v>
      </c>
      <c r="N57" s="545">
        <v>0</v>
      </c>
      <c r="O57" s="545">
        <v>0</v>
      </c>
      <c r="P57" s="545">
        <v>0</v>
      </c>
      <c r="Q57" s="545">
        <v>0</v>
      </c>
      <c r="R57" s="545">
        <v>0</v>
      </c>
      <c r="S57" s="545">
        <v>0</v>
      </c>
      <c r="T57" s="545">
        <v>0</v>
      </c>
      <c r="U57" s="545">
        <v>0</v>
      </c>
      <c r="V57" s="545">
        <v>0</v>
      </c>
      <c r="W57" s="545">
        <v>0</v>
      </c>
      <c r="X57" s="545">
        <v>0</v>
      </c>
      <c r="Y57" s="545">
        <v>0</v>
      </c>
      <c r="Z57" s="545">
        <v>0</v>
      </c>
      <c r="AA57" s="545">
        <v>0</v>
      </c>
      <c r="AB57" s="545">
        <v>0</v>
      </c>
      <c r="AC57" s="545">
        <v>0</v>
      </c>
      <c r="AD57" s="545">
        <v>0</v>
      </c>
      <c r="AE57" s="545">
        <v>0</v>
      </c>
      <c r="AF57" s="545">
        <v>0</v>
      </c>
      <c r="AG57" s="545">
        <v>0</v>
      </c>
      <c r="AH57" s="545">
        <v>0</v>
      </c>
      <c r="AI57" s="545">
        <v>0</v>
      </c>
      <c r="AJ57" s="545">
        <v>0</v>
      </c>
      <c r="AK57" s="545">
        <v>0</v>
      </c>
      <c r="AL57" s="545">
        <v>0</v>
      </c>
      <c r="AM57" s="545">
        <v>0</v>
      </c>
      <c r="AN57" s="545">
        <v>0</v>
      </c>
      <c r="AO57" s="545">
        <v>0</v>
      </c>
      <c r="AP57" s="545">
        <v>0</v>
      </c>
      <c r="AQ57" s="545">
        <v>0</v>
      </c>
      <c r="AR57" s="545">
        <v>0</v>
      </c>
      <c r="AS57" s="545">
        <v>0</v>
      </c>
      <c r="AT57" s="545">
        <v>0</v>
      </c>
      <c r="AU57" s="545">
        <v>0</v>
      </c>
      <c r="AV57" s="545">
        <v>0</v>
      </c>
      <c r="AW57" s="545">
        <v>0</v>
      </c>
      <c r="AX57" s="545">
        <v>0</v>
      </c>
      <c r="AY57" s="545">
        <v>0</v>
      </c>
      <c r="AZ57" s="545">
        <v>0</v>
      </c>
      <c r="BA57" s="545">
        <v>0</v>
      </c>
      <c r="BB57" s="545">
        <v>0</v>
      </c>
      <c r="BC57" s="545">
        <v>0</v>
      </c>
      <c r="BD57" s="545">
        <v>0</v>
      </c>
      <c r="BE57" s="545">
        <v>0</v>
      </c>
      <c r="BF57" s="545">
        <v>0</v>
      </c>
      <c r="BG57" s="545">
        <v>0</v>
      </c>
      <c r="BH57" s="545">
        <v>0</v>
      </c>
      <c r="BI57" s="545">
        <v>0</v>
      </c>
      <c r="BJ57" s="545">
        <v>0</v>
      </c>
      <c r="BK57" s="545">
        <v>0</v>
      </c>
      <c r="BL57" s="545">
        <v>2.4244544775759685E-2</v>
      </c>
      <c r="BM57" s="545">
        <v>0.49113380543421603</v>
      </c>
      <c r="BN57" s="545">
        <v>1.0931583540805547</v>
      </c>
      <c r="BO57" s="545">
        <v>2.6166438237862635</v>
      </c>
      <c r="BP57" s="545">
        <v>10.362282313574157</v>
      </c>
      <c r="BQ57" s="545">
        <v>21.796001639175824</v>
      </c>
      <c r="BR57" s="545">
        <v>24.000351111014286</v>
      </c>
      <c r="BS57" s="545">
        <v>26.229091891955552</v>
      </c>
      <c r="BT57" s="545">
        <v>27.256264308592748</v>
      </c>
      <c r="BU57" s="545">
        <v>28.216449142840297</v>
      </c>
      <c r="BV57" s="545">
        <v>27.747752806608453</v>
      </c>
      <c r="BW57" s="545">
        <v>25.456162448432035</v>
      </c>
      <c r="BX57" s="545">
        <v>24.678061263202594</v>
      </c>
      <c r="BY57" s="545">
        <v>23.319730543416075</v>
      </c>
      <c r="BZ57" s="545">
        <v>22.216136857466957</v>
      </c>
      <c r="CA57" s="545">
        <v>22.710597522617565</v>
      </c>
      <c r="CB57" s="545">
        <v>22.549982820476984</v>
      </c>
      <c r="CC57" s="545">
        <v>12.998007979187717</v>
      </c>
      <c r="CD57" s="545">
        <v>9.6926389358668068</v>
      </c>
      <c r="CE57" s="545">
        <v>9.897892099409507</v>
      </c>
      <c r="CF57" s="545">
        <v>10.137909676103234</v>
      </c>
      <c r="CG57" s="547">
        <v>9.4731073696744197</v>
      </c>
    </row>
    <row r="58" spans="1:85" s="452" customFormat="1" ht="16" thickBot="1" x14ac:dyDescent="0.3">
      <c r="B58" s="189" t="s">
        <v>780</v>
      </c>
      <c r="C58" s="566"/>
      <c r="D58" s="567">
        <v>0</v>
      </c>
      <c r="E58" s="567">
        <v>0</v>
      </c>
      <c r="F58" s="567">
        <v>0</v>
      </c>
      <c r="G58" s="567">
        <v>0</v>
      </c>
      <c r="H58" s="567">
        <v>0</v>
      </c>
      <c r="I58" s="567">
        <v>0</v>
      </c>
      <c r="J58" s="567">
        <v>0</v>
      </c>
      <c r="K58" s="567">
        <v>0</v>
      </c>
      <c r="L58" s="567">
        <v>0</v>
      </c>
      <c r="M58" s="567">
        <v>0</v>
      </c>
      <c r="N58" s="567">
        <v>0</v>
      </c>
      <c r="O58" s="567">
        <v>0</v>
      </c>
      <c r="P58" s="567">
        <v>0</v>
      </c>
      <c r="Q58" s="567">
        <v>0</v>
      </c>
      <c r="R58" s="567">
        <v>0</v>
      </c>
      <c r="S58" s="567">
        <v>0</v>
      </c>
      <c r="T58" s="567">
        <v>0</v>
      </c>
      <c r="U58" s="567">
        <v>0</v>
      </c>
      <c r="V58" s="567">
        <v>0</v>
      </c>
      <c r="W58" s="567">
        <v>0</v>
      </c>
      <c r="X58" s="567">
        <v>0</v>
      </c>
      <c r="Y58" s="567">
        <v>0</v>
      </c>
      <c r="Z58" s="567">
        <v>0</v>
      </c>
      <c r="AA58" s="567">
        <v>0</v>
      </c>
      <c r="AB58" s="567">
        <v>0</v>
      </c>
      <c r="AC58" s="567">
        <v>0</v>
      </c>
      <c r="AD58" s="567">
        <v>0</v>
      </c>
      <c r="AE58" s="567">
        <v>0</v>
      </c>
      <c r="AF58" s="567">
        <v>0</v>
      </c>
      <c r="AG58" s="567">
        <v>0</v>
      </c>
      <c r="AH58" s="567">
        <v>0</v>
      </c>
      <c r="AI58" s="567">
        <v>0</v>
      </c>
      <c r="AJ58" s="567">
        <v>0</v>
      </c>
      <c r="AK58" s="567">
        <v>0</v>
      </c>
      <c r="AL58" s="567">
        <v>0</v>
      </c>
      <c r="AM58" s="567">
        <v>0</v>
      </c>
      <c r="AN58" s="567">
        <v>0</v>
      </c>
      <c r="AO58" s="567">
        <v>0</v>
      </c>
      <c r="AP58" s="567">
        <v>0</v>
      </c>
      <c r="AQ58" s="567">
        <v>0</v>
      </c>
      <c r="AR58" s="567">
        <v>0</v>
      </c>
      <c r="AS58" s="567">
        <v>0</v>
      </c>
      <c r="AT58" s="567">
        <v>0</v>
      </c>
      <c r="AU58" s="567">
        <v>0</v>
      </c>
      <c r="AV58" s="567">
        <v>0</v>
      </c>
      <c r="AW58" s="567">
        <v>0</v>
      </c>
      <c r="AX58" s="567">
        <v>0</v>
      </c>
      <c r="AY58" s="567">
        <v>0</v>
      </c>
      <c r="AZ58" s="567">
        <v>0.67478636681710258</v>
      </c>
      <c r="BA58" s="567">
        <v>0.59893208292979916</v>
      </c>
      <c r="BB58" s="567">
        <v>0.7927511605905786</v>
      </c>
      <c r="BC58" s="567">
        <v>0.83138374719943231</v>
      </c>
      <c r="BD58" s="567">
        <v>2.3565033170387002</v>
      </c>
      <c r="BE58" s="567">
        <v>2.1444753697632777</v>
      </c>
      <c r="BF58" s="567">
        <v>1.6764872412633873</v>
      </c>
      <c r="BG58" s="567">
        <v>1.5851905911850244</v>
      </c>
      <c r="BH58" s="567">
        <v>1.6521352608846456</v>
      </c>
      <c r="BI58" s="567">
        <v>1.6993219173085448</v>
      </c>
      <c r="BJ58" s="567">
        <v>1.8737000440989178</v>
      </c>
      <c r="BK58" s="567">
        <v>1.8996312635423793</v>
      </c>
      <c r="BL58" s="567">
        <v>1.9511936164182131</v>
      </c>
      <c r="BM58" s="567">
        <v>1.945699337894331</v>
      </c>
      <c r="BN58" s="567">
        <v>1.832330803525585</v>
      </c>
      <c r="BO58" s="567">
        <v>1.8690611712201957</v>
      </c>
      <c r="BP58" s="567">
        <v>1.8919096135723212</v>
      </c>
      <c r="BQ58" s="567">
        <v>1.395163214439967</v>
      </c>
      <c r="BR58" s="567">
        <v>0.49283825909409629</v>
      </c>
      <c r="BS58" s="567">
        <v>0.33896879672968472</v>
      </c>
      <c r="BT58" s="567">
        <v>0.31473311417974154</v>
      </c>
      <c r="BU58" s="567">
        <v>0.16064606577606863</v>
      </c>
      <c r="BV58" s="567">
        <v>0.130519010590263</v>
      </c>
      <c r="BW58" s="567">
        <v>0.11957466800868301</v>
      </c>
      <c r="BX58" s="567">
        <v>9.6789067122820607E-2</v>
      </c>
      <c r="BY58" s="567">
        <v>8.3816008085547969E-2</v>
      </c>
      <c r="BZ58" s="567">
        <v>7.8438828596088667E-2</v>
      </c>
      <c r="CA58" s="567">
        <v>7.5836613056065233E-2</v>
      </c>
      <c r="CB58" s="567">
        <v>7.2055710969722103E-2</v>
      </c>
      <c r="CC58" s="567">
        <v>6.3824593337935179E-2</v>
      </c>
      <c r="CD58" s="567">
        <v>5.5387816711228659E-2</v>
      </c>
      <c r="CE58" s="567">
        <v>4.6286750587659242E-2</v>
      </c>
      <c r="CF58" s="567">
        <v>3.6473288659770321E-2</v>
      </c>
      <c r="CG58" s="568">
        <v>2.6403534865697263E-2</v>
      </c>
    </row>
    <row r="59" spans="1:85" x14ac:dyDescent="0.35">
      <c r="A59" s="518"/>
      <c r="B59" s="176" t="s">
        <v>781</v>
      </c>
      <c r="D59" s="40" t="s">
        <v>274</v>
      </c>
      <c r="E59" s="40" t="s">
        <v>275</v>
      </c>
      <c r="F59" s="40" t="s">
        <v>276</v>
      </c>
      <c r="G59" s="40" t="s">
        <v>277</v>
      </c>
      <c r="H59" s="40" t="s">
        <v>278</v>
      </c>
      <c r="I59" s="40" t="s">
        <v>279</v>
      </c>
      <c r="J59" s="40" t="s">
        <v>280</v>
      </c>
      <c r="K59" s="40" t="s">
        <v>281</v>
      </c>
      <c r="L59" s="40" t="s">
        <v>282</v>
      </c>
      <c r="M59" s="40" t="s">
        <v>283</v>
      </c>
      <c r="N59" s="40" t="s">
        <v>284</v>
      </c>
      <c r="O59" s="40" t="s">
        <v>285</v>
      </c>
      <c r="P59" s="40" t="s">
        <v>286</v>
      </c>
      <c r="Q59" s="40" t="s">
        <v>287</v>
      </c>
      <c r="R59" s="40" t="s">
        <v>288</v>
      </c>
      <c r="S59" s="40" t="s">
        <v>289</v>
      </c>
      <c r="T59" s="40" t="s">
        <v>290</v>
      </c>
      <c r="U59" s="40" t="s">
        <v>291</v>
      </c>
      <c r="V59" s="40" t="s">
        <v>292</v>
      </c>
      <c r="W59" s="40" t="s">
        <v>293</v>
      </c>
      <c r="X59" s="40" t="s">
        <v>294</v>
      </c>
      <c r="Y59" s="40" t="s">
        <v>295</v>
      </c>
      <c r="Z59" s="40" t="s">
        <v>296</v>
      </c>
      <c r="AA59" s="40" t="s">
        <v>297</v>
      </c>
      <c r="AB59" s="40" t="s">
        <v>298</v>
      </c>
      <c r="AC59" s="40" t="s">
        <v>299</v>
      </c>
      <c r="AD59" s="40" t="s">
        <v>300</v>
      </c>
      <c r="AE59" s="40" t="s">
        <v>301</v>
      </c>
      <c r="AF59" s="40" t="s">
        <v>302</v>
      </c>
      <c r="AG59" s="40" t="s">
        <v>303</v>
      </c>
      <c r="AH59" s="40" t="s">
        <v>304</v>
      </c>
      <c r="AI59" s="40" t="s">
        <v>305</v>
      </c>
      <c r="AJ59" s="40" t="s">
        <v>306</v>
      </c>
      <c r="AK59" s="40" t="s">
        <v>307</v>
      </c>
      <c r="AL59" s="40" t="s">
        <v>308</v>
      </c>
      <c r="AM59" s="40" t="s">
        <v>309</v>
      </c>
      <c r="AN59" s="40" t="s">
        <v>310</v>
      </c>
      <c r="AO59" s="40" t="s">
        <v>311</v>
      </c>
      <c r="AP59" s="40" t="s">
        <v>312</v>
      </c>
      <c r="AQ59" s="40" t="s">
        <v>313</v>
      </c>
      <c r="AR59" s="40" t="s">
        <v>314</v>
      </c>
      <c r="AS59" s="40" t="s">
        <v>315</v>
      </c>
      <c r="AT59" s="40" t="s">
        <v>316</v>
      </c>
      <c r="AU59" s="40" t="s">
        <v>317</v>
      </c>
      <c r="AV59" s="40" t="s">
        <v>318</v>
      </c>
      <c r="AW59" s="40" t="s">
        <v>319</v>
      </c>
      <c r="AX59" s="40" t="s">
        <v>320</v>
      </c>
      <c r="AY59" s="40" t="s">
        <v>211</v>
      </c>
      <c r="AZ59" s="40" t="s">
        <v>212</v>
      </c>
      <c r="BA59" s="40" t="s">
        <v>213</v>
      </c>
      <c r="BB59" s="40" t="s">
        <v>214</v>
      </c>
      <c r="BC59" s="40" t="s">
        <v>215</v>
      </c>
      <c r="BD59" s="40" t="s">
        <v>216</v>
      </c>
      <c r="BE59" s="40" t="s">
        <v>217</v>
      </c>
      <c r="BF59" s="40" t="s">
        <v>218</v>
      </c>
      <c r="BG59" s="40" t="s">
        <v>219</v>
      </c>
      <c r="BH59" s="40" t="s">
        <v>220</v>
      </c>
      <c r="BI59" s="40" t="s">
        <v>221</v>
      </c>
      <c r="BJ59" s="40" t="s">
        <v>222</v>
      </c>
      <c r="BK59" s="40" t="s">
        <v>223</v>
      </c>
      <c r="BL59" s="40" t="s">
        <v>224</v>
      </c>
      <c r="BM59" s="40" t="s">
        <v>225</v>
      </c>
      <c r="BN59" s="40" t="s">
        <v>226</v>
      </c>
      <c r="BO59" s="40" t="s">
        <v>227</v>
      </c>
      <c r="BP59" s="40" t="s">
        <v>228</v>
      </c>
      <c r="BQ59" s="40" t="s">
        <v>229</v>
      </c>
      <c r="BR59" s="40" t="s">
        <v>230</v>
      </c>
      <c r="BS59" s="40" t="s">
        <v>231</v>
      </c>
      <c r="BT59" s="40" t="s">
        <v>232</v>
      </c>
      <c r="BU59" s="40" t="s">
        <v>233</v>
      </c>
      <c r="BV59" s="40" t="s">
        <v>234</v>
      </c>
      <c r="BW59" s="40" t="s">
        <v>235</v>
      </c>
      <c r="BX59" s="40" t="s">
        <v>236</v>
      </c>
      <c r="BY59" s="40" t="s">
        <v>237</v>
      </c>
      <c r="BZ59" s="40" t="s">
        <v>238</v>
      </c>
      <c r="CA59" s="40" t="s">
        <v>239</v>
      </c>
      <c r="CB59" s="40" t="s">
        <v>240</v>
      </c>
      <c r="CC59" s="40" t="s">
        <v>241</v>
      </c>
      <c r="CD59" s="40" t="s">
        <v>242</v>
      </c>
      <c r="CE59" s="40" t="s">
        <v>243</v>
      </c>
      <c r="CF59" s="40" t="s">
        <v>244</v>
      </c>
      <c r="CG59" s="41" t="s">
        <v>245</v>
      </c>
    </row>
    <row r="60" spans="1:85" x14ac:dyDescent="0.35">
      <c r="A60" s="518"/>
      <c r="B60" s="463" t="s">
        <v>438</v>
      </c>
      <c r="C60" s="478"/>
      <c r="D60" s="284" t="s">
        <v>247</v>
      </c>
      <c r="E60" s="284" t="s">
        <v>247</v>
      </c>
      <c r="F60" s="284" t="s">
        <v>247</v>
      </c>
      <c r="G60" s="284" t="s">
        <v>247</v>
      </c>
      <c r="H60" s="284" t="s">
        <v>247</v>
      </c>
      <c r="I60" s="284" t="s">
        <v>247</v>
      </c>
      <c r="J60" s="284" t="s">
        <v>247</v>
      </c>
      <c r="K60" s="284" t="s">
        <v>247</v>
      </c>
      <c r="L60" s="284" t="s">
        <v>247</v>
      </c>
      <c r="M60" s="284" t="s">
        <v>247</v>
      </c>
      <c r="N60" s="284" t="s">
        <v>247</v>
      </c>
      <c r="O60" s="284" t="s">
        <v>247</v>
      </c>
      <c r="P60" s="284" t="s">
        <v>247</v>
      </c>
      <c r="Q60" s="284" t="s">
        <v>247</v>
      </c>
      <c r="R60" s="284" t="s">
        <v>247</v>
      </c>
      <c r="S60" s="284" t="s">
        <v>247</v>
      </c>
      <c r="T60" s="284" t="s">
        <v>247</v>
      </c>
      <c r="U60" s="284" t="s">
        <v>247</v>
      </c>
      <c r="V60" s="284" t="s">
        <v>247</v>
      </c>
      <c r="W60" s="284" t="s">
        <v>247</v>
      </c>
      <c r="X60" s="284" t="s">
        <v>247</v>
      </c>
      <c r="Y60" s="284" t="s">
        <v>247</v>
      </c>
      <c r="Z60" s="284" t="s">
        <v>247</v>
      </c>
      <c r="AA60" s="284" t="s">
        <v>247</v>
      </c>
      <c r="AB60" s="284" t="s">
        <v>247</v>
      </c>
      <c r="AC60" s="284" t="s">
        <v>247</v>
      </c>
      <c r="AD60" s="284" t="s">
        <v>247</v>
      </c>
      <c r="AE60" s="284" t="s">
        <v>247</v>
      </c>
      <c r="AF60" s="284" t="s">
        <v>247</v>
      </c>
      <c r="AG60" s="284" t="s">
        <v>247</v>
      </c>
      <c r="AH60" s="284" t="s">
        <v>247</v>
      </c>
      <c r="AI60" s="284" t="s">
        <v>247</v>
      </c>
      <c r="AJ60" s="284" t="s">
        <v>247</v>
      </c>
      <c r="AK60" s="284" t="s">
        <v>247</v>
      </c>
      <c r="AL60" s="284" t="s">
        <v>247</v>
      </c>
      <c r="AM60" s="284" t="s">
        <v>247</v>
      </c>
      <c r="AN60" s="284" t="s">
        <v>247</v>
      </c>
      <c r="AO60" s="284" t="s">
        <v>247</v>
      </c>
      <c r="AP60" s="284" t="s">
        <v>247</v>
      </c>
      <c r="AQ60" s="284" t="s">
        <v>247</v>
      </c>
      <c r="AR60" s="284" t="s">
        <v>247</v>
      </c>
      <c r="AS60" s="284" t="s">
        <v>247</v>
      </c>
      <c r="AT60" s="284" t="s">
        <v>247</v>
      </c>
      <c r="AU60" s="284" t="s">
        <v>247</v>
      </c>
      <c r="AV60" s="284" t="s">
        <v>247</v>
      </c>
      <c r="AW60" s="284" t="s">
        <v>247</v>
      </c>
      <c r="AX60" s="284" t="s">
        <v>247</v>
      </c>
      <c r="AY60" s="284" t="s">
        <v>247</v>
      </c>
      <c r="AZ60" s="284" t="s">
        <v>247</v>
      </c>
      <c r="BA60" s="284" t="s">
        <v>247</v>
      </c>
      <c r="BB60" s="284" t="s">
        <v>247</v>
      </c>
      <c r="BC60" s="284" t="s">
        <v>247</v>
      </c>
      <c r="BD60" s="284" t="s">
        <v>247</v>
      </c>
      <c r="BE60" s="284" t="s">
        <v>247</v>
      </c>
      <c r="BF60" s="284" t="s">
        <v>247</v>
      </c>
      <c r="BG60" s="284" t="s">
        <v>247</v>
      </c>
      <c r="BH60" s="284" t="s">
        <v>247</v>
      </c>
      <c r="BI60" s="284" t="s">
        <v>247</v>
      </c>
      <c r="BJ60" s="284" t="s">
        <v>247</v>
      </c>
      <c r="BK60" s="284" t="s">
        <v>247</v>
      </c>
      <c r="BL60" s="284" t="s">
        <v>247</v>
      </c>
      <c r="BM60" s="284" t="s">
        <v>247</v>
      </c>
      <c r="BN60" s="284" t="s">
        <v>247</v>
      </c>
      <c r="BO60" s="284" t="s">
        <v>247</v>
      </c>
      <c r="BP60" s="284" t="s">
        <v>247</v>
      </c>
      <c r="BQ60" s="284" t="s">
        <v>247</v>
      </c>
      <c r="BR60" s="284" t="s">
        <v>247</v>
      </c>
      <c r="BS60" s="284" t="s">
        <v>247</v>
      </c>
      <c r="BT60" s="284" t="s">
        <v>247</v>
      </c>
      <c r="BU60" s="284" t="s">
        <v>247</v>
      </c>
      <c r="BV60" s="284" t="s">
        <v>247</v>
      </c>
      <c r="BW60" s="284" t="s">
        <v>247</v>
      </c>
      <c r="BX60" s="284" t="s">
        <v>247</v>
      </c>
      <c r="BY60" s="284" t="s">
        <v>247</v>
      </c>
      <c r="BZ60" s="284" t="s">
        <v>247</v>
      </c>
      <c r="CA60" s="284" t="s">
        <v>247</v>
      </c>
      <c r="CB60" s="284" t="s">
        <v>248</v>
      </c>
      <c r="CC60" s="284" t="s">
        <v>248</v>
      </c>
      <c r="CD60" s="284" t="s">
        <v>248</v>
      </c>
      <c r="CE60" s="284" t="s">
        <v>248</v>
      </c>
      <c r="CF60" s="284" t="s">
        <v>248</v>
      </c>
      <c r="CG60" s="285" t="s">
        <v>248</v>
      </c>
    </row>
    <row r="61" spans="1:85" s="252" customFormat="1" x14ac:dyDescent="0.35">
      <c r="A61" s="511"/>
      <c r="B61" s="55" t="s">
        <v>759</v>
      </c>
      <c r="C61" s="107"/>
      <c r="D61" s="549">
        <v>1798.4403417931255</v>
      </c>
      <c r="E61" s="549">
        <v>2640.2964673049069</v>
      </c>
      <c r="F61" s="549">
        <v>2697.8117692365167</v>
      </c>
      <c r="G61" s="549">
        <v>2319.6497762720414</v>
      </c>
      <c r="H61" s="549">
        <v>2660.4514021698301</v>
      </c>
      <c r="I61" s="549">
        <v>2793.7207673991161</v>
      </c>
      <c r="J61" s="549">
        <v>2724.9471937375829</v>
      </c>
      <c r="K61" s="549">
        <v>3088.3561731481932</v>
      </c>
      <c r="L61" s="549">
        <v>2823.2226464117689</v>
      </c>
      <c r="M61" s="549">
        <v>3109.1978737661684</v>
      </c>
      <c r="N61" s="549">
        <v>3637.7476500599714</v>
      </c>
      <c r="O61" s="549">
        <v>3540.349897961632</v>
      </c>
      <c r="P61" s="549">
        <v>3587.8971755946955</v>
      </c>
      <c r="Q61" s="549">
        <v>3963.3203224068088</v>
      </c>
      <c r="R61" s="549">
        <v>4014.9365156460499</v>
      </c>
      <c r="S61" s="549">
        <v>4679.7332490582503</v>
      </c>
      <c r="T61" s="549">
        <v>4691.3937990107206</v>
      </c>
      <c r="U61" s="549">
        <v>5505.9202510825035</v>
      </c>
      <c r="V61" s="549">
        <v>5520.0888882150211</v>
      </c>
      <c r="W61" s="549">
        <v>6626.9956449727706</v>
      </c>
      <c r="X61" s="549">
        <v>6794.8132403444088</v>
      </c>
      <c r="Y61" s="549">
        <v>6981.5005359520828</v>
      </c>
      <c r="Z61" s="549">
        <v>6204.8774207248453</v>
      </c>
      <c r="AA61" s="549">
        <v>6386.0674541679618</v>
      </c>
      <c r="AB61" s="549">
        <v>6922.7633114763876</v>
      </c>
      <c r="AC61" s="549">
        <v>7163.9772937876824</v>
      </c>
      <c r="AD61" s="549">
        <v>7226.2839950217967</v>
      </c>
      <c r="AE61" s="549">
        <v>7728.4795044033763</v>
      </c>
      <c r="AF61" s="549">
        <v>8375.1406451435923</v>
      </c>
      <c r="AG61" s="549">
        <v>8968.455731523225</v>
      </c>
      <c r="AH61" s="549">
        <f t="shared" ref="AH61:BM61" si="38">SUM(AH62:AH63)</f>
        <v>10506.891153766648</v>
      </c>
      <c r="AI61" s="549">
        <f t="shared" si="38"/>
        <v>9746.3658347983073</v>
      </c>
      <c r="AJ61" s="549">
        <f t="shared" si="38"/>
        <v>9067.4443180743274</v>
      </c>
      <c r="AK61" s="549">
        <f t="shared" si="38"/>
        <v>9360.4283254459733</v>
      </c>
      <c r="AL61" s="549">
        <f t="shared" si="38"/>
        <v>9384.8729004837733</v>
      </c>
      <c r="AM61" s="549">
        <f t="shared" si="38"/>
        <v>9182.4317904339332</v>
      </c>
      <c r="AN61" s="549">
        <f t="shared" si="38"/>
        <v>9951.7746322895127</v>
      </c>
      <c r="AO61" s="549">
        <f t="shared" si="38"/>
        <v>10419.486221037589</v>
      </c>
      <c r="AP61" s="549">
        <f t="shared" si="38"/>
        <v>11080.090852788726</v>
      </c>
      <c r="AQ61" s="549">
        <f t="shared" si="38"/>
        <v>11514.586359641751</v>
      </c>
      <c r="AR61" s="549">
        <f t="shared" si="38"/>
        <v>12369.276601398235</v>
      </c>
      <c r="AS61" s="549">
        <f t="shared" si="38"/>
        <v>13045.955628910953</v>
      </c>
      <c r="AT61" s="549">
        <f t="shared" si="38"/>
        <v>14014.667434282024</v>
      </c>
      <c r="AU61" s="549">
        <f t="shared" si="38"/>
        <v>16643.304872252669</v>
      </c>
      <c r="AV61" s="549">
        <f t="shared" si="38"/>
        <v>19034.268201160434</v>
      </c>
      <c r="AW61" s="549">
        <f t="shared" si="38"/>
        <v>21311.944647732496</v>
      </c>
      <c r="AX61" s="549">
        <f t="shared" si="38"/>
        <v>23135.481052307128</v>
      </c>
      <c r="AY61" s="549">
        <f t="shared" si="38"/>
        <v>23137.380950193703</v>
      </c>
      <c r="AZ61" s="549">
        <f t="shared" si="38"/>
        <v>22614.170614388328</v>
      </c>
      <c r="BA61" s="549">
        <f t="shared" si="38"/>
        <v>22645.716384863576</v>
      </c>
      <c r="BB61" s="549">
        <f t="shared" si="38"/>
        <v>22323.856961342812</v>
      </c>
      <c r="BC61" s="549">
        <f t="shared" si="38"/>
        <v>21603.533045710734</v>
      </c>
      <c r="BD61" s="549">
        <f t="shared" si="38"/>
        <v>21994.395609315776</v>
      </c>
      <c r="BE61" s="549">
        <f t="shared" si="38"/>
        <v>22287.323879079475</v>
      </c>
      <c r="BF61" s="549">
        <f t="shared" si="38"/>
        <v>21678.730647284414</v>
      </c>
      <c r="BG61" s="549">
        <f t="shared" si="38"/>
        <v>21498.869438937527</v>
      </c>
      <c r="BH61" s="565">
        <f t="shared" si="38"/>
        <v>20267.251629959279</v>
      </c>
      <c r="BI61" s="549">
        <f t="shared" si="38"/>
        <v>19383.980328046764</v>
      </c>
      <c r="BJ61" s="549">
        <f t="shared" si="38"/>
        <v>18816.182657174872</v>
      </c>
      <c r="BK61" s="549">
        <f t="shared" si="38"/>
        <v>19237.553258153515</v>
      </c>
      <c r="BL61" s="549">
        <f t="shared" si="38"/>
        <v>18591.16698990815</v>
      </c>
      <c r="BM61" s="549">
        <f t="shared" si="38"/>
        <v>19270.951445553219</v>
      </c>
      <c r="BN61" s="549">
        <f t="shared" ref="BN61:CG61" si="39">SUM(BN62:BN63)</f>
        <v>18975.43931963318</v>
      </c>
      <c r="BO61" s="549">
        <f t="shared" si="39"/>
        <v>18787.666177715528</v>
      </c>
      <c r="BP61" s="549">
        <f t="shared" si="39"/>
        <v>18473.854662387777</v>
      </c>
      <c r="BQ61" s="549">
        <f t="shared" si="39"/>
        <v>18185.453929685464</v>
      </c>
      <c r="BR61" s="549">
        <f t="shared" si="39"/>
        <v>19021.941441197836</v>
      </c>
      <c r="BS61" s="549">
        <f t="shared" si="39"/>
        <v>19904.808289047378</v>
      </c>
      <c r="BT61" s="549">
        <f t="shared" si="39"/>
        <v>19650.433026208484</v>
      </c>
      <c r="BU61" s="549">
        <f t="shared" si="39"/>
        <v>19767.952606002586</v>
      </c>
      <c r="BV61" s="549">
        <f t="shared" si="39"/>
        <v>18970.534789744164</v>
      </c>
      <c r="BW61" s="549">
        <f t="shared" si="39"/>
        <v>20873.88166716952</v>
      </c>
      <c r="BX61" s="549">
        <f t="shared" si="39"/>
        <v>22255.775098400642</v>
      </c>
      <c r="BY61" s="549">
        <f t="shared" si="39"/>
        <v>24086.151099318282</v>
      </c>
      <c r="BZ61" s="549">
        <f t="shared" si="39"/>
        <v>23942.24346920368</v>
      </c>
      <c r="CA61" s="549">
        <f t="shared" si="39"/>
        <v>26167.984873665559</v>
      </c>
      <c r="CB61" s="549">
        <f t="shared" si="39"/>
        <v>29360.917146410262</v>
      </c>
      <c r="CC61" s="549">
        <f t="shared" si="39"/>
        <v>30105.303755192836</v>
      </c>
      <c r="CD61" s="549">
        <f t="shared" si="39"/>
        <v>30478.732102923281</v>
      </c>
      <c r="CE61" s="549">
        <f t="shared" si="39"/>
        <v>30938.264837303253</v>
      </c>
      <c r="CF61" s="549">
        <f t="shared" si="39"/>
        <v>31571.449830985148</v>
      </c>
      <c r="CG61" s="550">
        <f t="shared" si="39"/>
        <v>32097.322220525792</v>
      </c>
    </row>
    <row r="62" spans="1:85" s="252" customFormat="1" x14ac:dyDescent="0.35">
      <c r="A62" s="511"/>
      <c r="B62" s="486" t="s">
        <v>546</v>
      </c>
      <c r="C62" s="107"/>
      <c r="D62" s="545">
        <v>0</v>
      </c>
      <c r="E62" s="545">
        <v>0</v>
      </c>
      <c r="F62" s="545">
        <v>0</v>
      </c>
      <c r="G62" s="545">
        <v>0</v>
      </c>
      <c r="H62" s="545">
        <v>0</v>
      </c>
      <c r="I62" s="545">
        <v>0</v>
      </c>
      <c r="J62" s="545">
        <v>0</v>
      </c>
      <c r="K62" s="545">
        <v>0</v>
      </c>
      <c r="L62" s="545">
        <v>0</v>
      </c>
      <c r="M62" s="545">
        <v>0</v>
      </c>
      <c r="N62" s="545">
        <v>0</v>
      </c>
      <c r="O62" s="545">
        <v>0</v>
      </c>
      <c r="P62" s="545">
        <v>0</v>
      </c>
      <c r="Q62" s="545">
        <v>0</v>
      </c>
      <c r="R62" s="545">
        <v>0</v>
      </c>
      <c r="S62" s="545">
        <v>0</v>
      </c>
      <c r="T62" s="545">
        <v>0</v>
      </c>
      <c r="U62" s="545">
        <v>0</v>
      </c>
      <c r="V62" s="545">
        <v>0</v>
      </c>
      <c r="W62" s="545">
        <v>0</v>
      </c>
      <c r="X62" s="545">
        <v>0</v>
      </c>
      <c r="Y62" s="545">
        <v>0</v>
      </c>
      <c r="Z62" s="545">
        <v>0</v>
      </c>
      <c r="AA62" s="545">
        <v>0</v>
      </c>
      <c r="AB62" s="545">
        <v>0</v>
      </c>
      <c r="AC62" s="545">
        <v>0</v>
      </c>
      <c r="AD62" s="545">
        <v>0</v>
      </c>
      <c r="AE62" s="545">
        <v>0</v>
      </c>
      <c r="AF62" s="545">
        <v>0</v>
      </c>
      <c r="AG62" s="545">
        <v>0</v>
      </c>
      <c r="AH62" s="545">
        <v>10052.360712818509</v>
      </c>
      <c r="AI62" s="545">
        <v>9285.9099619261142</v>
      </c>
      <c r="AJ62" s="545">
        <v>8620.2101597526489</v>
      </c>
      <c r="AK62" s="545">
        <v>8879.922034590767</v>
      </c>
      <c r="AL62" s="545">
        <v>8861.0982122304122</v>
      </c>
      <c r="AM62" s="545">
        <v>8584.0908743156942</v>
      </c>
      <c r="AN62" s="545">
        <v>9242.2750904555814</v>
      </c>
      <c r="AO62" s="545">
        <v>9583.1574096764252</v>
      </c>
      <c r="AP62" s="545">
        <v>10047.36380179763</v>
      </c>
      <c r="AQ62" s="545">
        <v>10305.645983091406</v>
      </c>
      <c r="AR62" s="545">
        <v>10985.256421941669</v>
      </c>
      <c r="AS62" s="545">
        <v>11469.259045671832</v>
      </c>
      <c r="AT62" s="545">
        <v>12205.269978373386</v>
      </c>
      <c r="AU62" s="545">
        <v>14466.437905109282</v>
      </c>
      <c r="AV62" s="545">
        <v>16634.874308492217</v>
      </c>
      <c r="AW62" s="545">
        <v>18718.334986198188</v>
      </c>
      <c r="AX62" s="545">
        <v>20427.468182162684</v>
      </c>
      <c r="AY62" s="545">
        <v>20846.300267802995</v>
      </c>
      <c r="AZ62" s="545">
        <v>20790.699769783729</v>
      </c>
      <c r="BA62" s="545">
        <v>21139.178111565732</v>
      </c>
      <c r="BB62" s="545">
        <v>21261.632918479405</v>
      </c>
      <c r="BC62" s="545">
        <v>21047.405812842269</v>
      </c>
      <c r="BD62" s="545">
        <v>21694.400238974275</v>
      </c>
      <c r="BE62" s="545">
        <v>21993.618734632462</v>
      </c>
      <c r="BF62" s="545">
        <v>21396.387317240293</v>
      </c>
      <c r="BG62" s="545">
        <v>21210.462550939505</v>
      </c>
      <c r="BH62" s="546">
        <v>20062.416265073214</v>
      </c>
      <c r="BI62" s="545">
        <v>19178.208789962922</v>
      </c>
      <c r="BJ62" s="545">
        <v>18605.01310611907</v>
      </c>
      <c r="BK62" s="545">
        <v>18931.339689211793</v>
      </c>
      <c r="BL62" s="545">
        <v>18332.765976114581</v>
      </c>
      <c r="BM62" s="545">
        <v>19004.793122815994</v>
      </c>
      <c r="BN62" s="545">
        <v>18733.119142363685</v>
      </c>
      <c r="BO62" s="545">
        <v>18550.483967487402</v>
      </c>
      <c r="BP62" s="545">
        <v>18254.526638885523</v>
      </c>
      <c r="BQ62" s="545">
        <v>17990.203868790097</v>
      </c>
      <c r="BR62" s="545">
        <v>18837.535401294092</v>
      </c>
      <c r="BS62" s="545">
        <v>19735.101968836116</v>
      </c>
      <c r="BT62" s="545">
        <v>19494.68854227697</v>
      </c>
      <c r="BU62" s="545">
        <v>19634.15284383835</v>
      </c>
      <c r="BV62" s="545">
        <v>18850.762185919022</v>
      </c>
      <c r="BW62" s="545">
        <v>20765.678033140081</v>
      </c>
      <c r="BX62" s="545">
        <v>22172.578089083581</v>
      </c>
      <c r="BY62" s="545">
        <v>24013.678474588</v>
      </c>
      <c r="BZ62" s="545">
        <v>23878.919721206799</v>
      </c>
      <c r="CA62" s="545">
        <v>26110.313918730881</v>
      </c>
      <c r="CB62" s="545">
        <v>29307.332055323321</v>
      </c>
      <c r="CC62" s="545">
        <v>30058.899503140245</v>
      </c>
      <c r="CD62" s="545">
        <v>30439.240223761619</v>
      </c>
      <c r="CE62" s="545">
        <v>30905.895753094697</v>
      </c>
      <c r="CF62" s="545">
        <v>31546.436418302059</v>
      </c>
      <c r="CG62" s="547">
        <v>32079.564899101893</v>
      </c>
    </row>
    <row r="63" spans="1:85" s="252" customFormat="1" x14ac:dyDescent="0.35">
      <c r="A63" s="511"/>
      <c r="B63" s="486" t="s">
        <v>545</v>
      </c>
      <c r="C63" s="107"/>
      <c r="D63" s="545">
        <v>0</v>
      </c>
      <c r="E63" s="545">
        <v>0</v>
      </c>
      <c r="F63" s="545">
        <v>0</v>
      </c>
      <c r="G63" s="545">
        <v>0</v>
      </c>
      <c r="H63" s="545">
        <v>0</v>
      </c>
      <c r="I63" s="545">
        <v>0</v>
      </c>
      <c r="J63" s="545">
        <v>0</v>
      </c>
      <c r="K63" s="545">
        <v>0</v>
      </c>
      <c r="L63" s="545">
        <v>0</v>
      </c>
      <c r="M63" s="545">
        <v>0</v>
      </c>
      <c r="N63" s="545">
        <v>0</v>
      </c>
      <c r="O63" s="545">
        <v>0</v>
      </c>
      <c r="P63" s="545">
        <v>0</v>
      </c>
      <c r="Q63" s="545">
        <v>0</v>
      </c>
      <c r="R63" s="545">
        <v>0</v>
      </c>
      <c r="S63" s="545">
        <v>0</v>
      </c>
      <c r="T63" s="545">
        <v>0</v>
      </c>
      <c r="U63" s="545">
        <v>0</v>
      </c>
      <c r="V63" s="545">
        <v>0</v>
      </c>
      <c r="W63" s="545">
        <v>0</v>
      </c>
      <c r="X63" s="545">
        <v>0</v>
      </c>
      <c r="Y63" s="545">
        <v>0</v>
      </c>
      <c r="Z63" s="545">
        <v>0</v>
      </c>
      <c r="AA63" s="545">
        <v>0</v>
      </c>
      <c r="AB63" s="545">
        <v>0</v>
      </c>
      <c r="AC63" s="545">
        <v>0</v>
      </c>
      <c r="AD63" s="545">
        <v>0</v>
      </c>
      <c r="AE63" s="545">
        <v>0</v>
      </c>
      <c r="AF63" s="545">
        <v>0</v>
      </c>
      <c r="AG63" s="545">
        <v>0</v>
      </c>
      <c r="AH63" s="545">
        <v>454.53044094813981</v>
      </c>
      <c r="AI63" s="545">
        <v>460.4558728721932</v>
      </c>
      <c r="AJ63" s="545">
        <v>447.23415832167859</v>
      </c>
      <c r="AK63" s="545">
        <v>480.50629085520592</v>
      </c>
      <c r="AL63" s="545">
        <v>523.77468825336189</v>
      </c>
      <c r="AM63" s="545">
        <v>598.34091611823976</v>
      </c>
      <c r="AN63" s="545">
        <v>709.49954183393049</v>
      </c>
      <c r="AO63" s="545">
        <v>836.32881136116282</v>
      </c>
      <c r="AP63" s="545">
        <v>1032.7270509910968</v>
      </c>
      <c r="AQ63" s="545">
        <v>1208.940376550345</v>
      </c>
      <c r="AR63" s="545">
        <v>1384.0201794565648</v>
      </c>
      <c r="AS63" s="545">
        <v>1576.6965832391211</v>
      </c>
      <c r="AT63" s="545">
        <v>1809.3974559086387</v>
      </c>
      <c r="AU63" s="545">
        <v>2176.8669671433868</v>
      </c>
      <c r="AV63" s="545">
        <v>2399.3938926682163</v>
      </c>
      <c r="AW63" s="545">
        <v>2593.6096615343095</v>
      </c>
      <c r="AX63" s="545">
        <v>2708.0128701444437</v>
      </c>
      <c r="AY63" s="545">
        <v>2291.0806823907064</v>
      </c>
      <c r="AZ63" s="545">
        <v>1823.4708446045991</v>
      </c>
      <c r="BA63" s="545">
        <v>1506.5382732978421</v>
      </c>
      <c r="BB63" s="545">
        <v>1062.2240428634061</v>
      </c>
      <c r="BC63" s="545">
        <v>556.12723286846608</v>
      </c>
      <c r="BD63" s="545">
        <v>299.99537034150097</v>
      </c>
      <c r="BE63" s="545">
        <v>293.70514444701365</v>
      </c>
      <c r="BF63" s="545">
        <v>282.34333004412241</v>
      </c>
      <c r="BG63" s="545">
        <v>288.40688799802223</v>
      </c>
      <c r="BH63" s="545">
        <v>204.83536488606518</v>
      </c>
      <c r="BI63" s="545">
        <v>205.77153808383994</v>
      </c>
      <c r="BJ63" s="545">
        <v>211.16955105580027</v>
      </c>
      <c r="BK63" s="545">
        <v>306.21356894172112</v>
      </c>
      <c r="BL63" s="545">
        <v>258.40101379356975</v>
      </c>
      <c r="BM63" s="545">
        <v>266.15832273722447</v>
      </c>
      <c r="BN63" s="545">
        <v>242.320177269494</v>
      </c>
      <c r="BO63" s="545">
        <v>237.18221022812614</v>
      </c>
      <c r="BP63" s="545">
        <v>219.32802350225569</v>
      </c>
      <c r="BQ63" s="545">
        <v>195.25006089536825</v>
      </c>
      <c r="BR63" s="545">
        <v>184.40603990374399</v>
      </c>
      <c r="BS63" s="545">
        <v>169.7063202112632</v>
      </c>
      <c r="BT63" s="545">
        <v>155.74448393151386</v>
      </c>
      <c r="BU63" s="545">
        <v>133.79976216423688</v>
      </c>
      <c r="BV63" s="545">
        <v>119.77260382514369</v>
      </c>
      <c r="BW63" s="545">
        <v>108.20363402944008</v>
      </c>
      <c r="BX63" s="545">
        <v>83.197009317059411</v>
      </c>
      <c r="BY63" s="545">
        <v>72.472624730280742</v>
      </c>
      <c r="BZ63" s="545">
        <v>63.323747996881927</v>
      </c>
      <c r="CA63" s="545">
        <v>57.670954934678043</v>
      </c>
      <c r="CB63" s="545">
        <v>53.585091086940835</v>
      </c>
      <c r="CC63" s="545">
        <v>46.404252052591694</v>
      </c>
      <c r="CD63" s="545">
        <v>39.491879161663277</v>
      </c>
      <c r="CE63" s="545">
        <v>32.369084208555599</v>
      </c>
      <c r="CF63" s="545">
        <v>25.013412683089143</v>
      </c>
      <c r="CG63" s="547">
        <v>17.757321423899008</v>
      </c>
    </row>
    <row r="64" spans="1:85" s="252" customFormat="1" ht="15" customHeight="1" x14ac:dyDescent="0.35">
      <c r="A64" s="511"/>
      <c r="B64" s="548"/>
      <c r="C64" s="107"/>
      <c r="D64" s="545"/>
      <c r="E64" s="545"/>
      <c r="F64" s="545"/>
      <c r="G64" s="545"/>
      <c r="H64" s="545"/>
      <c r="I64" s="545"/>
      <c r="J64" s="545"/>
      <c r="K64" s="545"/>
      <c r="L64" s="545"/>
      <c r="M64" s="545"/>
      <c r="N64" s="545"/>
      <c r="O64" s="545"/>
      <c r="P64" s="545"/>
      <c r="Q64" s="545"/>
      <c r="R64" s="545"/>
      <c r="S64" s="545"/>
      <c r="T64" s="545"/>
      <c r="U64" s="545"/>
      <c r="V64" s="545"/>
      <c r="W64" s="545"/>
      <c r="X64" s="545"/>
      <c r="Y64" s="545"/>
      <c r="Z64" s="545"/>
      <c r="AA64" s="545"/>
      <c r="AB64" s="545"/>
      <c r="AC64" s="545"/>
      <c r="AD64" s="545"/>
      <c r="AE64" s="545"/>
      <c r="AF64" s="545"/>
      <c r="AG64" s="545"/>
      <c r="AH64" s="545"/>
      <c r="AI64" s="545"/>
      <c r="AJ64" s="545"/>
      <c r="AK64" s="545"/>
      <c r="AL64" s="545"/>
      <c r="AM64" s="545"/>
      <c r="AN64" s="545"/>
      <c r="AO64" s="545"/>
      <c r="AP64" s="545"/>
      <c r="AQ64" s="545"/>
      <c r="AR64" s="545"/>
      <c r="AS64" s="545"/>
      <c r="AT64" s="545"/>
      <c r="AU64" s="545"/>
      <c r="AV64" s="545"/>
      <c r="AW64" s="545"/>
      <c r="AX64" s="545"/>
      <c r="AY64" s="545"/>
      <c r="AZ64" s="545"/>
      <c r="BA64" s="545"/>
      <c r="BB64" s="545"/>
      <c r="BC64" s="545"/>
      <c r="BD64" s="545"/>
      <c r="BE64" s="545"/>
      <c r="BF64" s="545"/>
      <c r="BG64" s="545"/>
      <c r="BH64" s="545"/>
      <c r="BI64" s="545"/>
      <c r="BJ64" s="545"/>
      <c r="BK64" s="545"/>
      <c r="BL64" s="545"/>
      <c r="BM64" s="545"/>
      <c r="BN64" s="545"/>
      <c r="BO64" s="545"/>
      <c r="BP64" s="545"/>
      <c r="BQ64" s="545"/>
      <c r="BR64" s="545"/>
      <c r="BS64" s="545"/>
      <c r="BT64" s="545"/>
      <c r="BU64" s="545"/>
      <c r="BV64" s="545"/>
      <c r="BW64" s="545"/>
      <c r="BX64" s="545"/>
      <c r="BY64" s="545"/>
      <c r="BZ64" s="545"/>
      <c r="CA64" s="545"/>
      <c r="CB64" s="545"/>
      <c r="CC64" s="545"/>
      <c r="CD64" s="545"/>
      <c r="CE64" s="545"/>
      <c r="CF64" s="545"/>
      <c r="CG64" s="547"/>
    </row>
    <row r="65" spans="1:85" s="252" customFormat="1" x14ac:dyDescent="0.35">
      <c r="A65" s="510"/>
      <c r="B65" s="107" t="s">
        <v>370</v>
      </c>
      <c r="C65" s="107"/>
      <c r="D65" s="549">
        <v>0</v>
      </c>
      <c r="E65" s="549">
        <v>0</v>
      </c>
      <c r="F65" s="549">
        <v>0</v>
      </c>
      <c r="G65" s="549">
        <v>0</v>
      </c>
      <c r="H65" s="549">
        <v>0</v>
      </c>
      <c r="I65" s="549">
        <v>0</v>
      </c>
      <c r="J65" s="549">
        <v>0</v>
      </c>
      <c r="K65" s="549">
        <v>0</v>
      </c>
      <c r="L65" s="549">
        <v>0</v>
      </c>
      <c r="M65" s="549">
        <v>0</v>
      </c>
      <c r="N65" s="549">
        <v>0</v>
      </c>
      <c r="O65" s="549">
        <v>0</v>
      </c>
      <c r="P65" s="549">
        <v>0</v>
      </c>
      <c r="Q65" s="549">
        <v>0</v>
      </c>
      <c r="R65" s="549">
        <v>0</v>
      </c>
      <c r="S65" s="549">
        <v>0</v>
      </c>
      <c r="T65" s="549">
        <v>0</v>
      </c>
      <c r="U65" s="549">
        <v>0</v>
      </c>
      <c r="V65" s="549">
        <v>0</v>
      </c>
      <c r="W65" s="549">
        <v>0</v>
      </c>
      <c r="X65" s="549">
        <v>0</v>
      </c>
      <c r="Y65" s="549">
        <v>0</v>
      </c>
      <c r="Z65" s="549">
        <v>0</v>
      </c>
      <c r="AA65" s="549">
        <v>0</v>
      </c>
      <c r="AB65" s="549">
        <v>0</v>
      </c>
      <c r="AC65" s="549">
        <v>0</v>
      </c>
      <c r="AD65" s="549">
        <v>0</v>
      </c>
      <c r="AE65" s="549">
        <v>0</v>
      </c>
      <c r="AF65" s="549">
        <v>0</v>
      </c>
      <c r="AG65" s="549">
        <v>0</v>
      </c>
      <c r="AH65" s="549">
        <v>0</v>
      </c>
      <c r="AI65" s="549">
        <v>0</v>
      </c>
      <c r="AJ65" s="549">
        <v>0</v>
      </c>
      <c r="AK65" s="549">
        <v>0</v>
      </c>
      <c r="AL65" s="549">
        <v>0</v>
      </c>
      <c r="AM65" s="549">
        <v>0</v>
      </c>
      <c r="AN65" s="549">
        <v>0</v>
      </c>
      <c r="AO65" s="549">
        <v>0</v>
      </c>
      <c r="AP65" s="549">
        <v>0</v>
      </c>
      <c r="AQ65" s="549">
        <v>0</v>
      </c>
      <c r="AR65" s="549">
        <v>0</v>
      </c>
      <c r="AS65" s="549">
        <v>0</v>
      </c>
      <c r="AT65" s="549">
        <v>0</v>
      </c>
      <c r="AU65" s="549">
        <v>0</v>
      </c>
      <c r="AV65" s="549">
        <v>0</v>
      </c>
      <c r="AW65" s="549">
        <v>0</v>
      </c>
      <c r="AX65" s="549">
        <v>0</v>
      </c>
      <c r="AY65" s="549">
        <v>0</v>
      </c>
      <c r="AZ65" s="549">
        <v>0</v>
      </c>
      <c r="BA65" s="549">
        <v>0</v>
      </c>
      <c r="BB65" s="549">
        <v>0</v>
      </c>
      <c r="BC65" s="549">
        <v>0</v>
      </c>
      <c r="BD65" s="549">
        <v>0</v>
      </c>
      <c r="BE65" s="549">
        <v>0</v>
      </c>
      <c r="BF65" s="549">
        <v>0</v>
      </c>
      <c r="BG65" s="549">
        <v>0</v>
      </c>
      <c r="BH65" s="549">
        <v>0</v>
      </c>
      <c r="BI65" s="549">
        <v>0</v>
      </c>
      <c r="BJ65" s="549">
        <v>0</v>
      </c>
      <c r="BK65" s="549">
        <v>0</v>
      </c>
      <c r="BL65" s="549">
        <f t="shared" ref="BL65:CG65" si="40">SUM(BL66,BL70)</f>
        <v>187.23034141178098</v>
      </c>
      <c r="BM65" s="549">
        <f t="shared" si="40"/>
        <v>1840.9287696203912</v>
      </c>
      <c r="BN65" s="549">
        <f t="shared" si="40"/>
        <v>3181.4446529378279</v>
      </c>
      <c r="BO65" s="549">
        <f t="shared" si="40"/>
        <v>4978.4909984413653</v>
      </c>
      <c r="BP65" s="549">
        <f t="shared" si="40"/>
        <v>9324.6302315839202</v>
      </c>
      <c r="BQ65" s="549">
        <f t="shared" si="40"/>
        <v>14085.188105726238</v>
      </c>
      <c r="BR65" s="549">
        <f t="shared" si="40"/>
        <v>17102.619239389922</v>
      </c>
      <c r="BS65" s="549">
        <f t="shared" si="40"/>
        <v>18892.489647868839</v>
      </c>
      <c r="BT65" s="549">
        <f t="shared" si="40"/>
        <v>19198.746554210091</v>
      </c>
      <c r="BU65" s="549">
        <f t="shared" si="40"/>
        <v>19567.250560585377</v>
      </c>
      <c r="BV65" s="549">
        <f t="shared" si="40"/>
        <v>18845.330187138909</v>
      </c>
      <c r="BW65" s="549">
        <f t="shared" si="40"/>
        <v>16888.779320235779</v>
      </c>
      <c r="BX65" s="549">
        <f t="shared" si="40"/>
        <v>15538.79885795054</v>
      </c>
      <c r="BY65" s="549">
        <f t="shared" si="40"/>
        <v>14769.811094657172</v>
      </c>
      <c r="BZ65" s="549">
        <f t="shared" si="40"/>
        <v>13134.613847098648</v>
      </c>
      <c r="CA65" s="549">
        <f t="shared" si="40"/>
        <v>12650.535340491626</v>
      </c>
      <c r="CB65" s="549">
        <f t="shared" si="40"/>
        <v>12269.703289091565</v>
      </c>
      <c r="CC65" s="549">
        <f t="shared" si="40"/>
        <v>6907.5526619214006</v>
      </c>
      <c r="CD65" s="549">
        <f t="shared" si="40"/>
        <v>5051.4175958816804</v>
      </c>
      <c r="CE65" s="549">
        <f t="shared" si="40"/>
        <v>5059.3429418127571</v>
      </c>
      <c r="CF65" s="549">
        <f t="shared" si="40"/>
        <v>5081.8767358661471</v>
      </c>
      <c r="CG65" s="550">
        <f t="shared" si="40"/>
        <v>4656.7779165215279</v>
      </c>
    </row>
    <row r="66" spans="1:85" x14ac:dyDescent="0.35">
      <c r="B66" s="62" t="s">
        <v>760</v>
      </c>
      <c r="C66" s="42"/>
      <c r="D66" s="545">
        <v>0</v>
      </c>
      <c r="E66" s="545">
        <v>0</v>
      </c>
      <c r="F66" s="545">
        <v>0</v>
      </c>
      <c r="G66" s="545">
        <v>0</v>
      </c>
      <c r="H66" s="545">
        <v>0</v>
      </c>
      <c r="I66" s="545">
        <v>0</v>
      </c>
      <c r="J66" s="545">
        <v>0</v>
      </c>
      <c r="K66" s="545">
        <v>0</v>
      </c>
      <c r="L66" s="545">
        <v>0</v>
      </c>
      <c r="M66" s="545">
        <v>0</v>
      </c>
      <c r="N66" s="545">
        <v>0</v>
      </c>
      <c r="O66" s="545">
        <v>0</v>
      </c>
      <c r="P66" s="545">
        <v>0</v>
      </c>
      <c r="Q66" s="545">
        <v>0</v>
      </c>
      <c r="R66" s="545">
        <v>0</v>
      </c>
      <c r="S66" s="545">
        <v>0</v>
      </c>
      <c r="T66" s="545">
        <v>0</v>
      </c>
      <c r="U66" s="545">
        <v>0</v>
      </c>
      <c r="V66" s="545">
        <v>0</v>
      </c>
      <c r="W66" s="545">
        <v>0</v>
      </c>
      <c r="X66" s="545">
        <v>0</v>
      </c>
      <c r="Y66" s="545">
        <v>0</v>
      </c>
      <c r="Z66" s="545">
        <v>0</v>
      </c>
      <c r="AA66" s="545">
        <v>0</v>
      </c>
      <c r="AB66" s="545">
        <v>0</v>
      </c>
      <c r="AC66" s="545">
        <v>0</v>
      </c>
      <c r="AD66" s="545">
        <v>0</v>
      </c>
      <c r="AE66" s="545">
        <v>0</v>
      </c>
      <c r="AF66" s="545">
        <v>0</v>
      </c>
      <c r="AG66" s="545">
        <v>0</v>
      </c>
      <c r="AH66" s="545">
        <v>0</v>
      </c>
      <c r="AI66" s="545">
        <v>0</v>
      </c>
      <c r="AJ66" s="545">
        <v>0</v>
      </c>
      <c r="AK66" s="545">
        <v>0</v>
      </c>
      <c r="AL66" s="545">
        <v>0</v>
      </c>
      <c r="AM66" s="545">
        <v>0</v>
      </c>
      <c r="AN66" s="545">
        <v>0</v>
      </c>
      <c r="AO66" s="545">
        <v>0</v>
      </c>
      <c r="AP66" s="545">
        <v>0</v>
      </c>
      <c r="AQ66" s="545">
        <v>0</v>
      </c>
      <c r="AR66" s="545">
        <v>0</v>
      </c>
      <c r="AS66" s="545">
        <v>0</v>
      </c>
      <c r="AT66" s="545">
        <v>0</v>
      </c>
      <c r="AU66" s="545">
        <v>0</v>
      </c>
      <c r="AV66" s="545">
        <v>0</v>
      </c>
      <c r="AW66" s="545">
        <v>0</v>
      </c>
      <c r="AX66" s="545">
        <v>0</v>
      </c>
      <c r="AY66" s="545">
        <v>0</v>
      </c>
      <c r="AZ66" s="545">
        <v>0</v>
      </c>
      <c r="BA66" s="545">
        <v>0</v>
      </c>
      <c r="BB66" s="545">
        <v>0</v>
      </c>
      <c r="BC66" s="545">
        <v>0</v>
      </c>
      <c r="BD66" s="545">
        <v>0</v>
      </c>
      <c r="BE66" s="545">
        <v>0</v>
      </c>
      <c r="BF66" s="545">
        <v>0</v>
      </c>
      <c r="BG66" s="545">
        <v>0</v>
      </c>
      <c r="BH66" s="545">
        <v>0</v>
      </c>
      <c r="BI66" s="545">
        <v>0</v>
      </c>
      <c r="BJ66" s="545">
        <v>0</v>
      </c>
      <c r="BK66" s="545">
        <v>0</v>
      </c>
      <c r="BL66" s="545">
        <f t="shared" ref="BL66:CG66" si="41">SUM(BL67:BL69)</f>
        <v>94.771927715301587</v>
      </c>
      <c r="BM66" s="545">
        <f t="shared" si="41"/>
        <v>843.86156463268696</v>
      </c>
      <c r="BN66" s="545">
        <f t="shared" si="41"/>
        <v>1361.1658364742411</v>
      </c>
      <c r="BO66" s="545">
        <f t="shared" si="41"/>
        <v>1959.0049613124654</v>
      </c>
      <c r="BP66" s="545">
        <f t="shared" si="41"/>
        <v>3169.9287222923472</v>
      </c>
      <c r="BQ66" s="545">
        <f t="shared" si="41"/>
        <v>4776.0069298929138</v>
      </c>
      <c r="BR66" s="545">
        <f t="shared" si="41"/>
        <v>5467.7141987585355</v>
      </c>
      <c r="BS66" s="545">
        <f t="shared" si="41"/>
        <v>5899.6747164064782</v>
      </c>
      <c r="BT66" s="545">
        <f t="shared" si="41"/>
        <v>6067.5656496217516</v>
      </c>
      <c r="BU66" s="545">
        <f t="shared" si="41"/>
        <v>6004.5805765085142</v>
      </c>
      <c r="BV66" s="545">
        <f t="shared" si="41"/>
        <v>5695.4145058381846</v>
      </c>
      <c r="BW66" s="545">
        <f t="shared" si="41"/>
        <v>5501.5566930888899</v>
      </c>
      <c r="BX66" s="545">
        <f t="shared" si="41"/>
        <v>5285.5444742340032</v>
      </c>
      <c r="BY66" s="545">
        <f t="shared" si="41"/>
        <v>5245.9965900908692</v>
      </c>
      <c r="BZ66" s="545">
        <f t="shared" si="41"/>
        <v>4918.9659501930519</v>
      </c>
      <c r="CA66" s="545">
        <f t="shared" si="41"/>
        <v>5028.0752818999672</v>
      </c>
      <c r="CB66" s="545">
        <f t="shared" si="41"/>
        <v>5132.2987876559255</v>
      </c>
      <c r="CC66" s="545">
        <f t="shared" si="41"/>
        <v>4882.5658678744066</v>
      </c>
      <c r="CD66" s="545">
        <f t="shared" si="41"/>
        <v>4756.3770996907197</v>
      </c>
      <c r="CE66" s="545">
        <f t="shared" si="41"/>
        <v>4785.2141182392534</v>
      </c>
      <c r="CF66" s="545">
        <f t="shared" si="41"/>
        <v>4763.3325009537866</v>
      </c>
      <c r="CG66" s="547">
        <f t="shared" si="41"/>
        <v>4662.8090598529234</v>
      </c>
    </row>
    <row r="67" spans="1:85" x14ac:dyDescent="0.35">
      <c r="B67" s="292" t="s">
        <v>524</v>
      </c>
      <c r="C67" s="486"/>
      <c r="D67" s="545">
        <v>0</v>
      </c>
      <c r="E67" s="545">
        <v>0</v>
      </c>
      <c r="F67" s="545">
        <v>0</v>
      </c>
      <c r="G67" s="545">
        <v>0</v>
      </c>
      <c r="H67" s="545">
        <v>0</v>
      </c>
      <c r="I67" s="545">
        <v>0</v>
      </c>
      <c r="J67" s="545">
        <v>0</v>
      </c>
      <c r="K67" s="545">
        <v>0</v>
      </c>
      <c r="L67" s="545">
        <v>0</v>
      </c>
      <c r="M67" s="545">
        <v>0</v>
      </c>
      <c r="N67" s="545">
        <v>0</v>
      </c>
      <c r="O67" s="545">
        <v>0</v>
      </c>
      <c r="P67" s="545">
        <v>0</v>
      </c>
      <c r="Q67" s="545">
        <v>0</v>
      </c>
      <c r="R67" s="545">
        <v>0</v>
      </c>
      <c r="S67" s="545">
        <v>0</v>
      </c>
      <c r="T67" s="545">
        <v>0</v>
      </c>
      <c r="U67" s="545">
        <v>0</v>
      </c>
      <c r="V67" s="545">
        <v>0</v>
      </c>
      <c r="W67" s="545">
        <v>0</v>
      </c>
      <c r="X67" s="545">
        <v>0</v>
      </c>
      <c r="Y67" s="545">
        <v>0</v>
      </c>
      <c r="Z67" s="545">
        <v>0</v>
      </c>
      <c r="AA67" s="545">
        <v>0</v>
      </c>
      <c r="AB67" s="545">
        <v>0</v>
      </c>
      <c r="AC67" s="545">
        <v>0</v>
      </c>
      <c r="AD67" s="545">
        <v>0</v>
      </c>
      <c r="AE67" s="545">
        <v>0</v>
      </c>
      <c r="AF67" s="545">
        <v>0</v>
      </c>
      <c r="AG67" s="545">
        <v>0</v>
      </c>
      <c r="AH67" s="545">
        <v>0</v>
      </c>
      <c r="AI67" s="545">
        <v>0</v>
      </c>
      <c r="AJ67" s="545">
        <v>0</v>
      </c>
      <c r="AK67" s="545">
        <v>0</v>
      </c>
      <c r="AL67" s="545">
        <v>0</v>
      </c>
      <c r="AM67" s="545">
        <v>0</v>
      </c>
      <c r="AN67" s="545">
        <v>0</v>
      </c>
      <c r="AO67" s="545">
        <v>0</v>
      </c>
      <c r="AP67" s="545">
        <v>0</v>
      </c>
      <c r="AQ67" s="545">
        <v>0</v>
      </c>
      <c r="AR67" s="545">
        <v>0</v>
      </c>
      <c r="AS67" s="545">
        <v>0</v>
      </c>
      <c r="AT67" s="545">
        <v>0</v>
      </c>
      <c r="AU67" s="545">
        <v>0</v>
      </c>
      <c r="AV67" s="545">
        <v>0</v>
      </c>
      <c r="AW67" s="545">
        <v>0</v>
      </c>
      <c r="AX67" s="545">
        <v>0</v>
      </c>
      <c r="AY67" s="545">
        <v>0</v>
      </c>
      <c r="AZ67" s="545">
        <v>0</v>
      </c>
      <c r="BA67" s="545">
        <v>0</v>
      </c>
      <c r="BB67" s="545">
        <v>0</v>
      </c>
      <c r="BC67" s="545">
        <v>0</v>
      </c>
      <c r="BD67" s="545">
        <v>0</v>
      </c>
      <c r="BE67" s="545">
        <v>0</v>
      </c>
      <c r="BF67" s="545">
        <v>0</v>
      </c>
      <c r="BG67" s="545">
        <v>0</v>
      </c>
      <c r="BH67" s="545">
        <v>0</v>
      </c>
      <c r="BI67" s="545">
        <v>0</v>
      </c>
      <c r="BJ67" s="545">
        <v>0</v>
      </c>
      <c r="BK67" s="545">
        <v>0</v>
      </c>
      <c r="BL67" s="545">
        <v>87.499083961875783</v>
      </c>
      <c r="BM67" s="545">
        <v>578.61132499698761</v>
      </c>
      <c r="BN67" s="545">
        <v>667.44420417113679</v>
      </c>
      <c r="BO67" s="545">
        <v>659.76996881182538</v>
      </c>
      <c r="BP67" s="545">
        <v>764.20610692842695</v>
      </c>
      <c r="BQ67" s="545">
        <v>650.31620168774293</v>
      </c>
      <c r="BR67" s="545">
        <v>574.80615505786034</v>
      </c>
      <c r="BS67" s="545">
        <v>447.49716394048619</v>
      </c>
      <c r="BT67" s="545">
        <v>401.08155994609592</v>
      </c>
      <c r="BU67" s="545">
        <v>360.04742137117069</v>
      </c>
      <c r="BV67" s="545">
        <v>197.94850200982759</v>
      </c>
      <c r="BW67" s="545">
        <v>140.51309905817303</v>
      </c>
      <c r="BX67" s="545">
        <v>232.28931872062844</v>
      </c>
      <c r="BY67" s="545">
        <v>249.09382144449162</v>
      </c>
      <c r="BZ67" s="545">
        <v>207.97926139808723</v>
      </c>
      <c r="CA67" s="545">
        <v>195.20182867622668</v>
      </c>
      <c r="CB67" s="545">
        <v>171.53538486224551</v>
      </c>
      <c r="CC67" s="545">
        <v>167.97873035338239</v>
      </c>
      <c r="CD67" s="545">
        <v>167.97486792507547</v>
      </c>
      <c r="CE67" s="545">
        <v>170.57115925474301</v>
      </c>
      <c r="CF67" s="545">
        <v>169.88405819351595</v>
      </c>
      <c r="CG67" s="547">
        <v>169.02927020294106</v>
      </c>
    </row>
    <row r="68" spans="1:85" x14ac:dyDescent="0.35">
      <c r="B68" s="292" t="s">
        <v>761</v>
      </c>
      <c r="C68" s="486"/>
      <c r="D68" s="545">
        <v>0</v>
      </c>
      <c r="E68" s="545">
        <v>0</v>
      </c>
      <c r="F68" s="545">
        <v>0</v>
      </c>
      <c r="G68" s="545">
        <v>0</v>
      </c>
      <c r="H68" s="545">
        <v>0</v>
      </c>
      <c r="I68" s="545">
        <v>0</v>
      </c>
      <c r="J68" s="545">
        <v>0</v>
      </c>
      <c r="K68" s="545">
        <v>0</v>
      </c>
      <c r="L68" s="545">
        <v>0</v>
      </c>
      <c r="M68" s="545">
        <v>0</v>
      </c>
      <c r="N68" s="545">
        <v>0</v>
      </c>
      <c r="O68" s="545">
        <v>0</v>
      </c>
      <c r="P68" s="545">
        <v>0</v>
      </c>
      <c r="Q68" s="545">
        <v>0</v>
      </c>
      <c r="R68" s="545">
        <v>0</v>
      </c>
      <c r="S68" s="545">
        <v>0</v>
      </c>
      <c r="T68" s="545">
        <v>0</v>
      </c>
      <c r="U68" s="545">
        <v>0</v>
      </c>
      <c r="V68" s="545">
        <v>0</v>
      </c>
      <c r="W68" s="545">
        <v>0</v>
      </c>
      <c r="X68" s="545">
        <v>0</v>
      </c>
      <c r="Y68" s="545">
        <v>0</v>
      </c>
      <c r="Z68" s="545">
        <v>0</v>
      </c>
      <c r="AA68" s="545">
        <v>0</v>
      </c>
      <c r="AB68" s="545">
        <v>0</v>
      </c>
      <c r="AC68" s="545">
        <v>0</v>
      </c>
      <c r="AD68" s="545">
        <v>0</v>
      </c>
      <c r="AE68" s="545">
        <v>0</v>
      </c>
      <c r="AF68" s="545">
        <v>0</v>
      </c>
      <c r="AG68" s="545">
        <v>0</v>
      </c>
      <c r="AH68" s="545">
        <v>0</v>
      </c>
      <c r="AI68" s="545">
        <v>0</v>
      </c>
      <c r="AJ68" s="545">
        <v>0</v>
      </c>
      <c r="AK68" s="545">
        <v>0</v>
      </c>
      <c r="AL68" s="545">
        <v>0</v>
      </c>
      <c r="AM68" s="545">
        <v>0</v>
      </c>
      <c r="AN68" s="545">
        <v>0</v>
      </c>
      <c r="AO68" s="545">
        <v>0</v>
      </c>
      <c r="AP68" s="545">
        <v>0</v>
      </c>
      <c r="AQ68" s="545">
        <v>0</v>
      </c>
      <c r="AR68" s="545">
        <v>0</v>
      </c>
      <c r="AS68" s="545">
        <v>0</v>
      </c>
      <c r="AT68" s="545">
        <v>0</v>
      </c>
      <c r="AU68" s="545">
        <v>0</v>
      </c>
      <c r="AV68" s="545">
        <v>0</v>
      </c>
      <c r="AW68" s="545">
        <v>0</v>
      </c>
      <c r="AX68" s="545">
        <v>0</v>
      </c>
      <c r="AY68" s="545">
        <v>0</v>
      </c>
      <c r="AZ68" s="545">
        <v>0</v>
      </c>
      <c r="BA68" s="545">
        <v>0</v>
      </c>
      <c r="BB68" s="545">
        <v>0</v>
      </c>
      <c r="BC68" s="545">
        <v>0</v>
      </c>
      <c r="BD68" s="545">
        <v>0</v>
      </c>
      <c r="BE68" s="545">
        <v>0</v>
      </c>
      <c r="BF68" s="545">
        <v>0</v>
      </c>
      <c r="BG68" s="545">
        <v>0</v>
      </c>
      <c r="BH68" s="545">
        <v>0</v>
      </c>
      <c r="BI68" s="545">
        <v>0</v>
      </c>
      <c r="BJ68" s="545">
        <v>0</v>
      </c>
      <c r="BK68" s="545">
        <v>0</v>
      </c>
      <c r="BL68" s="545">
        <v>4.0063546341102994</v>
      </c>
      <c r="BM68" s="545">
        <v>181.50466417720435</v>
      </c>
      <c r="BN68" s="545">
        <v>503.71988674863928</v>
      </c>
      <c r="BO68" s="545">
        <v>834.79919944031212</v>
      </c>
      <c r="BP68" s="545">
        <v>932.06930393269249</v>
      </c>
      <c r="BQ68" s="545">
        <v>875.92055673503114</v>
      </c>
      <c r="BR68" s="545">
        <v>276.52701201934065</v>
      </c>
      <c r="BS68" s="545">
        <v>114.87493962038297</v>
      </c>
      <c r="BT68" s="545">
        <v>129.71613743876978</v>
      </c>
      <c r="BU68" s="545">
        <v>155.5705813365272</v>
      </c>
      <c r="BV68" s="545">
        <v>101.78211901925896</v>
      </c>
      <c r="BW68" s="545">
        <v>62.563333287575738</v>
      </c>
      <c r="BX68" s="545">
        <v>21.604158589261797</v>
      </c>
      <c r="BY68" s="545">
        <v>18.038743996970556</v>
      </c>
      <c r="BZ68" s="545">
        <v>19.689214447738145</v>
      </c>
      <c r="CA68" s="545">
        <v>24.895096146459565</v>
      </c>
      <c r="CB68" s="545">
        <v>28.263360495549424</v>
      </c>
      <c r="CC68" s="545">
        <v>28.904695803498186</v>
      </c>
      <c r="CD68" s="545">
        <v>28.554119712607541</v>
      </c>
      <c r="CE68" s="545">
        <v>29.171743303420108</v>
      </c>
      <c r="CF68" s="545">
        <v>29.567109637898145</v>
      </c>
      <c r="CG68" s="547">
        <v>29.937456460909907</v>
      </c>
    </row>
    <row r="69" spans="1:85" x14ac:dyDescent="0.35">
      <c r="B69" s="292" t="s">
        <v>526</v>
      </c>
      <c r="C69" s="486"/>
      <c r="D69" s="545">
        <v>0</v>
      </c>
      <c r="E69" s="545">
        <v>0</v>
      </c>
      <c r="F69" s="545">
        <v>0</v>
      </c>
      <c r="G69" s="545">
        <v>0</v>
      </c>
      <c r="H69" s="545">
        <v>0</v>
      </c>
      <c r="I69" s="545">
        <v>0</v>
      </c>
      <c r="J69" s="545">
        <v>0</v>
      </c>
      <c r="K69" s="545">
        <v>0</v>
      </c>
      <c r="L69" s="545">
        <v>0</v>
      </c>
      <c r="M69" s="545">
        <v>0</v>
      </c>
      <c r="N69" s="545">
        <v>0</v>
      </c>
      <c r="O69" s="545">
        <v>0</v>
      </c>
      <c r="P69" s="545">
        <v>0</v>
      </c>
      <c r="Q69" s="545">
        <v>0</v>
      </c>
      <c r="R69" s="545">
        <v>0</v>
      </c>
      <c r="S69" s="545">
        <v>0</v>
      </c>
      <c r="T69" s="545">
        <v>0</v>
      </c>
      <c r="U69" s="545">
        <v>0</v>
      </c>
      <c r="V69" s="545">
        <v>0</v>
      </c>
      <c r="W69" s="545">
        <v>0</v>
      </c>
      <c r="X69" s="545">
        <v>0</v>
      </c>
      <c r="Y69" s="545">
        <v>0</v>
      </c>
      <c r="Z69" s="545">
        <v>0</v>
      </c>
      <c r="AA69" s="545">
        <v>0</v>
      </c>
      <c r="AB69" s="545">
        <v>0</v>
      </c>
      <c r="AC69" s="545">
        <v>0</v>
      </c>
      <c r="AD69" s="545">
        <v>0</v>
      </c>
      <c r="AE69" s="545">
        <v>0</v>
      </c>
      <c r="AF69" s="545">
        <v>0</v>
      </c>
      <c r="AG69" s="545">
        <v>0</v>
      </c>
      <c r="AH69" s="545">
        <v>0</v>
      </c>
      <c r="AI69" s="545">
        <v>0</v>
      </c>
      <c r="AJ69" s="545">
        <v>0</v>
      </c>
      <c r="AK69" s="545">
        <v>0</v>
      </c>
      <c r="AL69" s="545">
        <v>0</v>
      </c>
      <c r="AM69" s="545">
        <v>0</v>
      </c>
      <c r="AN69" s="545">
        <v>0</v>
      </c>
      <c r="AO69" s="545">
        <v>0</v>
      </c>
      <c r="AP69" s="545">
        <v>0</v>
      </c>
      <c r="AQ69" s="545">
        <v>0</v>
      </c>
      <c r="AR69" s="545">
        <v>0</v>
      </c>
      <c r="AS69" s="545">
        <v>0</v>
      </c>
      <c r="AT69" s="545">
        <v>0</v>
      </c>
      <c r="AU69" s="545">
        <v>0</v>
      </c>
      <c r="AV69" s="545">
        <v>0</v>
      </c>
      <c r="AW69" s="545">
        <v>0</v>
      </c>
      <c r="AX69" s="545">
        <v>0</v>
      </c>
      <c r="AY69" s="545">
        <v>0</v>
      </c>
      <c r="AZ69" s="545">
        <v>0</v>
      </c>
      <c r="BA69" s="545">
        <v>0</v>
      </c>
      <c r="BB69" s="545">
        <v>0</v>
      </c>
      <c r="BC69" s="545">
        <v>0</v>
      </c>
      <c r="BD69" s="545">
        <v>0</v>
      </c>
      <c r="BE69" s="545">
        <v>0</v>
      </c>
      <c r="BF69" s="545">
        <v>0</v>
      </c>
      <c r="BG69" s="545">
        <v>0</v>
      </c>
      <c r="BH69" s="545">
        <v>0</v>
      </c>
      <c r="BI69" s="545">
        <v>0</v>
      </c>
      <c r="BJ69" s="545">
        <v>0</v>
      </c>
      <c r="BK69" s="545">
        <v>0</v>
      </c>
      <c r="BL69" s="545">
        <v>3.2664891193155046</v>
      </c>
      <c r="BM69" s="545">
        <v>83.745575458494926</v>
      </c>
      <c r="BN69" s="545">
        <v>190.00174555446509</v>
      </c>
      <c r="BO69" s="545">
        <v>464.43579306032808</v>
      </c>
      <c r="BP69" s="545">
        <v>1473.6533114312278</v>
      </c>
      <c r="BQ69" s="545">
        <v>3249.7701714701393</v>
      </c>
      <c r="BR69" s="545">
        <v>4616.3810316813342</v>
      </c>
      <c r="BS69" s="545">
        <v>5337.3026128456086</v>
      </c>
      <c r="BT69" s="545">
        <v>5536.7679522368862</v>
      </c>
      <c r="BU69" s="545">
        <v>5488.9625738008162</v>
      </c>
      <c r="BV69" s="545">
        <v>5395.6838848090983</v>
      </c>
      <c r="BW69" s="545">
        <v>5298.4802607431411</v>
      </c>
      <c r="BX69" s="545">
        <v>5031.6509969241133</v>
      </c>
      <c r="BY69" s="545">
        <v>4978.8640246494069</v>
      </c>
      <c r="BZ69" s="545">
        <v>4691.2974743472269</v>
      </c>
      <c r="CA69" s="545">
        <v>4807.9783570772806</v>
      </c>
      <c r="CB69" s="545">
        <v>4932.5000422981302</v>
      </c>
      <c r="CC69" s="545">
        <v>4685.6824417175258</v>
      </c>
      <c r="CD69" s="545">
        <v>4559.8481120530369</v>
      </c>
      <c r="CE69" s="545">
        <v>4585.4712156810901</v>
      </c>
      <c r="CF69" s="545">
        <v>4563.8813331223728</v>
      </c>
      <c r="CG69" s="547">
        <v>4463.8423331890726</v>
      </c>
    </row>
    <row r="70" spans="1:85" x14ac:dyDescent="0.35">
      <c r="B70" s="62" t="s">
        <v>762</v>
      </c>
      <c r="C70" s="42"/>
      <c r="D70" s="545">
        <v>0</v>
      </c>
      <c r="E70" s="545">
        <v>0</v>
      </c>
      <c r="F70" s="545">
        <v>0</v>
      </c>
      <c r="G70" s="545">
        <v>0</v>
      </c>
      <c r="H70" s="545">
        <v>0</v>
      </c>
      <c r="I70" s="545">
        <v>0</v>
      </c>
      <c r="J70" s="545">
        <v>0</v>
      </c>
      <c r="K70" s="545">
        <v>0</v>
      </c>
      <c r="L70" s="545">
        <v>0</v>
      </c>
      <c r="M70" s="545">
        <v>0</v>
      </c>
      <c r="N70" s="545">
        <v>0</v>
      </c>
      <c r="O70" s="545">
        <v>0</v>
      </c>
      <c r="P70" s="545">
        <v>0</v>
      </c>
      <c r="Q70" s="545">
        <v>0</v>
      </c>
      <c r="R70" s="545">
        <v>0</v>
      </c>
      <c r="S70" s="545">
        <v>0</v>
      </c>
      <c r="T70" s="545">
        <v>0</v>
      </c>
      <c r="U70" s="545">
        <v>0</v>
      </c>
      <c r="V70" s="545">
        <v>0</v>
      </c>
      <c r="W70" s="545">
        <v>0</v>
      </c>
      <c r="X70" s="545">
        <v>0</v>
      </c>
      <c r="Y70" s="545">
        <v>0</v>
      </c>
      <c r="Z70" s="545">
        <v>0</v>
      </c>
      <c r="AA70" s="545">
        <v>0</v>
      </c>
      <c r="AB70" s="545">
        <v>0</v>
      </c>
      <c r="AC70" s="545">
        <v>0</v>
      </c>
      <c r="AD70" s="545">
        <v>0</v>
      </c>
      <c r="AE70" s="545">
        <v>0</v>
      </c>
      <c r="AF70" s="545">
        <v>0</v>
      </c>
      <c r="AG70" s="545">
        <v>0</v>
      </c>
      <c r="AH70" s="545">
        <v>0</v>
      </c>
      <c r="AI70" s="545">
        <v>0</v>
      </c>
      <c r="AJ70" s="545">
        <v>0</v>
      </c>
      <c r="AK70" s="545">
        <v>0</v>
      </c>
      <c r="AL70" s="545">
        <v>0</v>
      </c>
      <c r="AM70" s="545">
        <v>0</v>
      </c>
      <c r="AN70" s="545">
        <v>0</v>
      </c>
      <c r="AO70" s="545">
        <v>0</v>
      </c>
      <c r="AP70" s="545">
        <v>0</v>
      </c>
      <c r="AQ70" s="545">
        <v>0</v>
      </c>
      <c r="AR70" s="545">
        <v>0</v>
      </c>
      <c r="AS70" s="545">
        <v>0</v>
      </c>
      <c r="AT70" s="545">
        <v>0</v>
      </c>
      <c r="AU70" s="545">
        <v>0</v>
      </c>
      <c r="AV70" s="545">
        <v>0</v>
      </c>
      <c r="AW70" s="545">
        <v>0</v>
      </c>
      <c r="AX70" s="545">
        <v>0</v>
      </c>
      <c r="AY70" s="545">
        <v>0</v>
      </c>
      <c r="AZ70" s="545">
        <v>0</v>
      </c>
      <c r="BA70" s="545">
        <v>0</v>
      </c>
      <c r="BB70" s="545">
        <v>0</v>
      </c>
      <c r="BC70" s="545">
        <v>0</v>
      </c>
      <c r="BD70" s="545">
        <v>0</v>
      </c>
      <c r="BE70" s="545">
        <v>0</v>
      </c>
      <c r="BF70" s="545">
        <v>0</v>
      </c>
      <c r="BG70" s="545">
        <v>0</v>
      </c>
      <c r="BH70" s="545">
        <v>0</v>
      </c>
      <c r="BI70" s="545">
        <v>0</v>
      </c>
      <c r="BJ70" s="545">
        <v>0</v>
      </c>
      <c r="BK70" s="545">
        <v>0</v>
      </c>
      <c r="BL70" s="545">
        <f t="shared" ref="BL70:CG70" si="42">SUM(BL71:BL73)</f>
        <v>92.458413696479397</v>
      </c>
      <c r="BM70" s="545">
        <f t="shared" si="42"/>
        <v>997.06720498770426</v>
      </c>
      <c r="BN70" s="545">
        <f t="shared" si="42"/>
        <v>1820.2788164635867</v>
      </c>
      <c r="BO70" s="545">
        <f t="shared" si="42"/>
        <v>3019.4860371288996</v>
      </c>
      <c r="BP70" s="545">
        <f t="shared" si="42"/>
        <v>6154.7015092915726</v>
      </c>
      <c r="BQ70" s="545">
        <f t="shared" si="42"/>
        <v>9309.1811758333242</v>
      </c>
      <c r="BR70" s="545">
        <f t="shared" si="42"/>
        <v>11634.905040631387</v>
      </c>
      <c r="BS70" s="545">
        <f t="shared" si="42"/>
        <v>12992.814931462362</v>
      </c>
      <c r="BT70" s="545">
        <f t="shared" si="42"/>
        <v>13131.18090458834</v>
      </c>
      <c r="BU70" s="545">
        <f t="shared" si="42"/>
        <v>13562.669984076862</v>
      </c>
      <c r="BV70" s="545">
        <f t="shared" si="42"/>
        <v>13149.915681300723</v>
      </c>
      <c r="BW70" s="545">
        <f t="shared" si="42"/>
        <v>11387.22262714689</v>
      </c>
      <c r="BX70" s="545">
        <f t="shared" si="42"/>
        <v>10253.254383716538</v>
      </c>
      <c r="BY70" s="545">
        <f t="shared" si="42"/>
        <v>9523.8145045663041</v>
      </c>
      <c r="BZ70" s="545">
        <f t="shared" si="42"/>
        <v>8215.647896905597</v>
      </c>
      <c r="CA70" s="545">
        <f t="shared" si="42"/>
        <v>7622.4600585916587</v>
      </c>
      <c r="CB70" s="545">
        <f t="shared" si="42"/>
        <v>7137.4045014356398</v>
      </c>
      <c r="CC70" s="545">
        <f t="shared" si="42"/>
        <v>2024.9867940469937</v>
      </c>
      <c r="CD70" s="545">
        <f t="shared" si="42"/>
        <v>295.04049619096054</v>
      </c>
      <c r="CE70" s="545">
        <f t="shared" si="42"/>
        <v>274.12882357350389</v>
      </c>
      <c r="CF70" s="545">
        <f t="shared" si="42"/>
        <v>318.54423491236054</v>
      </c>
      <c r="CG70" s="547">
        <f t="shared" si="42"/>
        <v>-6.0311433313953886</v>
      </c>
    </row>
    <row r="71" spans="1:85" x14ac:dyDescent="0.35">
      <c r="B71" s="292" t="s">
        <v>524</v>
      </c>
      <c r="C71" s="486"/>
      <c r="D71" s="545">
        <v>0</v>
      </c>
      <c r="E71" s="545">
        <v>0</v>
      </c>
      <c r="F71" s="545">
        <v>0</v>
      </c>
      <c r="G71" s="545">
        <v>0</v>
      </c>
      <c r="H71" s="545">
        <v>0</v>
      </c>
      <c r="I71" s="545">
        <v>0</v>
      </c>
      <c r="J71" s="545">
        <v>0</v>
      </c>
      <c r="K71" s="545">
        <v>0</v>
      </c>
      <c r="L71" s="545">
        <v>0</v>
      </c>
      <c r="M71" s="545">
        <v>0</v>
      </c>
      <c r="N71" s="545">
        <v>0</v>
      </c>
      <c r="O71" s="545">
        <v>0</v>
      </c>
      <c r="P71" s="545">
        <v>0</v>
      </c>
      <c r="Q71" s="545">
        <v>0</v>
      </c>
      <c r="R71" s="545">
        <v>0</v>
      </c>
      <c r="S71" s="545">
        <v>0</v>
      </c>
      <c r="T71" s="545">
        <v>0</v>
      </c>
      <c r="U71" s="545">
        <v>0</v>
      </c>
      <c r="V71" s="545">
        <v>0</v>
      </c>
      <c r="W71" s="545">
        <v>0</v>
      </c>
      <c r="X71" s="545">
        <v>0</v>
      </c>
      <c r="Y71" s="545">
        <v>0</v>
      </c>
      <c r="Z71" s="545">
        <v>0</v>
      </c>
      <c r="AA71" s="545">
        <v>0</v>
      </c>
      <c r="AB71" s="545">
        <v>0</v>
      </c>
      <c r="AC71" s="545">
        <v>0</v>
      </c>
      <c r="AD71" s="545">
        <v>0</v>
      </c>
      <c r="AE71" s="545">
        <v>0</v>
      </c>
      <c r="AF71" s="545">
        <v>0</v>
      </c>
      <c r="AG71" s="545">
        <v>0</v>
      </c>
      <c r="AH71" s="545">
        <v>0</v>
      </c>
      <c r="AI71" s="545">
        <v>0</v>
      </c>
      <c r="AJ71" s="545">
        <v>0</v>
      </c>
      <c r="AK71" s="545">
        <v>0</v>
      </c>
      <c r="AL71" s="545">
        <v>0</v>
      </c>
      <c r="AM71" s="545">
        <v>0</v>
      </c>
      <c r="AN71" s="545">
        <v>0</v>
      </c>
      <c r="AO71" s="545">
        <v>0</v>
      </c>
      <c r="AP71" s="545">
        <v>0</v>
      </c>
      <c r="AQ71" s="545">
        <v>0</v>
      </c>
      <c r="AR71" s="545">
        <v>0</v>
      </c>
      <c r="AS71" s="545">
        <v>0</v>
      </c>
      <c r="AT71" s="545">
        <v>0</v>
      </c>
      <c r="AU71" s="545">
        <v>0</v>
      </c>
      <c r="AV71" s="545">
        <v>0</v>
      </c>
      <c r="AW71" s="545">
        <v>0</v>
      </c>
      <c r="AX71" s="545">
        <v>0</v>
      </c>
      <c r="AY71" s="545">
        <v>0</v>
      </c>
      <c r="AZ71" s="545">
        <v>0</v>
      </c>
      <c r="BA71" s="545">
        <v>0</v>
      </c>
      <c r="BB71" s="545">
        <v>0</v>
      </c>
      <c r="BC71" s="545">
        <v>0</v>
      </c>
      <c r="BD71" s="545">
        <v>0</v>
      </c>
      <c r="BE71" s="545">
        <v>0</v>
      </c>
      <c r="BF71" s="545">
        <v>0</v>
      </c>
      <c r="BG71" s="545">
        <v>0</v>
      </c>
      <c r="BH71" s="545">
        <v>0</v>
      </c>
      <c r="BI71" s="545">
        <v>0</v>
      </c>
      <c r="BJ71" s="545">
        <v>0</v>
      </c>
      <c r="BK71" s="545">
        <v>0</v>
      </c>
      <c r="BL71" s="545">
        <v>83.555637476669929</v>
      </c>
      <c r="BM71" s="545">
        <v>705.41954938028721</v>
      </c>
      <c r="BN71" s="545">
        <v>1007.6397622034734</v>
      </c>
      <c r="BO71" s="545">
        <v>1209.257202872893</v>
      </c>
      <c r="BP71" s="545">
        <v>1715.463975069591</v>
      </c>
      <c r="BQ71" s="545">
        <v>1901.8418181906322</v>
      </c>
      <c r="BR71" s="545">
        <v>2080.1288369386471</v>
      </c>
      <c r="BS71" s="545">
        <v>1601.69681337202</v>
      </c>
      <c r="BT71" s="545">
        <v>1148.2509778712615</v>
      </c>
      <c r="BU71" s="545">
        <v>1062.4922225606426</v>
      </c>
      <c r="BV71" s="545">
        <v>501.28258176194345</v>
      </c>
      <c r="BW71" s="545">
        <v>122.07524639723675</v>
      </c>
      <c r="BX71" s="545">
        <v>59.465566690046352</v>
      </c>
      <c r="BY71" s="545">
        <v>28.102277729120576</v>
      </c>
      <c r="BZ71" s="545">
        <v>11.161775723903357</v>
      </c>
      <c r="CA71" s="545">
        <v>5.8617666501219539</v>
      </c>
      <c r="CB71" s="545">
        <v>2.0693503197278824</v>
      </c>
      <c r="CC71" s="545">
        <v>0</v>
      </c>
      <c r="CD71" s="545">
        <v>0</v>
      </c>
      <c r="CE71" s="545">
        <v>0</v>
      </c>
      <c r="CF71" s="545">
        <v>0</v>
      </c>
      <c r="CG71" s="547">
        <v>0</v>
      </c>
    </row>
    <row r="72" spans="1:85" x14ac:dyDescent="0.35">
      <c r="B72" s="292" t="s">
        <v>761</v>
      </c>
      <c r="C72" s="486"/>
      <c r="D72" s="545">
        <v>0</v>
      </c>
      <c r="E72" s="545">
        <v>0</v>
      </c>
      <c r="F72" s="545">
        <v>0</v>
      </c>
      <c r="G72" s="545">
        <v>0</v>
      </c>
      <c r="H72" s="545">
        <v>0</v>
      </c>
      <c r="I72" s="545">
        <v>0</v>
      </c>
      <c r="J72" s="545">
        <v>0</v>
      </c>
      <c r="K72" s="545">
        <v>0</v>
      </c>
      <c r="L72" s="545">
        <v>0</v>
      </c>
      <c r="M72" s="545">
        <v>0</v>
      </c>
      <c r="N72" s="545">
        <v>0</v>
      </c>
      <c r="O72" s="545">
        <v>0</v>
      </c>
      <c r="P72" s="545">
        <v>0</v>
      </c>
      <c r="Q72" s="545">
        <v>0</v>
      </c>
      <c r="R72" s="545">
        <v>0</v>
      </c>
      <c r="S72" s="545">
        <v>0</v>
      </c>
      <c r="T72" s="545">
        <v>0</v>
      </c>
      <c r="U72" s="545">
        <v>0</v>
      </c>
      <c r="V72" s="545">
        <v>0</v>
      </c>
      <c r="W72" s="545">
        <v>0</v>
      </c>
      <c r="X72" s="545">
        <v>0</v>
      </c>
      <c r="Y72" s="545">
        <v>0</v>
      </c>
      <c r="Z72" s="545">
        <v>0</v>
      </c>
      <c r="AA72" s="545">
        <v>0</v>
      </c>
      <c r="AB72" s="545">
        <v>0</v>
      </c>
      <c r="AC72" s="545">
        <v>0</v>
      </c>
      <c r="AD72" s="545">
        <v>0</v>
      </c>
      <c r="AE72" s="545">
        <v>0</v>
      </c>
      <c r="AF72" s="545">
        <v>0</v>
      </c>
      <c r="AG72" s="545">
        <v>0</v>
      </c>
      <c r="AH72" s="545">
        <v>0</v>
      </c>
      <c r="AI72" s="545">
        <v>0</v>
      </c>
      <c r="AJ72" s="545">
        <v>0</v>
      </c>
      <c r="AK72" s="545">
        <v>0</v>
      </c>
      <c r="AL72" s="545">
        <v>0</v>
      </c>
      <c r="AM72" s="545">
        <v>0</v>
      </c>
      <c r="AN72" s="545">
        <v>0</v>
      </c>
      <c r="AO72" s="545">
        <v>0</v>
      </c>
      <c r="AP72" s="545">
        <v>0</v>
      </c>
      <c r="AQ72" s="545">
        <v>0</v>
      </c>
      <c r="AR72" s="545">
        <v>0</v>
      </c>
      <c r="AS72" s="545">
        <v>0</v>
      </c>
      <c r="AT72" s="545">
        <v>0</v>
      </c>
      <c r="AU72" s="545">
        <v>0</v>
      </c>
      <c r="AV72" s="545">
        <v>0</v>
      </c>
      <c r="AW72" s="545">
        <v>0</v>
      </c>
      <c r="AX72" s="545">
        <v>0</v>
      </c>
      <c r="AY72" s="545">
        <v>0</v>
      </c>
      <c r="AZ72" s="545">
        <v>0</v>
      </c>
      <c r="BA72" s="545">
        <v>0</v>
      </c>
      <c r="BB72" s="545">
        <v>0</v>
      </c>
      <c r="BC72" s="545">
        <v>0</v>
      </c>
      <c r="BD72" s="545">
        <v>0</v>
      </c>
      <c r="BE72" s="545">
        <v>0</v>
      </c>
      <c r="BF72" s="545">
        <v>0</v>
      </c>
      <c r="BG72" s="545">
        <v>0</v>
      </c>
      <c r="BH72" s="545">
        <v>0</v>
      </c>
      <c r="BI72" s="545">
        <v>0</v>
      </c>
      <c r="BJ72" s="545">
        <v>0</v>
      </c>
      <c r="BK72" s="545">
        <v>0</v>
      </c>
      <c r="BL72" s="545">
        <v>1.281404656368448</v>
      </c>
      <c r="BM72" s="545">
        <v>205.60303521491289</v>
      </c>
      <c r="BN72" s="545">
        <v>574.10695695989273</v>
      </c>
      <c r="BO72" s="545">
        <v>1126.2676288011262</v>
      </c>
      <c r="BP72" s="545">
        <v>2402.2583463399196</v>
      </c>
      <c r="BQ72" s="545">
        <v>3306.7692533399627</v>
      </c>
      <c r="BR72" s="545">
        <v>3463.2796955727385</v>
      </c>
      <c r="BS72" s="545">
        <v>3318.3828798097188</v>
      </c>
      <c r="BT72" s="545">
        <v>2986.0386647479677</v>
      </c>
      <c r="BU72" s="545">
        <v>2913.6362426889477</v>
      </c>
      <c r="BV72" s="545">
        <v>2636.2575844975868</v>
      </c>
      <c r="BW72" s="545">
        <v>1826.0430565387758</v>
      </c>
      <c r="BX72" s="545">
        <v>1376.1905982571777</v>
      </c>
      <c r="BY72" s="545">
        <v>1187.5206382158744</v>
      </c>
      <c r="BZ72" s="545">
        <v>1014.1029076121819</v>
      </c>
      <c r="CA72" s="545">
        <v>876.70400099563028</v>
      </c>
      <c r="CB72" s="545">
        <v>674.3269345199144</v>
      </c>
      <c r="CC72" s="545">
        <v>181.48803559057623</v>
      </c>
      <c r="CD72" s="545">
        <v>22.884646948786454</v>
      </c>
      <c r="CE72" s="545">
        <v>19.806529281499405</v>
      </c>
      <c r="CF72" s="545">
        <v>21.761595856059941</v>
      </c>
      <c r="CG72" s="547">
        <v>-0.21251546811944608</v>
      </c>
    </row>
    <row r="73" spans="1:85" x14ac:dyDescent="0.35">
      <c r="B73" s="292" t="s">
        <v>526</v>
      </c>
      <c r="C73" s="486"/>
      <c r="D73" s="545">
        <v>0</v>
      </c>
      <c r="E73" s="545">
        <v>0</v>
      </c>
      <c r="F73" s="545">
        <v>0</v>
      </c>
      <c r="G73" s="545">
        <v>0</v>
      </c>
      <c r="H73" s="545">
        <v>0</v>
      </c>
      <c r="I73" s="545">
        <v>0</v>
      </c>
      <c r="J73" s="545">
        <v>0</v>
      </c>
      <c r="K73" s="545">
        <v>0</v>
      </c>
      <c r="L73" s="545">
        <v>0</v>
      </c>
      <c r="M73" s="545">
        <v>0</v>
      </c>
      <c r="N73" s="545">
        <v>0</v>
      </c>
      <c r="O73" s="545">
        <v>0</v>
      </c>
      <c r="P73" s="545">
        <v>0</v>
      </c>
      <c r="Q73" s="545">
        <v>0</v>
      </c>
      <c r="R73" s="545">
        <v>0</v>
      </c>
      <c r="S73" s="545">
        <v>0</v>
      </c>
      <c r="T73" s="545">
        <v>0</v>
      </c>
      <c r="U73" s="545">
        <v>0</v>
      </c>
      <c r="V73" s="545">
        <v>0</v>
      </c>
      <c r="W73" s="545">
        <v>0</v>
      </c>
      <c r="X73" s="545">
        <v>0</v>
      </c>
      <c r="Y73" s="545">
        <v>0</v>
      </c>
      <c r="Z73" s="545">
        <v>0</v>
      </c>
      <c r="AA73" s="545">
        <v>0</v>
      </c>
      <c r="AB73" s="545">
        <v>0</v>
      </c>
      <c r="AC73" s="545">
        <v>0</v>
      </c>
      <c r="AD73" s="545">
        <v>0</v>
      </c>
      <c r="AE73" s="545">
        <v>0</v>
      </c>
      <c r="AF73" s="545">
        <v>0</v>
      </c>
      <c r="AG73" s="545">
        <v>0</v>
      </c>
      <c r="AH73" s="545">
        <v>0</v>
      </c>
      <c r="AI73" s="545">
        <v>0</v>
      </c>
      <c r="AJ73" s="545">
        <v>0</v>
      </c>
      <c r="AK73" s="545">
        <v>0</v>
      </c>
      <c r="AL73" s="545">
        <v>0</v>
      </c>
      <c r="AM73" s="545">
        <v>0</v>
      </c>
      <c r="AN73" s="545">
        <v>0</v>
      </c>
      <c r="AO73" s="545">
        <v>0</v>
      </c>
      <c r="AP73" s="545">
        <v>0</v>
      </c>
      <c r="AQ73" s="545">
        <v>0</v>
      </c>
      <c r="AR73" s="545">
        <v>0</v>
      </c>
      <c r="AS73" s="545">
        <v>0</v>
      </c>
      <c r="AT73" s="545">
        <v>0</v>
      </c>
      <c r="AU73" s="545">
        <v>0</v>
      </c>
      <c r="AV73" s="545">
        <v>0</v>
      </c>
      <c r="AW73" s="545">
        <v>0</v>
      </c>
      <c r="AX73" s="545">
        <v>0</v>
      </c>
      <c r="AY73" s="545">
        <v>0</v>
      </c>
      <c r="AZ73" s="545">
        <v>0</v>
      </c>
      <c r="BA73" s="545">
        <v>0</v>
      </c>
      <c r="BB73" s="545">
        <v>0</v>
      </c>
      <c r="BC73" s="545">
        <v>0</v>
      </c>
      <c r="BD73" s="545">
        <v>0</v>
      </c>
      <c r="BE73" s="545">
        <v>0</v>
      </c>
      <c r="BF73" s="545">
        <v>0</v>
      </c>
      <c r="BG73" s="545">
        <v>0</v>
      </c>
      <c r="BH73" s="545">
        <v>0</v>
      </c>
      <c r="BI73" s="545">
        <v>0</v>
      </c>
      <c r="BJ73" s="545">
        <v>0</v>
      </c>
      <c r="BK73" s="545">
        <v>0</v>
      </c>
      <c r="BL73" s="545">
        <v>7.6213715634410217</v>
      </c>
      <c r="BM73" s="545">
        <v>86.044620392504115</v>
      </c>
      <c r="BN73" s="545">
        <v>238.5320973002205</v>
      </c>
      <c r="BO73" s="545">
        <v>683.96120545488066</v>
      </c>
      <c r="BP73" s="545">
        <v>2036.9791878820627</v>
      </c>
      <c r="BQ73" s="545">
        <v>4100.5701043027302</v>
      </c>
      <c r="BR73" s="545">
        <v>6091.4965081200025</v>
      </c>
      <c r="BS73" s="545">
        <v>8072.735238280623</v>
      </c>
      <c r="BT73" s="545">
        <v>8996.8912619691109</v>
      </c>
      <c r="BU73" s="545">
        <v>9586.5415188272709</v>
      </c>
      <c r="BV73" s="545">
        <v>10012.375515041193</v>
      </c>
      <c r="BW73" s="545">
        <v>9439.1043242108772</v>
      </c>
      <c r="BX73" s="545">
        <v>8817.5982187693135</v>
      </c>
      <c r="BY73" s="545">
        <v>8308.1915886213083</v>
      </c>
      <c r="BZ73" s="545">
        <v>7190.383213569512</v>
      </c>
      <c r="CA73" s="545">
        <v>6739.8942909459065</v>
      </c>
      <c r="CB73" s="545">
        <v>6461.0082165959975</v>
      </c>
      <c r="CC73" s="545">
        <v>1843.4987584564176</v>
      </c>
      <c r="CD73" s="545">
        <v>272.1558492421741</v>
      </c>
      <c r="CE73" s="545">
        <v>254.3222942920045</v>
      </c>
      <c r="CF73" s="545">
        <v>296.78263905630058</v>
      </c>
      <c r="CG73" s="547">
        <v>-5.8186278632759425</v>
      </c>
    </row>
    <row r="74" spans="1:85" s="252" customFormat="1" ht="26.25" customHeight="1" x14ac:dyDescent="0.35">
      <c r="B74" s="69" t="s">
        <v>380</v>
      </c>
      <c r="C74" s="238"/>
      <c r="D74" s="549">
        <v>0</v>
      </c>
      <c r="E74" s="549">
        <v>0</v>
      </c>
      <c r="F74" s="549">
        <v>0</v>
      </c>
      <c r="G74" s="549">
        <v>0</v>
      </c>
      <c r="H74" s="549">
        <v>0</v>
      </c>
      <c r="I74" s="549">
        <v>0</v>
      </c>
      <c r="J74" s="549">
        <v>0</v>
      </c>
      <c r="K74" s="549">
        <v>0</v>
      </c>
      <c r="L74" s="549">
        <v>0</v>
      </c>
      <c r="M74" s="549">
        <v>0</v>
      </c>
      <c r="N74" s="549">
        <v>0</v>
      </c>
      <c r="O74" s="549">
        <v>0</v>
      </c>
      <c r="P74" s="549">
        <v>0</v>
      </c>
      <c r="Q74" s="549">
        <v>0</v>
      </c>
      <c r="R74" s="549">
        <v>0</v>
      </c>
      <c r="S74" s="549">
        <v>0</v>
      </c>
      <c r="T74" s="549">
        <v>0</v>
      </c>
      <c r="U74" s="549">
        <v>0</v>
      </c>
      <c r="V74" s="549">
        <v>0</v>
      </c>
      <c r="W74" s="549">
        <v>0</v>
      </c>
      <c r="X74" s="549">
        <v>0</v>
      </c>
      <c r="Y74" s="549">
        <v>0</v>
      </c>
      <c r="Z74" s="549">
        <v>0</v>
      </c>
      <c r="AA74" s="549">
        <v>0</v>
      </c>
      <c r="AB74" s="549">
        <v>0</v>
      </c>
      <c r="AC74" s="549">
        <v>0</v>
      </c>
      <c r="AD74" s="549">
        <v>0</v>
      </c>
      <c r="AE74" s="549">
        <v>0</v>
      </c>
      <c r="AF74" s="549">
        <v>0</v>
      </c>
      <c r="AG74" s="549">
        <v>0</v>
      </c>
      <c r="AH74" s="549">
        <f t="shared" ref="AH74:BM74" si="43">SUM(AH78,AH81)</f>
        <v>0</v>
      </c>
      <c r="AI74" s="549">
        <f t="shared" si="43"/>
        <v>0</v>
      </c>
      <c r="AJ74" s="549">
        <f t="shared" si="43"/>
        <v>0</v>
      </c>
      <c r="AK74" s="549">
        <f t="shared" si="43"/>
        <v>0</v>
      </c>
      <c r="AL74" s="549">
        <f t="shared" si="43"/>
        <v>0</v>
      </c>
      <c r="AM74" s="549">
        <f t="shared" si="43"/>
        <v>0</v>
      </c>
      <c r="AN74" s="549">
        <f t="shared" si="43"/>
        <v>0</v>
      </c>
      <c r="AO74" s="549">
        <f t="shared" si="43"/>
        <v>0</v>
      </c>
      <c r="AP74" s="549">
        <f t="shared" si="43"/>
        <v>0</v>
      </c>
      <c r="AQ74" s="549">
        <f t="shared" si="43"/>
        <v>0</v>
      </c>
      <c r="AR74" s="549">
        <f t="shared" si="43"/>
        <v>0</v>
      </c>
      <c r="AS74" s="549">
        <f t="shared" si="43"/>
        <v>0</v>
      </c>
      <c r="AT74" s="549">
        <f t="shared" si="43"/>
        <v>0</v>
      </c>
      <c r="AU74" s="549">
        <f t="shared" si="43"/>
        <v>0</v>
      </c>
      <c r="AV74" s="549">
        <f t="shared" si="43"/>
        <v>0</v>
      </c>
      <c r="AW74" s="549">
        <f t="shared" si="43"/>
        <v>0</v>
      </c>
      <c r="AX74" s="549">
        <f t="shared" si="43"/>
        <v>0</v>
      </c>
      <c r="AY74" s="549">
        <f t="shared" si="43"/>
        <v>14761.438794276364</v>
      </c>
      <c r="AZ74" s="549">
        <f t="shared" si="43"/>
        <v>14349.466687533868</v>
      </c>
      <c r="BA74" s="549">
        <f t="shared" si="43"/>
        <v>13883.775754296243</v>
      </c>
      <c r="BB74" s="549">
        <f t="shared" si="43"/>
        <v>13395.982164196756</v>
      </c>
      <c r="BC74" s="549">
        <f t="shared" si="43"/>
        <v>12381.649281805359</v>
      </c>
      <c r="BD74" s="549">
        <f t="shared" si="43"/>
        <v>12217.843061608368</v>
      </c>
      <c r="BE74" s="549">
        <f t="shared" si="43"/>
        <v>11978.153890215228</v>
      </c>
      <c r="BF74" s="549">
        <f t="shared" si="43"/>
        <v>11731.009709393482</v>
      </c>
      <c r="BG74" s="549">
        <f t="shared" si="43"/>
        <v>11414.063777423402</v>
      </c>
      <c r="BH74" s="549">
        <f t="shared" si="43"/>
        <v>10979.930734097326</v>
      </c>
      <c r="BI74" s="549">
        <f t="shared" si="43"/>
        <v>10668.64580288369</v>
      </c>
      <c r="BJ74" s="549">
        <f t="shared" si="43"/>
        <v>10258.306588680685</v>
      </c>
      <c r="BK74" s="549">
        <f t="shared" si="43"/>
        <v>10154.016944711366</v>
      </c>
      <c r="BL74" s="549">
        <f t="shared" si="43"/>
        <v>9591.8192261507738</v>
      </c>
      <c r="BM74" s="549">
        <f t="shared" si="43"/>
        <v>8872.5180587496507</v>
      </c>
      <c r="BN74" s="549">
        <f t="shared" ref="BN74:CG74" si="44">SUM(BN78,BN81)</f>
        <v>7920.3482577123805</v>
      </c>
      <c r="BO74" s="549">
        <f t="shared" si="44"/>
        <v>6913.207387370142</v>
      </c>
      <c r="BP74" s="549">
        <f t="shared" si="44"/>
        <v>4505.5463422419953</v>
      </c>
      <c r="BQ74" s="549">
        <f t="shared" si="44"/>
        <v>1601.6809531312183</v>
      </c>
      <c r="BR74" s="549">
        <f t="shared" si="44"/>
        <v>326.02687333511892</v>
      </c>
      <c r="BS74" s="549">
        <f t="shared" si="44"/>
        <v>81.978447549814504</v>
      </c>
      <c r="BT74" s="549">
        <f t="shared" si="44"/>
        <v>19.28279325015469</v>
      </c>
      <c r="BU74" s="549">
        <f t="shared" si="44"/>
        <v>11.379320545078343</v>
      </c>
      <c r="BV74" s="549">
        <f t="shared" si="44"/>
        <v>0</v>
      </c>
      <c r="BW74" s="549">
        <f t="shared" si="44"/>
        <v>5.8821189136480179</v>
      </c>
      <c r="BX74" s="549">
        <f t="shared" si="44"/>
        <v>5.354459057167853</v>
      </c>
      <c r="BY74" s="549">
        <f t="shared" si="44"/>
        <v>0</v>
      </c>
      <c r="BZ74" s="549">
        <f t="shared" si="44"/>
        <v>12.860639462926294</v>
      </c>
      <c r="CA74" s="549">
        <f t="shared" si="44"/>
        <v>-0.9299614646383072</v>
      </c>
      <c r="CB74" s="549">
        <f t="shared" si="44"/>
        <v>0.22390195730847154</v>
      </c>
      <c r="CC74" s="549">
        <f t="shared" si="44"/>
        <v>2.0314371220214174</v>
      </c>
      <c r="CD74" s="549">
        <f t="shared" si="44"/>
        <v>1.9454653705010443</v>
      </c>
      <c r="CE74" s="549">
        <f t="shared" si="44"/>
        <v>1.9495480383967592</v>
      </c>
      <c r="CF74" s="549">
        <f t="shared" si="44"/>
        <v>1.9462766296380338</v>
      </c>
      <c r="CG74" s="550">
        <f t="shared" si="44"/>
        <v>1.8585273962077618</v>
      </c>
    </row>
    <row r="75" spans="1:85" x14ac:dyDescent="0.35">
      <c r="B75" s="62" t="s">
        <v>763</v>
      </c>
      <c r="C75" s="42"/>
      <c r="D75" s="545">
        <v>0</v>
      </c>
      <c r="E75" s="545">
        <v>0</v>
      </c>
      <c r="F75" s="545">
        <v>0</v>
      </c>
      <c r="G75" s="545">
        <v>0</v>
      </c>
      <c r="H75" s="545">
        <v>0</v>
      </c>
      <c r="I75" s="545">
        <v>0</v>
      </c>
      <c r="J75" s="545">
        <v>0</v>
      </c>
      <c r="K75" s="545">
        <v>0</v>
      </c>
      <c r="L75" s="545">
        <v>0</v>
      </c>
      <c r="M75" s="545">
        <v>0</v>
      </c>
      <c r="N75" s="545">
        <v>0</v>
      </c>
      <c r="O75" s="545">
        <v>0</v>
      </c>
      <c r="P75" s="545">
        <v>0</v>
      </c>
      <c r="Q75" s="545">
        <v>0</v>
      </c>
      <c r="R75" s="545">
        <v>0</v>
      </c>
      <c r="S75" s="545">
        <v>0</v>
      </c>
      <c r="T75" s="545">
        <v>0</v>
      </c>
      <c r="U75" s="545">
        <v>0</v>
      </c>
      <c r="V75" s="545">
        <v>0</v>
      </c>
      <c r="W75" s="545">
        <v>0</v>
      </c>
      <c r="X75" s="545">
        <v>0</v>
      </c>
      <c r="Y75" s="545">
        <v>0</v>
      </c>
      <c r="Z75" s="545">
        <v>0</v>
      </c>
      <c r="AA75" s="545">
        <v>0</v>
      </c>
      <c r="AB75" s="545">
        <v>0</v>
      </c>
      <c r="AC75" s="545">
        <v>0</v>
      </c>
      <c r="AD75" s="545">
        <v>0</v>
      </c>
      <c r="AE75" s="545">
        <v>0</v>
      </c>
      <c r="AF75" s="545">
        <v>0</v>
      </c>
      <c r="AG75" s="545">
        <v>0</v>
      </c>
      <c r="AH75" s="545">
        <v>0</v>
      </c>
      <c r="AI75" s="545">
        <v>0</v>
      </c>
      <c r="AJ75" s="545">
        <v>0</v>
      </c>
      <c r="AK75" s="545">
        <v>0</v>
      </c>
      <c r="AL75" s="545">
        <v>0</v>
      </c>
      <c r="AM75" s="545">
        <v>0</v>
      </c>
      <c r="AN75" s="545">
        <v>0</v>
      </c>
      <c r="AO75" s="545">
        <v>0</v>
      </c>
      <c r="AP75" s="545">
        <v>0</v>
      </c>
      <c r="AQ75" s="545">
        <v>0</v>
      </c>
      <c r="AR75" s="545">
        <v>0</v>
      </c>
      <c r="AS75" s="545">
        <v>0</v>
      </c>
      <c r="AT75" s="545">
        <v>0</v>
      </c>
      <c r="AU75" s="545">
        <v>0</v>
      </c>
      <c r="AV75" s="545">
        <v>0</v>
      </c>
      <c r="AW75" s="545">
        <v>0</v>
      </c>
      <c r="AX75" s="545">
        <v>0</v>
      </c>
      <c r="AY75" s="545">
        <v>538.99136999620657</v>
      </c>
      <c r="AZ75" s="545">
        <v>585.71246999232358</v>
      </c>
      <c r="BA75" s="545">
        <v>595.2590897079981</v>
      </c>
      <c r="BB75" s="545">
        <v>522.36014521839206</v>
      </c>
      <c r="BC75" s="545">
        <v>602.03073139295236</v>
      </c>
      <c r="BD75" s="545">
        <v>601.75988369478159</v>
      </c>
      <c r="BE75" s="545">
        <v>591.07944513028428</v>
      </c>
      <c r="BF75" s="545">
        <v>664.64691106033388</v>
      </c>
      <c r="BG75" s="545">
        <v>555.70449092645197</v>
      </c>
      <c r="BH75" s="545">
        <v>501.76100776192277</v>
      </c>
      <c r="BI75" s="545">
        <v>446.10094421719174</v>
      </c>
      <c r="BJ75" s="545">
        <v>453.0639641637095</v>
      </c>
      <c r="BK75" s="545">
        <v>419.74368864441209</v>
      </c>
      <c r="BL75" s="545">
        <v>343.69357933179418</v>
      </c>
      <c r="BM75" s="545">
        <v>37.332510784666106</v>
      </c>
      <c r="BN75" s="545">
        <v>35.927955266034147</v>
      </c>
      <c r="BO75" s="545">
        <v>17.41147514807988</v>
      </c>
      <c r="BP75" s="545">
        <v>6.56870549765907</v>
      </c>
      <c r="BQ75" s="545">
        <v>4.2758959055810202</v>
      </c>
      <c r="BR75" s="545">
        <v>0.77117143881571082</v>
      </c>
      <c r="BS75" s="545">
        <v>0.10413320327756052</v>
      </c>
      <c r="BT75" s="545">
        <v>2.0824219323595468E-2</v>
      </c>
      <c r="BU75" s="545">
        <v>9.8858255646998624E-3</v>
      </c>
      <c r="BV75" s="545">
        <v>0</v>
      </c>
      <c r="BW75" s="545">
        <v>0</v>
      </c>
      <c r="BX75" s="545">
        <v>0</v>
      </c>
      <c r="BY75" s="545">
        <v>0</v>
      </c>
      <c r="BZ75" s="545">
        <v>0</v>
      </c>
      <c r="CA75" s="545">
        <v>0</v>
      </c>
      <c r="CB75" s="545">
        <v>0</v>
      </c>
      <c r="CC75" s="545">
        <v>0</v>
      </c>
      <c r="CD75" s="545">
        <v>0</v>
      </c>
      <c r="CE75" s="545">
        <v>0</v>
      </c>
      <c r="CF75" s="545">
        <v>0</v>
      </c>
      <c r="CG75" s="547">
        <v>0</v>
      </c>
    </row>
    <row r="76" spans="1:85" x14ac:dyDescent="0.35">
      <c r="B76" s="62" t="s">
        <v>764</v>
      </c>
      <c r="C76" s="42"/>
      <c r="D76" s="545">
        <v>0</v>
      </c>
      <c r="E76" s="545">
        <v>0</v>
      </c>
      <c r="F76" s="545">
        <v>0</v>
      </c>
      <c r="G76" s="545">
        <v>0</v>
      </c>
      <c r="H76" s="545">
        <v>0</v>
      </c>
      <c r="I76" s="545">
        <v>0</v>
      </c>
      <c r="J76" s="545">
        <v>0</v>
      </c>
      <c r="K76" s="545">
        <v>0</v>
      </c>
      <c r="L76" s="545">
        <v>0</v>
      </c>
      <c r="M76" s="545">
        <v>0</v>
      </c>
      <c r="N76" s="545">
        <v>0</v>
      </c>
      <c r="O76" s="545">
        <v>0</v>
      </c>
      <c r="P76" s="545">
        <v>0</v>
      </c>
      <c r="Q76" s="545">
        <v>0</v>
      </c>
      <c r="R76" s="545">
        <v>0</v>
      </c>
      <c r="S76" s="545">
        <v>0</v>
      </c>
      <c r="T76" s="545">
        <v>0</v>
      </c>
      <c r="U76" s="545">
        <v>0</v>
      </c>
      <c r="V76" s="545">
        <v>0</v>
      </c>
      <c r="W76" s="545">
        <v>0</v>
      </c>
      <c r="X76" s="545">
        <v>0</v>
      </c>
      <c r="Y76" s="545">
        <v>0</v>
      </c>
      <c r="Z76" s="545">
        <v>0</v>
      </c>
      <c r="AA76" s="545">
        <v>0</v>
      </c>
      <c r="AB76" s="545">
        <v>0</v>
      </c>
      <c r="AC76" s="545">
        <v>0</v>
      </c>
      <c r="AD76" s="545">
        <v>0</v>
      </c>
      <c r="AE76" s="545">
        <v>0</v>
      </c>
      <c r="AF76" s="545">
        <v>0</v>
      </c>
      <c r="AG76" s="545">
        <v>0</v>
      </c>
      <c r="AH76" s="545">
        <v>0</v>
      </c>
      <c r="AI76" s="545">
        <v>0</v>
      </c>
      <c r="AJ76" s="545">
        <v>0</v>
      </c>
      <c r="AK76" s="545">
        <v>0</v>
      </c>
      <c r="AL76" s="545">
        <v>0</v>
      </c>
      <c r="AM76" s="545">
        <v>0</v>
      </c>
      <c r="AN76" s="545">
        <v>0</v>
      </c>
      <c r="AO76" s="545">
        <v>0</v>
      </c>
      <c r="AP76" s="545">
        <v>0</v>
      </c>
      <c r="AQ76" s="545">
        <v>0</v>
      </c>
      <c r="AR76" s="545">
        <v>0</v>
      </c>
      <c r="AS76" s="545">
        <v>0</v>
      </c>
      <c r="AT76" s="545">
        <v>0</v>
      </c>
      <c r="AU76" s="545">
        <v>0</v>
      </c>
      <c r="AV76" s="545">
        <v>0</v>
      </c>
      <c r="AW76" s="545">
        <v>0</v>
      </c>
      <c r="AX76" s="545">
        <v>0</v>
      </c>
      <c r="AY76" s="545">
        <v>495.52388676596718</v>
      </c>
      <c r="AZ76" s="545">
        <v>555.28531305984086</v>
      </c>
      <c r="BA76" s="545">
        <v>593.43845629989107</v>
      </c>
      <c r="BB76" s="545">
        <v>562.60763893474643</v>
      </c>
      <c r="BC76" s="545">
        <v>709.5115612857187</v>
      </c>
      <c r="BD76" s="545">
        <v>701.38245276836267</v>
      </c>
      <c r="BE76" s="545">
        <v>715.27797885598193</v>
      </c>
      <c r="BF76" s="545">
        <v>754.13071424007569</v>
      </c>
      <c r="BG76" s="545">
        <v>670.8605690661343</v>
      </c>
      <c r="BH76" s="545">
        <v>635.39106433874031</v>
      </c>
      <c r="BI76" s="545">
        <v>542.95142255805706</v>
      </c>
      <c r="BJ76" s="545">
        <v>536.24002762954399</v>
      </c>
      <c r="BK76" s="545">
        <v>508.58403060948456</v>
      </c>
      <c r="BL76" s="545">
        <v>447.34228397139265</v>
      </c>
      <c r="BM76" s="545">
        <v>129.44188612389519</v>
      </c>
      <c r="BN76" s="545">
        <v>34.173296792286038</v>
      </c>
      <c r="BO76" s="545">
        <v>20.571941482931692</v>
      </c>
      <c r="BP76" s="545">
        <v>8.5464146601987796</v>
      </c>
      <c r="BQ76" s="545">
        <v>2.0704511023119596</v>
      </c>
      <c r="BR76" s="545">
        <v>1.2341241341892293</v>
      </c>
      <c r="BS76" s="545">
        <v>0.14678754915981709</v>
      </c>
      <c r="BT76" s="545">
        <v>3.1682747266574635E-2</v>
      </c>
      <c r="BU76" s="545">
        <v>2.1101448822490477E-2</v>
      </c>
      <c r="BV76" s="545">
        <v>0</v>
      </c>
      <c r="BW76" s="545">
        <v>1.6547792600438125E-2</v>
      </c>
      <c r="BX76" s="545">
        <v>0</v>
      </c>
      <c r="BY76" s="545">
        <v>0</v>
      </c>
      <c r="BZ76" s="545">
        <v>0</v>
      </c>
      <c r="CA76" s="545">
        <v>0</v>
      </c>
      <c r="CB76" s="545">
        <v>0</v>
      </c>
      <c r="CC76" s="545">
        <v>0</v>
      </c>
      <c r="CD76" s="545">
        <v>0</v>
      </c>
      <c r="CE76" s="545">
        <v>0</v>
      </c>
      <c r="CF76" s="545">
        <v>0</v>
      </c>
      <c r="CG76" s="547">
        <v>0</v>
      </c>
    </row>
    <row r="77" spans="1:85" x14ac:dyDescent="0.35">
      <c r="B77" s="62" t="s">
        <v>765</v>
      </c>
      <c r="C77" s="42"/>
      <c r="D77" s="545">
        <v>0</v>
      </c>
      <c r="E77" s="545">
        <v>0</v>
      </c>
      <c r="F77" s="545">
        <v>0</v>
      </c>
      <c r="G77" s="545">
        <v>0</v>
      </c>
      <c r="H77" s="545">
        <v>0</v>
      </c>
      <c r="I77" s="545">
        <v>0</v>
      </c>
      <c r="J77" s="545">
        <v>0</v>
      </c>
      <c r="K77" s="545">
        <v>0</v>
      </c>
      <c r="L77" s="545">
        <v>0</v>
      </c>
      <c r="M77" s="545">
        <v>0</v>
      </c>
      <c r="N77" s="545">
        <v>0</v>
      </c>
      <c r="O77" s="545">
        <v>0</v>
      </c>
      <c r="P77" s="545">
        <v>0</v>
      </c>
      <c r="Q77" s="545">
        <v>0</v>
      </c>
      <c r="R77" s="545">
        <v>0</v>
      </c>
      <c r="S77" s="545">
        <v>0</v>
      </c>
      <c r="T77" s="545">
        <v>0</v>
      </c>
      <c r="U77" s="545">
        <v>0</v>
      </c>
      <c r="V77" s="545">
        <v>0</v>
      </c>
      <c r="W77" s="545">
        <v>0</v>
      </c>
      <c r="X77" s="545">
        <v>0</v>
      </c>
      <c r="Y77" s="545">
        <v>0</v>
      </c>
      <c r="Z77" s="545">
        <v>0</v>
      </c>
      <c r="AA77" s="545">
        <v>0</v>
      </c>
      <c r="AB77" s="545">
        <v>0</v>
      </c>
      <c r="AC77" s="545">
        <v>0</v>
      </c>
      <c r="AD77" s="545">
        <v>0</v>
      </c>
      <c r="AE77" s="545">
        <v>0</v>
      </c>
      <c r="AF77" s="545">
        <v>0</v>
      </c>
      <c r="AG77" s="545">
        <v>0</v>
      </c>
      <c r="AH77" s="545">
        <v>0</v>
      </c>
      <c r="AI77" s="545">
        <v>0</v>
      </c>
      <c r="AJ77" s="545">
        <v>0</v>
      </c>
      <c r="AK77" s="545">
        <v>0</v>
      </c>
      <c r="AL77" s="545">
        <v>0</v>
      </c>
      <c r="AM77" s="545">
        <v>0</v>
      </c>
      <c r="AN77" s="545">
        <v>0</v>
      </c>
      <c r="AO77" s="545">
        <v>0</v>
      </c>
      <c r="AP77" s="545">
        <v>0</v>
      </c>
      <c r="AQ77" s="545">
        <v>0</v>
      </c>
      <c r="AR77" s="545">
        <v>0</v>
      </c>
      <c r="AS77" s="545">
        <v>0</v>
      </c>
      <c r="AT77" s="545">
        <v>0</v>
      </c>
      <c r="AU77" s="545">
        <v>0</v>
      </c>
      <c r="AV77" s="545">
        <v>0</v>
      </c>
      <c r="AW77" s="545">
        <v>0</v>
      </c>
      <c r="AX77" s="545">
        <v>0</v>
      </c>
      <c r="AY77" s="545">
        <v>11055.18084483543</v>
      </c>
      <c r="AZ77" s="545">
        <v>10848.740436658441</v>
      </c>
      <c r="BA77" s="545">
        <v>10706.440795133276</v>
      </c>
      <c r="BB77" s="545">
        <v>10612.059846013846</v>
      </c>
      <c r="BC77" s="545">
        <v>9697.8143955828855</v>
      </c>
      <c r="BD77" s="545">
        <v>9659.1842747487099</v>
      </c>
      <c r="BE77" s="545">
        <v>9755.3123347153669</v>
      </c>
      <c r="BF77" s="545">
        <v>9491.7231940267156</v>
      </c>
      <c r="BG77" s="545">
        <v>9427.4841559252291</v>
      </c>
      <c r="BH77" s="545">
        <v>9213.9403711970081</v>
      </c>
      <c r="BI77" s="545">
        <v>9177.9220287287135</v>
      </c>
      <c r="BJ77" s="545">
        <v>8826.1127543391594</v>
      </c>
      <c r="BK77" s="545">
        <v>8847.7889314771292</v>
      </c>
      <c r="BL77" s="545">
        <v>8484.3740869209214</v>
      </c>
      <c r="BM77" s="545">
        <v>8446.5015521961723</v>
      </c>
      <c r="BN77" s="545">
        <v>7625.8706207740961</v>
      </c>
      <c r="BO77" s="545">
        <v>6698.4351521859626</v>
      </c>
      <c r="BP77" s="545">
        <v>4375.381013258012</v>
      </c>
      <c r="BQ77" s="545">
        <v>1557.3472043431454</v>
      </c>
      <c r="BR77" s="545">
        <v>317.14271187189888</v>
      </c>
      <c r="BS77" s="545">
        <v>81.727526797377138</v>
      </c>
      <c r="BT77" s="545">
        <v>19.230286283564521</v>
      </c>
      <c r="BU77" s="545">
        <v>11.348333270691148</v>
      </c>
      <c r="BV77" s="545">
        <v>0</v>
      </c>
      <c r="BW77" s="545">
        <v>5.8655711210475774</v>
      </c>
      <c r="BX77" s="545">
        <v>5.3544590571678539</v>
      </c>
      <c r="BY77" s="545">
        <v>0</v>
      </c>
      <c r="BZ77" s="545">
        <v>12.860639462926294</v>
      </c>
      <c r="CA77" s="545">
        <v>-0.9299614646383072</v>
      </c>
      <c r="CB77" s="545">
        <v>0.22390195730847154</v>
      </c>
      <c r="CC77" s="545">
        <v>2.0314371220214174</v>
      </c>
      <c r="CD77" s="545">
        <v>1.9454653705010443</v>
      </c>
      <c r="CE77" s="545">
        <v>1.9495480383967592</v>
      </c>
      <c r="CF77" s="545">
        <v>1.9462766296380338</v>
      </c>
      <c r="CG77" s="547">
        <v>1.8585273962077618</v>
      </c>
    </row>
    <row r="78" spans="1:85" x14ac:dyDescent="0.35">
      <c r="B78" s="62" t="s">
        <v>766</v>
      </c>
      <c r="C78" s="42"/>
      <c r="D78" s="545">
        <v>0</v>
      </c>
      <c r="E78" s="545">
        <v>0</v>
      </c>
      <c r="F78" s="545">
        <v>0</v>
      </c>
      <c r="G78" s="545">
        <v>0</v>
      </c>
      <c r="H78" s="545">
        <v>0</v>
      </c>
      <c r="I78" s="545">
        <v>0</v>
      </c>
      <c r="J78" s="545">
        <v>0</v>
      </c>
      <c r="K78" s="545">
        <v>0</v>
      </c>
      <c r="L78" s="545">
        <v>0</v>
      </c>
      <c r="M78" s="545">
        <v>0</v>
      </c>
      <c r="N78" s="545">
        <v>0</v>
      </c>
      <c r="O78" s="545">
        <v>0</v>
      </c>
      <c r="P78" s="545">
        <v>0</v>
      </c>
      <c r="Q78" s="545">
        <v>0</v>
      </c>
      <c r="R78" s="545">
        <v>0</v>
      </c>
      <c r="S78" s="545">
        <v>0</v>
      </c>
      <c r="T78" s="545">
        <v>0</v>
      </c>
      <c r="U78" s="545">
        <v>0</v>
      </c>
      <c r="V78" s="545">
        <v>0</v>
      </c>
      <c r="W78" s="545">
        <v>0</v>
      </c>
      <c r="X78" s="545">
        <v>0</v>
      </c>
      <c r="Y78" s="545">
        <v>0</v>
      </c>
      <c r="Z78" s="545">
        <v>0</v>
      </c>
      <c r="AA78" s="545">
        <v>0</v>
      </c>
      <c r="AB78" s="545">
        <v>0</v>
      </c>
      <c r="AC78" s="545">
        <v>0</v>
      </c>
      <c r="AD78" s="545">
        <v>0</v>
      </c>
      <c r="AE78" s="545">
        <v>0</v>
      </c>
      <c r="AF78" s="545">
        <v>0</v>
      </c>
      <c r="AG78" s="545">
        <v>0</v>
      </c>
      <c r="AH78" s="545">
        <v>0</v>
      </c>
      <c r="AI78" s="545">
        <v>0</v>
      </c>
      <c r="AJ78" s="545">
        <v>0</v>
      </c>
      <c r="AK78" s="545">
        <v>0</v>
      </c>
      <c r="AL78" s="545">
        <v>0</v>
      </c>
      <c r="AM78" s="545">
        <v>0</v>
      </c>
      <c r="AN78" s="545">
        <v>0</v>
      </c>
      <c r="AO78" s="545">
        <v>0</v>
      </c>
      <c r="AP78" s="545">
        <v>0</v>
      </c>
      <c r="AQ78" s="545">
        <v>0</v>
      </c>
      <c r="AR78" s="545">
        <v>0</v>
      </c>
      <c r="AS78" s="545">
        <v>0</v>
      </c>
      <c r="AT78" s="545">
        <v>0</v>
      </c>
      <c r="AU78" s="545">
        <v>0</v>
      </c>
      <c r="AV78" s="545">
        <v>0</v>
      </c>
      <c r="AW78" s="545">
        <v>0</v>
      </c>
      <c r="AX78" s="545">
        <v>0</v>
      </c>
      <c r="AY78" s="545">
        <f t="shared" ref="AY78:CG78" si="45">SUM(AY79:AY80)</f>
        <v>12089.696101597605</v>
      </c>
      <c r="AZ78" s="545">
        <f t="shared" si="45"/>
        <v>11989.738219710607</v>
      </c>
      <c r="BA78" s="545">
        <f t="shared" si="45"/>
        <v>11895.138341141168</v>
      </c>
      <c r="BB78" s="545">
        <f t="shared" si="45"/>
        <v>11697.027630166982</v>
      </c>
      <c r="BC78" s="545">
        <f t="shared" si="45"/>
        <v>11009.356688261558</v>
      </c>
      <c r="BD78" s="545">
        <f t="shared" si="45"/>
        <v>10962.326611211854</v>
      </c>
      <c r="BE78" s="545">
        <f t="shared" si="45"/>
        <v>11061.669758701635</v>
      </c>
      <c r="BF78" s="545">
        <f t="shared" si="45"/>
        <v>10910.500819327126</v>
      </c>
      <c r="BG78" s="545">
        <f t="shared" si="45"/>
        <v>10654.049215917816</v>
      </c>
      <c r="BH78" s="545">
        <f t="shared" si="45"/>
        <v>10351.09244329767</v>
      </c>
      <c r="BI78" s="545">
        <f t="shared" si="45"/>
        <v>10166.974395503961</v>
      </c>
      <c r="BJ78" s="545">
        <f t="shared" si="45"/>
        <v>9815.4167461324123</v>
      </c>
      <c r="BK78" s="545">
        <f t="shared" si="45"/>
        <v>9776.1166507310263</v>
      </c>
      <c r="BL78" s="545">
        <f t="shared" si="45"/>
        <v>9275.4099502241079</v>
      </c>
      <c r="BM78" s="545">
        <f t="shared" si="45"/>
        <v>8613.2759491047345</v>
      </c>
      <c r="BN78" s="545">
        <f t="shared" si="45"/>
        <v>7695.9718728324169</v>
      </c>
      <c r="BO78" s="545">
        <f t="shared" si="45"/>
        <v>6736.4185688169746</v>
      </c>
      <c r="BP78" s="545">
        <f t="shared" si="45"/>
        <v>4390.4961334158697</v>
      </c>
      <c r="BQ78" s="545">
        <f t="shared" si="45"/>
        <v>1563.6935513510386</v>
      </c>
      <c r="BR78" s="545">
        <f t="shared" si="45"/>
        <v>319.14800744490378</v>
      </c>
      <c r="BS78" s="545">
        <f t="shared" si="45"/>
        <v>80.576181393848572</v>
      </c>
      <c r="BT78" s="545">
        <f t="shared" si="45"/>
        <v>19.057647514526156</v>
      </c>
      <c r="BU78" s="545">
        <f t="shared" si="45"/>
        <v>11.263335182049209</v>
      </c>
      <c r="BV78" s="545">
        <f t="shared" si="45"/>
        <v>0</v>
      </c>
      <c r="BW78" s="545">
        <f t="shared" si="45"/>
        <v>5.8638895009582921</v>
      </c>
      <c r="BX78" s="545">
        <f t="shared" si="45"/>
        <v>5.3368370874059492</v>
      </c>
      <c r="BY78" s="545">
        <f t="shared" si="45"/>
        <v>0</v>
      </c>
      <c r="BZ78" s="545">
        <f t="shared" si="45"/>
        <v>12.860639462926294</v>
      </c>
      <c r="CA78" s="545">
        <f t="shared" si="45"/>
        <v>-0.9299614646383072</v>
      </c>
      <c r="CB78" s="545">
        <f t="shared" si="45"/>
        <v>0.22390195730847154</v>
      </c>
      <c r="CC78" s="545">
        <f t="shared" si="45"/>
        <v>2.0314371220214174</v>
      </c>
      <c r="CD78" s="545">
        <f t="shared" si="45"/>
        <v>1.9454653705010443</v>
      </c>
      <c r="CE78" s="545">
        <f t="shared" si="45"/>
        <v>1.9495480383967592</v>
      </c>
      <c r="CF78" s="545">
        <f t="shared" si="45"/>
        <v>1.9462766296380338</v>
      </c>
      <c r="CG78" s="547">
        <f t="shared" si="45"/>
        <v>1.8585273962077618</v>
      </c>
    </row>
    <row r="79" spans="1:85" x14ac:dyDescent="0.35">
      <c r="B79" s="292" t="s">
        <v>546</v>
      </c>
      <c r="C79" s="486"/>
      <c r="D79" s="545">
        <v>0</v>
      </c>
      <c r="E79" s="545">
        <v>0</v>
      </c>
      <c r="F79" s="545">
        <v>0</v>
      </c>
      <c r="G79" s="545">
        <v>0</v>
      </c>
      <c r="H79" s="545">
        <v>0</v>
      </c>
      <c r="I79" s="545">
        <v>0</v>
      </c>
      <c r="J79" s="545">
        <v>0</v>
      </c>
      <c r="K79" s="545">
        <v>0</v>
      </c>
      <c r="L79" s="545">
        <v>0</v>
      </c>
      <c r="M79" s="545">
        <v>0</v>
      </c>
      <c r="N79" s="545">
        <v>0</v>
      </c>
      <c r="O79" s="545">
        <v>0</v>
      </c>
      <c r="P79" s="545">
        <v>0</v>
      </c>
      <c r="Q79" s="545">
        <v>0</v>
      </c>
      <c r="R79" s="545">
        <v>0</v>
      </c>
      <c r="S79" s="545">
        <v>0</v>
      </c>
      <c r="T79" s="545">
        <v>0</v>
      </c>
      <c r="U79" s="545">
        <v>0</v>
      </c>
      <c r="V79" s="545">
        <v>0</v>
      </c>
      <c r="W79" s="545">
        <v>0</v>
      </c>
      <c r="X79" s="545">
        <v>0</v>
      </c>
      <c r="Y79" s="545">
        <v>0</v>
      </c>
      <c r="Z79" s="545">
        <v>0</v>
      </c>
      <c r="AA79" s="545">
        <v>0</v>
      </c>
      <c r="AB79" s="545">
        <v>0</v>
      </c>
      <c r="AC79" s="545">
        <v>0</v>
      </c>
      <c r="AD79" s="545">
        <v>0</v>
      </c>
      <c r="AE79" s="545">
        <v>0</v>
      </c>
      <c r="AF79" s="545">
        <v>0</v>
      </c>
      <c r="AG79" s="545">
        <v>0</v>
      </c>
      <c r="AH79" s="545">
        <v>0</v>
      </c>
      <c r="AI79" s="545">
        <v>0</v>
      </c>
      <c r="AJ79" s="545">
        <v>0</v>
      </c>
      <c r="AK79" s="545">
        <v>0</v>
      </c>
      <c r="AL79" s="545">
        <v>0</v>
      </c>
      <c r="AM79" s="545">
        <v>0</v>
      </c>
      <c r="AN79" s="545">
        <v>0</v>
      </c>
      <c r="AO79" s="545">
        <v>0</v>
      </c>
      <c r="AP79" s="545">
        <v>0</v>
      </c>
      <c r="AQ79" s="545">
        <v>0</v>
      </c>
      <c r="AR79" s="545">
        <v>0</v>
      </c>
      <c r="AS79" s="545">
        <v>0</v>
      </c>
      <c r="AT79" s="545">
        <v>0</v>
      </c>
      <c r="AU79" s="545">
        <v>0</v>
      </c>
      <c r="AV79" s="545">
        <v>0</v>
      </c>
      <c r="AW79" s="545">
        <v>0</v>
      </c>
      <c r="AX79" s="545">
        <v>0</v>
      </c>
      <c r="AY79" s="545">
        <v>10314.591387034636</v>
      </c>
      <c r="AZ79" s="545">
        <v>10552.057981536715</v>
      </c>
      <c r="BA79" s="545">
        <v>10791.4048126953</v>
      </c>
      <c r="BB79" s="545">
        <v>11000.875131429339</v>
      </c>
      <c r="BC79" s="545">
        <v>10753.194373912751</v>
      </c>
      <c r="BD79" s="545">
        <v>10956.757765674865</v>
      </c>
      <c r="BE79" s="545">
        <v>11061.669758701635</v>
      </c>
      <c r="BF79" s="545">
        <v>10910.500819327126</v>
      </c>
      <c r="BG79" s="545">
        <v>10654.049215917816</v>
      </c>
      <c r="BH79" s="545">
        <v>10351.09244329767</v>
      </c>
      <c r="BI79" s="545">
        <v>10166.974395503961</v>
      </c>
      <c r="BJ79" s="545">
        <v>9815.4167461324123</v>
      </c>
      <c r="BK79" s="545">
        <v>9776.1166507310263</v>
      </c>
      <c r="BL79" s="545">
        <v>9275.4099502241079</v>
      </c>
      <c r="BM79" s="545">
        <v>8613.2759491047345</v>
      </c>
      <c r="BN79" s="545">
        <v>7695.9718728324169</v>
      </c>
      <c r="BO79" s="545">
        <v>6736.4185688169746</v>
      </c>
      <c r="BP79" s="545">
        <v>4390.4961334158697</v>
      </c>
      <c r="BQ79" s="545">
        <v>1563.6935513510386</v>
      </c>
      <c r="BR79" s="545">
        <v>319.14800744490378</v>
      </c>
      <c r="BS79" s="545">
        <v>80.576181393848572</v>
      </c>
      <c r="BT79" s="545">
        <v>19.057647514526156</v>
      </c>
      <c r="BU79" s="545">
        <v>11.263335182049209</v>
      </c>
      <c r="BV79" s="545">
        <v>0</v>
      </c>
      <c r="BW79" s="545">
        <v>5.8638895009582921</v>
      </c>
      <c r="BX79" s="545">
        <v>5.3368370874059492</v>
      </c>
      <c r="BY79" s="545">
        <v>0</v>
      </c>
      <c r="BZ79" s="545">
        <v>12.860639462926294</v>
      </c>
      <c r="CA79" s="545">
        <v>-0.9299614646383072</v>
      </c>
      <c r="CB79" s="545">
        <v>0.22390195730847154</v>
      </c>
      <c r="CC79" s="545">
        <v>2.0314371220214174</v>
      </c>
      <c r="CD79" s="545">
        <v>1.9454653705010443</v>
      </c>
      <c r="CE79" s="545">
        <v>1.9495480383967592</v>
      </c>
      <c r="CF79" s="545">
        <v>1.9462766296380338</v>
      </c>
      <c r="CG79" s="547">
        <v>1.8585273962077618</v>
      </c>
    </row>
    <row r="80" spans="1:85" x14ac:dyDescent="0.35">
      <c r="B80" s="292" t="s">
        <v>545</v>
      </c>
      <c r="C80" s="486"/>
      <c r="D80" s="545">
        <v>0</v>
      </c>
      <c r="E80" s="545">
        <v>0</v>
      </c>
      <c r="F80" s="545">
        <v>0</v>
      </c>
      <c r="G80" s="545">
        <v>0</v>
      </c>
      <c r="H80" s="545">
        <v>0</v>
      </c>
      <c r="I80" s="545">
        <v>0</v>
      </c>
      <c r="J80" s="545">
        <v>0</v>
      </c>
      <c r="K80" s="545">
        <v>0</v>
      </c>
      <c r="L80" s="545">
        <v>0</v>
      </c>
      <c r="M80" s="545">
        <v>0</v>
      </c>
      <c r="N80" s="545">
        <v>0</v>
      </c>
      <c r="O80" s="545">
        <v>0</v>
      </c>
      <c r="P80" s="545">
        <v>0</v>
      </c>
      <c r="Q80" s="545">
        <v>0</v>
      </c>
      <c r="R80" s="545">
        <v>0</v>
      </c>
      <c r="S80" s="545">
        <v>0</v>
      </c>
      <c r="T80" s="545">
        <v>0</v>
      </c>
      <c r="U80" s="545">
        <v>0</v>
      </c>
      <c r="V80" s="545">
        <v>0</v>
      </c>
      <c r="W80" s="545">
        <v>0</v>
      </c>
      <c r="X80" s="545">
        <v>0</v>
      </c>
      <c r="Y80" s="545">
        <v>0</v>
      </c>
      <c r="Z80" s="545">
        <v>0</v>
      </c>
      <c r="AA80" s="545">
        <v>0</v>
      </c>
      <c r="AB80" s="545">
        <v>0</v>
      </c>
      <c r="AC80" s="545">
        <v>0</v>
      </c>
      <c r="AD80" s="545">
        <v>0</v>
      </c>
      <c r="AE80" s="545">
        <v>0</v>
      </c>
      <c r="AF80" s="545">
        <v>0</v>
      </c>
      <c r="AG80" s="545">
        <v>0</v>
      </c>
      <c r="AH80" s="545">
        <v>0</v>
      </c>
      <c r="AI80" s="545">
        <v>0</v>
      </c>
      <c r="AJ80" s="545">
        <v>0</v>
      </c>
      <c r="AK80" s="545">
        <v>0</v>
      </c>
      <c r="AL80" s="545">
        <v>0</v>
      </c>
      <c r="AM80" s="545">
        <v>0</v>
      </c>
      <c r="AN80" s="545">
        <v>0</v>
      </c>
      <c r="AO80" s="545">
        <v>0</v>
      </c>
      <c r="AP80" s="545">
        <v>0</v>
      </c>
      <c r="AQ80" s="545">
        <v>0</v>
      </c>
      <c r="AR80" s="545">
        <v>0</v>
      </c>
      <c r="AS80" s="545">
        <v>0</v>
      </c>
      <c r="AT80" s="545">
        <v>0</v>
      </c>
      <c r="AU80" s="545">
        <v>0</v>
      </c>
      <c r="AV80" s="545">
        <v>0</v>
      </c>
      <c r="AW80" s="545">
        <v>0</v>
      </c>
      <c r="AX80" s="545">
        <v>0</v>
      </c>
      <c r="AY80" s="545">
        <v>1775.1047145629698</v>
      </c>
      <c r="AZ80" s="545">
        <v>1437.6802381738923</v>
      </c>
      <c r="BA80" s="545">
        <v>1103.7335284458682</v>
      </c>
      <c r="BB80" s="545">
        <v>696.15249873764412</v>
      </c>
      <c r="BC80" s="545">
        <v>256.16231434880677</v>
      </c>
      <c r="BD80" s="545">
        <v>5.5688455369889063</v>
      </c>
      <c r="BE80" s="545">
        <v>0</v>
      </c>
      <c r="BF80" s="545">
        <v>0</v>
      </c>
      <c r="BG80" s="545">
        <v>0</v>
      </c>
      <c r="BH80" s="545">
        <v>0</v>
      </c>
      <c r="BI80" s="545">
        <v>0</v>
      </c>
      <c r="BJ80" s="545">
        <v>0</v>
      </c>
      <c r="BK80" s="545">
        <v>0</v>
      </c>
      <c r="BL80" s="545">
        <v>0</v>
      </c>
      <c r="BM80" s="545">
        <v>0</v>
      </c>
      <c r="BN80" s="545">
        <v>0</v>
      </c>
      <c r="BO80" s="545">
        <v>0</v>
      </c>
      <c r="BP80" s="545">
        <v>0</v>
      </c>
      <c r="BQ80" s="545">
        <v>0</v>
      </c>
      <c r="BR80" s="545">
        <v>0</v>
      </c>
      <c r="BS80" s="545">
        <v>0</v>
      </c>
      <c r="BT80" s="545">
        <v>0</v>
      </c>
      <c r="BU80" s="545">
        <v>0</v>
      </c>
      <c r="BV80" s="545">
        <v>0</v>
      </c>
      <c r="BW80" s="545">
        <v>0</v>
      </c>
      <c r="BX80" s="545">
        <v>0</v>
      </c>
      <c r="BY80" s="545">
        <v>0</v>
      </c>
      <c r="BZ80" s="545">
        <v>0</v>
      </c>
      <c r="CA80" s="545">
        <v>0</v>
      </c>
      <c r="CB80" s="545">
        <v>0</v>
      </c>
      <c r="CC80" s="545">
        <v>0</v>
      </c>
      <c r="CD80" s="545">
        <v>0</v>
      </c>
      <c r="CE80" s="545">
        <v>0</v>
      </c>
      <c r="CF80" s="545">
        <v>0</v>
      </c>
      <c r="CG80" s="547">
        <v>0</v>
      </c>
    </row>
    <row r="81" spans="1:85" x14ac:dyDescent="0.35">
      <c r="B81" s="62" t="s">
        <v>767</v>
      </c>
      <c r="C81" s="42"/>
      <c r="D81" s="545">
        <v>0</v>
      </c>
      <c r="E81" s="545">
        <v>0</v>
      </c>
      <c r="F81" s="545">
        <v>0</v>
      </c>
      <c r="G81" s="545">
        <v>0</v>
      </c>
      <c r="H81" s="545">
        <v>0</v>
      </c>
      <c r="I81" s="545">
        <v>0</v>
      </c>
      <c r="J81" s="545">
        <v>0</v>
      </c>
      <c r="K81" s="545">
        <v>0</v>
      </c>
      <c r="L81" s="545">
        <v>0</v>
      </c>
      <c r="M81" s="545">
        <v>0</v>
      </c>
      <c r="N81" s="545">
        <v>0</v>
      </c>
      <c r="O81" s="545">
        <v>0</v>
      </c>
      <c r="P81" s="545">
        <v>0</v>
      </c>
      <c r="Q81" s="545">
        <v>0</v>
      </c>
      <c r="R81" s="545">
        <v>0</v>
      </c>
      <c r="S81" s="545">
        <v>0</v>
      </c>
      <c r="T81" s="545">
        <v>0</v>
      </c>
      <c r="U81" s="545">
        <v>0</v>
      </c>
      <c r="V81" s="545">
        <v>0</v>
      </c>
      <c r="W81" s="545">
        <v>0</v>
      </c>
      <c r="X81" s="545">
        <v>0</v>
      </c>
      <c r="Y81" s="545">
        <v>0</v>
      </c>
      <c r="Z81" s="545">
        <v>0</v>
      </c>
      <c r="AA81" s="545">
        <v>0</v>
      </c>
      <c r="AB81" s="545">
        <v>0</v>
      </c>
      <c r="AC81" s="545">
        <v>0</v>
      </c>
      <c r="AD81" s="545">
        <v>0</v>
      </c>
      <c r="AE81" s="545">
        <v>0</v>
      </c>
      <c r="AF81" s="545">
        <v>0</v>
      </c>
      <c r="AG81" s="545">
        <v>0</v>
      </c>
      <c r="AH81" s="545">
        <v>0</v>
      </c>
      <c r="AI81" s="545">
        <v>0</v>
      </c>
      <c r="AJ81" s="545">
        <v>0</v>
      </c>
      <c r="AK81" s="545">
        <v>0</v>
      </c>
      <c r="AL81" s="545">
        <v>0</v>
      </c>
      <c r="AM81" s="545">
        <v>0</v>
      </c>
      <c r="AN81" s="545">
        <v>0</v>
      </c>
      <c r="AO81" s="545">
        <v>0</v>
      </c>
      <c r="AP81" s="545">
        <v>0</v>
      </c>
      <c r="AQ81" s="545">
        <v>0</v>
      </c>
      <c r="AR81" s="545">
        <v>0</v>
      </c>
      <c r="AS81" s="545">
        <v>0</v>
      </c>
      <c r="AT81" s="545">
        <v>0</v>
      </c>
      <c r="AU81" s="545">
        <v>0</v>
      </c>
      <c r="AV81" s="545">
        <v>0</v>
      </c>
      <c r="AW81" s="545">
        <v>0</v>
      </c>
      <c r="AX81" s="545">
        <v>0</v>
      </c>
      <c r="AY81" s="545">
        <v>2671.7426926787602</v>
      </c>
      <c r="AZ81" s="545">
        <v>2359.7284678232604</v>
      </c>
      <c r="BA81" s="545">
        <v>1988.6374131550747</v>
      </c>
      <c r="BB81" s="545">
        <v>1698.9545340297736</v>
      </c>
      <c r="BC81" s="545">
        <v>1372.2925935438022</v>
      </c>
      <c r="BD81" s="545">
        <v>1255.5164503965141</v>
      </c>
      <c r="BE81" s="545">
        <v>916.48413151359307</v>
      </c>
      <c r="BF81" s="545">
        <v>820.50889006635589</v>
      </c>
      <c r="BG81" s="545">
        <v>760.01456150558556</v>
      </c>
      <c r="BH81" s="545">
        <v>628.83829079965676</v>
      </c>
      <c r="BI81" s="545">
        <v>501.67140737972829</v>
      </c>
      <c r="BJ81" s="545">
        <v>442.88984254827255</v>
      </c>
      <c r="BK81" s="545">
        <v>377.9002939803392</v>
      </c>
      <c r="BL81" s="545">
        <v>316.40927592666577</v>
      </c>
      <c r="BM81" s="545">
        <v>259.2421096449159</v>
      </c>
      <c r="BN81" s="545">
        <v>224.37638487996333</v>
      </c>
      <c r="BO81" s="545">
        <v>176.78881855316783</v>
      </c>
      <c r="BP81" s="545">
        <v>115.0502088261252</v>
      </c>
      <c r="BQ81" s="545">
        <v>37.987401780179702</v>
      </c>
      <c r="BR81" s="545">
        <v>6.8788658902151401</v>
      </c>
      <c r="BS81" s="545">
        <v>1.4022661559659384</v>
      </c>
      <c r="BT81" s="545">
        <v>0.22514573562853288</v>
      </c>
      <c r="BU81" s="545">
        <v>0.11598536302913345</v>
      </c>
      <c r="BV81" s="545">
        <v>0</v>
      </c>
      <c r="BW81" s="545">
        <v>1.8229412689725569E-2</v>
      </c>
      <c r="BX81" s="545">
        <v>1.7621969761903618E-2</v>
      </c>
      <c r="BY81" s="545">
        <v>0</v>
      </c>
      <c r="BZ81" s="545">
        <v>0</v>
      </c>
      <c r="CA81" s="545">
        <v>0</v>
      </c>
      <c r="CB81" s="545">
        <v>0</v>
      </c>
      <c r="CC81" s="545">
        <v>0</v>
      </c>
      <c r="CD81" s="545">
        <v>0</v>
      </c>
      <c r="CE81" s="545">
        <v>0</v>
      </c>
      <c r="CF81" s="545">
        <v>0</v>
      </c>
      <c r="CG81" s="547">
        <v>0</v>
      </c>
    </row>
    <row r="82" spans="1:85" x14ac:dyDescent="0.35">
      <c r="B82" s="292" t="s">
        <v>546</v>
      </c>
      <c r="C82" s="42"/>
      <c r="D82" s="545">
        <v>0</v>
      </c>
      <c r="E82" s="545">
        <v>0</v>
      </c>
      <c r="F82" s="545">
        <v>0</v>
      </c>
      <c r="G82" s="545">
        <v>0</v>
      </c>
      <c r="H82" s="545">
        <v>0</v>
      </c>
      <c r="I82" s="545">
        <v>0</v>
      </c>
      <c r="J82" s="545">
        <v>0</v>
      </c>
      <c r="K82" s="545">
        <v>0</v>
      </c>
      <c r="L82" s="545">
        <v>0</v>
      </c>
      <c r="M82" s="545">
        <v>0</v>
      </c>
      <c r="N82" s="545">
        <v>0</v>
      </c>
      <c r="O82" s="545">
        <v>0</v>
      </c>
      <c r="P82" s="545">
        <v>0</v>
      </c>
      <c r="Q82" s="545">
        <v>0</v>
      </c>
      <c r="R82" s="545">
        <v>0</v>
      </c>
      <c r="S82" s="545">
        <v>0</v>
      </c>
      <c r="T82" s="545">
        <v>0</v>
      </c>
      <c r="U82" s="545">
        <v>0</v>
      </c>
      <c r="V82" s="545">
        <v>0</v>
      </c>
      <c r="W82" s="545">
        <v>0</v>
      </c>
      <c r="X82" s="545">
        <v>0</v>
      </c>
      <c r="Y82" s="545">
        <v>0</v>
      </c>
      <c r="Z82" s="545">
        <v>0</v>
      </c>
      <c r="AA82" s="545">
        <v>0</v>
      </c>
      <c r="AB82" s="545">
        <v>0</v>
      </c>
      <c r="AC82" s="545">
        <v>0</v>
      </c>
      <c r="AD82" s="545">
        <v>0</v>
      </c>
      <c r="AE82" s="545">
        <v>0</v>
      </c>
      <c r="AF82" s="545">
        <v>0</v>
      </c>
      <c r="AG82" s="545">
        <v>0</v>
      </c>
      <c r="AH82" s="545">
        <v>0</v>
      </c>
      <c r="AI82" s="545">
        <v>0</v>
      </c>
      <c r="AJ82" s="545">
        <v>0</v>
      </c>
      <c r="AK82" s="545">
        <v>0</v>
      </c>
      <c r="AL82" s="545">
        <v>0</v>
      </c>
      <c r="AM82" s="545">
        <v>0</v>
      </c>
      <c r="AN82" s="545">
        <v>0</v>
      </c>
      <c r="AO82" s="545">
        <v>0</v>
      </c>
      <c r="AP82" s="545">
        <v>0</v>
      </c>
      <c r="AQ82" s="545">
        <v>0</v>
      </c>
      <c r="AR82" s="545">
        <v>0</v>
      </c>
      <c r="AS82" s="545">
        <v>0</v>
      </c>
      <c r="AT82" s="545">
        <v>0</v>
      </c>
      <c r="AU82" s="545">
        <v>0</v>
      </c>
      <c r="AV82" s="545">
        <v>0</v>
      </c>
      <c r="AW82" s="545">
        <v>0</v>
      </c>
      <c r="AX82" s="545">
        <v>0</v>
      </c>
      <c r="AY82" s="545">
        <v>2455.748097099427</v>
      </c>
      <c r="AZ82" s="545">
        <v>2170.0542483000913</v>
      </c>
      <c r="BA82" s="545">
        <v>1841.2888242190695</v>
      </c>
      <c r="BB82" s="545">
        <v>1599.2689055494816</v>
      </c>
      <c r="BC82" s="545">
        <v>1335.3588693892793</v>
      </c>
      <c r="BD82" s="545">
        <v>1255.5164503965141</v>
      </c>
      <c r="BE82" s="545">
        <v>916.48413151359307</v>
      </c>
      <c r="BF82" s="545">
        <v>820.50889006635589</v>
      </c>
      <c r="BG82" s="545">
        <v>760.01456150558556</v>
      </c>
      <c r="BH82" s="545">
        <v>628.83829079965676</v>
      </c>
      <c r="BI82" s="545">
        <v>501.67140737972829</v>
      </c>
      <c r="BJ82" s="545">
        <v>442.88984254827255</v>
      </c>
      <c r="BK82" s="545">
        <v>377.9002939803392</v>
      </c>
      <c r="BL82" s="545">
        <v>316.40927592666577</v>
      </c>
      <c r="BM82" s="545">
        <v>259.2421096449159</v>
      </c>
      <c r="BN82" s="545">
        <v>224.37638487996333</v>
      </c>
      <c r="BO82" s="545">
        <v>176.78881855316783</v>
      </c>
      <c r="BP82" s="545">
        <v>115.0502088261252</v>
      </c>
      <c r="BQ82" s="545">
        <v>37.987401780179702</v>
      </c>
      <c r="BR82" s="545">
        <v>6.8788658902151401</v>
      </c>
      <c r="BS82" s="545">
        <v>1.4022661559659384</v>
      </c>
      <c r="BT82" s="545">
        <v>0.22514573562853288</v>
      </c>
      <c r="BU82" s="545">
        <v>0.11598536302913345</v>
      </c>
      <c r="BV82" s="545">
        <v>0</v>
      </c>
      <c r="BW82" s="545">
        <v>1.8229412689725569E-2</v>
      </c>
      <c r="BX82" s="545">
        <v>1.7621969761903618E-2</v>
      </c>
      <c r="BY82" s="545">
        <v>0</v>
      </c>
      <c r="BZ82" s="545">
        <v>0</v>
      </c>
      <c r="CA82" s="545">
        <v>0</v>
      </c>
      <c r="CB82" s="545">
        <v>0</v>
      </c>
      <c r="CC82" s="545">
        <v>0</v>
      </c>
      <c r="CD82" s="545">
        <v>0</v>
      </c>
      <c r="CE82" s="545">
        <v>0</v>
      </c>
      <c r="CF82" s="545">
        <v>0</v>
      </c>
      <c r="CG82" s="547">
        <v>0</v>
      </c>
    </row>
    <row r="83" spans="1:85" x14ac:dyDescent="0.35">
      <c r="B83" s="292" t="s">
        <v>545</v>
      </c>
      <c r="C83" s="42"/>
      <c r="D83" s="545">
        <v>0</v>
      </c>
      <c r="E83" s="545">
        <v>0</v>
      </c>
      <c r="F83" s="545">
        <v>0</v>
      </c>
      <c r="G83" s="545">
        <v>0</v>
      </c>
      <c r="H83" s="545">
        <v>0</v>
      </c>
      <c r="I83" s="545">
        <v>0</v>
      </c>
      <c r="J83" s="545">
        <v>0</v>
      </c>
      <c r="K83" s="545">
        <v>0</v>
      </c>
      <c r="L83" s="545">
        <v>0</v>
      </c>
      <c r="M83" s="545">
        <v>0</v>
      </c>
      <c r="N83" s="545">
        <v>0</v>
      </c>
      <c r="O83" s="545">
        <v>0</v>
      </c>
      <c r="P83" s="545">
        <v>0</v>
      </c>
      <c r="Q83" s="545">
        <v>0</v>
      </c>
      <c r="R83" s="545">
        <v>0</v>
      </c>
      <c r="S83" s="545">
        <v>0</v>
      </c>
      <c r="T83" s="545">
        <v>0</v>
      </c>
      <c r="U83" s="545">
        <v>0</v>
      </c>
      <c r="V83" s="545">
        <v>0</v>
      </c>
      <c r="W83" s="545">
        <v>0</v>
      </c>
      <c r="X83" s="545">
        <v>0</v>
      </c>
      <c r="Y83" s="545">
        <v>0</v>
      </c>
      <c r="Z83" s="545">
        <v>0</v>
      </c>
      <c r="AA83" s="545">
        <v>0</v>
      </c>
      <c r="AB83" s="545">
        <v>0</v>
      </c>
      <c r="AC83" s="545">
        <v>0</v>
      </c>
      <c r="AD83" s="545">
        <v>0</v>
      </c>
      <c r="AE83" s="545">
        <v>0</v>
      </c>
      <c r="AF83" s="545">
        <v>0</v>
      </c>
      <c r="AG83" s="545">
        <v>0</v>
      </c>
      <c r="AH83" s="545">
        <v>0</v>
      </c>
      <c r="AI83" s="545">
        <v>0</v>
      </c>
      <c r="AJ83" s="545">
        <v>0</v>
      </c>
      <c r="AK83" s="545">
        <v>0</v>
      </c>
      <c r="AL83" s="545">
        <v>0</v>
      </c>
      <c r="AM83" s="545">
        <v>0</v>
      </c>
      <c r="AN83" s="545">
        <v>0</v>
      </c>
      <c r="AO83" s="545">
        <v>0</v>
      </c>
      <c r="AP83" s="545">
        <v>0</v>
      </c>
      <c r="AQ83" s="545">
        <v>0</v>
      </c>
      <c r="AR83" s="545">
        <v>0</v>
      </c>
      <c r="AS83" s="545">
        <v>0</v>
      </c>
      <c r="AT83" s="545">
        <v>0</v>
      </c>
      <c r="AU83" s="545">
        <v>0</v>
      </c>
      <c r="AV83" s="545">
        <v>0</v>
      </c>
      <c r="AW83" s="545">
        <v>0</v>
      </c>
      <c r="AX83" s="545">
        <v>0</v>
      </c>
      <c r="AY83" s="545">
        <v>215.99459557933335</v>
      </c>
      <c r="AZ83" s="545">
        <v>189.67421952316914</v>
      </c>
      <c r="BA83" s="545">
        <v>147.34858893600529</v>
      </c>
      <c r="BB83" s="545">
        <v>99.685628480291911</v>
      </c>
      <c r="BC83" s="545">
        <v>36.933724154522892</v>
      </c>
      <c r="BD83" s="545">
        <v>0</v>
      </c>
      <c r="BE83" s="545">
        <v>0</v>
      </c>
      <c r="BF83" s="545">
        <v>0</v>
      </c>
      <c r="BG83" s="545">
        <v>0</v>
      </c>
      <c r="BH83" s="545">
        <v>0</v>
      </c>
      <c r="BI83" s="545">
        <v>0</v>
      </c>
      <c r="BJ83" s="545">
        <v>0</v>
      </c>
      <c r="BK83" s="545">
        <v>0</v>
      </c>
      <c r="BL83" s="545">
        <v>0</v>
      </c>
      <c r="BM83" s="545">
        <v>0</v>
      </c>
      <c r="BN83" s="545">
        <v>0</v>
      </c>
      <c r="BO83" s="545">
        <v>0</v>
      </c>
      <c r="BP83" s="545">
        <v>0</v>
      </c>
      <c r="BQ83" s="545">
        <v>0</v>
      </c>
      <c r="BR83" s="545">
        <v>0</v>
      </c>
      <c r="BS83" s="545">
        <v>0</v>
      </c>
      <c r="BT83" s="545">
        <v>0</v>
      </c>
      <c r="BU83" s="545">
        <v>0</v>
      </c>
      <c r="BV83" s="545">
        <v>0</v>
      </c>
      <c r="BW83" s="545">
        <v>0</v>
      </c>
      <c r="BX83" s="545">
        <v>0</v>
      </c>
      <c r="BY83" s="545">
        <v>0</v>
      </c>
      <c r="BZ83" s="545">
        <v>0</v>
      </c>
      <c r="CA83" s="545">
        <v>0</v>
      </c>
      <c r="CB83" s="545">
        <v>0</v>
      </c>
      <c r="CC83" s="545">
        <v>0</v>
      </c>
      <c r="CD83" s="545">
        <v>0</v>
      </c>
      <c r="CE83" s="545">
        <v>0</v>
      </c>
      <c r="CF83" s="545">
        <v>0</v>
      </c>
      <c r="CG83" s="547">
        <v>0</v>
      </c>
    </row>
    <row r="84" spans="1:85" x14ac:dyDescent="0.35">
      <c r="B84" s="292"/>
      <c r="C84" s="42"/>
      <c r="D84" s="545"/>
      <c r="E84" s="545"/>
      <c r="F84" s="545"/>
      <c r="G84" s="545"/>
      <c r="H84" s="545"/>
      <c r="I84" s="545"/>
      <c r="J84" s="545"/>
      <c r="K84" s="545"/>
      <c r="L84" s="545"/>
      <c r="M84" s="545"/>
      <c r="N84" s="545"/>
      <c r="O84" s="545"/>
      <c r="P84" s="545"/>
      <c r="Q84" s="545"/>
      <c r="R84" s="545"/>
      <c r="S84" s="545"/>
      <c r="T84" s="545"/>
      <c r="U84" s="545"/>
      <c r="V84" s="545"/>
      <c r="W84" s="545"/>
      <c r="X84" s="545"/>
      <c r="Y84" s="545"/>
      <c r="Z84" s="545"/>
      <c r="AA84" s="545"/>
      <c r="AB84" s="545"/>
      <c r="AC84" s="545"/>
      <c r="AD84" s="545"/>
      <c r="AE84" s="545"/>
      <c r="AF84" s="545"/>
      <c r="AG84" s="545"/>
      <c r="AH84" s="545"/>
      <c r="AI84" s="545"/>
      <c r="AJ84" s="545"/>
      <c r="AK84" s="545"/>
      <c r="AL84" s="545"/>
      <c r="AM84" s="545"/>
      <c r="AN84" s="545"/>
      <c r="AO84" s="545"/>
      <c r="AP84" s="545"/>
      <c r="AQ84" s="545"/>
      <c r="AR84" s="545"/>
      <c r="AS84" s="545"/>
      <c r="AT84" s="545"/>
      <c r="AU84" s="545"/>
      <c r="AV84" s="545"/>
      <c r="AW84" s="545"/>
      <c r="AX84" s="545"/>
      <c r="AY84" s="545"/>
      <c r="AZ84" s="545"/>
      <c r="BA84" s="545"/>
      <c r="BB84" s="545"/>
      <c r="BC84" s="545"/>
      <c r="BD84" s="545"/>
      <c r="BE84" s="545"/>
      <c r="BF84" s="545"/>
      <c r="BG84" s="545"/>
      <c r="BH84" s="545"/>
      <c r="BI84" s="545"/>
      <c r="BJ84" s="545"/>
      <c r="BK84" s="545"/>
      <c r="BL84" s="545"/>
      <c r="BM84" s="545"/>
      <c r="BN84" s="545"/>
      <c r="BO84" s="545"/>
      <c r="BP84" s="545"/>
      <c r="BQ84" s="545"/>
      <c r="BR84" s="545"/>
      <c r="BS84" s="545"/>
      <c r="BT84" s="545"/>
      <c r="BU84" s="545"/>
      <c r="BV84" s="545"/>
      <c r="BW84" s="545"/>
      <c r="BX84" s="545"/>
      <c r="BY84" s="545"/>
      <c r="BZ84" s="545"/>
      <c r="CA84" s="545"/>
      <c r="CB84" s="545"/>
      <c r="CC84" s="545"/>
      <c r="CD84" s="545"/>
      <c r="CE84" s="545"/>
      <c r="CF84" s="545"/>
      <c r="CG84" s="547"/>
    </row>
    <row r="85" spans="1:85" s="252" customFormat="1" x14ac:dyDescent="0.35">
      <c r="A85" s="511"/>
      <c r="B85" s="107" t="s">
        <v>383</v>
      </c>
      <c r="C85" s="107"/>
      <c r="D85" s="549">
        <v>0</v>
      </c>
      <c r="E85" s="549">
        <v>0</v>
      </c>
      <c r="F85" s="549">
        <v>0</v>
      </c>
      <c r="G85" s="549">
        <v>0</v>
      </c>
      <c r="H85" s="549">
        <v>0</v>
      </c>
      <c r="I85" s="549">
        <v>0</v>
      </c>
      <c r="J85" s="549">
        <v>0</v>
      </c>
      <c r="K85" s="549">
        <v>0</v>
      </c>
      <c r="L85" s="549">
        <v>0</v>
      </c>
      <c r="M85" s="549">
        <v>0</v>
      </c>
      <c r="N85" s="549">
        <v>0</v>
      </c>
      <c r="O85" s="549">
        <v>0</v>
      </c>
      <c r="P85" s="549">
        <v>0</v>
      </c>
      <c r="Q85" s="549">
        <v>0</v>
      </c>
      <c r="R85" s="549">
        <v>0</v>
      </c>
      <c r="S85" s="549">
        <v>0</v>
      </c>
      <c r="T85" s="549">
        <v>0</v>
      </c>
      <c r="U85" s="549">
        <v>0</v>
      </c>
      <c r="V85" s="549">
        <v>0</v>
      </c>
      <c r="W85" s="549">
        <v>0</v>
      </c>
      <c r="X85" s="549">
        <v>0</v>
      </c>
      <c r="Y85" s="549">
        <v>0</v>
      </c>
      <c r="Z85" s="549">
        <v>0</v>
      </c>
      <c r="AA85" s="549">
        <f t="shared" ref="AA85:AY85" si="46">SUM(AA86,AA89)</f>
        <v>1404.7187293432066</v>
      </c>
      <c r="AB85" s="549">
        <f t="shared" si="46"/>
        <v>2788.4537793862969</v>
      </c>
      <c r="AC85" s="549">
        <f t="shared" si="46"/>
        <v>3158.7546745649865</v>
      </c>
      <c r="AD85" s="549">
        <f t="shared" si="46"/>
        <v>3473.2961408758256</v>
      </c>
      <c r="AE85" s="549">
        <f t="shared" si="46"/>
        <v>3914.374782308988</v>
      </c>
      <c r="AF85" s="549">
        <f t="shared" si="46"/>
        <v>4313.1227123685539</v>
      </c>
      <c r="AG85" s="549">
        <f t="shared" si="46"/>
        <v>4724.5735910484045</v>
      </c>
      <c r="AH85" s="549">
        <f t="shared" si="46"/>
        <v>5086.9098381348613</v>
      </c>
      <c r="AI85" s="549">
        <f t="shared" si="46"/>
        <v>5155.5736340373815</v>
      </c>
      <c r="AJ85" s="549">
        <f t="shared" si="46"/>
        <v>5003.6281025842009</v>
      </c>
      <c r="AK85" s="549">
        <f t="shared" si="46"/>
        <v>5392.6773784108427</v>
      </c>
      <c r="AL85" s="549">
        <f t="shared" si="46"/>
        <v>5839.883800965099</v>
      </c>
      <c r="AM85" s="549">
        <f t="shared" si="46"/>
        <v>6550.8812163461598</v>
      </c>
      <c r="AN85" s="549">
        <f t="shared" si="46"/>
        <v>7081.9605522804422</v>
      </c>
      <c r="AO85" s="549">
        <f t="shared" si="46"/>
        <v>7365.4448189037912</v>
      </c>
      <c r="AP85" s="549">
        <f t="shared" si="46"/>
        <v>8057.566845653495</v>
      </c>
      <c r="AQ85" s="549">
        <f t="shared" si="46"/>
        <v>8452.9030053824554</v>
      </c>
      <c r="AR85" s="549">
        <f t="shared" si="46"/>
        <v>8956.2349699862552</v>
      </c>
      <c r="AS85" s="549">
        <f t="shared" si="46"/>
        <v>9464.738157071828</v>
      </c>
      <c r="AT85" s="549">
        <f t="shared" si="46"/>
        <v>10084.255314309356</v>
      </c>
      <c r="AU85" s="549">
        <f t="shared" si="46"/>
        <v>11773.774512649632</v>
      </c>
      <c r="AV85" s="549">
        <f t="shared" si="46"/>
        <v>12970.361077871969</v>
      </c>
      <c r="AW85" s="549">
        <f t="shared" si="46"/>
        <v>14353.744750790505</v>
      </c>
      <c r="AX85" s="549">
        <f t="shared" si="46"/>
        <v>15393.256959917133</v>
      </c>
      <c r="AY85" s="549">
        <f t="shared" si="46"/>
        <v>524.77783023989366</v>
      </c>
      <c r="AZ85" s="549">
        <v>0</v>
      </c>
      <c r="BA85" s="549">
        <v>0</v>
      </c>
      <c r="BB85" s="549">
        <v>0</v>
      </c>
      <c r="BC85" s="549">
        <v>0</v>
      </c>
      <c r="BD85" s="549">
        <v>0</v>
      </c>
      <c r="BE85" s="549">
        <v>0</v>
      </c>
      <c r="BF85" s="549">
        <v>0</v>
      </c>
      <c r="BG85" s="549">
        <v>0</v>
      </c>
      <c r="BH85" s="549">
        <v>0</v>
      </c>
      <c r="BI85" s="549">
        <v>0</v>
      </c>
      <c r="BJ85" s="549">
        <v>0</v>
      </c>
      <c r="BK85" s="549">
        <v>0</v>
      </c>
      <c r="BL85" s="549">
        <v>0</v>
      </c>
      <c r="BM85" s="549">
        <v>0</v>
      </c>
      <c r="BN85" s="549">
        <v>0</v>
      </c>
      <c r="BO85" s="549">
        <v>0</v>
      </c>
      <c r="BP85" s="549">
        <v>0</v>
      </c>
      <c r="BQ85" s="549">
        <v>0</v>
      </c>
      <c r="BR85" s="549">
        <v>0</v>
      </c>
      <c r="BS85" s="549">
        <v>0</v>
      </c>
      <c r="BT85" s="549">
        <v>0</v>
      </c>
      <c r="BU85" s="549">
        <v>0</v>
      </c>
      <c r="BV85" s="549">
        <v>0</v>
      </c>
      <c r="BW85" s="549">
        <v>0</v>
      </c>
      <c r="BX85" s="549">
        <v>0</v>
      </c>
      <c r="BY85" s="549">
        <v>0</v>
      </c>
      <c r="BZ85" s="549">
        <v>0</v>
      </c>
      <c r="CA85" s="549">
        <v>0</v>
      </c>
      <c r="CB85" s="549">
        <v>0</v>
      </c>
      <c r="CC85" s="549">
        <v>0</v>
      </c>
      <c r="CD85" s="549">
        <v>0</v>
      </c>
      <c r="CE85" s="549">
        <v>0</v>
      </c>
      <c r="CF85" s="549">
        <v>0</v>
      </c>
      <c r="CG85" s="550">
        <v>0</v>
      </c>
    </row>
    <row r="86" spans="1:85" x14ac:dyDescent="0.35">
      <c r="B86" s="62" t="s">
        <v>768</v>
      </c>
      <c r="C86" s="62"/>
      <c r="D86" s="545">
        <v>0</v>
      </c>
      <c r="E86" s="545">
        <v>0</v>
      </c>
      <c r="F86" s="545">
        <v>0</v>
      </c>
      <c r="G86" s="545">
        <v>0</v>
      </c>
      <c r="H86" s="545">
        <v>0</v>
      </c>
      <c r="I86" s="545">
        <v>0</v>
      </c>
      <c r="J86" s="545">
        <v>0</v>
      </c>
      <c r="K86" s="545">
        <v>0</v>
      </c>
      <c r="L86" s="545">
        <v>0</v>
      </c>
      <c r="M86" s="545">
        <v>0</v>
      </c>
      <c r="N86" s="545">
        <v>0</v>
      </c>
      <c r="O86" s="545">
        <v>0</v>
      </c>
      <c r="P86" s="545">
        <v>0</v>
      </c>
      <c r="Q86" s="545">
        <v>0</v>
      </c>
      <c r="R86" s="545">
        <v>0</v>
      </c>
      <c r="S86" s="545">
        <v>0</v>
      </c>
      <c r="T86" s="545">
        <v>0</v>
      </c>
      <c r="U86" s="545">
        <v>0</v>
      </c>
      <c r="V86" s="545">
        <v>0</v>
      </c>
      <c r="W86" s="545">
        <v>0</v>
      </c>
      <c r="X86" s="545">
        <v>0</v>
      </c>
      <c r="Y86" s="545">
        <v>0</v>
      </c>
      <c r="Z86" s="545">
        <v>0</v>
      </c>
      <c r="AA86" s="545">
        <v>1404.7187293432066</v>
      </c>
      <c r="AB86" s="545">
        <v>2788.4537793862969</v>
      </c>
      <c r="AC86" s="545">
        <v>3158.7546745649865</v>
      </c>
      <c r="AD86" s="545">
        <v>3473.2961408758256</v>
      </c>
      <c r="AE86" s="545">
        <v>3914.374782308988</v>
      </c>
      <c r="AF86" s="545">
        <v>4313.1227123685539</v>
      </c>
      <c r="AG86" s="545">
        <v>4724.5735910484045</v>
      </c>
      <c r="AH86" s="545">
        <v>5086.9098381348613</v>
      </c>
      <c r="AI86" s="545">
        <v>5140.0291909196812</v>
      </c>
      <c r="AJ86" s="545">
        <v>4960.1182929965125</v>
      </c>
      <c r="AK86" s="545">
        <v>5290.3345960468414</v>
      </c>
      <c r="AL86" s="545">
        <v>5645.5876041972706</v>
      </c>
      <c r="AM86" s="545">
        <v>6316.4212582824885</v>
      </c>
      <c r="AN86" s="545">
        <v>6751.3368103439134</v>
      </c>
      <c r="AO86" s="545">
        <v>6967.2279215003082</v>
      </c>
      <c r="AP86" s="545">
        <v>7474.6205055894052</v>
      </c>
      <c r="AQ86" s="545">
        <v>7709.0749920096341</v>
      </c>
      <c r="AR86" s="545">
        <v>8067.8812732042661</v>
      </c>
      <c r="AS86" s="545">
        <v>8389.9382412733612</v>
      </c>
      <c r="AT86" s="545">
        <v>8784.6026995097582</v>
      </c>
      <c r="AU86" s="545">
        <v>10076.078381789443</v>
      </c>
      <c r="AV86" s="545">
        <v>10902.955618299377</v>
      </c>
      <c r="AW86" s="545">
        <v>11845.8481271358</v>
      </c>
      <c r="AX86" s="545">
        <v>12510.870276418702</v>
      </c>
      <c r="AY86" s="545">
        <v>425.96080929103101</v>
      </c>
      <c r="AZ86" s="545">
        <v>0</v>
      </c>
      <c r="BA86" s="545">
        <v>0</v>
      </c>
      <c r="BB86" s="545">
        <v>0</v>
      </c>
      <c r="BC86" s="545">
        <v>0</v>
      </c>
      <c r="BD86" s="545">
        <v>0</v>
      </c>
      <c r="BE86" s="545">
        <v>0</v>
      </c>
      <c r="BF86" s="545">
        <v>0</v>
      </c>
      <c r="BG86" s="545">
        <v>0</v>
      </c>
      <c r="BH86" s="545">
        <v>0</v>
      </c>
      <c r="BI86" s="545">
        <v>0</v>
      </c>
      <c r="BJ86" s="545">
        <v>0</v>
      </c>
      <c r="BK86" s="545">
        <v>0</v>
      </c>
      <c r="BL86" s="545">
        <v>0</v>
      </c>
      <c r="BM86" s="545">
        <v>0</v>
      </c>
      <c r="BN86" s="545">
        <v>0</v>
      </c>
      <c r="BO86" s="545">
        <v>0</v>
      </c>
      <c r="BP86" s="545">
        <v>0</v>
      </c>
      <c r="BQ86" s="545">
        <v>0</v>
      </c>
      <c r="BR86" s="545">
        <v>0</v>
      </c>
      <c r="BS86" s="545">
        <v>0</v>
      </c>
      <c r="BT86" s="545">
        <v>0</v>
      </c>
      <c r="BU86" s="545">
        <v>0</v>
      </c>
      <c r="BV86" s="545">
        <v>0</v>
      </c>
      <c r="BW86" s="545">
        <v>0</v>
      </c>
      <c r="BX86" s="545">
        <v>0</v>
      </c>
      <c r="BY86" s="545">
        <v>0</v>
      </c>
      <c r="BZ86" s="545">
        <v>0</v>
      </c>
      <c r="CA86" s="545">
        <v>0</v>
      </c>
      <c r="CB86" s="545">
        <v>0</v>
      </c>
      <c r="CC86" s="545">
        <v>0</v>
      </c>
      <c r="CD86" s="545">
        <v>0</v>
      </c>
      <c r="CE86" s="545">
        <v>0</v>
      </c>
      <c r="CF86" s="545">
        <v>0</v>
      </c>
      <c r="CG86" s="547">
        <v>0</v>
      </c>
    </row>
    <row r="87" spans="1:85" x14ac:dyDescent="0.35">
      <c r="B87" s="292" t="s">
        <v>546</v>
      </c>
      <c r="C87" s="62"/>
      <c r="D87" s="545">
        <v>0</v>
      </c>
      <c r="E87" s="545">
        <v>0</v>
      </c>
      <c r="F87" s="545">
        <v>0</v>
      </c>
      <c r="G87" s="545">
        <v>0</v>
      </c>
      <c r="H87" s="545">
        <v>0</v>
      </c>
      <c r="I87" s="545">
        <v>0</v>
      </c>
      <c r="J87" s="545">
        <v>0</v>
      </c>
      <c r="K87" s="545">
        <v>0</v>
      </c>
      <c r="L87" s="545">
        <v>0</v>
      </c>
      <c r="M87" s="545">
        <v>0</v>
      </c>
      <c r="N87" s="545">
        <v>0</v>
      </c>
      <c r="O87" s="545">
        <v>0</v>
      </c>
      <c r="P87" s="545">
        <v>0</v>
      </c>
      <c r="Q87" s="545">
        <v>0</v>
      </c>
      <c r="R87" s="545">
        <v>0</v>
      </c>
      <c r="S87" s="545">
        <v>0</v>
      </c>
      <c r="T87" s="545">
        <v>0</v>
      </c>
      <c r="U87" s="545">
        <v>0</v>
      </c>
      <c r="V87" s="545">
        <v>0</v>
      </c>
      <c r="W87" s="545">
        <v>0</v>
      </c>
      <c r="X87" s="545">
        <v>0</v>
      </c>
      <c r="Y87" s="545">
        <v>0</v>
      </c>
      <c r="Z87" s="545">
        <v>0</v>
      </c>
      <c r="AA87" s="545">
        <v>0</v>
      </c>
      <c r="AB87" s="545">
        <v>0</v>
      </c>
      <c r="AC87" s="545">
        <v>0</v>
      </c>
      <c r="AD87" s="545">
        <v>0</v>
      </c>
      <c r="AE87" s="545">
        <v>0</v>
      </c>
      <c r="AF87" s="545">
        <v>0</v>
      </c>
      <c r="AG87" s="545">
        <v>0</v>
      </c>
      <c r="AH87" s="545">
        <v>4680.0303487324973</v>
      </c>
      <c r="AI87" s="545">
        <v>4728.9009186950925</v>
      </c>
      <c r="AJ87" s="545">
        <v>4566.7069481142526</v>
      </c>
      <c r="AK87" s="545">
        <v>4870.3113683594056</v>
      </c>
      <c r="AL87" s="545">
        <v>5187.6665870475335</v>
      </c>
      <c r="AM87" s="545">
        <v>5792.4697009354231</v>
      </c>
      <c r="AN87" s="545">
        <v>6139.2756000208965</v>
      </c>
      <c r="AO87" s="545">
        <v>6237.3606683102789</v>
      </c>
      <c r="AP87" s="545">
        <v>6565.9227788726002</v>
      </c>
      <c r="AQ87" s="545">
        <v>6642.8189311399074</v>
      </c>
      <c r="AR87" s="545">
        <v>6848.3504343185905</v>
      </c>
      <c r="AS87" s="545">
        <v>7004.4366383019988</v>
      </c>
      <c r="AT87" s="545">
        <v>7210.1669666632624</v>
      </c>
      <c r="AU87" s="545">
        <v>8206.5027633062018</v>
      </c>
      <c r="AV87" s="545">
        <v>8864.7122424339141</v>
      </c>
      <c r="AW87" s="545">
        <v>9667.0033370997462</v>
      </c>
      <c r="AX87" s="545">
        <v>10251.606029815099</v>
      </c>
      <c r="AY87" s="545">
        <v>349.03905999438314</v>
      </c>
      <c r="AZ87" s="545">
        <v>0</v>
      </c>
      <c r="BA87" s="545">
        <v>0</v>
      </c>
      <c r="BB87" s="545">
        <v>0</v>
      </c>
      <c r="BC87" s="545">
        <v>0</v>
      </c>
      <c r="BD87" s="545">
        <v>0</v>
      </c>
      <c r="BE87" s="545">
        <v>0</v>
      </c>
      <c r="BF87" s="545">
        <v>0</v>
      </c>
      <c r="BG87" s="545">
        <v>0</v>
      </c>
      <c r="BH87" s="545">
        <v>0</v>
      </c>
      <c r="BI87" s="545">
        <v>0</v>
      </c>
      <c r="BJ87" s="545">
        <v>0</v>
      </c>
      <c r="BK87" s="545">
        <v>0</v>
      </c>
      <c r="BL87" s="545">
        <v>0</v>
      </c>
      <c r="BM87" s="545">
        <v>0</v>
      </c>
      <c r="BN87" s="545">
        <v>0</v>
      </c>
      <c r="BO87" s="545">
        <v>0</v>
      </c>
      <c r="BP87" s="545">
        <v>0</v>
      </c>
      <c r="BQ87" s="545">
        <v>0</v>
      </c>
      <c r="BR87" s="545">
        <v>0</v>
      </c>
      <c r="BS87" s="545">
        <v>0</v>
      </c>
      <c r="BT87" s="545">
        <v>0</v>
      </c>
      <c r="BU87" s="545">
        <v>0</v>
      </c>
      <c r="BV87" s="545">
        <v>0</v>
      </c>
      <c r="BW87" s="545">
        <v>0</v>
      </c>
      <c r="BX87" s="545">
        <v>0</v>
      </c>
      <c r="BY87" s="545">
        <v>0</v>
      </c>
      <c r="BZ87" s="545">
        <v>0</v>
      </c>
      <c r="CA87" s="545">
        <v>0</v>
      </c>
      <c r="CB87" s="545">
        <v>0</v>
      </c>
      <c r="CC87" s="545">
        <v>0</v>
      </c>
      <c r="CD87" s="545">
        <v>0</v>
      </c>
      <c r="CE87" s="545">
        <v>0</v>
      </c>
      <c r="CF87" s="545">
        <v>0</v>
      </c>
      <c r="CG87" s="547">
        <v>0</v>
      </c>
    </row>
    <row r="88" spans="1:85" x14ac:dyDescent="0.35">
      <c r="B88" s="292" t="s">
        <v>545</v>
      </c>
      <c r="C88" s="62"/>
      <c r="D88" s="545">
        <v>0</v>
      </c>
      <c r="E88" s="545">
        <v>0</v>
      </c>
      <c r="F88" s="545">
        <v>0</v>
      </c>
      <c r="G88" s="545">
        <v>0</v>
      </c>
      <c r="H88" s="545">
        <v>0</v>
      </c>
      <c r="I88" s="545">
        <v>0</v>
      </c>
      <c r="J88" s="545">
        <v>0</v>
      </c>
      <c r="K88" s="545">
        <v>0</v>
      </c>
      <c r="L88" s="545">
        <v>0</v>
      </c>
      <c r="M88" s="545">
        <v>0</v>
      </c>
      <c r="N88" s="545">
        <v>0</v>
      </c>
      <c r="O88" s="545">
        <v>0</v>
      </c>
      <c r="P88" s="545">
        <v>0</v>
      </c>
      <c r="Q88" s="545">
        <v>0</v>
      </c>
      <c r="R88" s="545">
        <v>0</v>
      </c>
      <c r="S88" s="545">
        <v>0</v>
      </c>
      <c r="T88" s="545">
        <v>0</v>
      </c>
      <c r="U88" s="545">
        <v>0</v>
      </c>
      <c r="V88" s="545">
        <v>0</v>
      </c>
      <c r="W88" s="545">
        <v>0</v>
      </c>
      <c r="X88" s="545">
        <v>0</v>
      </c>
      <c r="Y88" s="545">
        <v>0</v>
      </c>
      <c r="Z88" s="545">
        <v>0</v>
      </c>
      <c r="AA88" s="545">
        <v>0</v>
      </c>
      <c r="AB88" s="545">
        <v>0</v>
      </c>
      <c r="AC88" s="545">
        <v>0</v>
      </c>
      <c r="AD88" s="545">
        <v>0</v>
      </c>
      <c r="AE88" s="545">
        <v>0</v>
      </c>
      <c r="AF88" s="545">
        <v>0</v>
      </c>
      <c r="AG88" s="545">
        <v>0</v>
      </c>
      <c r="AH88" s="545">
        <v>406.87948940236436</v>
      </c>
      <c r="AI88" s="545">
        <v>411.12827222458878</v>
      </c>
      <c r="AJ88" s="545">
        <v>393.41134488226055</v>
      </c>
      <c r="AK88" s="545">
        <v>420.02322768743522</v>
      </c>
      <c r="AL88" s="545">
        <v>457.921017149737</v>
      </c>
      <c r="AM88" s="545">
        <v>523.95155734706566</v>
      </c>
      <c r="AN88" s="545">
        <v>612.06121032301724</v>
      </c>
      <c r="AO88" s="545">
        <v>729.86725319002903</v>
      </c>
      <c r="AP88" s="545">
        <v>908.69772671680516</v>
      </c>
      <c r="AQ88" s="545">
        <v>1066.2560608697263</v>
      </c>
      <c r="AR88" s="545">
        <v>1219.5308388856745</v>
      </c>
      <c r="AS88" s="545">
        <v>1385.5016029713622</v>
      </c>
      <c r="AT88" s="545">
        <v>1574.4357328464953</v>
      </c>
      <c r="AU88" s="545">
        <v>1869.5756184832396</v>
      </c>
      <c r="AV88" s="545">
        <v>2038.2433758654636</v>
      </c>
      <c r="AW88" s="545">
        <v>2178.8447900360543</v>
      </c>
      <c r="AX88" s="545">
        <v>2259.264246603605</v>
      </c>
      <c r="AY88" s="545">
        <v>76.921749296647846</v>
      </c>
      <c r="AZ88" s="545">
        <v>0</v>
      </c>
      <c r="BA88" s="545">
        <v>0</v>
      </c>
      <c r="BB88" s="545">
        <v>0</v>
      </c>
      <c r="BC88" s="545">
        <v>0</v>
      </c>
      <c r="BD88" s="545">
        <v>0</v>
      </c>
      <c r="BE88" s="545">
        <v>0</v>
      </c>
      <c r="BF88" s="545">
        <v>0</v>
      </c>
      <c r="BG88" s="545">
        <v>0</v>
      </c>
      <c r="BH88" s="545">
        <v>0</v>
      </c>
      <c r="BI88" s="545">
        <v>0</v>
      </c>
      <c r="BJ88" s="545">
        <v>0</v>
      </c>
      <c r="BK88" s="545">
        <v>0</v>
      </c>
      <c r="BL88" s="545">
        <v>0</v>
      </c>
      <c r="BM88" s="545">
        <v>0</v>
      </c>
      <c r="BN88" s="545">
        <v>0</v>
      </c>
      <c r="BO88" s="545">
        <v>0</v>
      </c>
      <c r="BP88" s="545">
        <v>0</v>
      </c>
      <c r="BQ88" s="545">
        <v>0</v>
      </c>
      <c r="BR88" s="545">
        <v>0</v>
      </c>
      <c r="BS88" s="545">
        <v>0</v>
      </c>
      <c r="BT88" s="545">
        <v>0</v>
      </c>
      <c r="BU88" s="545">
        <v>0</v>
      </c>
      <c r="BV88" s="545">
        <v>0</v>
      </c>
      <c r="BW88" s="545">
        <v>0</v>
      </c>
      <c r="BX88" s="545">
        <v>0</v>
      </c>
      <c r="BY88" s="545">
        <v>0</v>
      </c>
      <c r="BZ88" s="545">
        <v>0</v>
      </c>
      <c r="CA88" s="545">
        <v>0</v>
      </c>
      <c r="CB88" s="545">
        <v>0</v>
      </c>
      <c r="CC88" s="545">
        <v>0</v>
      </c>
      <c r="CD88" s="545">
        <v>0</v>
      </c>
      <c r="CE88" s="545">
        <v>0</v>
      </c>
      <c r="CF88" s="545">
        <v>0</v>
      </c>
      <c r="CG88" s="547">
        <v>0</v>
      </c>
    </row>
    <row r="89" spans="1:85" x14ac:dyDescent="0.35">
      <c r="A89" s="439"/>
      <c r="B89" s="62" t="s">
        <v>769</v>
      </c>
      <c r="C89" s="62"/>
      <c r="D89" s="545">
        <v>0</v>
      </c>
      <c r="E89" s="545">
        <v>0</v>
      </c>
      <c r="F89" s="545">
        <v>0</v>
      </c>
      <c r="G89" s="545">
        <v>0</v>
      </c>
      <c r="H89" s="545">
        <v>0</v>
      </c>
      <c r="I89" s="545">
        <v>0</v>
      </c>
      <c r="J89" s="545">
        <v>0</v>
      </c>
      <c r="K89" s="545">
        <v>0</v>
      </c>
      <c r="L89" s="545">
        <v>0</v>
      </c>
      <c r="M89" s="545">
        <v>0</v>
      </c>
      <c r="N89" s="545">
        <v>0</v>
      </c>
      <c r="O89" s="545">
        <v>0</v>
      </c>
      <c r="P89" s="545">
        <v>0</v>
      </c>
      <c r="Q89" s="545">
        <v>0</v>
      </c>
      <c r="R89" s="545">
        <v>0</v>
      </c>
      <c r="S89" s="545">
        <v>0</v>
      </c>
      <c r="T89" s="545">
        <v>0</v>
      </c>
      <c r="U89" s="545">
        <v>0</v>
      </c>
      <c r="V89" s="545">
        <v>0</v>
      </c>
      <c r="W89" s="545">
        <v>0</v>
      </c>
      <c r="X89" s="545">
        <v>0</v>
      </c>
      <c r="Y89" s="545">
        <v>0</v>
      </c>
      <c r="Z89" s="545">
        <v>0</v>
      </c>
      <c r="AA89" s="545">
        <v>0</v>
      </c>
      <c r="AB89" s="545">
        <v>0</v>
      </c>
      <c r="AC89" s="545">
        <v>0</v>
      </c>
      <c r="AD89" s="545">
        <v>0</v>
      </c>
      <c r="AE89" s="545">
        <v>0</v>
      </c>
      <c r="AF89" s="545">
        <v>0</v>
      </c>
      <c r="AG89" s="545">
        <v>0</v>
      </c>
      <c r="AH89" s="545">
        <v>0</v>
      </c>
      <c r="AI89" s="545">
        <v>15.54444311770065</v>
      </c>
      <c r="AJ89" s="545">
        <v>43.509809587688707</v>
      </c>
      <c r="AK89" s="545">
        <v>102.34278236400139</v>
      </c>
      <c r="AL89" s="545">
        <v>194.29619676782812</v>
      </c>
      <c r="AM89" s="545">
        <v>234.45995806367134</v>
      </c>
      <c r="AN89" s="545">
        <v>330.62374193652857</v>
      </c>
      <c r="AO89" s="545">
        <v>398.21689740348296</v>
      </c>
      <c r="AP89" s="545">
        <v>582.9463400640899</v>
      </c>
      <c r="AQ89" s="545">
        <v>743.82801337282172</v>
      </c>
      <c r="AR89" s="545">
        <v>888.35369678198924</v>
      </c>
      <c r="AS89" s="545">
        <v>1074.7999157984673</v>
      </c>
      <c r="AT89" s="545">
        <v>1299.652614799598</v>
      </c>
      <c r="AU89" s="545">
        <v>1697.6961308601897</v>
      </c>
      <c r="AV89" s="545">
        <v>2067.405459572592</v>
      </c>
      <c r="AW89" s="545">
        <v>2507.8966236547058</v>
      </c>
      <c r="AX89" s="545">
        <v>2882.3866834984319</v>
      </c>
      <c r="AY89" s="545">
        <v>98.81702094886262</v>
      </c>
      <c r="AZ89" s="545">
        <v>0</v>
      </c>
      <c r="BA89" s="545">
        <v>0</v>
      </c>
      <c r="BB89" s="545">
        <v>0</v>
      </c>
      <c r="BC89" s="545">
        <v>0</v>
      </c>
      <c r="BD89" s="545">
        <v>0</v>
      </c>
      <c r="BE89" s="545">
        <v>0</v>
      </c>
      <c r="BF89" s="545">
        <v>0</v>
      </c>
      <c r="BG89" s="545">
        <v>0</v>
      </c>
      <c r="BH89" s="545">
        <v>0</v>
      </c>
      <c r="BI89" s="545">
        <v>0</v>
      </c>
      <c r="BJ89" s="545">
        <v>0</v>
      </c>
      <c r="BK89" s="545">
        <v>0</v>
      </c>
      <c r="BL89" s="545">
        <v>0</v>
      </c>
      <c r="BM89" s="545">
        <v>0</v>
      </c>
      <c r="BN89" s="545">
        <v>0</v>
      </c>
      <c r="BO89" s="545">
        <v>0</v>
      </c>
      <c r="BP89" s="545">
        <v>0</v>
      </c>
      <c r="BQ89" s="545">
        <v>0</v>
      </c>
      <c r="BR89" s="545">
        <v>0</v>
      </c>
      <c r="BS89" s="545">
        <v>0</v>
      </c>
      <c r="BT89" s="545">
        <v>0</v>
      </c>
      <c r="BU89" s="545">
        <v>0</v>
      </c>
      <c r="BV89" s="545">
        <v>0</v>
      </c>
      <c r="BW89" s="545">
        <v>0</v>
      </c>
      <c r="BX89" s="545">
        <v>0</v>
      </c>
      <c r="BY89" s="545">
        <v>0</v>
      </c>
      <c r="BZ89" s="545">
        <v>0</v>
      </c>
      <c r="CA89" s="545">
        <v>0</v>
      </c>
      <c r="CB89" s="545">
        <v>0</v>
      </c>
      <c r="CC89" s="545">
        <v>0</v>
      </c>
      <c r="CD89" s="545">
        <v>0</v>
      </c>
      <c r="CE89" s="545">
        <v>0</v>
      </c>
      <c r="CF89" s="545">
        <v>0</v>
      </c>
      <c r="CG89" s="547">
        <v>0</v>
      </c>
    </row>
    <row r="90" spans="1:85" x14ac:dyDescent="0.35">
      <c r="A90" s="439"/>
      <c r="B90" s="292" t="s">
        <v>546</v>
      </c>
      <c r="C90" s="62"/>
      <c r="D90" s="545">
        <v>0</v>
      </c>
      <c r="E90" s="545">
        <v>0</v>
      </c>
      <c r="F90" s="545">
        <v>0</v>
      </c>
      <c r="G90" s="545">
        <v>0</v>
      </c>
      <c r="H90" s="545">
        <v>0</v>
      </c>
      <c r="I90" s="545">
        <v>0</v>
      </c>
      <c r="J90" s="545">
        <v>0</v>
      </c>
      <c r="K90" s="545">
        <v>0</v>
      </c>
      <c r="L90" s="545">
        <v>0</v>
      </c>
      <c r="M90" s="545">
        <v>0</v>
      </c>
      <c r="N90" s="545">
        <v>0</v>
      </c>
      <c r="O90" s="545">
        <v>0</v>
      </c>
      <c r="P90" s="545">
        <v>0</v>
      </c>
      <c r="Q90" s="545">
        <v>0</v>
      </c>
      <c r="R90" s="545">
        <v>0</v>
      </c>
      <c r="S90" s="545">
        <v>0</v>
      </c>
      <c r="T90" s="545">
        <v>0</v>
      </c>
      <c r="U90" s="545">
        <v>0</v>
      </c>
      <c r="V90" s="545">
        <v>0</v>
      </c>
      <c r="W90" s="545">
        <v>0</v>
      </c>
      <c r="X90" s="545">
        <v>0</v>
      </c>
      <c r="Y90" s="545">
        <v>0</v>
      </c>
      <c r="Z90" s="545">
        <v>0</v>
      </c>
      <c r="AA90" s="545">
        <v>0</v>
      </c>
      <c r="AB90" s="545">
        <v>0</v>
      </c>
      <c r="AC90" s="545">
        <v>0</v>
      </c>
      <c r="AD90" s="545">
        <v>0</v>
      </c>
      <c r="AE90" s="545">
        <v>0</v>
      </c>
      <c r="AF90" s="545">
        <v>0</v>
      </c>
      <c r="AG90" s="545">
        <v>0</v>
      </c>
      <c r="AH90" s="545">
        <v>0</v>
      </c>
      <c r="AI90" s="545">
        <v>15.013014165931875</v>
      </c>
      <c r="AJ90" s="545">
        <v>42.034781421922531</v>
      </c>
      <c r="AK90" s="545">
        <v>98.869775255427612</v>
      </c>
      <c r="AL90" s="545">
        <v>187.56016680148471</v>
      </c>
      <c r="AM90" s="545">
        <v>226.14716408903158</v>
      </c>
      <c r="AN90" s="545">
        <v>317.81231795415482</v>
      </c>
      <c r="AO90" s="545">
        <v>380.38646685884822</v>
      </c>
      <c r="AP90" s="545">
        <v>552.94142126056761</v>
      </c>
      <c r="AQ90" s="545">
        <v>700.47364604498262</v>
      </c>
      <c r="AR90" s="545">
        <v>830.87627235577872</v>
      </c>
      <c r="AS90" s="545">
        <v>998.01726628300787</v>
      </c>
      <c r="AT90" s="545">
        <v>1198.7783911625768</v>
      </c>
      <c r="AU90" s="545">
        <v>1561.0151979188454</v>
      </c>
      <c r="AV90" s="545">
        <v>1903.4883928845504</v>
      </c>
      <c r="AW90" s="545">
        <v>2309.2740073892555</v>
      </c>
      <c r="AX90" s="545">
        <v>2650.5319254853521</v>
      </c>
      <c r="AY90" s="545">
        <v>90.868331548221889</v>
      </c>
      <c r="AZ90" s="545">
        <v>0</v>
      </c>
      <c r="BA90" s="545">
        <v>0</v>
      </c>
      <c r="BB90" s="545">
        <v>0</v>
      </c>
      <c r="BC90" s="545">
        <v>0</v>
      </c>
      <c r="BD90" s="545">
        <v>0</v>
      </c>
      <c r="BE90" s="545">
        <v>0</v>
      </c>
      <c r="BF90" s="545">
        <v>0</v>
      </c>
      <c r="BG90" s="545">
        <v>0</v>
      </c>
      <c r="BH90" s="545">
        <v>0</v>
      </c>
      <c r="BI90" s="545">
        <v>0</v>
      </c>
      <c r="BJ90" s="545">
        <v>0</v>
      </c>
      <c r="BK90" s="545">
        <v>0</v>
      </c>
      <c r="BL90" s="545">
        <v>0</v>
      </c>
      <c r="BM90" s="545">
        <v>0</v>
      </c>
      <c r="BN90" s="545">
        <v>0</v>
      </c>
      <c r="BO90" s="545">
        <v>0</v>
      </c>
      <c r="BP90" s="545">
        <v>0</v>
      </c>
      <c r="BQ90" s="545">
        <v>0</v>
      </c>
      <c r="BR90" s="545">
        <v>0</v>
      </c>
      <c r="BS90" s="545">
        <v>0</v>
      </c>
      <c r="BT90" s="545">
        <v>0</v>
      </c>
      <c r="BU90" s="545">
        <v>0</v>
      </c>
      <c r="BV90" s="545">
        <v>0</v>
      </c>
      <c r="BW90" s="545">
        <v>0</v>
      </c>
      <c r="BX90" s="545">
        <v>0</v>
      </c>
      <c r="BY90" s="545">
        <v>0</v>
      </c>
      <c r="BZ90" s="545">
        <v>0</v>
      </c>
      <c r="CA90" s="545">
        <v>0</v>
      </c>
      <c r="CB90" s="545">
        <v>0</v>
      </c>
      <c r="CC90" s="545">
        <v>0</v>
      </c>
      <c r="CD90" s="545">
        <v>0</v>
      </c>
      <c r="CE90" s="545">
        <v>0</v>
      </c>
      <c r="CF90" s="545">
        <v>0</v>
      </c>
      <c r="CG90" s="547">
        <v>0</v>
      </c>
    </row>
    <row r="91" spans="1:85" x14ac:dyDescent="0.35">
      <c r="A91" s="439"/>
      <c r="B91" s="292" t="s">
        <v>545</v>
      </c>
      <c r="C91" s="62"/>
      <c r="D91" s="545">
        <v>0</v>
      </c>
      <c r="E91" s="545">
        <v>0</v>
      </c>
      <c r="F91" s="545">
        <v>0</v>
      </c>
      <c r="G91" s="545">
        <v>0</v>
      </c>
      <c r="H91" s="545">
        <v>0</v>
      </c>
      <c r="I91" s="545">
        <v>0</v>
      </c>
      <c r="J91" s="545">
        <v>0</v>
      </c>
      <c r="K91" s="545">
        <v>0</v>
      </c>
      <c r="L91" s="545">
        <v>0</v>
      </c>
      <c r="M91" s="545">
        <v>0</v>
      </c>
      <c r="N91" s="545">
        <v>0</v>
      </c>
      <c r="O91" s="545">
        <v>0</v>
      </c>
      <c r="P91" s="545">
        <v>0</v>
      </c>
      <c r="Q91" s="545">
        <v>0</v>
      </c>
      <c r="R91" s="545">
        <v>0</v>
      </c>
      <c r="S91" s="545">
        <v>0</v>
      </c>
      <c r="T91" s="545">
        <v>0</v>
      </c>
      <c r="U91" s="545">
        <v>0</v>
      </c>
      <c r="V91" s="545">
        <v>0</v>
      </c>
      <c r="W91" s="545">
        <v>0</v>
      </c>
      <c r="X91" s="545">
        <v>0</v>
      </c>
      <c r="Y91" s="545">
        <v>0</v>
      </c>
      <c r="Z91" s="545">
        <v>0</v>
      </c>
      <c r="AA91" s="545">
        <v>0</v>
      </c>
      <c r="AB91" s="545">
        <v>0</v>
      </c>
      <c r="AC91" s="545">
        <v>0</v>
      </c>
      <c r="AD91" s="545">
        <v>0</v>
      </c>
      <c r="AE91" s="545">
        <v>0</v>
      </c>
      <c r="AF91" s="545">
        <v>0</v>
      </c>
      <c r="AG91" s="545">
        <v>0</v>
      </c>
      <c r="AH91" s="545">
        <v>0</v>
      </c>
      <c r="AI91" s="545">
        <v>0.53142895176877569</v>
      </c>
      <c r="AJ91" s="545">
        <v>1.4750281657661786</v>
      </c>
      <c r="AK91" s="545">
        <v>3.4730071085737753</v>
      </c>
      <c r="AL91" s="545">
        <v>6.7360299663434402</v>
      </c>
      <c r="AM91" s="545">
        <v>8.3127939746397832</v>
      </c>
      <c r="AN91" s="545">
        <v>12.81142398237373</v>
      </c>
      <c r="AO91" s="545">
        <v>17.830430544634677</v>
      </c>
      <c r="AP91" s="545">
        <v>30.004918803522269</v>
      </c>
      <c r="AQ91" s="545">
        <v>43.354367327839107</v>
      </c>
      <c r="AR91" s="545">
        <v>57.477424426210568</v>
      </c>
      <c r="AS91" s="545">
        <v>76.782649515459383</v>
      </c>
      <c r="AT91" s="545">
        <v>100.87422363702142</v>
      </c>
      <c r="AU91" s="545">
        <v>136.68093294134425</v>
      </c>
      <c r="AV91" s="545">
        <v>163.91706668804147</v>
      </c>
      <c r="AW91" s="545">
        <v>198.62261626545038</v>
      </c>
      <c r="AX91" s="545">
        <v>231.85475801307987</v>
      </c>
      <c r="AY91" s="545">
        <v>7.9486894006407347</v>
      </c>
      <c r="AZ91" s="545">
        <v>0</v>
      </c>
      <c r="BA91" s="545">
        <v>0</v>
      </c>
      <c r="BB91" s="545">
        <v>0</v>
      </c>
      <c r="BC91" s="545">
        <v>0</v>
      </c>
      <c r="BD91" s="545">
        <v>0</v>
      </c>
      <c r="BE91" s="545">
        <v>0</v>
      </c>
      <c r="BF91" s="545">
        <v>0</v>
      </c>
      <c r="BG91" s="545">
        <v>0</v>
      </c>
      <c r="BH91" s="545">
        <v>0</v>
      </c>
      <c r="BI91" s="545">
        <v>0</v>
      </c>
      <c r="BJ91" s="545">
        <v>0</v>
      </c>
      <c r="BK91" s="545">
        <v>0</v>
      </c>
      <c r="BL91" s="545">
        <v>0</v>
      </c>
      <c r="BM91" s="545">
        <v>0</v>
      </c>
      <c r="BN91" s="545">
        <v>0</v>
      </c>
      <c r="BO91" s="545">
        <v>0</v>
      </c>
      <c r="BP91" s="545">
        <v>0</v>
      </c>
      <c r="BQ91" s="545">
        <v>0</v>
      </c>
      <c r="BR91" s="545">
        <v>0</v>
      </c>
      <c r="BS91" s="545">
        <v>0</v>
      </c>
      <c r="BT91" s="545">
        <v>0</v>
      </c>
      <c r="BU91" s="545">
        <v>0</v>
      </c>
      <c r="BV91" s="545">
        <v>0</v>
      </c>
      <c r="BW91" s="545">
        <v>0</v>
      </c>
      <c r="BX91" s="545">
        <v>0</v>
      </c>
      <c r="BY91" s="545">
        <v>0</v>
      </c>
      <c r="BZ91" s="545">
        <v>0</v>
      </c>
      <c r="CA91" s="545">
        <v>0</v>
      </c>
      <c r="CB91" s="545">
        <v>0</v>
      </c>
      <c r="CC91" s="545">
        <v>0</v>
      </c>
      <c r="CD91" s="545">
        <v>0</v>
      </c>
      <c r="CE91" s="545">
        <v>0</v>
      </c>
      <c r="CF91" s="545">
        <v>0</v>
      </c>
      <c r="CG91" s="547">
        <v>0</v>
      </c>
    </row>
    <row r="92" spans="1:85" x14ac:dyDescent="0.35">
      <c r="A92" s="439"/>
      <c r="B92" s="292"/>
      <c r="C92" s="62"/>
      <c r="D92" s="545"/>
      <c r="E92" s="545"/>
      <c r="F92" s="545"/>
      <c r="G92" s="545"/>
      <c r="H92" s="545"/>
      <c r="I92" s="545"/>
      <c r="J92" s="545"/>
      <c r="K92" s="545"/>
      <c r="L92" s="545"/>
      <c r="M92" s="545"/>
      <c r="N92" s="545"/>
      <c r="O92" s="545"/>
      <c r="P92" s="545"/>
      <c r="Q92" s="545"/>
      <c r="R92" s="545"/>
      <c r="S92" s="545"/>
      <c r="T92" s="545"/>
      <c r="U92" s="545"/>
      <c r="V92" s="545"/>
      <c r="W92" s="545"/>
      <c r="X92" s="545"/>
      <c r="Y92" s="545"/>
      <c r="Z92" s="545"/>
      <c r="AA92" s="545"/>
      <c r="AB92" s="545"/>
      <c r="AC92" s="545"/>
      <c r="AD92" s="545"/>
      <c r="AE92" s="545"/>
      <c r="AF92" s="545"/>
      <c r="AG92" s="545"/>
      <c r="AH92" s="545"/>
      <c r="AI92" s="545"/>
      <c r="AJ92" s="545"/>
      <c r="AK92" s="545"/>
      <c r="AL92" s="545"/>
      <c r="AM92" s="545"/>
      <c r="AN92" s="545"/>
      <c r="AO92" s="545"/>
      <c r="AP92" s="545"/>
      <c r="AQ92" s="545"/>
      <c r="AR92" s="545"/>
      <c r="AS92" s="545"/>
      <c r="AT92" s="545"/>
      <c r="AU92" s="545"/>
      <c r="AV92" s="545"/>
      <c r="AW92" s="545"/>
      <c r="AX92" s="545"/>
      <c r="AY92" s="545"/>
      <c r="AZ92" s="545"/>
      <c r="BA92" s="545"/>
      <c r="BB92" s="545"/>
      <c r="BC92" s="545"/>
      <c r="BD92" s="545"/>
      <c r="BE92" s="545"/>
      <c r="BF92" s="545"/>
      <c r="BG92" s="545"/>
      <c r="BH92" s="545"/>
      <c r="BI92" s="545"/>
      <c r="BJ92" s="545"/>
      <c r="BK92" s="545"/>
      <c r="BL92" s="545"/>
      <c r="BM92" s="545"/>
      <c r="BN92" s="545"/>
      <c r="BO92" s="545"/>
      <c r="BP92" s="545"/>
      <c r="BQ92" s="545"/>
      <c r="BR92" s="545"/>
      <c r="BS92" s="545"/>
      <c r="BT92" s="545"/>
      <c r="BU92" s="545"/>
      <c r="BV92" s="545"/>
      <c r="BW92" s="545"/>
      <c r="BX92" s="545"/>
      <c r="BY92" s="545"/>
      <c r="BZ92" s="545"/>
      <c r="CA92" s="545"/>
      <c r="CB92" s="545"/>
      <c r="CC92" s="545"/>
      <c r="CD92" s="545"/>
      <c r="CE92" s="545"/>
      <c r="CF92" s="545"/>
      <c r="CG92" s="547"/>
    </row>
    <row r="93" spans="1:85" s="252" customFormat="1" x14ac:dyDescent="0.35">
      <c r="B93" s="69" t="s">
        <v>402</v>
      </c>
      <c r="C93" s="238"/>
      <c r="D93" s="549">
        <v>1798.4403417931255</v>
      </c>
      <c r="E93" s="549">
        <v>2640.2964673049069</v>
      </c>
      <c r="F93" s="549">
        <v>2697.8117692365167</v>
      </c>
      <c r="G93" s="549">
        <v>2319.6497762720414</v>
      </c>
      <c r="H93" s="549">
        <v>2660.4514021698301</v>
      </c>
      <c r="I93" s="549">
        <v>2793.7207673991161</v>
      </c>
      <c r="J93" s="549">
        <v>2724.9471937375829</v>
      </c>
      <c r="K93" s="549">
        <v>3088.3561731481932</v>
      </c>
      <c r="L93" s="549">
        <v>2823.2226464117689</v>
      </c>
      <c r="M93" s="549">
        <v>3109.1978737661684</v>
      </c>
      <c r="N93" s="549">
        <v>3637.7476500599714</v>
      </c>
      <c r="O93" s="549">
        <v>3540.349897961632</v>
      </c>
      <c r="P93" s="549">
        <v>3587.8971755946955</v>
      </c>
      <c r="Q93" s="549">
        <v>3963.3203224068088</v>
      </c>
      <c r="R93" s="549">
        <v>4014.9365156460499</v>
      </c>
      <c r="S93" s="549">
        <v>4679.7332490582503</v>
      </c>
      <c r="T93" s="549">
        <v>4691.3937990107206</v>
      </c>
      <c r="U93" s="549">
        <v>5505.9202510825035</v>
      </c>
      <c r="V93" s="549">
        <v>5520.0888882150211</v>
      </c>
      <c r="W93" s="549">
        <v>6626.9956449727706</v>
      </c>
      <c r="X93" s="549">
        <v>6794.8132403444088</v>
      </c>
      <c r="Y93" s="549">
        <v>6981.5005359520828</v>
      </c>
      <c r="Z93" s="549">
        <v>6204.8774207248453</v>
      </c>
      <c r="AA93" s="549">
        <v>4981.3487248247557</v>
      </c>
      <c r="AB93" s="549">
        <v>4134.3095320900911</v>
      </c>
      <c r="AC93" s="549">
        <v>4005.2226192226958</v>
      </c>
      <c r="AD93" s="549">
        <v>3752.9878541459711</v>
      </c>
      <c r="AE93" s="549">
        <v>3712.8041909596241</v>
      </c>
      <c r="AF93" s="549">
        <v>3802.2226563232207</v>
      </c>
      <c r="AG93" s="549">
        <v>3944.0563730588583</v>
      </c>
      <c r="AH93" s="549">
        <f t="shared" ref="AH93:BM93" si="47">SUM(AH94:AH95)</f>
        <v>4214.8681515974558</v>
      </c>
      <c r="AI93" s="549">
        <f t="shared" si="47"/>
        <v>3393.8700806979755</v>
      </c>
      <c r="AJ93" s="549">
        <f t="shared" si="47"/>
        <v>2845.5415470348421</v>
      </c>
      <c r="AK93" s="549">
        <f t="shared" si="47"/>
        <v>2676.6573849046517</v>
      </c>
      <c r="AL93" s="549">
        <f t="shared" si="47"/>
        <v>2030.945151120317</v>
      </c>
      <c r="AM93" s="549">
        <f t="shared" si="47"/>
        <v>927.34162517720745</v>
      </c>
      <c r="AN93" s="549">
        <f t="shared" si="47"/>
        <v>922.44024000291472</v>
      </c>
      <c r="AO93" s="549">
        <f t="shared" si="47"/>
        <v>865.41624947528589</v>
      </c>
      <c r="AP93" s="549">
        <f t="shared" si="47"/>
        <v>539.41355660738441</v>
      </c>
      <c r="AQ93" s="549">
        <f t="shared" si="47"/>
        <v>549.59438922310778</v>
      </c>
      <c r="AR93" s="549">
        <f t="shared" si="47"/>
        <v>511.77601935803261</v>
      </c>
      <c r="AS93" s="549">
        <f t="shared" si="47"/>
        <v>502.49527051570044</v>
      </c>
      <c r="AT93" s="549">
        <f t="shared" si="47"/>
        <v>492.24427844759845</v>
      </c>
      <c r="AU93" s="549">
        <f t="shared" si="47"/>
        <v>587.05984019883738</v>
      </c>
      <c r="AV93" s="549">
        <f t="shared" si="47"/>
        <v>760.3082181990726</v>
      </c>
      <c r="AW93" s="549">
        <f t="shared" si="47"/>
        <v>741.26263882461978</v>
      </c>
      <c r="AX93" s="549">
        <f t="shared" si="47"/>
        <v>682.92530138711061</v>
      </c>
      <c r="AY93" s="549">
        <f t="shared" si="47"/>
        <v>23.23739469696946</v>
      </c>
      <c r="AZ93" s="549">
        <f t="shared" si="47"/>
        <v>0</v>
      </c>
      <c r="BA93" s="549">
        <f t="shared" si="47"/>
        <v>0</v>
      </c>
      <c r="BB93" s="549">
        <f t="shared" si="47"/>
        <v>0</v>
      </c>
      <c r="BC93" s="549">
        <f t="shared" si="47"/>
        <v>0</v>
      </c>
      <c r="BD93" s="549">
        <f t="shared" si="47"/>
        <v>0</v>
      </c>
      <c r="BE93" s="549">
        <f t="shared" si="47"/>
        <v>0</v>
      </c>
      <c r="BF93" s="549">
        <f t="shared" si="47"/>
        <v>0</v>
      </c>
      <c r="BG93" s="549">
        <f t="shared" si="47"/>
        <v>0</v>
      </c>
      <c r="BH93" s="549">
        <f t="shared" si="47"/>
        <v>0</v>
      </c>
      <c r="BI93" s="549">
        <f t="shared" si="47"/>
        <v>0</v>
      </c>
      <c r="BJ93" s="549">
        <f t="shared" si="47"/>
        <v>0</v>
      </c>
      <c r="BK93" s="549">
        <f t="shared" si="47"/>
        <v>0</v>
      </c>
      <c r="BL93" s="549">
        <f t="shared" si="47"/>
        <v>0</v>
      </c>
      <c r="BM93" s="549">
        <f t="shared" si="47"/>
        <v>0</v>
      </c>
      <c r="BN93" s="549">
        <f t="shared" ref="BN93:CG93" si="48">SUM(BN94:BN95)</f>
        <v>0</v>
      </c>
      <c r="BO93" s="549">
        <f t="shared" si="48"/>
        <v>0</v>
      </c>
      <c r="BP93" s="549">
        <f t="shared" si="48"/>
        <v>0</v>
      </c>
      <c r="BQ93" s="549">
        <f t="shared" si="48"/>
        <v>0</v>
      </c>
      <c r="BR93" s="549">
        <f t="shared" si="48"/>
        <v>0</v>
      </c>
      <c r="BS93" s="549">
        <f t="shared" si="48"/>
        <v>0</v>
      </c>
      <c r="BT93" s="549">
        <f t="shared" si="48"/>
        <v>0</v>
      </c>
      <c r="BU93" s="549">
        <f t="shared" si="48"/>
        <v>0</v>
      </c>
      <c r="BV93" s="549">
        <f t="shared" si="48"/>
        <v>0</v>
      </c>
      <c r="BW93" s="549">
        <f t="shared" si="48"/>
        <v>0</v>
      </c>
      <c r="BX93" s="549">
        <f t="shared" si="48"/>
        <v>0</v>
      </c>
      <c r="BY93" s="549">
        <f t="shared" si="48"/>
        <v>0</v>
      </c>
      <c r="BZ93" s="549">
        <f t="shared" si="48"/>
        <v>0</v>
      </c>
      <c r="CA93" s="549">
        <f t="shared" si="48"/>
        <v>0</v>
      </c>
      <c r="CB93" s="549">
        <f t="shared" si="48"/>
        <v>0</v>
      </c>
      <c r="CC93" s="549">
        <f t="shared" si="48"/>
        <v>0</v>
      </c>
      <c r="CD93" s="549">
        <f t="shared" si="48"/>
        <v>0</v>
      </c>
      <c r="CE93" s="549">
        <f t="shared" si="48"/>
        <v>0</v>
      </c>
      <c r="CF93" s="549">
        <f t="shared" si="48"/>
        <v>0</v>
      </c>
      <c r="CG93" s="550">
        <f t="shared" si="48"/>
        <v>0</v>
      </c>
    </row>
    <row r="94" spans="1:85" x14ac:dyDescent="0.35">
      <c r="A94" s="439"/>
      <c r="B94" s="486" t="s">
        <v>546</v>
      </c>
      <c r="C94" s="62"/>
      <c r="D94" s="545">
        <v>0</v>
      </c>
      <c r="E94" s="545">
        <v>0</v>
      </c>
      <c r="F94" s="545">
        <v>0</v>
      </c>
      <c r="G94" s="545">
        <v>0</v>
      </c>
      <c r="H94" s="545">
        <v>0</v>
      </c>
      <c r="I94" s="545">
        <v>0</v>
      </c>
      <c r="J94" s="545">
        <v>0</v>
      </c>
      <c r="K94" s="545">
        <v>0</v>
      </c>
      <c r="L94" s="545">
        <v>0</v>
      </c>
      <c r="M94" s="545">
        <v>0</v>
      </c>
      <c r="N94" s="545">
        <v>0</v>
      </c>
      <c r="O94" s="545">
        <v>0</v>
      </c>
      <c r="P94" s="545">
        <v>0</v>
      </c>
      <c r="Q94" s="545">
        <v>0</v>
      </c>
      <c r="R94" s="545">
        <v>0</v>
      </c>
      <c r="S94" s="545">
        <v>0</v>
      </c>
      <c r="T94" s="545">
        <v>0</v>
      </c>
      <c r="U94" s="545">
        <v>0</v>
      </c>
      <c r="V94" s="545">
        <v>0</v>
      </c>
      <c r="W94" s="545">
        <v>0</v>
      </c>
      <c r="X94" s="545">
        <v>0</v>
      </c>
      <c r="Y94" s="545">
        <v>0</v>
      </c>
      <c r="Z94" s="545">
        <v>0</v>
      </c>
      <c r="AA94" s="545">
        <v>0</v>
      </c>
      <c r="AB94" s="545">
        <v>0</v>
      </c>
      <c r="AC94" s="545">
        <v>0</v>
      </c>
      <c r="AD94" s="545">
        <v>0</v>
      </c>
      <c r="AE94" s="545">
        <v>0</v>
      </c>
      <c r="AF94" s="545">
        <v>0</v>
      </c>
      <c r="AG94" s="545">
        <v>0</v>
      </c>
      <c r="AH94" s="545">
        <v>4191.0553371816513</v>
      </c>
      <c r="AI94" s="545">
        <v>3373.6770330780032</v>
      </c>
      <c r="AJ94" s="545">
        <v>2829.8253890599867</v>
      </c>
      <c r="AK94" s="545">
        <v>2664.5556178709139</v>
      </c>
      <c r="AL94" s="545">
        <v>2024.1071144784773</v>
      </c>
      <c r="AM94" s="545">
        <v>922.49362704752741</v>
      </c>
      <c r="AN94" s="545">
        <v>914.80620829863471</v>
      </c>
      <c r="AO94" s="545">
        <v>861.70201664491981</v>
      </c>
      <c r="AP94" s="545">
        <v>538.05140116140615</v>
      </c>
      <c r="AQ94" s="545">
        <v>546.91639692962485</v>
      </c>
      <c r="AR94" s="545">
        <v>508.24841256646954</v>
      </c>
      <c r="AS94" s="545">
        <v>497.95785908401564</v>
      </c>
      <c r="AT94" s="545">
        <v>487.98588717478009</v>
      </c>
      <c r="AU94" s="545">
        <v>583.51026159111882</v>
      </c>
      <c r="AV94" s="545">
        <v>756.21131927895226</v>
      </c>
      <c r="AW94" s="545">
        <v>736.02377195098882</v>
      </c>
      <c r="AX94" s="545">
        <v>680.49496223626682</v>
      </c>
      <c r="AY94" s="545">
        <v>23.154699342175974</v>
      </c>
      <c r="AZ94" s="545">
        <v>0</v>
      </c>
      <c r="BA94" s="545">
        <v>0</v>
      </c>
      <c r="BB94" s="545">
        <v>0</v>
      </c>
      <c r="BC94" s="545">
        <v>0</v>
      </c>
      <c r="BD94" s="545">
        <v>0</v>
      </c>
      <c r="BE94" s="545">
        <v>0</v>
      </c>
      <c r="BF94" s="545">
        <v>0</v>
      </c>
      <c r="BG94" s="545">
        <v>0</v>
      </c>
      <c r="BH94" s="545">
        <v>0</v>
      </c>
      <c r="BI94" s="545">
        <v>0</v>
      </c>
      <c r="BJ94" s="545">
        <v>0</v>
      </c>
      <c r="BK94" s="545">
        <v>0</v>
      </c>
      <c r="BL94" s="545">
        <v>0</v>
      </c>
      <c r="BM94" s="545">
        <v>0</v>
      </c>
      <c r="BN94" s="545">
        <v>0</v>
      </c>
      <c r="BO94" s="545">
        <v>0</v>
      </c>
      <c r="BP94" s="545">
        <v>0</v>
      </c>
      <c r="BQ94" s="545">
        <v>0</v>
      </c>
      <c r="BR94" s="545">
        <v>0</v>
      </c>
      <c r="BS94" s="545">
        <v>0</v>
      </c>
      <c r="BT94" s="545">
        <v>0</v>
      </c>
      <c r="BU94" s="545">
        <v>0</v>
      </c>
      <c r="BV94" s="545">
        <v>0</v>
      </c>
      <c r="BW94" s="545">
        <v>0</v>
      </c>
      <c r="BX94" s="545">
        <v>0</v>
      </c>
      <c r="BY94" s="545">
        <v>0</v>
      </c>
      <c r="BZ94" s="545">
        <v>0</v>
      </c>
      <c r="CA94" s="545">
        <v>0</v>
      </c>
      <c r="CB94" s="545">
        <v>0</v>
      </c>
      <c r="CC94" s="545">
        <v>0</v>
      </c>
      <c r="CD94" s="545">
        <v>0</v>
      </c>
      <c r="CE94" s="545">
        <v>0</v>
      </c>
      <c r="CF94" s="545">
        <v>0</v>
      </c>
      <c r="CG94" s="547">
        <v>0</v>
      </c>
    </row>
    <row r="95" spans="1:85" x14ac:dyDescent="0.35">
      <c r="A95" s="439"/>
      <c r="B95" s="486" t="s">
        <v>545</v>
      </c>
      <c r="C95" s="62"/>
      <c r="D95" s="545">
        <v>0</v>
      </c>
      <c r="E95" s="545">
        <v>0</v>
      </c>
      <c r="F95" s="545">
        <v>0</v>
      </c>
      <c r="G95" s="545">
        <v>0</v>
      </c>
      <c r="H95" s="545">
        <v>0</v>
      </c>
      <c r="I95" s="545">
        <v>0</v>
      </c>
      <c r="J95" s="545">
        <v>0</v>
      </c>
      <c r="K95" s="545">
        <v>0</v>
      </c>
      <c r="L95" s="545">
        <v>0</v>
      </c>
      <c r="M95" s="545">
        <v>0</v>
      </c>
      <c r="N95" s="545">
        <v>0</v>
      </c>
      <c r="O95" s="545">
        <v>0</v>
      </c>
      <c r="P95" s="545">
        <v>0</v>
      </c>
      <c r="Q95" s="545">
        <v>0</v>
      </c>
      <c r="R95" s="545">
        <v>0</v>
      </c>
      <c r="S95" s="545">
        <v>0</v>
      </c>
      <c r="T95" s="545">
        <v>0</v>
      </c>
      <c r="U95" s="545">
        <v>0</v>
      </c>
      <c r="V95" s="545">
        <v>0</v>
      </c>
      <c r="W95" s="545">
        <v>0</v>
      </c>
      <c r="X95" s="545">
        <v>0</v>
      </c>
      <c r="Y95" s="545">
        <v>0</v>
      </c>
      <c r="Z95" s="545">
        <v>0</v>
      </c>
      <c r="AA95" s="545">
        <v>0</v>
      </c>
      <c r="AB95" s="545">
        <v>0</v>
      </c>
      <c r="AC95" s="545">
        <v>0</v>
      </c>
      <c r="AD95" s="545">
        <v>0</v>
      </c>
      <c r="AE95" s="545">
        <v>0</v>
      </c>
      <c r="AF95" s="545">
        <v>0</v>
      </c>
      <c r="AG95" s="545">
        <v>0</v>
      </c>
      <c r="AH95" s="545">
        <v>23.812814415804841</v>
      </c>
      <c r="AI95" s="545">
        <v>20.193047619972063</v>
      </c>
      <c r="AJ95" s="545">
        <v>15.716157974855204</v>
      </c>
      <c r="AK95" s="545">
        <v>12.101767033737753</v>
      </c>
      <c r="AL95" s="545">
        <v>6.8380366418396443</v>
      </c>
      <c r="AM95" s="545">
        <v>4.8479981296800547</v>
      </c>
      <c r="AN95" s="545">
        <v>7.6340317042800594</v>
      </c>
      <c r="AO95" s="545">
        <v>3.7142328303660332</v>
      </c>
      <c r="AP95" s="545">
        <v>1.3621554459782437</v>
      </c>
      <c r="AQ95" s="545">
        <v>2.6779922934829195</v>
      </c>
      <c r="AR95" s="545">
        <v>3.5276067915630498</v>
      </c>
      <c r="AS95" s="545">
        <v>4.53741143168478</v>
      </c>
      <c r="AT95" s="545">
        <v>4.2583912728183497</v>
      </c>
      <c r="AU95" s="545">
        <v>3.5495786077185341</v>
      </c>
      <c r="AV95" s="545">
        <v>4.0968989201203163</v>
      </c>
      <c r="AW95" s="545">
        <v>5.2388668736309523</v>
      </c>
      <c r="AX95" s="545">
        <v>2.4303391508438099</v>
      </c>
      <c r="AY95" s="545">
        <v>8.2695354793485623E-2</v>
      </c>
      <c r="AZ95" s="545">
        <v>0</v>
      </c>
      <c r="BA95" s="545">
        <v>0</v>
      </c>
      <c r="BB95" s="545">
        <v>0</v>
      </c>
      <c r="BC95" s="545">
        <v>0</v>
      </c>
      <c r="BD95" s="545">
        <v>0</v>
      </c>
      <c r="BE95" s="545">
        <v>0</v>
      </c>
      <c r="BF95" s="545">
        <v>0</v>
      </c>
      <c r="BG95" s="545">
        <v>0</v>
      </c>
      <c r="BH95" s="545">
        <v>0</v>
      </c>
      <c r="BI95" s="545">
        <v>0</v>
      </c>
      <c r="BJ95" s="545">
        <v>0</v>
      </c>
      <c r="BK95" s="545">
        <v>0</v>
      </c>
      <c r="BL95" s="545">
        <v>0</v>
      </c>
      <c r="BM95" s="545">
        <v>0</v>
      </c>
      <c r="BN95" s="545">
        <v>0</v>
      </c>
      <c r="BO95" s="545">
        <v>0</v>
      </c>
      <c r="BP95" s="545">
        <v>0</v>
      </c>
      <c r="BQ95" s="545">
        <v>0</v>
      </c>
      <c r="BR95" s="545">
        <v>0</v>
      </c>
      <c r="BS95" s="545">
        <v>0</v>
      </c>
      <c r="BT95" s="545">
        <v>0</v>
      </c>
      <c r="BU95" s="545">
        <v>0</v>
      </c>
      <c r="BV95" s="545">
        <v>0</v>
      </c>
      <c r="BW95" s="545">
        <v>0</v>
      </c>
      <c r="BX95" s="545">
        <v>0</v>
      </c>
      <c r="BY95" s="545">
        <v>0</v>
      </c>
      <c r="BZ95" s="545">
        <v>0</v>
      </c>
      <c r="CA95" s="545">
        <v>0</v>
      </c>
      <c r="CB95" s="545">
        <v>0</v>
      </c>
      <c r="CC95" s="545">
        <v>0</v>
      </c>
      <c r="CD95" s="545">
        <v>0</v>
      </c>
      <c r="CE95" s="545">
        <v>0</v>
      </c>
      <c r="CF95" s="545">
        <v>0</v>
      </c>
      <c r="CG95" s="547">
        <v>0</v>
      </c>
    </row>
    <row r="96" spans="1:85" x14ac:dyDescent="0.35">
      <c r="A96" s="439"/>
      <c r="B96" s="486"/>
      <c r="C96" s="62"/>
      <c r="D96" s="545"/>
      <c r="E96" s="545"/>
      <c r="F96" s="545"/>
      <c r="G96" s="545"/>
      <c r="H96" s="545"/>
      <c r="I96" s="545"/>
      <c r="J96" s="545"/>
      <c r="K96" s="545"/>
      <c r="L96" s="545"/>
      <c r="M96" s="545"/>
      <c r="N96" s="545"/>
      <c r="O96" s="545"/>
      <c r="P96" s="545"/>
      <c r="Q96" s="545"/>
      <c r="R96" s="545"/>
      <c r="S96" s="545"/>
      <c r="T96" s="545"/>
      <c r="U96" s="545"/>
      <c r="V96" s="545"/>
      <c r="W96" s="545"/>
      <c r="X96" s="545"/>
      <c r="Y96" s="545"/>
      <c r="Z96" s="545"/>
      <c r="AA96" s="545"/>
      <c r="AB96" s="545"/>
      <c r="AC96" s="545"/>
      <c r="AD96" s="545"/>
      <c r="AE96" s="545"/>
      <c r="AF96" s="545"/>
      <c r="AG96" s="545"/>
      <c r="AH96" s="545"/>
      <c r="AI96" s="545"/>
      <c r="AJ96" s="545"/>
      <c r="AK96" s="545"/>
      <c r="AL96" s="545"/>
      <c r="AM96" s="545"/>
      <c r="AN96" s="545"/>
      <c r="AO96" s="545"/>
      <c r="AP96" s="545"/>
      <c r="AQ96" s="545"/>
      <c r="AR96" s="545"/>
      <c r="AS96" s="545"/>
      <c r="AT96" s="545"/>
      <c r="AU96" s="545"/>
      <c r="AV96" s="545"/>
      <c r="AW96" s="545"/>
      <c r="AX96" s="545"/>
      <c r="AY96" s="545"/>
      <c r="AZ96" s="545"/>
      <c r="BA96" s="545"/>
      <c r="BB96" s="545"/>
      <c r="BC96" s="545"/>
      <c r="BD96" s="545"/>
      <c r="BE96" s="545"/>
      <c r="BF96" s="545"/>
      <c r="BG96" s="545"/>
      <c r="BH96" s="545"/>
      <c r="BI96" s="545"/>
      <c r="BJ96" s="545"/>
      <c r="BK96" s="545"/>
      <c r="BL96" s="545"/>
      <c r="BM96" s="545"/>
      <c r="BN96" s="545"/>
      <c r="BO96" s="545"/>
      <c r="BP96" s="545"/>
      <c r="BQ96" s="545"/>
      <c r="BR96" s="545"/>
      <c r="BS96" s="545"/>
      <c r="BT96" s="545"/>
      <c r="BU96" s="545"/>
      <c r="BV96" s="545"/>
      <c r="BW96" s="545"/>
      <c r="BX96" s="545"/>
      <c r="BY96" s="545"/>
      <c r="BZ96" s="545"/>
      <c r="CA96" s="545"/>
      <c r="CB96" s="545"/>
      <c r="CC96" s="545"/>
      <c r="CD96" s="545"/>
      <c r="CE96" s="545"/>
      <c r="CF96" s="545"/>
      <c r="CG96" s="547"/>
    </row>
    <row r="97" spans="1:85" s="252" customFormat="1" x14ac:dyDescent="0.35">
      <c r="A97" s="510"/>
      <c r="B97" s="107" t="s">
        <v>770</v>
      </c>
      <c r="C97" s="436"/>
      <c r="D97" s="549">
        <v>0</v>
      </c>
      <c r="E97" s="549">
        <v>0</v>
      </c>
      <c r="F97" s="549">
        <v>0</v>
      </c>
      <c r="G97" s="549">
        <v>0</v>
      </c>
      <c r="H97" s="549">
        <v>0</v>
      </c>
      <c r="I97" s="549">
        <v>0</v>
      </c>
      <c r="J97" s="549">
        <v>0</v>
      </c>
      <c r="K97" s="549">
        <v>0</v>
      </c>
      <c r="L97" s="549">
        <v>0</v>
      </c>
      <c r="M97" s="549">
        <v>0</v>
      </c>
      <c r="N97" s="549">
        <v>0</v>
      </c>
      <c r="O97" s="549">
        <v>0</v>
      </c>
      <c r="P97" s="549">
        <v>0</v>
      </c>
      <c r="Q97" s="549">
        <v>0</v>
      </c>
      <c r="R97" s="549">
        <v>0</v>
      </c>
      <c r="S97" s="549">
        <v>0</v>
      </c>
      <c r="T97" s="549">
        <v>0</v>
      </c>
      <c r="U97" s="549">
        <v>0</v>
      </c>
      <c r="V97" s="549">
        <v>0</v>
      </c>
      <c r="W97" s="549">
        <v>0</v>
      </c>
      <c r="X97" s="549">
        <v>0</v>
      </c>
      <c r="Y97" s="549">
        <v>0</v>
      </c>
      <c r="Z97" s="549">
        <v>0</v>
      </c>
      <c r="AA97" s="549">
        <v>0</v>
      </c>
      <c r="AB97" s="549">
        <v>0</v>
      </c>
      <c r="AC97" s="549">
        <v>0</v>
      </c>
      <c r="AD97" s="549">
        <v>0</v>
      </c>
      <c r="AE97" s="549">
        <v>101.3005311347638</v>
      </c>
      <c r="AF97" s="549">
        <v>259.79527645181656</v>
      </c>
      <c r="AG97" s="549">
        <v>299.82576741596273</v>
      </c>
      <c r="AH97" s="549">
        <f t="shared" ref="AH97:BM97" si="49">SUM(AH98:AH99)</f>
        <v>417.85330813250641</v>
      </c>
      <c r="AI97" s="549">
        <f t="shared" si="49"/>
        <v>440.42588833485178</v>
      </c>
      <c r="AJ97" s="549">
        <f t="shared" si="49"/>
        <v>469.90594354703808</v>
      </c>
      <c r="AK97" s="549">
        <f t="shared" si="49"/>
        <v>511.71391182000696</v>
      </c>
      <c r="AL97" s="549">
        <f t="shared" si="49"/>
        <v>564.55876041972704</v>
      </c>
      <c r="AM97" s="549">
        <f t="shared" si="49"/>
        <v>636.89122936698777</v>
      </c>
      <c r="AN97" s="549">
        <f t="shared" si="49"/>
        <v>780.27203097020742</v>
      </c>
      <c r="AO97" s="549">
        <f t="shared" si="49"/>
        <v>834.06058826241315</v>
      </c>
      <c r="AP97" s="549">
        <f t="shared" si="49"/>
        <v>858.84281359276292</v>
      </c>
      <c r="AQ97" s="549">
        <f t="shared" si="49"/>
        <v>840.53334369762194</v>
      </c>
      <c r="AR97" s="549">
        <f t="shared" si="49"/>
        <v>843.07074362093397</v>
      </c>
      <c r="AS97" s="549">
        <f t="shared" si="49"/>
        <v>853.54529695230667</v>
      </c>
      <c r="AT97" s="549">
        <f t="shared" si="49"/>
        <v>975.73570660526707</v>
      </c>
      <c r="AU97" s="549">
        <f t="shared" si="49"/>
        <v>1279.6892284985979</v>
      </c>
      <c r="AV97" s="549">
        <f t="shared" si="49"/>
        <v>1337.0458656387345</v>
      </c>
      <c r="AW97" s="549">
        <f t="shared" si="49"/>
        <v>1428.1775256558542</v>
      </c>
      <c r="AX97" s="549">
        <f t="shared" si="49"/>
        <v>1549.3877764181304</v>
      </c>
      <c r="AY97" s="549">
        <f t="shared" si="49"/>
        <v>1588.6864548441756</v>
      </c>
      <c r="AZ97" s="549">
        <f t="shared" si="49"/>
        <v>1696.4385469322317</v>
      </c>
      <c r="BA97" s="549">
        <f t="shared" si="49"/>
        <v>1870.8806424751676</v>
      </c>
      <c r="BB97" s="549">
        <f t="shared" si="49"/>
        <v>1818.4203433941323</v>
      </c>
      <c r="BC97" s="549">
        <f t="shared" si="49"/>
        <v>1834.8784972805083</v>
      </c>
      <c r="BD97" s="549">
        <f t="shared" si="49"/>
        <v>1831.3773328075372</v>
      </c>
      <c r="BE97" s="549">
        <f t="shared" si="49"/>
        <v>1845.1828849357964</v>
      </c>
      <c r="BF97" s="549">
        <f t="shared" si="49"/>
        <v>1662.3574793526311</v>
      </c>
      <c r="BG97" s="549">
        <f t="shared" si="49"/>
        <v>1588.9193592012666</v>
      </c>
      <c r="BH97" s="549">
        <f t="shared" si="49"/>
        <v>1513.6552742758206</v>
      </c>
      <c r="BI97" s="549">
        <f t="shared" si="49"/>
        <v>1444.2315395156691</v>
      </c>
      <c r="BJ97" s="549">
        <f t="shared" si="49"/>
        <v>1411.537385299102</v>
      </c>
      <c r="BK97" s="549">
        <f t="shared" si="49"/>
        <v>1370.2383520008707</v>
      </c>
      <c r="BL97" s="549">
        <f t="shared" si="49"/>
        <v>1306.3656925676448</v>
      </c>
      <c r="BM97" s="549">
        <f t="shared" si="49"/>
        <v>1316.7851723342901</v>
      </c>
      <c r="BN97" s="549">
        <f t="shared" ref="BN97:CG97" si="50">SUM(BN98:BN99)</f>
        <v>1266.2555661760334</v>
      </c>
      <c r="BO97" s="549">
        <f t="shared" si="50"/>
        <v>1233.6417173613288</v>
      </c>
      <c r="BP97" s="549">
        <f t="shared" si="50"/>
        <v>1219.7800616018017</v>
      </c>
      <c r="BQ97" s="549">
        <f t="shared" si="50"/>
        <v>1160.2726682096404</v>
      </c>
      <c r="BR97" s="549">
        <f t="shared" si="50"/>
        <v>980.19082605793187</v>
      </c>
      <c r="BS97" s="549">
        <f t="shared" si="50"/>
        <v>621.64069213590687</v>
      </c>
      <c r="BT97" s="549">
        <f t="shared" si="50"/>
        <v>303.29922304444165</v>
      </c>
      <c r="BU97" s="549">
        <f t="shared" si="50"/>
        <v>152.41224353731096</v>
      </c>
      <c r="BV97" s="549">
        <f t="shared" si="50"/>
        <v>121.27520641503615</v>
      </c>
      <c r="BW97" s="549">
        <f t="shared" si="50"/>
        <v>108.53425420228146</v>
      </c>
      <c r="BX97" s="549">
        <f t="shared" si="50"/>
        <v>83.37868211522553</v>
      </c>
      <c r="BY97" s="549">
        <f t="shared" si="50"/>
        <v>72.6274341061808</v>
      </c>
      <c r="BZ97" s="549">
        <f t="shared" si="50"/>
        <v>63.445698307484598</v>
      </c>
      <c r="CA97" s="549">
        <f t="shared" si="50"/>
        <v>57.793844819522988</v>
      </c>
      <c r="CB97" s="549">
        <f t="shared" si="50"/>
        <v>53.638740095482532</v>
      </c>
      <c r="CC97" s="549">
        <f t="shared" si="50"/>
        <v>46.404252052591694</v>
      </c>
      <c r="CD97" s="549">
        <f t="shared" si="50"/>
        <v>39.491879161663277</v>
      </c>
      <c r="CE97" s="549">
        <f t="shared" si="50"/>
        <v>32.369084208555599</v>
      </c>
      <c r="CF97" s="549">
        <f t="shared" si="50"/>
        <v>25.013412683089143</v>
      </c>
      <c r="CG97" s="550">
        <f t="shared" si="50"/>
        <v>17.757321423899008</v>
      </c>
    </row>
    <row r="98" spans="1:85" x14ac:dyDescent="0.35">
      <c r="B98" s="486" t="s">
        <v>546</v>
      </c>
      <c r="D98" s="545">
        <v>0</v>
      </c>
      <c r="E98" s="545">
        <v>0</v>
      </c>
      <c r="F98" s="545">
        <v>0</v>
      </c>
      <c r="G98" s="545">
        <v>0</v>
      </c>
      <c r="H98" s="545">
        <v>0</v>
      </c>
      <c r="I98" s="545">
        <v>0</v>
      </c>
      <c r="J98" s="545">
        <v>0</v>
      </c>
      <c r="K98" s="545">
        <v>0</v>
      </c>
      <c r="L98" s="545">
        <v>0</v>
      </c>
      <c r="M98" s="545">
        <v>0</v>
      </c>
      <c r="N98" s="545">
        <v>0</v>
      </c>
      <c r="O98" s="545">
        <v>0</v>
      </c>
      <c r="P98" s="545">
        <v>0</v>
      </c>
      <c r="Q98" s="545">
        <v>0</v>
      </c>
      <c r="R98" s="545">
        <v>0</v>
      </c>
      <c r="S98" s="545">
        <v>0</v>
      </c>
      <c r="T98" s="545">
        <v>0</v>
      </c>
      <c r="U98" s="545">
        <v>0</v>
      </c>
      <c r="V98" s="545">
        <v>0</v>
      </c>
      <c r="W98" s="545">
        <v>0</v>
      </c>
      <c r="X98" s="545">
        <v>0</v>
      </c>
      <c r="Y98" s="545">
        <v>0</v>
      </c>
      <c r="Z98" s="545">
        <v>0</v>
      </c>
      <c r="AA98" s="545">
        <v>0</v>
      </c>
      <c r="AB98" s="545">
        <v>0</v>
      </c>
      <c r="AC98" s="545">
        <v>0</v>
      </c>
      <c r="AD98" s="545">
        <v>0</v>
      </c>
      <c r="AE98" s="545">
        <v>0</v>
      </c>
      <c r="AF98" s="545">
        <v>0</v>
      </c>
      <c r="AG98" s="545">
        <v>0</v>
      </c>
      <c r="AH98" s="545">
        <v>394.01517100253579</v>
      </c>
      <c r="AI98" s="545">
        <v>411.82276425898817</v>
      </c>
      <c r="AJ98" s="545">
        <v>433.27431624824135</v>
      </c>
      <c r="AK98" s="545">
        <v>466.80562279454773</v>
      </c>
      <c r="AL98" s="545">
        <v>512.27915592428519</v>
      </c>
      <c r="AM98" s="545">
        <v>575.66266270013364</v>
      </c>
      <c r="AN98" s="545">
        <v>703.27915514594793</v>
      </c>
      <c r="AO98" s="545">
        <v>749.14369346628018</v>
      </c>
      <c r="AP98" s="545">
        <v>766.18056356797172</v>
      </c>
      <c r="AQ98" s="545">
        <v>743.8813876383249</v>
      </c>
      <c r="AR98" s="545">
        <v>739.58643426781725</v>
      </c>
      <c r="AS98" s="545">
        <v>743.67037763169219</v>
      </c>
      <c r="AT98" s="545">
        <v>845.90659845296341</v>
      </c>
      <c r="AU98" s="545">
        <v>1112.6283913875138</v>
      </c>
      <c r="AV98" s="545">
        <v>1143.9093144441435</v>
      </c>
      <c r="AW98" s="545">
        <v>1217.2741372966805</v>
      </c>
      <c r="AX98" s="545">
        <v>1334.9242500412156</v>
      </c>
      <c r="AY98" s="545">
        <v>1373.6582166478543</v>
      </c>
      <c r="AZ98" s="545">
        <v>1500.3221600246941</v>
      </c>
      <c r="BA98" s="545">
        <v>1615.4244865591988</v>
      </c>
      <c r="BB98" s="545">
        <v>1552.0344277486624</v>
      </c>
      <c r="BC98" s="545">
        <v>1571.847302915372</v>
      </c>
      <c r="BD98" s="545">
        <v>1536.950808003025</v>
      </c>
      <c r="BE98" s="545">
        <v>1551.4777404887827</v>
      </c>
      <c r="BF98" s="545">
        <v>1380.0141493085086</v>
      </c>
      <c r="BG98" s="545">
        <v>1300.5124712032443</v>
      </c>
      <c r="BH98" s="545">
        <v>1308.8199093897554</v>
      </c>
      <c r="BI98" s="545">
        <v>1238.4600014318291</v>
      </c>
      <c r="BJ98" s="545">
        <v>1200.3678342433018</v>
      </c>
      <c r="BK98" s="545">
        <v>1064.0247830591495</v>
      </c>
      <c r="BL98" s="545">
        <v>1047.9646787740751</v>
      </c>
      <c r="BM98" s="545">
        <v>1050.6268495970658</v>
      </c>
      <c r="BN98" s="545">
        <v>1023.9353889065395</v>
      </c>
      <c r="BO98" s="545">
        <v>996.45950713320258</v>
      </c>
      <c r="BP98" s="545">
        <v>1000.4520380995459</v>
      </c>
      <c r="BQ98" s="545">
        <v>965.02260731427225</v>
      </c>
      <c r="BR98" s="545">
        <v>795.78478615418794</v>
      </c>
      <c r="BS98" s="545">
        <v>451.9343719246437</v>
      </c>
      <c r="BT98" s="545">
        <v>147.55473911292779</v>
      </c>
      <c r="BU98" s="545">
        <v>18.612481373074075</v>
      </c>
      <c r="BV98" s="545">
        <v>1.5026025898924611</v>
      </c>
      <c r="BW98" s="545">
        <v>0.33062017284137829</v>
      </c>
      <c r="BX98" s="545">
        <v>0.18167279816611495</v>
      </c>
      <c r="BY98" s="545">
        <v>0.15480937590006202</v>
      </c>
      <c r="BZ98" s="545">
        <v>0.12195031060267345</v>
      </c>
      <c r="CA98" s="545">
        <v>0.12288988484494474</v>
      </c>
      <c r="CB98" s="545">
        <v>5.3649008541697983E-2</v>
      </c>
      <c r="CC98" s="545">
        <v>0</v>
      </c>
      <c r="CD98" s="545">
        <v>8.93083605321592E-18</v>
      </c>
      <c r="CE98" s="545">
        <v>1.4259420199997521E-18</v>
      </c>
      <c r="CF98" s="545">
        <v>0</v>
      </c>
      <c r="CG98" s="547">
        <v>0</v>
      </c>
    </row>
    <row r="99" spans="1:85" x14ac:dyDescent="0.35">
      <c r="B99" s="486" t="s">
        <v>545</v>
      </c>
      <c r="D99" s="545">
        <v>0</v>
      </c>
      <c r="E99" s="545">
        <v>0</v>
      </c>
      <c r="F99" s="545">
        <v>0</v>
      </c>
      <c r="G99" s="545">
        <v>0</v>
      </c>
      <c r="H99" s="545">
        <v>0</v>
      </c>
      <c r="I99" s="545">
        <v>0</v>
      </c>
      <c r="J99" s="545">
        <v>0</v>
      </c>
      <c r="K99" s="545">
        <v>0</v>
      </c>
      <c r="L99" s="545">
        <v>0</v>
      </c>
      <c r="M99" s="545">
        <v>0</v>
      </c>
      <c r="N99" s="545">
        <v>0</v>
      </c>
      <c r="O99" s="545">
        <v>0</v>
      </c>
      <c r="P99" s="545">
        <v>0</v>
      </c>
      <c r="Q99" s="545">
        <v>0</v>
      </c>
      <c r="R99" s="545">
        <v>0</v>
      </c>
      <c r="S99" s="545">
        <v>0</v>
      </c>
      <c r="T99" s="545">
        <v>0</v>
      </c>
      <c r="U99" s="545">
        <v>0</v>
      </c>
      <c r="V99" s="545">
        <v>0</v>
      </c>
      <c r="W99" s="545">
        <v>0</v>
      </c>
      <c r="X99" s="545">
        <v>0</v>
      </c>
      <c r="Y99" s="545">
        <v>0</v>
      </c>
      <c r="Z99" s="545">
        <v>0</v>
      </c>
      <c r="AA99" s="545">
        <v>0</v>
      </c>
      <c r="AB99" s="545">
        <v>0</v>
      </c>
      <c r="AC99" s="545">
        <v>0</v>
      </c>
      <c r="AD99" s="545">
        <v>0</v>
      </c>
      <c r="AE99" s="545">
        <v>0</v>
      </c>
      <c r="AF99" s="545">
        <v>0</v>
      </c>
      <c r="AG99" s="545">
        <v>0</v>
      </c>
      <c r="AH99" s="545">
        <v>23.83813712997063</v>
      </c>
      <c r="AI99" s="545">
        <v>28.603124075863597</v>
      </c>
      <c r="AJ99" s="545">
        <v>36.631627298796701</v>
      </c>
      <c r="AK99" s="545">
        <v>44.908289025459212</v>
      </c>
      <c r="AL99" s="545">
        <v>52.279604495441852</v>
      </c>
      <c r="AM99" s="545">
        <v>61.228566666854178</v>
      </c>
      <c r="AN99" s="545">
        <v>76.992875824259542</v>
      </c>
      <c r="AO99" s="545">
        <v>84.916894796132979</v>
      </c>
      <c r="AP99" s="545">
        <v>92.662250024791248</v>
      </c>
      <c r="AQ99" s="545">
        <v>96.651956059297035</v>
      </c>
      <c r="AR99" s="545">
        <v>103.48430935311671</v>
      </c>
      <c r="AS99" s="545">
        <v>109.87491932061448</v>
      </c>
      <c r="AT99" s="545">
        <v>129.82910815230372</v>
      </c>
      <c r="AU99" s="545">
        <v>167.0608371110842</v>
      </c>
      <c r="AV99" s="545">
        <v>193.13655119459094</v>
      </c>
      <c r="AW99" s="545">
        <v>210.90338835917379</v>
      </c>
      <c r="AX99" s="545">
        <v>214.46352637691476</v>
      </c>
      <c r="AY99" s="545">
        <v>215.02823819632144</v>
      </c>
      <c r="AZ99" s="545">
        <v>196.11638690753762</v>
      </c>
      <c r="BA99" s="545">
        <v>255.45615591596888</v>
      </c>
      <c r="BB99" s="545">
        <v>266.38591564546988</v>
      </c>
      <c r="BC99" s="545">
        <v>263.0311943651364</v>
      </c>
      <c r="BD99" s="545">
        <v>294.42652480451204</v>
      </c>
      <c r="BE99" s="545">
        <v>293.70514444701365</v>
      </c>
      <c r="BF99" s="545">
        <v>282.34333004412241</v>
      </c>
      <c r="BG99" s="545">
        <v>288.40688799802223</v>
      </c>
      <c r="BH99" s="545">
        <v>204.83536488606518</v>
      </c>
      <c r="BI99" s="545">
        <v>205.77153808383994</v>
      </c>
      <c r="BJ99" s="545">
        <v>211.16955105580027</v>
      </c>
      <c r="BK99" s="545">
        <v>306.21356894172112</v>
      </c>
      <c r="BL99" s="545">
        <v>258.40101379356975</v>
      </c>
      <c r="BM99" s="545">
        <v>266.15832273722447</v>
      </c>
      <c r="BN99" s="545">
        <v>242.320177269494</v>
      </c>
      <c r="BO99" s="545">
        <v>237.18221022812614</v>
      </c>
      <c r="BP99" s="545">
        <v>219.32802350225569</v>
      </c>
      <c r="BQ99" s="545">
        <v>195.25006089536825</v>
      </c>
      <c r="BR99" s="545">
        <v>184.40603990374399</v>
      </c>
      <c r="BS99" s="545">
        <v>169.7063202112632</v>
      </c>
      <c r="BT99" s="545">
        <v>155.74448393151386</v>
      </c>
      <c r="BU99" s="545">
        <v>133.79976216423688</v>
      </c>
      <c r="BV99" s="545">
        <v>119.77260382514369</v>
      </c>
      <c r="BW99" s="545">
        <v>108.20363402944008</v>
      </c>
      <c r="BX99" s="545">
        <v>83.197009317059411</v>
      </c>
      <c r="BY99" s="545">
        <v>72.472624730280742</v>
      </c>
      <c r="BZ99" s="545">
        <v>63.323747996881927</v>
      </c>
      <c r="CA99" s="545">
        <v>57.670954934678043</v>
      </c>
      <c r="CB99" s="545">
        <v>53.585091086940835</v>
      </c>
      <c r="CC99" s="545">
        <v>46.404252052591694</v>
      </c>
      <c r="CD99" s="545">
        <v>39.491879161663277</v>
      </c>
      <c r="CE99" s="545">
        <v>32.369084208555599</v>
      </c>
      <c r="CF99" s="545">
        <v>25.013412683089143</v>
      </c>
      <c r="CG99" s="547">
        <v>17.757321423899008</v>
      </c>
    </row>
    <row r="100" spans="1:85" x14ac:dyDescent="0.35">
      <c r="B100" s="486"/>
      <c r="D100" s="545"/>
      <c r="E100" s="545"/>
      <c r="F100" s="545"/>
      <c r="G100" s="545"/>
      <c r="H100" s="545"/>
      <c r="I100" s="545"/>
      <c r="J100" s="545"/>
      <c r="K100" s="545"/>
      <c r="L100" s="545"/>
      <c r="M100" s="545"/>
      <c r="N100" s="545"/>
      <c r="O100" s="545"/>
      <c r="P100" s="545"/>
      <c r="Q100" s="545"/>
      <c r="R100" s="545"/>
      <c r="S100" s="545"/>
      <c r="T100" s="545"/>
      <c r="U100" s="545"/>
      <c r="V100" s="545"/>
      <c r="W100" s="545"/>
      <c r="X100" s="545"/>
      <c r="Y100" s="545"/>
      <c r="Z100" s="545"/>
      <c r="AA100" s="545"/>
      <c r="AB100" s="545"/>
      <c r="AC100" s="545"/>
      <c r="AD100" s="545"/>
      <c r="AE100" s="545"/>
      <c r="AF100" s="545"/>
      <c r="AG100" s="545"/>
      <c r="AH100" s="545"/>
      <c r="AI100" s="545"/>
      <c r="AJ100" s="545"/>
      <c r="AK100" s="545"/>
      <c r="AL100" s="545"/>
      <c r="AM100" s="545"/>
      <c r="AN100" s="545"/>
      <c r="AO100" s="545"/>
      <c r="AP100" s="545"/>
      <c r="AQ100" s="545"/>
      <c r="AR100" s="545"/>
      <c r="AS100" s="545"/>
      <c r="AT100" s="545"/>
      <c r="AU100" s="545"/>
      <c r="AV100" s="545"/>
      <c r="AW100" s="545"/>
      <c r="AX100" s="545"/>
      <c r="AY100" s="545"/>
      <c r="AZ100" s="545"/>
      <c r="BA100" s="545"/>
      <c r="BB100" s="545"/>
      <c r="BC100" s="545"/>
      <c r="BD100" s="545"/>
      <c r="BE100" s="545"/>
      <c r="BF100" s="545"/>
      <c r="BG100" s="545"/>
      <c r="BH100" s="545"/>
      <c r="BI100" s="545"/>
      <c r="BJ100" s="545"/>
      <c r="BK100" s="545"/>
      <c r="BL100" s="545"/>
      <c r="BM100" s="545"/>
      <c r="BN100" s="545"/>
      <c r="BO100" s="545"/>
      <c r="BP100" s="545"/>
      <c r="BQ100" s="545"/>
      <c r="BR100" s="545"/>
      <c r="BS100" s="545"/>
      <c r="BT100" s="545"/>
      <c r="BU100" s="545"/>
      <c r="BV100" s="545"/>
      <c r="BW100" s="545"/>
      <c r="BX100" s="545"/>
      <c r="BY100" s="545"/>
      <c r="BZ100" s="545"/>
      <c r="CA100" s="545"/>
      <c r="CB100" s="545"/>
      <c r="CC100" s="545"/>
      <c r="CD100" s="545"/>
      <c r="CE100" s="545"/>
      <c r="CF100" s="545"/>
      <c r="CG100" s="547"/>
    </row>
    <row r="101" spans="1:85" s="552" customFormat="1" x14ac:dyDescent="0.35">
      <c r="B101" s="553" t="s">
        <v>771</v>
      </c>
      <c r="C101" s="436"/>
      <c r="D101" s="569">
        <v>0</v>
      </c>
      <c r="E101" s="569">
        <v>0</v>
      </c>
      <c r="F101" s="569">
        <v>0</v>
      </c>
      <c r="G101" s="569">
        <v>0</v>
      </c>
      <c r="H101" s="569">
        <v>0</v>
      </c>
      <c r="I101" s="569">
        <v>0</v>
      </c>
      <c r="J101" s="569">
        <v>0</v>
      </c>
      <c r="K101" s="569">
        <v>0</v>
      </c>
      <c r="L101" s="569">
        <v>0</v>
      </c>
      <c r="M101" s="569">
        <v>0</v>
      </c>
      <c r="N101" s="569">
        <v>0</v>
      </c>
      <c r="O101" s="569">
        <v>0</v>
      </c>
      <c r="P101" s="569">
        <v>0</v>
      </c>
      <c r="Q101" s="569">
        <v>0</v>
      </c>
      <c r="R101" s="569">
        <v>0</v>
      </c>
      <c r="S101" s="569">
        <v>0</v>
      </c>
      <c r="T101" s="569">
        <v>0</v>
      </c>
      <c r="U101" s="569">
        <v>0</v>
      </c>
      <c r="V101" s="569">
        <v>0</v>
      </c>
      <c r="W101" s="569">
        <v>0</v>
      </c>
      <c r="X101" s="569">
        <v>0</v>
      </c>
      <c r="Y101" s="569">
        <v>0</v>
      </c>
      <c r="Z101" s="569">
        <v>0</v>
      </c>
      <c r="AA101" s="569">
        <v>0</v>
      </c>
      <c r="AB101" s="569">
        <v>0</v>
      </c>
      <c r="AC101" s="569">
        <v>0</v>
      </c>
      <c r="AD101" s="569">
        <v>0</v>
      </c>
      <c r="AE101" s="569">
        <v>0</v>
      </c>
      <c r="AF101" s="569">
        <v>0</v>
      </c>
      <c r="AG101" s="569">
        <v>0</v>
      </c>
      <c r="AH101" s="569">
        <v>0</v>
      </c>
      <c r="AI101" s="569">
        <v>0</v>
      </c>
      <c r="AJ101" s="569">
        <v>0</v>
      </c>
      <c r="AK101" s="569">
        <v>0</v>
      </c>
      <c r="AL101" s="569">
        <v>0</v>
      </c>
      <c r="AM101" s="569">
        <v>0</v>
      </c>
      <c r="AN101" s="569">
        <v>0</v>
      </c>
      <c r="AO101" s="569">
        <v>0</v>
      </c>
      <c r="AP101" s="569">
        <v>0</v>
      </c>
      <c r="AQ101" s="569">
        <v>0</v>
      </c>
      <c r="AR101" s="569">
        <v>0</v>
      </c>
      <c r="AS101" s="569">
        <v>0</v>
      </c>
      <c r="AT101" s="569">
        <v>0</v>
      </c>
      <c r="AU101" s="569">
        <v>0</v>
      </c>
      <c r="AV101" s="569">
        <v>0</v>
      </c>
      <c r="AW101" s="569">
        <v>0</v>
      </c>
      <c r="AX101" s="569">
        <v>0</v>
      </c>
      <c r="AY101" s="569">
        <v>0</v>
      </c>
      <c r="AZ101" s="569">
        <v>0</v>
      </c>
      <c r="BA101" s="569">
        <v>0</v>
      </c>
      <c r="BB101" s="569">
        <v>0</v>
      </c>
      <c r="BC101" s="569">
        <v>0</v>
      </c>
      <c r="BD101" s="569">
        <v>0</v>
      </c>
      <c r="BE101" s="569">
        <v>0</v>
      </c>
      <c r="BF101" s="569">
        <v>0</v>
      </c>
      <c r="BG101" s="569">
        <v>0</v>
      </c>
      <c r="BH101" s="569">
        <v>0</v>
      </c>
      <c r="BI101" s="569">
        <v>0</v>
      </c>
      <c r="BJ101" s="569">
        <v>0</v>
      </c>
      <c r="BK101" s="569">
        <v>0</v>
      </c>
      <c r="BL101" s="569">
        <v>0</v>
      </c>
      <c r="BM101" s="569">
        <v>0</v>
      </c>
      <c r="BN101" s="569">
        <v>0</v>
      </c>
      <c r="BO101" s="569">
        <v>0</v>
      </c>
      <c r="BP101" s="569">
        <v>0</v>
      </c>
      <c r="BQ101" s="569">
        <v>0</v>
      </c>
      <c r="BR101" s="569">
        <v>11.445235854076378</v>
      </c>
      <c r="BS101" s="569">
        <v>21.0655441756297</v>
      </c>
      <c r="BT101" s="569">
        <v>280.76518692326033</v>
      </c>
      <c r="BU101" s="569">
        <v>527.21694163390305</v>
      </c>
      <c r="BV101" s="569">
        <v>1404.4280350625183</v>
      </c>
      <c r="BW101" s="569">
        <v>3868.9311552598365</v>
      </c>
      <c r="BX101" s="569">
        <v>6626.9348127311459</v>
      </c>
      <c r="BY101" s="569">
        <v>9242.7274185980787</v>
      </c>
      <c r="BZ101" s="569">
        <v>10730.303176522697</v>
      </c>
      <c r="CA101" s="569">
        <v>13459.927222268552</v>
      </c>
      <c r="CB101" s="569">
        <v>17037.144250657922</v>
      </c>
      <c r="CC101" s="569">
        <v>23149.315371976878</v>
      </c>
      <c r="CD101" s="569">
        <v>25385.877244537503</v>
      </c>
      <c r="CE101" s="569">
        <v>25844.604514033825</v>
      </c>
      <c r="CF101" s="569">
        <v>26462.614905571747</v>
      </c>
      <c r="CG101" s="560">
        <v>27420.929979390501</v>
      </c>
    </row>
    <row r="102" spans="1:85" s="552" customFormat="1" x14ac:dyDescent="0.35">
      <c r="B102" s="558" t="s">
        <v>772</v>
      </c>
      <c r="C102" s="436"/>
      <c r="D102" s="569">
        <v>0</v>
      </c>
      <c r="E102" s="569">
        <v>0</v>
      </c>
      <c r="F102" s="569">
        <v>0</v>
      </c>
      <c r="G102" s="569">
        <v>0</v>
      </c>
      <c r="H102" s="569">
        <v>0</v>
      </c>
      <c r="I102" s="569">
        <v>0</v>
      </c>
      <c r="J102" s="569">
        <v>0</v>
      </c>
      <c r="K102" s="569">
        <v>0</v>
      </c>
      <c r="L102" s="569">
        <v>0</v>
      </c>
      <c r="M102" s="569">
        <v>0</v>
      </c>
      <c r="N102" s="569">
        <v>0</v>
      </c>
      <c r="O102" s="569">
        <v>0</v>
      </c>
      <c r="P102" s="569">
        <v>0</v>
      </c>
      <c r="Q102" s="569">
        <v>0</v>
      </c>
      <c r="R102" s="569">
        <v>0</v>
      </c>
      <c r="S102" s="569">
        <v>0</v>
      </c>
      <c r="T102" s="569">
        <v>0</v>
      </c>
      <c r="U102" s="569">
        <v>0</v>
      </c>
      <c r="V102" s="569">
        <v>0</v>
      </c>
      <c r="W102" s="569">
        <v>0</v>
      </c>
      <c r="X102" s="569">
        <v>0</v>
      </c>
      <c r="Y102" s="569">
        <v>0</v>
      </c>
      <c r="Z102" s="569">
        <v>0</v>
      </c>
      <c r="AA102" s="569">
        <v>0</v>
      </c>
      <c r="AB102" s="569">
        <v>0</v>
      </c>
      <c r="AC102" s="569">
        <v>0</v>
      </c>
      <c r="AD102" s="569">
        <v>0</v>
      </c>
      <c r="AE102" s="569">
        <v>0</v>
      </c>
      <c r="AF102" s="569">
        <v>0</v>
      </c>
      <c r="AG102" s="569">
        <v>0</v>
      </c>
      <c r="AH102" s="569">
        <v>0</v>
      </c>
      <c r="AI102" s="569">
        <v>0</v>
      </c>
      <c r="AJ102" s="569">
        <v>0</v>
      </c>
      <c r="AK102" s="569">
        <v>0</v>
      </c>
      <c r="AL102" s="569">
        <v>0</v>
      </c>
      <c r="AM102" s="569">
        <v>0</v>
      </c>
      <c r="AN102" s="569">
        <v>0</v>
      </c>
      <c r="AO102" s="569">
        <v>0</v>
      </c>
      <c r="AP102" s="569">
        <v>0</v>
      </c>
      <c r="AQ102" s="569">
        <v>0</v>
      </c>
      <c r="AR102" s="569">
        <v>0</v>
      </c>
      <c r="AS102" s="569">
        <v>0</v>
      </c>
      <c r="AT102" s="569">
        <v>0</v>
      </c>
      <c r="AU102" s="569">
        <v>0</v>
      </c>
      <c r="AV102" s="569">
        <v>0</v>
      </c>
      <c r="AW102" s="569">
        <v>0</v>
      </c>
      <c r="AX102" s="569">
        <v>0</v>
      </c>
      <c r="AY102" s="569">
        <v>0</v>
      </c>
      <c r="AZ102" s="569">
        <v>0</v>
      </c>
      <c r="BA102" s="569">
        <v>0</v>
      </c>
      <c r="BB102" s="569">
        <v>0</v>
      </c>
      <c r="BC102" s="569">
        <v>0</v>
      </c>
      <c r="BD102" s="569">
        <v>0</v>
      </c>
      <c r="BE102" s="569">
        <v>0</v>
      </c>
      <c r="BF102" s="569">
        <v>0</v>
      </c>
      <c r="BG102" s="569">
        <v>0</v>
      </c>
      <c r="BH102" s="569">
        <v>0</v>
      </c>
      <c r="BI102" s="569">
        <v>0</v>
      </c>
      <c r="BJ102" s="569">
        <v>0</v>
      </c>
      <c r="BK102" s="569">
        <v>0</v>
      </c>
      <c r="BL102" s="569">
        <v>0</v>
      </c>
      <c r="BM102" s="569">
        <v>0</v>
      </c>
      <c r="BN102" s="569">
        <v>0</v>
      </c>
      <c r="BO102" s="569">
        <v>0</v>
      </c>
      <c r="BP102" s="569">
        <v>0</v>
      </c>
      <c r="BQ102" s="569">
        <v>0</v>
      </c>
      <c r="BR102" s="569">
        <v>0</v>
      </c>
      <c r="BS102" s="569">
        <v>0</v>
      </c>
      <c r="BT102" s="569">
        <v>0</v>
      </c>
      <c r="BU102" s="569">
        <v>0</v>
      </c>
      <c r="BV102" s="569">
        <v>0</v>
      </c>
      <c r="BW102" s="569">
        <v>683.62848372380654</v>
      </c>
      <c r="BX102" s="569">
        <v>674.51880303365817</v>
      </c>
      <c r="BY102" s="569">
        <v>969.21624430196357</v>
      </c>
      <c r="BZ102" s="569">
        <v>772.18225471165135</v>
      </c>
      <c r="CA102" s="569">
        <v>804.68427272417728</v>
      </c>
      <c r="CB102" s="569">
        <v>809.64231640424487</v>
      </c>
      <c r="CC102" s="569">
        <v>825.09679400234131</v>
      </c>
      <c r="CD102" s="569">
        <v>809.68060670508055</v>
      </c>
      <c r="CE102" s="569">
        <v>779.25464805942283</v>
      </c>
      <c r="CF102" s="569">
        <v>753.27007262121344</v>
      </c>
      <c r="CG102" s="560">
        <v>745.42915105756083</v>
      </c>
    </row>
    <row r="103" spans="1:85" s="552" customFormat="1" x14ac:dyDescent="0.35">
      <c r="B103" s="558" t="s">
        <v>773</v>
      </c>
      <c r="C103" s="436"/>
      <c r="D103" s="569">
        <v>0</v>
      </c>
      <c r="E103" s="569">
        <v>0</v>
      </c>
      <c r="F103" s="569">
        <v>0</v>
      </c>
      <c r="G103" s="569">
        <v>0</v>
      </c>
      <c r="H103" s="569">
        <v>0</v>
      </c>
      <c r="I103" s="569">
        <v>0</v>
      </c>
      <c r="J103" s="569">
        <v>0</v>
      </c>
      <c r="K103" s="569">
        <v>0</v>
      </c>
      <c r="L103" s="569">
        <v>0</v>
      </c>
      <c r="M103" s="569">
        <v>0</v>
      </c>
      <c r="N103" s="569">
        <v>0</v>
      </c>
      <c r="O103" s="569">
        <v>0</v>
      </c>
      <c r="P103" s="569">
        <v>0</v>
      </c>
      <c r="Q103" s="569">
        <v>0</v>
      </c>
      <c r="R103" s="569">
        <v>0</v>
      </c>
      <c r="S103" s="569">
        <v>0</v>
      </c>
      <c r="T103" s="569">
        <v>0</v>
      </c>
      <c r="U103" s="569">
        <v>0</v>
      </c>
      <c r="V103" s="569">
        <v>0</v>
      </c>
      <c r="W103" s="569">
        <v>0</v>
      </c>
      <c r="X103" s="569">
        <v>0</v>
      </c>
      <c r="Y103" s="569">
        <v>0</v>
      </c>
      <c r="Z103" s="569">
        <v>0</v>
      </c>
      <c r="AA103" s="569">
        <v>0</v>
      </c>
      <c r="AB103" s="569">
        <v>0</v>
      </c>
      <c r="AC103" s="569">
        <v>0</v>
      </c>
      <c r="AD103" s="569">
        <v>0</v>
      </c>
      <c r="AE103" s="569">
        <v>0</v>
      </c>
      <c r="AF103" s="569">
        <v>0</v>
      </c>
      <c r="AG103" s="569">
        <v>0</v>
      </c>
      <c r="AH103" s="569">
        <v>0</v>
      </c>
      <c r="AI103" s="569">
        <v>0</v>
      </c>
      <c r="AJ103" s="569">
        <v>0</v>
      </c>
      <c r="AK103" s="569">
        <v>0</v>
      </c>
      <c r="AL103" s="569">
        <v>0</v>
      </c>
      <c r="AM103" s="569">
        <v>0</v>
      </c>
      <c r="AN103" s="569">
        <v>0</v>
      </c>
      <c r="AO103" s="569">
        <v>0</v>
      </c>
      <c r="AP103" s="569">
        <v>0</v>
      </c>
      <c r="AQ103" s="569">
        <v>0</v>
      </c>
      <c r="AR103" s="569">
        <v>0</v>
      </c>
      <c r="AS103" s="569">
        <v>0</v>
      </c>
      <c r="AT103" s="569">
        <v>0</v>
      </c>
      <c r="AU103" s="569">
        <v>0</v>
      </c>
      <c r="AV103" s="569">
        <v>0</v>
      </c>
      <c r="AW103" s="569">
        <v>0</v>
      </c>
      <c r="AX103" s="569">
        <v>0</v>
      </c>
      <c r="AY103" s="569">
        <v>0</v>
      </c>
      <c r="AZ103" s="569">
        <v>0</v>
      </c>
      <c r="BA103" s="569">
        <v>0</v>
      </c>
      <c r="BB103" s="569">
        <v>0</v>
      </c>
      <c r="BC103" s="569">
        <v>0</v>
      </c>
      <c r="BD103" s="569">
        <v>0</v>
      </c>
      <c r="BE103" s="569">
        <v>0</v>
      </c>
      <c r="BF103" s="569">
        <v>0</v>
      </c>
      <c r="BG103" s="569">
        <v>0</v>
      </c>
      <c r="BH103" s="569">
        <v>0</v>
      </c>
      <c r="BI103" s="569">
        <v>0</v>
      </c>
      <c r="BJ103" s="569">
        <v>0</v>
      </c>
      <c r="BK103" s="569">
        <v>0</v>
      </c>
      <c r="BL103" s="569">
        <v>0</v>
      </c>
      <c r="BM103" s="569">
        <v>0</v>
      </c>
      <c r="BN103" s="569">
        <v>0</v>
      </c>
      <c r="BO103" s="569">
        <v>0</v>
      </c>
      <c r="BP103" s="569">
        <v>0</v>
      </c>
      <c r="BQ103" s="569">
        <v>0</v>
      </c>
      <c r="BR103" s="569">
        <v>0</v>
      </c>
      <c r="BS103" s="569">
        <v>0</v>
      </c>
      <c r="BT103" s="569">
        <v>0</v>
      </c>
      <c r="BU103" s="569">
        <v>0</v>
      </c>
      <c r="BV103" s="569">
        <v>0</v>
      </c>
      <c r="BW103" s="569">
        <v>668.50186209038986</v>
      </c>
      <c r="BX103" s="569">
        <v>1114.1560852022492</v>
      </c>
      <c r="BY103" s="569">
        <v>1392.8008586795468</v>
      </c>
      <c r="BZ103" s="569">
        <v>1559.4257187010733</v>
      </c>
      <c r="CA103" s="569">
        <v>1920.9136700523202</v>
      </c>
      <c r="CB103" s="569">
        <v>2334.6597544791757</v>
      </c>
      <c r="CC103" s="569">
        <v>3396.5287211640234</v>
      </c>
      <c r="CD103" s="569">
        <v>4179.0567719430137</v>
      </c>
      <c r="CE103" s="569">
        <v>4665.2170849353088</v>
      </c>
      <c r="CF103" s="569">
        <v>4946.6938638733773</v>
      </c>
      <c r="CG103" s="560">
        <v>4821.5727223313834</v>
      </c>
    </row>
    <row r="104" spans="1:85" s="561" customFormat="1" x14ac:dyDescent="0.35">
      <c r="B104" s="562" t="s">
        <v>774</v>
      </c>
      <c r="C104" s="436"/>
      <c r="D104" s="569">
        <v>0</v>
      </c>
      <c r="E104" s="569">
        <v>0</v>
      </c>
      <c r="F104" s="569">
        <v>0</v>
      </c>
      <c r="G104" s="569">
        <v>0</v>
      </c>
      <c r="H104" s="569">
        <v>0</v>
      </c>
      <c r="I104" s="569">
        <v>0</v>
      </c>
      <c r="J104" s="569">
        <v>0</v>
      </c>
      <c r="K104" s="569">
        <v>0</v>
      </c>
      <c r="L104" s="569">
        <v>0</v>
      </c>
      <c r="M104" s="569">
        <v>0</v>
      </c>
      <c r="N104" s="569">
        <v>0</v>
      </c>
      <c r="O104" s="569">
        <v>0</v>
      </c>
      <c r="P104" s="569">
        <v>0</v>
      </c>
      <c r="Q104" s="569">
        <v>0</v>
      </c>
      <c r="R104" s="569">
        <v>0</v>
      </c>
      <c r="S104" s="569">
        <v>0</v>
      </c>
      <c r="T104" s="569">
        <v>0</v>
      </c>
      <c r="U104" s="569">
        <v>0</v>
      </c>
      <c r="V104" s="569">
        <v>0</v>
      </c>
      <c r="W104" s="569">
        <v>0</v>
      </c>
      <c r="X104" s="569">
        <v>0</v>
      </c>
      <c r="Y104" s="569">
        <v>0</v>
      </c>
      <c r="Z104" s="569">
        <v>0</v>
      </c>
      <c r="AA104" s="569">
        <v>0</v>
      </c>
      <c r="AB104" s="569">
        <v>0</v>
      </c>
      <c r="AC104" s="569">
        <v>0</v>
      </c>
      <c r="AD104" s="569">
        <v>0</v>
      </c>
      <c r="AE104" s="569">
        <v>0</v>
      </c>
      <c r="AF104" s="569">
        <v>0</v>
      </c>
      <c r="AG104" s="569">
        <v>0</v>
      </c>
      <c r="AH104" s="569">
        <v>0</v>
      </c>
      <c r="AI104" s="569">
        <v>0</v>
      </c>
      <c r="AJ104" s="569">
        <v>0</v>
      </c>
      <c r="AK104" s="569">
        <v>0</v>
      </c>
      <c r="AL104" s="569">
        <v>0</v>
      </c>
      <c r="AM104" s="569">
        <v>0</v>
      </c>
      <c r="AN104" s="569">
        <v>0</v>
      </c>
      <c r="AO104" s="569">
        <v>0</v>
      </c>
      <c r="AP104" s="569">
        <v>0</v>
      </c>
      <c r="AQ104" s="569">
        <v>0</v>
      </c>
      <c r="AR104" s="569">
        <v>0</v>
      </c>
      <c r="AS104" s="569">
        <v>0</v>
      </c>
      <c r="AT104" s="569">
        <v>0</v>
      </c>
      <c r="AU104" s="569">
        <v>0</v>
      </c>
      <c r="AV104" s="569">
        <v>0</v>
      </c>
      <c r="AW104" s="569">
        <v>0</v>
      </c>
      <c r="AX104" s="569">
        <v>0</v>
      </c>
      <c r="AY104" s="569">
        <v>0</v>
      </c>
      <c r="AZ104" s="569">
        <v>0</v>
      </c>
      <c r="BA104" s="569">
        <v>0</v>
      </c>
      <c r="BB104" s="569">
        <v>0</v>
      </c>
      <c r="BC104" s="569">
        <v>0</v>
      </c>
      <c r="BD104" s="569">
        <v>0</v>
      </c>
      <c r="BE104" s="569">
        <v>0</v>
      </c>
      <c r="BF104" s="569">
        <v>0</v>
      </c>
      <c r="BG104" s="569">
        <v>0</v>
      </c>
      <c r="BH104" s="569">
        <v>0</v>
      </c>
      <c r="BI104" s="569">
        <v>0</v>
      </c>
      <c r="BJ104" s="569">
        <v>0</v>
      </c>
      <c r="BK104" s="569">
        <v>0</v>
      </c>
      <c r="BL104" s="569">
        <v>0</v>
      </c>
      <c r="BM104" s="569">
        <v>0</v>
      </c>
      <c r="BN104" s="569">
        <v>0</v>
      </c>
      <c r="BO104" s="569">
        <v>0</v>
      </c>
      <c r="BP104" s="569">
        <v>0</v>
      </c>
      <c r="BQ104" s="569">
        <v>0</v>
      </c>
      <c r="BR104" s="569">
        <v>0</v>
      </c>
      <c r="BS104" s="569">
        <v>0</v>
      </c>
      <c r="BT104" s="569">
        <v>0</v>
      </c>
      <c r="BU104" s="569">
        <v>0</v>
      </c>
      <c r="BV104" s="569">
        <v>0</v>
      </c>
      <c r="BW104" s="569">
        <v>2516.80080944564</v>
      </c>
      <c r="BX104" s="569">
        <v>4838.2599244952398</v>
      </c>
      <c r="BY104" s="569">
        <v>6880.7103156165686</v>
      </c>
      <c r="BZ104" s="569">
        <v>8398.6952031099718</v>
      </c>
      <c r="CA104" s="569">
        <v>10734.329279492053</v>
      </c>
      <c r="CB104" s="569">
        <v>13892.842179774501</v>
      </c>
      <c r="CC104" s="569">
        <v>18927.68985681051</v>
      </c>
      <c r="CD104" s="569">
        <v>20397.13986588941</v>
      </c>
      <c r="CE104" s="569">
        <v>20400.13278103909</v>
      </c>
      <c r="CF104" s="569">
        <v>20762.65096907716</v>
      </c>
      <c r="CG104" s="560">
        <v>21853.928106001556</v>
      </c>
    </row>
    <row r="105" spans="1:85" s="561" customFormat="1" x14ac:dyDescent="0.35">
      <c r="B105" s="562"/>
      <c r="C105" s="436"/>
      <c r="D105" s="569"/>
      <c r="E105" s="569"/>
      <c r="F105" s="569"/>
      <c r="G105" s="569"/>
      <c r="H105" s="569"/>
      <c r="I105" s="569"/>
      <c r="J105" s="569"/>
      <c r="K105" s="569"/>
      <c r="L105" s="569"/>
      <c r="M105" s="569"/>
      <c r="N105" s="569"/>
      <c r="O105" s="569"/>
      <c r="P105" s="569"/>
      <c r="Q105" s="569"/>
      <c r="R105" s="569"/>
      <c r="S105" s="569"/>
      <c r="T105" s="569"/>
      <c r="U105" s="569"/>
      <c r="V105" s="569"/>
      <c r="W105" s="569"/>
      <c r="X105" s="569"/>
      <c r="Y105" s="569"/>
      <c r="Z105" s="569"/>
      <c r="AA105" s="569"/>
      <c r="AB105" s="569"/>
      <c r="AC105" s="569"/>
      <c r="AD105" s="569"/>
      <c r="AE105" s="569"/>
      <c r="AF105" s="569"/>
      <c r="AG105" s="569"/>
      <c r="AH105" s="569"/>
      <c r="AI105" s="569"/>
      <c r="AJ105" s="569"/>
      <c r="AK105" s="569"/>
      <c r="AL105" s="569"/>
      <c r="AM105" s="569"/>
      <c r="AN105" s="569"/>
      <c r="AO105" s="569"/>
      <c r="AP105" s="569"/>
      <c r="AQ105" s="569"/>
      <c r="AR105" s="569"/>
      <c r="AS105" s="569"/>
      <c r="AT105" s="569"/>
      <c r="AU105" s="569"/>
      <c r="AV105" s="569"/>
      <c r="AW105" s="569"/>
      <c r="AX105" s="569"/>
      <c r="AY105" s="569"/>
      <c r="AZ105" s="569"/>
      <c r="BA105" s="569"/>
      <c r="BB105" s="569"/>
      <c r="BC105" s="569"/>
      <c r="BD105" s="569"/>
      <c r="BE105" s="569"/>
      <c r="BF105" s="569"/>
      <c r="BG105" s="569"/>
      <c r="BH105" s="569"/>
      <c r="BI105" s="569"/>
      <c r="BJ105" s="569"/>
      <c r="BK105" s="569"/>
      <c r="BL105" s="569"/>
      <c r="BM105" s="569"/>
      <c r="BN105" s="569"/>
      <c r="BO105" s="569"/>
      <c r="BP105" s="569"/>
      <c r="BQ105" s="569"/>
      <c r="BR105" s="569"/>
      <c r="BS105" s="569"/>
      <c r="BT105" s="569"/>
      <c r="BU105" s="569"/>
      <c r="BV105" s="569"/>
      <c r="BW105" s="569"/>
      <c r="BX105" s="569"/>
      <c r="BY105" s="569"/>
      <c r="BZ105" s="569"/>
      <c r="CA105" s="569"/>
      <c r="CB105" s="569"/>
      <c r="CC105" s="569"/>
      <c r="CD105" s="569"/>
      <c r="CE105" s="569"/>
      <c r="CF105" s="569"/>
      <c r="CG105" s="560"/>
    </row>
    <row r="106" spans="1:85" x14ac:dyDescent="0.35">
      <c r="A106" s="439"/>
      <c r="B106" s="470" t="s">
        <v>775</v>
      </c>
      <c r="D106" s="549">
        <v>0</v>
      </c>
      <c r="E106" s="549">
        <v>0</v>
      </c>
      <c r="F106" s="549">
        <v>0</v>
      </c>
      <c r="G106" s="549">
        <v>0</v>
      </c>
      <c r="H106" s="549">
        <v>0</v>
      </c>
      <c r="I106" s="549">
        <v>0</v>
      </c>
      <c r="J106" s="549">
        <v>0</v>
      </c>
      <c r="K106" s="549">
        <v>0</v>
      </c>
      <c r="L106" s="549">
        <v>0</v>
      </c>
      <c r="M106" s="549">
        <v>0</v>
      </c>
      <c r="N106" s="549">
        <v>0</v>
      </c>
      <c r="O106" s="549">
        <v>0</v>
      </c>
      <c r="P106" s="549">
        <v>0</v>
      </c>
      <c r="Q106" s="549">
        <v>0</v>
      </c>
      <c r="R106" s="549">
        <v>0</v>
      </c>
      <c r="S106" s="549">
        <v>0</v>
      </c>
      <c r="T106" s="549">
        <v>0</v>
      </c>
      <c r="U106" s="549">
        <v>0</v>
      </c>
      <c r="V106" s="549">
        <v>0</v>
      </c>
      <c r="W106" s="549">
        <v>0</v>
      </c>
      <c r="X106" s="549">
        <v>0</v>
      </c>
      <c r="Y106" s="549">
        <v>0</v>
      </c>
      <c r="Z106" s="549">
        <v>0</v>
      </c>
      <c r="AA106" s="549">
        <v>0</v>
      </c>
      <c r="AB106" s="549">
        <v>0</v>
      </c>
      <c r="AC106" s="549">
        <v>0</v>
      </c>
      <c r="AD106" s="549">
        <v>0</v>
      </c>
      <c r="AE106" s="549">
        <v>0</v>
      </c>
      <c r="AF106" s="549">
        <v>0</v>
      </c>
      <c r="AG106" s="549">
        <v>0</v>
      </c>
      <c r="AH106" s="549">
        <f t="shared" ref="AH106:BG106" si="51">AH107</f>
        <v>787.25985590182381</v>
      </c>
      <c r="AI106" s="549">
        <f t="shared" si="51"/>
        <v>756.49623172809834</v>
      </c>
      <c r="AJ106" s="549">
        <f t="shared" si="51"/>
        <v>748.36872490824578</v>
      </c>
      <c r="AK106" s="549">
        <f t="shared" si="51"/>
        <v>779.37965031047213</v>
      </c>
      <c r="AL106" s="549">
        <f t="shared" si="51"/>
        <v>949.48518797863176</v>
      </c>
      <c r="AM106" s="549">
        <f t="shared" si="51"/>
        <v>1067.3177195435785</v>
      </c>
      <c r="AN106" s="549">
        <f t="shared" si="51"/>
        <v>1167.101809035946</v>
      </c>
      <c r="AO106" s="549">
        <f t="shared" si="51"/>
        <v>1354.5645643960995</v>
      </c>
      <c r="AP106" s="549">
        <f t="shared" si="51"/>
        <v>1624.2676369350852</v>
      </c>
      <c r="AQ106" s="549">
        <f t="shared" si="51"/>
        <v>1671.5556213385644</v>
      </c>
      <c r="AR106" s="549">
        <f t="shared" si="51"/>
        <v>2058.1948684330127</v>
      </c>
      <c r="AS106" s="549">
        <f t="shared" si="51"/>
        <v>2225.1769043711179</v>
      </c>
      <c r="AT106" s="549">
        <f t="shared" si="51"/>
        <v>2462.4321349198021</v>
      </c>
      <c r="AU106" s="549">
        <f t="shared" si="51"/>
        <v>3002.7812909056038</v>
      </c>
      <c r="AV106" s="549">
        <f t="shared" si="51"/>
        <v>3966.5530394506559</v>
      </c>
      <c r="AW106" s="549">
        <f t="shared" si="51"/>
        <v>4788.7597324615172</v>
      </c>
      <c r="AX106" s="549">
        <f t="shared" si="51"/>
        <v>5509.9110145847517</v>
      </c>
      <c r="AY106" s="549">
        <f t="shared" si="51"/>
        <v>6239.2404761362995</v>
      </c>
      <c r="AZ106" s="549">
        <f t="shared" si="51"/>
        <v>6568.2653799222298</v>
      </c>
      <c r="BA106" s="549">
        <f t="shared" si="51"/>
        <v>6891.0599880921618</v>
      </c>
      <c r="BB106" s="549">
        <f t="shared" si="51"/>
        <v>7109.4544537519196</v>
      </c>
      <c r="BC106" s="549">
        <f t="shared" si="51"/>
        <v>7387.0052666248666</v>
      </c>
      <c r="BD106" s="549">
        <f t="shared" si="51"/>
        <v>7945.1752148998667</v>
      </c>
      <c r="BE106" s="549">
        <f t="shared" si="51"/>
        <v>8463.9871039284535</v>
      </c>
      <c r="BF106" s="549">
        <f t="shared" si="51"/>
        <v>8285.3634585382988</v>
      </c>
      <c r="BG106" s="549">
        <f t="shared" si="51"/>
        <v>8495.8863023128579</v>
      </c>
      <c r="BH106" s="565">
        <f t="shared" ref="BH106:CG106" si="52">+BH110</f>
        <v>7773.6656215861303</v>
      </c>
      <c r="BI106" s="549">
        <f t="shared" si="52"/>
        <v>7271.1029856474042</v>
      </c>
      <c r="BJ106" s="549">
        <f t="shared" si="52"/>
        <v>7146.3386831950838</v>
      </c>
      <c r="BK106" s="549">
        <f t="shared" si="52"/>
        <v>7713.2979614412779</v>
      </c>
      <c r="BL106" s="549">
        <f t="shared" si="52"/>
        <v>7505.7517297779495</v>
      </c>
      <c r="BM106" s="549">
        <f t="shared" si="52"/>
        <v>7240.7194448488899</v>
      </c>
      <c r="BN106" s="549">
        <f t="shared" si="52"/>
        <v>6607.3908428069362</v>
      </c>
      <c r="BO106" s="549">
        <f t="shared" si="52"/>
        <v>5662.3260745426933</v>
      </c>
      <c r="BP106" s="549">
        <f t="shared" si="52"/>
        <v>3423.8980269600597</v>
      </c>
      <c r="BQ106" s="549">
        <f t="shared" si="52"/>
        <v>1338.3122026183714</v>
      </c>
      <c r="BR106" s="549">
        <f t="shared" si="52"/>
        <v>613.1045024148608</v>
      </c>
      <c r="BS106" s="549">
        <f t="shared" si="52"/>
        <v>308.69950149281647</v>
      </c>
      <c r="BT106" s="549">
        <f t="shared" si="52"/>
        <v>129.10445570379807</v>
      </c>
      <c r="BU106" s="549">
        <f t="shared" si="52"/>
        <v>36.910481334819451</v>
      </c>
      <c r="BV106" s="549">
        <f t="shared" si="52"/>
        <v>3.9293961902214245</v>
      </c>
      <c r="BW106" s="549">
        <f t="shared" si="52"/>
        <v>1.7548185579744124</v>
      </c>
      <c r="BX106" s="549">
        <f t="shared" si="52"/>
        <v>1.3082865465561484</v>
      </c>
      <c r="BY106" s="549">
        <f t="shared" si="52"/>
        <v>0.98515195685018264</v>
      </c>
      <c r="BZ106" s="549">
        <f t="shared" si="52"/>
        <v>1.0201078119243741</v>
      </c>
      <c r="CA106" s="549">
        <f t="shared" si="52"/>
        <v>0.65842755049324364</v>
      </c>
      <c r="CB106" s="549">
        <f t="shared" si="52"/>
        <v>0.20696460798368854</v>
      </c>
      <c r="CC106" s="549">
        <f t="shared" si="52"/>
        <v>3.2119946310726179E-5</v>
      </c>
      <c r="CD106" s="549">
        <f t="shared" si="52"/>
        <v>-8.2028060151614234E-5</v>
      </c>
      <c r="CE106" s="549">
        <f t="shared" si="52"/>
        <v>-1.250790284367854E-3</v>
      </c>
      <c r="CF106" s="549">
        <f t="shared" si="52"/>
        <v>-1.4997654766396062E-3</v>
      </c>
      <c r="CG106" s="550">
        <f t="shared" si="52"/>
        <v>-1.5242063426898799E-3</v>
      </c>
    </row>
    <row r="107" spans="1:85" x14ac:dyDescent="0.35">
      <c r="A107" s="439"/>
      <c r="B107" s="486" t="s">
        <v>776</v>
      </c>
      <c r="D107" s="545">
        <v>0</v>
      </c>
      <c r="E107" s="545">
        <v>0</v>
      </c>
      <c r="F107" s="545">
        <v>0</v>
      </c>
      <c r="G107" s="545">
        <v>0</v>
      </c>
      <c r="H107" s="545">
        <v>0</v>
      </c>
      <c r="I107" s="545">
        <v>0</v>
      </c>
      <c r="J107" s="545">
        <v>0</v>
      </c>
      <c r="K107" s="545">
        <v>0</v>
      </c>
      <c r="L107" s="545">
        <v>0</v>
      </c>
      <c r="M107" s="545">
        <v>0</v>
      </c>
      <c r="N107" s="545">
        <v>0</v>
      </c>
      <c r="O107" s="545">
        <v>0</v>
      </c>
      <c r="P107" s="545">
        <v>0</v>
      </c>
      <c r="Q107" s="545">
        <v>0</v>
      </c>
      <c r="R107" s="545">
        <v>0</v>
      </c>
      <c r="S107" s="545">
        <v>0</v>
      </c>
      <c r="T107" s="545">
        <v>0</v>
      </c>
      <c r="U107" s="545">
        <v>0</v>
      </c>
      <c r="V107" s="545">
        <v>0</v>
      </c>
      <c r="W107" s="545">
        <v>0</v>
      </c>
      <c r="X107" s="545">
        <v>0</v>
      </c>
      <c r="Y107" s="545">
        <v>0</v>
      </c>
      <c r="Z107" s="545">
        <v>0</v>
      </c>
      <c r="AA107" s="545">
        <v>0</v>
      </c>
      <c r="AB107" s="545">
        <v>0</v>
      </c>
      <c r="AC107" s="545">
        <v>0</v>
      </c>
      <c r="AD107" s="545">
        <v>0</v>
      </c>
      <c r="AE107" s="545">
        <v>0</v>
      </c>
      <c r="AF107" s="545">
        <v>0</v>
      </c>
      <c r="AG107" s="545">
        <v>0</v>
      </c>
      <c r="AH107" s="545">
        <f t="shared" ref="AH107:BM107" si="53">SUM(AH108:AH109)</f>
        <v>787.25985590182381</v>
      </c>
      <c r="AI107" s="545">
        <f t="shared" si="53"/>
        <v>756.49623172809834</v>
      </c>
      <c r="AJ107" s="545">
        <f t="shared" si="53"/>
        <v>748.36872490824578</v>
      </c>
      <c r="AK107" s="545">
        <f t="shared" si="53"/>
        <v>779.37965031047213</v>
      </c>
      <c r="AL107" s="545">
        <f t="shared" si="53"/>
        <v>949.48518797863176</v>
      </c>
      <c r="AM107" s="545">
        <f t="shared" si="53"/>
        <v>1067.3177195435785</v>
      </c>
      <c r="AN107" s="545">
        <f t="shared" si="53"/>
        <v>1167.101809035946</v>
      </c>
      <c r="AO107" s="545">
        <f t="shared" si="53"/>
        <v>1354.5645643960995</v>
      </c>
      <c r="AP107" s="545">
        <f t="shared" si="53"/>
        <v>1624.2676369350852</v>
      </c>
      <c r="AQ107" s="545">
        <f t="shared" si="53"/>
        <v>1671.5556213385644</v>
      </c>
      <c r="AR107" s="545">
        <f t="shared" si="53"/>
        <v>2058.1948684330127</v>
      </c>
      <c r="AS107" s="545">
        <f t="shared" si="53"/>
        <v>2225.1769043711179</v>
      </c>
      <c r="AT107" s="545">
        <f t="shared" si="53"/>
        <v>2462.4321349198021</v>
      </c>
      <c r="AU107" s="545">
        <f t="shared" si="53"/>
        <v>3002.7812909056038</v>
      </c>
      <c r="AV107" s="545">
        <f t="shared" si="53"/>
        <v>3966.5530394506559</v>
      </c>
      <c r="AW107" s="545">
        <f t="shared" si="53"/>
        <v>4788.7597324615172</v>
      </c>
      <c r="AX107" s="545">
        <f t="shared" si="53"/>
        <v>5509.9110145847517</v>
      </c>
      <c r="AY107" s="545">
        <f t="shared" si="53"/>
        <v>6239.2404761362995</v>
      </c>
      <c r="AZ107" s="545">
        <f t="shared" si="53"/>
        <v>6568.2653799222298</v>
      </c>
      <c r="BA107" s="545">
        <f t="shared" si="53"/>
        <v>6891.0599880921618</v>
      </c>
      <c r="BB107" s="545">
        <f t="shared" si="53"/>
        <v>7109.4544537519196</v>
      </c>
      <c r="BC107" s="545">
        <f t="shared" si="53"/>
        <v>7387.0052666248666</v>
      </c>
      <c r="BD107" s="545">
        <f t="shared" si="53"/>
        <v>7945.1752148998667</v>
      </c>
      <c r="BE107" s="545">
        <f t="shared" si="53"/>
        <v>8463.9871039284535</v>
      </c>
      <c r="BF107" s="545">
        <f t="shared" si="53"/>
        <v>8285.3634585382988</v>
      </c>
      <c r="BG107" s="545">
        <f t="shared" si="53"/>
        <v>8495.8863023128579</v>
      </c>
      <c r="BH107" s="545">
        <f t="shared" si="53"/>
        <v>8349.460171647017</v>
      </c>
      <c r="BI107" s="545">
        <f t="shared" si="53"/>
        <v>8066.5429856123292</v>
      </c>
      <c r="BJ107" s="545">
        <f t="shared" si="53"/>
        <v>7958.3408847181781</v>
      </c>
      <c r="BK107" s="545">
        <f t="shared" si="53"/>
        <v>8232.120768290044</v>
      </c>
      <c r="BL107" s="545">
        <f t="shared" si="53"/>
        <v>7834.3903011835182</v>
      </c>
      <c r="BM107" s="545">
        <f t="shared" si="53"/>
        <v>7569.10613470511</v>
      </c>
      <c r="BN107" s="545">
        <v>0</v>
      </c>
      <c r="BO107" s="545">
        <v>0</v>
      </c>
      <c r="BP107" s="545">
        <v>0</v>
      </c>
      <c r="BQ107" s="545">
        <v>0</v>
      </c>
      <c r="BR107" s="545">
        <v>0</v>
      </c>
      <c r="BS107" s="545">
        <v>0</v>
      </c>
      <c r="BT107" s="545">
        <v>0</v>
      </c>
      <c r="BU107" s="545">
        <v>0</v>
      </c>
      <c r="BV107" s="545">
        <v>0</v>
      </c>
      <c r="BW107" s="545">
        <v>0</v>
      </c>
      <c r="BX107" s="545">
        <v>0</v>
      </c>
      <c r="BY107" s="545">
        <v>0</v>
      </c>
      <c r="BZ107" s="545">
        <v>0</v>
      </c>
      <c r="CA107" s="545">
        <v>0</v>
      </c>
      <c r="CB107" s="545">
        <v>0</v>
      </c>
      <c r="CC107" s="545">
        <v>0</v>
      </c>
      <c r="CD107" s="545">
        <v>0</v>
      </c>
      <c r="CE107" s="545">
        <v>0</v>
      </c>
      <c r="CF107" s="545">
        <v>0</v>
      </c>
      <c r="CG107" s="547">
        <v>0</v>
      </c>
    </row>
    <row r="108" spans="1:85" x14ac:dyDescent="0.35">
      <c r="A108" s="439"/>
      <c r="B108" s="292" t="s">
        <v>777</v>
      </c>
      <c r="D108" s="545">
        <v>0</v>
      </c>
      <c r="E108" s="545">
        <v>0</v>
      </c>
      <c r="F108" s="545">
        <v>0</v>
      </c>
      <c r="G108" s="545">
        <v>0</v>
      </c>
      <c r="H108" s="545">
        <v>0</v>
      </c>
      <c r="I108" s="545">
        <v>0</v>
      </c>
      <c r="J108" s="545">
        <v>0</v>
      </c>
      <c r="K108" s="545">
        <v>0</v>
      </c>
      <c r="L108" s="545">
        <v>0</v>
      </c>
      <c r="M108" s="545">
        <v>0</v>
      </c>
      <c r="N108" s="545">
        <v>0</v>
      </c>
      <c r="O108" s="545">
        <v>0</v>
      </c>
      <c r="P108" s="545">
        <v>0</v>
      </c>
      <c r="Q108" s="545">
        <v>0</v>
      </c>
      <c r="R108" s="545">
        <v>0</v>
      </c>
      <c r="S108" s="545">
        <v>0</v>
      </c>
      <c r="T108" s="545">
        <v>0</v>
      </c>
      <c r="U108" s="545">
        <v>0</v>
      </c>
      <c r="V108" s="545">
        <v>0</v>
      </c>
      <c r="W108" s="545">
        <v>0</v>
      </c>
      <c r="X108" s="545">
        <v>0</v>
      </c>
      <c r="Y108" s="545">
        <v>0</v>
      </c>
      <c r="Z108" s="545">
        <v>0</v>
      </c>
      <c r="AA108" s="545">
        <v>0</v>
      </c>
      <c r="AB108" s="545">
        <v>0</v>
      </c>
      <c r="AC108" s="545">
        <v>0</v>
      </c>
      <c r="AD108" s="545">
        <v>0</v>
      </c>
      <c r="AE108" s="545">
        <v>0</v>
      </c>
      <c r="AF108" s="545">
        <v>0</v>
      </c>
      <c r="AG108" s="545">
        <v>0</v>
      </c>
      <c r="AH108" s="545">
        <v>599.52865949446584</v>
      </c>
      <c r="AI108" s="545">
        <v>580.3258763941576</v>
      </c>
      <c r="AJ108" s="545">
        <v>569.97850559872211</v>
      </c>
      <c r="AK108" s="545">
        <v>594.37538988323888</v>
      </c>
      <c r="AL108" s="545">
        <v>725.86126339679186</v>
      </c>
      <c r="AM108" s="545">
        <v>815.36074968411071</v>
      </c>
      <c r="AN108" s="545">
        <v>892.68410322862724</v>
      </c>
      <c r="AO108" s="545">
        <v>1037.8723861460855</v>
      </c>
      <c r="AP108" s="545">
        <v>1241.5552252639241</v>
      </c>
      <c r="AQ108" s="545">
        <v>1278.5834309727691</v>
      </c>
      <c r="AR108" s="545">
        <v>1572.972762144401</v>
      </c>
      <c r="AS108" s="545">
        <v>1736.7234375579458</v>
      </c>
      <c r="AT108" s="545">
        <v>2090.1219327667964</v>
      </c>
      <c r="AU108" s="545">
        <v>2425.4059033047406</v>
      </c>
      <c r="AV108" s="545">
        <v>3408.8544288485891</v>
      </c>
      <c r="AW108" s="545">
        <v>4252.6136046541205</v>
      </c>
      <c r="AX108" s="545">
        <v>4940.5402244626866</v>
      </c>
      <c r="AY108" s="545">
        <v>5534.3728369948931</v>
      </c>
      <c r="AZ108" s="545">
        <v>5637.4333600130913</v>
      </c>
      <c r="BA108" s="545">
        <v>5924.5508948995675</v>
      </c>
      <c r="BB108" s="545">
        <v>6274.3522154213924</v>
      </c>
      <c r="BC108" s="545">
        <v>6571.9000199743323</v>
      </c>
      <c r="BD108" s="545">
        <v>7136.2119202918802</v>
      </c>
      <c r="BE108" s="545">
        <v>7688.4026282696714</v>
      </c>
      <c r="BF108" s="545">
        <v>7544.1419632950865</v>
      </c>
      <c r="BG108" s="545">
        <v>7752.3901583741899</v>
      </c>
      <c r="BH108" s="545">
        <v>7678.6685629102749</v>
      </c>
      <c r="BI108" s="545">
        <v>7572.4110763902536</v>
      </c>
      <c r="BJ108" s="545">
        <v>7483.4025987043724</v>
      </c>
      <c r="BK108" s="545">
        <v>7701.3114246982459</v>
      </c>
      <c r="BL108" s="545">
        <v>7441.3459174150103</v>
      </c>
      <c r="BM108" s="545">
        <v>7460.1667833132688</v>
      </c>
      <c r="BN108" s="545">
        <v>0</v>
      </c>
      <c r="BO108" s="545">
        <v>0</v>
      </c>
      <c r="BP108" s="545">
        <v>0</v>
      </c>
      <c r="BQ108" s="545">
        <v>0</v>
      </c>
      <c r="BR108" s="545">
        <v>0</v>
      </c>
      <c r="BS108" s="545">
        <v>0</v>
      </c>
      <c r="BT108" s="545">
        <v>0</v>
      </c>
      <c r="BU108" s="545">
        <v>0</v>
      </c>
      <c r="BV108" s="545">
        <v>0</v>
      </c>
      <c r="BW108" s="545">
        <v>0</v>
      </c>
      <c r="BX108" s="545">
        <v>0</v>
      </c>
      <c r="BY108" s="545">
        <v>0</v>
      </c>
      <c r="BZ108" s="545">
        <v>0</v>
      </c>
      <c r="CA108" s="545">
        <v>0</v>
      </c>
      <c r="CB108" s="545">
        <v>0</v>
      </c>
      <c r="CC108" s="545">
        <v>0</v>
      </c>
      <c r="CD108" s="545">
        <v>0</v>
      </c>
      <c r="CE108" s="545">
        <v>0</v>
      </c>
      <c r="CF108" s="545">
        <v>0</v>
      </c>
      <c r="CG108" s="547">
        <v>0</v>
      </c>
    </row>
    <row r="109" spans="1:85" x14ac:dyDescent="0.35">
      <c r="A109" s="439"/>
      <c r="B109" s="292" t="s">
        <v>778</v>
      </c>
      <c r="C109" s="486"/>
      <c r="D109" s="545">
        <v>0</v>
      </c>
      <c r="E109" s="545">
        <v>0</v>
      </c>
      <c r="F109" s="545">
        <v>0</v>
      </c>
      <c r="G109" s="545">
        <v>0</v>
      </c>
      <c r="H109" s="545">
        <v>0</v>
      </c>
      <c r="I109" s="545">
        <v>0</v>
      </c>
      <c r="J109" s="545">
        <v>0</v>
      </c>
      <c r="K109" s="545">
        <v>0</v>
      </c>
      <c r="L109" s="545">
        <v>0</v>
      </c>
      <c r="M109" s="545">
        <v>0</v>
      </c>
      <c r="N109" s="545">
        <v>0</v>
      </c>
      <c r="O109" s="545">
        <v>0</v>
      </c>
      <c r="P109" s="545">
        <v>0</v>
      </c>
      <c r="Q109" s="545">
        <v>0</v>
      </c>
      <c r="R109" s="545">
        <v>0</v>
      </c>
      <c r="S109" s="545">
        <v>0</v>
      </c>
      <c r="T109" s="545">
        <v>0</v>
      </c>
      <c r="U109" s="545">
        <v>0</v>
      </c>
      <c r="V109" s="545">
        <v>0</v>
      </c>
      <c r="W109" s="545">
        <v>0</v>
      </c>
      <c r="X109" s="545">
        <v>0</v>
      </c>
      <c r="Y109" s="545">
        <v>0</v>
      </c>
      <c r="Z109" s="545">
        <v>0</v>
      </c>
      <c r="AA109" s="545">
        <v>0</v>
      </c>
      <c r="AB109" s="545">
        <v>0</v>
      </c>
      <c r="AC109" s="545">
        <v>0</v>
      </c>
      <c r="AD109" s="545">
        <v>0</v>
      </c>
      <c r="AE109" s="545">
        <v>0</v>
      </c>
      <c r="AF109" s="545">
        <v>0</v>
      </c>
      <c r="AG109" s="545">
        <v>0</v>
      </c>
      <c r="AH109" s="545">
        <v>187.731196407358</v>
      </c>
      <c r="AI109" s="545">
        <v>176.17035533394071</v>
      </c>
      <c r="AJ109" s="545">
        <v>178.3902193095237</v>
      </c>
      <c r="AK109" s="545">
        <v>185.00426042723328</v>
      </c>
      <c r="AL109" s="545">
        <v>223.62392458183993</v>
      </c>
      <c r="AM109" s="545">
        <v>251.9569698594677</v>
      </c>
      <c r="AN109" s="545">
        <v>274.41770580731873</v>
      </c>
      <c r="AO109" s="545">
        <v>316.69217825001397</v>
      </c>
      <c r="AP109" s="545">
        <v>382.71241167116102</v>
      </c>
      <c r="AQ109" s="545">
        <v>392.97219036579537</v>
      </c>
      <c r="AR109" s="545">
        <v>485.22210628861183</v>
      </c>
      <c r="AS109" s="545">
        <v>488.45346681317221</v>
      </c>
      <c r="AT109" s="545">
        <v>372.31020215300595</v>
      </c>
      <c r="AU109" s="545">
        <v>577.37538760086306</v>
      </c>
      <c r="AV109" s="545">
        <v>557.69861060206699</v>
      </c>
      <c r="AW109" s="545">
        <v>536.14612780739628</v>
      </c>
      <c r="AX109" s="545">
        <v>569.37079012206459</v>
      </c>
      <c r="AY109" s="545">
        <v>704.86763914140693</v>
      </c>
      <c r="AZ109" s="545">
        <v>930.83201990913824</v>
      </c>
      <c r="BA109" s="545">
        <v>966.50909319259461</v>
      </c>
      <c r="BB109" s="545">
        <v>835.10223833052692</v>
      </c>
      <c r="BC109" s="545">
        <v>815.10524665053447</v>
      </c>
      <c r="BD109" s="545">
        <v>808.96329460798643</v>
      </c>
      <c r="BE109" s="545">
        <v>775.58447565878259</v>
      </c>
      <c r="BF109" s="545">
        <v>741.22149524321264</v>
      </c>
      <c r="BG109" s="545">
        <v>743.49614393866773</v>
      </c>
      <c r="BH109" s="545">
        <v>670.79160873674221</v>
      </c>
      <c r="BI109" s="545">
        <v>494.13190922207588</v>
      </c>
      <c r="BJ109" s="545">
        <v>474.93828601380568</v>
      </c>
      <c r="BK109" s="545">
        <v>530.80934359179832</v>
      </c>
      <c r="BL109" s="545">
        <v>393.044383768508</v>
      </c>
      <c r="BM109" s="545">
        <v>108.93935139184096</v>
      </c>
      <c r="BN109" s="545">
        <v>0</v>
      </c>
      <c r="BO109" s="545">
        <v>0</v>
      </c>
      <c r="BP109" s="545">
        <v>0</v>
      </c>
      <c r="BQ109" s="545">
        <v>0</v>
      </c>
      <c r="BR109" s="545">
        <v>0</v>
      </c>
      <c r="BS109" s="545">
        <v>0</v>
      </c>
      <c r="BT109" s="545">
        <v>0</v>
      </c>
      <c r="BU109" s="545">
        <v>0</v>
      </c>
      <c r="BV109" s="545">
        <v>0</v>
      </c>
      <c r="BW109" s="545">
        <v>0</v>
      </c>
      <c r="BX109" s="545">
        <v>0</v>
      </c>
      <c r="BY109" s="545">
        <v>0</v>
      </c>
      <c r="BZ109" s="545">
        <v>0</v>
      </c>
      <c r="CA109" s="545">
        <v>0</v>
      </c>
      <c r="CB109" s="545">
        <v>0</v>
      </c>
      <c r="CC109" s="545">
        <v>0</v>
      </c>
      <c r="CD109" s="545">
        <v>0</v>
      </c>
      <c r="CE109" s="545">
        <v>0</v>
      </c>
      <c r="CF109" s="545">
        <v>0</v>
      </c>
      <c r="CG109" s="547">
        <v>0</v>
      </c>
    </row>
    <row r="110" spans="1:85" x14ac:dyDescent="0.35">
      <c r="A110" s="439"/>
      <c r="B110" s="486" t="s">
        <v>779</v>
      </c>
      <c r="C110" s="486"/>
      <c r="D110" s="545">
        <v>0</v>
      </c>
      <c r="E110" s="545">
        <v>0</v>
      </c>
      <c r="F110" s="545">
        <v>0</v>
      </c>
      <c r="G110" s="545">
        <v>0</v>
      </c>
      <c r="H110" s="545">
        <v>0</v>
      </c>
      <c r="I110" s="545">
        <v>0</v>
      </c>
      <c r="J110" s="545">
        <v>0</v>
      </c>
      <c r="K110" s="545">
        <v>0</v>
      </c>
      <c r="L110" s="545">
        <v>0</v>
      </c>
      <c r="M110" s="545">
        <v>0</v>
      </c>
      <c r="N110" s="545">
        <v>0</v>
      </c>
      <c r="O110" s="545">
        <v>0</v>
      </c>
      <c r="P110" s="545">
        <v>0</v>
      </c>
      <c r="Q110" s="545">
        <v>0</v>
      </c>
      <c r="R110" s="545">
        <v>0</v>
      </c>
      <c r="S110" s="545">
        <v>0</v>
      </c>
      <c r="T110" s="545">
        <v>0</v>
      </c>
      <c r="U110" s="545">
        <v>0</v>
      </c>
      <c r="V110" s="545">
        <v>0</v>
      </c>
      <c r="W110" s="545">
        <v>0</v>
      </c>
      <c r="X110" s="545">
        <v>0</v>
      </c>
      <c r="Y110" s="545">
        <v>0</v>
      </c>
      <c r="Z110" s="545">
        <v>0</v>
      </c>
      <c r="AA110" s="545">
        <v>0</v>
      </c>
      <c r="AB110" s="545">
        <v>0</v>
      </c>
      <c r="AC110" s="545">
        <v>0</v>
      </c>
      <c r="AD110" s="545">
        <v>0</v>
      </c>
      <c r="AE110" s="545">
        <v>0</v>
      </c>
      <c r="AF110" s="545">
        <v>0</v>
      </c>
      <c r="AG110" s="545">
        <v>0</v>
      </c>
      <c r="AH110" s="545">
        <v>0</v>
      </c>
      <c r="AI110" s="545">
        <v>0</v>
      </c>
      <c r="AJ110" s="545">
        <v>0</v>
      </c>
      <c r="AK110" s="545">
        <v>0</v>
      </c>
      <c r="AL110" s="545">
        <v>0</v>
      </c>
      <c r="AM110" s="545">
        <v>0</v>
      </c>
      <c r="AN110" s="545">
        <v>0</v>
      </c>
      <c r="AO110" s="545">
        <v>0</v>
      </c>
      <c r="AP110" s="545">
        <v>0</v>
      </c>
      <c r="AQ110" s="545">
        <v>0</v>
      </c>
      <c r="AR110" s="545">
        <v>0</v>
      </c>
      <c r="AS110" s="545">
        <v>0</v>
      </c>
      <c r="AT110" s="545">
        <v>0</v>
      </c>
      <c r="AU110" s="545">
        <v>0</v>
      </c>
      <c r="AV110" s="545">
        <v>0</v>
      </c>
      <c r="AW110" s="545">
        <v>0</v>
      </c>
      <c r="AX110" s="545">
        <v>0</v>
      </c>
      <c r="AY110" s="545">
        <v>0</v>
      </c>
      <c r="AZ110" s="545">
        <v>0</v>
      </c>
      <c r="BA110" s="545">
        <v>0</v>
      </c>
      <c r="BB110" s="545">
        <v>0</v>
      </c>
      <c r="BC110" s="545">
        <v>0</v>
      </c>
      <c r="BD110" s="545">
        <v>8344.9711009277962</v>
      </c>
      <c r="BE110" s="545">
        <v>8967.8756492727134</v>
      </c>
      <c r="BF110" s="545">
        <v>8746.0663616417241</v>
      </c>
      <c r="BG110" s="545">
        <v>8573.4566255838345</v>
      </c>
      <c r="BH110" s="545">
        <v>7773.6656215861303</v>
      </c>
      <c r="BI110" s="545">
        <v>7271.1029856474042</v>
      </c>
      <c r="BJ110" s="545">
        <v>7146.3386831950838</v>
      </c>
      <c r="BK110" s="545">
        <v>7713.2979614412779</v>
      </c>
      <c r="BL110" s="545">
        <v>7505.7517297779495</v>
      </c>
      <c r="BM110" s="545">
        <v>7240.7194448488899</v>
      </c>
      <c r="BN110" s="545">
        <v>6607.3908428069362</v>
      </c>
      <c r="BO110" s="545">
        <v>5662.3260745426933</v>
      </c>
      <c r="BP110" s="545">
        <v>3423.8980269600597</v>
      </c>
      <c r="BQ110" s="545">
        <v>1338.3122026183714</v>
      </c>
      <c r="BR110" s="545">
        <v>613.1045024148608</v>
      </c>
      <c r="BS110" s="545">
        <v>308.69950149281647</v>
      </c>
      <c r="BT110" s="545">
        <v>129.10445570379807</v>
      </c>
      <c r="BU110" s="545">
        <v>36.910481334819451</v>
      </c>
      <c r="BV110" s="545">
        <v>3.9293961902214245</v>
      </c>
      <c r="BW110" s="545">
        <v>1.7548185579744124</v>
      </c>
      <c r="BX110" s="545">
        <v>1.3082865465561484</v>
      </c>
      <c r="BY110" s="545">
        <v>0.98515195685018264</v>
      </c>
      <c r="BZ110" s="545">
        <v>1.0201078119243741</v>
      </c>
      <c r="CA110" s="545">
        <v>0.65842755049324364</v>
      </c>
      <c r="CB110" s="545">
        <v>0.20696460798368854</v>
      </c>
      <c r="CC110" s="545">
        <v>3.2119946310726179E-5</v>
      </c>
      <c r="CD110" s="545">
        <v>-8.2028060151614234E-5</v>
      </c>
      <c r="CE110" s="545">
        <v>-1.250790284367854E-3</v>
      </c>
      <c r="CF110" s="545">
        <v>-1.4997654766396062E-3</v>
      </c>
      <c r="CG110" s="547">
        <v>-1.5242063426898799E-3</v>
      </c>
    </row>
    <row r="111" spans="1:85" x14ac:dyDescent="0.35">
      <c r="A111" s="439"/>
      <c r="B111" s="486"/>
      <c r="C111" s="486"/>
      <c r="D111" s="545"/>
      <c r="E111" s="545"/>
      <c r="F111" s="545"/>
      <c r="G111" s="545"/>
      <c r="H111" s="545"/>
      <c r="I111" s="545"/>
      <c r="J111" s="545"/>
      <c r="K111" s="545"/>
      <c r="L111" s="545"/>
      <c r="M111" s="545"/>
      <c r="N111" s="545"/>
      <c r="O111" s="545"/>
      <c r="P111" s="545"/>
      <c r="Q111" s="545"/>
      <c r="R111" s="545"/>
      <c r="S111" s="545"/>
      <c r="T111" s="545"/>
      <c r="U111" s="545"/>
      <c r="V111" s="545"/>
      <c r="W111" s="545"/>
      <c r="X111" s="545"/>
      <c r="Y111" s="545"/>
      <c r="Z111" s="545"/>
      <c r="AA111" s="545"/>
      <c r="AB111" s="545"/>
      <c r="AC111" s="545"/>
      <c r="AD111" s="545"/>
      <c r="AE111" s="545"/>
      <c r="AF111" s="545"/>
      <c r="AG111" s="545"/>
      <c r="AH111" s="545"/>
      <c r="AI111" s="545"/>
      <c r="AJ111" s="545"/>
      <c r="AK111" s="545"/>
      <c r="AL111" s="545"/>
      <c r="AM111" s="545"/>
      <c r="AN111" s="545"/>
      <c r="AO111" s="545"/>
      <c r="AP111" s="545"/>
      <c r="AQ111" s="545"/>
      <c r="AR111" s="545"/>
      <c r="AS111" s="545"/>
      <c r="AT111" s="545"/>
      <c r="AU111" s="545"/>
      <c r="AV111" s="545"/>
      <c r="AW111" s="545"/>
      <c r="AX111" s="545"/>
      <c r="AY111" s="545"/>
      <c r="AZ111" s="545"/>
      <c r="BA111" s="545"/>
      <c r="BB111" s="545"/>
      <c r="BC111" s="545"/>
      <c r="BD111" s="545"/>
      <c r="BE111" s="545"/>
      <c r="BF111" s="545"/>
      <c r="BG111" s="545"/>
      <c r="BH111" s="545"/>
      <c r="BI111" s="545"/>
      <c r="BJ111" s="545"/>
      <c r="BK111" s="545"/>
      <c r="BL111" s="545"/>
      <c r="BM111" s="545"/>
      <c r="BN111" s="545"/>
      <c r="BO111" s="545"/>
      <c r="BP111" s="545"/>
      <c r="BQ111" s="545"/>
      <c r="BR111" s="545"/>
      <c r="BS111" s="545"/>
      <c r="BT111" s="545"/>
      <c r="BU111" s="545"/>
      <c r="BV111" s="545"/>
      <c r="BW111" s="545"/>
      <c r="BX111" s="545"/>
      <c r="BY111" s="545"/>
      <c r="BZ111" s="545"/>
      <c r="CA111" s="545"/>
      <c r="CB111" s="545"/>
      <c r="CC111" s="545"/>
      <c r="CD111" s="545"/>
      <c r="CE111" s="545"/>
      <c r="CF111" s="545"/>
      <c r="CG111" s="547"/>
    </row>
    <row r="112" spans="1:85" ht="15" customHeight="1" x14ac:dyDescent="0.35">
      <c r="B112" s="69" t="s">
        <v>732</v>
      </c>
      <c r="D112" s="549">
        <v>0</v>
      </c>
      <c r="E112" s="549">
        <v>0</v>
      </c>
      <c r="F112" s="549">
        <v>0</v>
      </c>
      <c r="G112" s="549">
        <v>0</v>
      </c>
      <c r="H112" s="549">
        <v>0</v>
      </c>
      <c r="I112" s="549">
        <v>0</v>
      </c>
      <c r="J112" s="549">
        <v>0</v>
      </c>
      <c r="K112" s="549">
        <v>0</v>
      </c>
      <c r="L112" s="549">
        <v>0</v>
      </c>
      <c r="M112" s="549">
        <v>0</v>
      </c>
      <c r="N112" s="549">
        <v>0</v>
      </c>
      <c r="O112" s="549">
        <v>0</v>
      </c>
      <c r="P112" s="549">
        <v>0</v>
      </c>
      <c r="Q112" s="549">
        <v>0</v>
      </c>
      <c r="R112" s="549">
        <v>0</v>
      </c>
      <c r="S112" s="549">
        <v>0</v>
      </c>
      <c r="T112" s="549">
        <v>0</v>
      </c>
      <c r="U112" s="549">
        <v>0</v>
      </c>
      <c r="V112" s="549">
        <v>0</v>
      </c>
      <c r="W112" s="549">
        <v>0</v>
      </c>
      <c r="X112" s="549">
        <v>0</v>
      </c>
      <c r="Y112" s="549">
        <v>0</v>
      </c>
      <c r="Z112" s="549">
        <v>0</v>
      </c>
      <c r="AA112" s="549">
        <v>0</v>
      </c>
      <c r="AB112" s="549">
        <v>0</v>
      </c>
      <c r="AC112" s="549">
        <v>0</v>
      </c>
      <c r="AD112" s="549">
        <v>0</v>
      </c>
      <c r="AE112" s="549">
        <v>0</v>
      </c>
      <c r="AF112" s="549">
        <v>0</v>
      </c>
      <c r="AG112" s="549">
        <v>0</v>
      </c>
      <c r="AH112" s="549">
        <v>0</v>
      </c>
      <c r="AI112" s="549">
        <v>0</v>
      </c>
      <c r="AJ112" s="549">
        <v>0</v>
      </c>
      <c r="AK112" s="549">
        <v>0</v>
      </c>
      <c r="AL112" s="549">
        <v>0</v>
      </c>
      <c r="AM112" s="549">
        <v>0</v>
      </c>
      <c r="AN112" s="549">
        <v>0</v>
      </c>
      <c r="AO112" s="549">
        <v>0</v>
      </c>
      <c r="AP112" s="549">
        <v>0</v>
      </c>
      <c r="AQ112" s="549">
        <v>0</v>
      </c>
      <c r="AR112" s="549">
        <v>0</v>
      </c>
      <c r="AS112" s="549">
        <v>0</v>
      </c>
      <c r="AT112" s="549">
        <v>0</v>
      </c>
      <c r="AU112" s="549">
        <v>0</v>
      </c>
      <c r="AV112" s="549">
        <v>0</v>
      </c>
      <c r="AW112" s="549">
        <v>0</v>
      </c>
      <c r="AX112" s="549">
        <v>0</v>
      </c>
      <c r="AY112" s="549">
        <v>0</v>
      </c>
      <c r="AZ112" s="549">
        <v>1.2638083638461013</v>
      </c>
      <c r="BA112" s="549">
        <v>1.1218474890628529</v>
      </c>
      <c r="BB112" s="549">
        <v>1.4646643111688389</v>
      </c>
      <c r="BC112" s="549">
        <v>1.5160296517276037</v>
      </c>
      <c r="BD112" s="549">
        <f t="shared" ref="BD112:CG112" si="54">SUM(BD113:BD118)</f>
        <v>62.520345617582073</v>
      </c>
      <c r="BE112" s="549">
        <f t="shared" si="54"/>
        <v>63.299427165217196</v>
      </c>
      <c r="BF112" s="549">
        <f t="shared" si="54"/>
        <v>63.409102403647339</v>
      </c>
      <c r="BG112" s="549">
        <f t="shared" si="54"/>
        <v>65.27618797718273</v>
      </c>
      <c r="BH112" s="549">
        <f t="shared" si="54"/>
        <v>66.964612024330378</v>
      </c>
      <c r="BI112" s="549">
        <f t="shared" si="54"/>
        <v>69.391599752643472</v>
      </c>
      <c r="BJ112" s="549">
        <f t="shared" si="54"/>
        <v>68.502436382629526</v>
      </c>
      <c r="BK112" s="549">
        <f t="shared" si="54"/>
        <v>69.59524081576329</v>
      </c>
      <c r="BL112" s="549">
        <f t="shared" si="54"/>
        <v>66.548495958421981</v>
      </c>
      <c r="BM112" s="549">
        <f t="shared" si="54"/>
        <v>64.450756719908341</v>
      </c>
      <c r="BN112" s="549">
        <f t="shared" si="54"/>
        <v>58.20766640809029</v>
      </c>
      <c r="BO112" s="549">
        <f t="shared" si="54"/>
        <v>54.473569766061289</v>
      </c>
      <c r="BP112" s="549">
        <f t="shared" si="54"/>
        <v>50.000216225337063</v>
      </c>
      <c r="BQ112" s="549">
        <f t="shared" si="54"/>
        <v>43.798132804631386</v>
      </c>
      <c r="BR112" s="549">
        <f t="shared" si="54"/>
        <v>35.201686506959639</v>
      </c>
      <c r="BS112" s="549">
        <f t="shared" si="54"/>
        <v>36.983137047385163</v>
      </c>
      <c r="BT112" s="549">
        <f t="shared" si="54"/>
        <v>36.256682841961201</v>
      </c>
      <c r="BU112" s="549">
        <f t="shared" si="54"/>
        <v>36.498229126238002</v>
      </c>
      <c r="BV112" s="549">
        <f t="shared" si="54"/>
        <v>34.797972228824044</v>
      </c>
      <c r="BW112" s="549">
        <f t="shared" si="54"/>
        <v>31.743547376004255</v>
      </c>
      <c r="BX112" s="549">
        <f t="shared" si="54"/>
        <v>29.141771775196819</v>
      </c>
      <c r="BY112" s="549">
        <f t="shared" si="54"/>
        <v>27.242392297623493</v>
      </c>
      <c r="BZ112" s="549">
        <f t="shared" si="54"/>
        <v>25.810103953123008</v>
      </c>
      <c r="CA112" s="549">
        <f t="shared" si="54"/>
        <v>23.213914829389889</v>
      </c>
      <c r="CB112" s="549">
        <f t="shared" si="54"/>
        <v>22.649967248025707</v>
      </c>
      <c r="CC112" s="549">
        <f t="shared" si="54"/>
        <v>13.010838147995944</v>
      </c>
      <c r="CD112" s="549">
        <f t="shared" si="54"/>
        <v>9.579514329336785</v>
      </c>
      <c r="CE112" s="549">
        <f t="shared" si="54"/>
        <v>9.5850208325462187</v>
      </c>
      <c r="CF112" s="549">
        <f t="shared" si="54"/>
        <v>9.6161454454554587</v>
      </c>
      <c r="CG112" s="550">
        <f t="shared" si="54"/>
        <v>8.8141808111516546</v>
      </c>
    </row>
    <row r="113" spans="1:85" x14ac:dyDescent="0.35">
      <c r="B113" s="62" t="s">
        <v>763</v>
      </c>
      <c r="D113" s="545">
        <v>0</v>
      </c>
      <c r="E113" s="545">
        <v>0</v>
      </c>
      <c r="F113" s="545">
        <v>0</v>
      </c>
      <c r="G113" s="545">
        <v>0</v>
      </c>
      <c r="H113" s="545">
        <v>0</v>
      </c>
      <c r="I113" s="545">
        <v>0</v>
      </c>
      <c r="J113" s="545">
        <v>0</v>
      </c>
      <c r="K113" s="545">
        <v>0</v>
      </c>
      <c r="L113" s="545">
        <v>0</v>
      </c>
      <c r="M113" s="545">
        <v>0</v>
      </c>
      <c r="N113" s="545">
        <v>0</v>
      </c>
      <c r="O113" s="545">
        <v>0</v>
      </c>
      <c r="P113" s="545">
        <v>0</v>
      </c>
      <c r="Q113" s="545">
        <v>0</v>
      </c>
      <c r="R113" s="545">
        <v>0</v>
      </c>
      <c r="S113" s="545">
        <v>0</v>
      </c>
      <c r="T113" s="545">
        <v>0</v>
      </c>
      <c r="U113" s="545">
        <v>0</v>
      </c>
      <c r="V113" s="545">
        <v>0</v>
      </c>
      <c r="W113" s="545">
        <v>0</v>
      </c>
      <c r="X113" s="545">
        <v>0</v>
      </c>
      <c r="Y113" s="545">
        <v>0</v>
      </c>
      <c r="Z113" s="545">
        <v>0</v>
      </c>
      <c r="AA113" s="545">
        <v>0</v>
      </c>
      <c r="AB113" s="545">
        <v>0</v>
      </c>
      <c r="AC113" s="545">
        <v>0</v>
      </c>
      <c r="AD113" s="545">
        <v>0</v>
      </c>
      <c r="AE113" s="545">
        <v>0</v>
      </c>
      <c r="AF113" s="545">
        <v>0</v>
      </c>
      <c r="AG113" s="545">
        <v>0</v>
      </c>
      <c r="AH113" s="545">
        <v>0</v>
      </c>
      <c r="AI113" s="545">
        <v>0</v>
      </c>
      <c r="AJ113" s="545">
        <v>0</v>
      </c>
      <c r="AK113" s="545">
        <v>0</v>
      </c>
      <c r="AL113" s="545">
        <v>0</v>
      </c>
      <c r="AM113" s="545">
        <v>0</v>
      </c>
      <c r="AN113" s="545">
        <v>0</v>
      </c>
      <c r="AO113" s="545">
        <v>0</v>
      </c>
      <c r="AP113" s="545">
        <v>0</v>
      </c>
      <c r="AQ113" s="545">
        <v>0</v>
      </c>
      <c r="AR113" s="545">
        <v>0</v>
      </c>
      <c r="AS113" s="545">
        <v>0</v>
      </c>
      <c r="AT113" s="545">
        <v>0</v>
      </c>
      <c r="AU113" s="545">
        <v>0</v>
      </c>
      <c r="AV113" s="545">
        <v>0</v>
      </c>
      <c r="AW113" s="545">
        <v>0</v>
      </c>
      <c r="AX113" s="545">
        <v>0</v>
      </c>
      <c r="AY113" s="545">
        <v>0</v>
      </c>
      <c r="AZ113" s="545">
        <v>0</v>
      </c>
      <c r="BA113" s="545">
        <v>0</v>
      </c>
      <c r="BB113" s="545">
        <v>0</v>
      </c>
      <c r="BC113" s="545">
        <v>0</v>
      </c>
      <c r="BD113" s="545">
        <v>1.1866991157284896</v>
      </c>
      <c r="BE113" s="545">
        <v>1.1706848626261113</v>
      </c>
      <c r="BF113" s="545">
        <v>1.0661093034676794</v>
      </c>
      <c r="BG113" s="545">
        <v>1.091942641096868</v>
      </c>
      <c r="BH113" s="545">
        <v>0.93794813964338841</v>
      </c>
      <c r="BI113" s="545">
        <v>0.59293943762024026</v>
      </c>
      <c r="BJ113" s="545">
        <v>0.47681129490248603</v>
      </c>
      <c r="BK113" s="545">
        <v>0.3596039396198063</v>
      </c>
      <c r="BL113" s="545">
        <v>0.36314625813902551</v>
      </c>
      <c r="BM113" s="545">
        <v>3.3418266777271693E-2</v>
      </c>
      <c r="BN113" s="545">
        <v>9.4412058367354126E-2</v>
      </c>
      <c r="BO113" s="545">
        <v>6.3749676812455427E-2</v>
      </c>
      <c r="BP113" s="545">
        <v>5.1831793551928976E-2</v>
      </c>
      <c r="BQ113" s="545">
        <v>1.3926194612133668E-2</v>
      </c>
      <c r="BR113" s="545">
        <v>2.5116335321094326E-3</v>
      </c>
      <c r="BS113" s="545">
        <v>1.9130570095918027E-2</v>
      </c>
      <c r="BT113" s="545">
        <v>3.2522522178759258E-3</v>
      </c>
      <c r="BU113" s="545">
        <v>2.1710652631365336E-3</v>
      </c>
      <c r="BV113" s="545">
        <v>0</v>
      </c>
      <c r="BW113" s="545">
        <v>0</v>
      </c>
      <c r="BX113" s="545">
        <v>0</v>
      </c>
      <c r="BY113" s="545">
        <v>0</v>
      </c>
      <c r="BZ113" s="545">
        <v>0</v>
      </c>
      <c r="CA113" s="545">
        <v>0</v>
      </c>
      <c r="CB113" s="545">
        <v>0</v>
      </c>
      <c r="CC113" s="545">
        <v>0</v>
      </c>
      <c r="CD113" s="545">
        <v>0</v>
      </c>
      <c r="CE113" s="545">
        <v>0</v>
      </c>
      <c r="CF113" s="545">
        <v>0</v>
      </c>
      <c r="CG113" s="547">
        <v>0</v>
      </c>
    </row>
    <row r="114" spans="1:85" x14ac:dyDescent="0.35">
      <c r="B114" s="62" t="s">
        <v>764</v>
      </c>
      <c r="D114" s="545">
        <v>0</v>
      </c>
      <c r="E114" s="545">
        <v>0</v>
      </c>
      <c r="F114" s="545">
        <v>0</v>
      </c>
      <c r="G114" s="545">
        <v>0</v>
      </c>
      <c r="H114" s="545">
        <v>0</v>
      </c>
      <c r="I114" s="545">
        <v>0</v>
      </c>
      <c r="J114" s="545">
        <v>0</v>
      </c>
      <c r="K114" s="545">
        <v>0</v>
      </c>
      <c r="L114" s="545">
        <v>0</v>
      </c>
      <c r="M114" s="545">
        <v>0</v>
      </c>
      <c r="N114" s="545">
        <v>0</v>
      </c>
      <c r="O114" s="545">
        <v>0</v>
      </c>
      <c r="P114" s="545">
        <v>0</v>
      </c>
      <c r="Q114" s="545">
        <v>0</v>
      </c>
      <c r="R114" s="545">
        <v>0</v>
      </c>
      <c r="S114" s="545">
        <v>0</v>
      </c>
      <c r="T114" s="545">
        <v>0</v>
      </c>
      <c r="U114" s="545">
        <v>0</v>
      </c>
      <c r="V114" s="545">
        <v>0</v>
      </c>
      <c r="W114" s="545">
        <v>0</v>
      </c>
      <c r="X114" s="545">
        <v>0</v>
      </c>
      <c r="Y114" s="545">
        <v>0</v>
      </c>
      <c r="Z114" s="545">
        <v>0</v>
      </c>
      <c r="AA114" s="545">
        <v>0</v>
      </c>
      <c r="AB114" s="545">
        <v>0</v>
      </c>
      <c r="AC114" s="545">
        <v>0</v>
      </c>
      <c r="AD114" s="545">
        <v>0</v>
      </c>
      <c r="AE114" s="545">
        <v>0</v>
      </c>
      <c r="AF114" s="545">
        <v>0</v>
      </c>
      <c r="AG114" s="545">
        <v>0</v>
      </c>
      <c r="AH114" s="545">
        <v>0</v>
      </c>
      <c r="AI114" s="545">
        <v>0</v>
      </c>
      <c r="AJ114" s="545">
        <v>0</v>
      </c>
      <c r="AK114" s="545">
        <v>0</v>
      </c>
      <c r="AL114" s="545">
        <v>0</v>
      </c>
      <c r="AM114" s="545">
        <v>0</v>
      </c>
      <c r="AN114" s="545">
        <v>0</v>
      </c>
      <c r="AO114" s="545">
        <v>0</v>
      </c>
      <c r="AP114" s="545">
        <v>0</v>
      </c>
      <c r="AQ114" s="545">
        <v>0</v>
      </c>
      <c r="AR114" s="545">
        <v>0</v>
      </c>
      <c r="AS114" s="545">
        <v>0</v>
      </c>
      <c r="AT114" s="545">
        <v>0</v>
      </c>
      <c r="AU114" s="545">
        <v>0</v>
      </c>
      <c r="AV114" s="545">
        <v>0</v>
      </c>
      <c r="AW114" s="545">
        <v>0</v>
      </c>
      <c r="AX114" s="545">
        <v>0</v>
      </c>
      <c r="AY114" s="545">
        <v>0</v>
      </c>
      <c r="AZ114" s="545">
        <v>0</v>
      </c>
      <c r="BA114" s="545">
        <v>0</v>
      </c>
      <c r="BB114" s="545">
        <v>0</v>
      </c>
      <c r="BC114" s="545">
        <v>0</v>
      </c>
      <c r="BD114" s="545">
        <v>1.5076075560448992</v>
      </c>
      <c r="BE114" s="545">
        <v>1.7192607605730039</v>
      </c>
      <c r="BF114" s="545">
        <v>1.5040714507121515</v>
      </c>
      <c r="BG114" s="545">
        <v>1.5835908430737831</v>
      </c>
      <c r="BH114" s="545">
        <v>1.420235339131632</v>
      </c>
      <c r="BI114" s="545">
        <v>1.20895379233997</v>
      </c>
      <c r="BJ114" s="545">
        <v>0.96247525355765562</v>
      </c>
      <c r="BK114" s="545">
        <v>0.90750388170062601</v>
      </c>
      <c r="BL114" s="545">
        <v>0.74758235163624942</v>
      </c>
      <c r="BM114" s="545">
        <v>0.24915339666101388</v>
      </c>
      <c r="BN114" s="545">
        <v>7.5573006844904103E-2</v>
      </c>
      <c r="BO114" s="545">
        <v>6.0422641698969007E-2</v>
      </c>
      <c r="BP114" s="545">
        <v>5.3853532678383782E-2</v>
      </c>
      <c r="BQ114" s="545">
        <v>0</v>
      </c>
      <c r="BR114" s="545">
        <v>0</v>
      </c>
      <c r="BS114" s="545">
        <v>1.813779189013677E-2</v>
      </c>
      <c r="BT114" s="545">
        <v>1.4336928508849559E-3</v>
      </c>
      <c r="BU114" s="545">
        <v>7.2542919841164519E-3</v>
      </c>
      <c r="BV114" s="545">
        <v>0</v>
      </c>
      <c r="BW114" s="545">
        <v>0</v>
      </c>
      <c r="BX114" s="545">
        <v>0</v>
      </c>
      <c r="BY114" s="545">
        <v>0</v>
      </c>
      <c r="BZ114" s="545">
        <v>0</v>
      </c>
      <c r="CA114" s="545">
        <v>0</v>
      </c>
      <c r="CB114" s="545">
        <v>0</v>
      </c>
      <c r="CC114" s="545">
        <v>0</v>
      </c>
      <c r="CD114" s="545">
        <v>0</v>
      </c>
      <c r="CE114" s="545">
        <v>0</v>
      </c>
      <c r="CF114" s="545">
        <v>0</v>
      </c>
      <c r="CG114" s="547">
        <v>0</v>
      </c>
    </row>
    <row r="115" spans="1:85" x14ac:dyDescent="0.35">
      <c r="B115" s="62" t="s">
        <v>765</v>
      </c>
      <c r="D115" s="545">
        <v>0</v>
      </c>
      <c r="E115" s="545">
        <v>0</v>
      </c>
      <c r="F115" s="545">
        <v>0</v>
      </c>
      <c r="G115" s="545">
        <v>0</v>
      </c>
      <c r="H115" s="545">
        <v>0</v>
      </c>
      <c r="I115" s="545">
        <v>0</v>
      </c>
      <c r="J115" s="545">
        <v>0</v>
      </c>
      <c r="K115" s="545">
        <v>0</v>
      </c>
      <c r="L115" s="545">
        <v>0</v>
      </c>
      <c r="M115" s="545">
        <v>0</v>
      </c>
      <c r="N115" s="545">
        <v>0</v>
      </c>
      <c r="O115" s="545">
        <v>0</v>
      </c>
      <c r="P115" s="545">
        <v>0</v>
      </c>
      <c r="Q115" s="545">
        <v>0</v>
      </c>
      <c r="R115" s="545">
        <v>0</v>
      </c>
      <c r="S115" s="545">
        <v>0</v>
      </c>
      <c r="T115" s="545">
        <v>0</v>
      </c>
      <c r="U115" s="545">
        <v>0</v>
      </c>
      <c r="V115" s="545">
        <v>0</v>
      </c>
      <c r="W115" s="545">
        <v>0</v>
      </c>
      <c r="X115" s="545">
        <v>0</v>
      </c>
      <c r="Y115" s="545">
        <v>0</v>
      </c>
      <c r="Z115" s="545">
        <v>0</v>
      </c>
      <c r="AA115" s="545">
        <v>0</v>
      </c>
      <c r="AB115" s="545">
        <v>0</v>
      </c>
      <c r="AC115" s="545">
        <v>0</v>
      </c>
      <c r="AD115" s="545">
        <v>0</v>
      </c>
      <c r="AE115" s="545">
        <v>0</v>
      </c>
      <c r="AF115" s="545">
        <v>0</v>
      </c>
      <c r="AG115" s="545">
        <v>0</v>
      </c>
      <c r="AH115" s="545">
        <v>0</v>
      </c>
      <c r="AI115" s="545">
        <v>0</v>
      </c>
      <c r="AJ115" s="545">
        <v>0</v>
      </c>
      <c r="AK115" s="545">
        <v>0</v>
      </c>
      <c r="AL115" s="545">
        <v>0</v>
      </c>
      <c r="AM115" s="545">
        <v>0</v>
      </c>
      <c r="AN115" s="545">
        <v>0</v>
      </c>
      <c r="AO115" s="545">
        <v>0</v>
      </c>
      <c r="AP115" s="545">
        <v>0</v>
      </c>
      <c r="AQ115" s="545">
        <v>0</v>
      </c>
      <c r="AR115" s="545">
        <v>0</v>
      </c>
      <c r="AS115" s="545">
        <v>0</v>
      </c>
      <c r="AT115" s="545">
        <v>0</v>
      </c>
      <c r="AU115" s="545">
        <v>0</v>
      </c>
      <c r="AV115" s="545">
        <v>0</v>
      </c>
      <c r="AW115" s="545">
        <v>0</v>
      </c>
      <c r="AX115" s="545">
        <v>0</v>
      </c>
      <c r="AY115" s="545">
        <v>0</v>
      </c>
      <c r="AZ115" s="545">
        <v>0</v>
      </c>
      <c r="BA115" s="545">
        <v>0</v>
      </c>
      <c r="BB115" s="545">
        <v>0</v>
      </c>
      <c r="BC115" s="545">
        <v>0</v>
      </c>
      <c r="BD115" s="545">
        <v>55.570849912089322</v>
      </c>
      <c r="BE115" s="545">
        <v>56.603481987736558</v>
      </c>
      <c r="BF115" s="545">
        <v>57.92873809039159</v>
      </c>
      <c r="BG115" s="545">
        <v>59.909825515948327</v>
      </c>
      <c r="BH115" s="545">
        <v>61.883483903050411</v>
      </c>
      <c r="BI115" s="545">
        <v>64.86344294027225</v>
      </c>
      <c r="BJ115" s="545">
        <v>64.135873888615649</v>
      </c>
      <c r="BK115" s="545">
        <v>65.430598442525067</v>
      </c>
      <c r="BL115" s="545">
        <v>62.529771563106344</v>
      </c>
      <c r="BM115" s="545">
        <v>60.628624762012024</v>
      </c>
      <c r="BN115" s="545">
        <v>53.867282028786057</v>
      </c>
      <c r="BO115" s="545">
        <v>48.065942278135097</v>
      </c>
      <c r="BP115" s="545">
        <v>33.040307913694193</v>
      </c>
      <c r="BQ115" s="545">
        <v>12.485838929094347</v>
      </c>
      <c r="BR115" s="545">
        <v>2.5426525356231404</v>
      </c>
      <c r="BS115" s="545">
        <v>1.7754168530807763</v>
      </c>
      <c r="BT115" s="545">
        <v>0.55997293464983322</v>
      </c>
      <c r="BU115" s="545">
        <v>0.32221578789825717</v>
      </c>
      <c r="BV115" s="545">
        <v>0</v>
      </c>
      <c r="BW115" s="545">
        <v>0.55855506452502934</v>
      </c>
      <c r="BX115" s="545">
        <v>0.47164579756779396</v>
      </c>
      <c r="BY115" s="545">
        <v>0</v>
      </c>
      <c r="BZ115" s="545">
        <v>1.5853076977733294</v>
      </c>
      <c r="CA115" s="545">
        <v>-0.11362102785438583</v>
      </c>
      <c r="CB115" s="545">
        <v>2.7928716579001867E-2</v>
      </c>
      <c r="CC115" s="545">
        <v>0.25339408512108069</v>
      </c>
      <c r="CD115" s="545">
        <v>0.24267028122549941</v>
      </c>
      <c r="CE115" s="545">
        <v>0.24317953838392842</v>
      </c>
      <c r="CF115" s="545">
        <v>0.24277147474243632</v>
      </c>
      <c r="CG115" s="547">
        <v>0.23182595421211605</v>
      </c>
    </row>
    <row r="116" spans="1:85" x14ac:dyDescent="0.35">
      <c r="B116" s="62" t="s">
        <v>767</v>
      </c>
      <c r="C116" s="439"/>
      <c r="D116" s="545">
        <v>0</v>
      </c>
      <c r="E116" s="545">
        <v>0</v>
      </c>
      <c r="F116" s="545">
        <v>0</v>
      </c>
      <c r="G116" s="545">
        <v>0</v>
      </c>
      <c r="H116" s="545">
        <v>0</v>
      </c>
      <c r="I116" s="545">
        <v>0</v>
      </c>
      <c r="J116" s="545">
        <v>0</v>
      </c>
      <c r="K116" s="545">
        <v>0</v>
      </c>
      <c r="L116" s="545">
        <v>0</v>
      </c>
      <c r="M116" s="545">
        <v>0</v>
      </c>
      <c r="N116" s="545">
        <v>0</v>
      </c>
      <c r="O116" s="545">
        <v>0</v>
      </c>
      <c r="P116" s="545">
        <v>0</v>
      </c>
      <c r="Q116" s="545">
        <v>0</v>
      </c>
      <c r="R116" s="545">
        <v>0</v>
      </c>
      <c r="S116" s="545">
        <v>0</v>
      </c>
      <c r="T116" s="545">
        <v>0</v>
      </c>
      <c r="U116" s="545">
        <v>0</v>
      </c>
      <c r="V116" s="545">
        <v>0</v>
      </c>
      <c r="W116" s="545">
        <v>0</v>
      </c>
      <c r="X116" s="545">
        <v>0</v>
      </c>
      <c r="Y116" s="545">
        <v>0</v>
      </c>
      <c r="Z116" s="545">
        <v>0</v>
      </c>
      <c r="AA116" s="545">
        <v>0</v>
      </c>
      <c r="AB116" s="545">
        <v>0</v>
      </c>
      <c r="AC116" s="545">
        <v>0</v>
      </c>
      <c r="AD116" s="545">
        <v>0</v>
      </c>
      <c r="AE116" s="545">
        <v>0</v>
      </c>
      <c r="AF116" s="545">
        <v>0</v>
      </c>
      <c r="AG116" s="545">
        <v>0</v>
      </c>
      <c r="AH116" s="545">
        <v>0</v>
      </c>
      <c r="AI116" s="545">
        <v>0</v>
      </c>
      <c r="AJ116" s="545">
        <v>0</v>
      </c>
      <c r="AK116" s="545">
        <v>0</v>
      </c>
      <c r="AL116" s="545">
        <v>0</v>
      </c>
      <c r="AM116" s="545">
        <v>0</v>
      </c>
      <c r="AN116" s="545">
        <v>0</v>
      </c>
      <c r="AO116" s="545">
        <v>0</v>
      </c>
      <c r="AP116" s="545">
        <v>0</v>
      </c>
      <c r="AQ116" s="545">
        <v>0</v>
      </c>
      <c r="AR116" s="545">
        <v>0</v>
      </c>
      <c r="AS116" s="545">
        <v>0</v>
      </c>
      <c r="AT116" s="545">
        <v>0</v>
      </c>
      <c r="AU116" s="545">
        <v>0</v>
      </c>
      <c r="AV116" s="545">
        <v>0</v>
      </c>
      <c r="AW116" s="545">
        <v>0</v>
      </c>
      <c r="AX116" s="545">
        <v>0</v>
      </c>
      <c r="AY116" s="545">
        <v>0</v>
      </c>
      <c r="AZ116" s="545">
        <v>0</v>
      </c>
      <c r="BA116" s="545">
        <v>0</v>
      </c>
      <c r="BB116" s="545">
        <v>0</v>
      </c>
      <c r="BC116" s="545">
        <v>0</v>
      </c>
      <c r="BD116" s="545">
        <v>0</v>
      </c>
      <c r="BE116" s="545">
        <v>0</v>
      </c>
      <c r="BF116" s="545">
        <v>0</v>
      </c>
      <c r="BG116" s="545">
        <v>0</v>
      </c>
      <c r="BH116" s="545">
        <v>0</v>
      </c>
      <c r="BI116" s="545">
        <v>0</v>
      </c>
      <c r="BJ116" s="545">
        <v>0</v>
      </c>
      <c r="BK116" s="545">
        <v>0</v>
      </c>
      <c r="BL116" s="545">
        <v>0</v>
      </c>
      <c r="BM116" s="545">
        <v>0</v>
      </c>
      <c r="BN116" s="545">
        <v>0</v>
      </c>
      <c r="BO116" s="545">
        <v>0</v>
      </c>
      <c r="BP116" s="545">
        <v>0</v>
      </c>
      <c r="BQ116" s="545">
        <v>0</v>
      </c>
      <c r="BR116" s="545">
        <v>0</v>
      </c>
      <c r="BS116" s="545">
        <v>0</v>
      </c>
      <c r="BT116" s="545">
        <v>0</v>
      </c>
      <c r="BU116" s="545">
        <v>0</v>
      </c>
      <c r="BV116" s="545">
        <v>0</v>
      </c>
      <c r="BW116" s="545">
        <v>0</v>
      </c>
      <c r="BX116" s="545">
        <v>0</v>
      </c>
      <c r="BY116" s="545">
        <v>0</v>
      </c>
      <c r="BZ116" s="545">
        <v>0</v>
      </c>
      <c r="CA116" s="545">
        <v>0</v>
      </c>
      <c r="CB116" s="545">
        <v>0</v>
      </c>
      <c r="CC116" s="545">
        <v>0</v>
      </c>
      <c r="CD116" s="545">
        <v>0</v>
      </c>
      <c r="CE116" s="545">
        <v>0</v>
      </c>
      <c r="CF116" s="545">
        <v>0</v>
      </c>
      <c r="CG116" s="547">
        <v>0</v>
      </c>
    </row>
    <row r="117" spans="1:85" x14ac:dyDescent="0.35">
      <c r="A117" s="439"/>
      <c r="B117" s="62" t="s">
        <v>760</v>
      </c>
      <c r="C117" s="439"/>
      <c r="D117" s="545">
        <v>0</v>
      </c>
      <c r="E117" s="545">
        <v>0</v>
      </c>
      <c r="F117" s="545">
        <v>0</v>
      </c>
      <c r="G117" s="545">
        <v>0</v>
      </c>
      <c r="H117" s="545">
        <v>0</v>
      </c>
      <c r="I117" s="545">
        <v>0</v>
      </c>
      <c r="J117" s="545">
        <v>0</v>
      </c>
      <c r="K117" s="545">
        <v>0</v>
      </c>
      <c r="L117" s="545">
        <v>0</v>
      </c>
      <c r="M117" s="545">
        <v>0</v>
      </c>
      <c r="N117" s="545">
        <v>0</v>
      </c>
      <c r="O117" s="545">
        <v>0</v>
      </c>
      <c r="P117" s="545">
        <v>0</v>
      </c>
      <c r="Q117" s="545">
        <v>0</v>
      </c>
      <c r="R117" s="545">
        <v>0</v>
      </c>
      <c r="S117" s="545">
        <v>0</v>
      </c>
      <c r="T117" s="545">
        <v>0</v>
      </c>
      <c r="U117" s="545">
        <v>0</v>
      </c>
      <c r="V117" s="545">
        <v>0</v>
      </c>
      <c r="W117" s="545">
        <v>0</v>
      </c>
      <c r="X117" s="545">
        <v>0</v>
      </c>
      <c r="Y117" s="545">
        <v>0</v>
      </c>
      <c r="Z117" s="545">
        <v>0</v>
      </c>
      <c r="AA117" s="545">
        <v>0</v>
      </c>
      <c r="AB117" s="545">
        <v>0</v>
      </c>
      <c r="AC117" s="545">
        <v>0</v>
      </c>
      <c r="AD117" s="545">
        <v>0</v>
      </c>
      <c r="AE117" s="545">
        <v>0</v>
      </c>
      <c r="AF117" s="545">
        <v>0</v>
      </c>
      <c r="AG117" s="545">
        <v>0</v>
      </c>
      <c r="AH117" s="545">
        <v>0</v>
      </c>
      <c r="AI117" s="545">
        <v>0</v>
      </c>
      <c r="AJ117" s="545">
        <v>0</v>
      </c>
      <c r="AK117" s="545">
        <v>0</v>
      </c>
      <c r="AL117" s="545">
        <v>0</v>
      </c>
      <c r="AM117" s="545">
        <v>0</v>
      </c>
      <c r="AN117" s="545">
        <v>0</v>
      </c>
      <c r="AO117" s="545">
        <v>0</v>
      </c>
      <c r="AP117" s="545">
        <v>0</v>
      </c>
      <c r="AQ117" s="545">
        <v>0</v>
      </c>
      <c r="AR117" s="545">
        <v>0</v>
      </c>
      <c r="AS117" s="545">
        <v>0</v>
      </c>
      <c r="AT117" s="545">
        <v>0</v>
      </c>
      <c r="AU117" s="545">
        <v>0</v>
      </c>
      <c r="AV117" s="545">
        <v>0</v>
      </c>
      <c r="AW117" s="545">
        <v>0</v>
      </c>
      <c r="AX117" s="545">
        <v>0</v>
      </c>
      <c r="AY117" s="545">
        <v>0</v>
      </c>
      <c r="AZ117" s="545">
        <v>0</v>
      </c>
      <c r="BA117" s="545">
        <v>0</v>
      </c>
      <c r="BB117" s="545">
        <v>0</v>
      </c>
      <c r="BC117" s="545">
        <v>0</v>
      </c>
      <c r="BD117" s="545">
        <v>0</v>
      </c>
      <c r="BE117" s="545">
        <v>0</v>
      </c>
      <c r="BF117" s="545">
        <v>0</v>
      </c>
      <c r="BG117" s="545">
        <v>0</v>
      </c>
      <c r="BH117" s="545">
        <v>0</v>
      </c>
      <c r="BI117" s="545">
        <v>0</v>
      </c>
      <c r="BJ117" s="545">
        <v>0</v>
      </c>
      <c r="BK117" s="545">
        <v>0</v>
      </c>
      <c r="BL117" s="545">
        <v>3.5689820828226464E-2</v>
      </c>
      <c r="BM117" s="545">
        <v>0.7133839761414682</v>
      </c>
      <c r="BN117" s="545">
        <v>1.5583400260426548</v>
      </c>
      <c r="BO117" s="545">
        <v>3.6653244427330742</v>
      </c>
      <c r="BP117" s="545">
        <v>14.252120236821222</v>
      </c>
      <c r="BQ117" s="545">
        <v>29.415481179273606</v>
      </c>
      <c r="BR117" s="545">
        <v>31.999426057943317</v>
      </c>
      <c r="BS117" s="545">
        <v>34.721729365227709</v>
      </c>
      <c r="BT117" s="545">
        <v>35.284586332012509</v>
      </c>
      <c r="BU117" s="545">
        <v>35.961844682703642</v>
      </c>
      <c r="BV117" s="545">
        <v>34.635056932795841</v>
      </c>
      <c r="BW117" s="545">
        <v>31.039192599606935</v>
      </c>
      <c r="BX117" s="545">
        <v>28.558119054855737</v>
      </c>
      <c r="BY117" s="545">
        <v>27.144828085803606</v>
      </c>
      <c r="BZ117" s="545">
        <v>24.139566347052458</v>
      </c>
      <c r="CA117" s="545">
        <v>23.249898377864046</v>
      </c>
      <c r="CB117" s="545">
        <v>22.549982820476984</v>
      </c>
      <c r="CC117" s="545">
        <v>12.695106816181232</v>
      </c>
      <c r="CD117" s="545">
        <v>9.2837925516470037</v>
      </c>
      <c r="CE117" s="545">
        <v>9.2983582188340019</v>
      </c>
      <c r="CF117" s="545">
        <v>9.3397721517394459</v>
      </c>
      <c r="CG117" s="547">
        <v>8.5585005229667566</v>
      </c>
    </row>
    <row r="118" spans="1:85" s="452" customFormat="1" ht="16" thickBot="1" x14ac:dyDescent="0.3">
      <c r="B118" s="189" t="s">
        <v>780</v>
      </c>
      <c r="C118" s="566"/>
      <c r="D118" s="567">
        <v>0</v>
      </c>
      <c r="E118" s="567">
        <v>0</v>
      </c>
      <c r="F118" s="567">
        <v>0</v>
      </c>
      <c r="G118" s="567">
        <v>0</v>
      </c>
      <c r="H118" s="567">
        <v>0</v>
      </c>
      <c r="I118" s="567">
        <v>0</v>
      </c>
      <c r="J118" s="567">
        <v>0</v>
      </c>
      <c r="K118" s="567">
        <v>0</v>
      </c>
      <c r="L118" s="567">
        <v>0</v>
      </c>
      <c r="M118" s="567">
        <v>0</v>
      </c>
      <c r="N118" s="567">
        <v>0</v>
      </c>
      <c r="O118" s="567">
        <v>0</v>
      </c>
      <c r="P118" s="567">
        <v>0</v>
      </c>
      <c r="Q118" s="567">
        <v>0</v>
      </c>
      <c r="R118" s="567">
        <v>0</v>
      </c>
      <c r="S118" s="567">
        <v>0</v>
      </c>
      <c r="T118" s="567">
        <v>0</v>
      </c>
      <c r="U118" s="567">
        <v>0</v>
      </c>
      <c r="V118" s="567">
        <v>0</v>
      </c>
      <c r="W118" s="567">
        <v>0</v>
      </c>
      <c r="X118" s="567">
        <v>0</v>
      </c>
      <c r="Y118" s="567">
        <v>0</v>
      </c>
      <c r="Z118" s="567">
        <v>0</v>
      </c>
      <c r="AA118" s="567">
        <v>0</v>
      </c>
      <c r="AB118" s="567">
        <v>0</v>
      </c>
      <c r="AC118" s="567">
        <v>0</v>
      </c>
      <c r="AD118" s="567">
        <v>0</v>
      </c>
      <c r="AE118" s="567">
        <v>0</v>
      </c>
      <c r="AF118" s="567">
        <v>0</v>
      </c>
      <c r="AG118" s="567">
        <v>0</v>
      </c>
      <c r="AH118" s="567">
        <v>0</v>
      </c>
      <c r="AI118" s="567">
        <v>0</v>
      </c>
      <c r="AJ118" s="567">
        <v>0</v>
      </c>
      <c r="AK118" s="567">
        <v>0</v>
      </c>
      <c r="AL118" s="567">
        <v>0</v>
      </c>
      <c r="AM118" s="567">
        <v>0</v>
      </c>
      <c r="AN118" s="567">
        <v>0</v>
      </c>
      <c r="AO118" s="567">
        <v>0</v>
      </c>
      <c r="AP118" s="567">
        <v>0</v>
      </c>
      <c r="AQ118" s="567">
        <v>0</v>
      </c>
      <c r="AR118" s="567">
        <v>0</v>
      </c>
      <c r="AS118" s="567">
        <v>0</v>
      </c>
      <c r="AT118" s="567">
        <v>0</v>
      </c>
      <c r="AU118" s="567">
        <v>0</v>
      </c>
      <c r="AV118" s="567">
        <v>0</v>
      </c>
      <c r="AW118" s="567">
        <v>0</v>
      </c>
      <c r="AX118" s="567">
        <v>0</v>
      </c>
      <c r="AY118" s="567">
        <v>0</v>
      </c>
      <c r="AZ118" s="567">
        <v>1.2638083638461013</v>
      </c>
      <c r="BA118" s="567">
        <v>1.1218474890628529</v>
      </c>
      <c r="BB118" s="567">
        <v>1.4646643111688389</v>
      </c>
      <c r="BC118" s="567">
        <v>1.5160296517276037</v>
      </c>
      <c r="BD118" s="567">
        <v>4.2551890337193639</v>
      </c>
      <c r="BE118" s="567">
        <v>3.8059995542815233</v>
      </c>
      <c r="BF118" s="567">
        <v>2.9101835590759166</v>
      </c>
      <c r="BG118" s="567">
        <v>2.6908289770637501</v>
      </c>
      <c r="BH118" s="567">
        <v>2.7229446425049351</v>
      </c>
      <c r="BI118" s="567">
        <v>2.726263582411006</v>
      </c>
      <c r="BJ118" s="567">
        <v>2.9272759455537241</v>
      </c>
      <c r="BK118" s="567">
        <v>2.8975345519177838</v>
      </c>
      <c r="BL118" s="567">
        <v>2.8723059647121465</v>
      </c>
      <c r="BM118" s="567">
        <v>2.8261763183165711</v>
      </c>
      <c r="BN118" s="567">
        <v>2.6120592880493185</v>
      </c>
      <c r="BO118" s="567">
        <v>2.618130726681692</v>
      </c>
      <c r="BP118" s="567">
        <v>2.6021027485913355</v>
      </c>
      <c r="BQ118" s="567">
        <v>1.8828865016512977</v>
      </c>
      <c r="BR118" s="567">
        <v>0.65709627986107244</v>
      </c>
      <c r="BS118" s="567">
        <v>0.44872246709062469</v>
      </c>
      <c r="BT118" s="567">
        <v>0.40743763023009844</v>
      </c>
      <c r="BU118" s="567">
        <v>0.20474329838885041</v>
      </c>
      <c r="BV118" s="567">
        <v>0.16291529602820032</v>
      </c>
      <c r="BW118" s="567">
        <v>0.14579971187228885</v>
      </c>
      <c r="BX118" s="567">
        <v>0.11200692277328521</v>
      </c>
      <c r="BY118" s="567">
        <v>9.7564211819886587E-2</v>
      </c>
      <c r="BZ118" s="567">
        <v>8.5229908297218201E-2</v>
      </c>
      <c r="CA118" s="567">
        <v>7.7637479380229579E-2</v>
      </c>
      <c r="CB118" s="567">
        <v>7.2055710969722103E-2</v>
      </c>
      <c r="CC118" s="567">
        <v>6.2337246693631561E-2</v>
      </c>
      <c r="CD118" s="567">
        <v>5.3051496464281395E-2</v>
      </c>
      <c r="CE118" s="567">
        <v>4.3483075328287053E-2</v>
      </c>
      <c r="CF118" s="567">
        <v>3.360181897357517E-2</v>
      </c>
      <c r="CG118" s="568">
        <v>2.3854333972782523E-2</v>
      </c>
    </row>
    <row r="119" spans="1:85" ht="31" x14ac:dyDescent="0.35">
      <c r="A119" s="519"/>
      <c r="B119" s="520" t="s">
        <v>782</v>
      </c>
      <c r="C119" s="521"/>
      <c r="D119" s="504" t="s">
        <v>644</v>
      </c>
      <c r="E119" s="504" t="s">
        <v>645</v>
      </c>
      <c r="F119" s="504" t="s">
        <v>646</v>
      </c>
      <c r="G119" s="504" t="s">
        <v>647</v>
      </c>
      <c r="H119" s="504" t="s">
        <v>648</v>
      </c>
      <c r="I119" s="504" t="s">
        <v>649</v>
      </c>
      <c r="J119" s="504" t="s">
        <v>650</v>
      </c>
      <c r="K119" s="504" t="s">
        <v>651</v>
      </c>
      <c r="L119" s="504" t="s">
        <v>652</v>
      </c>
      <c r="M119" s="504" t="s">
        <v>653</v>
      </c>
      <c r="N119" s="504" t="s">
        <v>654</v>
      </c>
      <c r="O119" s="504" t="s">
        <v>655</v>
      </c>
      <c r="P119" s="504" t="s">
        <v>656</v>
      </c>
      <c r="Q119" s="504" t="s">
        <v>657</v>
      </c>
      <c r="R119" s="504" t="s">
        <v>658</v>
      </c>
      <c r="S119" s="504" t="s">
        <v>659</v>
      </c>
      <c r="T119" s="504" t="s">
        <v>660</v>
      </c>
      <c r="U119" s="504" t="s">
        <v>661</v>
      </c>
      <c r="V119" s="504" t="s">
        <v>662</v>
      </c>
      <c r="W119" s="504" t="s">
        <v>663</v>
      </c>
      <c r="X119" s="504" t="s">
        <v>664</v>
      </c>
      <c r="Y119" s="504" t="s">
        <v>665</v>
      </c>
      <c r="Z119" s="504" t="s">
        <v>666</v>
      </c>
      <c r="AA119" s="504" t="s">
        <v>667</v>
      </c>
      <c r="AB119" s="504" t="s">
        <v>668</v>
      </c>
      <c r="AC119" s="504" t="s">
        <v>669</v>
      </c>
      <c r="AD119" s="504" t="s">
        <v>670</v>
      </c>
      <c r="AE119" s="504" t="s">
        <v>671</v>
      </c>
      <c r="AF119" s="504" t="s">
        <v>672</v>
      </c>
      <c r="AG119" s="504" t="s">
        <v>673</v>
      </c>
      <c r="AH119" s="504" t="s">
        <v>674</v>
      </c>
      <c r="AI119" s="504" t="s">
        <v>675</v>
      </c>
      <c r="AJ119" s="504" t="s">
        <v>676</v>
      </c>
      <c r="AK119" s="504" t="s">
        <v>677</v>
      </c>
      <c r="AL119" s="504" t="s">
        <v>678</v>
      </c>
      <c r="AM119" s="504" t="s">
        <v>679</v>
      </c>
      <c r="AN119" s="504" t="s">
        <v>680</v>
      </c>
      <c r="AO119" s="504" t="s">
        <v>681</v>
      </c>
      <c r="AP119" s="504" t="s">
        <v>682</v>
      </c>
      <c r="AQ119" s="504" t="s">
        <v>683</v>
      </c>
      <c r="AR119" s="504" t="s">
        <v>684</v>
      </c>
      <c r="AS119" s="504" t="s">
        <v>685</v>
      </c>
      <c r="AT119" s="504" t="s">
        <v>686</v>
      </c>
      <c r="AU119" s="504" t="s">
        <v>687</v>
      </c>
      <c r="AV119" s="504" t="s">
        <v>688</v>
      </c>
      <c r="AW119" s="504" t="s">
        <v>689</v>
      </c>
      <c r="AX119" s="504" t="s">
        <v>690</v>
      </c>
      <c r="AY119" s="504" t="s">
        <v>691</v>
      </c>
      <c r="AZ119" s="504" t="s">
        <v>692</v>
      </c>
      <c r="BA119" s="504" t="s">
        <v>693</v>
      </c>
      <c r="BB119" s="504" t="s">
        <v>694</v>
      </c>
      <c r="BC119" s="504" t="s">
        <v>695</v>
      </c>
      <c r="BD119" s="504" t="s">
        <v>696</v>
      </c>
      <c r="BE119" s="504" t="s">
        <v>697</v>
      </c>
      <c r="BF119" s="504" t="s">
        <v>698</v>
      </c>
      <c r="BG119" s="504" t="s">
        <v>699</v>
      </c>
      <c r="BH119" s="504" t="s">
        <v>700</v>
      </c>
      <c r="BI119" s="504" t="s">
        <v>701</v>
      </c>
      <c r="BJ119" s="504" t="s">
        <v>702</v>
      </c>
      <c r="BK119" s="504" t="s">
        <v>703</v>
      </c>
      <c r="BL119" s="504" t="s">
        <v>704</v>
      </c>
      <c r="BM119" s="504" t="s">
        <v>705</v>
      </c>
      <c r="BN119" s="504" t="s">
        <v>706</v>
      </c>
      <c r="BO119" s="504" t="s">
        <v>707</v>
      </c>
      <c r="BP119" s="504" t="s">
        <v>708</v>
      </c>
      <c r="BQ119" s="504" t="s">
        <v>709</v>
      </c>
      <c r="BR119" s="504" t="s">
        <v>710</v>
      </c>
      <c r="BS119" s="504" t="s">
        <v>711</v>
      </c>
      <c r="BT119" s="504" t="s">
        <v>712</v>
      </c>
      <c r="BU119" s="504" t="s">
        <v>713</v>
      </c>
      <c r="BV119" s="504" t="s">
        <v>714</v>
      </c>
      <c r="BW119" s="504" t="s">
        <v>715</v>
      </c>
      <c r="BX119" s="504" t="s">
        <v>716</v>
      </c>
      <c r="BY119" s="504" t="s">
        <v>717</v>
      </c>
      <c r="BZ119" s="504" t="s">
        <v>718</v>
      </c>
      <c r="CA119" s="504" t="s">
        <v>719</v>
      </c>
      <c r="CB119" s="504" t="s">
        <v>720</v>
      </c>
      <c r="CC119" s="504" t="s">
        <v>721</v>
      </c>
      <c r="CD119" s="504" t="s">
        <v>722</v>
      </c>
      <c r="CE119" s="504" t="s">
        <v>723</v>
      </c>
      <c r="CF119" s="504" t="s">
        <v>724</v>
      </c>
      <c r="CG119" s="505" t="s">
        <v>725</v>
      </c>
    </row>
    <row r="120" spans="1:85" s="252" customFormat="1" ht="26.15" customHeight="1" x14ac:dyDescent="0.35">
      <c r="A120" s="511"/>
      <c r="B120" s="55" t="s">
        <v>759</v>
      </c>
      <c r="C120" s="107"/>
      <c r="D120" s="549">
        <v>0</v>
      </c>
      <c r="E120" s="549">
        <v>0</v>
      </c>
      <c r="F120" s="549">
        <v>0</v>
      </c>
      <c r="G120" s="549">
        <v>0</v>
      </c>
      <c r="H120" s="549">
        <v>0</v>
      </c>
      <c r="I120" s="549">
        <v>0</v>
      </c>
      <c r="J120" s="549">
        <v>0</v>
      </c>
      <c r="K120" s="549">
        <v>0</v>
      </c>
      <c r="L120" s="549">
        <v>0</v>
      </c>
      <c r="M120" s="549">
        <v>0</v>
      </c>
      <c r="N120" s="549">
        <v>0</v>
      </c>
      <c r="O120" s="549">
        <v>0</v>
      </c>
      <c r="P120" s="549">
        <v>0</v>
      </c>
      <c r="Q120" s="549">
        <v>0</v>
      </c>
      <c r="R120" s="549">
        <v>0</v>
      </c>
      <c r="S120" s="549">
        <v>0</v>
      </c>
      <c r="T120" s="549">
        <v>0</v>
      </c>
      <c r="U120" s="549">
        <v>0</v>
      </c>
      <c r="V120" s="549">
        <v>0</v>
      </c>
      <c r="W120" s="549">
        <v>0</v>
      </c>
      <c r="X120" s="549">
        <v>0</v>
      </c>
      <c r="Y120" s="549">
        <v>0</v>
      </c>
      <c r="Z120" s="549">
        <v>0</v>
      </c>
      <c r="AA120" s="549">
        <v>0</v>
      </c>
      <c r="AB120" s="549">
        <v>0</v>
      </c>
      <c r="AC120" s="549">
        <v>0</v>
      </c>
      <c r="AD120" s="549">
        <v>0</v>
      </c>
      <c r="AE120" s="549">
        <v>0</v>
      </c>
      <c r="AF120" s="549">
        <v>103</v>
      </c>
      <c r="AG120" s="549">
        <v>107</v>
      </c>
      <c r="AH120" s="549">
        <v>1253</v>
      </c>
      <c r="AI120" s="549">
        <v>1271</v>
      </c>
      <c r="AJ120" s="549">
        <v>1270</v>
      </c>
      <c r="AK120" s="549">
        <v>1340</v>
      </c>
      <c r="AL120" s="549">
        <v>1386</v>
      </c>
      <c r="AM120" s="549">
        <v>1331</v>
      </c>
      <c r="AN120" s="549">
        <v>1338</v>
      </c>
      <c r="AO120" s="549">
        <v>1408</v>
      </c>
      <c r="AP120" s="549">
        <v>1446</v>
      </c>
      <c r="AQ120" s="549">
        <v>1531</v>
      </c>
      <c r="AR120" s="549">
        <v>1661</v>
      </c>
      <c r="AS120" s="549">
        <v>1798</v>
      </c>
      <c r="AT120" s="549">
        <v>1959</v>
      </c>
      <c r="AU120" s="549">
        <v>2172</v>
      </c>
      <c r="AV120" s="549">
        <v>2409</v>
      </c>
      <c r="AW120" s="549">
        <v>2594</v>
      </c>
      <c r="AX120" s="549">
        <v>2766</v>
      </c>
      <c r="AY120" s="549">
        <v>2847</v>
      </c>
      <c r="AZ120" s="549">
        <v>2819</v>
      </c>
      <c r="BA120" s="549">
        <v>2813</v>
      </c>
      <c r="BB120" s="549">
        <v>2749</v>
      </c>
      <c r="BC120" s="549">
        <v>2731</v>
      </c>
      <c r="BD120" s="549">
        <v>2767</v>
      </c>
      <c r="BE120" s="549">
        <v>2796</v>
      </c>
      <c r="BF120" s="549">
        <v>2814</v>
      </c>
      <c r="BG120" s="549">
        <v>2819</v>
      </c>
      <c r="BH120" s="549">
        <v>2812</v>
      </c>
      <c r="BI120" s="549">
        <v>2763</v>
      </c>
      <c r="BJ120" s="549">
        <v>2719</v>
      </c>
      <c r="BK120" s="549">
        <v>2678</v>
      </c>
      <c r="BL120" s="549">
        <v>2719</v>
      </c>
      <c r="BM120" s="549">
        <v>2662</v>
      </c>
      <c r="BN120" s="549">
        <v>2636</v>
      </c>
      <c r="BO120" s="549">
        <v>2609</v>
      </c>
      <c r="BP120" s="549">
        <v>2540</v>
      </c>
      <c r="BQ120" s="549">
        <v>2476</v>
      </c>
      <c r="BR120" s="549">
        <v>2531</v>
      </c>
      <c r="BS120" s="549">
        <v>2543</v>
      </c>
      <c r="BT120" s="549">
        <v>2491</v>
      </c>
      <c r="BU120" s="549">
        <v>2400</v>
      </c>
      <c r="BV120" s="549">
        <v>2227</v>
      </c>
      <c r="BW120" s="549">
        <v>2558</v>
      </c>
      <c r="BX120" s="549">
        <v>2674</v>
      </c>
      <c r="BY120" s="549">
        <v>2889</v>
      </c>
      <c r="BZ120" s="549">
        <v>3077</v>
      </c>
      <c r="CA120" s="549">
        <v>3286</v>
      </c>
      <c r="CB120" s="549">
        <v>3488</v>
      </c>
      <c r="CC120" s="549">
        <v>3838</v>
      </c>
      <c r="CD120" s="549">
        <v>3999</v>
      </c>
      <c r="CE120" s="549">
        <v>4073</v>
      </c>
      <c r="CF120" s="549">
        <v>4119</v>
      </c>
      <c r="CG120" s="550">
        <v>4153</v>
      </c>
    </row>
    <row r="121" spans="1:85" x14ac:dyDescent="0.35">
      <c r="A121" s="506"/>
      <c r="B121" s="486" t="s">
        <v>546</v>
      </c>
      <c r="D121" s="570">
        <v>0</v>
      </c>
      <c r="E121" s="570">
        <v>0</v>
      </c>
      <c r="F121" s="570">
        <v>0</v>
      </c>
      <c r="G121" s="570">
        <v>0</v>
      </c>
      <c r="H121" s="570">
        <v>0</v>
      </c>
      <c r="I121" s="570">
        <v>0</v>
      </c>
      <c r="J121" s="570">
        <v>0</v>
      </c>
      <c r="K121" s="570">
        <v>0</v>
      </c>
      <c r="L121" s="570">
        <v>0</v>
      </c>
      <c r="M121" s="570">
        <v>0</v>
      </c>
      <c r="N121" s="570">
        <v>0</v>
      </c>
      <c r="O121" s="570">
        <v>0</v>
      </c>
      <c r="P121" s="570">
        <v>0</v>
      </c>
      <c r="Q121" s="570">
        <v>0</v>
      </c>
      <c r="R121" s="570">
        <v>0</v>
      </c>
      <c r="S121" s="570">
        <v>0</v>
      </c>
      <c r="T121" s="570">
        <v>0</v>
      </c>
      <c r="U121" s="570">
        <v>0</v>
      </c>
      <c r="V121" s="570">
        <v>0</v>
      </c>
      <c r="W121" s="570">
        <v>0</v>
      </c>
      <c r="X121" s="570">
        <v>0</v>
      </c>
      <c r="Y121" s="570">
        <v>0</v>
      </c>
      <c r="Z121" s="570">
        <v>0</v>
      </c>
      <c r="AA121" s="570">
        <v>0</v>
      </c>
      <c r="AB121" s="570">
        <v>0</v>
      </c>
      <c r="AC121" s="570">
        <v>0</v>
      </c>
      <c r="AD121" s="570">
        <v>0</v>
      </c>
      <c r="AE121" s="570">
        <v>0</v>
      </c>
      <c r="AF121" s="570">
        <v>100</v>
      </c>
      <c r="AG121" s="570">
        <v>103</v>
      </c>
      <c r="AH121" s="570">
        <v>1204</v>
      </c>
      <c r="AI121" s="570">
        <v>1210</v>
      </c>
      <c r="AJ121" s="570">
        <v>1201</v>
      </c>
      <c r="AK121" s="570">
        <v>1265</v>
      </c>
      <c r="AL121" s="570">
        <v>1306</v>
      </c>
      <c r="AM121" s="570">
        <v>1244</v>
      </c>
      <c r="AN121" s="570">
        <v>1234</v>
      </c>
      <c r="AO121" s="570">
        <v>1285</v>
      </c>
      <c r="AP121" s="570">
        <v>1300</v>
      </c>
      <c r="AQ121" s="570">
        <v>1358</v>
      </c>
      <c r="AR121" s="570">
        <v>1460</v>
      </c>
      <c r="AS121" s="570">
        <v>1564</v>
      </c>
      <c r="AT121" s="570">
        <v>1691</v>
      </c>
      <c r="AU121" s="570">
        <v>1874</v>
      </c>
      <c r="AV121" s="570">
        <v>2085</v>
      </c>
      <c r="AW121" s="570">
        <v>2248</v>
      </c>
      <c r="AX121" s="570">
        <v>2411</v>
      </c>
      <c r="AY121" s="570">
        <v>2526</v>
      </c>
      <c r="AZ121" s="570">
        <v>2568</v>
      </c>
      <c r="BA121" s="570">
        <v>2624</v>
      </c>
      <c r="BB121" s="570">
        <v>2626</v>
      </c>
      <c r="BC121" s="570">
        <v>2664</v>
      </c>
      <c r="BD121" s="570">
        <v>2720</v>
      </c>
      <c r="BE121" s="570">
        <v>2753</v>
      </c>
      <c r="BF121" s="570">
        <v>2773</v>
      </c>
      <c r="BG121" s="570">
        <v>2778</v>
      </c>
      <c r="BH121" s="570">
        <v>2770</v>
      </c>
      <c r="BI121" s="570">
        <v>2721</v>
      </c>
      <c r="BJ121" s="570">
        <v>2677</v>
      </c>
      <c r="BK121" s="570">
        <v>2636</v>
      </c>
      <c r="BL121" s="570">
        <v>2678</v>
      </c>
      <c r="BM121" s="570">
        <v>2621</v>
      </c>
      <c r="BN121" s="570">
        <v>2597</v>
      </c>
      <c r="BO121" s="570">
        <v>2572</v>
      </c>
      <c r="BP121" s="570">
        <v>2506</v>
      </c>
      <c r="BQ121" s="570">
        <v>2445</v>
      </c>
      <c r="BR121" s="570">
        <v>2502</v>
      </c>
      <c r="BS121" s="570">
        <v>2505</v>
      </c>
      <c r="BT121" s="570">
        <v>2457</v>
      </c>
      <c r="BU121" s="570">
        <v>2370</v>
      </c>
      <c r="BV121" s="570">
        <v>2200</v>
      </c>
      <c r="BW121" s="570">
        <v>2540</v>
      </c>
      <c r="BX121" s="570">
        <v>2659</v>
      </c>
      <c r="BY121" s="570">
        <v>2876</v>
      </c>
      <c r="BZ121" s="570">
        <v>3066</v>
      </c>
      <c r="CA121" s="570">
        <v>3276</v>
      </c>
      <c r="CB121" s="570">
        <v>3479</v>
      </c>
      <c r="CC121" s="570">
        <v>3830</v>
      </c>
      <c r="CD121" s="570">
        <v>3993</v>
      </c>
      <c r="CE121" s="570">
        <v>4068</v>
      </c>
      <c r="CF121" s="570">
        <v>4114</v>
      </c>
      <c r="CG121" s="571">
        <v>4150</v>
      </c>
    </row>
    <row r="122" spans="1:85" x14ac:dyDescent="0.35">
      <c r="A122" s="506"/>
      <c r="B122" s="486" t="s">
        <v>545</v>
      </c>
      <c r="D122" s="570" t="s">
        <v>615</v>
      </c>
      <c r="E122" s="570" t="s">
        <v>615</v>
      </c>
      <c r="F122" s="570" t="s">
        <v>615</v>
      </c>
      <c r="G122" s="570" t="s">
        <v>615</v>
      </c>
      <c r="H122" s="570" t="s">
        <v>615</v>
      </c>
      <c r="I122" s="570" t="s">
        <v>615</v>
      </c>
      <c r="J122" s="570" t="s">
        <v>615</v>
      </c>
      <c r="K122" s="570" t="s">
        <v>615</v>
      </c>
      <c r="L122" s="570" t="s">
        <v>615</v>
      </c>
      <c r="M122" s="570" t="s">
        <v>615</v>
      </c>
      <c r="N122" s="570" t="s">
        <v>615</v>
      </c>
      <c r="O122" s="570" t="s">
        <v>615</v>
      </c>
      <c r="P122" s="570" t="s">
        <v>615</v>
      </c>
      <c r="Q122" s="570" t="s">
        <v>615</v>
      </c>
      <c r="R122" s="570" t="s">
        <v>615</v>
      </c>
      <c r="S122" s="570" t="s">
        <v>615</v>
      </c>
      <c r="T122" s="570" t="s">
        <v>615</v>
      </c>
      <c r="U122" s="570" t="s">
        <v>615</v>
      </c>
      <c r="V122" s="570" t="s">
        <v>615</v>
      </c>
      <c r="W122" s="570" t="s">
        <v>615</v>
      </c>
      <c r="X122" s="570" t="s">
        <v>615</v>
      </c>
      <c r="Y122" s="570" t="s">
        <v>615</v>
      </c>
      <c r="Z122" s="570" t="s">
        <v>615</v>
      </c>
      <c r="AA122" s="570" t="s">
        <v>615</v>
      </c>
      <c r="AB122" s="570" t="s">
        <v>615</v>
      </c>
      <c r="AC122" s="570" t="s">
        <v>615</v>
      </c>
      <c r="AD122" s="570" t="s">
        <v>615</v>
      </c>
      <c r="AE122" s="570" t="s">
        <v>615</v>
      </c>
      <c r="AF122" s="570" t="s">
        <v>615</v>
      </c>
      <c r="AG122" s="570" t="s">
        <v>615</v>
      </c>
      <c r="AH122" s="545">
        <v>49</v>
      </c>
      <c r="AI122" s="545">
        <v>61</v>
      </c>
      <c r="AJ122" s="545">
        <v>68</v>
      </c>
      <c r="AK122" s="545">
        <v>75</v>
      </c>
      <c r="AL122" s="545">
        <v>80</v>
      </c>
      <c r="AM122" s="545">
        <v>88</v>
      </c>
      <c r="AN122" s="545">
        <v>104</v>
      </c>
      <c r="AO122" s="545">
        <v>123</v>
      </c>
      <c r="AP122" s="545">
        <v>146</v>
      </c>
      <c r="AQ122" s="545">
        <v>173</v>
      </c>
      <c r="AR122" s="545">
        <v>201</v>
      </c>
      <c r="AS122" s="545">
        <v>234</v>
      </c>
      <c r="AT122" s="545">
        <v>269</v>
      </c>
      <c r="AU122" s="545">
        <v>298</v>
      </c>
      <c r="AV122" s="545">
        <v>323</v>
      </c>
      <c r="AW122" s="545">
        <v>346</v>
      </c>
      <c r="AX122" s="545">
        <v>354</v>
      </c>
      <c r="AY122" s="545">
        <v>322</v>
      </c>
      <c r="AZ122" s="545">
        <v>250</v>
      </c>
      <c r="BA122" s="545">
        <v>189</v>
      </c>
      <c r="BB122" s="545">
        <v>123</v>
      </c>
      <c r="BC122" s="545">
        <v>67</v>
      </c>
      <c r="BD122" s="545">
        <v>47</v>
      </c>
      <c r="BE122" s="545">
        <v>43</v>
      </c>
      <c r="BF122" s="545">
        <v>41</v>
      </c>
      <c r="BG122" s="545">
        <v>41</v>
      </c>
      <c r="BH122" s="545">
        <v>42</v>
      </c>
      <c r="BI122" s="545">
        <v>42</v>
      </c>
      <c r="BJ122" s="545">
        <v>42</v>
      </c>
      <c r="BK122" s="545">
        <v>42</v>
      </c>
      <c r="BL122" s="545">
        <v>41</v>
      </c>
      <c r="BM122" s="545">
        <v>40</v>
      </c>
      <c r="BN122" s="545">
        <v>39</v>
      </c>
      <c r="BO122" s="545">
        <v>36</v>
      </c>
      <c r="BP122" s="545">
        <v>34</v>
      </c>
      <c r="BQ122" s="545">
        <v>31</v>
      </c>
      <c r="BR122" s="545">
        <v>29</v>
      </c>
      <c r="BS122" s="545">
        <v>38</v>
      </c>
      <c r="BT122" s="545">
        <v>34</v>
      </c>
      <c r="BU122" s="545">
        <v>30</v>
      </c>
      <c r="BV122" s="545">
        <v>27</v>
      </c>
      <c r="BW122" s="545">
        <v>18</v>
      </c>
      <c r="BX122" s="545">
        <v>15</v>
      </c>
      <c r="BY122" s="545">
        <v>13</v>
      </c>
      <c r="BZ122" s="545">
        <v>12</v>
      </c>
      <c r="CA122" s="545">
        <v>10</v>
      </c>
      <c r="CB122" s="545">
        <v>9</v>
      </c>
      <c r="CC122" s="545">
        <v>8</v>
      </c>
      <c r="CD122" s="545">
        <v>6</v>
      </c>
      <c r="CE122" s="545">
        <v>5</v>
      </c>
      <c r="CF122" s="545">
        <v>4</v>
      </c>
      <c r="CG122" s="547">
        <v>3</v>
      </c>
    </row>
    <row r="123" spans="1:85" s="252" customFormat="1" x14ac:dyDescent="0.35">
      <c r="A123" s="506"/>
      <c r="B123" s="548"/>
      <c r="C123" s="510"/>
      <c r="D123" s="572"/>
      <c r="E123" s="572"/>
      <c r="F123" s="572"/>
      <c r="G123" s="572"/>
      <c r="H123" s="572"/>
      <c r="I123" s="572"/>
      <c r="J123" s="572"/>
      <c r="K123" s="572"/>
      <c r="L123" s="572"/>
      <c r="M123" s="572"/>
      <c r="N123" s="572"/>
      <c r="O123" s="572"/>
      <c r="P123" s="572"/>
      <c r="Q123" s="572"/>
      <c r="R123" s="572"/>
      <c r="S123" s="572"/>
      <c r="T123" s="572"/>
      <c r="U123" s="572"/>
      <c r="V123" s="572"/>
      <c r="W123" s="572"/>
      <c r="X123" s="572"/>
      <c r="Y123" s="572"/>
      <c r="Z123" s="572"/>
      <c r="AA123" s="572"/>
      <c r="AB123" s="572"/>
      <c r="AC123" s="572"/>
      <c r="AD123" s="572"/>
      <c r="AE123" s="572"/>
      <c r="AF123" s="572"/>
      <c r="AG123" s="572"/>
      <c r="AH123" s="545"/>
      <c r="AI123" s="545"/>
      <c r="AJ123" s="545"/>
      <c r="AK123" s="545"/>
      <c r="AL123" s="545"/>
      <c r="AM123" s="545"/>
      <c r="AN123" s="545"/>
      <c r="AO123" s="545"/>
      <c r="AP123" s="545"/>
      <c r="AQ123" s="545"/>
      <c r="AR123" s="545"/>
      <c r="AS123" s="545"/>
      <c r="AT123" s="545"/>
      <c r="AU123" s="545"/>
      <c r="AV123" s="545"/>
      <c r="AW123" s="545"/>
      <c r="AX123" s="545"/>
      <c r="AY123" s="545"/>
      <c r="AZ123" s="545"/>
      <c r="BA123" s="545"/>
      <c r="BB123" s="545"/>
      <c r="BC123" s="545"/>
      <c r="BD123" s="545"/>
      <c r="BE123" s="545"/>
      <c r="BF123" s="545"/>
      <c r="BG123" s="545"/>
      <c r="BH123" s="545"/>
      <c r="BI123" s="545"/>
      <c r="BJ123" s="545"/>
      <c r="BK123" s="545"/>
      <c r="BL123" s="545"/>
      <c r="BM123" s="545"/>
      <c r="BN123" s="545"/>
      <c r="BO123" s="545"/>
      <c r="BP123" s="545"/>
      <c r="BQ123" s="545"/>
      <c r="BR123" s="545"/>
      <c r="BS123" s="545"/>
      <c r="BT123" s="545"/>
      <c r="BU123" s="545"/>
      <c r="BV123" s="545"/>
      <c r="BW123" s="545"/>
      <c r="BX123" s="545"/>
      <c r="BY123" s="545"/>
      <c r="BZ123" s="545"/>
      <c r="CA123" s="545"/>
      <c r="CB123" s="545"/>
      <c r="CC123" s="545"/>
      <c r="CD123" s="545"/>
      <c r="CE123" s="545"/>
      <c r="CF123" s="545"/>
      <c r="CG123" s="547"/>
    </row>
    <row r="124" spans="1:85" s="252" customFormat="1" x14ac:dyDescent="0.35">
      <c r="A124" s="510"/>
      <c r="B124" s="107" t="s">
        <v>370</v>
      </c>
      <c r="C124" s="510"/>
      <c r="D124" s="549">
        <v>0</v>
      </c>
      <c r="E124" s="549">
        <v>0</v>
      </c>
      <c r="F124" s="549">
        <v>0</v>
      </c>
      <c r="G124" s="549">
        <v>0</v>
      </c>
      <c r="H124" s="549">
        <v>0</v>
      </c>
      <c r="I124" s="549">
        <v>0</v>
      </c>
      <c r="J124" s="549">
        <v>0</v>
      </c>
      <c r="K124" s="549">
        <v>0</v>
      </c>
      <c r="L124" s="549">
        <v>0</v>
      </c>
      <c r="M124" s="549">
        <v>0</v>
      </c>
      <c r="N124" s="549">
        <v>0</v>
      </c>
      <c r="O124" s="549">
        <v>0</v>
      </c>
      <c r="P124" s="549">
        <v>0</v>
      </c>
      <c r="Q124" s="549">
        <v>0</v>
      </c>
      <c r="R124" s="549">
        <v>0</v>
      </c>
      <c r="S124" s="549">
        <v>0</v>
      </c>
      <c r="T124" s="549">
        <v>0</v>
      </c>
      <c r="U124" s="549">
        <v>0</v>
      </c>
      <c r="V124" s="549">
        <v>0</v>
      </c>
      <c r="W124" s="549">
        <v>0</v>
      </c>
      <c r="X124" s="549">
        <v>0</v>
      </c>
      <c r="Y124" s="549">
        <v>0</v>
      </c>
      <c r="Z124" s="549">
        <v>0</v>
      </c>
      <c r="AA124" s="549">
        <v>0</v>
      </c>
      <c r="AB124" s="549">
        <v>0</v>
      </c>
      <c r="AC124" s="549">
        <v>0</v>
      </c>
      <c r="AD124" s="549">
        <v>0</v>
      </c>
      <c r="AE124" s="549">
        <v>0</v>
      </c>
      <c r="AF124" s="549">
        <v>0</v>
      </c>
      <c r="AG124" s="549">
        <v>0</v>
      </c>
      <c r="AH124" s="549">
        <v>0</v>
      </c>
      <c r="AI124" s="549">
        <v>0</v>
      </c>
      <c r="AJ124" s="549">
        <v>0</v>
      </c>
      <c r="AK124" s="549">
        <v>0</v>
      </c>
      <c r="AL124" s="549">
        <v>0</v>
      </c>
      <c r="AM124" s="549">
        <v>0</v>
      </c>
      <c r="AN124" s="549">
        <v>0</v>
      </c>
      <c r="AO124" s="549">
        <v>0</v>
      </c>
      <c r="AP124" s="549">
        <v>0</v>
      </c>
      <c r="AQ124" s="549">
        <v>0</v>
      </c>
      <c r="AR124" s="549">
        <v>0</v>
      </c>
      <c r="AS124" s="549">
        <v>0</v>
      </c>
      <c r="AT124" s="549">
        <v>0</v>
      </c>
      <c r="AU124" s="549">
        <v>0</v>
      </c>
      <c r="AV124" s="549">
        <v>0</v>
      </c>
      <c r="AW124" s="549">
        <v>0</v>
      </c>
      <c r="AX124" s="549">
        <v>0</v>
      </c>
      <c r="AY124" s="549">
        <v>0</v>
      </c>
      <c r="AZ124" s="549">
        <v>0</v>
      </c>
      <c r="BA124" s="549">
        <v>0</v>
      </c>
      <c r="BB124" s="549">
        <v>0</v>
      </c>
      <c r="BC124" s="549">
        <v>0</v>
      </c>
      <c r="BD124" s="549">
        <v>0</v>
      </c>
      <c r="BE124" s="549">
        <v>0</v>
      </c>
      <c r="BF124" s="549">
        <v>0</v>
      </c>
      <c r="BG124" s="549">
        <v>0</v>
      </c>
      <c r="BH124" s="549">
        <v>0</v>
      </c>
      <c r="BI124" s="549">
        <v>0</v>
      </c>
      <c r="BJ124" s="549">
        <v>0</v>
      </c>
      <c r="BK124" s="549">
        <v>0</v>
      </c>
      <c r="BL124" s="549">
        <v>136</v>
      </c>
      <c r="BM124" s="549">
        <v>391</v>
      </c>
      <c r="BN124" s="549">
        <v>579</v>
      </c>
      <c r="BO124" s="549">
        <v>811</v>
      </c>
      <c r="BP124" s="549">
        <v>1365</v>
      </c>
      <c r="BQ124" s="549">
        <v>1912</v>
      </c>
      <c r="BR124" s="549">
        <v>2235</v>
      </c>
      <c r="BS124" s="549">
        <v>2356</v>
      </c>
      <c r="BT124" s="549">
        <v>2381</v>
      </c>
      <c r="BU124" s="549">
        <v>2326</v>
      </c>
      <c r="BV124" s="549">
        <v>2168</v>
      </c>
      <c r="BW124" s="549">
        <v>1961</v>
      </c>
      <c r="BX124" s="549">
        <v>1875</v>
      </c>
      <c r="BY124" s="549">
        <v>1769</v>
      </c>
      <c r="BZ124" s="549">
        <v>1663</v>
      </c>
      <c r="CA124" s="549">
        <v>1573</v>
      </c>
      <c r="CB124" s="549">
        <v>1441</v>
      </c>
      <c r="CC124" s="549">
        <v>944</v>
      </c>
      <c r="CD124" s="549">
        <v>795</v>
      </c>
      <c r="CE124" s="549">
        <v>810</v>
      </c>
      <c r="CF124" s="549">
        <v>815</v>
      </c>
      <c r="CG124" s="550">
        <v>811</v>
      </c>
    </row>
    <row r="125" spans="1:85" x14ac:dyDescent="0.35">
      <c r="B125" s="62" t="s">
        <v>760</v>
      </c>
      <c r="D125" s="545">
        <v>0</v>
      </c>
      <c r="E125" s="545">
        <v>0</v>
      </c>
      <c r="F125" s="545">
        <v>0</v>
      </c>
      <c r="G125" s="545">
        <v>0</v>
      </c>
      <c r="H125" s="545">
        <v>0</v>
      </c>
      <c r="I125" s="545">
        <v>0</v>
      </c>
      <c r="J125" s="545">
        <v>0</v>
      </c>
      <c r="K125" s="545">
        <v>0</v>
      </c>
      <c r="L125" s="545">
        <v>0</v>
      </c>
      <c r="M125" s="545">
        <v>0</v>
      </c>
      <c r="N125" s="545">
        <v>0</v>
      </c>
      <c r="O125" s="545">
        <v>0</v>
      </c>
      <c r="P125" s="545">
        <v>0</v>
      </c>
      <c r="Q125" s="545">
        <v>0</v>
      </c>
      <c r="R125" s="545">
        <v>0</v>
      </c>
      <c r="S125" s="545">
        <v>0</v>
      </c>
      <c r="T125" s="545">
        <v>0</v>
      </c>
      <c r="U125" s="545">
        <v>0</v>
      </c>
      <c r="V125" s="545">
        <v>0</v>
      </c>
      <c r="W125" s="545">
        <v>0</v>
      </c>
      <c r="X125" s="545">
        <v>0</v>
      </c>
      <c r="Y125" s="545">
        <v>0</v>
      </c>
      <c r="Z125" s="545">
        <v>0</v>
      </c>
      <c r="AA125" s="545">
        <v>0</v>
      </c>
      <c r="AB125" s="545">
        <v>0</v>
      </c>
      <c r="AC125" s="545">
        <v>0</v>
      </c>
      <c r="AD125" s="545">
        <v>0</v>
      </c>
      <c r="AE125" s="545">
        <v>0</v>
      </c>
      <c r="AF125" s="545">
        <v>0</v>
      </c>
      <c r="AG125" s="545">
        <v>0</v>
      </c>
      <c r="AH125" s="545">
        <v>0</v>
      </c>
      <c r="AI125" s="545">
        <v>0</v>
      </c>
      <c r="AJ125" s="545">
        <v>0</v>
      </c>
      <c r="AK125" s="545">
        <v>0</v>
      </c>
      <c r="AL125" s="545">
        <v>0</v>
      </c>
      <c r="AM125" s="545">
        <v>0</v>
      </c>
      <c r="AN125" s="545">
        <v>0</v>
      </c>
      <c r="AO125" s="545">
        <v>0</v>
      </c>
      <c r="AP125" s="545">
        <v>0</v>
      </c>
      <c r="AQ125" s="545">
        <v>0</v>
      </c>
      <c r="AR125" s="545">
        <v>0</v>
      </c>
      <c r="AS125" s="545">
        <v>0</v>
      </c>
      <c r="AT125" s="545">
        <v>0</v>
      </c>
      <c r="AU125" s="545">
        <v>0</v>
      </c>
      <c r="AV125" s="545">
        <v>0</v>
      </c>
      <c r="AW125" s="545">
        <v>0</v>
      </c>
      <c r="AX125" s="545">
        <v>0</v>
      </c>
      <c r="AY125" s="545">
        <v>0</v>
      </c>
      <c r="AZ125" s="545">
        <v>0</v>
      </c>
      <c r="BA125" s="545">
        <v>0</v>
      </c>
      <c r="BB125" s="545">
        <v>0</v>
      </c>
      <c r="BC125" s="545">
        <v>0</v>
      </c>
      <c r="BD125" s="545">
        <v>0</v>
      </c>
      <c r="BE125" s="545">
        <v>0</v>
      </c>
      <c r="BF125" s="545">
        <v>0</v>
      </c>
      <c r="BG125" s="545">
        <v>0</v>
      </c>
      <c r="BH125" s="545">
        <v>0</v>
      </c>
      <c r="BI125" s="545">
        <v>0</v>
      </c>
      <c r="BJ125" s="545">
        <v>0</v>
      </c>
      <c r="BK125" s="545">
        <v>0</v>
      </c>
      <c r="BL125" s="545">
        <v>65</v>
      </c>
      <c r="BM125" s="545">
        <v>167</v>
      </c>
      <c r="BN125" s="545">
        <v>237</v>
      </c>
      <c r="BO125" s="545">
        <v>321</v>
      </c>
      <c r="BP125" s="545">
        <v>467</v>
      </c>
      <c r="BQ125" s="545">
        <v>672</v>
      </c>
      <c r="BR125" s="545">
        <v>755</v>
      </c>
      <c r="BS125" s="545">
        <v>814</v>
      </c>
      <c r="BT125" s="545">
        <v>862</v>
      </c>
      <c r="BU125" s="545">
        <v>858</v>
      </c>
      <c r="BV125" s="545">
        <v>818</v>
      </c>
      <c r="BW125" s="545">
        <v>797</v>
      </c>
      <c r="BX125" s="545">
        <v>806</v>
      </c>
      <c r="BY125" s="545">
        <v>792</v>
      </c>
      <c r="BZ125" s="545">
        <v>775</v>
      </c>
      <c r="CA125" s="545">
        <v>763</v>
      </c>
      <c r="CB125" s="545">
        <v>749</v>
      </c>
      <c r="CC125" s="545">
        <v>716</v>
      </c>
      <c r="CD125" s="545">
        <v>712</v>
      </c>
      <c r="CE125" s="545">
        <v>723</v>
      </c>
      <c r="CF125" s="545">
        <v>731</v>
      </c>
      <c r="CG125" s="547">
        <v>730</v>
      </c>
    </row>
    <row r="126" spans="1:85" x14ac:dyDescent="0.35">
      <c r="B126" s="292" t="s">
        <v>524</v>
      </c>
      <c r="D126" s="545">
        <v>0</v>
      </c>
      <c r="E126" s="545">
        <v>0</v>
      </c>
      <c r="F126" s="545">
        <v>0</v>
      </c>
      <c r="G126" s="545">
        <v>0</v>
      </c>
      <c r="H126" s="545">
        <v>0</v>
      </c>
      <c r="I126" s="545">
        <v>0</v>
      </c>
      <c r="J126" s="545">
        <v>0</v>
      </c>
      <c r="K126" s="545">
        <v>0</v>
      </c>
      <c r="L126" s="545">
        <v>0</v>
      </c>
      <c r="M126" s="545">
        <v>0</v>
      </c>
      <c r="N126" s="545">
        <v>0</v>
      </c>
      <c r="O126" s="545">
        <v>0</v>
      </c>
      <c r="P126" s="545">
        <v>0</v>
      </c>
      <c r="Q126" s="545">
        <v>0</v>
      </c>
      <c r="R126" s="545">
        <v>0</v>
      </c>
      <c r="S126" s="545">
        <v>0</v>
      </c>
      <c r="T126" s="545">
        <v>0</v>
      </c>
      <c r="U126" s="545">
        <v>0</v>
      </c>
      <c r="V126" s="545">
        <v>0</v>
      </c>
      <c r="W126" s="545">
        <v>0</v>
      </c>
      <c r="X126" s="545">
        <v>0</v>
      </c>
      <c r="Y126" s="545">
        <v>0</v>
      </c>
      <c r="Z126" s="545">
        <v>0</v>
      </c>
      <c r="AA126" s="545">
        <v>0</v>
      </c>
      <c r="AB126" s="545">
        <v>0</v>
      </c>
      <c r="AC126" s="545">
        <v>0</v>
      </c>
      <c r="AD126" s="545">
        <v>0</v>
      </c>
      <c r="AE126" s="545">
        <v>0</v>
      </c>
      <c r="AF126" s="545">
        <v>0</v>
      </c>
      <c r="AG126" s="545">
        <v>0</v>
      </c>
      <c r="AH126" s="545">
        <v>0</v>
      </c>
      <c r="AI126" s="545">
        <v>0</v>
      </c>
      <c r="AJ126" s="545">
        <v>0</v>
      </c>
      <c r="AK126" s="545">
        <v>0</v>
      </c>
      <c r="AL126" s="545">
        <v>0</v>
      </c>
      <c r="AM126" s="545">
        <v>0</v>
      </c>
      <c r="AN126" s="545">
        <v>0</v>
      </c>
      <c r="AO126" s="545">
        <v>0</v>
      </c>
      <c r="AP126" s="545">
        <v>0</v>
      </c>
      <c r="AQ126" s="545">
        <v>0</v>
      </c>
      <c r="AR126" s="545">
        <v>0</v>
      </c>
      <c r="AS126" s="545">
        <v>0</v>
      </c>
      <c r="AT126" s="545">
        <v>0</v>
      </c>
      <c r="AU126" s="545">
        <v>0</v>
      </c>
      <c r="AV126" s="545">
        <v>0</v>
      </c>
      <c r="AW126" s="545">
        <v>0</v>
      </c>
      <c r="AX126" s="545">
        <v>0</v>
      </c>
      <c r="AY126" s="545">
        <v>0</v>
      </c>
      <c r="AZ126" s="545">
        <v>0</v>
      </c>
      <c r="BA126" s="545">
        <v>0</v>
      </c>
      <c r="BB126" s="545">
        <v>0</v>
      </c>
      <c r="BC126" s="545">
        <v>0</v>
      </c>
      <c r="BD126" s="545">
        <v>0</v>
      </c>
      <c r="BE126" s="545">
        <v>0</v>
      </c>
      <c r="BF126" s="545">
        <v>0</v>
      </c>
      <c r="BG126" s="545">
        <v>0</v>
      </c>
      <c r="BH126" s="545">
        <v>0</v>
      </c>
      <c r="BI126" s="545">
        <v>0</v>
      </c>
      <c r="BJ126" s="545">
        <v>0</v>
      </c>
      <c r="BK126" s="545">
        <v>0</v>
      </c>
      <c r="BL126" s="545">
        <v>62</v>
      </c>
      <c r="BM126" s="545">
        <v>124</v>
      </c>
      <c r="BN126" s="545">
        <v>135</v>
      </c>
      <c r="BO126" s="545">
        <v>138</v>
      </c>
      <c r="BP126" s="545">
        <v>156</v>
      </c>
      <c r="BQ126" s="545">
        <v>133</v>
      </c>
      <c r="BR126" s="545">
        <v>118</v>
      </c>
      <c r="BS126" s="545">
        <v>91</v>
      </c>
      <c r="BT126" s="545">
        <v>88</v>
      </c>
      <c r="BU126" s="545">
        <v>76</v>
      </c>
      <c r="BV126" s="545">
        <v>42</v>
      </c>
      <c r="BW126" s="545">
        <v>31</v>
      </c>
      <c r="BX126" s="545">
        <v>55</v>
      </c>
      <c r="BY126" s="545">
        <v>57</v>
      </c>
      <c r="BZ126" s="545">
        <v>50</v>
      </c>
      <c r="CA126" s="545">
        <v>45</v>
      </c>
      <c r="CB126" s="545">
        <v>38</v>
      </c>
      <c r="CC126" s="545">
        <v>38</v>
      </c>
      <c r="CD126" s="545">
        <v>38</v>
      </c>
      <c r="CE126" s="545">
        <v>40</v>
      </c>
      <c r="CF126" s="545">
        <v>40</v>
      </c>
      <c r="CG126" s="547">
        <v>40</v>
      </c>
    </row>
    <row r="127" spans="1:85" x14ac:dyDescent="0.35">
      <c r="B127" s="292" t="s">
        <v>761</v>
      </c>
      <c r="D127" s="545">
        <v>0</v>
      </c>
      <c r="E127" s="545">
        <v>0</v>
      </c>
      <c r="F127" s="545">
        <v>0</v>
      </c>
      <c r="G127" s="545">
        <v>0</v>
      </c>
      <c r="H127" s="545">
        <v>0</v>
      </c>
      <c r="I127" s="545">
        <v>0</v>
      </c>
      <c r="J127" s="545">
        <v>0</v>
      </c>
      <c r="K127" s="545">
        <v>0</v>
      </c>
      <c r="L127" s="545">
        <v>0</v>
      </c>
      <c r="M127" s="545">
        <v>0</v>
      </c>
      <c r="N127" s="545">
        <v>0</v>
      </c>
      <c r="O127" s="545">
        <v>0</v>
      </c>
      <c r="P127" s="545">
        <v>0</v>
      </c>
      <c r="Q127" s="545">
        <v>0</v>
      </c>
      <c r="R127" s="545">
        <v>0</v>
      </c>
      <c r="S127" s="545">
        <v>0</v>
      </c>
      <c r="T127" s="545">
        <v>0</v>
      </c>
      <c r="U127" s="545">
        <v>0</v>
      </c>
      <c r="V127" s="545">
        <v>0</v>
      </c>
      <c r="W127" s="545">
        <v>0</v>
      </c>
      <c r="X127" s="545">
        <v>0</v>
      </c>
      <c r="Y127" s="545">
        <v>0</v>
      </c>
      <c r="Z127" s="545">
        <v>0</v>
      </c>
      <c r="AA127" s="545">
        <v>0</v>
      </c>
      <c r="AB127" s="545">
        <v>0</v>
      </c>
      <c r="AC127" s="545">
        <v>0</v>
      </c>
      <c r="AD127" s="545">
        <v>0</v>
      </c>
      <c r="AE127" s="545">
        <v>0</v>
      </c>
      <c r="AF127" s="545">
        <v>0</v>
      </c>
      <c r="AG127" s="545">
        <v>0</v>
      </c>
      <c r="AH127" s="545">
        <v>0</v>
      </c>
      <c r="AI127" s="545">
        <v>0</v>
      </c>
      <c r="AJ127" s="545">
        <v>0</v>
      </c>
      <c r="AK127" s="545">
        <v>0</v>
      </c>
      <c r="AL127" s="545">
        <v>0</v>
      </c>
      <c r="AM127" s="545">
        <v>0</v>
      </c>
      <c r="AN127" s="545">
        <v>0</v>
      </c>
      <c r="AO127" s="545">
        <v>0</v>
      </c>
      <c r="AP127" s="545">
        <v>0</v>
      </c>
      <c r="AQ127" s="545">
        <v>0</v>
      </c>
      <c r="AR127" s="545">
        <v>0</v>
      </c>
      <c r="AS127" s="545">
        <v>0</v>
      </c>
      <c r="AT127" s="545">
        <v>0</v>
      </c>
      <c r="AU127" s="545">
        <v>0</v>
      </c>
      <c r="AV127" s="545">
        <v>0</v>
      </c>
      <c r="AW127" s="545">
        <v>0</v>
      </c>
      <c r="AX127" s="545">
        <v>0</v>
      </c>
      <c r="AY127" s="545">
        <v>0</v>
      </c>
      <c r="AZ127" s="545">
        <v>0</v>
      </c>
      <c r="BA127" s="545">
        <v>0</v>
      </c>
      <c r="BB127" s="545">
        <v>0</v>
      </c>
      <c r="BC127" s="545">
        <v>0</v>
      </c>
      <c r="BD127" s="545">
        <v>0</v>
      </c>
      <c r="BE127" s="545">
        <v>0</v>
      </c>
      <c r="BF127" s="545">
        <v>0</v>
      </c>
      <c r="BG127" s="545">
        <v>0</v>
      </c>
      <c r="BH127" s="545">
        <v>0</v>
      </c>
      <c r="BI127" s="545">
        <v>0</v>
      </c>
      <c r="BJ127" s="545">
        <v>0</v>
      </c>
      <c r="BK127" s="545">
        <v>0</v>
      </c>
      <c r="BL127" s="545">
        <v>1</v>
      </c>
      <c r="BM127" s="545">
        <v>12</v>
      </c>
      <c r="BN127" s="545">
        <v>75</v>
      </c>
      <c r="BO127" s="545">
        <v>120</v>
      </c>
      <c r="BP127" s="545">
        <v>119</v>
      </c>
      <c r="BQ127" s="545">
        <v>112</v>
      </c>
      <c r="BR127" s="545">
        <v>35</v>
      </c>
      <c r="BS127" s="545">
        <v>16</v>
      </c>
      <c r="BT127" s="545">
        <v>20</v>
      </c>
      <c r="BU127" s="545">
        <v>24</v>
      </c>
      <c r="BV127" s="545">
        <v>18</v>
      </c>
      <c r="BW127" s="545">
        <v>11</v>
      </c>
      <c r="BX127" s="545">
        <v>4</v>
      </c>
      <c r="BY127" s="545">
        <v>4</v>
      </c>
      <c r="BZ127" s="545">
        <v>5</v>
      </c>
      <c r="CA127" s="545">
        <v>6</v>
      </c>
      <c r="CB127" s="545">
        <v>6</v>
      </c>
      <c r="CC127" s="545">
        <v>6</v>
      </c>
      <c r="CD127" s="545">
        <v>6</v>
      </c>
      <c r="CE127" s="545">
        <v>7</v>
      </c>
      <c r="CF127" s="545">
        <v>7</v>
      </c>
      <c r="CG127" s="547">
        <v>7</v>
      </c>
    </row>
    <row r="128" spans="1:85" x14ac:dyDescent="0.35">
      <c r="B128" s="292" t="s">
        <v>526</v>
      </c>
      <c r="D128" s="545">
        <v>0</v>
      </c>
      <c r="E128" s="545">
        <v>0</v>
      </c>
      <c r="F128" s="545">
        <v>0</v>
      </c>
      <c r="G128" s="545">
        <v>0</v>
      </c>
      <c r="H128" s="545">
        <v>0</v>
      </c>
      <c r="I128" s="545">
        <v>0</v>
      </c>
      <c r="J128" s="545">
        <v>0</v>
      </c>
      <c r="K128" s="545">
        <v>0</v>
      </c>
      <c r="L128" s="545">
        <v>0</v>
      </c>
      <c r="M128" s="545">
        <v>0</v>
      </c>
      <c r="N128" s="545">
        <v>0</v>
      </c>
      <c r="O128" s="545">
        <v>0</v>
      </c>
      <c r="P128" s="545">
        <v>0</v>
      </c>
      <c r="Q128" s="545">
        <v>0</v>
      </c>
      <c r="R128" s="545">
        <v>0</v>
      </c>
      <c r="S128" s="545">
        <v>0</v>
      </c>
      <c r="T128" s="545">
        <v>0</v>
      </c>
      <c r="U128" s="545">
        <v>0</v>
      </c>
      <c r="V128" s="545">
        <v>0</v>
      </c>
      <c r="W128" s="545">
        <v>0</v>
      </c>
      <c r="X128" s="545">
        <v>0</v>
      </c>
      <c r="Y128" s="545">
        <v>0</v>
      </c>
      <c r="Z128" s="545">
        <v>0</v>
      </c>
      <c r="AA128" s="545">
        <v>0</v>
      </c>
      <c r="AB128" s="545">
        <v>0</v>
      </c>
      <c r="AC128" s="545">
        <v>0</v>
      </c>
      <c r="AD128" s="545">
        <v>0</v>
      </c>
      <c r="AE128" s="545">
        <v>0</v>
      </c>
      <c r="AF128" s="545">
        <v>0</v>
      </c>
      <c r="AG128" s="545">
        <v>0</v>
      </c>
      <c r="AH128" s="545">
        <v>0</v>
      </c>
      <c r="AI128" s="545">
        <v>0</v>
      </c>
      <c r="AJ128" s="545">
        <v>0</v>
      </c>
      <c r="AK128" s="545">
        <v>0</v>
      </c>
      <c r="AL128" s="545">
        <v>0</v>
      </c>
      <c r="AM128" s="545">
        <v>0</v>
      </c>
      <c r="AN128" s="545">
        <v>0</v>
      </c>
      <c r="AO128" s="545">
        <v>0</v>
      </c>
      <c r="AP128" s="545">
        <v>0</v>
      </c>
      <c r="AQ128" s="545">
        <v>0</v>
      </c>
      <c r="AR128" s="545">
        <v>0</v>
      </c>
      <c r="AS128" s="545">
        <v>0</v>
      </c>
      <c r="AT128" s="545">
        <v>0</v>
      </c>
      <c r="AU128" s="545">
        <v>0</v>
      </c>
      <c r="AV128" s="545">
        <v>0</v>
      </c>
      <c r="AW128" s="545">
        <v>0</v>
      </c>
      <c r="AX128" s="545">
        <v>0</v>
      </c>
      <c r="AY128" s="545">
        <v>0</v>
      </c>
      <c r="AZ128" s="545">
        <v>0</v>
      </c>
      <c r="BA128" s="545">
        <v>0</v>
      </c>
      <c r="BB128" s="545">
        <v>0</v>
      </c>
      <c r="BC128" s="545">
        <v>0</v>
      </c>
      <c r="BD128" s="545">
        <v>0</v>
      </c>
      <c r="BE128" s="545">
        <v>0</v>
      </c>
      <c r="BF128" s="545">
        <v>0</v>
      </c>
      <c r="BG128" s="545">
        <v>0</v>
      </c>
      <c r="BH128" s="545">
        <v>0</v>
      </c>
      <c r="BI128" s="545">
        <v>0</v>
      </c>
      <c r="BJ128" s="545">
        <v>0</v>
      </c>
      <c r="BK128" s="545">
        <v>0</v>
      </c>
      <c r="BL128" s="545">
        <v>2</v>
      </c>
      <c r="BM128" s="545">
        <v>31</v>
      </c>
      <c r="BN128" s="545">
        <v>27</v>
      </c>
      <c r="BO128" s="545">
        <v>64</v>
      </c>
      <c r="BP128" s="545">
        <v>193</v>
      </c>
      <c r="BQ128" s="545">
        <v>427</v>
      </c>
      <c r="BR128" s="545">
        <v>602</v>
      </c>
      <c r="BS128" s="545">
        <v>707</v>
      </c>
      <c r="BT128" s="545">
        <v>755</v>
      </c>
      <c r="BU128" s="545">
        <v>758</v>
      </c>
      <c r="BV128" s="545">
        <v>758</v>
      </c>
      <c r="BW128" s="545">
        <v>755</v>
      </c>
      <c r="BX128" s="545">
        <v>747</v>
      </c>
      <c r="BY128" s="545">
        <v>731</v>
      </c>
      <c r="BZ128" s="545">
        <v>721</v>
      </c>
      <c r="CA128" s="545">
        <v>713</v>
      </c>
      <c r="CB128" s="545">
        <v>705</v>
      </c>
      <c r="CC128" s="545">
        <v>672</v>
      </c>
      <c r="CD128" s="545">
        <v>667</v>
      </c>
      <c r="CE128" s="545">
        <v>677</v>
      </c>
      <c r="CF128" s="545">
        <v>684</v>
      </c>
      <c r="CG128" s="547">
        <v>682</v>
      </c>
    </row>
    <row r="129" spans="1:85" x14ac:dyDescent="0.35">
      <c r="B129" s="62" t="s">
        <v>783</v>
      </c>
      <c r="D129" s="545">
        <v>0</v>
      </c>
      <c r="E129" s="545">
        <v>0</v>
      </c>
      <c r="F129" s="545">
        <v>0</v>
      </c>
      <c r="G129" s="545">
        <v>0</v>
      </c>
      <c r="H129" s="545">
        <v>0</v>
      </c>
      <c r="I129" s="545">
        <v>0</v>
      </c>
      <c r="J129" s="545">
        <v>0</v>
      </c>
      <c r="K129" s="545">
        <v>0</v>
      </c>
      <c r="L129" s="545">
        <v>0</v>
      </c>
      <c r="M129" s="545">
        <v>0</v>
      </c>
      <c r="N129" s="545">
        <v>0</v>
      </c>
      <c r="O129" s="545">
        <v>0</v>
      </c>
      <c r="P129" s="545">
        <v>0</v>
      </c>
      <c r="Q129" s="545">
        <v>0</v>
      </c>
      <c r="R129" s="545">
        <v>0</v>
      </c>
      <c r="S129" s="545">
        <v>0</v>
      </c>
      <c r="T129" s="545">
        <v>0</v>
      </c>
      <c r="U129" s="545">
        <v>0</v>
      </c>
      <c r="V129" s="545">
        <v>0</v>
      </c>
      <c r="W129" s="545">
        <v>0</v>
      </c>
      <c r="X129" s="545">
        <v>0</v>
      </c>
      <c r="Y129" s="545">
        <v>0</v>
      </c>
      <c r="Z129" s="545">
        <v>0</v>
      </c>
      <c r="AA129" s="545">
        <v>0</v>
      </c>
      <c r="AB129" s="545">
        <v>0</v>
      </c>
      <c r="AC129" s="545">
        <v>0</v>
      </c>
      <c r="AD129" s="545">
        <v>0</v>
      </c>
      <c r="AE129" s="545">
        <v>0</v>
      </c>
      <c r="AF129" s="545">
        <v>0</v>
      </c>
      <c r="AG129" s="545">
        <v>0</v>
      </c>
      <c r="AH129" s="545">
        <v>0</v>
      </c>
      <c r="AI129" s="545">
        <v>0</v>
      </c>
      <c r="AJ129" s="545">
        <v>0</v>
      </c>
      <c r="AK129" s="545">
        <v>0</v>
      </c>
      <c r="AL129" s="545">
        <v>0</v>
      </c>
      <c r="AM129" s="545">
        <v>0</v>
      </c>
      <c r="AN129" s="545">
        <v>0</v>
      </c>
      <c r="AO129" s="545">
        <v>0</v>
      </c>
      <c r="AP129" s="545">
        <v>0</v>
      </c>
      <c r="AQ129" s="545">
        <v>0</v>
      </c>
      <c r="AR129" s="545">
        <v>0</v>
      </c>
      <c r="AS129" s="545">
        <v>0</v>
      </c>
      <c r="AT129" s="545">
        <v>0</v>
      </c>
      <c r="AU129" s="545">
        <v>0</v>
      </c>
      <c r="AV129" s="545">
        <v>0</v>
      </c>
      <c r="AW129" s="545">
        <v>0</v>
      </c>
      <c r="AX129" s="545">
        <v>0</v>
      </c>
      <c r="AY129" s="545">
        <v>0</v>
      </c>
      <c r="AZ129" s="545">
        <v>0</v>
      </c>
      <c r="BA129" s="545">
        <v>0</v>
      </c>
      <c r="BB129" s="545">
        <v>0</v>
      </c>
      <c r="BC129" s="545">
        <v>0</v>
      </c>
      <c r="BD129" s="545">
        <v>0</v>
      </c>
      <c r="BE129" s="545">
        <v>0</v>
      </c>
      <c r="BF129" s="545">
        <v>0</v>
      </c>
      <c r="BG129" s="545">
        <v>0</v>
      </c>
      <c r="BH129" s="545">
        <v>0</v>
      </c>
      <c r="BI129" s="545">
        <v>0</v>
      </c>
      <c r="BJ129" s="545">
        <v>0</v>
      </c>
      <c r="BK129" s="545">
        <v>0</v>
      </c>
      <c r="BL129" s="545">
        <v>56</v>
      </c>
      <c r="BM129" s="545">
        <v>168</v>
      </c>
      <c r="BN129" s="545">
        <v>275</v>
      </c>
      <c r="BO129" s="545">
        <v>424</v>
      </c>
      <c r="BP129" s="545">
        <v>784</v>
      </c>
      <c r="BQ129" s="545">
        <v>1116</v>
      </c>
      <c r="BR129" s="545">
        <v>1340</v>
      </c>
      <c r="BS129" s="545">
        <v>1398</v>
      </c>
      <c r="BT129" s="545">
        <v>1381</v>
      </c>
      <c r="BU129" s="545">
        <v>1335</v>
      </c>
      <c r="BV129" s="545">
        <v>1227</v>
      </c>
      <c r="BW129" s="545">
        <v>1056</v>
      </c>
      <c r="BX129" s="545">
        <v>961</v>
      </c>
      <c r="BY129" s="545">
        <v>871</v>
      </c>
      <c r="BZ129" s="545">
        <v>788</v>
      </c>
      <c r="CA129" s="545">
        <v>716</v>
      </c>
      <c r="CB129" s="545">
        <v>603</v>
      </c>
      <c r="CC129" s="545">
        <v>143</v>
      </c>
      <c r="CD129" s="545">
        <v>1</v>
      </c>
      <c r="CE129" s="545">
        <v>3</v>
      </c>
      <c r="CF129" s="545">
        <v>1</v>
      </c>
      <c r="CG129" s="547">
        <v>0</v>
      </c>
    </row>
    <row r="130" spans="1:85" x14ac:dyDescent="0.35">
      <c r="B130" s="292" t="s">
        <v>524</v>
      </c>
      <c r="D130" s="545">
        <v>0</v>
      </c>
      <c r="E130" s="545">
        <v>0</v>
      </c>
      <c r="F130" s="545">
        <v>0</v>
      </c>
      <c r="G130" s="545">
        <v>0</v>
      </c>
      <c r="H130" s="545">
        <v>0</v>
      </c>
      <c r="I130" s="545">
        <v>0</v>
      </c>
      <c r="J130" s="545">
        <v>0</v>
      </c>
      <c r="K130" s="545">
        <v>0</v>
      </c>
      <c r="L130" s="545">
        <v>0</v>
      </c>
      <c r="M130" s="545">
        <v>0</v>
      </c>
      <c r="N130" s="545">
        <v>0</v>
      </c>
      <c r="O130" s="545">
        <v>0</v>
      </c>
      <c r="P130" s="545">
        <v>0</v>
      </c>
      <c r="Q130" s="545">
        <v>0</v>
      </c>
      <c r="R130" s="545">
        <v>0</v>
      </c>
      <c r="S130" s="545">
        <v>0</v>
      </c>
      <c r="T130" s="545">
        <v>0</v>
      </c>
      <c r="U130" s="545">
        <v>0</v>
      </c>
      <c r="V130" s="545">
        <v>0</v>
      </c>
      <c r="W130" s="545">
        <v>0</v>
      </c>
      <c r="X130" s="545">
        <v>0</v>
      </c>
      <c r="Y130" s="545">
        <v>0</v>
      </c>
      <c r="Z130" s="545">
        <v>0</v>
      </c>
      <c r="AA130" s="545">
        <v>0</v>
      </c>
      <c r="AB130" s="545">
        <v>0</v>
      </c>
      <c r="AC130" s="545">
        <v>0</v>
      </c>
      <c r="AD130" s="545">
        <v>0</v>
      </c>
      <c r="AE130" s="545">
        <v>0</v>
      </c>
      <c r="AF130" s="545">
        <v>0</v>
      </c>
      <c r="AG130" s="545">
        <v>0</v>
      </c>
      <c r="AH130" s="545">
        <v>0</v>
      </c>
      <c r="AI130" s="545">
        <v>0</v>
      </c>
      <c r="AJ130" s="545">
        <v>0</v>
      </c>
      <c r="AK130" s="545">
        <v>0</v>
      </c>
      <c r="AL130" s="545">
        <v>0</v>
      </c>
      <c r="AM130" s="545">
        <v>0</v>
      </c>
      <c r="AN130" s="545">
        <v>0</v>
      </c>
      <c r="AO130" s="545">
        <v>0</v>
      </c>
      <c r="AP130" s="545">
        <v>0</v>
      </c>
      <c r="AQ130" s="545">
        <v>0</v>
      </c>
      <c r="AR130" s="545">
        <v>0</v>
      </c>
      <c r="AS130" s="545">
        <v>0</v>
      </c>
      <c r="AT130" s="545">
        <v>0</v>
      </c>
      <c r="AU130" s="545">
        <v>0</v>
      </c>
      <c r="AV130" s="545">
        <v>0</v>
      </c>
      <c r="AW130" s="545">
        <v>0</v>
      </c>
      <c r="AX130" s="545">
        <v>0</v>
      </c>
      <c r="AY130" s="545">
        <v>0</v>
      </c>
      <c r="AZ130" s="545">
        <v>0</v>
      </c>
      <c r="BA130" s="545">
        <v>0</v>
      </c>
      <c r="BB130" s="545">
        <v>0</v>
      </c>
      <c r="BC130" s="545">
        <v>0</v>
      </c>
      <c r="BD130" s="545">
        <v>0</v>
      </c>
      <c r="BE130" s="545">
        <v>0</v>
      </c>
      <c r="BF130" s="545">
        <v>0</v>
      </c>
      <c r="BG130" s="545">
        <v>0</v>
      </c>
      <c r="BH130" s="545">
        <v>0</v>
      </c>
      <c r="BI130" s="545">
        <v>0</v>
      </c>
      <c r="BJ130" s="545">
        <v>0</v>
      </c>
      <c r="BK130" s="545">
        <v>0</v>
      </c>
      <c r="BL130" s="545">
        <v>53</v>
      </c>
      <c r="BM130" s="545">
        <v>132</v>
      </c>
      <c r="BN130" s="545">
        <v>181</v>
      </c>
      <c r="BO130" s="545">
        <v>226</v>
      </c>
      <c r="BP130" s="545">
        <v>313</v>
      </c>
      <c r="BQ130" s="545">
        <v>354</v>
      </c>
      <c r="BR130" s="545">
        <v>392</v>
      </c>
      <c r="BS130" s="545">
        <v>295</v>
      </c>
      <c r="BT130" s="545">
        <v>222</v>
      </c>
      <c r="BU130" s="545">
        <v>188</v>
      </c>
      <c r="BV130" s="545">
        <v>87</v>
      </c>
      <c r="BW130" s="545">
        <v>19</v>
      </c>
      <c r="BX130" s="545">
        <v>9</v>
      </c>
      <c r="BY130" s="545">
        <v>4</v>
      </c>
      <c r="BZ130" s="545">
        <v>2</v>
      </c>
      <c r="CA130" s="545">
        <v>1</v>
      </c>
      <c r="CB130" s="545">
        <v>0</v>
      </c>
      <c r="CC130" s="545">
        <v>0</v>
      </c>
      <c r="CD130" s="545">
        <v>0</v>
      </c>
      <c r="CE130" s="545">
        <v>0</v>
      </c>
      <c r="CF130" s="545">
        <v>0</v>
      </c>
      <c r="CG130" s="547">
        <v>0</v>
      </c>
    </row>
    <row r="131" spans="1:85" x14ac:dyDescent="0.35">
      <c r="B131" s="292" t="s">
        <v>761</v>
      </c>
      <c r="D131" s="545">
        <v>0</v>
      </c>
      <c r="E131" s="545">
        <v>0</v>
      </c>
      <c r="F131" s="545">
        <v>0</v>
      </c>
      <c r="G131" s="545">
        <v>0</v>
      </c>
      <c r="H131" s="545">
        <v>0</v>
      </c>
      <c r="I131" s="545">
        <v>0</v>
      </c>
      <c r="J131" s="545">
        <v>0</v>
      </c>
      <c r="K131" s="545">
        <v>0</v>
      </c>
      <c r="L131" s="545">
        <v>0</v>
      </c>
      <c r="M131" s="545">
        <v>0</v>
      </c>
      <c r="N131" s="545">
        <v>0</v>
      </c>
      <c r="O131" s="545">
        <v>0</v>
      </c>
      <c r="P131" s="545">
        <v>0</v>
      </c>
      <c r="Q131" s="545">
        <v>0</v>
      </c>
      <c r="R131" s="545">
        <v>0</v>
      </c>
      <c r="S131" s="545">
        <v>0</v>
      </c>
      <c r="T131" s="545">
        <v>0</v>
      </c>
      <c r="U131" s="545">
        <v>0</v>
      </c>
      <c r="V131" s="545">
        <v>0</v>
      </c>
      <c r="W131" s="545">
        <v>0</v>
      </c>
      <c r="X131" s="545">
        <v>0</v>
      </c>
      <c r="Y131" s="545">
        <v>0</v>
      </c>
      <c r="Z131" s="545">
        <v>0</v>
      </c>
      <c r="AA131" s="545">
        <v>0</v>
      </c>
      <c r="AB131" s="545">
        <v>0</v>
      </c>
      <c r="AC131" s="545">
        <v>0</v>
      </c>
      <c r="AD131" s="545">
        <v>0</v>
      </c>
      <c r="AE131" s="545">
        <v>0</v>
      </c>
      <c r="AF131" s="545">
        <v>0</v>
      </c>
      <c r="AG131" s="545">
        <v>0</v>
      </c>
      <c r="AH131" s="545">
        <v>0</v>
      </c>
      <c r="AI131" s="545">
        <v>0</v>
      </c>
      <c r="AJ131" s="545">
        <v>0</v>
      </c>
      <c r="AK131" s="545">
        <v>0</v>
      </c>
      <c r="AL131" s="545">
        <v>0</v>
      </c>
      <c r="AM131" s="545">
        <v>0</v>
      </c>
      <c r="AN131" s="545">
        <v>0</v>
      </c>
      <c r="AO131" s="545">
        <v>0</v>
      </c>
      <c r="AP131" s="545">
        <v>0</v>
      </c>
      <c r="AQ131" s="545">
        <v>0</v>
      </c>
      <c r="AR131" s="545">
        <v>0</v>
      </c>
      <c r="AS131" s="545">
        <v>0</v>
      </c>
      <c r="AT131" s="545">
        <v>0</v>
      </c>
      <c r="AU131" s="545">
        <v>0</v>
      </c>
      <c r="AV131" s="545">
        <v>0</v>
      </c>
      <c r="AW131" s="545">
        <v>0</v>
      </c>
      <c r="AX131" s="545">
        <v>0</v>
      </c>
      <c r="AY131" s="545">
        <v>0</v>
      </c>
      <c r="AZ131" s="545">
        <v>0</v>
      </c>
      <c r="BA131" s="545">
        <v>0</v>
      </c>
      <c r="BB131" s="545">
        <v>0</v>
      </c>
      <c r="BC131" s="545">
        <v>0</v>
      </c>
      <c r="BD131" s="545">
        <v>0</v>
      </c>
      <c r="BE131" s="545">
        <v>0</v>
      </c>
      <c r="BF131" s="545">
        <v>0</v>
      </c>
      <c r="BG131" s="545">
        <v>0</v>
      </c>
      <c r="BH131" s="545">
        <v>0</v>
      </c>
      <c r="BI131" s="545">
        <v>0</v>
      </c>
      <c r="BJ131" s="545">
        <v>0</v>
      </c>
      <c r="BK131" s="545">
        <v>0</v>
      </c>
      <c r="BL131" s="545">
        <v>0</v>
      </c>
      <c r="BM131" s="545">
        <v>8</v>
      </c>
      <c r="BN131" s="545">
        <v>71</v>
      </c>
      <c r="BO131" s="545">
        <v>132</v>
      </c>
      <c r="BP131" s="545">
        <v>285</v>
      </c>
      <c r="BQ131" s="545">
        <v>394</v>
      </c>
      <c r="BR131" s="545">
        <v>414</v>
      </c>
      <c r="BS131" s="545">
        <v>395</v>
      </c>
      <c r="BT131" s="545">
        <v>363</v>
      </c>
      <c r="BU131" s="545">
        <v>343</v>
      </c>
      <c r="BV131" s="545">
        <v>315</v>
      </c>
      <c r="BW131" s="545">
        <v>232</v>
      </c>
      <c r="BX131" s="545">
        <v>182</v>
      </c>
      <c r="BY131" s="545">
        <v>153</v>
      </c>
      <c r="BZ131" s="545">
        <v>133</v>
      </c>
      <c r="CA131" s="545">
        <v>115</v>
      </c>
      <c r="CB131" s="545">
        <v>80</v>
      </c>
      <c r="CC131" s="545">
        <v>18</v>
      </c>
      <c r="CD131" s="545">
        <v>0</v>
      </c>
      <c r="CE131" s="545">
        <v>0</v>
      </c>
      <c r="CF131" s="545">
        <v>0</v>
      </c>
      <c r="CG131" s="547">
        <v>0</v>
      </c>
    </row>
    <row r="132" spans="1:85" x14ac:dyDescent="0.35">
      <c r="B132" s="292" t="s">
        <v>526</v>
      </c>
      <c r="D132" s="545">
        <v>0</v>
      </c>
      <c r="E132" s="545">
        <v>0</v>
      </c>
      <c r="F132" s="545">
        <v>0</v>
      </c>
      <c r="G132" s="545">
        <v>0</v>
      </c>
      <c r="H132" s="545">
        <v>0</v>
      </c>
      <c r="I132" s="545">
        <v>0</v>
      </c>
      <c r="J132" s="545">
        <v>0</v>
      </c>
      <c r="K132" s="545">
        <v>0</v>
      </c>
      <c r="L132" s="545">
        <v>0</v>
      </c>
      <c r="M132" s="545">
        <v>0</v>
      </c>
      <c r="N132" s="545">
        <v>0</v>
      </c>
      <c r="O132" s="545">
        <v>0</v>
      </c>
      <c r="P132" s="545">
        <v>0</v>
      </c>
      <c r="Q132" s="545">
        <v>0</v>
      </c>
      <c r="R132" s="545">
        <v>0</v>
      </c>
      <c r="S132" s="545">
        <v>0</v>
      </c>
      <c r="T132" s="545">
        <v>0</v>
      </c>
      <c r="U132" s="545">
        <v>0</v>
      </c>
      <c r="V132" s="545">
        <v>0</v>
      </c>
      <c r="W132" s="545">
        <v>0</v>
      </c>
      <c r="X132" s="545">
        <v>0</v>
      </c>
      <c r="Y132" s="545">
        <v>0</v>
      </c>
      <c r="Z132" s="545">
        <v>0</v>
      </c>
      <c r="AA132" s="545">
        <v>0</v>
      </c>
      <c r="AB132" s="545">
        <v>0</v>
      </c>
      <c r="AC132" s="545">
        <v>0</v>
      </c>
      <c r="AD132" s="545">
        <v>0</v>
      </c>
      <c r="AE132" s="545">
        <v>0</v>
      </c>
      <c r="AF132" s="545">
        <v>0</v>
      </c>
      <c r="AG132" s="545">
        <v>0</v>
      </c>
      <c r="AH132" s="545">
        <v>0</v>
      </c>
      <c r="AI132" s="545">
        <v>0</v>
      </c>
      <c r="AJ132" s="545">
        <v>0</v>
      </c>
      <c r="AK132" s="545">
        <v>0</v>
      </c>
      <c r="AL132" s="545">
        <v>0</v>
      </c>
      <c r="AM132" s="545">
        <v>0</v>
      </c>
      <c r="AN132" s="545">
        <v>0</v>
      </c>
      <c r="AO132" s="545">
        <v>0</v>
      </c>
      <c r="AP132" s="545">
        <v>0</v>
      </c>
      <c r="AQ132" s="545">
        <v>0</v>
      </c>
      <c r="AR132" s="545">
        <v>0</v>
      </c>
      <c r="AS132" s="545">
        <v>0</v>
      </c>
      <c r="AT132" s="545">
        <v>0</v>
      </c>
      <c r="AU132" s="545">
        <v>0</v>
      </c>
      <c r="AV132" s="545">
        <v>0</v>
      </c>
      <c r="AW132" s="545">
        <v>0</v>
      </c>
      <c r="AX132" s="545">
        <v>0</v>
      </c>
      <c r="AY132" s="545">
        <v>0</v>
      </c>
      <c r="AZ132" s="545">
        <v>0</v>
      </c>
      <c r="BA132" s="545">
        <v>0</v>
      </c>
      <c r="BB132" s="545">
        <v>0</v>
      </c>
      <c r="BC132" s="545">
        <v>0</v>
      </c>
      <c r="BD132" s="545">
        <v>0</v>
      </c>
      <c r="BE132" s="545">
        <v>0</v>
      </c>
      <c r="BF132" s="545">
        <v>0</v>
      </c>
      <c r="BG132" s="545">
        <v>0</v>
      </c>
      <c r="BH132" s="545">
        <v>0</v>
      </c>
      <c r="BI132" s="545">
        <v>0</v>
      </c>
      <c r="BJ132" s="545">
        <v>0</v>
      </c>
      <c r="BK132" s="545">
        <v>0</v>
      </c>
      <c r="BL132" s="545">
        <v>2</v>
      </c>
      <c r="BM132" s="545">
        <v>28</v>
      </c>
      <c r="BN132" s="545">
        <v>23</v>
      </c>
      <c r="BO132" s="545">
        <v>66</v>
      </c>
      <c r="BP132" s="545">
        <v>186</v>
      </c>
      <c r="BQ132" s="545">
        <v>367</v>
      </c>
      <c r="BR132" s="545">
        <v>533</v>
      </c>
      <c r="BS132" s="545">
        <v>707</v>
      </c>
      <c r="BT132" s="545">
        <v>796</v>
      </c>
      <c r="BU132" s="545">
        <v>804</v>
      </c>
      <c r="BV132" s="545">
        <v>826</v>
      </c>
      <c r="BW132" s="545">
        <v>805</v>
      </c>
      <c r="BX132" s="545">
        <v>771</v>
      </c>
      <c r="BY132" s="545">
        <v>713</v>
      </c>
      <c r="BZ132" s="545">
        <v>653</v>
      </c>
      <c r="CA132" s="545">
        <v>600</v>
      </c>
      <c r="CB132" s="545">
        <v>522</v>
      </c>
      <c r="CC132" s="545">
        <v>125</v>
      </c>
      <c r="CD132" s="545">
        <v>1</v>
      </c>
      <c r="CE132" s="545">
        <v>2</v>
      </c>
      <c r="CF132" s="545">
        <v>1</v>
      </c>
      <c r="CG132" s="547">
        <v>0</v>
      </c>
    </row>
    <row r="133" spans="1:85" x14ac:dyDescent="0.35">
      <c r="B133" s="62" t="s">
        <v>784</v>
      </c>
      <c r="D133" s="545">
        <v>0</v>
      </c>
      <c r="E133" s="545">
        <v>0</v>
      </c>
      <c r="F133" s="545">
        <v>0</v>
      </c>
      <c r="G133" s="545">
        <v>0</v>
      </c>
      <c r="H133" s="545">
        <v>0</v>
      </c>
      <c r="I133" s="545">
        <v>0</v>
      </c>
      <c r="J133" s="545">
        <v>0</v>
      </c>
      <c r="K133" s="545">
        <v>0</v>
      </c>
      <c r="L133" s="545">
        <v>0</v>
      </c>
      <c r="M133" s="545">
        <v>0</v>
      </c>
      <c r="N133" s="545">
        <v>0</v>
      </c>
      <c r="O133" s="545">
        <v>0</v>
      </c>
      <c r="P133" s="545">
        <v>0</v>
      </c>
      <c r="Q133" s="545">
        <v>0</v>
      </c>
      <c r="R133" s="545">
        <v>0</v>
      </c>
      <c r="S133" s="545">
        <v>0</v>
      </c>
      <c r="T133" s="545">
        <v>0</v>
      </c>
      <c r="U133" s="545">
        <v>0</v>
      </c>
      <c r="V133" s="545">
        <v>0</v>
      </c>
      <c r="W133" s="545">
        <v>0</v>
      </c>
      <c r="X133" s="545">
        <v>0</v>
      </c>
      <c r="Y133" s="545">
        <v>0</v>
      </c>
      <c r="Z133" s="545">
        <v>0</v>
      </c>
      <c r="AA133" s="545">
        <v>0</v>
      </c>
      <c r="AB133" s="545">
        <v>0</v>
      </c>
      <c r="AC133" s="545">
        <v>0</v>
      </c>
      <c r="AD133" s="545">
        <v>0</v>
      </c>
      <c r="AE133" s="545">
        <v>0</v>
      </c>
      <c r="AF133" s="545">
        <v>0</v>
      </c>
      <c r="AG133" s="545">
        <v>0</v>
      </c>
      <c r="AH133" s="545">
        <v>0</v>
      </c>
      <c r="AI133" s="545">
        <v>0</v>
      </c>
      <c r="AJ133" s="545">
        <v>0</v>
      </c>
      <c r="AK133" s="545">
        <v>0</v>
      </c>
      <c r="AL133" s="545">
        <v>0</v>
      </c>
      <c r="AM133" s="545">
        <v>0</v>
      </c>
      <c r="AN133" s="545">
        <v>0</v>
      </c>
      <c r="AO133" s="545">
        <v>0</v>
      </c>
      <c r="AP133" s="545">
        <v>0</v>
      </c>
      <c r="AQ133" s="545">
        <v>0</v>
      </c>
      <c r="AR133" s="545">
        <v>0</v>
      </c>
      <c r="AS133" s="545">
        <v>0</v>
      </c>
      <c r="AT133" s="545">
        <v>0</v>
      </c>
      <c r="AU133" s="545">
        <v>0</v>
      </c>
      <c r="AV133" s="545">
        <v>0</v>
      </c>
      <c r="AW133" s="545">
        <v>0</v>
      </c>
      <c r="AX133" s="545">
        <v>0</v>
      </c>
      <c r="AY133" s="545">
        <v>0</v>
      </c>
      <c r="AZ133" s="545">
        <v>0</v>
      </c>
      <c r="BA133" s="545">
        <v>0</v>
      </c>
      <c r="BB133" s="545">
        <v>0</v>
      </c>
      <c r="BC133" s="545">
        <v>0</v>
      </c>
      <c r="BD133" s="545">
        <v>0</v>
      </c>
      <c r="BE133" s="545">
        <v>0</v>
      </c>
      <c r="BF133" s="545">
        <v>0</v>
      </c>
      <c r="BG133" s="545">
        <v>0</v>
      </c>
      <c r="BH133" s="545">
        <v>0</v>
      </c>
      <c r="BI133" s="545">
        <v>0</v>
      </c>
      <c r="BJ133" s="545">
        <v>0</v>
      </c>
      <c r="BK133" s="545">
        <v>0</v>
      </c>
      <c r="BL133" s="545">
        <v>16</v>
      </c>
      <c r="BM133" s="545">
        <v>56</v>
      </c>
      <c r="BN133" s="545">
        <v>67</v>
      </c>
      <c r="BO133" s="545">
        <v>65</v>
      </c>
      <c r="BP133" s="545">
        <v>114</v>
      </c>
      <c r="BQ133" s="545">
        <v>124</v>
      </c>
      <c r="BR133" s="545">
        <v>141</v>
      </c>
      <c r="BS133" s="545">
        <v>144</v>
      </c>
      <c r="BT133" s="545">
        <v>137</v>
      </c>
      <c r="BU133" s="545">
        <v>133</v>
      </c>
      <c r="BV133" s="545">
        <v>123</v>
      </c>
      <c r="BW133" s="545">
        <v>108</v>
      </c>
      <c r="BX133" s="545">
        <v>108</v>
      </c>
      <c r="BY133" s="545">
        <v>106</v>
      </c>
      <c r="BZ133" s="545">
        <v>99</v>
      </c>
      <c r="CA133" s="545">
        <v>94</v>
      </c>
      <c r="CB133" s="545">
        <v>89</v>
      </c>
      <c r="CC133" s="545">
        <v>85</v>
      </c>
      <c r="CD133" s="545">
        <v>83</v>
      </c>
      <c r="CE133" s="545">
        <v>84</v>
      </c>
      <c r="CF133" s="545">
        <v>83</v>
      </c>
      <c r="CG133" s="547">
        <v>81</v>
      </c>
    </row>
    <row r="134" spans="1:85" x14ac:dyDescent="0.35">
      <c r="B134" s="201" t="s">
        <v>785</v>
      </c>
      <c r="D134" s="545">
        <v>0</v>
      </c>
      <c r="E134" s="545">
        <v>0</v>
      </c>
      <c r="F134" s="545">
        <v>0</v>
      </c>
      <c r="G134" s="545">
        <v>0</v>
      </c>
      <c r="H134" s="545">
        <v>0</v>
      </c>
      <c r="I134" s="545">
        <v>0</v>
      </c>
      <c r="J134" s="545">
        <v>0</v>
      </c>
      <c r="K134" s="545">
        <v>0</v>
      </c>
      <c r="L134" s="545">
        <v>0</v>
      </c>
      <c r="M134" s="545">
        <v>0</v>
      </c>
      <c r="N134" s="545">
        <v>0</v>
      </c>
      <c r="O134" s="545">
        <v>0</v>
      </c>
      <c r="P134" s="545">
        <v>0</v>
      </c>
      <c r="Q134" s="545">
        <v>0</v>
      </c>
      <c r="R134" s="545">
        <v>0</v>
      </c>
      <c r="S134" s="545">
        <v>0</v>
      </c>
      <c r="T134" s="545">
        <v>0</v>
      </c>
      <c r="U134" s="545">
        <v>0</v>
      </c>
      <c r="V134" s="545">
        <v>0</v>
      </c>
      <c r="W134" s="545">
        <v>0</v>
      </c>
      <c r="X134" s="545">
        <v>0</v>
      </c>
      <c r="Y134" s="545">
        <v>0</v>
      </c>
      <c r="Z134" s="545">
        <v>0</v>
      </c>
      <c r="AA134" s="545">
        <v>0</v>
      </c>
      <c r="AB134" s="545">
        <v>0</v>
      </c>
      <c r="AC134" s="545">
        <v>0</v>
      </c>
      <c r="AD134" s="545">
        <v>0</v>
      </c>
      <c r="AE134" s="545">
        <v>0</v>
      </c>
      <c r="AF134" s="545">
        <v>0</v>
      </c>
      <c r="AG134" s="545">
        <v>0</v>
      </c>
      <c r="AH134" s="545">
        <v>0</v>
      </c>
      <c r="AI134" s="545">
        <v>0</v>
      </c>
      <c r="AJ134" s="545">
        <v>0</v>
      </c>
      <c r="AK134" s="545">
        <v>0</v>
      </c>
      <c r="AL134" s="545">
        <v>0</v>
      </c>
      <c r="AM134" s="545">
        <v>0</v>
      </c>
      <c r="AN134" s="545">
        <v>0</v>
      </c>
      <c r="AO134" s="545">
        <v>0</v>
      </c>
      <c r="AP134" s="545">
        <v>0</v>
      </c>
      <c r="AQ134" s="545">
        <v>0</v>
      </c>
      <c r="AR134" s="545">
        <v>0</v>
      </c>
      <c r="AS134" s="545">
        <v>0</v>
      </c>
      <c r="AT134" s="545">
        <v>0</v>
      </c>
      <c r="AU134" s="545">
        <v>0</v>
      </c>
      <c r="AV134" s="545">
        <v>0</v>
      </c>
      <c r="AW134" s="545">
        <v>0</v>
      </c>
      <c r="AX134" s="545">
        <v>0</v>
      </c>
      <c r="AY134" s="545">
        <v>0</v>
      </c>
      <c r="AZ134" s="545">
        <v>0</v>
      </c>
      <c r="BA134" s="545">
        <v>0</v>
      </c>
      <c r="BB134" s="545">
        <v>0</v>
      </c>
      <c r="BC134" s="545">
        <v>0</v>
      </c>
      <c r="BD134" s="545">
        <v>0</v>
      </c>
      <c r="BE134" s="545">
        <v>0</v>
      </c>
      <c r="BF134" s="545">
        <v>0</v>
      </c>
      <c r="BG134" s="545">
        <v>0</v>
      </c>
      <c r="BH134" s="545">
        <v>0</v>
      </c>
      <c r="BI134" s="545">
        <v>0</v>
      </c>
      <c r="BJ134" s="545">
        <v>0</v>
      </c>
      <c r="BK134" s="545">
        <v>0</v>
      </c>
      <c r="BL134" s="545">
        <v>59</v>
      </c>
      <c r="BM134" s="545">
        <v>145</v>
      </c>
      <c r="BN134" s="545">
        <v>199</v>
      </c>
      <c r="BO134" s="545">
        <v>262</v>
      </c>
      <c r="BP134" s="545">
        <v>364</v>
      </c>
      <c r="BQ134" s="545">
        <v>492</v>
      </c>
      <c r="BR134" s="545">
        <v>507</v>
      </c>
      <c r="BS134" s="545">
        <v>489</v>
      </c>
      <c r="BT134" s="545">
        <v>483</v>
      </c>
      <c r="BU134" s="545">
        <v>460</v>
      </c>
      <c r="BV134" s="545">
        <v>404</v>
      </c>
      <c r="BW134" s="545">
        <v>360</v>
      </c>
      <c r="BX134" s="545">
        <v>384</v>
      </c>
      <c r="BY134" s="545">
        <v>401</v>
      </c>
      <c r="BZ134" s="545">
        <v>417</v>
      </c>
      <c r="CA134" s="545">
        <v>433</v>
      </c>
      <c r="CB134" s="545">
        <v>462</v>
      </c>
      <c r="CC134" s="545">
        <v>648</v>
      </c>
      <c r="CD134" s="545">
        <v>711</v>
      </c>
      <c r="CE134" s="545">
        <v>722</v>
      </c>
      <c r="CF134" s="545">
        <v>730</v>
      </c>
      <c r="CG134" s="547">
        <v>730</v>
      </c>
    </row>
    <row r="135" spans="1:85" x14ac:dyDescent="0.35">
      <c r="B135" s="201" t="s">
        <v>786</v>
      </c>
      <c r="D135" s="545">
        <v>0</v>
      </c>
      <c r="E135" s="545">
        <v>0</v>
      </c>
      <c r="F135" s="545">
        <v>0</v>
      </c>
      <c r="G135" s="545">
        <v>0</v>
      </c>
      <c r="H135" s="545">
        <v>0</v>
      </c>
      <c r="I135" s="545">
        <v>0</v>
      </c>
      <c r="J135" s="545">
        <v>0</v>
      </c>
      <c r="K135" s="545">
        <v>0</v>
      </c>
      <c r="L135" s="545">
        <v>0</v>
      </c>
      <c r="M135" s="545">
        <v>0</v>
      </c>
      <c r="N135" s="545">
        <v>0</v>
      </c>
      <c r="O135" s="545">
        <v>0</v>
      </c>
      <c r="P135" s="545">
        <v>0</v>
      </c>
      <c r="Q135" s="545">
        <v>0</v>
      </c>
      <c r="R135" s="545">
        <v>0</v>
      </c>
      <c r="S135" s="545">
        <v>0</v>
      </c>
      <c r="T135" s="545">
        <v>0</v>
      </c>
      <c r="U135" s="545">
        <v>0</v>
      </c>
      <c r="V135" s="545">
        <v>0</v>
      </c>
      <c r="W135" s="545">
        <v>0</v>
      </c>
      <c r="X135" s="545">
        <v>0</v>
      </c>
      <c r="Y135" s="545">
        <v>0</v>
      </c>
      <c r="Z135" s="545">
        <v>0</v>
      </c>
      <c r="AA135" s="545">
        <v>0</v>
      </c>
      <c r="AB135" s="545">
        <v>0</v>
      </c>
      <c r="AC135" s="545">
        <v>0</v>
      </c>
      <c r="AD135" s="545">
        <v>0</v>
      </c>
      <c r="AE135" s="545">
        <v>0</v>
      </c>
      <c r="AF135" s="545">
        <v>0</v>
      </c>
      <c r="AG135" s="545">
        <v>0</v>
      </c>
      <c r="AH135" s="545">
        <v>0</v>
      </c>
      <c r="AI135" s="545">
        <v>0</v>
      </c>
      <c r="AJ135" s="545">
        <v>0</v>
      </c>
      <c r="AK135" s="545">
        <v>0</v>
      </c>
      <c r="AL135" s="545">
        <v>0</v>
      </c>
      <c r="AM135" s="545">
        <v>0</v>
      </c>
      <c r="AN135" s="545">
        <v>0</v>
      </c>
      <c r="AO135" s="545">
        <v>0</v>
      </c>
      <c r="AP135" s="545">
        <v>0</v>
      </c>
      <c r="AQ135" s="545">
        <v>0</v>
      </c>
      <c r="AR135" s="545">
        <v>0</v>
      </c>
      <c r="AS135" s="545">
        <v>0</v>
      </c>
      <c r="AT135" s="545">
        <v>0</v>
      </c>
      <c r="AU135" s="545">
        <v>0</v>
      </c>
      <c r="AV135" s="545">
        <v>0</v>
      </c>
      <c r="AW135" s="545">
        <v>0</v>
      </c>
      <c r="AX135" s="545">
        <v>0</v>
      </c>
      <c r="AY135" s="545">
        <v>0</v>
      </c>
      <c r="AZ135" s="545">
        <v>0</v>
      </c>
      <c r="BA135" s="545">
        <v>0</v>
      </c>
      <c r="BB135" s="545">
        <v>0</v>
      </c>
      <c r="BC135" s="545">
        <v>0</v>
      </c>
      <c r="BD135" s="545">
        <v>0</v>
      </c>
      <c r="BE135" s="545">
        <v>0</v>
      </c>
      <c r="BF135" s="545">
        <v>0</v>
      </c>
      <c r="BG135" s="545">
        <v>0</v>
      </c>
      <c r="BH135" s="545">
        <v>0</v>
      </c>
      <c r="BI135" s="545">
        <v>0</v>
      </c>
      <c r="BJ135" s="545">
        <v>0</v>
      </c>
      <c r="BK135" s="545">
        <v>0</v>
      </c>
      <c r="BL135" s="545">
        <v>6</v>
      </c>
      <c r="BM135" s="545">
        <v>22</v>
      </c>
      <c r="BN135" s="545">
        <v>38</v>
      </c>
      <c r="BO135" s="545">
        <v>59</v>
      </c>
      <c r="BP135" s="545">
        <v>103</v>
      </c>
      <c r="BQ135" s="545">
        <v>180</v>
      </c>
      <c r="BR135" s="545">
        <v>248</v>
      </c>
      <c r="BS135" s="545">
        <v>325</v>
      </c>
      <c r="BT135" s="545">
        <v>379</v>
      </c>
      <c r="BU135" s="545">
        <v>398</v>
      </c>
      <c r="BV135" s="545">
        <v>414</v>
      </c>
      <c r="BW135" s="545">
        <v>437</v>
      </c>
      <c r="BX135" s="545">
        <v>422</v>
      </c>
      <c r="BY135" s="545">
        <v>391</v>
      </c>
      <c r="BZ135" s="545">
        <v>358</v>
      </c>
      <c r="CA135" s="545">
        <v>330</v>
      </c>
      <c r="CB135" s="545">
        <v>287</v>
      </c>
      <c r="CC135" s="545">
        <v>68</v>
      </c>
      <c r="CD135" s="545">
        <v>0</v>
      </c>
      <c r="CE135" s="545">
        <v>1</v>
      </c>
      <c r="CF135" s="545">
        <v>1</v>
      </c>
      <c r="CG135" s="547">
        <v>0</v>
      </c>
    </row>
    <row r="136" spans="1:85" x14ac:dyDescent="0.35">
      <c r="B136" s="201" t="s">
        <v>787</v>
      </c>
      <c r="D136" s="545">
        <v>0</v>
      </c>
      <c r="E136" s="545">
        <v>0</v>
      </c>
      <c r="F136" s="545">
        <v>0</v>
      </c>
      <c r="G136" s="545">
        <v>0</v>
      </c>
      <c r="H136" s="545">
        <v>0</v>
      </c>
      <c r="I136" s="545">
        <v>0</v>
      </c>
      <c r="J136" s="545">
        <v>0</v>
      </c>
      <c r="K136" s="545">
        <v>0</v>
      </c>
      <c r="L136" s="545">
        <v>0</v>
      </c>
      <c r="M136" s="545">
        <v>0</v>
      </c>
      <c r="N136" s="545">
        <v>0</v>
      </c>
      <c r="O136" s="545">
        <v>0</v>
      </c>
      <c r="P136" s="545">
        <v>0</v>
      </c>
      <c r="Q136" s="545">
        <v>0</v>
      </c>
      <c r="R136" s="545">
        <v>0</v>
      </c>
      <c r="S136" s="545">
        <v>0</v>
      </c>
      <c r="T136" s="545">
        <v>0</v>
      </c>
      <c r="U136" s="545">
        <v>0</v>
      </c>
      <c r="V136" s="545">
        <v>0</v>
      </c>
      <c r="W136" s="545">
        <v>0</v>
      </c>
      <c r="X136" s="545">
        <v>0</v>
      </c>
      <c r="Y136" s="545">
        <v>0</v>
      </c>
      <c r="Z136" s="545">
        <v>0</v>
      </c>
      <c r="AA136" s="545">
        <v>0</v>
      </c>
      <c r="AB136" s="545">
        <v>0</v>
      </c>
      <c r="AC136" s="545">
        <v>0</v>
      </c>
      <c r="AD136" s="545">
        <v>0</v>
      </c>
      <c r="AE136" s="545">
        <v>0</v>
      </c>
      <c r="AF136" s="545">
        <v>0</v>
      </c>
      <c r="AG136" s="545">
        <v>0</v>
      </c>
      <c r="AH136" s="545">
        <v>0</v>
      </c>
      <c r="AI136" s="545">
        <v>0</v>
      </c>
      <c r="AJ136" s="545">
        <v>0</v>
      </c>
      <c r="AK136" s="545">
        <v>0</v>
      </c>
      <c r="AL136" s="545">
        <v>0</v>
      </c>
      <c r="AM136" s="545">
        <v>0</v>
      </c>
      <c r="AN136" s="545">
        <v>0</v>
      </c>
      <c r="AO136" s="545">
        <v>0</v>
      </c>
      <c r="AP136" s="545">
        <v>0</v>
      </c>
      <c r="AQ136" s="545">
        <v>0</v>
      </c>
      <c r="AR136" s="545">
        <v>0</v>
      </c>
      <c r="AS136" s="545">
        <v>0</v>
      </c>
      <c r="AT136" s="545">
        <v>0</v>
      </c>
      <c r="AU136" s="545">
        <v>0</v>
      </c>
      <c r="AV136" s="545">
        <v>0</v>
      </c>
      <c r="AW136" s="545">
        <v>0</v>
      </c>
      <c r="AX136" s="545">
        <v>0</v>
      </c>
      <c r="AY136" s="545">
        <v>0</v>
      </c>
      <c r="AZ136" s="545">
        <v>0</v>
      </c>
      <c r="BA136" s="545">
        <v>0</v>
      </c>
      <c r="BB136" s="545">
        <v>0</v>
      </c>
      <c r="BC136" s="545">
        <v>0</v>
      </c>
      <c r="BD136" s="545">
        <v>0</v>
      </c>
      <c r="BE136" s="545">
        <v>0</v>
      </c>
      <c r="BF136" s="545">
        <v>0</v>
      </c>
      <c r="BG136" s="545">
        <v>0</v>
      </c>
      <c r="BH136" s="545">
        <v>0</v>
      </c>
      <c r="BI136" s="545">
        <v>0</v>
      </c>
      <c r="BJ136" s="545">
        <v>0</v>
      </c>
      <c r="BK136" s="545">
        <v>0</v>
      </c>
      <c r="BL136" s="545">
        <v>56</v>
      </c>
      <c r="BM136" s="545">
        <v>168</v>
      </c>
      <c r="BN136" s="545">
        <v>275</v>
      </c>
      <c r="BO136" s="545">
        <v>424</v>
      </c>
      <c r="BP136" s="545">
        <v>784</v>
      </c>
      <c r="BQ136" s="545">
        <v>1116</v>
      </c>
      <c r="BR136" s="545">
        <v>1340</v>
      </c>
      <c r="BS136" s="545">
        <v>1398</v>
      </c>
      <c r="BT136" s="545">
        <v>1381</v>
      </c>
      <c r="BU136" s="545">
        <v>1335</v>
      </c>
      <c r="BV136" s="545">
        <v>1227</v>
      </c>
      <c r="BW136" s="545">
        <v>1056</v>
      </c>
      <c r="BX136" s="545">
        <v>961</v>
      </c>
      <c r="BY136" s="545">
        <v>871</v>
      </c>
      <c r="BZ136" s="545">
        <v>788</v>
      </c>
      <c r="CA136" s="545">
        <v>716</v>
      </c>
      <c r="CB136" s="545">
        <v>603</v>
      </c>
      <c r="CC136" s="545">
        <v>143</v>
      </c>
      <c r="CD136" s="545">
        <v>1</v>
      </c>
      <c r="CE136" s="545">
        <v>3</v>
      </c>
      <c r="CF136" s="545">
        <v>1</v>
      </c>
      <c r="CG136" s="547">
        <v>0</v>
      </c>
    </row>
    <row r="137" spans="1:85" s="252" customFormat="1" ht="26.25" customHeight="1" x14ac:dyDescent="0.35">
      <c r="B137" s="107" t="s">
        <v>380</v>
      </c>
      <c r="C137" s="510"/>
      <c r="D137" s="572" t="s">
        <v>615</v>
      </c>
      <c r="E137" s="572" t="s">
        <v>615</v>
      </c>
      <c r="F137" s="572" t="s">
        <v>615</v>
      </c>
      <c r="G137" s="572" t="s">
        <v>615</v>
      </c>
      <c r="H137" s="572" t="s">
        <v>615</v>
      </c>
      <c r="I137" s="572" t="s">
        <v>615</v>
      </c>
      <c r="J137" s="572" t="s">
        <v>615</v>
      </c>
      <c r="K137" s="572" t="s">
        <v>615</v>
      </c>
      <c r="L137" s="572" t="s">
        <v>615</v>
      </c>
      <c r="M137" s="572" t="s">
        <v>615</v>
      </c>
      <c r="N137" s="572" t="s">
        <v>615</v>
      </c>
      <c r="O137" s="572" t="s">
        <v>615</v>
      </c>
      <c r="P137" s="572" t="s">
        <v>615</v>
      </c>
      <c r="Q137" s="572" t="s">
        <v>615</v>
      </c>
      <c r="R137" s="572" t="s">
        <v>615</v>
      </c>
      <c r="S137" s="572" t="s">
        <v>615</v>
      </c>
      <c r="T137" s="572" t="s">
        <v>615</v>
      </c>
      <c r="U137" s="572" t="s">
        <v>615</v>
      </c>
      <c r="V137" s="572" t="s">
        <v>615</v>
      </c>
      <c r="W137" s="572" t="s">
        <v>615</v>
      </c>
      <c r="X137" s="572" t="s">
        <v>615</v>
      </c>
      <c r="Y137" s="572" t="s">
        <v>615</v>
      </c>
      <c r="Z137" s="572" t="s">
        <v>615</v>
      </c>
      <c r="AA137" s="572" t="s">
        <v>615</v>
      </c>
      <c r="AB137" s="572" t="s">
        <v>615</v>
      </c>
      <c r="AC137" s="572" t="s">
        <v>615</v>
      </c>
      <c r="AD137" s="572" t="s">
        <v>615</v>
      </c>
      <c r="AE137" s="572" t="s">
        <v>615</v>
      </c>
      <c r="AF137" s="572" t="s">
        <v>615</v>
      </c>
      <c r="AG137" s="572" t="s">
        <v>615</v>
      </c>
      <c r="AH137" s="549">
        <v>0</v>
      </c>
      <c r="AI137" s="549">
        <v>0</v>
      </c>
      <c r="AJ137" s="549">
        <v>0</v>
      </c>
      <c r="AK137" s="549">
        <v>0</v>
      </c>
      <c r="AL137" s="549">
        <v>0</v>
      </c>
      <c r="AM137" s="549">
        <v>0</v>
      </c>
      <c r="AN137" s="549">
        <v>0</v>
      </c>
      <c r="AO137" s="549">
        <v>0</v>
      </c>
      <c r="AP137" s="549">
        <v>0</v>
      </c>
      <c r="AQ137" s="549">
        <v>0</v>
      </c>
      <c r="AR137" s="549">
        <v>0</v>
      </c>
      <c r="AS137" s="549">
        <v>0</v>
      </c>
      <c r="AT137" s="549">
        <v>0</v>
      </c>
      <c r="AU137" s="549">
        <v>0</v>
      </c>
      <c r="AV137" s="549">
        <v>0</v>
      </c>
      <c r="AW137" s="549">
        <v>0</v>
      </c>
      <c r="AX137" s="549">
        <v>0</v>
      </c>
      <c r="AY137" s="549">
        <v>2490</v>
      </c>
      <c r="AZ137" s="549">
        <v>2455</v>
      </c>
      <c r="BA137" s="549">
        <v>2437</v>
      </c>
      <c r="BB137" s="549">
        <v>2371</v>
      </c>
      <c r="BC137" s="549">
        <v>2354</v>
      </c>
      <c r="BD137" s="549">
        <v>2391</v>
      </c>
      <c r="BE137" s="549">
        <v>2430</v>
      </c>
      <c r="BF137" s="549">
        <v>2483</v>
      </c>
      <c r="BG137" s="549">
        <v>2504</v>
      </c>
      <c r="BH137" s="549">
        <v>2510</v>
      </c>
      <c r="BI137" s="549">
        <v>2475</v>
      </c>
      <c r="BJ137" s="549">
        <v>2443</v>
      </c>
      <c r="BK137" s="549">
        <v>2415</v>
      </c>
      <c r="BL137" s="549">
        <v>2332</v>
      </c>
      <c r="BM137" s="549">
        <v>2031</v>
      </c>
      <c r="BN137" s="549">
        <v>1827</v>
      </c>
      <c r="BO137" s="549">
        <v>1577</v>
      </c>
      <c r="BP137" s="549">
        <v>965</v>
      </c>
      <c r="BQ137" s="549">
        <v>366</v>
      </c>
      <c r="BR137" s="549">
        <v>133</v>
      </c>
      <c r="BS137" s="549">
        <v>74</v>
      </c>
      <c r="BT137" s="549">
        <v>52</v>
      </c>
      <c r="BU137" s="549">
        <v>40</v>
      </c>
      <c r="BV137" s="549">
        <v>32</v>
      </c>
      <c r="BW137" s="549">
        <v>26</v>
      </c>
      <c r="BX137" s="549">
        <v>23</v>
      </c>
      <c r="BY137" s="549">
        <v>21</v>
      </c>
      <c r="BZ137" s="549">
        <v>19</v>
      </c>
      <c r="CA137" s="549">
        <v>17</v>
      </c>
      <c r="CB137" s="549">
        <v>15</v>
      </c>
      <c r="CC137" s="549">
        <v>12</v>
      </c>
      <c r="CD137" s="549">
        <v>9</v>
      </c>
      <c r="CE137" s="549">
        <v>7</v>
      </c>
      <c r="CF137" s="549">
        <v>4</v>
      </c>
      <c r="CG137" s="550">
        <v>1</v>
      </c>
    </row>
    <row r="138" spans="1:85" x14ac:dyDescent="0.35">
      <c r="A138" s="439"/>
      <c r="B138" s="486" t="s">
        <v>546</v>
      </c>
      <c r="D138" s="545">
        <v>0</v>
      </c>
      <c r="E138" s="545">
        <v>0</v>
      </c>
      <c r="F138" s="545">
        <v>0</v>
      </c>
      <c r="G138" s="545">
        <v>0</v>
      </c>
      <c r="H138" s="545">
        <v>0</v>
      </c>
      <c r="I138" s="545">
        <v>0</v>
      </c>
      <c r="J138" s="545">
        <v>0</v>
      </c>
      <c r="K138" s="545">
        <v>0</v>
      </c>
      <c r="L138" s="545">
        <v>0</v>
      </c>
      <c r="M138" s="545">
        <v>0</v>
      </c>
      <c r="N138" s="545">
        <v>0</v>
      </c>
      <c r="O138" s="545">
        <v>0</v>
      </c>
      <c r="P138" s="545">
        <v>0</v>
      </c>
      <c r="Q138" s="545">
        <v>0</v>
      </c>
      <c r="R138" s="545">
        <v>0</v>
      </c>
      <c r="S138" s="545">
        <v>0</v>
      </c>
      <c r="T138" s="545">
        <v>0</v>
      </c>
      <c r="U138" s="545">
        <v>0</v>
      </c>
      <c r="V138" s="545">
        <v>0</v>
      </c>
      <c r="W138" s="545">
        <v>0</v>
      </c>
      <c r="X138" s="545">
        <v>0</v>
      </c>
      <c r="Y138" s="545">
        <v>0</v>
      </c>
      <c r="Z138" s="545">
        <v>0</v>
      </c>
      <c r="AA138" s="545">
        <v>0</v>
      </c>
      <c r="AB138" s="545">
        <v>0</v>
      </c>
      <c r="AC138" s="545">
        <v>0</v>
      </c>
      <c r="AD138" s="545">
        <v>0</v>
      </c>
      <c r="AE138" s="545">
        <v>0</v>
      </c>
      <c r="AF138" s="545">
        <v>0</v>
      </c>
      <c r="AG138" s="545">
        <v>0</v>
      </c>
      <c r="AH138" s="545">
        <v>0</v>
      </c>
      <c r="AI138" s="545">
        <v>0</v>
      </c>
      <c r="AJ138" s="545">
        <v>0</v>
      </c>
      <c r="AK138" s="545">
        <v>0</v>
      </c>
      <c r="AL138" s="545">
        <v>0</v>
      </c>
      <c r="AM138" s="545">
        <v>0</v>
      </c>
      <c r="AN138" s="545">
        <v>0</v>
      </c>
      <c r="AO138" s="545">
        <v>0</v>
      </c>
      <c r="AP138" s="545">
        <v>0</v>
      </c>
      <c r="AQ138" s="545">
        <v>0</v>
      </c>
      <c r="AR138" s="545">
        <v>0</v>
      </c>
      <c r="AS138" s="545">
        <v>0</v>
      </c>
      <c r="AT138" s="545">
        <v>0</v>
      </c>
      <c r="AU138" s="545">
        <v>0</v>
      </c>
      <c r="AV138" s="545">
        <v>0</v>
      </c>
      <c r="AW138" s="545">
        <v>0</v>
      </c>
      <c r="AX138" s="545">
        <v>0</v>
      </c>
      <c r="AY138" s="545">
        <v>2218</v>
      </c>
      <c r="AZ138" s="545">
        <v>2240</v>
      </c>
      <c r="BA138" s="545">
        <v>2285</v>
      </c>
      <c r="BB138" s="545">
        <v>2288</v>
      </c>
      <c r="BC138" s="545">
        <v>2328</v>
      </c>
      <c r="BD138" s="545">
        <v>2384</v>
      </c>
      <c r="BE138" s="545">
        <v>2427</v>
      </c>
      <c r="BF138" s="545">
        <v>2483</v>
      </c>
      <c r="BG138" s="545">
        <v>2504</v>
      </c>
      <c r="BH138" s="545">
        <v>2510</v>
      </c>
      <c r="BI138" s="545">
        <v>2475</v>
      </c>
      <c r="BJ138" s="545">
        <v>2443</v>
      </c>
      <c r="BK138" s="545">
        <v>2415</v>
      </c>
      <c r="BL138" s="545">
        <v>2332</v>
      </c>
      <c r="BM138" s="545">
        <v>2031</v>
      </c>
      <c r="BN138" s="545">
        <v>1827</v>
      </c>
      <c r="BO138" s="545">
        <v>1577</v>
      </c>
      <c r="BP138" s="545">
        <v>965</v>
      </c>
      <c r="BQ138" s="545">
        <v>366</v>
      </c>
      <c r="BR138" s="545">
        <v>133</v>
      </c>
      <c r="BS138" s="545">
        <v>74</v>
      </c>
      <c r="BT138" s="545">
        <v>52</v>
      </c>
      <c r="BU138" s="545">
        <v>40</v>
      </c>
      <c r="BV138" s="545">
        <v>32</v>
      </c>
      <c r="BW138" s="545">
        <v>26</v>
      </c>
      <c r="BX138" s="545">
        <v>23</v>
      </c>
      <c r="BY138" s="545">
        <v>21</v>
      </c>
      <c r="BZ138" s="545">
        <v>19</v>
      </c>
      <c r="CA138" s="545">
        <v>17</v>
      </c>
      <c r="CB138" s="545">
        <v>15</v>
      </c>
      <c r="CC138" s="545">
        <v>12</v>
      </c>
      <c r="CD138" s="545">
        <v>9</v>
      </c>
      <c r="CE138" s="545">
        <v>7</v>
      </c>
      <c r="CF138" s="545">
        <v>4</v>
      </c>
      <c r="CG138" s="547">
        <v>1</v>
      </c>
    </row>
    <row r="139" spans="1:85" x14ac:dyDescent="0.35">
      <c r="A139" s="439"/>
      <c r="B139" s="486" t="s">
        <v>545</v>
      </c>
      <c r="D139" s="570" t="s">
        <v>615</v>
      </c>
      <c r="E139" s="570" t="s">
        <v>615</v>
      </c>
      <c r="F139" s="570" t="s">
        <v>615</v>
      </c>
      <c r="G139" s="570" t="s">
        <v>615</v>
      </c>
      <c r="H139" s="570" t="s">
        <v>615</v>
      </c>
      <c r="I139" s="570" t="s">
        <v>615</v>
      </c>
      <c r="J139" s="570" t="s">
        <v>615</v>
      </c>
      <c r="K139" s="570" t="s">
        <v>615</v>
      </c>
      <c r="L139" s="570" t="s">
        <v>615</v>
      </c>
      <c r="M139" s="570" t="s">
        <v>615</v>
      </c>
      <c r="N139" s="570" t="s">
        <v>615</v>
      </c>
      <c r="O139" s="570" t="s">
        <v>615</v>
      </c>
      <c r="P139" s="570" t="s">
        <v>615</v>
      </c>
      <c r="Q139" s="570" t="s">
        <v>615</v>
      </c>
      <c r="R139" s="570" t="s">
        <v>615</v>
      </c>
      <c r="S139" s="570" t="s">
        <v>615</v>
      </c>
      <c r="T139" s="570" t="s">
        <v>615</v>
      </c>
      <c r="U139" s="570" t="s">
        <v>615</v>
      </c>
      <c r="V139" s="570" t="s">
        <v>615</v>
      </c>
      <c r="W139" s="570" t="s">
        <v>615</v>
      </c>
      <c r="X139" s="570" t="s">
        <v>615</v>
      </c>
      <c r="Y139" s="570" t="s">
        <v>615</v>
      </c>
      <c r="Z139" s="570" t="s">
        <v>615</v>
      </c>
      <c r="AA139" s="570" t="s">
        <v>615</v>
      </c>
      <c r="AB139" s="570" t="s">
        <v>615</v>
      </c>
      <c r="AC139" s="570" t="s">
        <v>615</v>
      </c>
      <c r="AD139" s="570" t="s">
        <v>615</v>
      </c>
      <c r="AE139" s="570" t="s">
        <v>615</v>
      </c>
      <c r="AF139" s="570" t="s">
        <v>615</v>
      </c>
      <c r="AG139" s="570" t="s">
        <v>615</v>
      </c>
      <c r="AH139" s="545">
        <v>0</v>
      </c>
      <c r="AI139" s="545">
        <v>0</v>
      </c>
      <c r="AJ139" s="545">
        <v>0</v>
      </c>
      <c r="AK139" s="545">
        <v>0</v>
      </c>
      <c r="AL139" s="545">
        <v>0</v>
      </c>
      <c r="AM139" s="545">
        <v>0</v>
      </c>
      <c r="AN139" s="545">
        <v>0</v>
      </c>
      <c r="AO139" s="545">
        <v>0</v>
      </c>
      <c r="AP139" s="545">
        <v>0</v>
      </c>
      <c r="AQ139" s="545">
        <v>0</v>
      </c>
      <c r="AR139" s="545">
        <v>0</v>
      </c>
      <c r="AS139" s="545">
        <v>0</v>
      </c>
      <c r="AT139" s="545">
        <v>0</v>
      </c>
      <c r="AU139" s="545">
        <v>0</v>
      </c>
      <c r="AV139" s="545">
        <v>0</v>
      </c>
      <c r="AW139" s="545">
        <v>0</v>
      </c>
      <c r="AX139" s="545">
        <v>0</v>
      </c>
      <c r="AY139" s="545">
        <v>272</v>
      </c>
      <c r="AZ139" s="545">
        <v>215</v>
      </c>
      <c r="BA139" s="545">
        <v>152</v>
      </c>
      <c r="BB139" s="545">
        <v>83</v>
      </c>
      <c r="BC139" s="545">
        <v>26</v>
      </c>
      <c r="BD139" s="545">
        <v>7</v>
      </c>
      <c r="BE139" s="545">
        <v>2</v>
      </c>
      <c r="BF139" s="545">
        <v>0</v>
      </c>
      <c r="BG139" s="545">
        <v>0</v>
      </c>
      <c r="BH139" s="545">
        <v>0</v>
      </c>
      <c r="BI139" s="545">
        <v>0</v>
      </c>
      <c r="BJ139" s="545">
        <v>0</v>
      </c>
      <c r="BK139" s="545">
        <v>0</v>
      </c>
      <c r="BL139" s="545">
        <v>0</v>
      </c>
      <c r="BM139" s="545">
        <v>0</v>
      </c>
      <c r="BN139" s="545">
        <v>0</v>
      </c>
      <c r="BO139" s="545">
        <v>0</v>
      </c>
      <c r="BP139" s="545">
        <v>0</v>
      </c>
      <c r="BQ139" s="545">
        <v>0</v>
      </c>
      <c r="BR139" s="545">
        <v>0</v>
      </c>
      <c r="BS139" s="545">
        <v>0</v>
      </c>
      <c r="BT139" s="545">
        <v>0</v>
      </c>
      <c r="BU139" s="545">
        <v>0</v>
      </c>
      <c r="BV139" s="545">
        <v>0</v>
      </c>
      <c r="BW139" s="545">
        <v>0</v>
      </c>
      <c r="BX139" s="545">
        <v>0</v>
      </c>
      <c r="BY139" s="545">
        <v>0</v>
      </c>
      <c r="BZ139" s="545">
        <v>0</v>
      </c>
      <c r="CA139" s="545">
        <v>0</v>
      </c>
      <c r="CB139" s="545">
        <v>0</v>
      </c>
      <c r="CC139" s="545">
        <v>0</v>
      </c>
      <c r="CD139" s="545">
        <v>0</v>
      </c>
      <c r="CE139" s="545">
        <v>0</v>
      </c>
      <c r="CF139" s="545">
        <v>0</v>
      </c>
      <c r="CG139" s="547">
        <v>0</v>
      </c>
    </row>
    <row r="140" spans="1:85" x14ac:dyDescent="0.35">
      <c r="B140" s="62" t="s">
        <v>763</v>
      </c>
      <c r="D140" s="545"/>
      <c r="E140" s="545"/>
      <c r="F140" s="545"/>
      <c r="G140" s="545"/>
      <c r="H140" s="545"/>
      <c r="I140" s="545"/>
      <c r="J140" s="545"/>
      <c r="K140" s="545"/>
      <c r="L140" s="545"/>
      <c r="M140" s="545"/>
      <c r="N140" s="545"/>
      <c r="O140" s="545"/>
      <c r="P140" s="545"/>
      <c r="Q140" s="545"/>
      <c r="R140" s="545"/>
      <c r="S140" s="545"/>
      <c r="T140" s="545"/>
      <c r="U140" s="545"/>
      <c r="V140" s="545"/>
      <c r="W140" s="545"/>
      <c r="X140" s="545"/>
      <c r="Y140" s="545"/>
      <c r="Z140" s="545"/>
      <c r="AA140" s="545"/>
      <c r="AB140" s="545"/>
      <c r="AC140" s="545"/>
      <c r="AD140" s="545"/>
      <c r="AE140" s="545"/>
      <c r="AF140" s="545"/>
      <c r="AG140" s="545"/>
      <c r="AH140" s="545"/>
      <c r="AI140" s="545"/>
      <c r="AJ140" s="545"/>
      <c r="AK140" s="545"/>
      <c r="AL140" s="545"/>
      <c r="AM140" s="545"/>
      <c r="AN140" s="545"/>
      <c r="AO140" s="545"/>
      <c r="AP140" s="545"/>
      <c r="AQ140" s="545"/>
      <c r="AR140" s="545"/>
      <c r="AS140" s="545"/>
      <c r="AT140" s="545"/>
      <c r="AU140" s="545"/>
      <c r="AV140" s="545"/>
      <c r="AW140" s="545"/>
      <c r="AX140" s="545"/>
      <c r="AY140" s="545"/>
      <c r="AZ140" s="545"/>
      <c r="BA140" s="545">
        <v>0</v>
      </c>
      <c r="BB140" s="545">
        <v>0</v>
      </c>
      <c r="BC140" s="545">
        <v>0</v>
      </c>
      <c r="BD140" s="545">
        <v>115</v>
      </c>
      <c r="BE140" s="545">
        <v>111</v>
      </c>
      <c r="BF140" s="545">
        <v>123</v>
      </c>
      <c r="BG140" s="545">
        <v>108</v>
      </c>
      <c r="BH140" s="545">
        <v>100</v>
      </c>
      <c r="BI140" s="545">
        <v>94</v>
      </c>
      <c r="BJ140" s="545">
        <v>91</v>
      </c>
      <c r="BK140" s="545">
        <v>91</v>
      </c>
      <c r="BL140" s="545">
        <v>72</v>
      </c>
      <c r="BM140" s="545">
        <v>7</v>
      </c>
      <c r="BN140" s="545">
        <v>5</v>
      </c>
      <c r="BO140" s="545">
        <v>2</v>
      </c>
      <c r="BP140" s="545">
        <v>1</v>
      </c>
      <c r="BQ140" s="545">
        <v>1</v>
      </c>
      <c r="BR140" s="545">
        <v>0</v>
      </c>
      <c r="BS140" s="545">
        <v>0</v>
      </c>
      <c r="BT140" s="545">
        <v>0</v>
      </c>
      <c r="BU140" s="545">
        <v>0</v>
      </c>
      <c r="BV140" s="545">
        <v>0</v>
      </c>
      <c r="BW140" s="545">
        <v>0</v>
      </c>
      <c r="BX140" s="545">
        <v>0</v>
      </c>
      <c r="BY140" s="545">
        <v>0</v>
      </c>
      <c r="BZ140" s="545">
        <v>0</v>
      </c>
      <c r="CA140" s="545">
        <v>0</v>
      </c>
      <c r="CB140" s="545">
        <v>0</v>
      </c>
      <c r="CC140" s="545">
        <v>0</v>
      </c>
      <c r="CD140" s="545">
        <v>0</v>
      </c>
      <c r="CE140" s="545">
        <v>0</v>
      </c>
      <c r="CF140" s="545">
        <v>0</v>
      </c>
      <c r="CG140" s="547">
        <v>0</v>
      </c>
    </row>
    <row r="141" spans="1:85" x14ac:dyDescent="0.35">
      <c r="B141" s="62" t="s">
        <v>764</v>
      </c>
      <c r="D141" s="545">
        <v>0</v>
      </c>
      <c r="E141" s="545">
        <v>0</v>
      </c>
      <c r="F141" s="545">
        <v>0</v>
      </c>
      <c r="G141" s="545">
        <v>0</v>
      </c>
      <c r="H141" s="545">
        <v>0</v>
      </c>
      <c r="I141" s="545">
        <v>0</v>
      </c>
      <c r="J141" s="545">
        <v>0</v>
      </c>
      <c r="K141" s="545">
        <v>0</v>
      </c>
      <c r="L141" s="545">
        <v>0</v>
      </c>
      <c r="M141" s="545">
        <v>0</v>
      </c>
      <c r="N141" s="545">
        <v>0</v>
      </c>
      <c r="O141" s="545">
        <v>0</v>
      </c>
      <c r="P141" s="545">
        <v>0</v>
      </c>
      <c r="Q141" s="545">
        <v>0</v>
      </c>
      <c r="R141" s="545">
        <v>0</v>
      </c>
      <c r="S141" s="545">
        <v>0</v>
      </c>
      <c r="T141" s="545">
        <v>0</v>
      </c>
      <c r="U141" s="545">
        <v>0</v>
      </c>
      <c r="V141" s="545">
        <v>0</v>
      </c>
      <c r="W141" s="545">
        <v>0</v>
      </c>
      <c r="X141" s="545">
        <v>0</v>
      </c>
      <c r="Y141" s="545">
        <v>0</v>
      </c>
      <c r="Z141" s="545">
        <v>0</v>
      </c>
      <c r="AA141" s="545">
        <v>0</v>
      </c>
      <c r="AB141" s="545">
        <v>0</v>
      </c>
      <c r="AC141" s="545">
        <v>0</v>
      </c>
      <c r="AD141" s="545">
        <v>0</v>
      </c>
      <c r="AE141" s="545">
        <v>0</v>
      </c>
      <c r="AF141" s="545">
        <v>0</v>
      </c>
      <c r="AG141" s="545">
        <v>0</v>
      </c>
      <c r="AH141" s="545">
        <v>0</v>
      </c>
      <c r="AI141" s="545">
        <v>0</v>
      </c>
      <c r="AJ141" s="545">
        <v>0</v>
      </c>
      <c r="AK141" s="545">
        <v>0</v>
      </c>
      <c r="AL141" s="545">
        <v>0</v>
      </c>
      <c r="AM141" s="545">
        <v>0</v>
      </c>
      <c r="AN141" s="545">
        <v>0</v>
      </c>
      <c r="AO141" s="545">
        <v>0</v>
      </c>
      <c r="AP141" s="545">
        <v>0</v>
      </c>
      <c r="AQ141" s="545">
        <v>0</v>
      </c>
      <c r="AR141" s="545">
        <v>0</v>
      </c>
      <c r="AS141" s="545">
        <v>0</v>
      </c>
      <c r="AT141" s="545">
        <v>0</v>
      </c>
      <c r="AU141" s="545">
        <v>0</v>
      </c>
      <c r="AV141" s="545">
        <v>0</v>
      </c>
      <c r="AW141" s="545">
        <v>0</v>
      </c>
      <c r="AX141" s="545">
        <v>0</v>
      </c>
      <c r="AY141" s="545">
        <v>0</v>
      </c>
      <c r="AZ141" s="545">
        <v>0</v>
      </c>
      <c r="BA141" s="545">
        <v>0</v>
      </c>
      <c r="BB141" s="545">
        <v>0</v>
      </c>
      <c r="BC141" s="545">
        <v>0</v>
      </c>
      <c r="BD141" s="545">
        <v>115</v>
      </c>
      <c r="BE141" s="545">
        <v>117</v>
      </c>
      <c r="BF141" s="545">
        <v>123</v>
      </c>
      <c r="BG141" s="545">
        <v>113</v>
      </c>
      <c r="BH141" s="545">
        <v>109</v>
      </c>
      <c r="BI141" s="545">
        <v>98</v>
      </c>
      <c r="BJ141" s="545">
        <v>92</v>
      </c>
      <c r="BK141" s="545">
        <v>92</v>
      </c>
      <c r="BL141" s="545">
        <v>82</v>
      </c>
      <c r="BM141" s="545">
        <v>23</v>
      </c>
      <c r="BN141" s="545">
        <v>4</v>
      </c>
      <c r="BO141" s="545">
        <v>3</v>
      </c>
      <c r="BP141" s="545">
        <v>1</v>
      </c>
      <c r="BQ141" s="545">
        <v>0</v>
      </c>
      <c r="BR141" s="545">
        <v>0</v>
      </c>
      <c r="BS141" s="545">
        <v>0</v>
      </c>
      <c r="BT141" s="545">
        <v>0</v>
      </c>
      <c r="BU141" s="545">
        <v>0</v>
      </c>
      <c r="BV141" s="545">
        <v>0</v>
      </c>
      <c r="BW141" s="545">
        <v>0</v>
      </c>
      <c r="BX141" s="545">
        <v>0</v>
      </c>
      <c r="BY141" s="545">
        <v>0</v>
      </c>
      <c r="BZ141" s="545">
        <v>0</v>
      </c>
      <c r="CA141" s="545">
        <v>0</v>
      </c>
      <c r="CB141" s="545">
        <v>0</v>
      </c>
      <c r="CC141" s="545">
        <v>0</v>
      </c>
      <c r="CD141" s="545">
        <v>0</v>
      </c>
      <c r="CE141" s="545">
        <v>0</v>
      </c>
      <c r="CF141" s="545">
        <v>0</v>
      </c>
      <c r="CG141" s="547">
        <v>0</v>
      </c>
    </row>
    <row r="142" spans="1:85" x14ac:dyDescent="0.35">
      <c r="B142" s="62" t="s">
        <v>765</v>
      </c>
      <c r="D142" s="545">
        <v>0</v>
      </c>
      <c r="E142" s="545">
        <v>0</v>
      </c>
      <c r="F142" s="545">
        <v>0</v>
      </c>
      <c r="G142" s="545">
        <v>0</v>
      </c>
      <c r="H142" s="545">
        <v>0</v>
      </c>
      <c r="I142" s="545">
        <v>0</v>
      </c>
      <c r="J142" s="545">
        <v>0</v>
      </c>
      <c r="K142" s="545">
        <v>0</v>
      </c>
      <c r="L142" s="545">
        <v>0</v>
      </c>
      <c r="M142" s="545">
        <v>0</v>
      </c>
      <c r="N142" s="545">
        <v>0</v>
      </c>
      <c r="O142" s="545">
        <v>0</v>
      </c>
      <c r="P142" s="545">
        <v>0</v>
      </c>
      <c r="Q142" s="545">
        <v>0</v>
      </c>
      <c r="R142" s="545">
        <v>0</v>
      </c>
      <c r="S142" s="545">
        <v>0</v>
      </c>
      <c r="T142" s="545">
        <v>0</v>
      </c>
      <c r="U142" s="545">
        <v>0</v>
      </c>
      <c r="V142" s="545">
        <v>0</v>
      </c>
      <c r="W142" s="545">
        <v>0</v>
      </c>
      <c r="X142" s="545">
        <v>0</v>
      </c>
      <c r="Y142" s="545">
        <v>0</v>
      </c>
      <c r="Z142" s="545">
        <v>0</v>
      </c>
      <c r="AA142" s="545">
        <v>0</v>
      </c>
      <c r="AB142" s="545">
        <v>0</v>
      </c>
      <c r="AC142" s="545">
        <v>0</v>
      </c>
      <c r="AD142" s="545">
        <v>0</v>
      </c>
      <c r="AE142" s="545">
        <v>0</v>
      </c>
      <c r="AF142" s="545">
        <v>0</v>
      </c>
      <c r="AG142" s="545">
        <v>0</v>
      </c>
      <c r="AH142" s="545">
        <v>0</v>
      </c>
      <c r="AI142" s="545">
        <v>0</v>
      </c>
      <c r="AJ142" s="545">
        <v>0</v>
      </c>
      <c r="AK142" s="545">
        <v>0</v>
      </c>
      <c r="AL142" s="545">
        <v>0</v>
      </c>
      <c r="AM142" s="545">
        <v>0</v>
      </c>
      <c r="AN142" s="545">
        <v>0</v>
      </c>
      <c r="AO142" s="545">
        <v>0</v>
      </c>
      <c r="AP142" s="545">
        <v>0</v>
      </c>
      <c r="AQ142" s="545">
        <v>0</v>
      </c>
      <c r="AR142" s="545">
        <v>0</v>
      </c>
      <c r="AS142" s="545">
        <v>0</v>
      </c>
      <c r="AT142" s="545">
        <v>0</v>
      </c>
      <c r="AU142" s="545">
        <v>0</v>
      </c>
      <c r="AV142" s="545">
        <v>0</v>
      </c>
      <c r="AW142" s="545">
        <v>0</v>
      </c>
      <c r="AX142" s="545">
        <v>0</v>
      </c>
      <c r="AY142" s="545">
        <v>0</v>
      </c>
      <c r="AZ142" s="545">
        <v>0</v>
      </c>
      <c r="BA142" s="545">
        <v>0</v>
      </c>
      <c r="BB142" s="545">
        <v>0</v>
      </c>
      <c r="BC142" s="545">
        <v>0</v>
      </c>
      <c r="BD142" s="545">
        <v>1343</v>
      </c>
      <c r="BE142" s="545">
        <v>1344</v>
      </c>
      <c r="BF142" s="545">
        <v>1340</v>
      </c>
      <c r="BG142" s="545">
        <v>1349</v>
      </c>
      <c r="BH142" s="545">
        <v>1334</v>
      </c>
      <c r="BI142" s="545">
        <v>1308</v>
      </c>
      <c r="BJ142" s="545">
        <v>1273</v>
      </c>
      <c r="BK142" s="545">
        <v>1230</v>
      </c>
      <c r="BL142" s="545">
        <v>1191</v>
      </c>
      <c r="BM142" s="545">
        <v>1146</v>
      </c>
      <c r="BN142" s="545">
        <v>1045</v>
      </c>
      <c r="BO142" s="545">
        <v>904</v>
      </c>
      <c r="BP142" s="545">
        <v>564</v>
      </c>
      <c r="BQ142" s="545">
        <v>192</v>
      </c>
      <c r="BR142" s="545">
        <v>37</v>
      </c>
      <c r="BS142" s="545">
        <v>10</v>
      </c>
      <c r="BT142" s="545">
        <v>3</v>
      </c>
      <c r="BU142" s="545">
        <v>2</v>
      </c>
      <c r="BV142" s="545">
        <v>0</v>
      </c>
      <c r="BW142" s="545">
        <v>0</v>
      </c>
      <c r="BX142" s="545">
        <v>0</v>
      </c>
      <c r="BY142" s="545">
        <v>0</v>
      </c>
      <c r="BZ142" s="545">
        <v>0</v>
      </c>
      <c r="CA142" s="545">
        <v>0</v>
      </c>
      <c r="CB142" s="545">
        <v>0</v>
      </c>
      <c r="CC142" s="545">
        <v>0</v>
      </c>
      <c r="CD142" s="545">
        <v>0</v>
      </c>
      <c r="CE142" s="545">
        <v>0</v>
      </c>
      <c r="CF142" s="545">
        <v>0</v>
      </c>
      <c r="CG142" s="547">
        <v>0</v>
      </c>
    </row>
    <row r="143" spans="1:85" x14ac:dyDescent="0.35">
      <c r="B143" s="62" t="s">
        <v>766</v>
      </c>
      <c r="D143" s="545">
        <v>0</v>
      </c>
      <c r="E143" s="545">
        <v>0</v>
      </c>
      <c r="F143" s="545">
        <v>0</v>
      </c>
      <c r="G143" s="545">
        <v>0</v>
      </c>
      <c r="H143" s="545">
        <v>0</v>
      </c>
      <c r="I143" s="545">
        <v>0</v>
      </c>
      <c r="J143" s="545">
        <v>0</v>
      </c>
      <c r="K143" s="545">
        <v>0</v>
      </c>
      <c r="L143" s="545">
        <v>0</v>
      </c>
      <c r="M143" s="545">
        <v>0</v>
      </c>
      <c r="N143" s="545">
        <v>0</v>
      </c>
      <c r="O143" s="545">
        <v>0</v>
      </c>
      <c r="P143" s="545">
        <v>0</v>
      </c>
      <c r="Q143" s="545">
        <v>0</v>
      </c>
      <c r="R143" s="545">
        <v>0</v>
      </c>
      <c r="S143" s="545">
        <v>0</v>
      </c>
      <c r="T143" s="545">
        <v>0</v>
      </c>
      <c r="U143" s="545">
        <v>0</v>
      </c>
      <c r="V143" s="545">
        <v>0</v>
      </c>
      <c r="W143" s="545">
        <v>0</v>
      </c>
      <c r="X143" s="545">
        <v>0</v>
      </c>
      <c r="Y143" s="545">
        <v>0</v>
      </c>
      <c r="Z143" s="545">
        <v>0</v>
      </c>
      <c r="AA143" s="545">
        <v>0</v>
      </c>
      <c r="AB143" s="545">
        <v>0</v>
      </c>
      <c r="AC143" s="545">
        <v>0</v>
      </c>
      <c r="AD143" s="545">
        <v>0</v>
      </c>
      <c r="AE143" s="545">
        <v>0</v>
      </c>
      <c r="AF143" s="545">
        <v>0</v>
      </c>
      <c r="AG143" s="545">
        <v>0</v>
      </c>
      <c r="AH143" s="545">
        <v>0</v>
      </c>
      <c r="AI143" s="545">
        <v>0</v>
      </c>
      <c r="AJ143" s="545">
        <v>0</v>
      </c>
      <c r="AK143" s="545">
        <v>0</v>
      </c>
      <c r="AL143" s="545">
        <v>0</v>
      </c>
      <c r="AM143" s="545">
        <v>0</v>
      </c>
      <c r="AN143" s="545">
        <v>0</v>
      </c>
      <c r="AO143" s="545">
        <v>0</v>
      </c>
      <c r="AP143" s="545">
        <v>0</v>
      </c>
      <c r="AQ143" s="545">
        <v>0</v>
      </c>
      <c r="AR143" s="545">
        <v>0</v>
      </c>
      <c r="AS143" s="545">
        <v>0</v>
      </c>
      <c r="AT143" s="545">
        <v>0</v>
      </c>
      <c r="AU143" s="545">
        <v>0</v>
      </c>
      <c r="AV143" s="545">
        <v>0</v>
      </c>
      <c r="AW143" s="545">
        <v>0</v>
      </c>
      <c r="AX143" s="545">
        <v>0</v>
      </c>
      <c r="AY143" s="545">
        <v>1899</v>
      </c>
      <c r="AZ143" s="545">
        <v>1832</v>
      </c>
      <c r="BA143" s="545">
        <v>1765</v>
      </c>
      <c r="BB143" s="545">
        <v>1660</v>
      </c>
      <c r="BC143" s="545">
        <v>1595</v>
      </c>
      <c r="BD143" s="545">
        <v>1580</v>
      </c>
      <c r="BE143" s="545">
        <v>1574</v>
      </c>
      <c r="BF143" s="545">
        <v>1586</v>
      </c>
      <c r="BG143" s="545">
        <v>1570</v>
      </c>
      <c r="BH143" s="545">
        <v>1543</v>
      </c>
      <c r="BI143" s="545">
        <v>1500</v>
      </c>
      <c r="BJ143" s="545">
        <v>1456</v>
      </c>
      <c r="BK143" s="545">
        <v>1413</v>
      </c>
      <c r="BL143" s="545">
        <v>1346</v>
      </c>
      <c r="BM143" s="545">
        <v>1177</v>
      </c>
      <c r="BN143" s="545">
        <v>1054</v>
      </c>
      <c r="BO143" s="545">
        <v>909</v>
      </c>
      <c r="BP143" s="545">
        <v>566</v>
      </c>
      <c r="BQ143" s="545">
        <v>192</v>
      </c>
      <c r="BR143" s="545">
        <v>38</v>
      </c>
      <c r="BS143" s="545">
        <v>10</v>
      </c>
      <c r="BT143" s="545">
        <v>3</v>
      </c>
      <c r="BU143" s="545">
        <v>2</v>
      </c>
      <c r="BV143" s="545">
        <v>0</v>
      </c>
      <c r="BW143" s="545">
        <v>0</v>
      </c>
      <c r="BX143" s="545">
        <v>0</v>
      </c>
      <c r="BY143" s="545">
        <v>0</v>
      </c>
      <c r="BZ143" s="545">
        <v>0</v>
      </c>
      <c r="CA143" s="545">
        <v>0</v>
      </c>
      <c r="CB143" s="545">
        <v>0</v>
      </c>
      <c r="CC143" s="545">
        <v>0</v>
      </c>
      <c r="CD143" s="545">
        <v>0</v>
      </c>
      <c r="CE143" s="545">
        <v>0</v>
      </c>
      <c r="CF143" s="545">
        <v>0</v>
      </c>
      <c r="CG143" s="547">
        <v>0</v>
      </c>
    </row>
    <row r="144" spans="1:85" x14ac:dyDescent="0.35">
      <c r="B144" s="292" t="s">
        <v>546</v>
      </c>
      <c r="D144" s="545">
        <v>0</v>
      </c>
      <c r="E144" s="545">
        <v>0</v>
      </c>
      <c r="F144" s="545">
        <v>0</v>
      </c>
      <c r="G144" s="545">
        <v>0</v>
      </c>
      <c r="H144" s="545">
        <v>0</v>
      </c>
      <c r="I144" s="545">
        <v>0</v>
      </c>
      <c r="J144" s="545">
        <v>0</v>
      </c>
      <c r="K144" s="545">
        <v>0</v>
      </c>
      <c r="L144" s="545">
        <v>0</v>
      </c>
      <c r="M144" s="545">
        <v>0</v>
      </c>
      <c r="N144" s="545">
        <v>0</v>
      </c>
      <c r="O144" s="545">
        <v>0</v>
      </c>
      <c r="P144" s="545">
        <v>0</v>
      </c>
      <c r="Q144" s="545">
        <v>0</v>
      </c>
      <c r="R144" s="545">
        <v>0</v>
      </c>
      <c r="S144" s="545">
        <v>0</v>
      </c>
      <c r="T144" s="545">
        <v>0</v>
      </c>
      <c r="U144" s="545">
        <v>0</v>
      </c>
      <c r="V144" s="545">
        <v>0</v>
      </c>
      <c r="W144" s="545">
        <v>0</v>
      </c>
      <c r="X144" s="545">
        <v>0</v>
      </c>
      <c r="Y144" s="545">
        <v>0</v>
      </c>
      <c r="Z144" s="545">
        <v>0</v>
      </c>
      <c r="AA144" s="545">
        <v>0</v>
      </c>
      <c r="AB144" s="545">
        <v>0</v>
      </c>
      <c r="AC144" s="545">
        <v>0</v>
      </c>
      <c r="AD144" s="545">
        <v>0</v>
      </c>
      <c r="AE144" s="545">
        <v>0</v>
      </c>
      <c r="AF144" s="545">
        <v>0</v>
      </c>
      <c r="AG144" s="545">
        <v>0</v>
      </c>
      <c r="AH144" s="545">
        <v>0</v>
      </c>
      <c r="AI144" s="545">
        <v>0</v>
      </c>
      <c r="AJ144" s="545">
        <v>0</v>
      </c>
      <c r="AK144" s="545">
        <v>0</v>
      </c>
      <c r="AL144" s="545">
        <v>0</v>
      </c>
      <c r="AM144" s="545">
        <v>0</v>
      </c>
      <c r="AN144" s="545">
        <v>0</v>
      </c>
      <c r="AO144" s="545">
        <v>0</v>
      </c>
      <c r="AP144" s="545">
        <v>0</v>
      </c>
      <c r="AQ144" s="545">
        <v>0</v>
      </c>
      <c r="AR144" s="545">
        <v>0</v>
      </c>
      <c r="AS144" s="545">
        <v>0</v>
      </c>
      <c r="AT144" s="545">
        <v>0</v>
      </c>
      <c r="AU144" s="545">
        <v>0</v>
      </c>
      <c r="AV144" s="545">
        <v>0</v>
      </c>
      <c r="AW144" s="545">
        <v>0</v>
      </c>
      <c r="AX144" s="545">
        <v>0</v>
      </c>
      <c r="AY144" s="545">
        <v>1634</v>
      </c>
      <c r="AZ144" s="545">
        <v>1622</v>
      </c>
      <c r="BA144" s="545">
        <v>1618</v>
      </c>
      <c r="BB144" s="545">
        <v>1581</v>
      </c>
      <c r="BC144" s="545">
        <v>1569</v>
      </c>
      <c r="BD144" s="545">
        <v>1573</v>
      </c>
      <c r="BE144" s="545">
        <v>1572</v>
      </c>
      <c r="BF144" s="545">
        <v>1586</v>
      </c>
      <c r="BG144" s="545">
        <v>1570</v>
      </c>
      <c r="BH144" s="545">
        <v>1543</v>
      </c>
      <c r="BI144" s="545">
        <v>1500</v>
      </c>
      <c r="BJ144" s="545">
        <v>1456</v>
      </c>
      <c r="BK144" s="545">
        <v>1413</v>
      </c>
      <c r="BL144" s="545">
        <v>1346</v>
      </c>
      <c r="BM144" s="545">
        <v>1177</v>
      </c>
      <c r="BN144" s="545">
        <v>1054</v>
      </c>
      <c r="BO144" s="545">
        <v>909</v>
      </c>
      <c r="BP144" s="545">
        <v>566</v>
      </c>
      <c r="BQ144" s="545">
        <v>192</v>
      </c>
      <c r="BR144" s="545">
        <v>38</v>
      </c>
      <c r="BS144" s="545">
        <v>10</v>
      </c>
      <c r="BT144" s="545">
        <v>3</v>
      </c>
      <c r="BU144" s="545">
        <v>2</v>
      </c>
      <c r="BV144" s="545">
        <v>0</v>
      </c>
      <c r="BW144" s="545">
        <v>0</v>
      </c>
      <c r="BX144" s="545">
        <v>0</v>
      </c>
      <c r="BY144" s="545">
        <v>0</v>
      </c>
      <c r="BZ144" s="545">
        <v>0</v>
      </c>
      <c r="CA144" s="545">
        <v>0</v>
      </c>
      <c r="CB144" s="545">
        <v>0</v>
      </c>
      <c r="CC144" s="545">
        <v>0</v>
      </c>
      <c r="CD144" s="545">
        <v>0</v>
      </c>
      <c r="CE144" s="545">
        <v>0</v>
      </c>
      <c r="CF144" s="545">
        <v>0</v>
      </c>
      <c r="CG144" s="547">
        <v>0</v>
      </c>
    </row>
    <row r="145" spans="1:85" x14ac:dyDescent="0.35">
      <c r="B145" s="292" t="s">
        <v>545</v>
      </c>
      <c r="D145" s="545">
        <v>0</v>
      </c>
      <c r="E145" s="545">
        <v>0</v>
      </c>
      <c r="F145" s="545">
        <v>0</v>
      </c>
      <c r="G145" s="545">
        <v>0</v>
      </c>
      <c r="H145" s="545">
        <v>0</v>
      </c>
      <c r="I145" s="545">
        <v>0</v>
      </c>
      <c r="J145" s="545">
        <v>0</v>
      </c>
      <c r="K145" s="545">
        <v>0</v>
      </c>
      <c r="L145" s="545">
        <v>0</v>
      </c>
      <c r="M145" s="545">
        <v>0</v>
      </c>
      <c r="N145" s="545">
        <v>0</v>
      </c>
      <c r="O145" s="545">
        <v>0</v>
      </c>
      <c r="P145" s="545">
        <v>0</v>
      </c>
      <c r="Q145" s="545">
        <v>0</v>
      </c>
      <c r="R145" s="545">
        <v>0</v>
      </c>
      <c r="S145" s="545">
        <v>0</v>
      </c>
      <c r="T145" s="545">
        <v>0</v>
      </c>
      <c r="U145" s="545">
        <v>0</v>
      </c>
      <c r="V145" s="545">
        <v>0</v>
      </c>
      <c r="W145" s="545">
        <v>0</v>
      </c>
      <c r="X145" s="545">
        <v>0</v>
      </c>
      <c r="Y145" s="545">
        <v>0</v>
      </c>
      <c r="Z145" s="545">
        <v>0</v>
      </c>
      <c r="AA145" s="545">
        <v>0</v>
      </c>
      <c r="AB145" s="545">
        <v>0</v>
      </c>
      <c r="AC145" s="545">
        <v>0</v>
      </c>
      <c r="AD145" s="545">
        <v>0</v>
      </c>
      <c r="AE145" s="545">
        <v>0</v>
      </c>
      <c r="AF145" s="545">
        <v>0</v>
      </c>
      <c r="AG145" s="545">
        <v>0</v>
      </c>
      <c r="AH145" s="545">
        <v>0</v>
      </c>
      <c r="AI145" s="545">
        <v>0</v>
      </c>
      <c r="AJ145" s="545">
        <v>0</v>
      </c>
      <c r="AK145" s="545">
        <v>0</v>
      </c>
      <c r="AL145" s="545">
        <v>0</v>
      </c>
      <c r="AM145" s="545">
        <v>0</v>
      </c>
      <c r="AN145" s="545">
        <v>0</v>
      </c>
      <c r="AO145" s="545">
        <v>0</v>
      </c>
      <c r="AP145" s="545">
        <v>0</v>
      </c>
      <c r="AQ145" s="545">
        <v>0</v>
      </c>
      <c r="AR145" s="545">
        <v>0</v>
      </c>
      <c r="AS145" s="545">
        <v>0</v>
      </c>
      <c r="AT145" s="545">
        <v>0</v>
      </c>
      <c r="AU145" s="545">
        <v>0</v>
      </c>
      <c r="AV145" s="545">
        <v>0</v>
      </c>
      <c r="AW145" s="545">
        <v>0</v>
      </c>
      <c r="AX145" s="545">
        <v>0</v>
      </c>
      <c r="AY145" s="545">
        <v>266</v>
      </c>
      <c r="AZ145" s="545">
        <v>210</v>
      </c>
      <c r="BA145" s="545">
        <v>148</v>
      </c>
      <c r="BB145" s="545">
        <v>78</v>
      </c>
      <c r="BC145" s="545">
        <v>26</v>
      </c>
      <c r="BD145" s="545">
        <v>7</v>
      </c>
      <c r="BE145" s="545">
        <v>2</v>
      </c>
      <c r="BF145" s="545">
        <v>0</v>
      </c>
      <c r="BG145" s="545">
        <v>0</v>
      </c>
      <c r="BH145" s="545">
        <v>0</v>
      </c>
      <c r="BI145" s="545">
        <v>0</v>
      </c>
      <c r="BJ145" s="545">
        <v>0</v>
      </c>
      <c r="BK145" s="545">
        <v>0</v>
      </c>
      <c r="BL145" s="545">
        <v>0</v>
      </c>
      <c r="BM145" s="545">
        <v>0</v>
      </c>
      <c r="BN145" s="545">
        <v>0</v>
      </c>
      <c r="BO145" s="545">
        <v>0</v>
      </c>
      <c r="BP145" s="545">
        <v>0</v>
      </c>
      <c r="BQ145" s="545">
        <v>0</v>
      </c>
      <c r="BR145" s="545">
        <v>0</v>
      </c>
      <c r="BS145" s="545">
        <v>0</v>
      </c>
      <c r="BT145" s="545">
        <v>0</v>
      </c>
      <c r="BU145" s="545">
        <v>0</v>
      </c>
      <c r="BV145" s="545">
        <v>0</v>
      </c>
      <c r="BW145" s="545">
        <v>0</v>
      </c>
      <c r="BX145" s="545">
        <v>0</v>
      </c>
      <c r="BY145" s="545">
        <v>0</v>
      </c>
      <c r="BZ145" s="545">
        <v>0</v>
      </c>
      <c r="CA145" s="545">
        <v>0</v>
      </c>
      <c r="CB145" s="545">
        <v>0</v>
      </c>
      <c r="CC145" s="545">
        <v>0</v>
      </c>
      <c r="CD145" s="545">
        <v>0</v>
      </c>
      <c r="CE145" s="545">
        <v>0</v>
      </c>
      <c r="CF145" s="545">
        <v>0</v>
      </c>
      <c r="CG145" s="547">
        <v>0</v>
      </c>
    </row>
    <row r="146" spans="1:85" x14ac:dyDescent="0.35">
      <c r="B146" s="62" t="s">
        <v>788</v>
      </c>
      <c r="D146" s="545">
        <v>0</v>
      </c>
      <c r="E146" s="545">
        <v>0</v>
      </c>
      <c r="F146" s="545">
        <v>0</v>
      </c>
      <c r="G146" s="545">
        <v>0</v>
      </c>
      <c r="H146" s="545">
        <v>0</v>
      </c>
      <c r="I146" s="545">
        <v>0</v>
      </c>
      <c r="J146" s="545">
        <v>0</v>
      </c>
      <c r="K146" s="545">
        <v>0</v>
      </c>
      <c r="L146" s="545">
        <v>0</v>
      </c>
      <c r="M146" s="545">
        <v>0</v>
      </c>
      <c r="N146" s="545">
        <v>0</v>
      </c>
      <c r="O146" s="545">
        <v>0</v>
      </c>
      <c r="P146" s="545">
        <v>0</v>
      </c>
      <c r="Q146" s="545">
        <v>0</v>
      </c>
      <c r="R146" s="545">
        <v>0</v>
      </c>
      <c r="S146" s="545">
        <v>0</v>
      </c>
      <c r="T146" s="545">
        <v>0</v>
      </c>
      <c r="U146" s="545">
        <v>0</v>
      </c>
      <c r="V146" s="545">
        <v>0</v>
      </c>
      <c r="W146" s="545">
        <v>0</v>
      </c>
      <c r="X146" s="545">
        <v>0</v>
      </c>
      <c r="Y146" s="545">
        <v>0</v>
      </c>
      <c r="Z146" s="545">
        <v>0</v>
      </c>
      <c r="AA146" s="545">
        <v>0</v>
      </c>
      <c r="AB146" s="545">
        <v>0</v>
      </c>
      <c r="AC146" s="545">
        <v>0</v>
      </c>
      <c r="AD146" s="545">
        <v>0</v>
      </c>
      <c r="AE146" s="545">
        <v>0</v>
      </c>
      <c r="AF146" s="545">
        <v>0</v>
      </c>
      <c r="AG146" s="545">
        <v>0</v>
      </c>
      <c r="AH146" s="545">
        <v>0</v>
      </c>
      <c r="AI146" s="545">
        <v>0</v>
      </c>
      <c r="AJ146" s="545">
        <v>0</v>
      </c>
      <c r="AK146" s="545">
        <v>0</v>
      </c>
      <c r="AL146" s="545">
        <v>0</v>
      </c>
      <c r="AM146" s="545">
        <v>0</v>
      </c>
      <c r="AN146" s="545">
        <v>0</v>
      </c>
      <c r="AO146" s="545">
        <v>0</v>
      </c>
      <c r="AP146" s="545">
        <v>0</v>
      </c>
      <c r="AQ146" s="545">
        <v>0</v>
      </c>
      <c r="AR146" s="545">
        <v>0</v>
      </c>
      <c r="AS146" s="545">
        <v>0</v>
      </c>
      <c r="AT146" s="545">
        <v>0</v>
      </c>
      <c r="AU146" s="545">
        <v>0</v>
      </c>
      <c r="AV146" s="545">
        <v>0</v>
      </c>
      <c r="AW146" s="545">
        <v>0</v>
      </c>
      <c r="AX146" s="545">
        <v>0</v>
      </c>
      <c r="AY146" s="545">
        <v>590</v>
      </c>
      <c r="AZ146" s="545">
        <v>623</v>
      </c>
      <c r="BA146" s="545">
        <v>671</v>
      </c>
      <c r="BB146" s="545">
        <v>712</v>
      </c>
      <c r="BC146" s="545">
        <v>759</v>
      </c>
      <c r="BD146" s="545">
        <v>811</v>
      </c>
      <c r="BE146" s="545">
        <v>856</v>
      </c>
      <c r="BF146" s="545">
        <v>898</v>
      </c>
      <c r="BG146" s="545">
        <v>934</v>
      </c>
      <c r="BH146" s="545">
        <v>967</v>
      </c>
      <c r="BI146" s="545">
        <v>975</v>
      </c>
      <c r="BJ146" s="545">
        <v>987</v>
      </c>
      <c r="BK146" s="545">
        <v>1002</v>
      </c>
      <c r="BL146" s="545">
        <v>986</v>
      </c>
      <c r="BM146" s="545">
        <v>854</v>
      </c>
      <c r="BN146" s="545">
        <v>773</v>
      </c>
      <c r="BO146" s="545">
        <v>668</v>
      </c>
      <c r="BP146" s="545">
        <v>399</v>
      </c>
      <c r="BQ146" s="545">
        <v>174</v>
      </c>
      <c r="BR146" s="545">
        <v>95</v>
      </c>
      <c r="BS146" s="545">
        <v>65</v>
      </c>
      <c r="BT146" s="545">
        <v>49</v>
      </c>
      <c r="BU146" s="545">
        <v>39</v>
      </c>
      <c r="BV146" s="545">
        <v>32</v>
      </c>
      <c r="BW146" s="545">
        <v>25</v>
      </c>
      <c r="BX146" s="545">
        <v>23</v>
      </c>
      <c r="BY146" s="545">
        <v>21</v>
      </c>
      <c r="BZ146" s="545">
        <v>19</v>
      </c>
      <c r="CA146" s="545">
        <v>17</v>
      </c>
      <c r="CB146" s="545">
        <v>15</v>
      </c>
      <c r="CC146" s="545">
        <v>12</v>
      </c>
      <c r="CD146" s="545">
        <v>9</v>
      </c>
      <c r="CE146" s="545">
        <v>7</v>
      </c>
      <c r="CF146" s="545">
        <v>4</v>
      </c>
      <c r="CG146" s="547">
        <v>1</v>
      </c>
    </row>
    <row r="147" spans="1:85" x14ac:dyDescent="0.35">
      <c r="B147" s="292" t="s">
        <v>546</v>
      </c>
      <c r="D147" s="545">
        <v>0</v>
      </c>
      <c r="E147" s="545">
        <v>0</v>
      </c>
      <c r="F147" s="545">
        <v>0</v>
      </c>
      <c r="G147" s="545">
        <v>0</v>
      </c>
      <c r="H147" s="545">
        <v>0</v>
      </c>
      <c r="I147" s="545">
        <v>0</v>
      </c>
      <c r="J147" s="545">
        <v>0</v>
      </c>
      <c r="K147" s="545">
        <v>0</v>
      </c>
      <c r="L147" s="545">
        <v>0</v>
      </c>
      <c r="M147" s="545">
        <v>0</v>
      </c>
      <c r="N147" s="545">
        <v>0</v>
      </c>
      <c r="O147" s="545">
        <v>0</v>
      </c>
      <c r="P147" s="545">
        <v>0</v>
      </c>
      <c r="Q147" s="545">
        <v>0</v>
      </c>
      <c r="R147" s="545">
        <v>0</v>
      </c>
      <c r="S147" s="545">
        <v>0</v>
      </c>
      <c r="T147" s="545">
        <v>0</v>
      </c>
      <c r="U147" s="545">
        <v>0</v>
      </c>
      <c r="V147" s="545">
        <v>0</v>
      </c>
      <c r="W147" s="545">
        <v>0</v>
      </c>
      <c r="X147" s="545">
        <v>0</v>
      </c>
      <c r="Y147" s="545">
        <v>0</v>
      </c>
      <c r="Z147" s="545">
        <v>0</v>
      </c>
      <c r="AA147" s="545">
        <v>0</v>
      </c>
      <c r="AB147" s="545">
        <v>0</v>
      </c>
      <c r="AC147" s="545">
        <v>0</v>
      </c>
      <c r="AD147" s="545">
        <v>0</v>
      </c>
      <c r="AE147" s="545">
        <v>0</v>
      </c>
      <c r="AF147" s="545">
        <v>0</v>
      </c>
      <c r="AG147" s="545">
        <v>0</v>
      </c>
      <c r="AH147" s="545">
        <v>0</v>
      </c>
      <c r="AI147" s="545">
        <v>0</v>
      </c>
      <c r="AJ147" s="545">
        <v>0</v>
      </c>
      <c r="AK147" s="545">
        <v>0</v>
      </c>
      <c r="AL147" s="545">
        <v>0</v>
      </c>
      <c r="AM147" s="545">
        <v>0</v>
      </c>
      <c r="AN147" s="545">
        <v>0</v>
      </c>
      <c r="AO147" s="545">
        <v>0</v>
      </c>
      <c r="AP147" s="545">
        <v>0</v>
      </c>
      <c r="AQ147" s="545">
        <v>0</v>
      </c>
      <c r="AR147" s="545">
        <v>0</v>
      </c>
      <c r="AS147" s="545">
        <v>0</v>
      </c>
      <c r="AT147" s="545">
        <v>0</v>
      </c>
      <c r="AU147" s="545">
        <v>0</v>
      </c>
      <c r="AV147" s="545">
        <v>0</v>
      </c>
      <c r="AW147" s="545">
        <v>0</v>
      </c>
      <c r="AX147" s="545">
        <v>0</v>
      </c>
      <c r="AY147" s="545">
        <v>584</v>
      </c>
      <c r="AZ147" s="545">
        <v>618</v>
      </c>
      <c r="BA147" s="545">
        <v>667</v>
      </c>
      <c r="BB147" s="545">
        <v>707</v>
      </c>
      <c r="BC147" s="545">
        <v>759</v>
      </c>
      <c r="BD147" s="545">
        <v>811</v>
      </c>
      <c r="BE147" s="545">
        <v>856</v>
      </c>
      <c r="BF147" s="545">
        <v>898</v>
      </c>
      <c r="BG147" s="545">
        <v>934</v>
      </c>
      <c r="BH147" s="545">
        <v>967</v>
      </c>
      <c r="BI147" s="545">
        <v>975</v>
      </c>
      <c r="BJ147" s="545">
        <v>987</v>
      </c>
      <c r="BK147" s="545">
        <v>1002</v>
      </c>
      <c r="BL147" s="545">
        <v>986</v>
      </c>
      <c r="BM147" s="545">
        <v>854</v>
      </c>
      <c r="BN147" s="545">
        <v>773</v>
      </c>
      <c r="BO147" s="545">
        <v>668</v>
      </c>
      <c r="BP147" s="545">
        <v>399</v>
      </c>
      <c r="BQ147" s="545">
        <v>174</v>
      </c>
      <c r="BR147" s="545">
        <v>95</v>
      </c>
      <c r="BS147" s="545">
        <v>65</v>
      </c>
      <c r="BT147" s="545">
        <v>49</v>
      </c>
      <c r="BU147" s="545">
        <v>39</v>
      </c>
      <c r="BV147" s="545">
        <v>32</v>
      </c>
      <c r="BW147" s="545">
        <v>25</v>
      </c>
      <c r="BX147" s="545">
        <v>23</v>
      </c>
      <c r="BY147" s="545">
        <v>21</v>
      </c>
      <c r="BZ147" s="545">
        <v>19</v>
      </c>
      <c r="CA147" s="545">
        <v>17</v>
      </c>
      <c r="CB147" s="545">
        <v>15</v>
      </c>
      <c r="CC147" s="545">
        <v>12</v>
      </c>
      <c r="CD147" s="545">
        <v>9</v>
      </c>
      <c r="CE147" s="545">
        <v>7</v>
      </c>
      <c r="CF147" s="545">
        <v>4</v>
      </c>
      <c r="CG147" s="547">
        <v>1</v>
      </c>
    </row>
    <row r="148" spans="1:85" x14ac:dyDescent="0.35">
      <c r="B148" s="292" t="s">
        <v>545</v>
      </c>
      <c r="D148" s="545">
        <v>0</v>
      </c>
      <c r="E148" s="545">
        <v>0</v>
      </c>
      <c r="F148" s="545">
        <v>0</v>
      </c>
      <c r="G148" s="545">
        <v>0</v>
      </c>
      <c r="H148" s="545">
        <v>0</v>
      </c>
      <c r="I148" s="545">
        <v>0</v>
      </c>
      <c r="J148" s="545">
        <v>0</v>
      </c>
      <c r="K148" s="545">
        <v>0</v>
      </c>
      <c r="L148" s="545">
        <v>0</v>
      </c>
      <c r="M148" s="545">
        <v>0</v>
      </c>
      <c r="N148" s="545">
        <v>0</v>
      </c>
      <c r="O148" s="545">
        <v>0</v>
      </c>
      <c r="P148" s="545">
        <v>0</v>
      </c>
      <c r="Q148" s="545">
        <v>0</v>
      </c>
      <c r="R148" s="545">
        <v>0</v>
      </c>
      <c r="S148" s="545">
        <v>0</v>
      </c>
      <c r="T148" s="545">
        <v>0</v>
      </c>
      <c r="U148" s="545">
        <v>0</v>
      </c>
      <c r="V148" s="545">
        <v>0</v>
      </c>
      <c r="W148" s="545">
        <v>0</v>
      </c>
      <c r="X148" s="545">
        <v>0</v>
      </c>
      <c r="Y148" s="545">
        <v>0</v>
      </c>
      <c r="Z148" s="545">
        <v>0</v>
      </c>
      <c r="AA148" s="545">
        <v>0</v>
      </c>
      <c r="AB148" s="545">
        <v>0</v>
      </c>
      <c r="AC148" s="545">
        <v>0</v>
      </c>
      <c r="AD148" s="545">
        <v>0</v>
      </c>
      <c r="AE148" s="545">
        <v>0</v>
      </c>
      <c r="AF148" s="545">
        <v>0</v>
      </c>
      <c r="AG148" s="545">
        <v>0</v>
      </c>
      <c r="AH148" s="545">
        <v>0</v>
      </c>
      <c r="AI148" s="545">
        <v>0</v>
      </c>
      <c r="AJ148" s="545">
        <v>0</v>
      </c>
      <c r="AK148" s="545">
        <v>0</v>
      </c>
      <c r="AL148" s="545">
        <v>0</v>
      </c>
      <c r="AM148" s="545">
        <v>0</v>
      </c>
      <c r="AN148" s="545">
        <v>0</v>
      </c>
      <c r="AO148" s="545">
        <v>0</v>
      </c>
      <c r="AP148" s="545">
        <v>0</v>
      </c>
      <c r="AQ148" s="545">
        <v>0</v>
      </c>
      <c r="AR148" s="545">
        <v>0</v>
      </c>
      <c r="AS148" s="545">
        <v>0</v>
      </c>
      <c r="AT148" s="545">
        <v>0</v>
      </c>
      <c r="AU148" s="545">
        <v>0</v>
      </c>
      <c r="AV148" s="545">
        <v>0</v>
      </c>
      <c r="AW148" s="545">
        <v>0</v>
      </c>
      <c r="AX148" s="545">
        <v>0</v>
      </c>
      <c r="AY148" s="545">
        <v>6</v>
      </c>
      <c r="AZ148" s="545">
        <v>5</v>
      </c>
      <c r="BA148" s="545">
        <v>4</v>
      </c>
      <c r="BB148" s="545">
        <v>5</v>
      </c>
      <c r="BC148" s="545">
        <v>0</v>
      </c>
      <c r="BD148" s="545">
        <v>0</v>
      </c>
      <c r="BE148" s="545">
        <v>0</v>
      </c>
      <c r="BF148" s="545">
        <v>0</v>
      </c>
      <c r="BG148" s="545">
        <v>0</v>
      </c>
      <c r="BH148" s="545">
        <v>0</v>
      </c>
      <c r="BI148" s="545">
        <v>0</v>
      </c>
      <c r="BJ148" s="545">
        <v>0</v>
      </c>
      <c r="BK148" s="545">
        <v>0</v>
      </c>
      <c r="BL148" s="545">
        <v>0</v>
      </c>
      <c r="BM148" s="545">
        <v>0</v>
      </c>
      <c r="BN148" s="545">
        <v>0</v>
      </c>
      <c r="BO148" s="545">
        <v>0</v>
      </c>
      <c r="BP148" s="545">
        <v>0</v>
      </c>
      <c r="BQ148" s="545">
        <v>0</v>
      </c>
      <c r="BR148" s="545">
        <v>0</v>
      </c>
      <c r="BS148" s="545">
        <v>0</v>
      </c>
      <c r="BT148" s="545">
        <v>0</v>
      </c>
      <c r="BU148" s="545">
        <v>0</v>
      </c>
      <c r="BV148" s="545">
        <v>0</v>
      </c>
      <c r="BW148" s="545">
        <v>0</v>
      </c>
      <c r="BX148" s="545">
        <v>0</v>
      </c>
      <c r="BY148" s="545">
        <v>0</v>
      </c>
      <c r="BZ148" s="545">
        <v>0</v>
      </c>
      <c r="CA148" s="545">
        <v>0</v>
      </c>
      <c r="CB148" s="545">
        <v>0</v>
      </c>
      <c r="CC148" s="545">
        <v>0</v>
      </c>
      <c r="CD148" s="545">
        <v>0</v>
      </c>
      <c r="CE148" s="545">
        <v>0</v>
      </c>
      <c r="CF148" s="545">
        <v>0</v>
      </c>
      <c r="CG148" s="547">
        <v>0</v>
      </c>
    </row>
    <row r="149" spans="1:85" x14ac:dyDescent="0.35">
      <c r="B149" s="292"/>
      <c r="D149" s="545"/>
      <c r="E149" s="545"/>
      <c r="F149" s="545"/>
      <c r="G149" s="545"/>
      <c r="H149" s="545"/>
      <c r="I149" s="545"/>
      <c r="J149" s="545"/>
      <c r="K149" s="545"/>
      <c r="L149" s="545"/>
      <c r="M149" s="545"/>
      <c r="N149" s="545"/>
      <c r="O149" s="545"/>
      <c r="P149" s="545"/>
      <c r="Q149" s="545"/>
      <c r="R149" s="545"/>
      <c r="S149" s="545"/>
      <c r="T149" s="545"/>
      <c r="U149" s="545"/>
      <c r="V149" s="545"/>
      <c r="W149" s="545"/>
      <c r="X149" s="545"/>
      <c r="Y149" s="545"/>
      <c r="Z149" s="545"/>
      <c r="AA149" s="545"/>
      <c r="AB149" s="545"/>
      <c r="AC149" s="545"/>
      <c r="AD149" s="545"/>
      <c r="AE149" s="545"/>
      <c r="AF149" s="545"/>
      <c r="AG149" s="545"/>
      <c r="AH149" s="545"/>
      <c r="AI149" s="545"/>
      <c r="AJ149" s="545"/>
      <c r="AK149" s="545"/>
      <c r="AL149" s="545"/>
      <c r="AM149" s="545"/>
      <c r="AN149" s="545"/>
      <c r="AO149" s="545"/>
      <c r="AP149" s="545"/>
      <c r="AQ149" s="545"/>
      <c r="AR149" s="545"/>
      <c r="AS149" s="545"/>
      <c r="AT149" s="545"/>
      <c r="AU149" s="545"/>
      <c r="AV149" s="545"/>
      <c r="AW149" s="545"/>
      <c r="AX149" s="545"/>
      <c r="AY149" s="545"/>
      <c r="AZ149" s="545"/>
      <c r="BA149" s="545"/>
      <c r="BB149" s="545"/>
      <c r="BC149" s="545"/>
      <c r="BD149" s="545"/>
      <c r="BE149" s="545"/>
      <c r="BF149" s="545"/>
      <c r="BG149" s="545"/>
      <c r="BH149" s="545"/>
      <c r="BI149" s="545"/>
      <c r="BJ149" s="545"/>
      <c r="BK149" s="545"/>
      <c r="BL149" s="545"/>
      <c r="BM149" s="545"/>
      <c r="BN149" s="545"/>
      <c r="BO149" s="545"/>
      <c r="BP149" s="545"/>
      <c r="BQ149" s="545"/>
      <c r="BR149" s="545"/>
      <c r="BS149" s="545"/>
      <c r="BT149" s="545"/>
      <c r="BU149" s="545"/>
      <c r="BV149" s="545"/>
      <c r="BW149" s="545"/>
      <c r="BX149" s="545"/>
      <c r="BY149" s="545"/>
      <c r="BZ149" s="545"/>
      <c r="CA149" s="545"/>
      <c r="CB149" s="545"/>
      <c r="CC149" s="545"/>
      <c r="CD149" s="545"/>
      <c r="CE149" s="545"/>
      <c r="CF149" s="545"/>
      <c r="CG149" s="547"/>
    </row>
    <row r="150" spans="1:85" s="252" customFormat="1" x14ac:dyDescent="0.35">
      <c r="A150" s="511"/>
      <c r="B150" s="107" t="s">
        <v>383</v>
      </c>
      <c r="C150" s="510"/>
      <c r="D150" s="572" t="s">
        <v>615</v>
      </c>
      <c r="E150" s="572" t="s">
        <v>615</v>
      </c>
      <c r="F150" s="572" t="s">
        <v>615</v>
      </c>
      <c r="G150" s="572" t="s">
        <v>615</v>
      </c>
      <c r="H150" s="572" t="s">
        <v>615</v>
      </c>
      <c r="I150" s="572" t="s">
        <v>615</v>
      </c>
      <c r="J150" s="572" t="s">
        <v>615</v>
      </c>
      <c r="K150" s="572" t="s">
        <v>615</v>
      </c>
      <c r="L150" s="572" t="s">
        <v>615</v>
      </c>
      <c r="M150" s="572" t="s">
        <v>615</v>
      </c>
      <c r="N150" s="572" t="s">
        <v>615</v>
      </c>
      <c r="O150" s="572" t="s">
        <v>615</v>
      </c>
      <c r="P150" s="572" t="s">
        <v>615</v>
      </c>
      <c r="Q150" s="572" t="s">
        <v>615</v>
      </c>
      <c r="R150" s="572" t="s">
        <v>615</v>
      </c>
      <c r="S150" s="572" t="s">
        <v>615</v>
      </c>
      <c r="T150" s="572" t="s">
        <v>615</v>
      </c>
      <c r="U150" s="572" t="s">
        <v>615</v>
      </c>
      <c r="V150" s="572" t="s">
        <v>615</v>
      </c>
      <c r="W150" s="572" t="s">
        <v>615</v>
      </c>
      <c r="X150" s="572" t="s">
        <v>615</v>
      </c>
      <c r="Y150" s="572" t="s">
        <v>615</v>
      </c>
      <c r="Z150" s="572" t="s">
        <v>615</v>
      </c>
      <c r="AA150" s="572" t="s">
        <v>615</v>
      </c>
      <c r="AB150" s="572" t="s">
        <v>615</v>
      </c>
      <c r="AC150" s="572" t="s">
        <v>615</v>
      </c>
      <c r="AD150" s="572" t="s">
        <v>615</v>
      </c>
      <c r="AE150" s="572" t="s">
        <v>615</v>
      </c>
      <c r="AF150" s="572" t="s">
        <v>615</v>
      </c>
      <c r="AG150" s="572" t="s">
        <v>615</v>
      </c>
      <c r="AH150" s="549">
        <v>586</v>
      </c>
      <c r="AI150" s="549">
        <v>613</v>
      </c>
      <c r="AJ150" s="549">
        <v>643</v>
      </c>
      <c r="AK150" s="549">
        <v>710</v>
      </c>
      <c r="AL150" s="549">
        <v>754</v>
      </c>
      <c r="AM150" s="549">
        <v>796</v>
      </c>
      <c r="AN150" s="549">
        <v>861</v>
      </c>
      <c r="AO150" s="549">
        <v>921</v>
      </c>
      <c r="AP150" s="549">
        <v>974</v>
      </c>
      <c r="AQ150" s="549">
        <v>1067</v>
      </c>
      <c r="AR150" s="549">
        <v>1178</v>
      </c>
      <c r="AS150" s="549">
        <v>1300</v>
      </c>
      <c r="AT150" s="549">
        <v>1441</v>
      </c>
      <c r="AU150" s="549">
        <v>1623</v>
      </c>
      <c r="AV150" s="549">
        <v>1826</v>
      </c>
      <c r="AW150" s="549">
        <v>1990</v>
      </c>
      <c r="AX150" s="549">
        <v>2142</v>
      </c>
      <c r="AY150" s="549">
        <v>0</v>
      </c>
      <c r="AZ150" s="549">
        <v>0</v>
      </c>
      <c r="BA150" s="549">
        <v>0</v>
      </c>
      <c r="BB150" s="549">
        <v>0</v>
      </c>
      <c r="BC150" s="549">
        <v>0</v>
      </c>
      <c r="BD150" s="549">
        <v>0</v>
      </c>
      <c r="BE150" s="549">
        <v>0</v>
      </c>
      <c r="BF150" s="549">
        <v>0</v>
      </c>
      <c r="BG150" s="549">
        <v>0</v>
      </c>
      <c r="BH150" s="549">
        <v>0</v>
      </c>
      <c r="BI150" s="549">
        <v>0</v>
      </c>
      <c r="BJ150" s="549">
        <v>0</v>
      </c>
      <c r="BK150" s="549">
        <v>0</v>
      </c>
      <c r="BL150" s="549">
        <v>0</v>
      </c>
      <c r="BM150" s="549">
        <v>0</v>
      </c>
      <c r="BN150" s="549">
        <v>0</v>
      </c>
      <c r="BO150" s="549">
        <v>0</v>
      </c>
      <c r="BP150" s="549">
        <v>0</v>
      </c>
      <c r="BQ150" s="549">
        <v>0</v>
      </c>
      <c r="BR150" s="549">
        <v>0</v>
      </c>
      <c r="BS150" s="549">
        <v>0</v>
      </c>
      <c r="BT150" s="549">
        <v>0</v>
      </c>
      <c r="BU150" s="549">
        <v>0</v>
      </c>
      <c r="BV150" s="549">
        <v>0</v>
      </c>
      <c r="BW150" s="549">
        <v>0</v>
      </c>
      <c r="BX150" s="549">
        <v>0</v>
      </c>
      <c r="BY150" s="549">
        <v>0</v>
      </c>
      <c r="BZ150" s="549">
        <v>0</v>
      </c>
      <c r="CA150" s="549">
        <v>0</v>
      </c>
      <c r="CB150" s="549">
        <v>0</v>
      </c>
      <c r="CC150" s="549">
        <v>0</v>
      </c>
      <c r="CD150" s="549">
        <v>0</v>
      </c>
      <c r="CE150" s="549">
        <v>0</v>
      </c>
      <c r="CF150" s="549">
        <v>0</v>
      </c>
      <c r="CG150" s="550">
        <v>0</v>
      </c>
    </row>
    <row r="151" spans="1:85" x14ac:dyDescent="0.35">
      <c r="A151" s="506"/>
      <c r="B151" s="486" t="s">
        <v>546</v>
      </c>
      <c r="D151" s="570" t="s">
        <v>615</v>
      </c>
      <c r="E151" s="570" t="s">
        <v>615</v>
      </c>
      <c r="F151" s="570" t="s">
        <v>615</v>
      </c>
      <c r="G151" s="570" t="s">
        <v>615</v>
      </c>
      <c r="H151" s="570" t="s">
        <v>615</v>
      </c>
      <c r="I151" s="570" t="s">
        <v>615</v>
      </c>
      <c r="J151" s="570" t="s">
        <v>615</v>
      </c>
      <c r="K151" s="570" t="s">
        <v>615</v>
      </c>
      <c r="L151" s="570" t="s">
        <v>615</v>
      </c>
      <c r="M151" s="570" t="s">
        <v>615</v>
      </c>
      <c r="N151" s="570" t="s">
        <v>615</v>
      </c>
      <c r="O151" s="570" t="s">
        <v>615</v>
      </c>
      <c r="P151" s="570" t="s">
        <v>615</v>
      </c>
      <c r="Q151" s="570" t="s">
        <v>615</v>
      </c>
      <c r="R151" s="570" t="s">
        <v>615</v>
      </c>
      <c r="S151" s="570" t="s">
        <v>615</v>
      </c>
      <c r="T151" s="570" t="s">
        <v>615</v>
      </c>
      <c r="U151" s="570" t="s">
        <v>615</v>
      </c>
      <c r="V151" s="570" t="s">
        <v>615</v>
      </c>
      <c r="W151" s="570" t="s">
        <v>615</v>
      </c>
      <c r="X151" s="570" t="s">
        <v>615</v>
      </c>
      <c r="Y151" s="570" t="s">
        <v>615</v>
      </c>
      <c r="Z151" s="570" t="s">
        <v>615</v>
      </c>
      <c r="AA151" s="570" t="s">
        <v>615</v>
      </c>
      <c r="AB151" s="570" t="s">
        <v>615</v>
      </c>
      <c r="AC151" s="570" t="s">
        <v>615</v>
      </c>
      <c r="AD151" s="570" t="s">
        <v>615</v>
      </c>
      <c r="AE151" s="570" t="s">
        <v>615</v>
      </c>
      <c r="AF151" s="570" t="s">
        <v>615</v>
      </c>
      <c r="AG151" s="570" t="s">
        <v>615</v>
      </c>
      <c r="AH151" s="545">
        <v>545</v>
      </c>
      <c r="AI151" s="545">
        <v>565</v>
      </c>
      <c r="AJ151" s="545">
        <v>591</v>
      </c>
      <c r="AK151" s="545">
        <v>654</v>
      </c>
      <c r="AL151" s="545">
        <v>694</v>
      </c>
      <c r="AM151" s="545">
        <v>730</v>
      </c>
      <c r="AN151" s="545">
        <v>782</v>
      </c>
      <c r="AO151" s="545">
        <v>826</v>
      </c>
      <c r="AP151" s="545">
        <v>857</v>
      </c>
      <c r="AQ151" s="545">
        <v>926</v>
      </c>
      <c r="AR151" s="545">
        <v>1012</v>
      </c>
      <c r="AS151" s="545">
        <v>1105</v>
      </c>
      <c r="AT151" s="545">
        <v>1214</v>
      </c>
      <c r="AU151" s="545">
        <v>1366</v>
      </c>
      <c r="AV151" s="545">
        <v>1547</v>
      </c>
      <c r="AW151" s="545">
        <v>1694</v>
      </c>
      <c r="AX151" s="545">
        <v>1838</v>
      </c>
      <c r="AY151" s="545">
        <v>0</v>
      </c>
      <c r="AZ151" s="545">
        <v>0</v>
      </c>
      <c r="BA151" s="545">
        <v>0</v>
      </c>
      <c r="BB151" s="545">
        <v>0</v>
      </c>
      <c r="BC151" s="545">
        <v>0</v>
      </c>
      <c r="BD151" s="545">
        <v>0</v>
      </c>
      <c r="BE151" s="545">
        <v>0</v>
      </c>
      <c r="BF151" s="545">
        <v>0</v>
      </c>
      <c r="BG151" s="545">
        <v>0</v>
      </c>
      <c r="BH151" s="545">
        <v>0</v>
      </c>
      <c r="BI151" s="545">
        <v>0</v>
      </c>
      <c r="BJ151" s="545">
        <v>0</v>
      </c>
      <c r="BK151" s="545">
        <v>0</v>
      </c>
      <c r="BL151" s="545">
        <v>0</v>
      </c>
      <c r="BM151" s="545">
        <v>0</v>
      </c>
      <c r="BN151" s="545">
        <v>0</v>
      </c>
      <c r="BO151" s="545">
        <v>0</v>
      </c>
      <c r="BP151" s="545">
        <v>0</v>
      </c>
      <c r="BQ151" s="545">
        <v>0</v>
      </c>
      <c r="BR151" s="545">
        <v>0</v>
      </c>
      <c r="BS151" s="545">
        <v>0</v>
      </c>
      <c r="BT151" s="545">
        <v>0</v>
      </c>
      <c r="BU151" s="545">
        <v>0</v>
      </c>
      <c r="BV151" s="545">
        <v>0</v>
      </c>
      <c r="BW151" s="545">
        <v>0</v>
      </c>
      <c r="BX151" s="545">
        <v>0</v>
      </c>
      <c r="BY151" s="545">
        <v>0</v>
      </c>
      <c r="BZ151" s="545">
        <v>0</v>
      </c>
      <c r="CA151" s="545">
        <v>0</v>
      </c>
      <c r="CB151" s="545">
        <v>0</v>
      </c>
      <c r="CC151" s="545">
        <v>0</v>
      </c>
      <c r="CD151" s="545">
        <v>0</v>
      </c>
      <c r="CE151" s="545">
        <v>0</v>
      </c>
      <c r="CF151" s="545">
        <v>0</v>
      </c>
      <c r="CG151" s="547">
        <v>0</v>
      </c>
    </row>
    <row r="152" spans="1:85" x14ac:dyDescent="0.35">
      <c r="A152" s="506"/>
      <c r="B152" s="486" t="s">
        <v>545</v>
      </c>
      <c r="D152" s="570" t="s">
        <v>615</v>
      </c>
      <c r="E152" s="570" t="s">
        <v>615</v>
      </c>
      <c r="F152" s="570" t="s">
        <v>615</v>
      </c>
      <c r="G152" s="570" t="s">
        <v>615</v>
      </c>
      <c r="H152" s="570" t="s">
        <v>615</v>
      </c>
      <c r="I152" s="570" t="s">
        <v>615</v>
      </c>
      <c r="J152" s="570" t="s">
        <v>615</v>
      </c>
      <c r="K152" s="570" t="s">
        <v>615</v>
      </c>
      <c r="L152" s="570" t="s">
        <v>615</v>
      </c>
      <c r="M152" s="570" t="s">
        <v>615</v>
      </c>
      <c r="N152" s="570" t="s">
        <v>615</v>
      </c>
      <c r="O152" s="570" t="s">
        <v>615</v>
      </c>
      <c r="P152" s="570" t="s">
        <v>615</v>
      </c>
      <c r="Q152" s="570" t="s">
        <v>615</v>
      </c>
      <c r="R152" s="570" t="s">
        <v>615</v>
      </c>
      <c r="S152" s="570" t="s">
        <v>615</v>
      </c>
      <c r="T152" s="570" t="s">
        <v>615</v>
      </c>
      <c r="U152" s="570" t="s">
        <v>615</v>
      </c>
      <c r="V152" s="570" t="s">
        <v>615</v>
      </c>
      <c r="W152" s="570" t="s">
        <v>615</v>
      </c>
      <c r="X152" s="570" t="s">
        <v>615</v>
      </c>
      <c r="Y152" s="570" t="s">
        <v>615</v>
      </c>
      <c r="Z152" s="570" t="s">
        <v>615</v>
      </c>
      <c r="AA152" s="570" t="s">
        <v>615</v>
      </c>
      <c r="AB152" s="570" t="s">
        <v>615</v>
      </c>
      <c r="AC152" s="570" t="s">
        <v>615</v>
      </c>
      <c r="AD152" s="570" t="s">
        <v>615</v>
      </c>
      <c r="AE152" s="570" t="s">
        <v>615</v>
      </c>
      <c r="AF152" s="570" t="s">
        <v>615</v>
      </c>
      <c r="AG152" s="570" t="s">
        <v>615</v>
      </c>
      <c r="AH152" s="545">
        <v>40</v>
      </c>
      <c r="AI152" s="545">
        <v>48</v>
      </c>
      <c r="AJ152" s="545">
        <v>52</v>
      </c>
      <c r="AK152" s="545">
        <v>56</v>
      </c>
      <c r="AL152" s="545">
        <v>60</v>
      </c>
      <c r="AM152" s="545">
        <v>66</v>
      </c>
      <c r="AN152" s="545">
        <v>79</v>
      </c>
      <c r="AO152" s="545">
        <v>95</v>
      </c>
      <c r="AP152" s="545">
        <v>117</v>
      </c>
      <c r="AQ152" s="545">
        <v>142</v>
      </c>
      <c r="AR152" s="545">
        <v>166</v>
      </c>
      <c r="AS152" s="545">
        <v>195</v>
      </c>
      <c r="AT152" s="545">
        <v>228</v>
      </c>
      <c r="AU152" s="545">
        <v>257</v>
      </c>
      <c r="AV152" s="545">
        <v>279</v>
      </c>
      <c r="AW152" s="545">
        <v>297</v>
      </c>
      <c r="AX152" s="545">
        <v>305</v>
      </c>
      <c r="AY152" s="545">
        <v>0</v>
      </c>
      <c r="AZ152" s="545">
        <v>0</v>
      </c>
      <c r="BA152" s="545">
        <v>0</v>
      </c>
      <c r="BB152" s="545">
        <v>0</v>
      </c>
      <c r="BC152" s="545">
        <v>0</v>
      </c>
      <c r="BD152" s="545">
        <v>0</v>
      </c>
      <c r="BE152" s="545">
        <v>0</v>
      </c>
      <c r="BF152" s="545">
        <v>0</v>
      </c>
      <c r="BG152" s="545">
        <v>0</v>
      </c>
      <c r="BH152" s="545">
        <v>0</v>
      </c>
      <c r="BI152" s="545">
        <v>0</v>
      </c>
      <c r="BJ152" s="545">
        <v>0</v>
      </c>
      <c r="BK152" s="545">
        <v>0</v>
      </c>
      <c r="BL152" s="545">
        <v>0</v>
      </c>
      <c r="BM152" s="545">
        <v>0</v>
      </c>
      <c r="BN152" s="545">
        <v>0</v>
      </c>
      <c r="BO152" s="545">
        <v>0</v>
      </c>
      <c r="BP152" s="545">
        <v>0</v>
      </c>
      <c r="BQ152" s="545">
        <v>0</v>
      </c>
      <c r="BR152" s="545">
        <v>0</v>
      </c>
      <c r="BS152" s="545">
        <v>0</v>
      </c>
      <c r="BT152" s="545">
        <v>0</v>
      </c>
      <c r="BU152" s="545">
        <v>0</v>
      </c>
      <c r="BV152" s="545">
        <v>0</v>
      </c>
      <c r="BW152" s="545">
        <v>0</v>
      </c>
      <c r="BX152" s="545">
        <v>0</v>
      </c>
      <c r="BY152" s="545">
        <v>0</v>
      </c>
      <c r="BZ152" s="545">
        <v>0</v>
      </c>
      <c r="CA152" s="545">
        <v>0</v>
      </c>
      <c r="CB152" s="545">
        <v>0</v>
      </c>
      <c r="CC152" s="545">
        <v>0</v>
      </c>
      <c r="CD152" s="545">
        <v>0</v>
      </c>
      <c r="CE152" s="545">
        <v>0</v>
      </c>
      <c r="CF152" s="545">
        <v>0</v>
      </c>
      <c r="CG152" s="547">
        <v>0</v>
      </c>
    </row>
    <row r="153" spans="1:85" x14ac:dyDescent="0.35">
      <c r="B153" s="62" t="s">
        <v>789</v>
      </c>
      <c r="D153" s="545">
        <v>0</v>
      </c>
      <c r="E153" s="545">
        <v>0</v>
      </c>
      <c r="F153" s="545">
        <v>0</v>
      </c>
      <c r="G153" s="545">
        <v>0</v>
      </c>
      <c r="H153" s="545">
        <v>0</v>
      </c>
      <c r="I153" s="545">
        <v>0</v>
      </c>
      <c r="J153" s="545">
        <v>0</v>
      </c>
      <c r="K153" s="545">
        <v>0</v>
      </c>
      <c r="L153" s="545">
        <v>0</v>
      </c>
      <c r="M153" s="545">
        <v>0</v>
      </c>
      <c r="N153" s="545">
        <v>0</v>
      </c>
      <c r="O153" s="545">
        <v>0</v>
      </c>
      <c r="P153" s="545">
        <v>0</v>
      </c>
      <c r="Q153" s="545">
        <v>0</v>
      </c>
      <c r="R153" s="545">
        <v>0</v>
      </c>
      <c r="S153" s="545">
        <v>0</v>
      </c>
      <c r="T153" s="545">
        <v>0</v>
      </c>
      <c r="U153" s="545">
        <v>0</v>
      </c>
      <c r="V153" s="545">
        <v>0</v>
      </c>
      <c r="W153" s="545">
        <v>0</v>
      </c>
      <c r="X153" s="545">
        <v>0</v>
      </c>
      <c r="Y153" s="545">
        <v>0</v>
      </c>
      <c r="Z153" s="545">
        <v>0</v>
      </c>
      <c r="AA153" s="545">
        <v>0</v>
      </c>
      <c r="AB153" s="545">
        <v>0</v>
      </c>
      <c r="AC153" s="545">
        <v>0</v>
      </c>
      <c r="AD153" s="545">
        <v>0</v>
      </c>
      <c r="AE153" s="545">
        <v>0</v>
      </c>
      <c r="AF153" s="545">
        <v>0</v>
      </c>
      <c r="AG153" s="545">
        <v>0</v>
      </c>
      <c r="AH153" s="545">
        <v>0</v>
      </c>
      <c r="AI153" s="545">
        <v>0</v>
      </c>
      <c r="AJ153" s="545">
        <v>0</v>
      </c>
      <c r="AK153" s="545">
        <v>0</v>
      </c>
      <c r="AL153" s="545">
        <v>0</v>
      </c>
      <c r="AM153" s="545">
        <v>0</v>
      </c>
      <c r="AN153" s="545">
        <v>813</v>
      </c>
      <c r="AO153" s="545">
        <v>864</v>
      </c>
      <c r="AP153" s="545">
        <v>900</v>
      </c>
      <c r="AQ153" s="545">
        <v>964</v>
      </c>
      <c r="AR153" s="545">
        <v>1030</v>
      </c>
      <c r="AS153" s="545">
        <v>1099</v>
      </c>
      <c r="AT153" s="545">
        <v>1181</v>
      </c>
      <c r="AU153" s="545">
        <v>1303</v>
      </c>
      <c r="AV153" s="545">
        <v>1439</v>
      </c>
      <c r="AW153" s="545">
        <v>1540</v>
      </c>
      <c r="AX153" s="545">
        <v>1624</v>
      </c>
      <c r="AY153" s="545">
        <v>0</v>
      </c>
      <c r="AZ153" s="545">
        <v>0</v>
      </c>
      <c r="BA153" s="545">
        <v>0</v>
      </c>
      <c r="BB153" s="545">
        <v>0</v>
      </c>
      <c r="BC153" s="545">
        <v>0</v>
      </c>
      <c r="BD153" s="545">
        <v>0</v>
      </c>
      <c r="BE153" s="545">
        <v>0</v>
      </c>
      <c r="BF153" s="545">
        <v>0</v>
      </c>
      <c r="BG153" s="545">
        <v>0</v>
      </c>
      <c r="BH153" s="545">
        <v>0</v>
      </c>
      <c r="BI153" s="545">
        <v>0</v>
      </c>
      <c r="BJ153" s="545">
        <v>0</v>
      </c>
      <c r="BK153" s="545">
        <v>0</v>
      </c>
      <c r="BL153" s="545">
        <v>0</v>
      </c>
      <c r="BM153" s="545">
        <v>0</v>
      </c>
      <c r="BN153" s="545">
        <v>0</v>
      </c>
      <c r="BO153" s="545">
        <v>0</v>
      </c>
      <c r="BP153" s="545">
        <v>0</v>
      </c>
      <c r="BQ153" s="545">
        <v>0</v>
      </c>
      <c r="BR153" s="545">
        <v>0</v>
      </c>
      <c r="BS153" s="545">
        <v>0</v>
      </c>
      <c r="BT153" s="545">
        <v>0</v>
      </c>
      <c r="BU153" s="545">
        <v>0</v>
      </c>
      <c r="BV153" s="545">
        <v>0</v>
      </c>
      <c r="BW153" s="545">
        <v>0</v>
      </c>
      <c r="BX153" s="545">
        <v>0</v>
      </c>
      <c r="BY153" s="545">
        <v>0</v>
      </c>
      <c r="BZ153" s="545">
        <v>0</v>
      </c>
      <c r="CA153" s="545">
        <v>0</v>
      </c>
      <c r="CB153" s="545">
        <v>0</v>
      </c>
      <c r="CC153" s="545">
        <v>0</v>
      </c>
      <c r="CD153" s="545">
        <v>0</v>
      </c>
      <c r="CE153" s="545">
        <v>0</v>
      </c>
      <c r="CF153" s="545">
        <v>0</v>
      </c>
      <c r="CG153" s="547">
        <v>0</v>
      </c>
    </row>
    <row r="154" spans="1:85" x14ac:dyDescent="0.35">
      <c r="B154" s="292" t="s">
        <v>546</v>
      </c>
      <c r="D154" s="545">
        <v>0</v>
      </c>
      <c r="E154" s="545">
        <v>0</v>
      </c>
      <c r="F154" s="545">
        <v>0</v>
      </c>
      <c r="G154" s="545">
        <v>0</v>
      </c>
      <c r="H154" s="545">
        <v>0</v>
      </c>
      <c r="I154" s="545">
        <v>0</v>
      </c>
      <c r="J154" s="545">
        <v>0</v>
      </c>
      <c r="K154" s="545">
        <v>0</v>
      </c>
      <c r="L154" s="545">
        <v>0</v>
      </c>
      <c r="M154" s="545">
        <v>0</v>
      </c>
      <c r="N154" s="545">
        <v>0</v>
      </c>
      <c r="O154" s="545">
        <v>0</v>
      </c>
      <c r="P154" s="545">
        <v>0</v>
      </c>
      <c r="Q154" s="545">
        <v>0</v>
      </c>
      <c r="R154" s="545">
        <v>0</v>
      </c>
      <c r="S154" s="545">
        <v>0</v>
      </c>
      <c r="T154" s="545">
        <v>0</v>
      </c>
      <c r="U154" s="545">
        <v>0</v>
      </c>
      <c r="V154" s="545">
        <v>0</v>
      </c>
      <c r="W154" s="545">
        <v>0</v>
      </c>
      <c r="X154" s="545">
        <v>0</v>
      </c>
      <c r="Y154" s="545">
        <v>0</v>
      </c>
      <c r="Z154" s="545">
        <v>0</v>
      </c>
      <c r="AA154" s="545">
        <v>0</v>
      </c>
      <c r="AB154" s="545">
        <v>0</v>
      </c>
      <c r="AC154" s="545">
        <v>0</v>
      </c>
      <c r="AD154" s="545">
        <v>0</v>
      </c>
      <c r="AE154" s="545">
        <v>0</v>
      </c>
      <c r="AF154" s="545">
        <v>0</v>
      </c>
      <c r="AG154" s="545">
        <v>0</v>
      </c>
      <c r="AH154" s="545">
        <v>0</v>
      </c>
      <c r="AI154" s="545">
        <v>0</v>
      </c>
      <c r="AJ154" s="545">
        <v>0</v>
      </c>
      <c r="AK154" s="545">
        <v>0</v>
      </c>
      <c r="AL154" s="545">
        <v>0</v>
      </c>
      <c r="AM154" s="545">
        <v>0</v>
      </c>
      <c r="AN154" s="545">
        <v>734</v>
      </c>
      <c r="AO154" s="545">
        <v>768</v>
      </c>
      <c r="AP154" s="545">
        <v>782</v>
      </c>
      <c r="AQ154" s="545">
        <v>823</v>
      </c>
      <c r="AR154" s="545">
        <v>864</v>
      </c>
      <c r="AS154" s="545">
        <v>904</v>
      </c>
      <c r="AT154" s="545">
        <v>955</v>
      </c>
      <c r="AU154" s="545">
        <v>1048</v>
      </c>
      <c r="AV154" s="545">
        <v>1164</v>
      </c>
      <c r="AW154" s="545">
        <v>1249</v>
      </c>
      <c r="AX154" s="545">
        <v>1325</v>
      </c>
      <c r="AY154" s="545">
        <v>0</v>
      </c>
      <c r="AZ154" s="545">
        <v>0</v>
      </c>
      <c r="BA154" s="545">
        <v>0</v>
      </c>
      <c r="BB154" s="545">
        <v>0</v>
      </c>
      <c r="BC154" s="545">
        <v>0</v>
      </c>
      <c r="BD154" s="545">
        <v>0</v>
      </c>
      <c r="BE154" s="545">
        <v>0</v>
      </c>
      <c r="BF154" s="545">
        <v>0</v>
      </c>
      <c r="BG154" s="545">
        <v>0</v>
      </c>
      <c r="BH154" s="545">
        <v>0</v>
      </c>
      <c r="BI154" s="545">
        <v>0</v>
      </c>
      <c r="BJ154" s="545">
        <v>0</v>
      </c>
      <c r="BK154" s="545">
        <v>0</v>
      </c>
      <c r="BL154" s="545">
        <v>0</v>
      </c>
      <c r="BM154" s="545">
        <v>0</v>
      </c>
      <c r="BN154" s="545">
        <v>0</v>
      </c>
      <c r="BO154" s="545">
        <v>0</v>
      </c>
      <c r="BP154" s="545">
        <v>0</v>
      </c>
      <c r="BQ154" s="545">
        <v>0</v>
      </c>
      <c r="BR154" s="545">
        <v>0</v>
      </c>
      <c r="BS154" s="545">
        <v>0</v>
      </c>
      <c r="BT154" s="545">
        <v>0</v>
      </c>
      <c r="BU154" s="545">
        <v>0</v>
      </c>
      <c r="BV154" s="545">
        <v>0</v>
      </c>
      <c r="BW154" s="545">
        <v>0</v>
      </c>
      <c r="BX154" s="545">
        <v>0</v>
      </c>
      <c r="BY154" s="545">
        <v>0</v>
      </c>
      <c r="BZ154" s="545">
        <v>0</v>
      </c>
      <c r="CA154" s="545">
        <v>0</v>
      </c>
      <c r="CB154" s="545">
        <v>0</v>
      </c>
      <c r="CC154" s="545">
        <v>0</v>
      </c>
      <c r="CD154" s="545">
        <v>0</v>
      </c>
      <c r="CE154" s="545">
        <v>0</v>
      </c>
      <c r="CF154" s="545">
        <v>0</v>
      </c>
      <c r="CG154" s="547">
        <v>0</v>
      </c>
    </row>
    <row r="155" spans="1:85" x14ac:dyDescent="0.35">
      <c r="B155" s="292" t="s">
        <v>545</v>
      </c>
      <c r="D155" s="545">
        <v>0</v>
      </c>
      <c r="E155" s="545">
        <v>0</v>
      </c>
      <c r="F155" s="545">
        <v>0</v>
      </c>
      <c r="G155" s="545">
        <v>0</v>
      </c>
      <c r="H155" s="545">
        <v>0</v>
      </c>
      <c r="I155" s="545">
        <v>0</v>
      </c>
      <c r="J155" s="545">
        <v>0</v>
      </c>
      <c r="K155" s="545">
        <v>0</v>
      </c>
      <c r="L155" s="545">
        <v>0</v>
      </c>
      <c r="M155" s="545">
        <v>0</v>
      </c>
      <c r="N155" s="545">
        <v>0</v>
      </c>
      <c r="O155" s="545">
        <v>0</v>
      </c>
      <c r="P155" s="545">
        <v>0</v>
      </c>
      <c r="Q155" s="545">
        <v>0</v>
      </c>
      <c r="R155" s="545">
        <v>0</v>
      </c>
      <c r="S155" s="545">
        <v>0</v>
      </c>
      <c r="T155" s="545">
        <v>0</v>
      </c>
      <c r="U155" s="545">
        <v>0</v>
      </c>
      <c r="V155" s="545">
        <v>0</v>
      </c>
      <c r="W155" s="545">
        <v>0</v>
      </c>
      <c r="X155" s="545">
        <v>0</v>
      </c>
      <c r="Y155" s="545">
        <v>0</v>
      </c>
      <c r="Z155" s="545">
        <v>0</v>
      </c>
      <c r="AA155" s="545">
        <v>0</v>
      </c>
      <c r="AB155" s="545">
        <v>0</v>
      </c>
      <c r="AC155" s="545">
        <v>0</v>
      </c>
      <c r="AD155" s="545">
        <v>0</v>
      </c>
      <c r="AE155" s="545">
        <v>0</v>
      </c>
      <c r="AF155" s="545">
        <v>0</v>
      </c>
      <c r="AG155" s="545">
        <v>0</v>
      </c>
      <c r="AH155" s="545">
        <v>0</v>
      </c>
      <c r="AI155" s="545">
        <v>0</v>
      </c>
      <c r="AJ155" s="545">
        <v>0</v>
      </c>
      <c r="AK155" s="545">
        <v>0</v>
      </c>
      <c r="AL155" s="545">
        <v>0</v>
      </c>
      <c r="AM155" s="545">
        <v>0</v>
      </c>
      <c r="AN155" s="545">
        <v>79</v>
      </c>
      <c r="AO155" s="545">
        <v>96</v>
      </c>
      <c r="AP155" s="545">
        <v>118</v>
      </c>
      <c r="AQ155" s="545">
        <v>141</v>
      </c>
      <c r="AR155" s="545">
        <v>166</v>
      </c>
      <c r="AS155" s="545">
        <v>195</v>
      </c>
      <c r="AT155" s="545">
        <v>226</v>
      </c>
      <c r="AU155" s="545">
        <v>255</v>
      </c>
      <c r="AV155" s="545">
        <v>275</v>
      </c>
      <c r="AW155" s="545">
        <v>291</v>
      </c>
      <c r="AX155" s="545">
        <v>299</v>
      </c>
      <c r="AY155" s="545">
        <v>0</v>
      </c>
      <c r="AZ155" s="545">
        <v>0</v>
      </c>
      <c r="BA155" s="545">
        <v>0</v>
      </c>
      <c r="BB155" s="545">
        <v>0</v>
      </c>
      <c r="BC155" s="545">
        <v>0</v>
      </c>
      <c r="BD155" s="545">
        <v>0</v>
      </c>
      <c r="BE155" s="545">
        <v>0</v>
      </c>
      <c r="BF155" s="545">
        <v>0</v>
      </c>
      <c r="BG155" s="545">
        <v>0</v>
      </c>
      <c r="BH155" s="545">
        <v>0</v>
      </c>
      <c r="BI155" s="545">
        <v>0</v>
      </c>
      <c r="BJ155" s="545">
        <v>0</v>
      </c>
      <c r="BK155" s="545">
        <v>0</v>
      </c>
      <c r="BL155" s="545">
        <v>0</v>
      </c>
      <c r="BM155" s="545">
        <v>0</v>
      </c>
      <c r="BN155" s="545">
        <v>0</v>
      </c>
      <c r="BO155" s="545">
        <v>0</v>
      </c>
      <c r="BP155" s="545">
        <v>0</v>
      </c>
      <c r="BQ155" s="545">
        <v>0</v>
      </c>
      <c r="BR155" s="545">
        <v>0</v>
      </c>
      <c r="BS155" s="545">
        <v>0</v>
      </c>
      <c r="BT155" s="545">
        <v>0</v>
      </c>
      <c r="BU155" s="545">
        <v>0</v>
      </c>
      <c r="BV155" s="545">
        <v>0</v>
      </c>
      <c r="BW155" s="545">
        <v>0</v>
      </c>
      <c r="BX155" s="545">
        <v>0</v>
      </c>
      <c r="BY155" s="545">
        <v>0</v>
      </c>
      <c r="BZ155" s="545">
        <v>0</v>
      </c>
      <c r="CA155" s="545">
        <v>0</v>
      </c>
      <c r="CB155" s="545">
        <v>0</v>
      </c>
      <c r="CC155" s="545">
        <v>0</v>
      </c>
      <c r="CD155" s="545">
        <v>0</v>
      </c>
      <c r="CE155" s="545">
        <v>0</v>
      </c>
      <c r="CF155" s="545">
        <v>0</v>
      </c>
      <c r="CG155" s="547">
        <v>0</v>
      </c>
    </row>
    <row r="156" spans="1:85" x14ac:dyDescent="0.35">
      <c r="A156" s="439"/>
      <c r="B156" s="62" t="s">
        <v>790</v>
      </c>
      <c r="D156" s="545">
        <v>0</v>
      </c>
      <c r="E156" s="545">
        <v>0</v>
      </c>
      <c r="F156" s="545">
        <v>0</v>
      </c>
      <c r="G156" s="545">
        <v>0</v>
      </c>
      <c r="H156" s="545">
        <v>0</v>
      </c>
      <c r="I156" s="545">
        <v>0</v>
      </c>
      <c r="J156" s="545">
        <v>0</v>
      </c>
      <c r="K156" s="545">
        <v>0</v>
      </c>
      <c r="L156" s="545">
        <v>0</v>
      </c>
      <c r="M156" s="545">
        <v>0</v>
      </c>
      <c r="N156" s="545">
        <v>0</v>
      </c>
      <c r="O156" s="545">
        <v>0</v>
      </c>
      <c r="P156" s="545">
        <v>0</v>
      </c>
      <c r="Q156" s="545">
        <v>0</v>
      </c>
      <c r="R156" s="545">
        <v>0</v>
      </c>
      <c r="S156" s="545">
        <v>0</v>
      </c>
      <c r="T156" s="545">
        <v>0</v>
      </c>
      <c r="U156" s="545">
        <v>0</v>
      </c>
      <c r="V156" s="545">
        <v>0</v>
      </c>
      <c r="W156" s="545">
        <v>0</v>
      </c>
      <c r="X156" s="545">
        <v>0</v>
      </c>
      <c r="Y156" s="545">
        <v>0</v>
      </c>
      <c r="Z156" s="545">
        <v>0</v>
      </c>
      <c r="AA156" s="545">
        <v>0</v>
      </c>
      <c r="AB156" s="545">
        <v>0</v>
      </c>
      <c r="AC156" s="545">
        <v>0</v>
      </c>
      <c r="AD156" s="545">
        <v>0</v>
      </c>
      <c r="AE156" s="545">
        <v>0</v>
      </c>
      <c r="AF156" s="545">
        <v>0</v>
      </c>
      <c r="AG156" s="545">
        <v>0</v>
      </c>
      <c r="AH156" s="545">
        <v>0</v>
      </c>
      <c r="AI156" s="545">
        <v>0</v>
      </c>
      <c r="AJ156" s="545">
        <v>0</v>
      </c>
      <c r="AK156" s="545">
        <v>0</v>
      </c>
      <c r="AL156" s="545">
        <v>0</v>
      </c>
      <c r="AM156" s="545">
        <v>0</v>
      </c>
      <c r="AN156" s="545">
        <v>48</v>
      </c>
      <c r="AO156" s="545">
        <v>57</v>
      </c>
      <c r="AP156" s="545">
        <v>74</v>
      </c>
      <c r="AQ156" s="545">
        <v>103</v>
      </c>
      <c r="AR156" s="545">
        <v>148</v>
      </c>
      <c r="AS156" s="545">
        <v>201</v>
      </c>
      <c r="AT156" s="545">
        <v>260</v>
      </c>
      <c r="AU156" s="545">
        <v>320</v>
      </c>
      <c r="AV156" s="545">
        <v>387</v>
      </c>
      <c r="AW156" s="545">
        <v>450</v>
      </c>
      <c r="AX156" s="545">
        <v>518</v>
      </c>
      <c r="AY156" s="545">
        <v>0</v>
      </c>
      <c r="AZ156" s="545">
        <v>0</v>
      </c>
      <c r="BA156" s="545">
        <v>0</v>
      </c>
      <c r="BB156" s="545">
        <v>0</v>
      </c>
      <c r="BC156" s="545">
        <v>0</v>
      </c>
      <c r="BD156" s="545">
        <v>0</v>
      </c>
      <c r="BE156" s="545">
        <v>0</v>
      </c>
      <c r="BF156" s="545">
        <v>0</v>
      </c>
      <c r="BG156" s="545">
        <v>0</v>
      </c>
      <c r="BH156" s="545">
        <v>0</v>
      </c>
      <c r="BI156" s="545">
        <v>0</v>
      </c>
      <c r="BJ156" s="545">
        <v>0</v>
      </c>
      <c r="BK156" s="545">
        <v>0</v>
      </c>
      <c r="BL156" s="545">
        <v>0</v>
      </c>
      <c r="BM156" s="545">
        <v>0</v>
      </c>
      <c r="BN156" s="545">
        <v>0</v>
      </c>
      <c r="BO156" s="545">
        <v>0</v>
      </c>
      <c r="BP156" s="545">
        <v>0</v>
      </c>
      <c r="BQ156" s="545">
        <v>0</v>
      </c>
      <c r="BR156" s="545">
        <v>0</v>
      </c>
      <c r="BS156" s="545">
        <v>0</v>
      </c>
      <c r="BT156" s="545">
        <v>0</v>
      </c>
      <c r="BU156" s="545">
        <v>0</v>
      </c>
      <c r="BV156" s="545">
        <v>0</v>
      </c>
      <c r="BW156" s="545">
        <v>0</v>
      </c>
      <c r="BX156" s="545">
        <v>0</v>
      </c>
      <c r="BY156" s="545">
        <v>0</v>
      </c>
      <c r="BZ156" s="545">
        <v>0</v>
      </c>
      <c r="CA156" s="545">
        <v>0</v>
      </c>
      <c r="CB156" s="545">
        <v>0</v>
      </c>
      <c r="CC156" s="545">
        <v>0</v>
      </c>
      <c r="CD156" s="545">
        <v>0</v>
      </c>
      <c r="CE156" s="545">
        <v>0</v>
      </c>
      <c r="CF156" s="545">
        <v>0</v>
      </c>
      <c r="CG156" s="547">
        <v>0</v>
      </c>
    </row>
    <row r="157" spans="1:85" x14ac:dyDescent="0.35">
      <c r="A157" s="439"/>
      <c r="B157" s="292" t="s">
        <v>546</v>
      </c>
      <c r="D157" s="545">
        <v>0</v>
      </c>
      <c r="E157" s="545">
        <v>0</v>
      </c>
      <c r="F157" s="545">
        <v>0</v>
      </c>
      <c r="G157" s="545">
        <v>0</v>
      </c>
      <c r="H157" s="545">
        <v>0</v>
      </c>
      <c r="I157" s="545">
        <v>0</v>
      </c>
      <c r="J157" s="545">
        <v>0</v>
      </c>
      <c r="K157" s="545">
        <v>0</v>
      </c>
      <c r="L157" s="545">
        <v>0</v>
      </c>
      <c r="M157" s="545">
        <v>0</v>
      </c>
      <c r="N157" s="545">
        <v>0</v>
      </c>
      <c r="O157" s="545">
        <v>0</v>
      </c>
      <c r="P157" s="545">
        <v>0</v>
      </c>
      <c r="Q157" s="545">
        <v>0</v>
      </c>
      <c r="R157" s="545">
        <v>0</v>
      </c>
      <c r="S157" s="545">
        <v>0</v>
      </c>
      <c r="T157" s="545">
        <v>0</v>
      </c>
      <c r="U157" s="545">
        <v>0</v>
      </c>
      <c r="V157" s="545">
        <v>0</v>
      </c>
      <c r="W157" s="545">
        <v>0</v>
      </c>
      <c r="X157" s="545">
        <v>0</v>
      </c>
      <c r="Y157" s="545">
        <v>0</v>
      </c>
      <c r="Z157" s="545">
        <v>0</v>
      </c>
      <c r="AA157" s="545">
        <v>0</v>
      </c>
      <c r="AB157" s="545">
        <v>0</v>
      </c>
      <c r="AC157" s="545">
        <v>0</v>
      </c>
      <c r="AD157" s="545">
        <v>0</v>
      </c>
      <c r="AE157" s="545">
        <v>0</v>
      </c>
      <c r="AF157" s="545">
        <v>0</v>
      </c>
      <c r="AG157" s="545">
        <v>0</v>
      </c>
      <c r="AH157" s="545">
        <v>0</v>
      </c>
      <c r="AI157" s="545">
        <v>0</v>
      </c>
      <c r="AJ157" s="545">
        <v>0</v>
      </c>
      <c r="AK157" s="545">
        <v>0</v>
      </c>
      <c r="AL157" s="545">
        <v>0</v>
      </c>
      <c r="AM157" s="545">
        <v>0</v>
      </c>
      <c r="AN157" s="545">
        <v>46</v>
      </c>
      <c r="AO157" s="545">
        <v>57</v>
      </c>
      <c r="AP157" s="545">
        <v>74</v>
      </c>
      <c r="AQ157" s="545">
        <v>101</v>
      </c>
      <c r="AR157" s="545">
        <v>146</v>
      </c>
      <c r="AS157" s="545">
        <v>199</v>
      </c>
      <c r="AT157" s="545">
        <v>257</v>
      </c>
      <c r="AU157" s="545">
        <v>316</v>
      </c>
      <c r="AV157" s="545">
        <v>382</v>
      </c>
      <c r="AW157" s="545">
        <v>442</v>
      </c>
      <c r="AX157" s="545">
        <v>511</v>
      </c>
      <c r="AY157" s="545">
        <v>0</v>
      </c>
      <c r="AZ157" s="545">
        <v>0</v>
      </c>
      <c r="BA157" s="545">
        <v>0</v>
      </c>
      <c r="BB157" s="545">
        <v>0</v>
      </c>
      <c r="BC157" s="545">
        <v>0</v>
      </c>
      <c r="BD157" s="545">
        <v>0</v>
      </c>
      <c r="BE157" s="545">
        <v>0</v>
      </c>
      <c r="BF157" s="545">
        <v>0</v>
      </c>
      <c r="BG157" s="545">
        <v>0</v>
      </c>
      <c r="BH157" s="545">
        <v>0</v>
      </c>
      <c r="BI157" s="545">
        <v>0</v>
      </c>
      <c r="BJ157" s="545">
        <v>0</v>
      </c>
      <c r="BK157" s="545">
        <v>0</v>
      </c>
      <c r="BL157" s="545">
        <v>0</v>
      </c>
      <c r="BM157" s="545">
        <v>0</v>
      </c>
      <c r="BN157" s="545">
        <v>0</v>
      </c>
      <c r="BO157" s="545">
        <v>0</v>
      </c>
      <c r="BP157" s="545">
        <v>0</v>
      </c>
      <c r="BQ157" s="545">
        <v>0</v>
      </c>
      <c r="BR157" s="545">
        <v>0</v>
      </c>
      <c r="BS157" s="545">
        <v>0</v>
      </c>
      <c r="BT157" s="545">
        <v>0</v>
      </c>
      <c r="BU157" s="545">
        <v>0</v>
      </c>
      <c r="BV157" s="545">
        <v>0</v>
      </c>
      <c r="BW157" s="545">
        <v>0</v>
      </c>
      <c r="BX157" s="545">
        <v>0</v>
      </c>
      <c r="BY157" s="545">
        <v>0</v>
      </c>
      <c r="BZ157" s="545">
        <v>0</v>
      </c>
      <c r="CA157" s="545">
        <v>0</v>
      </c>
      <c r="CB157" s="545">
        <v>0</v>
      </c>
      <c r="CC157" s="545">
        <v>0</v>
      </c>
      <c r="CD157" s="545">
        <v>0</v>
      </c>
      <c r="CE157" s="545">
        <v>0</v>
      </c>
      <c r="CF157" s="545">
        <v>0</v>
      </c>
      <c r="CG157" s="547">
        <v>0</v>
      </c>
    </row>
    <row r="158" spans="1:85" x14ac:dyDescent="0.35">
      <c r="A158" s="439"/>
      <c r="B158" s="292" t="s">
        <v>545</v>
      </c>
      <c r="D158" s="545">
        <v>0</v>
      </c>
      <c r="E158" s="545">
        <v>0</v>
      </c>
      <c r="F158" s="545">
        <v>0</v>
      </c>
      <c r="G158" s="545">
        <v>0</v>
      </c>
      <c r="H158" s="545">
        <v>0</v>
      </c>
      <c r="I158" s="545">
        <v>0</v>
      </c>
      <c r="J158" s="545">
        <v>0</v>
      </c>
      <c r="K158" s="545">
        <v>0</v>
      </c>
      <c r="L158" s="545">
        <v>0</v>
      </c>
      <c r="M158" s="545">
        <v>0</v>
      </c>
      <c r="N158" s="545">
        <v>0</v>
      </c>
      <c r="O158" s="545">
        <v>0</v>
      </c>
      <c r="P158" s="545">
        <v>0</v>
      </c>
      <c r="Q158" s="545">
        <v>0</v>
      </c>
      <c r="R158" s="545">
        <v>0</v>
      </c>
      <c r="S158" s="545">
        <v>0</v>
      </c>
      <c r="T158" s="545">
        <v>0</v>
      </c>
      <c r="U158" s="545">
        <v>0</v>
      </c>
      <c r="V158" s="545">
        <v>0</v>
      </c>
      <c r="W158" s="545">
        <v>0</v>
      </c>
      <c r="X158" s="545">
        <v>0</v>
      </c>
      <c r="Y158" s="545">
        <v>0</v>
      </c>
      <c r="Z158" s="545">
        <v>0</v>
      </c>
      <c r="AA158" s="545">
        <v>0</v>
      </c>
      <c r="AB158" s="545">
        <v>0</v>
      </c>
      <c r="AC158" s="545">
        <v>0</v>
      </c>
      <c r="AD158" s="545">
        <v>0</v>
      </c>
      <c r="AE158" s="545">
        <v>0</v>
      </c>
      <c r="AF158" s="545">
        <v>0</v>
      </c>
      <c r="AG158" s="545">
        <v>0</v>
      </c>
      <c r="AH158" s="545">
        <v>0</v>
      </c>
      <c r="AI158" s="545">
        <v>0</v>
      </c>
      <c r="AJ158" s="545">
        <v>0</v>
      </c>
      <c r="AK158" s="545">
        <v>0</v>
      </c>
      <c r="AL158" s="545">
        <v>0</v>
      </c>
      <c r="AM158" s="545">
        <v>0</v>
      </c>
      <c r="AN158" s="545">
        <v>2</v>
      </c>
      <c r="AO158" s="545">
        <v>0</v>
      </c>
      <c r="AP158" s="545">
        <v>0</v>
      </c>
      <c r="AQ158" s="545">
        <v>2</v>
      </c>
      <c r="AR158" s="545">
        <v>2</v>
      </c>
      <c r="AS158" s="545">
        <v>2</v>
      </c>
      <c r="AT158" s="545">
        <v>3</v>
      </c>
      <c r="AU158" s="545">
        <v>4</v>
      </c>
      <c r="AV158" s="545">
        <v>5</v>
      </c>
      <c r="AW158" s="545">
        <v>8</v>
      </c>
      <c r="AX158" s="545">
        <v>7</v>
      </c>
      <c r="AY158" s="545">
        <v>0</v>
      </c>
      <c r="AZ158" s="545">
        <v>0</v>
      </c>
      <c r="BA158" s="545">
        <v>0</v>
      </c>
      <c r="BB158" s="545">
        <v>0</v>
      </c>
      <c r="BC158" s="545">
        <v>0</v>
      </c>
      <c r="BD158" s="545">
        <v>0</v>
      </c>
      <c r="BE158" s="545">
        <v>0</v>
      </c>
      <c r="BF158" s="545">
        <v>0</v>
      </c>
      <c r="BG158" s="545">
        <v>0</v>
      </c>
      <c r="BH158" s="545">
        <v>0</v>
      </c>
      <c r="BI158" s="545">
        <v>0</v>
      </c>
      <c r="BJ158" s="545">
        <v>0</v>
      </c>
      <c r="BK158" s="545">
        <v>0</v>
      </c>
      <c r="BL158" s="545">
        <v>0</v>
      </c>
      <c r="BM158" s="545">
        <v>0</v>
      </c>
      <c r="BN158" s="545">
        <v>0</v>
      </c>
      <c r="BO158" s="545">
        <v>0</v>
      </c>
      <c r="BP158" s="545">
        <v>0</v>
      </c>
      <c r="BQ158" s="545">
        <v>0</v>
      </c>
      <c r="BR158" s="545">
        <v>0</v>
      </c>
      <c r="BS158" s="545">
        <v>0</v>
      </c>
      <c r="BT158" s="545">
        <v>0</v>
      </c>
      <c r="BU158" s="545">
        <v>0</v>
      </c>
      <c r="BV158" s="545">
        <v>0</v>
      </c>
      <c r="BW158" s="545">
        <v>0</v>
      </c>
      <c r="BX158" s="545">
        <v>0</v>
      </c>
      <c r="BY158" s="545">
        <v>0</v>
      </c>
      <c r="BZ158" s="545">
        <v>0</v>
      </c>
      <c r="CA158" s="545">
        <v>0</v>
      </c>
      <c r="CB158" s="545">
        <v>0</v>
      </c>
      <c r="CC158" s="545">
        <v>0</v>
      </c>
      <c r="CD158" s="545">
        <v>0</v>
      </c>
      <c r="CE158" s="545">
        <v>0</v>
      </c>
      <c r="CF158" s="545">
        <v>0</v>
      </c>
      <c r="CG158" s="547">
        <v>0</v>
      </c>
    </row>
    <row r="159" spans="1:85" x14ac:dyDescent="0.35">
      <c r="A159" s="439"/>
      <c r="B159" s="292"/>
      <c r="D159" s="545"/>
      <c r="E159" s="545"/>
      <c r="F159" s="545"/>
      <c r="G159" s="545"/>
      <c r="H159" s="545"/>
      <c r="I159" s="545"/>
      <c r="J159" s="545"/>
      <c r="K159" s="545"/>
      <c r="L159" s="545"/>
      <c r="M159" s="545"/>
      <c r="N159" s="545"/>
      <c r="O159" s="545"/>
      <c r="P159" s="545"/>
      <c r="Q159" s="545"/>
      <c r="R159" s="545"/>
      <c r="S159" s="545"/>
      <c r="T159" s="545"/>
      <c r="U159" s="545"/>
      <c r="V159" s="545"/>
      <c r="W159" s="545"/>
      <c r="X159" s="545"/>
      <c r="Y159" s="545"/>
      <c r="Z159" s="545"/>
      <c r="AA159" s="545"/>
      <c r="AB159" s="545"/>
      <c r="AC159" s="545"/>
      <c r="AD159" s="545"/>
      <c r="AE159" s="545"/>
      <c r="AF159" s="545"/>
      <c r="AG159" s="545"/>
      <c r="AH159" s="545"/>
      <c r="AI159" s="545"/>
      <c r="AJ159" s="545"/>
      <c r="AK159" s="545"/>
      <c r="AL159" s="545"/>
      <c r="AM159" s="545"/>
      <c r="AN159" s="545"/>
      <c r="AO159" s="545"/>
      <c r="AP159" s="545"/>
      <c r="AQ159" s="545"/>
      <c r="AR159" s="545"/>
      <c r="AS159" s="545"/>
      <c r="AT159" s="545"/>
      <c r="AU159" s="545"/>
      <c r="AV159" s="545"/>
      <c r="AW159" s="545"/>
      <c r="AX159" s="545"/>
      <c r="AY159" s="545"/>
      <c r="AZ159" s="545"/>
      <c r="BA159" s="545"/>
      <c r="BB159" s="545"/>
      <c r="BC159" s="545"/>
      <c r="BD159" s="545"/>
      <c r="BE159" s="545"/>
      <c r="BF159" s="545"/>
      <c r="BG159" s="545"/>
      <c r="BH159" s="545"/>
      <c r="BI159" s="545"/>
      <c r="BJ159" s="545"/>
      <c r="BK159" s="545"/>
      <c r="BL159" s="545"/>
      <c r="BM159" s="545"/>
      <c r="BN159" s="545"/>
      <c r="BO159" s="545"/>
      <c r="BP159" s="545"/>
      <c r="BQ159" s="545"/>
      <c r="BR159" s="545"/>
      <c r="BS159" s="545"/>
      <c r="BT159" s="545"/>
      <c r="BU159" s="545"/>
      <c r="BV159" s="545"/>
      <c r="BW159" s="545"/>
      <c r="BX159" s="545"/>
      <c r="BY159" s="545"/>
      <c r="BZ159" s="545"/>
      <c r="CA159" s="545"/>
      <c r="CB159" s="545"/>
      <c r="CC159" s="545"/>
      <c r="CD159" s="545"/>
      <c r="CE159" s="545"/>
      <c r="CF159" s="545"/>
      <c r="CG159" s="547"/>
    </row>
    <row r="160" spans="1:85" s="252" customFormat="1" x14ac:dyDescent="0.35">
      <c r="B160" s="107" t="s">
        <v>402</v>
      </c>
      <c r="C160" s="510"/>
      <c r="D160" s="549">
        <v>0</v>
      </c>
      <c r="E160" s="549">
        <v>0</v>
      </c>
      <c r="F160" s="549">
        <v>0</v>
      </c>
      <c r="G160" s="549">
        <v>0</v>
      </c>
      <c r="H160" s="549">
        <v>0</v>
      </c>
      <c r="I160" s="549">
        <v>0</v>
      </c>
      <c r="J160" s="549">
        <v>0</v>
      </c>
      <c r="K160" s="549">
        <v>0</v>
      </c>
      <c r="L160" s="549">
        <v>0</v>
      </c>
      <c r="M160" s="549">
        <v>0</v>
      </c>
      <c r="N160" s="549">
        <v>0</v>
      </c>
      <c r="O160" s="549">
        <v>0</v>
      </c>
      <c r="P160" s="549">
        <v>0</v>
      </c>
      <c r="Q160" s="549">
        <v>0</v>
      </c>
      <c r="R160" s="549">
        <v>0</v>
      </c>
      <c r="S160" s="549">
        <v>0</v>
      </c>
      <c r="T160" s="549">
        <v>0</v>
      </c>
      <c r="U160" s="549">
        <v>0</v>
      </c>
      <c r="V160" s="549">
        <v>0</v>
      </c>
      <c r="W160" s="549">
        <v>0</v>
      </c>
      <c r="X160" s="549">
        <v>0</v>
      </c>
      <c r="Y160" s="549">
        <v>0</v>
      </c>
      <c r="Z160" s="549">
        <v>0</v>
      </c>
      <c r="AA160" s="549">
        <v>0</v>
      </c>
      <c r="AB160" s="549">
        <v>0</v>
      </c>
      <c r="AC160" s="549">
        <v>0</v>
      </c>
      <c r="AD160" s="549">
        <v>0</v>
      </c>
      <c r="AE160" s="549">
        <v>0</v>
      </c>
      <c r="AF160" s="549">
        <v>0</v>
      </c>
      <c r="AG160" s="549">
        <v>0</v>
      </c>
      <c r="AH160" s="549">
        <v>552</v>
      </c>
      <c r="AI160" s="549">
        <v>506</v>
      </c>
      <c r="AJ160" s="549">
        <v>449</v>
      </c>
      <c r="AK160" s="549">
        <v>444</v>
      </c>
      <c r="AL160" s="549">
        <v>437</v>
      </c>
      <c r="AM160" s="549">
        <v>327</v>
      </c>
      <c r="AN160" s="549">
        <v>242</v>
      </c>
      <c r="AO160" s="549">
        <v>233</v>
      </c>
      <c r="AP160" s="549">
        <v>215</v>
      </c>
      <c r="AQ160" s="549">
        <v>206</v>
      </c>
      <c r="AR160" s="549">
        <v>217</v>
      </c>
      <c r="AS160" s="549">
        <v>222</v>
      </c>
      <c r="AT160" s="549">
        <v>232</v>
      </c>
      <c r="AU160" s="549">
        <v>253</v>
      </c>
      <c r="AV160" s="549">
        <v>276</v>
      </c>
      <c r="AW160" s="549">
        <v>283</v>
      </c>
      <c r="AX160" s="549">
        <v>286</v>
      </c>
      <c r="AY160" s="549">
        <v>0</v>
      </c>
      <c r="AZ160" s="549">
        <v>0</v>
      </c>
      <c r="BA160" s="549">
        <v>0</v>
      </c>
      <c r="BB160" s="549">
        <v>0</v>
      </c>
      <c r="BC160" s="549">
        <v>0</v>
      </c>
      <c r="BD160" s="549">
        <v>0</v>
      </c>
      <c r="BE160" s="549">
        <v>0</v>
      </c>
      <c r="BF160" s="549">
        <v>0</v>
      </c>
      <c r="BG160" s="549">
        <v>0</v>
      </c>
      <c r="BH160" s="549">
        <v>0</v>
      </c>
      <c r="BI160" s="549">
        <v>0</v>
      </c>
      <c r="BJ160" s="549">
        <v>0</v>
      </c>
      <c r="BK160" s="549">
        <v>0</v>
      </c>
      <c r="BL160" s="549">
        <v>0</v>
      </c>
      <c r="BM160" s="549">
        <v>0</v>
      </c>
      <c r="BN160" s="549">
        <v>0</v>
      </c>
      <c r="BO160" s="549">
        <v>0</v>
      </c>
      <c r="BP160" s="549">
        <v>0</v>
      </c>
      <c r="BQ160" s="549">
        <v>0</v>
      </c>
      <c r="BR160" s="549">
        <v>0</v>
      </c>
      <c r="BS160" s="549">
        <v>0</v>
      </c>
      <c r="BT160" s="549">
        <v>0</v>
      </c>
      <c r="BU160" s="549">
        <v>0</v>
      </c>
      <c r="BV160" s="549">
        <v>0</v>
      </c>
      <c r="BW160" s="549">
        <v>0</v>
      </c>
      <c r="BX160" s="549">
        <v>0</v>
      </c>
      <c r="BY160" s="549">
        <v>0</v>
      </c>
      <c r="BZ160" s="549">
        <v>0</v>
      </c>
      <c r="CA160" s="549">
        <v>0</v>
      </c>
      <c r="CB160" s="549">
        <v>0</v>
      </c>
      <c r="CC160" s="549">
        <v>0</v>
      </c>
      <c r="CD160" s="549">
        <v>0</v>
      </c>
      <c r="CE160" s="549">
        <v>0</v>
      </c>
      <c r="CF160" s="549">
        <v>0</v>
      </c>
      <c r="CG160" s="550">
        <v>0</v>
      </c>
    </row>
    <row r="161" spans="1:85" x14ac:dyDescent="0.35">
      <c r="A161" s="439"/>
      <c r="B161" s="486" t="s">
        <v>546</v>
      </c>
      <c r="D161" s="545">
        <v>0</v>
      </c>
      <c r="E161" s="545">
        <v>0</v>
      </c>
      <c r="F161" s="545">
        <v>0</v>
      </c>
      <c r="G161" s="545">
        <v>0</v>
      </c>
      <c r="H161" s="545">
        <v>0</v>
      </c>
      <c r="I161" s="545">
        <v>0</v>
      </c>
      <c r="J161" s="545">
        <v>0</v>
      </c>
      <c r="K161" s="545">
        <v>0</v>
      </c>
      <c r="L161" s="545">
        <v>0</v>
      </c>
      <c r="M161" s="545">
        <v>0</v>
      </c>
      <c r="N161" s="545">
        <v>0</v>
      </c>
      <c r="O161" s="545">
        <v>0</v>
      </c>
      <c r="P161" s="545">
        <v>0</v>
      </c>
      <c r="Q161" s="545">
        <v>0</v>
      </c>
      <c r="R161" s="545">
        <v>0</v>
      </c>
      <c r="S161" s="545">
        <v>0</v>
      </c>
      <c r="T161" s="545">
        <v>0</v>
      </c>
      <c r="U161" s="545">
        <v>0</v>
      </c>
      <c r="V161" s="545">
        <v>0</v>
      </c>
      <c r="W161" s="545">
        <v>0</v>
      </c>
      <c r="X161" s="545">
        <v>0</v>
      </c>
      <c r="Y161" s="545">
        <v>0</v>
      </c>
      <c r="Z161" s="545">
        <v>0</v>
      </c>
      <c r="AA161" s="545">
        <v>0</v>
      </c>
      <c r="AB161" s="545">
        <v>0</v>
      </c>
      <c r="AC161" s="545">
        <v>0</v>
      </c>
      <c r="AD161" s="545">
        <v>0</v>
      </c>
      <c r="AE161" s="545">
        <v>0</v>
      </c>
      <c r="AF161" s="545">
        <v>0</v>
      </c>
      <c r="AG161" s="545">
        <v>0</v>
      </c>
      <c r="AH161" s="545">
        <v>549</v>
      </c>
      <c r="AI161" s="545">
        <v>503</v>
      </c>
      <c r="AJ161" s="545">
        <v>446</v>
      </c>
      <c r="AK161" s="545">
        <v>442</v>
      </c>
      <c r="AL161" s="545">
        <v>435</v>
      </c>
      <c r="AM161" s="545">
        <v>325</v>
      </c>
      <c r="AN161" s="545">
        <v>240</v>
      </c>
      <c r="AO161" s="545">
        <v>232</v>
      </c>
      <c r="AP161" s="545">
        <v>215</v>
      </c>
      <c r="AQ161" s="545">
        <v>205</v>
      </c>
      <c r="AR161" s="545">
        <v>215</v>
      </c>
      <c r="AS161" s="545">
        <v>220</v>
      </c>
      <c r="AT161" s="545">
        <v>230</v>
      </c>
      <c r="AU161" s="545">
        <v>252</v>
      </c>
      <c r="AV161" s="545">
        <v>274</v>
      </c>
      <c r="AW161" s="545">
        <v>281</v>
      </c>
      <c r="AX161" s="545">
        <v>285</v>
      </c>
      <c r="AY161" s="545">
        <v>0</v>
      </c>
      <c r="AZ161" s="545">
        <v>0</v>
      </c>
      <c r="BA161" s="545">
        <v>0</v>
      </c>
      <c r="BB161" s="545">
        <v>0</v>
      </c>
      <c r="BC161" s="545">
        <v>0</v>
      </c>
      <c r="BD161" s="545">
        <v>0</v>
      </c>
      <c r="BE161" s="545">
        <v>0</v>
      </c>
      <c r="BF161" s="545">
        <v>0</v>
      </c>
      <c r="BG161" s="545">
        <v>0</v>
      </c>
      <c r="BH161" s="545">
        <v>0</v>
      </c>
      <c r="BI161" s="545">
        <v>0</v>
      </c>
      <c r="BJ161" s="545">
        <v>0</v>
      </c>
      <c r="BK161" s="545">
        <v>0</v>
      </c>
      <c r="BL161" s="545">
        <v>0</v>
      </c>
      <c r="BM161" s="545">
        <v>0</v>
      </c>
      <c r="BN161" s="545">
        <v>0</v>
      </c>
      <c r="BO161" s="545">
        <v>0</v>
      </c>
      <c r="BP161" s="545">
        <v>0</v>
      </c>
      <c r="BQ161" s="545">
        <v>0</v>
      </c>
      <c r="BR161" s="545">
        <v>0</v>
      </c>
      <c r="BS161" s="545">
        <v>0</v>
      </c>
      <c r="BT161" s="545">
        <v>0</v>
      </c>
      <c r="BU161" s="545">
        <v>0</v>
      </c>
      <c r="BV161" s="545">
        <v>0</v>
      </c>
      <c r="BW161" s="545">
        <v>0</v>
      </c>
      <c r="BX161" s="545">
        <v>0</v>
      </c>
      <c r="BY161" s="545">
        <v>0</v>
      </c>
      <c r="BZ161" s="545">
        <v>0</v>
      </c>
      <c r="CA161" s="545">
        <v>0</v>
      </c>
      <c r="CB161" s="545">
        <v>0</v>
      </c>
      <c r="CC161" s="545">
        <v>0</v>
      </c>
      <c r="CD161" s="545">
        <v>0</v>
      </c>
      <c r="CE161" s="545">
        <v>0</v>
      </c>
      <c r="CF161" s="545">
        <v>0</v>
      </c>
      <c r="CG161" s="547">
        <v>0</v>
      </c>
    </row>
    <row r="162" spans="1:85" x14ac:dyDescent="0.35">
      <c r="A162" s="439"/>
      <c r="B162" s="486" t="s">
        <v>545</v>
      </c>
      <c r="D162" s="545">
        <v>0</v>
      </c>
      <c r="E162" s="545">
        <v>0</v>
      </c>
      <c r="F162" s="545">
        <v>0</v>
      </c>
      <c r="G162" s="545">
        <v>0</v>
      </c>
      <c r="H162" s="545">
        <v>0</v>
      </c>
      <c r="I162" s="545">
        <v>0</v>
      </c>
      <c r="J162" s="545">
        <v>0</v>
      </c>
      <c r="K162" s="545">
        <v>0</v>
      </c>
      <c r="L162" s="545">
        <v>0</v>
      </c>
      <c r="M162" s="545">
        <v>0</v>
      </c>
      <c r="N162" s="545">
        <v>0</v>
      </c>
      <c r="O162" s="545">
        <v>0</v>
      </c>
      <c r="P162" s="545">
        <v>0</v>
      </c>
      <c r="Q162" s="545">
        <v>0</v>
      </c>
      <c r="R162" s="545">
        <v>0</v>
      </c>
      <c r="S162" s="545">
        <v>0</v>
      </c>
      <c r="T162" s="545">
        <v>0</v>
      </c>
      <c r="U162" s="545">
        <v>0</v>
      </c>
      <c r="V162" s="545">
        <v>0</v>
      </c>
      <c r="W162" s="545">
        <v>0</v>
      </c>
      <c r="X162" s="545">
        <v>0</v>
      </c>
      <c r="Y162" s="545">
        <v>0</v>
      </c>
      <c r="Z162" s="545">
        <v>0</v>
      </c>
      <c r="AA162" s="545">
        <v>0</v>
      </c>
      <c r="AB162" s="545">
        <v>0</v>
      </c>
      <c r="AC162" s="545">
        <v>0</v>
      </c>
      <c r="AD162" s="545">
        <v>0</v>
      </c>
      <c r="AE162" s="545">
        <v>0</v>
      </c>
      <c r="AF162" s="545">
        <v>0</v>
      </c>
      <c r="AG162" s="545">
        <v>0</v>
      </c>
      <c r="AH162" s="545">
        <v>3</v>
      </c>
      <c r="AI162" s="545">
        <v>3</v>
      </c>
      <c r="AJ162" s="545">
        <v>3</v>
      </c>
      <c r="AK162" s="545">
        <v>2</v>
      </c>
      <c r="AL162" s="545">
        <v>2</v>
      </c>
      <c r="AM162" s="545">
        <v>2</v>
      </c>
      <c r="AN162" s="545">
        <v>2</v>
      </c>
      <c r="AO162" s="545">
        <v>1</v>
      </c>
      <c r="AP162" s="545">
        <v>1</v>
      </c>
      <c r="AQ162" s="545">
        <v>1</v>
      </c>
      <c r="AR162" s="545">
        <v>2</v>
      </c>
      <c r="AS162" s="545">
        <v>2</v>
      </c>
      <c r="AT162" s="545">
        <v>2</v>
      </c>
      <c r="AU162" s="545">
        <v>2</v>
      </c>
      <c r="AV162" s="545">
        <v>2</v>
      </c>
      <c r="AW162" s="545">
        <v>2</v>
      </c>
      <c r="AX162" s="545">
        <v>1</v>
      </c>
      <c r="AY162" s="545">
        <v>0</v>
      </c>
      <c r="AZ162" s="545">
        <v>0</v>
      </c>
      <c r="BA162" s="545">
        <v>0</v>
      </c>
      <c r="BB162" s="545">
        <v>0</v>
      </c>
      <c r="BC162" s="545">
        <v>0</v>
      </c>
      <c r="BD162" s="545">
        <v>0</v>
      </c>
      <c r="BE162" s="545">
        <v>0</v>
      </c>
      <c r="BF162" s="545">
        <v>0</v>
      </c>
      <c r="BG162" s="545">
        <v>0</v>
      </c>
      <c r="BH162" s="545">
        <v>0</v>
      </c>
      <c r="BI162" s="545">
        <v>0</v>
      </c>
      <c r="BJ162" s="545">
        <v>0</v>
      </c>
      <c r="BK162" s="545">
        <v>0</v>
      </c>
      <c r="BL162" s="545">
        <v>0</v>
      </c>
      <c r="BM162" s="545">
        <v>0</v>
      </c>
      <c r="BN162" s="545">
        <v>0</v>
      </c>
      <c r="BO162" s="545">
        <v>0</v>
      </c>
      <c r="BP162" s="545">
        <v>0</v>
      </c>
      <c r="BQ162" s="545">
        <v>0</v>
      </c>
      <c r="BR162" s="545">
        <v>0</v>
      </c>
      <c r="BS162" s="545">
        <v>0</v>
      </c>
      <c r="BT162" s="545">
        <v>0</v>
      </c>
      <c r="BU162" s="545">
        <v>0</v>
      </c>
      <c r="BV162" s="545">
        <v>0</v>
      </c>
      <c r="BW162" s="545">
        <v>0</v>
      </c>
      <c r="BX162" s="545">
        <v>0</v>
      </c>
      <c r="BY162" s="545">
        <v>0</v>
      </c>
      <c r="BZ162" s="545">
        <v>0</v>
      </c>
      <c r="CA162" s="545">
        <v>0</v>
      </c>
      <c r="CB162" s="545">
        <v>0</v>
      </c>
      <c r="CC162" s="545">
        <v>0</v>
      </c>
      <c r="CD162" s="545">
        <v>0</v>
      </c>
      <c r="CE162" s="545">
        <v>0</v>
      </c>
      <c r="CF162" s="545">
        <v>0</v>
      </c>
      <c r="CG162" s="547">
        <v>0</v>
      </c>
    </row>
    <row r="163" spans="1:85" x14ac:dyDescent="0.35">
      <c r="A163" s="439"/>
      <c r="B163" s="486"/>
      <c r="D163" s="545"/>
      <c r="E163" s="545"/>
      <c r="F163" s="545"/>
      <c r="G163" s="545"/>
      <c r="H163" s="545"/>
      <c r="I163" s="545"/>
      <c r="J163" s="545"/>
      <c r="K163" s="545"/>
      <c r="L163" s="545"/>
      <c r="M163" s="545"/>
      <c r="N163" s="545"/>
      <c r="O163" s="545"/>
      <c r="P163" s="545"/>
      <c r="Q163" s="545"/>
      <c r="R163" s="545"/>
      <c r="S163" s="545"/>
      <c r="T163" s="545"/>
      <c r="U163" s="545"/>
      <c r="V163" s="545"/>
      <c r="W163" s="545"/>
      <c r="X163" s="545"/>
      <c r="Y163" s="545"/>
      <c r="Z163" s="545"/>
      <c r="AA163" s="545"/>
      <c r="AB163" s="545"/>
      <c r="AC163" s="545"/>
      <c r="AD163" s="545"/>
      <c r="AE163" s="545"/>
      <c r="AF163" s="545"/>
      <c r="AG163" s="545"/>
      <c r="AH163" s="545"/>
      <c r="AI163" s="545"/>
      <c r="AJ163" s="545"/>
      <c r="AK163" s="545"/>
      <c r="AL163" s="545"/>
      <c r="AM163" s="545"/>
      <c r="AN163" s="545"/>
      <c r="AO163" s="545"/>
      <c r="AP163" s="545"/>
      <c r="AQ163" s="545"/>
      <c r="AR163" s="545"/>
      <c r="AS163" s="545"/>
      <c r="AT163" s="545"/>
      <c r="AU163" s="545"/>
      <c r="AV163" s="545"/>
      <c r="AW163" s="545"/>
      <c r="AX163" s="545"/>
      <c r="AY163" s="545"/>
      <c r="AZ163" s="545"/>
      <c r="BA163" s="545"/>
      <c r="BB163" s="545"/>
      <c r="BC163" s="545"/>
      <c r="BD163" s="545"/>
      <c r="BE163" s="545"/>
      <c r="BF163" s="545"/>
      <c r="BG163" s="545"/>
      <c r="BH163" s="545"/>
      <c r="BI163" s="545"/>
      <c r="BJ163" s="545"/>
      <c r="BK163" s="545"/>
      <c r="BL163" s="545"/>
      <c r="BM163" s="545"/>
      <c r="BN163" s="545"/>
      <c r="BO163" s="545"/>
      <c r="BP163" s="545"/>
      <c r="BQ163" s="545"/>
      <c r="BR163" s="545"/>
      <c r="BS163" s="545"/>
      <c r="BT163" s="545"/>
      <c r="BU163" s="545"/>
      <c r="BV163" s="545"/>
      <c r="BW163" s="545"/>
      <c r="BX163" s="545"/>
      <c r="BY163" s="545"/>
      <c r="BZ163" s="545"/>
      <c r="CA163" s="545"/>
      <c r="CB163" s="545"/>
      <c r="CC163" s="545"/>
      <c r="CD163" s="545"/>
      <c r="CE163" s="545"/>
      <c r="CF163" s="545"/>
      <c r="CG163" s="547"/>
    </row>
    <row r="164" spans="1:85" s="252" customFormat="1" x14ac:dyDescent="0.35">
      <c r="A164" s="510"/>
      <c r="B164" s="107" t="s">
        <v>770</v>
      </c>
      <c r="C164" s="510"/>
      <c r="D164" s="549">
        <v>0</v>
      </c>
      <c r="E164" s="549">
        <v>0</v>
      </c>
      <c r="F164" s="549">
        <v>0</v>
      </c>
      <c r="G164" s="549">
        <v>0</v>
      </c>
      <c r="H164" s="549">
        <v>0</v>
      </c>
      <c r="I164" s="549">
        <v>0</v>
      </c>
      <c r="J164" s="549">
        <v>0</v>
      </c>
      <c r="K164" s="549">
        <v>0</v>
      </c>
      <c r="L164" s="549">
        <v>0</v>
      </c>
      <c r="M164" s="549">
        <v>0</v>
      </c>
      <c r="N164" s="549">
        <v>0</v>
      </c>
      <c r="O164" s="549">
        <v>0</v>
      </c>
      <c r="P164" s="549">
        <v>0</v>
      </c>
      <c r="Q164" s="549">
        <v>0</v>
      </c>
      <c r="R164" s="549">
        <v>0</v>
      </c>
      <c r="S164" s="549">
        <v>0</v>
      </c>
      <c r="T164" s="549">
        <v>0</v>
      </c>
      <c r="U164" s="549">
        <v>0</v>
      </c>
      <c r="V164" s="549">
        <v>0</v>
      </c>
      <c r="W164" s="549">
        <v>0</v>
      </c>
      <c r="X164" s="549">
        <v>0</v>
      </c>
      <c r="Y164" s="549">
        <v>0</v>
      </c>
      <c r="Z164" s="549">
        <v>0</v>
      </c>
      <c r="AA164" s="549">
        <v>0</v>
      </c>
      <c r="AB164" s="549">
        <v>0</v>
      </c>
      <c r="AC164" s="549">
        <v>0</v>
      </c>
      <c r="AD164" s="549">
        <v>0</v>
      </c>
      <c r="AE164" s="549">
        <v>0</v>
      </c>
      <c r="AF164" s="549">
        <v>103</v>
      </c>
      <c r="AG164" s="549">
        <v>107</v>
      </c>
      <c r="AH164" s="549">
        <v>116</v>
      </c>
      <c r="AI164" s="549">
        <v>153</v>
      </c>
      <c r="AJ164" s="549">
        <v>178</v>
      </c>
      <c r="AK164" s="549">
        <v>186</v>
      </c>
      <c r="AL164" s="549">
        <v>196</v>
      </c>
      <c r="AM164" s="549">
        <v>209</v>
      </c>
      <c r="AN164" s="549">
        <v>236</v>
      </c>
      <c r="AO164" s="549">
        <v>254</v>
      </c>
      <c r="AP164" s="549">
        <v>257</v>
      </c>
      <c r="AQ164" s="549">
        <v>258</v>
      </c>
      <c r="AR164" s="549">
        <v>267</v>
      </c>
      <c r="AS164" s="549">
        <v>277</v>
      </c>
      <c r="AT164" s="549">
        <v>286</v>
      </c>
      <c r="AU164" s="549">
        <v>296</v>
      </c>
      <c r="AV164" s="549">
        <v>307</v>
      </c>
      <c r="AW164" s="549">
        <v>321</v>
      </c>
      <c r="AX164" s="549">
        <v>337</v>
      </c>
      <c r="AY164" s="549">
        <v>358</v>
      </c>
      <c r="AZ164" s="549">
        <v>364</v>
      </c>
      <c r="BA164" s="549">
        <v>376</v>
      </c>
      <c r="BB164" s="549">
        <v>378</v>
      </c>
      <c r="BC164" s="549">
        <v>377</v>
      </c>
      <c r="BD164" s="549">
        <v>376</v>
      </c>
      <c r="BE164" s="549">
        <v>367</v>
      </c>
      <c r="BF164" s="549">
        <v>331</v>
      </c>
      <c r="BG164" s="549">
        <v>315</v>
      </c>
      <c r="BH164" s="549">
        <v>301</v>
      </c>
      <c r="BI164" s="549">
        <v>288</v>
      </c>
      <c r="BJ164" s="549">
        <v>275</v>
      </c>
      <c r="BK164" s="549">
        <v>263</v>
      </c>
      <c r="BL164" s="549">
        <v>251</v>
      </c>
      <c r="BM164" s="549">
        <v>240</v>
      </c>
      <c r="BN164" s="549">
        <v>230</v>
      </c>
      <c r="BO164" s="549">
        <v>220</v>
      </c>
      <c r="BP164" s="549">
        <v>211</v>
      </c>
      <c r="BQ164" s="549">
        <v>198</v>
      </c>
      <c r="BR164" s="549">
        <v>163</v>
      </c>
      <c r="BS164" s="549">
        <v>113</v>
      </c>
      <c r="BT164" s="549">
        <v>58</v>
      </c>
      <c r="BU164" s="549">
        <v>33</v>
      </c>
      <c r="BV164" s="549">
        <v>27</v>
      </c>
      <c r="BW164" s="549">
        <v>18</v>
      </c>
      <c r="BX164" s="549">
        <v>15</v>
      </c>
      <c r="BY164" s="549">
        <v>13</v>
      </c>
      <c r="BZ164" s="549">
        <v>12</v>
      </c>
      <c r="CA164" s="549">
        <v>10</v>
      </c>
      <c r="CB164" s="549">
        <v>9</v>
      </c>
      <c r="CC164" s="549">
        <v>8</v>
      </c>
      <c r="CD164" s="549">
        <v>6</v>
      </c>
      <c r="CE164" s="549">
        <v>5</v>
      </c>
      <c r="CF164" s="549">
        <v>4</v>
      </c>
      <c r="CG164" s="550">
        <v>3</v>
      </c>
    </row>
    <row r="165" spans="1:85" x14ac:dyDescent="0.35">
      <c r="B165" s="486" t="s">
        <v>546</v>
      </c>
      <c r="D165" s="545">
        <v>0</v>
      </c>
      <c r="E165" s="545">
        <v>0</v>
      </c>
      <c r="F165" s="545">
        <v>0</v>
      </c>
      <c r="G165" s="545">
        <v>0</v>
      </c>
      <c r="H165" s="545">
        <v>0</v>
      </c>
      <c r="I165" s="545">
        <v>0</v>
      </c>
      <c r="J165" s="545">
        <v>0</v>
      </c>
      <c r="K165" s="545">
        <v>0</v>
      </c>
      <c r="L165" s="545">
        <v>0</v>
      </c>
      <c r="M165" s="545">
        <v>0</v>
      </c>
      <c r="N165" s="545">
        <v>0</v>
      </c>
      <c r="O165" s="545">
        <v>0</v>
      </c>
      <c r="P165" s="545">
        <v>0</v>
      </c>
      <c r="Q165" s="545">
        <v>0</v>
      </c>
      <c r="R165" s="545">
        <v>0</v>
      </c>
      <c r="S165" s="545">
        <v>0</v>
      </c>
      <c r="T165" s="545">
        <v>0</v>
      </c>
      <c r="U165" s="545">
        <v>0</v>
      </c>
      <c r="V165" s="545">
        <v>0</v>
      </c>
      <c r="W165" s="545">
        <v>0</v>
      </c>
      <c r="X165" s="545">
        <v>0</v>
      </c>
      <c r="Y165" s="545">
        <v>0</v>
      </c>
      <c r="Z165" s="545">
        <v>0</v>
      </c>
      <c r="AA165" s="545">
        <v>0</v>
      </c>
      <c r="AB165" s="545">
        <v>0</v>
      </c>
      <c r="AC165" s="545">
        <v>0</v>
      </c>
      <c r="AD165" s="545">
        <v>0</v>
      </c>
      <c r="AE165" s="545">
        <v>0</v>
      </c>
      <c r="AF165" s="545">
        <v>100</v>
      </c>
      <c r="AG165" s="545">
        <v>103</v>
      </c>
      <c r="AH165" s="545">
        <v>110</v>
      </c>
      <c r="AI165" s="545">
        <v>143</v>
      </c>
      <c r="AJ165" s="545">
        <v>164</v>
      </c>
      <c r="AK165" s="545">
        <v>169</v>
      </c>
      <c r="AL165" s="545">
        <v>177</v>
      </c>
      <c r="AM165" s="545">
        <v>188</v>
      </c>
      <c r="AN165" s="545">
        <v>212</v>
      </c>
      <c r="AO165" s="545">
        <v>227</v>
      </c>
      <c r="AP165" s="545">
        <v>228</v>
      </c>
      <c r="AQ165" s="545">
        <v>228</v>
      </c>
      <c r="AR165" s="545">
        <v>233</v>
      </c>
      <c r="AS165" s="545">
        <v>240</v>
      </c>
      <c r="AT165" s="545">
        <v>247</v>
      </c>
      <c r="AU165" s="545">
        <v>257</v>
      </c>
      <c r="AV165" s="545">
        <v>265</v>
      </c>
      <c r="AW165" s="545">
        <v>273</v>
      </c>
      <c r="AX165" s="545">
        <v>289</v>
      </c>
      <c r="AY165" s="545">
        <v>308</v>
      </c>
      <c r="AZ165" s="545">
        <v>328</v>
      </c>
      <c r="BA165" s="545">
        <v>339</v>
      </c>
      <c r="BB165" s="545">
        <v>338</v>
      </c>
      <c r="BC165" s="545">
        <v>337</v>
      </c>
      <c r="BD165" s="545">
        <v>336</v>
      </c>
      <c r="BE165" s="545">
        <v>326</v>
      </c>
      <c r="BF165" s="545">
        <v>289</v>
      </c>
      <c r="BG165" s="545">
        <v>274</v>
      </c>
      <c r="BH165" s="545">
        <v>260</v>
      </c>
      <c r="BI165" s="545">
        <v>246</v>
      </c>
      <c r="BJ165" s="545">
        <v>234</v>
      </c>
      <c r="BK165" s="545">
        <v>221</v>
      </c>
      <c r="BL165" s="545">
        <v>210</v>
      </c>
      <c r="BM165" s="545">
        <v>200</v>
      </c>
      <c r="BN165" s="545">
        <v>191</v>
      </c>
      <c r="BO165" s="545">
        <v>184</v>
      </c>
      <c r="BP165" s="545">
        <v>177</v>
      </c>
      <c r="BQ165" s="545">
        <v>167</v>
      </c>
      <c r="BR165" s="545">
        <v>134</v>
      </c>
      <c r="BS165" s="545">
        <v>75</v>
      </c>
      <c r="BT165" s="545">
        <v>25</v>
      </c>
      <c r="BU165" s="545">
        <v>3</v>
      </c>
      <c r="BV165" s="545">
        <v>0</v>
      </c>
      <c r="BW165" s="545">
        <v>0</v>
      </c>
      <c r="BX165" s="545">
        <v>0</v>
      </c>
      <c r="BY165" s="545">
        <v>0</v>
      </c>
      <c r="BZ165" s="545">
        <v>0</v>
      </c>
      <c r="CA165" s="545">
        <v>0</v>
      </c>
      <c r="CB165" s="545">
        <v>0</v>
      </c>
      <c r="CC165" s="545">
        <v>0</v>
      </c>
      <c r="CD165" s="545">
        <v>0</v>
      </c>
      <c r="CE165" s="545">
        <v>0</v>
      </c>
      <c r="CF165" s="545">
        <v>0</v>
      </c>
      <c r="CG165" s="547">
        <v>0</v>
      </c>
    </row>
    <row r="166" spans="1:85" x14ac:dyDescent="0.35">
      <c r="B166" s="486" t="s">
        <v>545</v>
      </c>
      <c r="D166" s="545">
        <v>0</v>
      </c>
      <c r="E166" s="545">
        <v>0</v>
      </c>
      <c r="F166" s="545">
        <v>0</v>
      </c>
      <c r="G166" s="545">
        <v>0</v>
      </c>
      <c r="H166" s="545">
        <v>0</v>
      </c>
      <c r="I166" s="545">
        <v>0</v>
      </c>
      <c r="J166" s="545">
        <v>0</v>
      </c>
      <c r="K166" s="545">
        <v>0</v>
      </c>
      <c r="L166" s="545">
        <v>0</v>
      </c>
      <c r="M166" s="545">
        <v>0</v>
      </c>
      <c r="N166" s="545">
        <v>0</v>
      </c>
      <c r="O166" s="545">
        <v>0</v>
      </c>
      <c r="P166" s="545">
        <v>0</v>
      </c>
      <c r="Q166" s="545">
        <v>0</v>
      </c>
      <c r="R166" s="545">
        <v>0</v>
      </c>
      <c r="S166" s="545">
        <v>0</v>
      </c>
      <c r="T166" s="545">
        <v>0</v>
      </c>
      <c r="U166" s="545">
        <v>0</v>
      </c>
      <c r="V166" s="545">
        <v>0</v>
      </c>
      <c r="W166" s="545">
        <v>0</v>
      </c>
      <c r="X166" s="545">
        <v>0</v>
      </c>
      <c r="Y166" s="545">
        <v>0</v>
      </c>
      <c r="Z166" s="545">
        <v>0</v>
      </c>
      <c r="AA166" s="545">
        <v>0</v>
      </c>
      <c r="AB166" s="545">
        <v>0</v>
      </c>
      <c r="AC166" s="545">
        <v>0</v>
      </c>
      <c r="AD166" s="545">
        <v>0</v>
      </c>
      <c r="AE166" s="545">
        <v>0</v>
      </c>
      <c r="AF166" s="545">
        <v>3</v>
      </c>
      <c r="AG166" s="545">
        <v>4</v>
      </c>
      <c r="AH166" s="545">
        <v>6</v>
      </c>
      <c r="AI166" s="545">
        <v>10</v>
      </c>
      <c r="AJ166" s="545">
        <v>14</v>
      </c>
      <c r="AK166" s="545">
        <v>17</v>
      </c>
      <c r="AL166" s="545">
        <v>19</v>
      </c>
      <c r="AM166" s="545">
        <v>21</v>
      </c>
      <c r="AN166" s="545">
        <v>24</v>
      </c>
      <c r="AO166" s="545">
        <v>27</v>
      </c>
      <c r="AP166" s="545">
        <v>29</v>
      </c>
      <c r="AQ166" s="545">
        <v>31</v>
      </c>
      <c r="AR166" s="545">
        <v>34</v>
      </c>
      <c r="AS166" s="545">
        <v>37</v>
      </c>
      <c r="AT166" s="545">
        <v>39</v>
      </c>
      <c r="AU166" s="545">
        <v>40</v>
      </c>
      <c r="AV166" s="545">
        <v>43</v>
      </c>
      <c r="AW166" s="545">
        <v>48</v>
      </c>
      <c r="AX166" s="545">
        <v>49</v>
      </c>
      <c r="AY166" s="545">
        <v>50</v>
      </c>
      <c r="AZ166" s="545">
        <v>36</v>
      </c>
      <c r="BA166" s="545">
        <v>37</v>
      </c>
      <c r="BB166" s="545">
        <v>39</v>
      </c>
      <c r="BC166" s="545">
        <v>40</v>
      </c>
      <c r="BD166" s="545">
        <v>41</v>
      </c>
      <c r="BE166" s="545">
        <v>41</v>
      </c>
      <c r="BF166" s="545">
        <v>41</v>
      </c>
      <c r="BG166" s="545">
        <v>41</v>
      </c>
      <c r="BH166" s="545">
        <v>42</v>
      </c>
      <c r="BI166" s="545">
        <v>42</v>
      </c>
      <c r="BJ166" s="545">
        <v>42</v>
      </c>
      <c r="BK166" s="545">
        <v>42</v>
      </c>
      <c r="BL166" s="545">
        <v>41</v>
      </c>
      <c r="BM166" s="545">
        <v>40</v>
      </c>
      <c r="BN166" s="545">
        <v>39</v>
      </c>
      <c r="BO166" s="545">
        <v>36</v>
      </c>
      <c r="BP166" s="545">
        <v>34</v>
      </c>
      <c r="BQ166" s="545">
        <v>31</v>
      </c>
      <c r="BR166" s="545">
        <v>29</v>
      </c>
      <c r="BS166" s="545">
        <v>38</v>
      </c>
      <c r="BT166" s="545">
        <v>34</v>
      </c>
      <c r="BU166" s="545">
        <v>30</v>
      </c>
      <c r="BV166" s="545">
        <v>27</v>
      </c>
      <c r="BW166" s="545">
        <v>18</v>
      </c>
      <c r="BX166" s="545">
        <v>15</v>
      </c>
      <c r="BY166" s="545">
        <v>13</v>
      </c>
      <c r="BZ166" s="545">
        <v>12</v>
      </c>
      <c r="CA166" s="545">
        <v>10</v>
      </c>
      <c r="CB166" s="545">
        <v>9</v>
      </c>
      <c r="CC166" s="545">
        <v>8</v>
      </c>
      <c r="CD166" s="545">
        <v>6</v>
      </c>
      <c r="CE166" s="545">
        <v>5</v>
      </c>
      <c r="CF166" s="545">
        <v>4</v>
      </c>
      <c r="CG166" s="547">
        <v>3</v>
      </c>
    </row>
    <row r="167" spans="1:85" x14ac:dyDescent="0.35">
      <c r="A167" s="439"/>
      <c r="B167" s="506"/>
      <c r="D167" s="573"/>
      <c r="E167" s="573"/>
      <c r="F167" s="573"/>
      <c r="G167" s="573"/>
      <c r="H167" s="573"/>
      <c r="I167" s="573"/>
      <c r="J167" s="573"/>
      <c r="K167" s="573"/>
      <c r="L167" s="573"/>
      <c r="M167" s="573"/>
      <c r="N167" s="573"/>
      <c r="O167" s="573"/>
      <c r="P167" s="573"/>
      <c r="Q167" s="573"/>
      <c r="R167" s="573"/>
      <c r="S167" s="573"/>
      <c r="T167" s="573"/>
      <c r="U167" s="573"/>
      <c r="V167" s="573"/>
      <c r="W167" s="573"/>
      <c r="X167" s="573"/>
      <c r="Y167" s="573"/>
      <c r="Z167" s="573"/>
      <c r="AA167" s="573"/>
      <c r="AB167" s="573"/>
      <c r="AC167" s="573"/>
      <c r="AD167" s="573"/>
      <c r="AE167" s="573"/>
      <c r="AF167" s="573"/>
      <c r="AG167" s="573"/>
      <c r="AH167" s="573"/>
      <c r="AI167" s="573"/>
      <c r="AJ167" s="573"/>
      <c r="AK167" s="573"/>
      <c r="AL167" s="573"/>
      <c r="AM167" s="573"/>
      <c r="AN167" s="573"/>
      <c r="AO167" s="573"/>
      <c r="AP167" s="573"/>
      <c r="AQ167" s="573"/>
      <c r="AR167" s="573"/>
      <c r="AS167" s="573"/>
      <c r="AT167" s="573"/>
      <c r="AU167" s="573"/>
      <c r="AV167" s="573"/>
      <c r="AW167" s="573"/>
      <c r="AX167" s="573"/>
      <c r="AY167" s="573"/>
      <c r="AZ167" s="573"/>
      <c r="BA167" s="573"/>
      <c r="BB167" s="573"/>
      <c r="BC167" s="573"/>
      <c r="BD167" s="573"/>
      <c r="BE167" s="573"/>
      <c r="BF167" s="573"/>
      <c r="BG167" s="573"/>
      <c r="BH167" s="573"/>
      <c r="BI167" s="573"/>
      <c r="BJ167" s="573"/>
      <c r="BK167" s="573"/>
      <c r="BL167" s="573"/>
      <c r="BM167" s="573"/>
      <c r="BN167" s="573"/>
      <c r="BO167" s="573"/>
      <c r="BP167" s="573"/>
      <c r="BQ167" s="573"/>
      <c r="BR167" s="573"/>
      <c r="BS167" s="573"/>
      <c r="BT167" s="573"/>
      <c r="BU167" s="573"/>
      <c r="BV167" s="573"/>
      <c r="BW167" s="573"/>
      <c r="BX167" s="573"/>
      <c r="BY167" s="573"/>
      <c r="BZ167" s="573"/>
      <c r="CA167" s="573"/>
      <c r="CB167" s="573"/>
      <c r="CC167" s="573"/>
      <c r="CD167" s="573"/>
      <c r="CE167" s="573"/>
      <c r="CF167" s="573"/>
      <c r="CG167" s="574"/>
    </row>
    <row r="168" spans="1:85" s="577" customFormat="1" x14ac:dyDescent="0.35">
      <c r="A168" s="575"/>
      <c r="B168" s="576" t="s">
        <v>791</v>
      </c>
      <c r="C168" s="436"/>
      <c r="D168" s="508">
        <v>0</v>
      </c>
      <c r="E168" s="508">
        <v>0</v>
      </c>
      <c r="F168" s="508">
        <v>0</v>
      </c>
      <c r="G168" s="508">
        <v>0</v>
      </c>
      <c r="H168" s="508">
        <v>0</v>
      </c>
      <c r="I168" s="508">
        <v>0</v>
      </c>
      <c r="J168" s="508">
        <v>0</v>
      </c>
      <c r="K168" s="508">
        <v>0</v>
      </c>
      <c r="L168" s="508">
        <v>0</v>
      </c>
      <c r="M168" s="508">
        <v>0</v>
      </c>
      <c r="N168" s="508">
        <v>0</v>
      </c>
      <c r="O168" s="508">
        <v>0</v>
      </c>
      <c r="P168" s="508">
        <v>0</v>
      </c>
      <c r="Q168" s="508">
        <v>0</v>
      </c>
      <c r="R168" s="508">
        <v>0</v>
      </c>
      <c r="S168" s="508">
        <v>0</v>
      </c>
      <c r="T168" s="508">
        <v>0</v>
      </c>
      <c r="U168" s="508">
        <v>0</v>
      </c>
      <c r="V168" s="508">
        <v>0</v>
      </c>
      <c r="W168" s="508">
        <v>0</v>
      </c>
      <c r="X168" s="508">
        <v>0</v>
      </c>
      <c r="Y168" s="508">
        <v>0</v>
      </c>
      <c r="Z168" s="508">
        <v>0</v>
      </c>
      <c r="AA168" s="508">
        <v>0</v>
      </c>
      <c r="AB168" s="508">
        <v>0</v>
      </c>
      <c r="AC168" s="508">
        <v>0</v>
      </c>
      <c r="AD168" s="508">
        <v>0</v>
      </c>
      <c r="AE168" s="508">
        <v>0</v>
      </c>
      <c r="AF168" s="508">
        <v>0</v>
      </c>
      <c r="AG168" s="508">
        <v>0</v>
      </c>
      <c r="AH168" s="508">
        <v>0</v>
      </c>
      <c r="AI168" s="508">
        <v>0</v>
      </c>
      <c r="AJ168" s="508">
        <v>0</v>
      </c>
      <c r="AK168" s="508">
        <v>0</v>
      </c>
      <c r="AL168" s="508">
        <v>0</v>
      </c>
      <c r="AM168" s="508">
        <v>0</v>
      </c>
      <c r="AN168" s="508">
        <v>0</v>
      </c>
      <c r="AO168" s="508">
        <v>0</v>
      </c>
      <c r="AP168" s="508">
        <v>0</v>
      </c>
      <c r="AQ168" s="508">
        <v>0</v>
      </c>
      <c r="AR168" s="508">
        <v>0</v>
      </c>
      <c r="AS168" s="508">
        <v>0</v>
      </c>
      <c r="AT168" s="508">
        <v>0</v>
      </c>
      <c r="AU168" s="508">
        <v>0</v>
      </c>
      <c r="AV168" s="508">
        <v>0</v>
      </c>
      <c r="AW168" s="508">
        <v>0</v>
      </c>
      <c r="AX168" s="508">
        <v>0</v>
      </c>
      <c r="AY168" s="508">
        <v>0</v>
      </c>
      <c r="AZ168" s="508">
        <v>0</v>
      </c>
      <c r="BA168" s="508">
        <v>0</v>
      </c>
      <c r="BB168" s="508">
        <v>0</v>
      </c>
      <c r="BC168" s="508">
        <v>0</v>
      </c>
      <c r="BD168" s="508">
        <v>0</v>
      </c>
      <c r="BE168" s="508">
        <v>0</v>
      </c>
      <c r="BF168" s="508">
        <v>0</v>
      </c>
      <c r="BG168" s="508">
        <v>0</v>
      </c>
      <c r="BH168" s="508">
        <v>0</v>
      </c>
      <c r="BI168" s="508">
        <v>0</v>
      </c>
      <c r="BJ168" s="508">
        <v>0</v>
      </c>
      <c r="BK168" s="508">
        <v>0</v>
      </c>
      <c r="BL168" s="508">
        <v>0</v>
      </c>
      <c r="BM168" s="508">
        <v>0</v>
      </c>
      <c r="BN168" s="508">
        <v>0</v>
      </c>
      <c r="BO168" s="508">
        <v>0</v>
      </c>
      <c r="BP168" s="508">
        <v>0</v>
      </c>
      <c r="BQ168" s="508">
        <v>0</v>
      </c>
      <c r="BR168" s="508">
        <v>0</v>
      </c>
      <c r="BS168" s="508">
        <v>0</v>
      </c>
      <c r="BT168" s="508">
        <v>0</v>
      </c>
      <c r="BU168" s="508">
        <v>0</v>
      </c>
      <c r="BV168" s="508">
        <v>0</v>
      </c>
      <c r="BW168" s="508">
        <v>588</v>
      </c>
      <c r="BX168" s="508">
        <v>831</v>
      </c>
      <c r="BY168" s="508">
        <v>1181</v>
      </c>
      <c r="BZ168" s="508">
        <v>1496</v>
      </c>
      <c r="CA168" s="508">
        <v>1817</v>
      </c>
      <c r="CB168" s="508">
        <v>2175</v>
      </c>
      <c r="CC168" s="508">
        <v>3044</v>
      </c>
      <c r="CD168" s="508">
        <v>3378</v>
      </c>
      <c r="CE168" s="508">
        <v>3461</v>
      </c>
      <c r="CF168" s="508">
        <v>3525</v>
      </c>
      <c r="CG168" s="482">
        <v>3587</v>
      </c>
    </row>
    <row r="169" spans="1:85" s="580" customFormat="1" ht="15.75" customHeight="1" x14ac:dyDescent="0.35">
      <c r="A169" s="578"/>
      <c r="B169" s="579" t="s">
        <v>772</v>
      </c>
      <c r="C169" s="436"/>
      <c r="D169" s="509">
        <v>0</v>
      </c>
      <c r="E169" s="509">
        <v>0</v>
      </c>
      <c r="F169" s="509">
        <v>0</v>
      </c>
      <c r="G169" s="509">
        <v>0</v>
      </c>
      <c r="H169" s="509">
        <v>0</v>
      </c>
      <c r="I169" s="509">
        <v>0</v>
      </c>
      <c r="J169" s="509">
        <v>0</v>
      </c>
      <c r="K169" s="509">
        <v>0</v>
      </c>
      <c r="L169" s="509">
        <v>0</v>
      </c>
      <c r="M169" s="509">
        <v>0</v>
      </c>
      <c r="N169" s="509">
        <v>0</v>
      </c>
      <c r="O169" s="509">
        <v>0</v>
      </c>
      <c r="P169" s="509">
        <v>0</v>
      </c>
      <c r="Q169" s="509">
        <v>0</v>
      </c>
      <c r="R169" s="509">
        <v>0</v>
      </c>
      <c r="S169" s="509">
        <v>0</v>
      </c>
      <c r="T169" s="509">
        <v>0</v>
      </c>
      <c r="U169" s="509">
        <v>0</v>
      </c>
      <c r="V169" s="509">
        <v>0</v>
      </c>
      <c r="W169" s="509">
        <v>0</v>
      </c>
      <c r="X169" s="509">
        <v>0</v>
      </c>
      <c r="Y169" s="509">
        <v>0</v>
      </c>
      <c r="Z169" s="509">
        <v>0</v>
      </c>
      <c r="AA169" s="509">
        <v>0</v>
      </c>
      <c r="AB169" s="509">
        <v>0</v>
      </c>
      <c r="AC169" s="509">
        <v>0</v>
      </c>
      <c r="AD169" s="509">
        <v>0</v>
      </c>
      <c r="AE169" s="509">
        <v>0</v>
      </c>
      <c r="AF169" s="509">
        <v>0</v>
      </c>
      <c r="AG169" s="509">
        <v>0</v>
      </c>
      <c r="AH169" s="509">
        <v>0</v>
      </c>
      <c r="AI169" s="509">
        <v>0</v>
      </c>
      <c r="AJ169" s="509">
        <v>0</v>
      </c>
      <c r="AK169" s="509">
        <v>0</v>
      </c>
      <c r="AL169" s="509">
        <v>0</v>
      </c>
      <c r="AM169" s="509">
        <v>0</v>
      </c>
      <c r="AN169" s="509">
        <v>0</v>
      </c>
      <c r="AO169" s="509">
        <v>0</v>
      </c>
      <c r="AP169" s="509">
        <v>0</v>
      </c>
      <c r="AQ169" s="509">
        <v>0</v>
      </c>
      <c r="AR169" s="509">
        <v>0</v>
      </c>
      <c r="AS169" s="509">
        <v>0</v>
      </c>
      <c r="AT169" s="509">
        <v>0</v>
      </c>
      <c r="AU169" s="509">
        <v>0</v>
      </c>
      <c r="AV169" s="509">
        <v>0</v>
      </c>
      <c r="AW169" s="509">
        <v>0</v>
      </c>
      <c r="AX169" s="509">
        <v>0</v>
      </c>
      <c r="AY169" s="509">
        <v>0</v>
      </c>
      <c r="AZ169" s="509">
        <v>0</v>
      </c>
      <c r="BA169" s="509">
        <v>0</v>
      </c>
      <c r="BB169" s="509">
        <v>0</v>
      </c>
      <c r="BC169" s="509">
        <v>0</v>
      </c>
      <c r="BD169" s="509">
        <v>0</v>
      </c>
      <c r="BE169" s="509">
        <v>0</v>
      </c>
      <c r="BF169" s="509">
        <v>0</v>
      </c>
      <c r="BG169" s="509">
        <v>0</v>
      </c>
      <c r="BH169" s="509">
        <v>0</v>
      </c>
      <c r="BI169" s="509">
        <v>0</v>
      </c>
      <c r="BJ169" s="509">
        <v>0</v>
      </c>
      <c r="BK169" s="509">
        <v>0</v>
      </c>
      <c r="BL169" s="509">
        <v>0</v>
      </c>
      <c r="BM169" s="509">
        <v>0</v>
      </c>
      <c r="BN169" s="509">
        <v>0</v>
      </c>
      <c r="BO169" s="509">
        <v>0</v>
      </c>
      <c r="BP169" s="509">
        <v>0</v>
      </c>
      <c r="BQ169" s="509">
        <v>0</v>
      </c>
      <c r="BR169" s="509">
        <v>0</v>
      </c>
      <c r="BS169" s="509">
        <v>0</v>
      </c>
      <c r="BT169" s="509">
        <v>0</v>
      </c>
      <c r="BU169" s="509">
        <v>0</v>
      </c>
      <c r="BV169" s="509">
        <v>0</v>
      </c>
      <c r="BW169" s="509">
        <v>146</v>
      </c>
      <c r="BX169" s="509">
        <v>113</v>
      </c>
      <c r="BY169" s="509">
        <v>184</v>
      </c>
      <c r="BZ169" s="509">
        <v>186</v>
      </c>
      <c r="CA169" s="509">
        <v>185</v>
      </c>
      <c r="CB169" s="509">
        <v>188</v>
      </c>
      <c r="CC169" s="509">
        <v>196</v>
      </c>
      <c r="CD169" s="509">
        <v>194</v>
      </c>
      <c r="CE169" s="509">
        <v>188</v>
      </c>
      <c r="CF169" s="509">
        <v>181</v>
      </c>
      <c r="CG169" s="485">
        <v>179</v>
      </c>
    </row>
    <row r="170" spans="1:85" s="580" customFormat="1" x14ac:dyDescent="0.35">
      <c r="A170" s="578"/>
      <c r="B170" s="579" t="s">
        <v>773</v>
      </c>
      <c r="C170" s="436"/>
      <c r="D170" s="509">
        <v>0</v>
      </c>
      <c r="E170" s="509">
        <v>0</v>
      </c>
      <c r="F170" s="509">
        <v>0</v>
      </c>
      <c r="G170" s="509">
        <v>0</v>
      </c>
      <c r="H170" s="509">
        <v>0</v>
      </c>
      <c r="I170" s="509">
        <v>0</v>
      </c>
      <c r="J170" s="509">
        <v>0</v>
      </c>
      <c r="K170" s="509">
        <v>0</v>
      </c>
      <c r="L170" s="509">
        <v>0</v>
      </c>
      <c r="M170" s="509">
        <v>0</v>
      </c>
      <c r="N170" s="509">
        <v>0</v>
      </c>
      <c r="O170" s="509">
        <v>0</v>
      </c>
      <c r="P170" s="509">
        <v>0</v>
      </c>
      <c r="Q170" s="509">
        <v>0</v>
      </c>
      <c r="R170" s="509">
        <v>0</v>
      </c>
      <c r="S170" s="509">
        <v>0</v>
      </c>
      <c r="T170" s="509">
        <v>0</v>
      </c>
      <c r="U170" s="509">
        <v>0</v>
      </c>
      <c r="V170" s="509">
        <v>0</v>
      </c>
      <c r="W170" s="509">
        <v>0</v>
      </c>
      <c r="X170" s="509">
        <v>0</v>
      </c>
      <c r="Y170" s="509">
        <v>0</v>
      </c>
      <c r="Z170" s="509">
        <v>0</v>
      </c>
      <c r="AA170" s="509">
        <v>0</v>
      </c>
      <c r="AB170" s="509">
        <v>0</v>
      </c>
      <c r="AC170" s="509">
        <v>0</v>
      </c>
      <c r="AD170" s="509">
        <v>0</v>
      </c>
      <c r="AE170" s="509">
        <v>0</v>
      </c>
      <c r="AF170" s="509">
        <v>0</v>
      </c>
      <c r="AG170" s="509">
        <v>0</v>
      </c>
      <c r="AH170" s="509">
        <v>0</v>
      </c>
      <c r="AI170" s="509">
        <v>0</v>
      </c>
      <c r="AJ170" s="509">
        <v>0</v>
      </c>
      <c r="AK170" s="509">
        <v>0</v>
      </c>
      <c r="AL170" s="509">
        <v>0</v>
      </c>
      <c r="AM170" s="509">
        <v>0</v>
      </c>
      <c r="AN170" s="509">
        <v>0</v>
      </c>
      <c r="AO170" s="509">
        <v>0</v>
      </c>
      <c r="AP170" s="509">
        <v>0</v>
      </c>
      <c r="AQ170" s="509">
        <v>0</v>
      </c>
      <c r="AR170" s="509">
        <v>0</v>
      </c>
      <c r="AS170" s="509">
        <v>0</v>
      </c>
      <c r="AT170" s="509">
        <v>0</v>
      </c>
      <c r="AU170" s="509">
        <v>0</v>
      </c>
      <c r="AV170" s="509">
        <v>0</v>
      </c>
      <c r="AW170" s="509">
        <v>0</v>
      </c>
      <c r="AX170" s="509">
        <v>0</v>
      </c>
      <c r="AY170" s="509">
        <v>0</v>
      </c>
      <c r="AZ170" s="509">
        <v>0</v>
      </c>
      <c r="BA170" s="509">
        <v>0</v>
      </c>
      <c r="BB170" s="509">
        <v>0</v>
      </c>
      <c r="BC170" s="509">
        <v>0</v>
      </c>
      <c r="BD170" s="509">
        <v>0</v>
      </c>
      <c r="BE170" s="509">
        <v>0</v>
      </c>
      <c r="BF170" s="509">
        <v>0</v>
      </c>
      <c r="BG170" s="509">
        <v>0</v>
      </c>
      <c r="BH170" s="509">
        <v>0</v>
      </c>
      <c r="BI170" s="509">
        <v>0</v>
      </c>
      <c r="BJ170" s="509">
        <v>0</v>
      </c>
      <c r="BK170" s="509">
        <v>0</v>
      </c>
      <c r="BL170" s="509">
        <v>0</v>
      </c>
      <c r="BM170" s="509">
        <v>0</v>
      </c>
      <c r="BN170" s="509">
        <v>0</v>
      </c>
      <c r="BO170" s="509">
        <v>0</v>
      </c>
      <c r="BP170" s="509">
        <v>0</v>
      </c>
      <c r="BQ170" s="509">
        <v>0</v>
      </c>
      <c r="BR170" s="509">
        <v>0</v>
      </c>
      <c r="BS170" s="509">
        <v>0</v>
      </c>
      <c r="BT170" s="509">
        <v>0</v>
      </c>
      <c r="BU170" s="509">
        <v>0</v>
      </c>
      <c r="BV170" s="509">
        <v>0</v>
      </c>
      <c r="BW170" s="509">
        <v>123</v>
      </c>
      <c r="BX170" s="509">
        <v>173</v>
      </c>
      <c r="BY170" s="509">
        <v>222</v>
      </c>
      <c r="BZ170" s="509">
        <v>278</v>
      </c>
      <c r="CA170" s="509">
        <v>336</v>
      </c>
      <c r="CB170" s="509">
        <v>389</v>
      </c>
      <c r="CC170" s="509">
        <v>587</v>
      </c>
      <c r="CD170" s="509">
        <v>728</v>
      </c>
      <c r="CE170" s="509">
        <v>813</v>
      </c>
      <c r="CF170" s="509">
        <v>856</v>
      </c>
      <c r="CG170" s="485">
        <v>824</v>
      </c>
    </row>
    <row r="171" spans="1:85" s="580" customFormat="1" x14ac:dyDescent="0.35">
      <c r="A171" s="578"/>
      <c r="B171" s="579" t="s">
        <v>774</v>
      </c>
      <c r="C171" s="436"/>
      <c r="D171" s="509">
        <v>0</v>
      </c>
      <c r="E171" s="509">
        <v>0</v>
      </c>
      <c r="F171" s="509">
        <v>0</v>
      </c>
      <c r="G171" s="509">
        <v>0</v>
      </c>
      <c r="H171" s="509">
        <v>0</v>
      </c>
      <c r="I171" s="509">
        <v>0</v>
      </c>
      <c r="J171" s="509">
        <v>0</v>
      </c>
      <c r="K171" s="509">
        <v>0</v>
      </c>
      <c r="L171" s="509">
        <v>0</v>
      </c>
      <c r="M171" s="509">
        <v>0</v>
      </c>
      <c r="N171" s="509">
        <v>0</v>
      </c>
      <c r="O171" s="509">
        <v>0</v>
      </c>
      <c r="P171" s="509">
        <v>0</v>
      </c>
      <c r="Q171" s="509">
        <v>0</v>
      </c>
      <c r="R171" s="509">
        <v>0</v>
      </c>
      <c r="S171" s="509">
        <v>0</v>
      </c>
      <c r="T171" s="509">
        <v>0</v>
      </c>
      <c r="U171" s="509">
        <v>0</v>
      </c>
      <c r="V171" s="509">
        <v>0</v>
      </c>
      <c r="W171" s="509">
        <v>0</v>
      </c>
      <c r="X171" s="509">
        <v>0</v>
      </c>
      <c r="Y171" s="509">
        <v>0</v>
      </c>
      <c r="Z171" s="509">
        <v>0</v>
      </c>
      <c r="AA171" s="509">
        <v>0</v>
      </c>
      <c r="AB171" s="509">
        <v>0</v>
      </c>
      <c r="AC171" s="509">
        <v>0</v>
      </c>
      <c r="AD171" s="509">
        <v>0</v>
      </c>
      <c r="AE171" s="509">
        <v>0</v>
      </c>
      <c r="AF171" s="509">
        <v>0</v>
      </c>
      <c r="AG171" s="509">
        <v>0</v>
      </c>
      <c r="AH171" s="509">
        <v>0</v>
      </c>
      <c r="AI171" s="509">
        <v>0</v>
      </c>
      <c r="AJ171" s="509">
        <v>0</v>
      </c>
      <c r="AK171" s="509">
        <v>0</v>
      </c>
      <c r="AL171" s="509">
        <v>0</v>
      </c>
      <c r="AM171" s="509">
        <v>0</v>
      </c>
      <c r="AN171" s="509">
        <v>0</v>
      </c>
      <c r="AO171" s="509">
        <v>0</v>
      </c>
      <c r="AP171" s="509">
        <v>0</v>
      </c>
      <c r="AQ171" s="509">
        <v>0</v>
      </c>
      <c r="AR171" s="509">
        <v>0</v>
      </c>
      <c r="AS171" s="509">
        <v>0</v>
      </c>
      <c r="AT171" s="509">
        <v>0</v>
      </c>
      <c r="AU171" s="509">
        <v>0</v>
      </c>
      <c r="AV171" s="509">
        <v>0</v>
      </c>
      <c r="AW171" s="509">
        <v>0</v>
      </c>
      <c r="AX171" s="509">
        <v>0</v>
      </c>
      <c r="AY171" s="509">
        <v>0</v>
      </c>
      <c r="AZ171" s="509">
        <v>0</v>
      </c>
      <c r="BA171" s="509">
        <v>0</v>
      </c>
      <c r="BB171" s="509">
        <v>0</v>
      </c>
      <c r="BC171" s="509">
        <v>0</v>
      </c>
      <c r="BD171" s="509">
        <v>0</v>
      </c>
      <c r="BE171" s="509">
        <v>0</v>
      </c>
      <c r="BF171" s="509">
        <v>0</v>
      </c>
      <c r="BG171" s="509">
        <v>0</v>
      </c>
      <c r="BH171" s="509">
        <v>0</v>
      </c>
      <c r="BI171" s="509">
        <v>0</v>
      </c>
      <c r="BJ171" s="509">
        <v>0</v>
      </c>
      <c r="BK171" s="509">
        <v>0</v>
      </c>
      <c r="BL171" s="509">
        <v>0</v>
      </c>
      <c r="BM171" s="509">
        <v>0</v>
      </c>
      <c r="BN171" s="509">
        <v>0</v>
      </c>
      <c r="BO171" s="509">
        <v>0</v>
      </c>
      <c r="BP171" s="509">
        <v>0</v>
      </c>
      <c r="BQ171" s="509">
        <v>0</v>
      </c>
      <c r="BR171" s="509">
        <v>0</v>
      </c>
      <c r="BS171" s="509">
        <v>0</v>
      </c>
      <c r="BT171" s="509">
        <v>0</v>
      </c>
      <c r="BU171" s="509">
        <v>0</v>
      </c>
      <c r="BV171" s="509">
        <v>0</v>
      </c>
      <c r="BW171" s="509">
        <v>319</v>
      </c>
      <c r="BX171" s="509">
        <v>544</v>
      </c>
      <c r="BY171" s="509">
        <v>775</v>
      </c>
      <c r="BZ171" s="509">
        <v>1032</v>
      </c>
      <c r="CA171" s="509">
        <v>1296</v>
      </c>
      <c r="CB171" s="509">
        <v>1597</v>
      </c>
      <c r="CC171" s="509">
        <v>2262</v>
      </c>
      <c r="CD171" s="509">
        <v>2457</v>
      </c>
      <c r="CE171" s="509">
        <v>2460</v>
      </c>
      <c r="CF171" s="509">
        <v>2487</v>
      </c>
      <c r="CG171" s="485">
        <v>2584</v>
      </c>
    </row>
    <row r="172" spans="1:85" s="580" customFormat="1" x14ac:dyDescent="0.35">
      <c r="A172" s="578"/>
      <c r="B172" s="579"/>
      <c r="C172" s="436"/>
      <c r="D172" s="509"/>
      <c r="E172" s="509"/>
      <c r="F172" s="509"/>
      <c r="G172" s="509"/>
      <c r="H172" s="509"/>
      <c r="I172" s="509"/>
      <c r="J172" s="509"/>
      <c r="K172" s="509"/>
      <c r="L172" s="509"/>
      <c r="M172" s="509"/>
      <c r="N172" s="509"/>
      <c r="O172" s="509"/>
      <c r="P172" s="509"/>
      <c r="Q172" s="509"/>
      <c r="R172" s="509"/>
      <c r="S172" s="509"/>
      <c r="T172" s="509"/>
      <c r="U172" s="509"/>
      <c r="V172" s="509"/>
      <c r="W172" s="509"/>
      <c r="X172" s="509"/>
      <c r="Y172" s="509"/>
      <c r="Z172" s="509"/>
      <c r="AA172" s="509"/>
      <c r="AB172" s="509"/>
      <c r="AC172" s="509"/>
      <c r="AD172" s="509"/>
      <c r="AE172" s="509"/>
      <c r="AF172" s="509"/>
      <c r="AG172" s="509"/>
      <c r="AH172" s="509"/>
      <c r="AI172" s="509"/>
      <c r="AJ172" s="509"/>
      <c r="AK172" s="509"/>
      <c r="AL172" s="509"/>
      <c r="AM172" s="509"/>
      <c r="AN172" s="509"/>
      <c r="AO172" s="509"/>
      <c r="AP172" s="509"/>
      <c r="AQ172" s="509"/>
      <c r="AR172" s="509"/>
      <c r="AS172" s="509"/>
      <c r="AT172" s="509"/>
      <c r="AU172" s="509"/>
      <c r="AV172" s="509"/>
      <c r="AW172" s="509"/>
      <c r="AX172" s="509"/>
      <c r="AY172" s="509"/>
      <c r="AZ172" s="509"/>
      <c r="BA172" s="509"/>
      <c r="BB172" s="509"/>
      <c r="BC172" s="509"/>
      <c r="BD172" s="509"/>
      <c r="BE172" s="509"/>
      <c r="BF172" s="509"/>
      <c r="BG172" s="509"/>
      <c r="BH172" s="509"/>
      <c r="BI172" s="509"/>
      <c r="BJ172" s="509"/>
      <c r="BK172" s="509"/>
      <c r="BL172" s="509"/>
      <c r="BM172" s="509"/>
      <c r="BN172" s="509"/>
      <c r="BO172" s="509"/>
      <c r="BP172" s="509"/>
      <c r="BQ172" s="509"/>
      <c r="BR172" s="509"/>
      <c r="BS172" s="509"/>
      <c r="BT172" s="509"/>
      <c r="BU172" s="509"/>
      <c r="BV172" s="509"/>
      <c r="BW172" s="509"/>
      <c r="BX172" s="509"/>
      <c r="BY172" s="509"/>
      <c r="BZ172" s="509"/>
      <c r="CA172" s="509"/>
      <c r="CB172" s="509"/>
      <c r="CC172" s="509"/>
      <c r="CD172" s="509"/>
      <c r="CE172" s="509"/>
      <c r="CF172" s="509"/>
      <c r="CG172" s="485"/>
    </row>
    <row r="173" spans="1:85" s="580" customFormat="1" ht="15" customHeight="1" x14ac:dyDescent="0.35">
      <c r="A173" s="581"/>
      <c r="B173" s="582" t="s">
        <v>792</v>
      </c>
      <c r="C173" s="436"/>
      <c r="D173" s="508">
        <v>0</v>
      </c>
      <c r="E173" s="508">
        <v>0</v>
      </c>
      <c r="F173" s="508">
        <v>0</v>
      </c>
      <c r="G173" s="508">
        <v>0</v>
      </c>
      <c r="H173" s="508">
        <v>0</v>
      </c>
      <c r="I173" s="508">
        <v>0</v>
      </c>
      <c r="J173" s="508">
        <v>0</v>
      </c>
      <c r="K173" s="508">
        <v>0</v>
      </c>
      <c r="L173" s="508">
        <v>0</v>
      </c>
      <c r="M173" s="508">
        <v>0</v>
      </c>
      <c r="N173" s="508">
        <v>0</v>
      </c>
      <c r="O173" s="508">
        <v>0</v>
      </c>
      <c r="P173" s="508">
        <v>0</v>
      </c>
      <c r="Q173" s="508">
        <v>0</v>
      </c>
      <c r="R173" s="508">
        <v>0</v>
      </c>
      <c r="S173" s="508">
        <v>0</v>
      </c>
      <c r="T173" s="508">
        <v>0</v>
      </c>
      <c r="U173" s="508">
        <v>0</v>
      </c>
      <c r="V173" s="508">
        <v>0</v>
      </c>
      <c r="W173" s="508">
        <v>0</v>
      </c>
      <c r="X173" s="508">
        <v>0</v>
      </c>
      <c r="Y173" s="508">
        <v>0</v>
      </c>
      <c r="Z173" s="508">
        <v>0</v>
      </c>
      <c r="AA173" s="508">
        <v>0</v>
      </c>
      <c r="AB173" s="508">
        <v>0</v>
      </c>
      <c r="AC173" s="508">
        <v>0</v>
      </c>
      <c r="AD173" s="508">
        <v>0</v>
      </c>
      <c r="AE173" s="508">
        <v>0</v>
      </c>
      <c r="AF173" s="508">
        <v>0</v>
      </c>
      <c r="AG173" s="508">
        <v>0</v>
      </c>
      <c r="AH173" s="508">
        <v>0</v>
      </c>
      <c r="AI173" s="508">
        <v>0</v>
      </c>
      <c r="AJ173" s="508">
        <v>0</v>
      </c>
      <c r="AK173" s="508">
        <v>0</v>
      </c>
      <c r="AL173" s="508">
        <v>0</v>
      </c>
      <c r="AM173" s="508">
        <v>0</v>
      </c>
      <c r="AN173" s="508">
        <v>0</v>
      </c>
      <c r="AO173" s="508">
        <v>0</v>
      </c>
      <c r="AP173" s="508">
        <v>0</v>
      </c>
      <c r="AQ173" s="508">
        <v>0</v>
      </c>
      <c r="AR173" s="508">
        <v>0</v>
      </c>
      <c r="AS173" s="508">
        <v>0</v>
      </c>
      <c r="AT173" s="508">
        <v>0</v>
      </c>
      <c r="AU173" s="508">
        <v>0</v>
      </c>
      <c r="AV173" s="508">
        <v>0</v>
      </c>
      <c r="AW173" s="508">
        <v>0</v>
      </c>
      <c r="AX173" s="508">
        <v>0</v>
      </c>
      <c r="AY173" s="508">
        <v>0</v>
      </c>
      <c r="AZ173" s="508">
        <v>0</v>
      </c>
      <c r="BA173" s="508">
        <v>0</v>
      </c>
      <c r="BB173" s="508">
        <v>0</v>
      </c>
      <c r="BC173" s="508">
        <v>0</v>
      </c>
      <c r="BD173" s="508">
        <v>0</v>
      </c>
      <c r="BE173" s="508">
        <v>0</v>
      </c>
      <c r="BF173" s="508">
        <v>0</v>
      </c>
      <c r="BG173" s="508">
        <v>0</v>
      </c>
      <c r="BH173" s="508">
        <v>0</v>
      </c>
      <c r="BI173" s="508">
        <v>0</v>
      </c>
      <c r="BJ173" s="508">
        <v>0</v>
      </c>
      <c r="BK173" s="508">
        <v>0</v>
      </c>
      <c r="BL173" s="508">
        <v>0</v>
      </c>
      <c r="BM173" s="508">
        <v>0</v>
      </c>
      <c r="BN173" s="508">
        <v>0</v>
      </c>
      <c r="BO173" s="508">
        <v>0</v>
      </c>
      <c r="BP173" s="508">
        <v>0</v>
      </c>
      <c r="BQ173" s="508">
        <v>0</v>
      </c>
      <c r="BR173" s="508">
        <v>0</v>
      </c>
      <c r="BS173" s="508">
        <v>0</v>
      </c>
      <c r="BT173" s="508">
        <v>0</v>
      </c>
      <c r="BU173" s="508">
        <v>0</v>
      </c>
      <c r="BV173" s="508">
        <v>0</v>
      </c>
      <c r="BW173" s="508">
        <v>34</v>
      </c>
      <c r="BX173" s="508">
        <v>69</v>
      </c>
      <c r="BY173" s="508">
        <v>95</v>
      </c>
      <c r="BZ173" s="508">
        <v>112</v>
      </c>
      <c r="CA173" s="508">
        <v>131</v>
      </c>
      <c r="CB173" s="508">
        <v>151</v>
      </c>
      <c r="CC173" s="508">
        <v>170</v>
      </c>
      <c r="CD173" s="508">
        <v>190</v>
      </c>
      <c r="CE173" s="508">
        <v>210</v>
      </c>
      <c r="CF173" s="508">
        <v>229</v>
      </c>
      <c r="CG173" s="482">
        <v>249</v>
      </c>
    </row>
    <row r="174" spans="1:85" s="580" customFormat="1" ht="15.75" customHeight="1" x14ac:dyDescent="0.35">
      <c r="A174" s="578"/>
      <c r="B174" s="583" t="s">
        <v>793</v>
      </c>
      <c r="C174" s="436"/>
      <c r="D174" s="509">
        <v>0</v>
      </c>
      <c r="E174" s="509">
        <v>0</v>
      </c>
      <c r="F174" s="509">
        <v>0</v>
      </c>
      <c r="G174" s="509">
        <v>0</v>
      </c>
      <c r="H174" s="509">
        <v>0</v>
      </c>
      <c r="I174" s="509">
        <v>0</v>
      </c>
      <c r="J174" s="509">
        <v>0</v>
      </c>
      <c r="K174" s="509">
        <v>0</v>
      </c>
      <c r="L174" s="509">
        <v>0</v>
      </c>
      <c r="M174" s="509">
        <v>0</v>
      </c>
      <c r="N174" s="509">
        <v>0</v>
      </c>
      <c r="O174" s="509">
        <v>0</v>
      </c>
      <c r="P174" s="509">
        <v>0</v>
      </c>
      <c r="Q174" s="509">
        <v>0</v>
      </c>
      <c r="R174" s="509">
        <v>0</v>
      </c>
      <c r="S174" s="509">
        <v>0</v>
      </c>
      <c r="T174" s="509">
        <v>0</v>
      </c>
      <c r="U174" s="509">
        <v>0</v>
      </c>
      <c r="V174" s="509">
        <v>0</v>
      </c>
      <c r="W174" s="509">
        <v>0</v>
      </c>
      <c r="X174" s="509">
        <v>0</v>
      </c>
      <c r="Y174" s="509">
        <v>0</v>
      </c>
      <c r="Z174" s="509">
        <v>0</v>
      </c>
      <c r="AA174" s="509">
        <v>0</v>
      </c>
      <c r="AB174" s="509">
        <v>0</v>
      </c>
      <c r="AC174" s="509">
        <v>0</v>
      </c>
      <c r="AD174" s="509">
        <v>0</v>
      </c>
      <c r="AE174" s="509">
        <v>0</v>
      </c>
      <c r="AF174" s="509">
        <v>0</v>
      </c>
      <c r="AG174" s="509">
        <v>0</v>
      </c>
      <c r="AH174" s="509">
        <v>0</v>
      </c>
      <c r="AI174" s="509">
        <v>0</v>
      </c>
      <c r="AJ174" s="509">
        <v>0</v>
      </c>
      <c r="AK174" s="509">
        <v>0</v>
      </c>
      <c r="AL174" s="509">
        <v>0</v>
      </c>
      <c r="AM174" s="509">
        <v>0</v>
      </c>
      <c r="AN174" s="509">
        <v>0</v>
      </c>
      <c r="AO174" s="509">
        <v>0</v>
      </c>
      <c r="AP174" s="509">
        <v>0</v>
      </c>
      <c r="AQ174" s="509">
        <v>0</v>
      </c>
      <c r="AR174" s="509">
        <v>0</v>
      </c>
      <c r="AS174" s="509">
        <v>0</v>
      </c>
      <c r="AT174" s="509">
        <v>0</v>
      </c>
      <c r="AU174" s="509">
        <v>0</v>
      </c>
      <c r="AV174" s="509">
        <v>0</v>
      </c>
      <c r="AW174" s="509">
        <v>0</v>
      </c>
      <c r="AX174" s="509">
        <v>0</v>
      </c>
      <c r="AY174" s="509">
        <v>0</v>
      </c>
      <c r="AZ174" s="509">
        <v>0</v>
      </c>
      <c r="BA174" s="509">
        <v>0</v>
      </c>
      <c r="BB174" s="509">
        <v>0</v>
      </c>
      <c r="BC174" s="509">
        <v>0</v>
      </c>
      <c r="BD174" s="509">
        <v>0</v>
      </c>
      <c r="BE174" s="509">
        <v>0</v>
      </c>
      <c r="BF174" s="509">
        <v>0</v>
      </c>
      <c r="BG174" s="509">
        <v>0</v>
      </c>
      <c r="BH174" s="509">
        <v>0</v>
      </c>
      <c r="BI174" s="509">
        <v>0</v>
      </c>
      <c r="BJ174" s="509">
        <v>0</v>
      </c>
      <c r="BK174" s="509">
        <v>0</v>
      </c>
      <c r="BL174" s="509">
        <v>0</v>
      </c>
      <c r="BM174" s="509">
        <v>0</v>
      </c>
      <c r="BN174" s="509">
        <v>0</v>
      </c>
      <c r="BO174" s="509">
        <v>0</v>
      </c>
      <c r="BP174" s="509">
        <v>0</v>
      </c>
      <c r="BQ174" s="509">
        <v>0</v>
      </c>
      <c r="BR174" s="509">
        <v>0</v>
      </c>
      <c r="BS174" s="509">
        <v>0</v>
      </c>
      <c r="BT174" s="509">
        <v>0</v>
      </c>
      <c r="BU174" s="509">
        <v>0</v>
      </c>
      <c r="BV174" s="509">
        <v>0</v>
      </c>
      <c r="BW174" s="509">
        <v>4</v>
      </c>
      <c r="BX174" s="509">
        <v>6</v>
      </c>
      <c r="BY174" s="509">
        <v>6</v>
      </c>
      <c r="BZ174" s="509">
        <v>5</v>
      </c>
      <c r="CA174" s="509">
        <v>4</v>
      </c>
      <c r="CB174" s="509">
        <v>4</v>
      </c>
      <c r="CC174" s="509">
        <v>4</v>
      </c>
      <c r="CD174" s="509">
        <v>4</v>
      </c>
      <c r="CE174" s="509">
        <v>4</v>
      </c>
      <c r="CF174" s="509">
        <v>4</v>
      </c>
      <c r="CG174" s="485">
        <v>4</v>
      </c>
    </row>
    <row r="175" spans="1:85" s="580" customFormat="1" x14ac:dyDescent="0.35">
      <c r="A175" s="578"/>
      <c r="B175" s="583" t="s">
        <v>794</v>
      </c>
      <c r="C175" s="436"/>
      <c r="D175" s="509">
        <v>0</v>
      </c>
      <c r="E175" s="509">
        <v>0</v>
      </c>
      <c r="F175" s="509">
        <v>0</v>
      </c>
      <c r="G175" s="509">
        <v>0</v>
      </c>
      <c r="H175" s="509">
        <v>0</v>
      </c>
      <c r="I175" s="509">
        <v>0</v>
      </c>
      <c r="J175" s="509">
        <v>0</v>
      </c>
      <c r="K175" s="509">
        <v>0</v>
      </c>
      <c r="L175" s="509">
        <v>0</v>
      </c>
      <c r="M175" s="509">
        <v>0</v>
      </c>
      <c r="N175" s="509">
        <v>0</v>
      </c>
      <c r="O175" s="509">
        <v>0</v>
      </c>
      <c r="P175" s="509">
        <v>0</v>
      </c>
      <c r="Q175" s="509">
        <v>0</v>
      </c>
      <c r="R175" s="509">
        <v>0</v>
      </c>
      <c r="S175" s="509">
        <v>0</v>
      </c>
      <c r="T175" s="509">
        <v>0</v>
      </c>
      <c r="U175" s="509">
        <v>0</v>
      </c>
      <c r="V175" s="509">
        <v>0</v>
      </c>
      <c r="W175" s="509">
        <v>0</v>
      </c>
      <c r="X175" s="509">
        <v>0</v>
      </c>
      <c r="Y175" s="509">
        <v>0</v>
      </c>
      <c r="Z175" s="509">
        <v>0</v>
      </c>
      <c r="AA175" s="509">
        <v>0</v>
      </c>
      <c r="AB175" s="509">
        <v>0</v>
      </c>
      <c r="AC175" s="509">
        <v>0</v>
      </c>
      <c r="AD175" s="509">
        <v>0</v>
      </c>
      <c r="AE175" s="509">
        <v>0</v>
      </c>
      <c r="AF175" s="509">
        <v>0</v>
      </c>
      <c r="AG175" s="509">
        <v>0</v>
      </c>
      <c r="AH175" s="509">
        <v>0</v>
      </c>
      <c r="AI175" s="509">
        <v>0</v>
      </c>
      <c r="AJ175" s="509">
        <v>0</v>
      </c>
      <c r="AK175" s="509">
        <v>0</v>
      </c>
      <c r="AL175" s="509">
        <v>0</v>
      </c>
      <c r="AM175" s="509">
        <v>0</v>
      </c>
      <c r="AN175" s="509">
        <v>0</v>
      </c>
      <c r="AO175" s="509">
        <v>0</v>
      </c>
      <c r="AP175" s="509">
        <v>0</v>
      </c>
      <c r="AQ175" s="509">
        <v>0</v>
      </c>
      <c r="AR175" s="509">
        <v>0</v>
      </c>
      <c r="AS175" s="509">
        <v>0</v>
      </c>
      <c r="AT175" s="509">
        <v>0</v>
      </c>
      <c r="AU175" s="509">
        <v>0</v>
      </c>
      <c r="AV175" s="509">
        <v>0</v>
      </c>
      <c r="AW175" s="509">
        <v>0</v>
      </c>
      <c r="AX175" s="509">
        <v>0</v>
      </c>
      <c r="AY175" s="509">
        <v>0</v>
      </c>
      <c r="AZ175" s="509">
        <v>0</v>
      </c>
      <c r="BA175" s="509">
        <v>0</v>
      </c>
      <c r="BB175" s="509">
        <v>0</v>
      </c>
      <c r="BC175" s="509">
        <v>0</v>
      </c>
      <c r="BD175" s="509">
        <v>0</v>
      </c>
      <c r="BE175" s="509">
        <v>0</v>
      </c>
      <c r="BF175" s="509">
        <v>0</v>
      </c>
      <c r="BG175" s="509">
        <v>0</v>
      </c>
      <c r="BH175" s="509">
        <v>0</v>
      </c>
      <c r="BI175" s="509">
        <v>0</v>
      </c>
      <c r="BJ175" s="509">
        <v>0</v>
      </c>
      <c r="BK175" s="509">
        <v>0</v>
      </c>
      <c r="BL175" s="509">
        <v>0</v>
      </c>
      <c r="BM175" s="509">
        <v>0</v>
      </c>
      <c r="BN175" s="509">
        <v>0</v>
      </c>
      <c r="BO175" s="509">
        <v>0</v>
      </c>
      <c r="BP175" s="509">
        <v>0</v>
      </c>
      <c r="BQ175" s="509">
        <v>0</v>
      </c>
      <c r="BR175" s="509">
        <v>0</v>
      </c>
      <c r="BS175" s="509">
        <v>0</v>
      </c>
      <c r="BT175" s="509">
        <v>0</v>
      </c>
      <c r="BU175" s="509">
        <v>0</v>
      </c>
      <c r="BV175" s="509">
        <v>0</v>
      </c>
      <c r="BW175" s="509">
        <v>2</v>
      </c>
      <c r="BX175" s="509">
        <v>1</v>
      </c>
      <c r="BY175" s="509">
        <v>1</v>
      </c>
      <c r="BZ175" s="509">
        <v>1</v>
      </c>
      <c r="CA175" s="509">
        <v>1</v>
      </c>
      <c r="CB175" s="509">
        <v>2</v>
      </c>
      <c r="CC175" s="509">
        <v>2</v>
      </c>
      <c r="CD175" s="509">
        <v>2</v>
      </c>
      <c r="CE175" s="509">
        <v>2</v>
      </c>
      <c r="CF175" s="509">
        <v>2</v>
      </c>
      <c r="CG175" s="485">
        <v>2</v>
      </c>
    </row>
    <row r="176" spans="1:85" s="587" customFormat="1" ht="27" customHeight="1" x14ac:dyDescent="0.35">
      <c r="A176" s="584"/>
      <c r="B176" s="585" t="s">
        <v>795</v>
      </c>
      <c r="C176" s="436"/>
      <c r="D176" s="586">
        <v>0</v>
      </c>
      <c r="E176" s="586">
        <v>0</v>
      </c>
      <c r="F176" s="586">
        <v>0</v>
      </c>
      <c r="G176" s="586">
        <v>0</v>
      </c>
      <c r="H176" s="586">
        <v>0</v>
      </c>
      <c r="I176" s="586">
        <v>0</v>
      </c>
      <c r="J176" s="586">
        <v>0</v>
      </c>
      <c r="K176" s="586">
        <v>0</v>
      </c>
      <c r="L176" s="586">
        <v>0</v>
      </c>
      <c r="M176" s="586">
        <v>0</v>
      </c>
      <c r="N176" s="586">
        <v>0</v>
      </c>
      <c r="O176" s="586">
        <v>0</v>
      </c>
      <c r="P176" s="586">
        <v>0</v>
      </c>
      <c r="Q176" s="586">
        <v>0</v>
      </c>
      <c r="R176" s="586">
        <v>0</v>
      </c>
      <c r="S176" s="586">
        <v>0</v>
      </c>
      <c r="T176" s="586">
        <v>0</v>
      </c>
      <c r="U176" s="586">
        <v>0</v>
      </c>
      <c r="V176" s="586">
        <v>0</v>
      </c>
      <c r="W176" s="586">
        <v>0</v>
      </c>
      <c r="X176" s="586">
        <v>0</v>
      </c>
      <c r="Y176" s="586">
        <v>0</v>
      </c>
      <c r="Z176" s="586">
        <v>0</v>
      </c>
      <c r="AA176" s="586">
        <v>0</v>
      </c>
      <c r="AB176" s="586">
        <v>0</v>
      </c>
      <c r="AC176" s="586">
        <v>0</v>
      </c>
      <c r="AD176" s="586">
        <v>0</v>
      </c>
      <c r="AE176" s="586">
        <v>0</v>
      </c>
      <c r="AF176" s="586">
        <v>0</v>
      </c>
      <c r="AG176" s="586">
        <v>0</v>
      </c>
      <c r="AH176" s="586">
        <v>0</v>
      </c>
      <c r="AI176" s="586">
        <v>0</v>
      </c>
      <c r="AJ176" s="586">
        <v>0</v>
      </c>
      <c r="AK176" s="586">
        <v>0</v>
      </c>
      <c r="AL176" s="586">
        <v>0</v>
      </c>
      <c r="AM176" s="586">
        <v>0</v>
      </c>
      <c r="AN176" s="586">
        <v>0</v>
      </c>
      <c r="AO176" s="586">
        <v>0</v>
      </c>
      <c r="AP176" s="586">
        <v>0</v>
      </c>
      <c r="AQ176" s="586">
        <v>0</v>
      </c>
      <c r="AR176" s="586">
        <v>0</v>
      </c>
      <c r="AS176" s="586">
        <v>0</v>
      </c>
      <c r="AT176" s="586">
        <v>0</v>
      </c>
      <c r="AU176" s="586">
        <v>0</v>
      </c>
      <c r="AV176" s="586">
        <v>0</v>
      </c>
      <c r="AW176" s="586">
        <v>0</v>
      </c>
      <c r="AX176" s="586">
        <v>0</v>
      </c>
      <c r="AY176" s="586">
        <v>0</v>
      </c>
      <c r="AZ176" s="586">
        <v>0</v>
      </c>
      <c r="BA176" s="586">
        <v>0</v>
      </c>
      <c r="BB176" s="586">
        <v>0</v>
      </c>
      <c r="BC176" s="586">
        <v>0</v>
      </c>
      <c r="BD176" s="586">
        <v>0</v>
      </c>
      <c r="BE176" s="586">
        <v>0</v>
      </c>
      <c r="BF176" s="586">
        <v>0</v>
      </c>
      <c r="BG176" s="586">
        <v>0</v>
      </c>
      <c r="BH176" s="586">
        <v>0</v>
      </c>
      <c r="BI176" s="586">
        <v>0</v>
      </c>
      <c r="BJ176" s="586">
        <v>0</v>
      </c>
      <c r="BK176" s="586">
        <v>0</v>
      </c>
      <c r="BL176" s="586">
        <v>0</v>
      </c>
      <c r="BM176" s="586">
        <v>0</v>
      </c>
      <c r="BN176" s="586">
        <v>0</v>
      </c>
      <c r="BO176" s="586">
        <v>0</v>
      </c>
      <c r="BP176" s="586">
        <v>0</v>
      </c>
      <c r="BQ176" s="586">
        <v>0</v>
      </c>
      <c r="BR176" s="586">
        <v>0</v>
      </c>
      <c r="BS176" s="586">
        <v>0</v>
      </c>
      <c r="BT176" s="586">
        <v>0</v>
      </c>
      <c r="BU176" s="586">
        <v>0</v>
      </c>
      <c r="BV176" s="586">
        <v>0</v>
      </c>
      <c r="BW176" s="586">
        <v>29</v>
      </c>
      <c r="BX176" s="586">
        <v>63</v>
      </c>
      <c r="BY176" s="586">
        <v>88</v>
      </c>
      <c r="BZ176" s="586">
        <v>106</v>
      </c>
      <c r="CA176" s="586">
        <v>125</v>
      </c>
      <c r="CB176" s="586">
        <v>146</v>
      </c>
      <c r="CC176" s="586">
        <v>165</v>
      </c>
      <c r="CD176" s="586">
        <v>185</v>
      </c>
      <c r="CE176" s="586">
        <v>204</v>
      </c>
      <c r="CF176" s="586">
        <v>224</v>
      </c>
      <c r="CG176" s="496">
        <v>243</v>
      </c>
    </row>
    <row r="177" spans="1:85" ht="26.25" customHeight="1" x14ac:dyDescent="0.35">
      <c r="A177" s="439"/>
      <c r="B177" s="470" t="s">
        <v>796</v>
      </c>
      <c r="D177" s="549">
        <f t="shared" ref="D177:AI177" si="55">D178</f>
        <v>0</v>
      </c>
      <c r="E177" s="549">
        <f t="shared" si="55"/>
        <v>0</v>
      </c>
      <c r="F177" s="549">
        <f t="shared" si="55"/>
        <v>0</v>
      </c>
      <c r="G177" s="549">
        <f t="shared" si="55"/>
        <v>0</v>
      </c>
      <c r="H177" s="549">
        <f t="shared" si="55"/>
        <v>0</v>
      </c>
      <c r="I177" s="549">
        <f t="shared" si="55"/>
        <v>0</v>
      </c>
      <c r="J177" s="549">
        <f t="shared" si="55"/>
        <v>0</v>
      </c>
      <c r="K177" s="549">
        <f t="shared" si="55"/>
        <v>0</v>
      </c>
      <c r="L177" s="549">
        <f t="shared" si="55"/>
        <v>0</v>
      </c>
      <c r="M177" s="549">
        <f t="shared" si="55"/>
        <v>0</v>
      </c>
      <c r="N177" s="549">
        <f t="shared" si="55"/>
        <v>0</v>
      </c>
      <c r="O177" s="549">
        <f t="shared" si="55"/>
        <v>0</v>
      </c>
      <c r="P177" s="549">
        <f t="shared" si="55"/>
        <v>0</v>
      </c>
      <c r="Q177" s="549">
        <f t="shared" si="55"/>
        <v>0</v>
      </c>
      <c r="R177" s="549">
        <f t="shared" si="55"/>
        <v>0</v>
      </c>
      <c r="S177" s="549">
        <f t="shared" si="55"/>
        <v>0</v>
      </c>
      <c r="T177" s="549">
        <f t="shared" si="55"/>
        <v>0</v>
      </c>
      <c r="U177" s="549">
        <f t="shared" si="55"/>
        <v>0</v>
      </c>
      <c r="V177" s="549">
        <f t="shared" si="55"/>
        <v>0</v>
      </c>
      <c r="W177" s="549">
        <f t="shared" si="55"/>
        <v>0</v>
      </c>
      <c r="X177" s="549">
        <f t="shared" si="55"/>
        <v>0</v>
      </c>
      <c r="Y177" s="549">
        <f t="shared" si="55"/>
        <v>0</v>
      </c>
      <c r="Z177" s="549">
        <f t="shared" si="55"/>
        <v>0</v>
      </c>
      <c r="AA177" s="549">
        <f t="shared" si="55"/>
        <v>0</v>
      </c>
      <c r="AB177" s="549">
        <f t="shared" si="55"/>
        <v>0</v>
      </c>
      <c r="AC177" s="549">
        <f t="shared" si="55"/>
        <v>0</v>
      </c>
      <c r="AD177" s="549">
        <f t="shared" si="55"/>
        <v>0</v>
      </c>
      <c r="AE177" s="549">
        <f t="shared" si="55"/>
        <v>0</v>
      </c>
      <c r="AF177" s="549">
        <f t="shared" si="55"/>
        <v>0</v>
      </c>
      <c r="AG177" s="549">
        <f t="shared" si="55"/>
        <v>0</v>
      </c>
      <c r="AH177" s="549">
        <f t="shared" si="55"/>
        <v>0</v>
      </c>
      <c r="AI177" s="549">
        <f t="shared" si="55"/>
        <v>207</v>
      </c>
      <c r="AJ177" s="549">
        <f t="shared" ref="AJ177:BC177" si="56">AJ178</f>
        <v>205</v>
      </c>
      <c r="AK177" s="549">
        <f t="shared" si="56"/>
        <v>221</v>
      </c>
      <c r="AL177" s="549">
        <f t="shared" si="56"/>
        <v>240</v>
      </c>
      <c r="AM177" s="549">
        <f t="shared" si="56"/>
        <v>241</v>
      </c>
      <c r="AN177" s="549">
        <f t="shared" si="56"/>
        <v>273</v>
      </c>
      <c r="AO177" s="549">
        <f t="shared" si="56"/>
        <v>301</v>
      </c>
      <c r="AP177" s="549">
        <f t="shared" si="56"/>
        <v>327</v>
      </c>
      <c r="AQ177" s="549">
        <f t="shared" si="56"/>
        <v>352</v>
      </c>
      <c r="AR177" s="549">
        <f t="shared" si="56"/>
        <v>247</v>
      </c>
      <c r="AS177" s="549">
        <f t="shared" si="56"/>
        <v>290</v>
      </c>
      <c r="AT177" s="549">
        <f t="shared" si="56"/>
        <v>330</v>
      </c>
      <c r="AU177" s="549">
        <f t="shared" si="56"/>
        <v>375</v>
      </c>
      <c r="AV177" s="549">
        <f t="shared" si="56"/>
        <v>425</v>
      </c>
      <c r="AW177" s="549">
        <f t="shared" si="56"/>
        <v>527</v>
      </c>
      <c r="AX177" s="549">
        <f t="shared" si="56"/>
        <v>618</v>
      </c>
      <c r="AY177" s="549">
        <f t="shared" si="56"/>
        <v>739</v>
      </c>
      <c r="AZ177" s="549">
        <f t="shared" si="56"/>
        <v>786</v>
      </c>
      <c r="BA177" s="549">
        <f t="shared" si="56"/>
        <v>849</v>
      </c>
      <c r="BB177" s="549">
        <f t="shared" si="56"/>
        <v>898</v>
      </c>
      <c r="BC177" s="588">
        <f t="shared" si="56"/>
        <v>932</v>
      </c>
      <c r="BD177" s="549">
        <f t="shared" ref="BD177:CG177" si="57">BD179</f>
        <v>1268</v>
      </c>
      <c r="BE177" s="549">
        <f t="shared" si="57"/>
        <v>1322</v>
      </c>
      <c r="BF177" s="549">
        <f t="shared" si="57"/>
        <v>1345</v>
      </c>
      <c r="BG177" s="549">
        <f t="shared" si="57"/>
        <v>1297</v>
      </c>
      <c r="BH177" s="549">
        <f t="shared" si="57"/>
        <v>1213</v>
      </c>
      <c r="BI177" s="549">
        <f t="shared" si="57"/>
        <v>1198</v>
      </c>
      <c r="BJ177" s="549">
        <f t="shared" si="57"/>
        <v>1196</v>
      </c>
      <c r="BK177" s="549">
        <f t="shared" si="57"/>
        <v>1196</v>
      </c>
      <c r="BL177" s="549">
        <f t="shared" si="57"/>
        <v>1176</v>
      </c>
      <c r="BM177" s="549">
        <f t="shared" si="57"/>
        <v>1055</v>
      </c>
      <c r="BN177" s="549">
        <f t="shared" si="57"/>
        <v>969</v>
      </c>
      <c r="BO177" s="549">
        <f t="shared" si="57"/>
        <v>847</v>
      </c>
      <c r="BP177" s="549">
        <f t="shared" si="57"/>
        <v>530</v>
      </c>
      <c r="BQ177" s="549">
        <f t="shared" si="57"/>
        <v>252</v>
      </c>
      <c r="BR177" s="549">
        <f t="shared" si="57"/>
        <v>138</v>
      </c>
      <c r="BS177" s="549">
        <f t="shared" si="57"/>
        <v>73</v>
      </c>
      <c r="BT177" s="549">
        <f t="shared" si="57"/>
        <v>28</v>
      </c>
      <c r="BU177" s="549">
        <f t="shared" si="57"/>
        <v>6</v>
      </c>
      <c r="BV177" s="549">
        <f t="shared" si="57"/>
        <v>0</v>
      </c>
      <c r="BW177" s="549">
        <f t="shared" si="57"/>
        <v>0</v>
      </c>
      <c r="BX177" s="549">
        <f t="shared" si="57"/>
        <v>0</v>
      </c>
      <c r="BY177" s="549">
        <f t="shared" si="57"/>
        <v>0</v>
      </c>
      <c r="BZ177" s="549">
        <f t="shared" si="57"/>
        <v>0</v>
      </c>
      <c r="CA177" s="549">
        <f t="shared" si="57"/>
        <v>0</v>
      </c>
      <c r="CB177" s="549">
        <f t="shared" si="57"/>
        <v>0</v>
      </c>
      <c r="CC177" s="549">
        <f t="shared" si="57"/>
        <v>0</v>
      </c>
      <c r="CD177" s="549">
        <f t="shared" si="57"/>
        <v>0</v>
      </c>
      <c r="CE177" s="549">
        <f t="shared" si="57"/>
        <v>0</v>
      </c>
      <c r="CF177" s="549">
        <f t="shared" si="57"/>
        <v>0</v>
      </c>
      <c r="CG177" s="550">
        <f t="shared" si="57"/>
        <v>0</v>
      </c>
    </row>
    <row r="178" spans="1:85" ht="15.75" customHeight="1" x14ac:dyDescent="0.35">
      <c r="A178" s="439"/>
      <c r="B178" s="486" t="s">
        <v>797</v>
      </c>
      <c r="D178" s="545">
        <v>0</v>
      </c>
      <c r="E178" s="545">
        <v>0</v>
      </c>
      <c r="F178" s="545">
        <v>0</v>
      </c>
      <c r="G178" s="545">
        <v>0</v>
      </c>
      <c r="H178" s="545">
        <v>0</v>
      </c>
      <c r="I178" s="545">
        <v>0</v>
      </c>
      <c r="J178" s="545">
        <v>0</v>
      </c>
      <c r="K178" s="545">
        <v>0</v>
      </c>
      <c r="L178" s="545">
        <v>0</v>
      </c>
      <c r="M178" s="545">
        <v>0</v>
      </c>
      <c r="N178" s="545">
        <v>0</v>
      </c>
      <c r="O178" s="545">
        <v>0</v>
      </c>
      <c r="P178" s="545">
        <v>0</v>
      </c>
      <c r="Q178" s="545">
        <v>0</v>
      </c>
      <c r="R178" s="545">
        <v>0</v>
      </c>
      <c r="S178" s="545">
        <v>0</v>
      </c>
      <c r="T178" s="545">
        <v>0</v>
      </c>
      <c r="U178" s="545">
        <v>0</v>
      </c>
      <c r="V178" s="545">
        <v>0</v>
      </c>
      <c r="W178" s="545">
        <v>0</v>
      </c>
      <c r="X178" s="545">
        <v>0</v>
      </c>
      <c r="Y178" s="545">
        <v>0</v>
      </c>
      <c r="Z178" s="545">
        <v>0</v>
      </c>
      <c r="AA178" s="545">
        <v>0</v>
      </c>
      <c r="AB178" s="545">
        <v>0</v>
      </c>
      <c r="AC178" s="545">
        <v>0</v>
      </c>
      <c r="AD178" s="545">
        <v>0</v>
      </c>
      <c r="AE178" s="545">
        <v>0</v>
      </c>
      <c r="AF178" s="545">
        <v>0</v>
      </c>
      <c r="AG178" s="545">
        <v>0</v>
      </c>
      <c r="AH178" s="545">
        <v>0</v>
      </c>
      <c r="AI178" s="545">
        <v>207</v>
      </c>
      <c r="AJ178" s="545">
        <v>205</v>
      </c>
      <c r="AK178" s="545">
        <v>221</v>
      </c>
      <c r="AL178" s="545">
        <v>240</v>
      </c>
      <c r="AM178" s="545">
        <v>241</v>
      </c>
      <c r="AN178" s="545">
        <v>273</v>
      </c>
      <c r="AO178" s="545">
        <v>301</v>
      </c>
      <c r="AP178" s="545">
        <v>327</v>
      </c>
      <c r="AQ178" s="545">
        <v>352</v>
      </c>
      <c r="AR178" s="545">
        <v>247</v>
      </c>
      <c r="AS178" s="545">
        <v>290</v>
      </c>
      <c r="AT178" s="545">
        <v>330</v>
      </c>
      <c r="AU178" s="545">
        <v>375</v>
      </c>
      <c r="AV178" s="545">
        <v>425</v>
      </c>
      <c r="AW178" s="545">
        <v>527</v>
      </c>
      <c r="AX178" s="545">
        <v>618</v>
      </c>
      <c r="AY178" s="545">
        <v>739</v>
      </c>
      <c r="AZ178" s="545">
        <v>786</v>
      </c>
      <c r="BA178" s="545">
        <v>849</v>
      </c>
      <c r="BB178" s="545">
        <v>898</v>
      </c>
      <c r="BC178" s="545">
        <v>932</v>
      </c>
      <c r="BD178" s="545">
        <v>994</v>
      </c>
      <c r="BE178" s="545">
        <v>1048</v>
      </c>
      <c r="BF178" s="545">
        <v>1091</v>
      </c>
      <c r="BG178" s="545">
        <v>1121</v>
      </c>
      <c r="BH178" s="545">
        <v>1137</v>
      </c>
      <c r="BI178" s="545">
        <v>1139</v>
      </c>
      <c r="BJ178" s="545">
        <v>1142</v>
      </c>
      <c r="BK178" s="545">
        <v>1133</v>
      </c>
      <c r="BL178" s="545">
        <v>1128</v>
      </c>
      <c r="BM178" s="545">
        <v>1099</v>
      </c>
      <c r="BN178" s="545">
        <v>0</v>
      </c>
      <c r="BO178" s="545">
        <v>0</v>
      </c>
      <c r="BP178" s="545">
        <v>0</v>
      </c>
      <c r="BQ178" s="545">
        <v>0</v>
      </c>
      <c r="BR178" s="545">
        <v>0</v>
      </c>
      <c r="BS178" s="545">
        <v>0</v>
      </c>
      <c r="BT178" s="545">
        <v>0</v>
      </c>
      <c r="BU178" s="545">
        <v>0</v>
      </c>
      <c r="BV178" s="545">
        <v>0</v>
      </c>
      <c r="BW178" s="545">
        <v>0</v>
      </c>
      <c r="BX178" s="545">
        <v>0</v>
      </c>
      <c r="BY178" s="545">
        <v>0</v>
      </c>
      <c r="BZ178" s="545">
        <v>0</v>
      </c>
      <c r="CA178" s="545">
        <v>0</v>
      </c>
      <c r="CB178" s="545">
        <v>0</v>
      </c>
      <c r="CC178" s="545">
        <v>0</v>
      </c>
      <c r="CD178" s="545">
        <v>0</v>
      </c>
      <c r="CE178" s="545">
        <v>0</v>
      </c>
      <c r="CF178" s="545">
        <v>0</v>
      </c>
      <c r="CG178" s="547">
        <v>0</v>
      </c>
    </row>
    <row r="179" spans="1:85" x14ac:dyDescent="0.35">
      <c r="A179" s="439"/>
      <c r="B179" s="589" t="s">
        <v>798</v>
      </c>
      <c r="D179" s="545">
        <v>0</v>
      </c>
      <c r="E179" s="545">
        <v>0</v>
      </c>
      <c r="F179" s="545">
        <v>0</v>
      </c>
      <c r="G179" s="545">
        <v>0</v>
      </c>
      <c r="H179" s="545">
        <v>0</v>
      </c>
      <c r="I179" s="545">
        <v>0</v>
      </c>
      <c r="J179" s="545">
        <v>0</v>
      </c>
      <c r="K179" s="545">
        <v>0</v>
      </c>
      <c r="L179" s="545">
        <v>0</v>
      </c>
      <c r="M179" s="545">
        <v>0</v>
      </c>
      <c r="N179" s="545">
        <v>0</v>
      </c>
      <c r="O179" s="545">
        <v>0</v>
      </c>
      <c r="P179" s="545">
        <v>0</v>
      </c>
      <c r="Q179" s="545">
        <v>0</v>
      </c>
      <c r="R179" s="545">
        <v>0</v>
      </c>
      <c r="S179" s="545">
        <v>0</v>
      </c>
      <c r="T179" s="545">
        <v>0</v>
      </c>
      <c r="U179" s="545">
        <v>0</v>
      </c>
      <c r="V179" s="545">
        <v>0</v>
      </c>
      <c r="W179" s="545">
        <v>0</v>
      </c>
      <c r="X179" s="545">
        <v>0</v>
      </c>
      <c r="Y179" s="545">
        <v>0</v>
      </c>
      <c r="Z179" s="545">
        <v>0</v>
      </c>
      <c r="AA179" s="545">
        <v>0</v>
      </c>
      <c r="AB179" s="545">
        <v>0</v>
      </c>
      <c r="AC179" s="545">
        <v>0</v>
      </c>
      <c r="AD179" s="545">
        <v>0</v>
      </c>
      <c r="AE179" s="545">
        <v>0</v>
      </c>
      <c r="AF179" s="545">
        <v>0</v>
      </c>
      <c r="AG179" s="545">
        <v>0</v>
      </c>
      <c r="AH179" s="545">
        <v>0</v>
      </c>
      <c r="AI179" s="545">
        <v>0</v>
      </c>
      <c r="AJ179" s="545">
        <v>0</v>
      </c>
      <c r="AK179" s="545">
        <v>0</v>
      </c>
      <c r="AL179" s="545">
        <v>0</v>
      </c>
      <c r="AM179" s="545">
        <v>0</v>
      </c>
      <c r="AN179" s="545">
        <v>0</v>
      </c>
      <c r="AO179" s="545">
        <v>0</v>
      </c>
      <c r="AP179" s="545">
        <v>0</v>
      </c>
      <c r="AQ179" s="545">
        <v>0</v>
      </c>
      <c r="AR179" s="545">
        <v>0</v>
      </c>
      <c r="AS179" s="545">
        <v>0</v>
      </c>
      <c r="AT179" s="545">
        <v>0</v>
      </c>
      <c r="AU179" s="545">
        <v>0</v>
      </c>
      <c r="AV179" s="545">
        <v>0</v>
      </c>
      <c r="AW179" s="545">
        <v>0</v>
      </c>
      <c r="AX179" s="545">
        <v>0</v>
      </c>
      <c r="AY179" s="545">
        <v>0</v>
      </c>
      <c r="AZ179" s="545">
        <v>0</v>
      </c>
      <c r="BA179" s="545">
        <v>0</v>
      </c>
      <c r="BB179" s="545">
        <v>0</v>
      </c>
      <c r="BC179" s="545">
        <v>0</v>
      </c>
      <c r="BD179" s="545">
        <v>1268</v>
      </c>
      <c r="BE179" s="545">
        <v>1322</v>
      </c>
      <c r="BF179" s="545">
        <v>1345</v>
      </c>
      <c r="BG179" s="545">
        <v>1297</v>
      </c>
      <c r="BH179" s="545">
        <v>1213</v>
      </c>
      <c r="BI179" s="545">
        <v>1198</v>
      </c>
      <c r="BJ179" s="545">
        <v>1196</v>
      </c>
      <c r="BK179" s="545">
        <v>1196</v>
      </c>
      <c r="BL179" s="545">
        <v>1176</v>
      </c>
      <c r="BM179" s="545">
        <v>1055</v>
      </c>
      <c r="BN179" s="545">
        <v>969</v>
      </c>
      <c r="BO179" s="545">
        <v>847</v>
      </c>
      <c r="BP179" s="545">
        <v>530</v>
      </c>
      <c r="BQ179" s="545">
        <v>252</v>
      </c>
      <c r="BR179" s="545">
        <v>138</v>
      </c>
      <c r="BS179" s="545">
        <v>73</v>
      </c>
      <c r="BT179" s="545">
        <v>28</v>
      </c>
      <c r="BU179" s="545">
        <v>6</v>
      </c>
      <c r="BV179" s="545">
        <v>0</v>
      </c>
      <c r="BW179" s="545">
        <v>0</v>
      </c>
      <c r="BX179" s="545">
        <v>0</v>
      </c>
      <c r="BY179" s="545">
        <v>0</v>
      </c>
      <c r="BZ179" s="545">
        <v>0</v>
      </c>
      <c r="CA179" s="545">
        <v>0</v>
      </c>
      <c r="CB179" s="545">
        <v>0</v>
      </c>
      <c r="CC179" s="545">
        <v>0</v>
      </c>
      <c r="CD179" s="545">
        <v>0</v>
      </c>
      <c r="CE179" s="545">
        <v>0</v>
      </c>
      <c r="CF179" s="545">
        <v>0</v>
      </c>
      <c r="CG179" s="547">
        <v>0</v>
      </c>
    </row>
    <row r="180" spans="1:85" x14ac:dyDescent="0.35">
      <c r="A180" s="439"/>
      <c r="B180" s="589"/>
      <c r="D180" s="545"/>
      <c r="E180" s="545"/>
      <c r="F180" s="545"/>
      <c r="G180" s="545"/>
      <c r="H180" s="545"/>
      <c r="I180" s="545"/>
      <c r="J180" s="545"/>
      <c r="K180" s="545"/>
      <c r="L180" s="545"/>
      <c r="M180" s="545"/>
      <c r="N180" s="545"/>
      <c r="O180" s="545"/>
      <c r="P180" s="545"/>
      <c r="Q180" s="545"/>
      <c r="R180" s="545"/>
      <c r="S180" s="545"/>
      <c r="T180" s="545"/>
      <c r="U180" s="545"/>
      <c r="V180" s="545"/>
      <c r="W180" s="545"/>
      <c r="X180" s="545"/>
      <c r="Y180" s="545"/>
      <c r="Z180" s="545"/>
      <c r="AA180" s="545"/>
      <c r="AB180" s="545"/>
      <c r="AC180" s="545"/>
      <c r="AD180" s="545"/>
      <c r="AE180" s="545"/>
      <c r="AF180" s="545"/>
      <c r="AG180" s="545"/>
      <c r="AH180" s="545"/>
      <c r="AI180" s="545"/>
      <c r="AJ180" s="545"/>
      <c r="AK180" s="545"/>
      <c r="AL180" s="545"/>
      <c r="AM180" s="545"/>
      <c r="AN180" s="545"/>
      <c r="AO180" s="545"/>
      <c r="AP180" s="545"/>
      <c r="AQ180" s="545"/>
      <c r="AR180" s="545"/>
      <c r="AS180" s="545"/>
      <c r="AT180" s="545"/>
      <c r="AU180" s="545"/>
      <c r="AV180" s="545"/>
      <c r="AW180" s="545"/>
      <c r="AX180" s="545"/>
      <c r="AY180" s="545"/>
      <c r="AZ180" s="545"/>
      <c r="BA180" s="545"/>
      <c r="BB180" s="545"/>
      <c r="BC180" s="545"/>
      <c r="BD180" s="545"/>
      <c r="BE180" s="545"/>
      <c r="BF180" s="545"/>
      <c r="BG180" s="545"/>
      <c r="BH180" s="545"/>
      <c r="BI180" s="545"/>
      <c r="BJ180" s="545"/>
      <c r="BK180" s="545"/>
      <c r="BL180" s="545"/>
      <c r="BM180" s="545"/>
      <c r="BN180" s="545"/>
      <c r="BO180" s="545"/>
      <c r="BP180" s="545"/>
      <c r="BQ180" s="545"/>
      <c r="BR180" s="545"/>
      <c r="BS180" s="545"/>
      <c r="BT180" s="545"/>
      <c r="BU180" s="545"/>
      <c r="BV180" s="545"/>
      <c r="BW180" s="545"/>
      <c r="BX180" s="545"/>
      <c r="BY180" s="545"/>
      <c r="BZ180" s="545"/>
      <c r="CA180" s="545"/>
      <c r="CB180" s="545"/>
      <c r="CC180" s="545"/>
      <c r="CD180" s="545"/>
      <c r="CE180" s="545"/>
      <c r="CF180" s="545"/>
      <c r="CG180" s="547"/>
    </row>
    <row r="181" spans="1:85" s="252" customFormat="1" x14ac:dyDescent="0.35">
      <c r="A181" s="510"/>
      <c r="B181" s="69" t="s">
        <v>732</v>
      </c>
      <c r="C181" s="510"/>
      <c r="D181" s="549">
        <v>0</v>
      </c>
      <c r="E181" s="549">
        <v>0</v>
      </c>
      <c r="F181" s="549">
        <v>0</v>
      </c>
      <c r="G181" s="549">
        <v>0</v>
      </c>
      <c r="H181" s="549">
        <v>0</v>
      </c>
      <c r="I181" s="549">
        <v>0</v>
      </c>
      <c r="J181" s="549">
        <v>0</v>
      </c>
      <c r="K181" s="549">
        <v>0</v>
      </c>
      <c r="L181" s="549">
        <v>0</v>
      </c>
      <c r="M181" s="549">
        <v>0</v>
      </c>
      <c r="N181" s="549">
        <v>0</v>
      </c>
      <c r="O181" s="549">
        <v>0</v>
      </c>
      <c r="P181" s="549">
        <v>0</v>
      </c>
      <c r="Q181" s="549">
        <v>0</v>
      </c>
      <c r="R181" s="549">
        <v>0</v>
      </c>
      <c r="S181" s="549">
        <v>0</v>
      </c>
      <c r="T181" s="549">
        <v>0</v>
      </c>
      <c r="U181" s="549">
        <v>0</v>
      </c>
      <c r="V181" s="549">
        <v>0</v>
      </c>
      <c r="W181" s="549">
        <v>0</v>
      </c>
      <c r="X181" s="549">
        <v>0</v>
      </c>
      <c r="Y181" s="549">
        <v>0</v>
      </c>
      <c r="Z181" s="549">
        <v>0</v>
      </c>
      <c r="AA181" s="549">
        <v>0</v>
      </c>
      <c r="AB181" s="549">
        <v>0</v>
      </c>
      <c r="AC181" s="549">
        <v>0</v>
      </c>
      <c r="AD181" s="549">
        <v>0</v>
      </c>
      <c r="AE181" s="549">
        <v>0</v>
      </c>
      <c r="AF181" s="549">
        <v>0</v>
      </c>
      <c r="AG181" s="549">
        <v>0</v>
      </c>
      <c r="AH181" s="549">
        <v>0</v>
      </c>
      <c r="AI181" s="549">
        <v>0</v>
      </c>
      <c r="AJ181" s="549">
        <v>0</v>
      </c>
      <c r="AK181" s="549">
        <v>0</v>
      </c>
      <c r="AL181" s="549">
        <v>0</v>
      </c>
      <c r="AM181" s="549">
        <v>0</v>
      </c>
      <c r="AN181" s="549">
        <v>0</v>
      </c>
      <c r="AO181" s="549">
        <v>0</v>
      </c>
      <c r="AP181" s="549">
        <v>0</v>
      </c>
      <c r="AQ181" s="549">
        <v>0</v>
      </c>
      <c r="AR181" s="549">
        <v>0</v>
      </c>
      <c r="AS181" s="549">
        <v>0</v>
      </c>
      <c r="AT181" s="549">
        <v>0</v>
      </c>
      <c r="AU181" s="549">
        <v>0</v>
      </c>
      <c r="AV181" s="549">
        <v>0</v>
      </c>
      <c r="AW181" s="549">
        <v>0</v>
      </c>
      <c r="AX181" s="549">
        <v>0</v>
      </c>
      <c r="AY181" s="549">
        <v>0</v>
      </c>
      <c r="AZ181" s="549">
        <v>0</v>
      </c>
      <c r="BA181" s="549">
        <v>0</v>
      </c>
      <c r="BB181" s="549">
        <v>0</v>
      </c>
      <c r="BC181" s="549">
        <v>0</v>
      </c>
      <c r="BD181" s="549">
        <v>10</v>
      </c>
      <c r="BE181" s="549">
        <v>10</v>
      </c>
      <c r="BF181" s="549">
        <v>11</v>
      </c>
      <c r="BG181" s="549">
        <v>11</v>
      </c>
      <c r="BH181" s="549">
        <v>11</v>
      </c>
      <c r="BI181" s="549">
        <v>11</v>
      </c>
      <c r="BJ181" s="549">
        <v>11</v>
      </c>
      <c r="BK181" s="549">
        <v>11</v>
      </c>
      <c r="BL181" s="549">
        <v>11</v>
      </c>
      <c r="BM181" s="549">
        <v>10</v>
      </c>
      <c r="BN181" s="549">
        <v>9</v>
      </c>
      <c r="BO181" s="549">
        <v>9</v>
      </c>
      <c r="BP181" s="549">
        <v>8</v>
      </c>
      <c r="BQ181" s="549">
        <v>7</v>
      </c>
      <c r="BR181" s="549">
        <v>6</v>
      </c>
      <c r="BS181" s="549">
        <v>9</v>
      </c>
      <c r="BT181" s="549">
        <v>9</v>
      </c>
      <c r="BU181" s="549">
        <v>9</v>
      </c>
      <c r="BV181" s="549">
        <v>9</v>
      </c>
      <c r="BW181" s="549">
        <v>8</v>
      </c>
      <c r="BX181" s="549">
        <v>8</v>
      </c>
      <c r="BY181" s="549">
        <v>8</v>
      </c>
      <c r="BZ181" s="549">
        <v>8</v>
      </c>
      <c r="CA181" s="549">
        <v>8</v>
      </c>
      <c r="CB181" s="549">
        <v>8</v>
      </c>
      <c r="CC181" s="549">
        <v>7</v>
      </c>
      <c r="CD181" s="549">
        <v>7</v>
      </c>
      <c r="CE181" s="549">
        <v>8</v>
      </c>
      <c r="CF181" s="549">
        <v>8</v>
      </c>
      <c r="CG181" s="550">
        <v>8</v>
      </c>
    </row>
    <row r="182" spans="1:85" x14ac:dyDescent="0.35">
      <c r="B182" s="62" t="s">
        <v>763</v>
      </c>
      <c r="D182" s="545">
        <v>0</v>
      </c>
      <c r="E182" s="545">
        <v>0</v>
      </c>
      <c r="F182" s="545">
        <v>0</v>
      </c>
      <c r="G182" s="545">
        <v>0</v>
      </c>
      <c r="H182" s="545">
        <v>0</v>
      </c>
      <c r="I182" s="545">
        <v>0</v>
      </c>
      <c r="J182" s="545">
        <v>0</v>
      </c>
      <c r="K182" s="545">
        <v>0</v>
      </c>
      <c r="L182" s="545">
        <v>0</v>
      </c>
      <c r="M182" s="545">
        <v>0</v>
      </c>
      <c r="N182" s="545">
        <v>0</v>
      </c>
      <c r="O182" s="545">
        <v>0</v>
      </c>
      <c r="P182" s="545">
        <v>0</v>
      </c>
      <c r="Q182" s="545">
        <v>0</v>
      </c>
      <c r="R182" s="545">
        <v>0</v>
      </c>
      <c r="S182" s="545">
        <v>0</v>
      </c>
      <c r="T182" s="545">
        <v>0</v>
      </c>
      <c r="U182" s="545">
        <v>0</v>
      </c>
      <c r="V182" s="545">
        <v>0</v>
      </c>
      <c r="W182" s="545">
        <v>0</v>
      </c>
      <c r="X182" s="545">
        <v>0</v>
      </c>
      <c r="Y182" s="545">
        <v>0</v>
      </c>
      <c r="Z182" s="545">
        <v>0</v>
      </c>
      <c r="AA182" s="545">
        <v>0</v>
      </c>
      <c r="AB182" s="545">
        <v>0</v>
      </c>
      <c r="AC182" s="545">
        <v>0</v>
      </c>
      <c r="AD182" s="545">
        <v>0</v>
      </c>
      <c r="AE182" s="545">
        <v>0</v>
      </c>
      <c r="AF182" s="545">
        <v>0</v>
      </c>
      <c r="AG182" s="545">
        <v>0</v>
      </c>
      <c r="AH182" s="545">
        <v>0</v>
      </c>
      <c r="AI182" s="545">
        <v>0</v>
      </c>
      <c r="AJ182" s="545">
        <v>0</v>
      </c>
      <c r="AK182" s="545">
        <v>0</v>
      </c>
      <c r="AL182" s="545">
        <v>0</v>
      </c>
      <c r="AM182" s="545">
        <v>0</v>
      </c>
      <c r="AN182" s="545">
        <v>0</v>
      </c>
      <c r="AO182" s="545">
        <v>0</v>
      </c>
      <c r="AP182" s="545">
        <v>0</v>
      </c>
      <c r="AQ182" s="545">
        <v>0</v>
      </c>
      <c r="AR182" s="545">
        <v>0</v>
      </c>
      <c r="AS182" s="545">
        <v>0</v>
      </c>
      <c r="AT182" s="545">
        <v>0</v>
      </c>
      <c r="AU182" s="545">
        <v>0</v>
      </c>
      <c r="AV182" s="545">
        <v>0</v>
      </c>
      <c r="AW182" s="545">
        <v>0</v>
      </c>
      <c r="AX182" s="545">
        <v>0</v>
      </c>
      <c r="AY182" s="545">
        <v>0</v>
      </c>
      <c r="AZ182" s="545">
        <v>0</v>
      </c>
      <c r="BA182" s="545">
        <v>0</v>
      </c>
      <c r="BB182" s="545">
        <v>0</v>
      </c>
      <c r="BC182" s="545">
        <v>0</v>
      </c>
      <c r="BD182" s="545">
        <v>0</v>
      </c>
      <c r="BE182" s="545">
        <v>0</v>
      </c>
      <c r="BF182" s="545">
        <v>0</v>
      </c>
      <c r="BG182" s="545">
        <v>0</v>
      </c>
      <c r="BH182" s="545">
        <v>0</v>
      </c>
      <c r="BI182" s="545">
        <v>0</v>
      </c>
      <c r="BJ182" s="545">
        <v>0</v>
      </c>
      <c r="BK182" s="545">
        <v>0</v>
      </c>
      <c r="BL182" s="545">
        <v>0</v>
      </c>
      <c r="BM182" s="545">
        <v>0</v>
      </c>
      <c r="BN182" s="545">
        <v>0</v>
      </c>
      <c r="BO182" s="545">
        <v>0</v>
      </c>
      <c r="BP182" s="545">
        <v>0</v>
      </c>
      <c r="BQ182" s="545">
        <v>0</v>
      </c>
      <c r="BR182" s="545">
        <v>0</v>
      </c>
      <c r="BS182" s="545">
        <v>0</v>
      </c>
      <c r="BT182" s="545">
        <v>0</v>
      </c>
      <c r="BU182" s="545">
        <v>0</v>
      </c>
      <c r="BV182" s="545">
        <v>0</v>
      </c>
      <c r="BW182" s="545">
        <v>0</v>
      </c>
      <c r="BX182" s="545">
        <v>0</v>
      </c>
      <c r="BY182" s="545">
        <v>0</v>
      </c>
      <c r="BZ182" s="545">
        <v>0</v>
      </c>
      <c r="CA182" s="545">
        <v>0</v>
      </c>
      <c r="CB182" s="545">
        <v>0</v>
      </c>
      <c r="CC182" s="545">
        <v>0</v>
      </c>
      <c r="CD182" s="545">
        <v>0</v>
      </c>
      <c r="CE182" s="545">
        <v>0</v>
      </c>
      <c r="CF182" s="545">
        <v>0</v>
      </c>
      <c r="CG182" s="547">
        <v>0</v>
      </c>
    </row>
    <row r="183" spans="1:85" ht="15.75" customHeight="1" x14ac:dyDescent="0.35">
      <c r="B183" s="62" t="s">
        <v>764</v>
      </c>
      <c r="D183" s="545">
        <v>0</v>
      </c>
      <c r="E183" s="545">
        <v>0</v>
      </c>
      <c r="F183" s="545">
        <v>0</v>
      </c>
      <c r="G183" s="545">
        <v>0</v>
      </c>
      <c r="H183" s="545">
        <v>0</v>
      </c>
      <c r="I183" s="545">
        <v>0</v>
      </c>
      <c r="J183" s="545">
        <v>0</v>
      </c>
      <c r="K183" s="545">
        <v>0</v>
      </c>
      <c r="L183" s="545">
        <v>0</v>
      </c>
      <c r="M183" s="545">
        <v>0</v>
      </c>
      <c r="N183" s="545">
        <v>0</v>
      </c>
      <c r="O183" s="545">
        <v>0</v>
      </c>
      <c r="P183" s="545">
        <v>0</v>
      </c>
      <c r="Q183" s="545">
        <v>0</v>
      </c>
      <c r="R183" s="545">
        <v>0</v>
      </c>
      <c r="S183" s="545">
        <v>0</v>
      </c>
      <c r="T183" s="545">
        <v>0</v>
      </c>
      <c r="U183" s="545">
        <v>0</v>
      </c>
      <c r="V183" s="545">
        <v>0</v>
      </c>
      <c r="W183" s="545">
        <v>0</v>
      </c>
      <c r="X183" s="545">
        <v>0</v>
      </c>
      <c r="Y183" s="545">
        <v>0</v>
      </c>
      <c r="Z183" s="545">
        <v>0</v>
      </c>
      <c r="AA183" s="545">
        <v>0</v>
      </c>
      <c r="AB183" s="545">
        <v>0</v>
      </c>
      <c r="AC183" s="545">
        <v>0</v>
      </c>
      <c r="AD183" s="545">
        <v>0</v>
      </c>
      <c r="AE183" s="545">
        <v>0</v>
      </c>
      <c r="AF183" s="545">
        <v>0</v>
      </c>
      <c r="AG183" s="545">
        <v>0</v>
      </c>
      <c r="AH183" s="545">
        <v>0</v>
      </c>
      <c r="AI183" s="545">
        <v>0</v>
      </c>
      <c r="AJ183" s="545">
        <v>0</v>
      </c>
      <c r="AK183" s="545">
        <v>0</v>
      </c>
      <c r="AL183" s="545">
        <v>0</v>
      </c>
      <c r="AM183" s="545">
        <v>0</v>
      </c>
      <c r="AN183" s="545">
        <v>0</v>
      </c>
      <c r="AO183" s="545">
        <v>0</v>
      </c>
      <c r="AP183" s="545">
        <v>0</v>
      </c>
      <c r="AQ183" s="545">
        <v>0</v>
      </c>
      <c r="AR183" s="545">
        <v>0</v>
      </c>
      <c r="AS183" s="545">
        <v>0</v>
      </c>
      <c r="AT183" s="545">
        <v>0</v>
      </c>
      <c r="AU183" s="545">
        <v>0</v>
      </c>
      <c r="AV183" s="545">
        <v>0</v>
      </c>
      <c r="AW183" s="545">
        <v>0</v>
      </c>
      <c r="AX183" s="545">
        <v>0</v>
      </c>
      <c r="AY183" s="545">
        <v>0</v>
      </c>
      <c r="AZ183" s="545">
        <v>0</v>
      </c>
      <c r="BA183" s="545">
        <v>0</v>
      </c>
      <c r="BB183" s="545">
        <v>0</v>
      </c>
      <c r="BC183" s="545">
        <v>0</v>
      </c>
      <c r="BD183" s="545">
        <v>0</v>
      </c>
      <c r="BE183" s="545">
        <v>0</v>
      </c>
      <c r="BF183" s="545">
        <v>0</v>
      </c>
      <c r="BG183" s="545">
        <v>0</v>
      </c>
      <c r="BH183" s="545">
        <v>0</v>
      </c>
      <c r="BI183" s="545">
        <v>0</v>
      </c>
      <c r="BJ183" s="545">
        <v>0</v>
      </c>
      <c r="BK183" s="545">
        <v>0</v>
      </c>
      <c r="BL183" s="545">
        <v>0</v>
      </c>
      <c r="BM183" s="545">
        <v>0</v>
      </c>
      <c r="BN183" s="545">
        <v>0</v>
      </c>
      <c r="BO183" s="545">
        <v>0</v>
      </c>
      <c r="BP183" s="545">
        <v>0</v>
      </c>
      <c r="BQ183" s="545">
        <v>0</v>
      </c>
      <c r="BR183" s="545">
        <v>0</v>
      </c>
      <c r="BS183" s="545">
        <v>0</v>
      </c>
      <c r="BT183" s="545">
        <v>0</v>
      </c>
      <c r="BU183" s="545">
        <v>0</v>
      </c>
      <c r="BV183" s="545">
        <v>0</v>
      </c>
      <c r="BW183" s="545">
        <v>0</v>
      </c>
      <c r="BX183" s="545">
        <v>0</v>
      </c>
      <c r="BY183" s="545">
        <v>0</v>
      </c>
      <c r="BZ183" s="545">
        <v>0</v>
      </c>
      <c r="CA183" s="545">
        <v>0</v>
      </c>
      <c r="CB183" s="545">
        <v>0</v>
      </c>
      <c r="CC183" s="545">
        <v>0</v>
      </c>
      <c r="CD183" s="545">
        <v>0</v>
      </c>
      <c r="CE183" s="545">
        <v>0</v>
      </c>
      <c r="CF183" s="545">
        <v>0</v>
      </c>
      <c r="CG183" s="547">
        <v>0</v>
      </c>
    </row>
    <row r="184" spans="1:85" x14ac:dyDescent="0.35">
      <c r="B184" s="62" t="s">
        <v>765</v>
      </c>
      <c r="D184" s="545">
        <v>0</v>
      </c>
      <c r="E184" s="545">
        <v>0</v>
      </c>
      <c r="F184" s="545">
        <v>0</v>
      </c>
      <c r="G184" s="545">
        <v>0</v>
      </c>
      <c r="H184" s="545">
        <v>0</v>
      </c>
      <c r="I184" s="545">
        <v>0</v>
      </c>
      <c r="J184" s="545">
        <v>0</v>
      </c>
      <c r="K184" s="545">
        <v>0</v>
      </c>
      <c r="L184" s="545">
        <v>0</v>
      </c>
      <c r="M184" s="545">
        <v>0</v>
      </c>
      <c r="N184" s="545">
        <v>0</v>
      </c>
      <c r="O184" s="545">
        <v>0</v>
      </c>
      <c r="P184" s="545">
        <v>0</v>
      </c>
      <c r="Q184" s="545">
        <v>0</v>
      </c>
      <c r="R184" s="545">
        <v>0</v>
      </c>
      <c r="S184" s="545">
        <v>0</v>
      </c>
      <c r="T184" s="545">
        <v>0</v>
      </c>
      <c r="U184" s="545">
        <v>0</v>
      </c>
      <c r="V184" s="545">
        <v>0</v>
      </c>
      <c r="W184" s="545">
        <v>0</v>
      </c>
      <c r="X184" s="545">
        <v>0</v>
      </c>
      <c r="Y184" s="545">
        <v>0</v>
      </c>
      <c r="Z184" s="545">
        <v>0</v>
      </c>
      <c r="AA184" s="545">
        <v>0</v>
      </c>
      <c r="AB184" s="545">
        <v>0</v>
      </c>
      <c r="AC184" s="545">
        <v>0</v>
      </c>
      <c r="AD184" s="545">
        <v>0</v>
      </c>
      <c r="AE184" s="545">
        <v>0</v>
      </c>
      <c r="AF184" s="545">
        <v>0</v>
      </c>
      <c r="AG184" s="545">
        <v>0</v>
      </c>
      <c r="AH184" s="545">
        <v>0</v>
      </c>
      <c r="AI184" s="545">
        <v>0</v>
      </c>
      <c r="AJ184" s="545">
        <v>0</v>
      </c>
      <c r="AK184" s="545">
        <v>0</v>
      </c>
      <c r="AL184" s="545">
        <v>0</v>
      </c>
      <c r="AM184" s="545">
        <v>0</v>
      </c>
      <c r="AN184" s="545">
        <v>0</v>
      </c>
      <c r="AO184" s="545">
        <v>0</v>
      </c>
      <c r="AP184" s="545">
        <v>0</v>
      </c>
      <c r="AQ184" s="545">
        <v>0</v>
      </c>
      <c r="AR184" s="545">
        <v>0</v>
      </c>
      <c r="AS184" s="545">
        <v>0</v>
      </c>
      <c r="AT184" s="545">
        <v>0</v>
      </c>
      <c r="AU184" s="545">
        <v>0</v>
      </c>
      <c r="AV184" s="545">
        <v>0</v>
      </c>
      <c r="AW184" s="545">
        <v>0</v>
      </c>
      <c r="AX184" s="545">
        <v>0</v>
      </c>
      <c r="AY184" s="545">
        <v>0</v>
      </c>
      <c r="AZ184" s="545">
        <v>0</v>
      </c>
      <c r="BA184" s="545">
        <v>0</v>
      </c>
      <c r="BB184" s="545">
        <v>0</v>
      </c>
      <c r="BC184" s="545">
        <v>0</v>
      </c>
      <c r="BD184" s="545">
        <v>9</v>
      </c>
      <c r="BE184" s="545">
        <v>9</v>
      </c>
      <c r="BF184" s="545">
        <v>9</v>
      </c>
      <c r="BG184" s="545">
        <v>10</v>
      </c>
      <c r="BH184" s="545">
        <v>10</v>
      </c>
      <c r="BI184" s="545">
        <v>10</v>
      </c>
      <c r="BJ184" s="545">
        <v>10</v>
      </c>
      <c r="BK184" s="545">
        <v>10</v>
      </c>
      <c r="BL184" s="545">
        <v>10</v>
      </c>
      <c r="BM184" s="545">
        <v>9</v>
      </c>
      <c r="BN184" s="545">
        <v>9</v>
      </c>
      <c r="BO184" s="545">
        <v>8</v>
      </c>
      <c r="BP184" s="545">
        <v>5</v>
      </c>
      <c r="BQ184" s="545">
        <v>2</v>
      </c>
      <c r="BR184" s="545">
        <v>1</v>
      </c>
      <c r="BS184" s="545">
        <v>0</v>
      </c>
      <c r="BT184" s="545">
        <v>0</v>
      </c>
      <c r="BU184" s="545">
        <v>0</v>
      </c>
      <c r="BV184" s="545">
        <v>0</v>
      </c>
      <c r="BW184" s="545">
        <v>0</v>
      </c>
      <c r="BX184" s="545">
        <v>0</v>
      </c>
      <c r="BY184" s="545">
        <v>0</v>
      </c>
      <c r="BZ184" s="545">
        <v>0</v>
      </c>
      <c r="CA184" s="545">
        <v>0</v>
      </c>
      <c r="CB184" s="545">
        <v>0</v>
      </c>
      <c r="CC184" s="545">
        <v>0</v>
      </c>
      <c r="CD184" s="545">
        <v>0</v>
      </c>
      <c r="CE184" s="545">
        <v>0</v>
      </c>
      <c r="CF184" s="545">
        <v>0</v>
      </c>
      <c r="CG184" s="547">
        <v>0</v>
      </c>
    </row>
    <row r="185" spans="1:85" x14ac:dyDescent="0.35">
      <c r="A185" s="439"/>
      <c r="B185" s="62" t="s">
        <v>370</v>
      </c>
      <c r="D185" s="545">
        <v>0</v>
      </c>
      <c r="E185" s="545">
        <v>0</v>
      </c>
      <c r="F185" s="545">
        <v>0</v>
      </c>
      <c r="G185" s="545">
        <v>0</v>
      </c>
      <c r="H185" s="545">
        <v>0</v>
      </c>
      <c r="I185" s="545">
        <v>0</v>
      </c>
      <c r="J185" s="545">
        <v>0</v>
      </c>
      <c r="K185" s="545">
        <v>0</v>
      </c>
      <c r="L185" s="545">
        <v>0</v>
      </c>
      <c r="M185" s="545">
        <v>0</v>
      </c>
      <c r="N185" s="545">
        <v>0</v>
      </c>
      <c r="O185" s="545">
        <v>0</v>
      </c>
      <c r="P185" s="545">
        <v>0</v>
      </c>
      <c r="Q185" s="545">
        <v>0</v>
      </c>
      <c r="R185" s="545">
        <v>0</v>
      </c>
      <c r="S185" s="545">
        <v>0</v>
      </c>
      <c r="T185" s="545">
        <v>0</v>
      </c>
      <c r="U185" s="545">
        <v>0</v>
      </c>
      <c r="V185" s="545">
        <v>0</v>
      </c>
      <c r="W185" s="545">
        <v>0</v>
      </c>
      <c r="X185" s="545">
        <v>0</v>
      </c>
      <c r="Y185" s="545">
        <v>0</v>
      </c>
      <c r="Z185" s="545">
        <v>0</v>
      </c>
      <c r="AA185" s="545">
        <v>0</v>
      </c>
      <c r="AB185" s="545">
        <v>0</v>
      </c>
      <c r="AC185" s="545">
        <v>0</v>
      </c>
      <c r="AD185" s="545">
        <v>0</v>
      </c>
      <c r="AE185" s="545">
        <v>0</v>
      </c>
      <c r="AF185" s="545">
        <v>0</v>
      </c>
      <c r="AG185" s="545">
        <v>0</v>
      </c>
      <c r="AH185" s="545">
        <v>0</v>
      </c>
      <c r="AI185" s="545">
        <v>0</v>
      </c>
      <c r="AJ185" s="545">
        <v>0</v>
      </c>
      <c r="AK185" s="545">
        <v>0</v>
      </c>
      <c r="AL185" s="545">
        <v>0</v>
      </c>
      <c r="AM185" s="545">
        <v>0</v>
      </c>
      <c r="AN185" s="545">
        <v>0</v>
      </c>
      <c r="AO185" s="545">
        <v>0</v>
      </c>
      <c r="AP185" s="545">
        <v>0</v>
      </c>
      <c r="AQ185" s="545">
        <v>0</v>
      </c>
      <c r="AR185" s="545">
        <v>0</v>
      </c>
      <c r="AS185" s="545">
        <v>0</v>
      </c>
      <c r="AT185" s="545">
        <v>0</v>
      </c>
      <c r="AU185" s="545">
        <v>0</v>
      </c>
      <c r="AV185" s="545">
        <v>0</v>
      </c>
      <c r="AW185" s="545">
        <v>0</v>
      </c>
      <c r="AX185" s="545">
        <v>0</v>
      </c>
      <c r="AY185" s="545">
        <v>0</v>
      </c>
      <c r="AZ185" s="545">
        <v>0</v>
      </c>
      <c r="BA185" s="545">
        <v>0</v>
      </c>
      <c r="BB185" s="545">
        <v>0</v>
      </c>
      <c r="BC185" s="545">
        <v>0</v>
      </c>
      <c r="BD185" s="545">
        <v>0</v>
      </c>
      <c r="BE185" s="545">
        <v>0</v>
      </c>
      <c r="BF185" s="545">
        <v>0</v>
      </c>
      <c r="BG185" s="545">
        <v>0</v>
      </c>
      <c r="BH185" s="545">
        <v>0</v>
      </c>
      <c r="BI185" s="545">
        <v>0</v>
      </c>
      <c r="BJ185" s="545">
        <v>0</v>
      </c>
      <c r="BK185" s="545">
        <v>0</v>
      </c>
      <c r="BL185" s="545">
        <v>0</v>
      </c>
      <c r="BM185" s="545">
        <v>0</v>
      </c>
      <c r="BN185" s="545">
        <v>0</v>
      </c>
      <c r="BO185" s="545">
        <v>1</v>
      </c>
      <c r="BP185" s="545">
        <v>2</v>
      </c>
      <c r="BQ185" s="545">
        <v>5</v>
      </c>
      <c r="BR185" s="545">
        <v>5</v>
      </c>
      <c r="BS185" s="545">
        <v>8</v>
      </c>
      <c r="BT185" s="545">
        <v>9</v>
      </c>
      <c r="BU185" s="545">
        <v>9</v>
      </c>
      <c r="BV185" s="545">
        <v>8</v>
      </c>
      <c r="BW185" s="545">
        <v>8</v>
      </c>
      <c r="BX185" s="545">
        <v>8</v>
      </c>
      <c r="BY185" s="545">
        <v>8</v>
      </c>
      <c r="BZ185" s="545">
        <v>8</v>
      </c>
      <c r="CA185" s="545">
        <v>8</v>
      </c>
      <c r="CB185" s="545">
        <v>8</v>
      </c>
      <c r="CC185" s="545">
        <v>7</v>
      </c>
      <c r="CD185" s="545">
        <v>7</v>
      </c>
      <c r="CE185" s="545">
        <v>7</v>
      </c>
      <c r="CF185" s="545">
        <v>8</v>
      </c>
      <c r="CG185" s="547">
        <v>8</v>
      </c>
    </row>
    <row r="186" spans="1:85" x14ac:dyDescent="0.35">
      <c r="A186" s="439"/>
      <c r="B186" s="62" t="s">
        <v>780</v>
      </c>
      <c r="C186" s="439"/>
      <c r="D186" s="545">
        <v>0</v>
      </c>
      <c r="E186" s="545">
        <v>0</v>
      </c>
      <c r="F186" s="545">
        <v>0</v>
      </c>
      <c r="G186" s="545">
        <v>0</v>
      </c>
      <c r="H186" s="545">
        <v>0</v>
      </c>
      <c r="I186" s="545">
        <v>0</v>
      </c>
      <c r="J186" s="545">
        <v>0</v>
      </c>
      <c r="K186" s="545">
        <v>0</v>
      </c>
      <c r="L186" s="545">
        <v>0</v>
      </c>
      <c r="M186" s="545">
        <v>0</v>
      </c>
      <c r="N186" s="545">
        <v>0</v>
      </c>
      <c r="O186" s="545">
        <v>0</v>
      </c>
      <c r="P186" s="545">
        <v>0</v>
      </c>
      <c r="Q186" s="545">
        <v>0</v>
      </c>
      <c r="R186" s="545">
        <v>0</v>
      </c>
      <c r="S186" s="545">
        <v>0</v>
      </c>
      <c r="T186" s="545">
        <v>0</v>
      </c>
      <c r="U186" s="545">
        <v>0</v>
      </c>
      <c r="V186" s="545">
        <v>0</v>
      </c>
      <c r="W186" s="545">
        <v>0</v>
      </c>
      <c r="X186" s="545">
        <v>0</v>
      </c>
      <c r="Y186" s="545">
        <v>0</v>
      </c>
      <c r="Z186" s="545">
        <v>0</v>
      </c>
      <c r="AA186" s="545">
        <v>0</v>
      </c>
      <c r="AB186" s="545">
        <v>0</v>
      </c>
      <c r="AC186" s="545">
        <v>0</v>
      </c>
      <c r="AD186" s="545">
        <v>0</v>
      </c>
      <c r="AE186" s="545">
        <v>0</v>
      </c>
      <c r="AF186" s="545">
        <v>0</v>
      </c>
      <c r="AG186" s="545">
        <v>0</v>
      </c>
      <c r="AH186" s="545">
        <v>0</v>
      </c>
      <c r="AI186" s="545">
        <v>0</v>
      </c>
      <c r="AJ186" s="545">
        <v>0</v>
      </c>
      <c r="AK186" s="545">
        <v>0</v>
      </c>
      <c r="AL186" s="545">
        <v>0</v>
      </c>
      <c r="AM186" s="545">
        <v>0</v>
      </c>
      <c r="AN186" s="545">
        <v>0</v>
      </c>
      <c r="AO186" s="545">
        <v>0</v>
      </c>
      <c r="AP186" s="545">
        <v>0</v>
      </c>
      <c r="AQ186" s="545">
        <v>0</v>
      </c>
      <c r="AR186" s="545">
        <v>0</v>
      </c>
      <c r="AS186" s="545">
        <v>0</v>
      </c>
      <c r="AT186" s="545">
        <v>0</v>
      </c>
      <c r="AU186" s="545">
        <v>0</v>
      </c>
      <c r="AV186" s="545">
        <v>0</v>
      </c>
      <c r="AW186" s="545">
        <v>0</v>
      </c>
      <c r="AX186" s="545">
        <v>0</v>
      </c>
      <c r="AY186" s="545">
        <v>0</v>
      </c>
      <c r="AZ186" s="545">
        <v>0</v>
      </c>
      <c r="BA186" s="545">
        <v>0</v>
      </c>
      <c r="BB186" s="545">
        <v>0</v>
      </c>
      <c r="BC186" s="545">
        <v>0</v>
      </c>
      <c r="BD186" s="545">
        <v>1</v>
      </c>
      <c r="BE186" s="545">
        <v>1</v>
      </c>
      <c r="BF186" s="545">
        <v>1</v>
      </c>
      <c r="BG186" s="545">
        <v>1</v>
      </c>
      <c r="BH186" s="545">
        <v>1</v>
      </c>
      <c r="BI186" s="545">
        <v>1</v>
      </c>
      <c r="BJ186" s="545">
        <v>1</v>
      </c>
      <c r="BK186" s="545">
        <v>1</v>
      </c>
      <c r="BL186" s="545">
        <v>1</v>
      </c>
      <c r="BM186" s="545">
        <v>1</v>
      </c>
      <c r="BN186" s="545">
        <v>0</v>
      </c>
      <c r="BO186" s="545">
        <v>0</v>
      </c>
      <c r="BP186" s="545">
        <v>0</v>
      </c>
      <c r="BQ186" s="545">
        <v>0</v>
      </c>
      <c r="BR186" s="545">
        <v>0</v>
      </c>
      <c r="BS186" s="545">
        <v>0</v>
      </c>
      <c r="BT186" s="545">
        <v>0</v>
      </c>
      <c r="BU186" s="545">
        <v>0</v>
      </c>
      <c r="BV186" s="545">
        <v>0</v>
      </c>
      <c r="BW186" s="545">
        <v>0</v>
      </c>
      <c r="BX186" s="545">
        <v>0</v>
      </c>
      <c r="BY186" s="545">
        <v>0</v>
      </c>
      <c r="BZ186" s="545">
        <v>0</v>
      </c>
      <c r="CA186" s="545">
        <v>0</v>
      </c>
      <c r="CB186" s="545">
        <v>0</v>
      </c>
      <c r="CC186" s="545">
        <v>0</v>
      </c>
      <c r="CD186" s="545">
        <v>0</v>
      </c>
      <c r="CE186" s="545">
        <v>0</v>
      </c>
      <c r="CF186" s="545">
        <v>0</v>
      </c>
      <c r="CG186" s="547">
        <v>0</v>
      </c>
    </row>
    <row r="187" spans="1:85" ht="15.75" customHeight="1" x14ac:dyDescent="0.35">
      <c r="A187" s="590"/>
      <c r="B187" s="591"/>
      <c r="C187" s="591"/>
      <c r="D187" s="573"/>
      <c r="E187" s="573"/>
      <c r="F187" s="573"/>
      <c r="G187" s="573"/>
      <c r="H187" s="573"/>
      <c r="I187" s="573"/>
      <c r="J187" s="573"/>
      <c r="K187" s="573"/>
      <c r="L187" s="573"/>
      <c r="M187" s="573"/>
      <c r="N187" s="573"/>
      <c r="O187" s="573"/>
      <c r="P187" s="573"/>
      <c r="Q187" s="573"/>
      <c r="R187" s="573"/>
      <c r="S187" s="573"/>
      <c r="T187" s="573"/>
      <c r="U187" s="573"/>
      <c r="V187" s="573"/>
      <c r="W187" s="573"/>
      <c r="X187" s="573"/>
      <c r="Y187" s="573"/>
      <c r="Z187" s="573"/>
      <c r="AA187" s="573"/>
      <c r="AB187" s="573"/>
      <c r="AC187" s="573"/>
      <c r="AD187" s="573"/>
      <c r="AE187" s="573"/>
      <c r="AF187" s="573"/>
      <c r="AG187" s="573"/>
      <c r="AH187" s="573"/>
      <c r="AI187" s="573"/>
      <c r="AJ187" s="573"/>
      <c r="AK187" s="573"/>
      <c r="AL187" s="573"/>
      <c r="AM187" s="573"/>
      <c r="AN187" s="573"/>
      <c r="AO187" s="573"/>
      <c r="AP187" s="573"/>
      <c r="AQ187" s="573"/>
      <c r="AR187" s="573"/>
      <c r="AS187" s="573"/>
      <c r="AT187" s="573"/>
      <c r="AU187" s="573"/>
      <c r="AV187" s="573"/>
      <c r="AW187" s="573"/>
      <c r="AX187" s="573"/>
      <c r="AY187" s="573"/>
      <c r="AZ187" s="573"/>
      <c r="BA187" s="573"/>
      <c r="BB187" s="573"/>
      <c r="BC187" s="573"/>
      <c r="BD187" s="573"/>
      <c r="BE187" s="573"/>
      <c r="BF187" s="573"/>
      <c r="BG187" s="573"/>
      <c r="BH187" s="573"/>
      <c r="BI187" s="573"/>
      <c r="BJ187" s="573"/>
      <c r="BK187" s="573"/>
      <c r="BL187" s="573"/>
      <c r="BM187" s="573"/>
      <c r="BN187" s="573"/>
      <c r="BO187" s="573"/>
      <c r="BP187" s="573"/>
      <c r="BQ187" s="573"/>
      <c r="BR187" s="573"/>
      <c r="BS187" s="573"/>
      <c r="BT187" s="573"/>
      <c r="BU187" s="573"/>
      <c r="BV187" s="573"/>
      <c r="BW187" s="573"/>
      <c r="BX187" s="573"/>
      <c r="BY187" s="573"/>
      <c r="BZ187" s="573"/>
      <c r="CA187" s="573"/>
      <c r="CB187" s="573"/>
      <c r="CC187" s="573"/>
      <c r="CD187" s="573"/>
      <c r="CE187" s="573"/>
      <c r="CF187" s="573"/>
      <c r="CG187" s="574"/>
    </row>
    <row r="188" spans="1:85" ht="77.5" x14ac:dyDescent="0.35">
      <c r="A188" s="590"/>
      <c r="B188" s="592" t="s">
        <v>799</v>
      </c>
      <c r="C188" s="591"/>
      <c r="D188" s="573"/>
      <c r="E188" s="573"/>
      <c r="F188" s="573"/>
      <c r="G188" s="573"/>
      <c r="H188" s="573"/>
      <c r="I188" s="573"/>
      <c r="J188" s="573"/>
      <c r="K188" s="573"/>
      <c r="L188" s="573"/>
      <c r="M188" s="573"/>
      <c r="N188" s="573"/>
      <c r="O188" s="573"/>
      <c r="P188" s="573"/>
      <c r="Q188" s="573"/>
      <c r="R188" s="573"/>
      <c r="S188" s="573"/>
      <c r="T188" s="573"/>
      <c r="U188" s="573"/>
      <c r="V188" s="573"/>
      <c r="W188" s="573"/>
      <c r="X188" s="573"/>
      <c r="Y188" s="573"/>
      <c r="Z188" s="573"/>
      <c r="AA188" s="573"/>
      <c r="AB188" s="573"/>
      <c r="AC188" s="573"/>
      <c r="AD188" s="573"/>
      <c r="AE188" s="573"/>
      <c r="AF188" s="573"/>
      <c r="AG188" s="573"/>
      <c r="AH188" s="573"/>
      <c r="AI188" s="573"/>
      <c r="AJ188" s="573"/>
      <c r="AK188" s="573"/>
      <c r="AL188" s="573"/>
      <c r="AM188" s="573"/>
      <c r="AN188" s="573"/>
      <c r="AO188" s="573"/>
      <c r="AP188" s="573"/>
      <c r="AQ188" s="573"/>
      <c r="AR188" s="573"/>
      <c r="AS188" s="573"/>
      <c r="AT188" s="573"/>
      <c r="AU188" s="573"/>
      <c r="AV188" s="573"/>
      <c r="AW188" s="573"/>
      <c r="AX188" s="573"/>
      <c r="AY188" s="573"/>
      <c r="AZ188" s="573"/>
      <c r="BA188" s="573"/>
      <c r="BB188" s="573"/>
      <c r="BC188" s="573"/>
      <c r="BD188" s="573"/>
      <c r="BE188" s="573"/>
      <c r="BF188" s="573"/>
      <c r="BG188" s="573"/>
      <c r="BH188" s="573"/>
      <c r="BI188" s="573"/>
      <c r="BJ188" s="573"/>
      <c r="BK188" s="573"/>
      <c r="BL188" s="573"/>
      <c r="BM188" s="573"/>
      <c r="BN188" s="573"/>
      <c r="BO188" s="573"/>
      <c r="BP188" s="573"/>
      <c r="BQ188" s="573"/>
      <c r="BR188" s="573"/>
      <c r="BS188" s="573"/>
      <c r="BT188" s="573"/>
      <c r="BU188" s="573"/>
      <c r="BV188" s="573"/>
      <c r="BW188" s="573"/>
      <c r="BX188" s="573"/>
      <c r="BY188" s="573"/>
      <c r="BZ188" s="573"/>
      <c r="CA188" s="573"/>
      <c r="CB188" s="573"/>
      <c r="CC188" s="573"/>
      <c r="CD188" s="573"/>
      <c r="CE188" s="573"/>
      <c r="CF188" s="573"/>
      <c r="CG188" s="574"/>
    </row>
    <row r="189" spans="1:85" ht="62.5" thickBot="1" x14ac:dyDescent="0.4">
      <c r="A189" s="593"/>
      <c r="B189" s="594" t="s">
        <v>800</v>
      </c>
      <c r="C189" s="593"/>
      <c r="D189" s="595"/>
      <c r="E189" s="595"/>
      <c r="F189" s="595"/>
      <c r="G189" s="595"/>
      <c r="H189" s="595"/>
      <c r="I189" s="595"/>
      <c r="J189" s="595"/>
      <c r="K189" s="595"/>
      <c r="L189" s="595"/>
      <c r="M189" s="595"/>
      <c r="N189" s="595"/>
      <c r="O189" s="595"/>
      <c r="P189" s="595"/>
      <c r="Q189" s="595"/>
      <c r="R189" s="595"/>
      <c r="S189" s="595"/>
      <c r="T189" s="595"/>
      <c r="U189" s="595"/>
      <c r="V189" s="595"/>
      <c r="W189" s="595"/>
      <c r="X189" s="595"/>
      <c r="Y189" s="595"/>
      <c r="Z189" s="595"/>
      <c r="AA189" s="595"/>
      <c r="AB189" s="595"/>
      <c r="AC189" s="595"/>
      <c r="AD189" s="595"/>
      <c r="AE189" s="595"/>
      <c r="AF189" s="595"/>
      <c r="AG189" s="595"/>
      <c r="AH189" s="595"/>
      <c r="AI189" s="595"/>
      <c r="AJ189" s="595"/>
      <c r="AK189" s="595"/>
      <c r="AL189" s="595"/>
      <c r="AM189" s="595"/>
      <c r="AN189" s="595"/>
      <c r="AO189" s="595"/>
      <c r="AP189" s="595"/>
      <c r="AQ189" s="595"/>
      <c r="AR189" s="595"/>
      <c r="AS189" s="595"/>
      <c r="AT189" s="595"/>
      <c r="AU189" s="595"/>
      <c r="AV189" s="595"/>
      <c r="AW189" s="595"/>
      <c r="AX189" s="595"/>
      <c r="AY189" s="595"/>
      <c r="AZ189" s="595"/>
      <c r="BA189" s="595"/>
      <c r="BB189" s="595"/>
      <c r="BC189" s="595"/>
      <c r="BD189" s="595"/>
      <c r="BE189" s="595"/>
      <c r="BF189" s="595"/>
      <c r="BG189" s="595"/>
      <c r="BH189" s="595"/>
      <c r="BI189" s="595"/>
      <c r="BJ189" s="595"/>
      <c r="BK189" s="595"/>
      <c r="BL189" s="595"/>
      <c r="BM189" s="595"/>
      <c r="BN189" s="595"/>
      <c r="BO189" s="595"/>
      <c r="BP189" s="595"/>
      <c r="BQ189" s="595"/>
      <c r="BR189" s="595"/>
      <c r="BS189" s="595"/>
      <c r="BT189" s="595"/>
      <c r="BU189" s="595"/>
      <c r="BV189" s="595"/>
      <c r="BW189" s="595"/>
      <c r="BX189" s="513"/>
      <c r="BY189" s="513"/>
      <c r="BZ189" s="513"/>
      <c r="CA189" s="513"/>
      <c r="CB189" s="513"/>
      <c r="CC189" s="513"/>
      <c r="CD189" s="513"/>
      <c r="CE189" s="513"/>
      <c r="CF189" s="513"/>
      <c r="CG189" s="596"/>
    </row>
    <row r="197" ht="32.25" customHeight="1" x14ac:dyDescent="0.35"/>
    <row r="204" ht="48" customHeight="1" x14ac:dyDescent="0.35"/>
    <row r="205" ht="98.25" customHeight="1" x14ac:dyDescent="0.35"/>
  </sheetData>
  <hyperlinks>
    <hyperlink ref="A1" location="Contents!A1" display="Contents page" xr:uid="{A2DDCE9E-C85E-4FA8-9751-94218924C922}"/>
    <hyperlink ref="B1" location="Notes!A1" display="Information relating to this table can be found in the 'Notes' tab" xr:uid="{CA015552-7F81-40D3-B78F-1BA6E3A4C66A}"/>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4E824-F57D-4DEB-A7FC-5CF386440F98}">
  <dimension ref="A1:CG106"/>
  <sheetViews>
    <sheetView zoomScale="70" zoomScaleNormal="70" workbookViewId="0">
      <pane xSplit="2" topLeftCell="BZ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222" customWidth="1"/>
    <col min="76" max="84" width="12.54296875" style="439" customWidth="1"/>
    <col min="85" max="85" width="10.54296875" style="439" bestFit="1" customWidth="1"/>
    <col min="86" max="16384" width="9" style="439"/>
  </cols>
  <sheetData>
    <row r="1" spans="1:85" s="437" customFormat="1" ht="25.5" customHeight="1" thickBot="1" x14ac:dyDescent="0.3">
      <c r="A1" s="32" t="s">
        <v>46</v>
      </c>
      <c r="B1" s="114" t="s">
        <v>208</v>
      </c>
      <c r="C1" s="11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76"/>
      <c r="BW1" s="476"/>
      <c r="BX1" s="476"/>
    </row>
    <row r="2" spans="1:85" x14ac:dyDescent="0.35">
      <c r="A2" s="36" t="s">
        <v>209</v>
      </c>
      <c r="B2" s="37" t="s">
        <v>801</v>
      </c>
      <c r="C2" s="438"/>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41"/>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4" customHeight="1" x14ac:dyDescent="0.35">
      <c r="A4" s="94"/>
      <c r="B4" s="107" t="s">
        <v>260</v>
      </c>
      <c r="C4" s="598"/>
      <c r="D4" s="508">
        <v>0</v>
      </c>
      <c r="E4" s="508">
        <v>0</v>
      </c>
      <c r="F4" s="508">
        <v>0</v>
      </c>
      <c r="G4" s="508">
        <v>0</v>
      </c>
      <c r="H4" s="508">
        <v>0</v>
      </c>
      <c r="I4" s="508">
        <v>0</v>
      </c>
      <c r="J4" s="508">
        <v>0</v>
      </c>
      <c r="K4" s="508">
        <v>0</v>
      </c>
      <c r="L4" s="508">
        <v>0</v>
      </c>
      <c r="M4" s="508">
        <v>0</v>
      </c>
      <c r="N4" s="508">
        <v>0</v>
      </c>
      <c r="O4" s="508">
        <v>0</v>
      </c>
      <c r="P4" s="508">
        <v>0</v>
      </c>
      <c r="Q4" s="508">
        <v>0</v>
      </c>
      <c r="R4" s="508">
        <v>0</v>
      </c>
      <c r="S4" s="508">
        <v>0</v>
      </c>
      <c r="T4" s="508">
        <v>0</v>
      </c>
      <c r="U4" s="508">
        <v>0</v>
      </c>
      <c r="V4" s="508">
        <v>0</v>
      </c>
      <c r="W4" s="508">
        <v>0</v>
      </c>
      <c r="X4" s="508">
        <v>0</v>
      </c>
      <c r="Y4" s="508">
        <v>0</v>
      </c>
      <c r="Z4" s="508">
        <v>18</v>
      </c>
      <c r="AA4" s="508">
        <v>21</v>
      </c>
      <c r="AB4" s="508">
        <v>27</v>
      </c>
      <c r="AC4" s="508">
        <v>33</v>
      </c>
      <c r="AD4" s="508">
        <v>99</v>
      </c>
      <c r="AE4" s="508">
        <v>137</v>
      </c>
      <c r="AF4" s="508">
        <v>148</v>
      </c>
      <c r="AG4" s="508">
        <v>369</v>
      </c>
      <c r="AH4" s="508">
        <v>386</v>
      </c>
      <c r="AI4" s="508">
        <v>445</v>
      </c>
      <c r="AJ4" s="508">
        <v>599</v>
      </c>
      <c r="AK4" s="508">
        <v>890.6</v>
      </c>
      <c r="AL4" s="508">
        <v>1083</v>
      </c>
      <c r="AM4" s="508">
        <v>1218</v>
      </c>
      <c r="AN4" s="508">
        <v>1354</v>
      </c>
      <c r="AO4" s="508">
        <v>1479</v>
      </c>
      <c r="AP4" s="508">
        <v>1635</v>
      </c>
      <c r="AQ4" s="508">
        <v>1701</v>
      </c>
      <c r="AR4" s="508">
        <v>1365.134</v>
      </c>
      <c r="AS4" s="508">
        <v>1699.6620000000003</v>
      </c>
      <c r="AT4" s="508">
        <v>2122.81</v>
      </c>
      <c r="AU4" s="508">
        <v>1404.1669999999999</v>
      </c>
      <c r="AV4" s="508">
        <v>1692.576</v>
      </c>
      <c r="AW4" s="508">
        <v>1939.9</v>
      </c>
      <c r="AX4" s="508">
        <v>2077.2112939999997</v>
      </c>
      <c r="AY4" s="508">
        <v>2188.670932</v>
      </c>
      <c r="AZ4" s="508">
        <v>2310.6117920000006</v>
      </c>
      <c r="BA4" s="508">
        <v>2394.678625</v>
      </c>
      <c r="BB4" s="508">
        <v>2452.404614999999</v>
      </c>
      <c r="BC4" s="508">
        <v>2510.8873257930913</v>
      </c>
      <c r="BD4" s="508">
        <v>2574.5184790181656</v>
      </c>
      <c r="BE4" s="508">
        <v>2685.8228541801273</v>
      </c>
      <c r="BF4" s="508">
        <v>2833.9392983749794</v>
      </c>
      <c r="BG4" s="508">
        <v>3226.13099526</v>
      </c>
      <c r="BH4" s="508">
        <v>3556.9849629183473</v>
      </c>
      <c r="BI4" s="508">
        <v>3774.089575</v>
      </c>
      <c r="BJ4" s="508">
        <v>3941.0267050000002</v>
      </c>
      <c r="BK4" s="508">
        <v>4026.6875790000004</v>
      </c>
      <c r="BL4" s="508">
        <f t="shared" ref="BL4:CG4" si="0">SUM(BL6:BL15)</f>
        <v>4234.4436619999997</v>
      </c>
      <c r="BM4" s="508">
        <f t="shared" si="0"/>
        <v>4697.6782249999997</v>
      </c>
      <c r="BN4" s="508">
        <f t="shared" si="0"/>
        <v>4924.7733250000001</v>
      </c>
      <c r="BO4" s="508">
        <f t="shared" si="0"/>
        <v>4918.3788950000007</v>
      </c>
      <c r="BP4" s="508">
        <f t="shared" si="0"/>
        <v>4911.948089999999</v>
      </c>
      <c r="BQ4" s="508">
        <f t="shared" si="0"/>
        <v>0</v>
      </c>
      <c r="BR4" s="508">
        <f t="shared" si="0"/>
        <v>0</v>
      </c>
      <c r="BS4" s="508">
        <f t="shared" si="0"/>
        <v>0</v>
      </c>
      <c r="BT4" s="508">
        <f t="shared" si="0"/>
        <v>0</v>
      </c>
      <c r="BU4" s="508">
        <f t="shared" si="0"/>
        <v>0</v>
      </c>
      <c r="BV4" s="508">
        <f t="shared" si="0"/>
        <v>0</v>
      </c>
      <c r="BW4" s="508">
        <f t="shared" si="0"/>
        <v>0</v>
      </c>
      <c r="BX4" s="480">
        <f t="shared" si="0"/>
        <v>0</v>
      </c>
      <c r="BY4" s="480">
        <f t="shared" si="0"/>
        <v>0</v>
      </c>
      <c r="BZ4" s="480">
        <f t="shared" si="0"/>
        <v>0</v>
      </c>
      <c r="CA4" s="480">
        <f t="shared" si="0"/>
        <v>0</v>
      </c>
      <c r="CB4" s="480">
        <f t="shared" si="0"/>
        <v>0</v>
      </c>
      <c r="CC4" s="480">
        <f t="shared" si="0"/>
        <v>0</v>
      </c>
      <c r="CD4" s="480">
        <f t="shared" si="0"/>
        <v>0</v>
      </c>
      <c r="CE4" s="480">
        <f t="shared" si="0"/>
        <v>0</v>
      </c>
      <c r="CF4" s="480">
        <f t="shared" si="0"/>
        <v>0</v>
      </c>
      <c r="CG4" s="482">
        <f t="shared" si="0"/>
        <v>0</v>
      </c>
    </row>
    <row r="5" spans="1:85" ht="26.25" customHeight="1" x14ac:dyDescent="0.35">
      <c r="A5" s="64"/>
      <c r="B5" s="42" t="s">
        <v>802</v>
      </c>
      <c r="C5" s="599"/>
      <c r="D5" s="509"/>
      <c r="E5" s="509"/>
      <c r="F5" s="509"/>
      <c r="G5" s="509"/>
      <c r="H5" s="509"/>
      <c r="I5" s="509"/>
      <c r="J5" s="509"/>
      <c r="K5" s="509"/>
      <c r="L5" s="509"/>
      <c r="M5" s="509"/>
      <c r="N5" s="509"/>
      <c r="O5" s="509"/>
      <c r="P5" s="509"/>
      <c r="Q5" s="509"/>
      <c r="R5" s="509"/>
      <c r="S5" s="509"/>
      <c r="T5" s="509"/>
      <c r="U5" s="509"/>
      <c r="V5" s="509"/>
      <c r="W5" s="509"/>
      <c r="X5" s="509"/>
      <c r="Y5" s="509"/>
      <c r="Z5" s="509"/>
      <c r="AA5" s="509"/>
      <c r="AB5" s="509"/>
      <c r="AC5" s="509"/>
      <c r="AD5" s="509"/>
      <c r="AE5" s="509"/>
      <c r="AF5" s="509"/>
      <c r="AG5" s="509"/>
      <c r="AH5" s="509"/>
      <c r="AI5" s="509"/>
      <c r="AJ5" s="509"/>
      <c r="AK5" s="509"/>
      <c r="AL5" s="509"/>
      <c r="AM5" s="509"/>
      <c r="AN5" s="509"/>
      <c r="AO5" s="509"/>
      <c r="AP5" s="509"/>
      <c r="AQ5" s="509"/>
      <c r="AR5" s="509"/>
      <c r="AS5" s="509"/>
      <c r="AT5" s="509"/>
      <c r="AU5" s="509"/>
      <c r="AV5" s="509"/>
      <c r="AW5" s="509"/>
      <c r="AX5" s="509"/>
      <c r="AY5" s="509"/>
      <c r="AZ5" s="509"/>
      <c r="BA5" s="509"/>
      <c r="BB5" s="509"/>
      <c r="BC5" s="509"/>
      <c r="BD5" s="509"/>
      <c r="BE5" s="509"/>
      <c r="BF5" s="509"/>
      <c r="BG5" s="509"/>
      <c r="BH5" s="509"/>
      <c r="BI5" s="509"/>
      <c r="BJ5" s="509"/>
      <c r="BK5" s="509"/>
      <c r="BL5" s="509"/>
      <c r="BM5" s="509"/>
      <c r="BN5" s="509"/>
      <c r="BO5" s="509"/>
      <c r="BP5" s="509"/>
      <c r="BQ5" s="509"/>
      <c r="BR5" s="509"/>
      <c r="BS5" s="509"/>
      <c r="BT5" s="509"/>
      <c r="BU5" s="509"/>
      <c r="BV5" s="509"/>
      <c r="BW5" s="509"/>
      <c r="BX5" s="484"/>
      <c r="BY5" s="484"/>
      <c r="BZ5" s="484"/>
      <c r="CA5" s="484"/>
      <c r="CB5" s="484"/>
      <c r="CC5" s="484"/>
      <c r="CD5" s="484"/>
      <c r="CE5" s="484"/>
      <c r="CF5" s="484"/>
      <c r="CG5" s="485"/>
    </row>
    <row r="6" spans="1:85" x14ac:dyDescent="0.35">
      <c r="A6" s="600"/>
      <c r="B6" s="62" t="s">
        <v>803</v>
      </c>
      <c r="C6" s="599"/>
      <c r="D6" s="509">
        <v>0</v>
      </c>
      <c r="E6" s="509">
        <v>0</v>
      </c>
      <c r="F6" s="509">
        <v>0</v>
      </c>
      <c r="G6" s="509">
        <v>0</v>
      </c>
      <c r="H6" s="509">
        <v>0</v>
      </c>
      <c r="I6" s="509">
        <v>0</v>
      </c>
      <c r="J6" s="509">
        <v>0</v>
      </c>
      <c r="K6" s="509">
        <v>0</v>
      </c>
      <c r="L6" s="509">
        <v>0</v>
      </c>
      <c r="M6" s="509">
        <v>0</v>
      </c>
      <c r="N6" s="509">
        <v>0</v>
      </c>
      <c r="O6" s="509">
        <v>0</v>
      </c>
      <c r="P6" s="509">
        <v>0</v>
      </c>
      <c r="Q6" s="509">
        <v>0</v>
      </c>
      <c r="R6" s="509">
        <v>0</v>
      </c>
      <c r="S6" s="509">
        <v>0</v>
      </c>
      <c r="T6" s="509">
        <v>0</v>
      </c>
      <c r="U6" s="509">
        <v>0</v>
      </c>
      <c r="V6" s="509">
        <v>0</v>
      </c>
      <c r="W6" s="509">
        <v>0</v>
      </c>
      <c r="X6" s="509">
        <v>0</v>
      </c>
      <c r="Y6" s="509">
        <v>0</v>
      </c>
      <c r="Z6" s="509">
        <v>0</v>
      </c>
      <c r="AA6" s="509">
        <v>0</v>
      </c>
      <c r="AB6" s="509">
        <v>0</v>
      </c>
      <c r="AC6" s="509">
        <v>0</v>
      </c>
      <c r="AD6" s="509">
        <v>0</v>
      </c>
      <c r="AE6" s="509">
        <v>0</v>
      </c>
      <c r="AF6" s="509">
        <v>0</v>
      </c>
      <c r="AG6" s="509">
        <v>0</v>
      </c>
      <c r="AH6" s="509">
        <v>0</v>
      </c>
      <c r="AI6" s="509">
        <v>0</v>
      </c>
      <c r="AJ6" s="509">
        <v>0</v>
      </c>
      <c r="AK6" s="509">
        <v>0</v>
      </c>
      <c r="AL6" s="509">
        <v>0</v>
      </c>
      <c r="AM6" s="509">
        <v>0</v>
      </c>
      <c r="AN6" s="509">
        <v>0</v>
      </c>
      <c r="AO6" s="509">
        <v>0</v>
      </c>
      <c r="AP6" s="509">
        <v>0</v>
      </c>
      <c r="AQ6" s="509">
        <v>0</v>
      </c>
      <c r="AR6" s="509">
        <v>0</v>
      </c>
      <c r="AS6" s="509">
        <v>0</v>
      </c>
      <c r="AT6" s="509">
        <v>0</v>
      </c>
      <c r="AU6" s="509">
        <v>0</v>
      </c>
      <c r="AV6" s="509">
        <v>0</v>
      </c>
      <c r="AW6" s="509">
        <v>0</v>
      </c>
      <c r="AX6" s="509">
        <v>0</v>
      </c>
      <c r="AY6" s="509">
        <v>0</v>
      </c>
      <c r="AZ6" s="509">
        <v>0</v>
      </c>
      <c r="BA6" s="509">
        <v>0</v>
      </c>
      <c r="BB6" s="509">
        <v>0</v>
      </c>
      <c r="BC6" s="509">
        <v>0</v>
      </c>
      <c r="BD6" s="509">
        <v>0</v>
      </c>
      <c r="BE6" s="509">
        <v>0</v>
      </c>
      <c r="BF6" s="509">
        <v>0</v>
      </c>
      <c r="BG6" s="509">
        <v>0</v>
      </c>
      <c r="BH6" s="509">
        <v>0</v>
      </c>
      <c r="BI6" s="509">
        <v>0</v>
      </c>
      <c r="BJ6" s="509">
        <v>0</v>
      </c>
      <c r="BK6" s="509">
        <v>0</v>
      </c>
      <c r="BL6" s="509">
        <v>308.02755006718922</v>
      </c>
      <c r="BM6" s="509">
        <v>515.48243622450877</v>
      </c>
      <c r="BN6" s="509">
        <v>559.64886740375289</v>
      </c>
      <c r="BO6" s="509">
        <v>588.23789220306298</v>
      </c>
      <c r="BP6" s="509">
        <v>620.96731151552888</v>
      </c>
      <c r="BQ6" s="509">
        <v>0</v>
      </c>
      <c r="BR6" s="509">
        <v>0</v>
      </c>
      <c r="BS6" s="509">
        <v>0</v>
      </c>
      <c r="BT6" s="509">
        <v>0</v>
      </c>
      <c r="BU6" s="509">
        <v>0</v>
      </c>
      <c r="BV6" s="509">
        <v>0</v>
      </c>
      <c r="BW6" s="509">
        <v>0</v>
      </c>
      <c r="BX6" s="484">
        <v>0</v>
      </c>
      <c r="BY6" s="484">
        <v>0</v>
      </c>
      <c r="BZ6" s="484">
        <v>0</v>
      </c>
      <c r="CA6" s="484">
        <v>0</v>
      </c>
      <c r="CB6" s="484">
        <v>0</v>
      </c>
      <c r="CC6" s="484">
        <v>0</v>
      </c>
      <c r="CD6" s="484">
        <v>0</v>
      </c>
      <c r="CE6" s="484">
        <v>0</v>
      </c>
      <c r="CF6" s="484">
        <v>0</v>
      </c>
      <c r="CG6" s="485">
        <v>0</v>
      </c>
    </row>
    <row r="7" spans="1:85" x14ac:dyDescent="0.35">
      <c r="A7" s="600"/>
      <c r="B7" s="62" t="s">
        <v>597</v>
      </c>
      <c r="C7" s="599"/>
      <c r="D7" s="509">
        <v>0</v>
      </c>
      <c r="E7" s="509">
        <v>0</v>
      </c>
      <c r="F7" s="509">
        <v>0</v>
      </c>
      <c r="G7" s="509">
        <v>0</v>
      </c>
      <c r="H7" s="509">
        <v>0</v>
      </c>
      <c r="I7" s="509">
        <v>0</v>
      </c>
      <c r="J7" s="509">
        <v>0</v>
      </c>
      <c r="K7" s="509">
        <v>0</v>
      </c>
      <c r="L7" s="509">
        <v>0</v>
      </c>
      <c r="M7" s="509">
        <v>0</v>
      </c>
      <c r="N7" s="509">
        <v>0</v>
      </c>
      <c r="O7" s="509">
        <v>0</v>
      </c>
      <c r="P7" s="509">
        <v>0</v>
      </c>
      <c r="Q7" s="509">
        <v>0</v>
      </c>
      <c r="R7" s="509">
        <v>0</v>
      </c>
      <c r="S7" s="509">
        <v>0</v>
      </c>
      <c r="T7" s="509">
        <v>0</v>
      </c>
      <c r="U7" s="509">
        <v>0</v>
      </c>
      <c r="V7" s="509">
        <v>0</v>
      </c>
      <c r="W7" s="509">
        <v>0</v>
      </c>
      <c r="X7" s="509">
        <v>0</v>
      </c>
      <c r="Y7" s="509">
        <v>0</v>
      </c>
      <c r="Z7" s="509">
        <v>0</v>
      </c>
      <c r="AA7" s="509">
        <v>0</v>
      </c>
      <c r="AB7" s="509">
        <v>0</v>
      </c>
      <c r="AC7" s="509">
        <v>0</v>
      </c>
      <c r="AD7" s="509">
        <v>0</v>
      </c>
      <c r="AE7" s="509">
        <v>0</v>
      </c>
      <c r="AF7" s="509">
        <v>0</v>
      </c>
      <c r="AG7" s="509">
        <v>0</v>
      </c>
      <c r="AH7" s="509">
        <v>0</v>
      </c>
      <c r="AI7" s="509">
        <v>0</v>
      </c>
      <c r="AJ7" s="509">
        <v>0</v>
      </c>
      <c r="AK7" s="509">
        <v>0</v>
      </c>
      <c r="AL7" s="509">
        <v>0</v>
      </c>
      <c r="AM7" s="509">
        <v>0</v>
      </c>
      <c r="AN7" s="509">
        <v>0</v>
      </c>
      <c r="AO7" s="509">
        <v>0</v>
      </c>
      <c r="AP7" s="509">
        <v>0</v>
      </c>
      <c r="AQ7" s="509">
        <v>0</v>
      </c>
      <c r="AR7" s="509">
        <v>0</v>
      </c>
      <c r="AS7" s="509">
        <v>0</v>
      </c>
      <c r="AT7" s="509">
        <v>0</v>
      </c>
      <c r="AU7" s="509">
        <v>0</v>
      </c>
      <c r="AV7" s="509">
        <v>0</v>
      </c>
      <c r="AW7" s="509">
        <v>0</v>
      </c>
      <c r="AX7" s="509">
        <v>0</v>
      </c>
      <c r="AY7" s="509">
        <v>0</v>
      </c>
      <c r="AZ7" s="509">
        <v>0</v>
      </c>
      <c r="BA7" s="509">
        <v>0</v>
      </c>
      <c r="BB7" s="509">
        <v>0</v>
      </c>
      <c r="BC7" s="509">
        <v>0</v>
      </c>
      <c r="BD7" s="509">
        <v>0</v>
      </c>
      <c r="BE7" s="509">
        <v>0</v>
      </c>
      <c r="BF7" s="509">
        <v>0</v>
      </c>
      <c r="BG7" s="509">
        <v>0</v>
      </c>
      <c r="BH7" s="509">
        <v>0</v>
      </c>
      <c r="BI7" s="509">
        <v>0</v>
      </c>
      <c r="BJ7" s="509">
        <v>0</v>
      </c>
      <c r="BK7" s="509">
        <v>0</v>
      </c>
      <c r="BL7" s="509">
        <v>944.21315574012146</v>
      </c>
      <c r="BM7" s="509">
        <v>1026.3094368543275</v>
      </c>
      <c r="BN7" s="509">
        <v>1083.9569208671562</v>
      </c>
      <c r="BO7" s="509">
        <v>1097.3255047744601</v>
      </c>
      <c r="BP7" s="509">
        <v>1110.9613710199749</v>
      </c>
      <c r="BQ7" s="509">
        <v>0</v>
      </c>
      <c r="BR7" s="509">
        <v>0</v>
      </c>
      <c r="BS7" s="509">
        <v>0</v>
      </c>
      <c r="BT7" s="509">
        <v>0</v>
      </c>
      <c r="BU7" s="509">
        <v>0</v>
      </c>
      <c r="BV7" s="509">
        <v>0</v>
      </c>
      <c r="BW7" s="509">
        <v>0</v>
      </c>
      <c r="BX7" s="484">
        <v>0</v>
      </c>
      <c r="BY7" s="484">
        <v>0</v>
      </c>
      <c r="BZ7" s="484">
        <v>0</v>
      </c>
      <c r="CA7" s="484">
        <v>0</v>
      </c>
      <c r="CB7" s="484">
        <v>0</v>
      </c>
      <c r="CC7" s="484">
        <v>0</v>
      </c>
      <c r="CD7" s="484">
        <v>0</v>
      </c>
      <c r="CE7" s="484">
        <v>0</v>
      </c>
      <c r="CF7" s="484">
        <v>0</v>
      </c>
      <c r="CG7" s="485">
        <v>0</v>
      </c>
    </row>
    <row r="8" spans="1:85" x14ac:dyDescent="0.35">
      <c r="A8" s="600"/>
      <c r="B8" s="62" t="s">
        <v>804</v>
      </c>
      <c r="C8" s="599"/>
      <c r="D8" s="509">
        <v>0</v>
      </c>
      <c r="E8" s="509">
        <v>0</v>
      </c>
      <c r="F8" s="509">
        <v>0</v>
      </c>
      <c r="G8" s="509">
        <v>0</v>
      </c>
      <c r="H8" s="509">
        <v>0</v>
      </c>
      <c r="I8" s="509">
        <v>0</v>
      </c>
      <c r="J8" s="509">
        <v>0</v>
      </c>
      <c r="K8" s="509">
        <v>0</v>
      </c>
      <c r="L8" s="509">
        <v>0</v>
      </c>
      <c r="M8" s="509">
        <v>0</v>
      </c>
      <c r="N8" s="509">
        <v>0</v>
      </c>
      <c r="O8" s="509">
        <v>0</v>
      </c>
      <c r="P8" s="509">
        <v>0</v>
      </c>
      <c r="Q8" s="509">
        <v>0</v>
      </c>
      <c r="R8" s="509">
        <v>0</v>
      </c>
      <c r="S8" s="509">
        <v>0</v>
      </c>
      <c r="T8" s="509">
        <v>0</v>
      </c>
      <c r="U8" s="509">
        <v>0</v>
      </c>
      <c r="V8" s="509">
        <v>0</v>
      </c>
      <c r="W8" s="509">
        <v>0</v>
      </c>
      <c r="X8" s="509">
        <v>0</v>
      </c>
      <c r="Y8" s="509">
        <v>0</v>
      </c>
      <c r="Z8" s="509">
        <v>0</v>
      </c>
      <c r="AA8" s="509">
        <v>0</v>
      </c>
      <c r="AB8" s="509">
        <v>0</v>
      </c>
      <c r="AC8" s="509">
        <v>0</v>
      </c>
      <c r="AD8" s="509">
        <v>0</v>
      </c>
      <c r="AE8" s="509">
        <v>0</v>
      </c>
      <c r="AF8" s="509">
        <v>0</v>
      </c>
      <c r="AG8" s="509">
        <v>0</v>
      </c>
      <c r="AH8" s="509">
        <v>0</v>
      </c>
      <c r="AI8" s="509">
        <v>0</v>
      </c>
      <c r="AJ8" s="509">
        <v>0</v>
      </c>
      <c r="AK8" s="509">
        <v>0</v>
      </c>
      <c r="AL8" s="509">
        <v>0</v>
      </c>
      <c r="AM8" s="509">
        <v>0</v>
      </c>
      <c r="AN8" s="509">
        <v>0</v>
      </c>
      <c r="AO8" s="509">
        <v>0</v>
      </c>
      <c r="AP8" s="509">
        <v>0</v>
      </c>
      <c r="AQ8" s="509">
        <v>0</v>
      </c>
      <c r="AR8" s="509">
        <v>0</v>
      </c>
      <c r="AS8" s="509">
        <v>0</v>
      </c>
      <c r="AT8" s="509">
        <v>0</v>
      </c>
      <c r="AU8" s="509">
        <v>0</v>
      </c>
      <c r="AV8" s="509">
        <v>0</v>
      </c>
      <c r="AW8" s="509">
        <v>0</v>
      </c>
      <c r="AX8" s="509">
        <v>0</v>
      </c>
      <c r="AY8" s="509">
        <v>0</v>
      </c>
      <c r="AZ8" s="509">
        <v>0</v>
      </c>
      <c r="BA8" s="509">
        <v>0</v>
      </c>
      <c r="BB8" s="509">
        <v>0</v>
      </c>
      <c r="BC8" s="509">
        <v>0</v>
      </c>
      <c r="BD8" s="509">
        <v>0</v>
      </c>
      <c r="BE8" s="509">
        <v>0</v>
      </c>
      <c r="BF8" s="509">
        <v>0</v>
      </c>
      <c r="BG8" s="509">
        <v>0</v>
      </c>
      <c r="BH8" s="509">
        <v>0</v>
      </c>
      <c r="BI8" s="509">
        <v>0</v>
      </c>
      <c r="BJ8" s="509">
        <v>0</v>
      </c>
      <c r="BK8" s="509">
        <v>0</v>
      </c>
      <c r="BL8" s="509">
        <v>548.72375959129954</v>
      </c>
      <c r="BM8" s="509">
        <v>539.7901437571029</v>
      </c>
      <c r="BN8" s="509">
        <v>504.78300198133326</v>
      </c>
      <c r="BO8" s="509">
        <v>443.73935361736528</v>
      </c>
      <c r="BP8" s="509">
        <v>399.82414747873798</v>
      </c>
      <c r="BQ8" s="509">
        <v>0</v>
      </c>
      <c r="BR8" s="509">
        <v>0</v>
      </c>
      <c r="BS8" s="509">
        <v>0</v>
      </c>
      <c r="BT8" s="509">
        <v>0</v>
      </c>
      <c r="BU8" s="509">
        <v>0</v>
      </c>
      <c r="BV8" s="509">
        <v>0</v>
      </c>
      <c r="BW8" s="509">
        <v>0</v>
      </c>
      <c r="BX8" s="484">
        <v>0</v>
      </c>
      <c r="BY8" s="484">
        <v>0</v>
      </c>
      <c r="BZ8" s="484">
        <v>0</v>
      </c>
      <c r="CA8" s="484">
        <v>0</v>
      </c>
      <c r="CB8" s="484">
        <v>0</v>
      </c>
      <c r="CC8" s="484">
        <v>0</v>
      </c>
      <c r="CD8" s="484">
        <v>0</v>
      </c>
      <c r="CE8" s="484">
        <v>0</v>
      </c>
      <c r="CF8" s="484">
        <v>0</v>
      </c>
      <c r="CG8" s="485">
        <v>0</v>
      </c>
    </row>
    <row r="9" spans="1:85" x14ac:dyDescent="0.35">
      <c r="A9" s="600"/>
      <c r="B9" s="62" t="s">
        <v>582</v>
      </c>
      <c r="C9" s="599"/>
      <c r="D9" s="509">
        <v>0</v>
      </c>
      <c r="E9" s="509">
        <v>0</v>
      </c>
      <c r="F9" s="509">
        <v>0</v>
      </c>
      <c r="G9" s="509">
        <v>0</v>
      </c>
      <c r="H9" s="509">
        <v>0</v>
      </c>
      <c r="I9" s="509">
        <v>0</v>
      </c>
      <c r="J9" s="509">
        <v>0</v>
      </c>
      <c r="K9" s="509">
        <v>0</v>
      </c>
      <c r="L9" s="509">
        <v>0</v>
      </c>
      <c r="M9" s="509">
        <v>0</v>
      </c>
      <c r="N9" s="509">
        <v>0</v>
      </c>
      <c r="O9" s="509">
        <v>0</v>
      </c>
      <c r="P9" s="509">
        <v>0</v>
      </c>
      <c r="Q9" s="509">
        <v>0</v>
      </c>
      <c r="R9" s="509">
        <v>0</v>
      </c>
      <c r="S9" s="509">
        <v>0</v>
      </c>
      <c r="T9" s="509">
        <v>0</v>
      </c>
      <c r="U9" s="509">
        <v>0</v>
      </c>
      <c r="V9" s="509">
        <v>0</v>
      </c>
      <c r="W9" s="509">
        <v>0</v>
      </c>
      <c r="X9" s="509">
        <v>0</v>
      </c>
      <c r="Y9" s="509">
        <v>0</v>
      </c>
      <c r="Z9" s="509">
        <v>0</v>
      </c>
      <c r="AA9" s="509">
        <v>0</v>
      </c>
      <c r="AB9" s="509">
        <v>0</v>
      </c>
      <c r="AC9" s="509">
        <v>0</v>
      </c>
      <c r="AD9" s="509">
        <v>0</v>
      </c>
      <c r="AE9" s="509">
        <v>0</v>
      </c>
      <c r="AF9" s="509">
        <v>0</v>
      </c>
      <c r="AG9" s="509">
        <v>0</v>
      </c>
      <c r="AH9" s="509">
        <v>0</v>
      </c>
      <c r="AI9" s="509">
        <v>0</v>
      </c>
      <c r="AJ9" s="509">
        <v>0</v>
      </c>
      <c r="AK9" s="509">
        <v>0</v>
      </c>
      <c r="AL9" s="509">
        <v>0</v>
      </c>
      <c r="AM9" s="509">
        <v>0</v>
      </c>
      <c r="AN9" s="509">
        <v>0</v>
      </c>
      <c r="AO9" s="509">
        <v>0</v>
      </c>
      <c r="AP9" s="509">
        <v>0</v>
      </c>
      <c r="AQ9" s="509">
        <v>0</v>
      </c>
      <c r="AR9" s="509">
        <v>0</v>
      </c>
      <c r="AS9" s="509">
        <v>0</v>
      </c>
      <c r="AT9" s="509">
        <v>0</v>
      </c>
      <c r="AU9" s="509">
        <v>0</v>
      </c>
      <c r="AV9" s="509">
        <v>0</v>
      </c>
      <c r="AW9" s="509">
        <v>0</v>
      </c>
      <c r="AX9" s="509">
        <v>0</v>
      </c>
      <c r="AY9" s="509">
        <v>0</v>
      </c>
      <c r="AZ9" s="509">
        <v>0</v>
      </c>
      <c r="BA9" s="509">
        <v>0</v>
      </c>
      <c r="BB9" s="509">
        <v>0</v>
      </c>
      <c r="BC9" s="509">
        <v>0</v>
      </c>
      <c r="BD9" s="509">
        <v>0</v>
      </c>
      <c r="BE9" s="509">
        <v>0</v>
      </c>
      <c r="BF9" s="509">
        <v>0</v>
      </c>
      <c r="BG9" s="509">
        <v>0</v>
      </c>
      <c r="BH9" s="509">
        <v>0</v>
      </c>
      <c r="BI9" s="509">
        <v>0</v>
      </c>
      <c r="BJ9" s="509">
        <v>0</v>
      </c>
      <c r="BK9" s="509">
        <v>0</v>
      </c>
      <c r="BL9" s="509">
        <v>90.993787458770441</v>
      </c>
      <c r="BM9" s="509">
        <v>106.36432472921662</v>
      </c>
      <c r="BN9" s="509">
        <v>123.81489727307819</v>
      </c>
      <c r="BO9" s="509">
        <v>134.65359309032178</v>
      </c>
      <c r="BP9" s="509">
        <v>148.92426813359887</v>
      </c>
      <c r="BQ9" s="509">
        <v>0</v>
      </c>
      <c r="BR9" s="509">
        <v>0</v>
      </c>
      <c r="BS9" s="509">
        <v>0</v>
      </c>
      <c r="BT9" s="509">
        <v>0</v>
      </c>
      <c r="BU9" s="509">
        <v>0</v>
      </c>
      <c r="BV9" s="509">
        <v>0</v>
      </c>
      <c r="BW9" s="509">
        <v>0</v>
      </c>
      <c r="BX9" s="484">
        <v>0</v>
      </c>
      <c r="BY9" s="484">
        <v>0</v>
      </c>
      <c r="BZ9" s="484">
        <v>0</v>
      </c>
      <c r="CA9" s="484">
        <v>0</v>
      </c>
      <c r="CB9" s="484">
        <v>0</v>
      </c>
      <c r="CC9" s="484">
        <v>0</v>
      </c>
      <c r="CD9" s="484">
        <v>0</v>
      </c>
      <c r="CE9" s="484">
        <v>0</v>
      </c>
      <c r="CF9" s="484">
        <v>0</v>
      </c>
      <c r="CG9" s="485">
        <v>0</v>
      </c>
    </row>
    <row r="10" spans="1:85" x14ac:dyDescent="0.35">
      <c r="A10" s="600"/>
      <c r="B10" s="62" t="s">
        <v>805</v>
      </c>
      <c r="C10" s="599"/>
      <c r="D10" s="509">
        <v>0</v>
      </c>
      <c r="E10" s="509">
        <v>0</v>
      </c>
      <c r="F10" s="509">
        <v>0</v>
      </c>
      <c r="G10" s="509">
        <v>0</v>
      </c>
      <c r="H10" s="509">
        <v>0</v>
      </c>
      <c r="I10" s="509">
        <v>0</v>
      </c>
      <c r="J10" s="509">
        <v>0</v>
      </c>
      <c r="K10" s="509">
        <v>0</v>
      </c>
      <c r="L10" s="509">
        <v>0</v>
      </c>
      <c r="M10" s="509">
        <v>0</v>
      </c>
      <c r="N10" s="509">
        <v>0</v>
      </c>
      <c r="O10" s="509">
        <v>0</v>
      </c>
      <c r="P10" s="509">
        <v>0</v>
      </c>
      <c r="Q10" s="509">
        <v>0</v>
      </c>
      <c r="R10" s="509">
        <v>0</v>
      </c>
      <c r="S10" s="509">
        <v>0</v>
      </c>
      <c r="T10" s="509">
        <v>0</v>
      </c>
      <c r="U10" s="509">
        <v>0</v>
      </c>
      <c r="V10" s="509">
        <v>0</v>
      </c>
      <c r="W10" s="509">
        <v>0</v>
      </c>
      <c r="X10" s="509">
        <v>0</v>
      </c>
      <c r="Y10" s="509">
        <v>0</v>
      </c>
      <c r="Z10" s="509">
        <v>0</v>
      </c>
      <c r="AA10" s="509">
        <v>0</v>
      </c>
      <c r="AB10" s="509">
        <v>0</v>
      </c>
      <c r="AC10" s="509">
        <v>0</v>
      </c>
      <c r="AD10" s="509">
        <v>0</v>
      </c>
      <c r="AE10" s="509">
        <v>0</v>
      </c>
      <c r="AF10" s="509">
        <v>0</v>
      </c>
      <c r="AG10" s="509">
        <v>0</v>
      </c>
      <c r="AH10" s="509">
        <v>0</v>
      </c>
      <c r="AI10" s="509">
        <v>0</v>
      </c>
      <c r="AJ10" s="509">
        <v>0</v>
      </c>
      <c r="AK10" s="509">
        <v>0</v>
      </c>
      <c r="AL10" s="509">
        <v>0</v>
      </c>
      <c r="AM10" s="509">
        <v>0</v>
      </c>
      <c r="AN10" s="509">
        <v>0</v>
      </c>
      <c r="AO10" s="509">
        <v>0</v>
      </c>
      <c r="AP10" s="509">
        <v>0</v>
      </c>
      <c r="AQ10" s="509">
        <v>0</v>
      </c>
      <c r="AR10" s="509">
        <v>0</v>
      </c>
      <c r="AS10" s="509">
        <v>0</v>
      </c>
      <c r="AT10" s="509">
        <v>0</v>
      </c>
      <c r="AU10" s="509">
        <v>0</v>
      </c>
      <c r="AV10" s="509">
        <v>0</v>
      </c>
      <c r="AW10" s="509">
        <v>0</v>
      </c>
      <c r="AX10" s="509">
        <v>0</v>
      </c>
      <c r="AY10" s="509">
        <v>0</v>
      </c>
      <c r="AZ10" s="509">
        <v>0</v>
      </c>
      <c r="BA10" s="509">
        <v>0</v>
      </c>
      <c r="BB10" s="509">
        <v>0</v>
      </c>
      <c r="BC10" s="509">
        <v>0</v>
      </c>
      <c r="BD10" s="509">
        <v>0</v>
      </c>
      <c r="BE10" s="509">
        <v>0</v>
      </c>
      <c r="BF10" s="509">
        <v>0</v>
      </c>
      <c r="BG10" s="509">
        <v>0</v>
      </c>
      <c r="BH10" s="509">
        <v>0</v>
      </c>
      <c r="BI10" s="509">
        <v>0</v>
      </c>
      <c r="BJ10" s="509">
        <v>0</v>
      </c>
      <c r="BK10" s="509">
        <v>0</v>
      </c>
      <c r="BL10" s="509">
        <v>160.10370387808047</v>
      </c>
      <c r="BM10" s="509">
        <v>169.9076006622407</v>
      </c>
      <c r="BN10" s="509">
        <v>169.73026830045234</v>
      </c>
      <c r="BO10" s="509">
        <v>154.35312752812516</v>
      </c>
      <c r="BP10" s="509">
        <v>129.85184372983497</v>
      </c>
      <c r="BQ10" s="509">
        <v>0</v>
      </c>
      <c r="BR10" s="509">
        <v>0</v>
      </c>
      <c r="BS10" s="509">
        <v>0</v>
      </c>
      <c r="BT10" s="509">
        <v>0</v>
      </c>
      <c r="BU10" s="509">
        <v>0</v>
      </c>
      <c r="BV10" s="509">
        <v>0</v>
      </c>
      <c r="BW10" s="509">
        <v>0</v>
      </c>
      <c r="BX10" s="484">
        <v>0</v>
      </c>
      <c r="BY10" s="484">
        <v>0</v>
      </c>
      <c r="BZ10" s="484">
        <v>0</v>
      </c>
      <c r="CA10" s="484">
        <v>0</v>
      </c>
      <c r="CB10" s="484">
        <v>0</v>
      </c>
      <c r="CC10" s="484">
        <v>0</v>
      </c>
      <c r="CD10" s="484">
        <v>0</v>
      </c>
      <c r="CE10" s="484">
        <v>0</v>
      </c>
      <c r="CF10" s="484">
        <v>0</v>
      </c>
      <c r="CG10" s="485">
        <v>0</v>
      </c>
    </row>
    <row r="11" spans="1:85" ht="26.25" customHeight="1" x14ac:dyDescent="0.35">
      <c r="A11" s="600"/>
      <c r="B11" s="62" t="s">
        <v>806</v>
      </c>
      <c r="C11" s="599"/>
      <c r="D11" s="509">
        <v>0</v>
      </c>
      <c r="E11" s="509">
        <v>0</v>
      </c>
      <c r="F11" s="509">
        <v>0</v>
      </c>
      <c r="G11" s="509">
        <v>0</v>
      </c>
      <c r="H11" s="509">
        <v>0</v>
      </c>
      <c r="I11" s="509">
        <v>0</v>
      </c>
      <c r="J11" s="509">
        <v>0</v>
      </c>
      <c r="K11" s="509">
        <v>0</v>
      </c>
      <c r="L11" s="509">
        <v>0</v>
      </c>
      <c r="M11" s="509">
        <v>0</v>
      </c>
      <c r="N11" s="509">
        <v>0</v>
      </c>
      <c r="O11" s="509">
        <v>0</v>
      </c>
      <c r="P11" s="509">
        <v>0</v>
      </c>
      <c r="Q11" s="509">
        <v>0</v>
      </c>
      <c r="R11" s="509">
        <v>0</v>
      </c>
      <c r="S11" s="509">
        <v>0</v>
      </c>
      <c r="T11" s="509">
        <v>0</v>
      </c>
      <c r="U11" s="509">
        <v>0</v>
      </c>
      <c r="V11" s="509">
        <v>0</v>
      </c>
      <c r="W11" s="509">
        <v>0</v>
      </c>
      <c r="X11" s="509">
        <v>0</v>
      </c>
      <c r="Y11" s="509">
        <v>0</v>
      </c>
      <c r="Z11" s="509">
        <v>0</v>
      </c>
      <c r="AA11" s="509">
        <v>0</v>
      </c>
      <c r="AB11" s="509">
        <v>0</v>
      </c>
      <c r="AC11" s="509">
        <v>0</v>
      </c>
      <c r="AD11" s="509">
        <v>0</v>
      </c>
      <c r="AE11" s="509">
        <v>0</v>
      </c>
      <c r="AF11" s="509">
        <v>0</v>
      </c>
      <c r="AG11" s="509">
        <v>0</v>
      </c>
      <c r="AH11" s="509">
        <v>0</v>
      </c>
      <c r="AI11" s="509">
        <v>0</v>
      </c>
      <c r="AJ11" s="509">
        <v>0</v>
      </c>
      <c r="AK11" s="509">
        <v>0</v>
      </c>
      <c r="AL11" s="509">
        <v>0</v>
      </c>
      <c r="AM11" s="509">
        <v>0</v>
      </c>
      <c r="AN11" s="509">
        <v>0</v>
      </c>
      <c r="AO11" s="509">
        <v>0</v>
      </c>
      <c r="AP11" s="509">
        <v>0</v>
      </c>
      <c r="AQ11" s="509">
        <v>0</v>
      </c>
      <c r="AR11" s="509">
        <v>0</v>
      </c>
      <c r="AS11" s="509">
        <v>0</v>
      </c>
      <c r="AT11" s="509">
        <v>0</v>
      </c>
      <c r="AU11" s="509">
        <v>0</v>
      </c>
      <c r="AV11" s="509">
        <v>0</v>
      </c>
      <c r="AW11" s="509">
        <v>0</v>
      </c>
      <c r="AX11" s="509">
        <v>0</v>
      </c>
      <c r="AY11" s="509">
        <v>0</v>
      </c>
      <c r="AZ11" s="509">
        <v>0</v>
      </c>
      <c r="BA11" s="509">
        <v>0</v>
      </c>
      <c r="BB11" s="509">
        <v>0</v>
      </c>
      <c r="BC11" s="509">
        <v>0</v>
      </c>
      <c r="BD11" s="509">
        <v>0</v>
      </c>
      <c r="BE11" s="509">
        <v>0</v>
      </c>
      <c r="BF11" s="509">
        <v>0</v>
      </c>
      <c r="BG11" s="509">
        <v>0</v>
      </c>
      <c r="BH11" s="509">
        <v>0</v>
      </c>
      <c r="BI11" s="509">
        <v>0</v>
      </c>
      <c r="BJ11" s="509">
        <v>0</v>
      </c>
      <c r="BK11" s="509">
        <v>0</v>
      </c>
      <c r="BL11" s="509">
        <v>1640.5339423645937</v>
      </c>
      <c r="BM11" s="509">
        <v>1684.6942545741524</v>
      </c>
      <c r="BN11" s="509">
        <v>1704.7825727712873</v>
      </c>
      <c r="BO11" s="509">
        <v>1660.9634499654603</v>
      </c>
      <c r="BP11" s="509">
        <v>1590.5767319556921</v>
      </c>
      <c r="BQ11" s="509">
        <v>0</v>
      </c>
      <c r="BR11" s="509">
        <v>0</v>
      </c>
      <c r="BS11" s="509">
        <v>0</v>
      </c>
      <c r="BT11" s="509">
        <v>0</v>
      </c>
      <c r="BU11" s="509">
        <v>0</v>
      </c>
      <c r="BV11" s="509">
        <v>0</v>
      </c>
      <c r="BW11" s="509">
        <v>0</v>
      </c>
      <c r="BX11" s="484">
        <v>0</v>
      </c>
      <c r="BY11" s="484">
        <v>0</v>
      </c>
      <c r="BZ11" s="484">
        <v>0</v>
      </c>
      <c r="CA11" s="484">
        <v>0</v>
      </c>
      <c r="CB11" s="484">
        <v>0</v>
      </c>
      <c r="CC11" s="484">
        <v>0</v>
      </c>
      <c r="CD11" s="484">
        <v>0</v>
      </c>
      <c r="CE11" s="484">
        <v>0</v>
      </c>
      <c r="CF11" s="484">
        <v>0</v>
      </c>
      <c r="CG11" s="485">
        <v>0</v>
      </c>
    </row>
    <row r="12" spans="1:85" x14ac:dyDescent="0.35">
      <c r="A12" s="600"/>
      <c r="B12" s="62" t="s">
        <v>583</v>
      </c>
      <c r="C12" s="599"/>
      <c r="D12" s="509">
        <v>0</v>
      </c>
      <c r="E12" s="509">
        <v>0</v>
      </c>
      <c r="F12" s="509">
        <v>0</v>
      </c>
      <c r="G12" s="509">
        <v>0</v>
      </c>
      <c r="H12" s="509">
        <v>0</v>
      </c>
      <c r="I12" s="509">
        <v>0</v>
      </c>
      <c r="J12" s="509">
        <v>0</v>
      </c>
      <c r="K12" s="509">
        <v>0</v>
      </c>
      <c r="L12" s="509">
        <v>0</v>
      </c>
      <c r="M12" s="509">
        <v>0</v>
      </c>
      <c r="N12" s="509">
        <v>0</v>
      </c>
      <c r="O12" s="509">
        <v>0</v>
      </c>
      <c r="P12" s="509">
        <v>0</v>
      </c>
      <c r="Q12" s="509">
        <v>0</v>
      </c>
      <c r="R12" s="509">
        <v>0</v>
      </c>
      <c r="S12" s="509">
        <v>0</v>
      </c>
      <c r="T12" s="509">
        <v>0</v>
      </c>
      <c r="U12" s="509">
        <v>0</v>
      </c>
      <c r="V12" s="509">
        <v>0</v>
      </c>
      <c r="W12" s="509">
        <v>0</v>
      </c>
      <c r="X12" s="509">
        <v>0</v>
      </c>
      <c r="Y12" s="509">
        <v>0</v>
      </c>
      <c r="Z12" s="509">
        <v>0</v>
      </c>
      <c r="AA12" s="509">
        <v>0</v>
      </c>
      <c r="AB12" s="509">
        <v>0</v>
      </c>
      <c r="AC12" s="509">
        <v>0</v>
      </c>
      <c r="AD12" s="509">
        <v>0</v>
      </c>
      <c r="AE12" s="509">
        <v>0</v>
      </c>
      <c r="AF12" s="509">
        <v>0</v>
      </c>
      <c r="AG12" s="509">
        <v>0</v>
      </c>
      <c r="AH12" s="509">
        <v>0</v>
      </c>
      <c r="AI12" s="509">
        <v>0</v>
      </c>
      <c r="AJ12" s="509">
        <v>0</v>
      </c>
      <c r="AK12" s="509">
        <v>0</v>
      </c>
      <c r="AL12" s="509">
        <v>0</v>
      </c>
      <c r="AM12" s="509">
        <v>0</v>
      </c>
      <c r="AN12" s="509">
        <v>0</v>
      </c>
      <c r="AO12" s="509">
        <v>0</v>
      </c>
      <c r="AP12" s="509">
        <v>0</v>
      </c>
      <c r="AQ12" s="509">
        <v>0</v>
      </c>
      <c r="AR12" s="509">
        <v>0</v>
      </c>
      <c r="AS12" s="509">
        <v>0</v>
      </c>
      <c r="AT12" s="509">
        <v>0</v>
      </c>
      <c r="AU12" s="509">
        <v>0</v>
      </c>
      <c r="AV12" s="509">
        <v>0</v>
      </c>
      <c r="AW12" s="509">
        <v>0</v>
      </c>
      <c r="AX12" s="509">
        <v>0</v>
      </c>
      <c r="AY12" s="509">
        <v>0</v>
      </c>
      <c r="AZ12" s="509">
        <v>0</v>
      </c>
      <c r="BA12" s="509">
        <v>0</v>
      </c>
      <c r="BB12" s="509">
        <v>0</v>
      </c>
      <c r="BC12" s="509">
        <v>0</v>
      </c>
      <c r="BD12" s="509">
        <v>0</v>
      </c>
      <c r="BE12" s="509">
        <v>0</v>
      </c>
      <c r="BF12" s="509">
        <v>0</v>
      </c>
      <c r="BG12" s="509">
        <v>0</v>
      </c>
      <c r="BH12" s="509">
        <v>0</v>
      </c>
      <c r="BI12" s="509">
        <v>0</v>
      </c>
      <c r="BJ12" s="509">
        <v>0</v>
      </c>
      <c r="BK12" s="509">
        <v>0</v>
      </c>
      <c r="BL12" s="509">
        <v>23.082844298202023</v>
      </c>
      <c r="BM12" s="509">
        <v>28.427885672585596</v>
      </c>
      <c r="BN12" s="509">
        <v>34.419420881684694</v>
      </c>
      <c r="BO12" s="509">
        <v>38.184232300479046</v>
      </c>
      <c r="BP12" s="509">
        <v>45.841252968819461</v>
      </c>
      <c r="BQ12" s="509">
        <v>0</v>
      </c>
      <c r="BR12" s="509">
        <v>0</v>
      </c>
      <c r="BS12" s="509">
        <v>0</v>
      </c>
      <c r="BT12" s="509">
        <v>0</v>
      </c>
      <c r="BU12" s="509">
        <v>0</v>
      </c>
      <c r="BV12" s="509">
        <v>0</v>
      </c>
      <c r="BW12" s="509">
        <v>0</v>
      </c>
      <c r="BX12" s="484">
        <v>0</v>
      </c>
      <c r="BY12" s="484">
        <v>0</v>
      </c>
      <c r="BZ12" s="484">
        <v>0</v>
      </c>
      <c r="CA12" s="484">
        <v>0</v>
      </c>
      <c r="CB12" s="484">
        <v>0</v>
      </c>
      <c r="CC12" s="484">
        <v>0</v>
      </c>
      <c r="CD12" s="484">
        <v>0</v>
      </c>
      <c r="CE12" s="484">
        <v>0</v>
      </c>
      <c r="CF12" s="484">
        <v>0</v>
      </c>
      <c r="CG12" s="485">
        <v>0</v>
      </c>
    </row>
    <row r="13" spans="1:85" x14ac:dyDescent="0.35">
      <c r="A13" s="600"/>
      <c r="B13" s="62" t="s">
        <v>807</v>
      </c>
      <c r="C13" s="599"/>
      <c r="D13" s="509">
        <v>0</v>
      </c>
      <c r="E13" s="509">
        <v>0</v>
      </c>
      <c r="F13" s="509">
        <v>0</v>
      </c>
      <c r="G13" s="509">
        <v>0</v>
      </c>
      <c r="H13" s="509">
        <v>0</v>
      </c>
      <c r="I13" s="509">
        <v>0</v>
      </c>
      <c r="J13" s="509">
        <v>0</v>
      </c>
      <c r="K13" s="509">
        <v>0</v>
      </c>
      <c r="L13" s="509">
        <v>0</v>
      </c>
      <c r="M13" s="509">
        <v>0</v>
      </c>
      <c r="N13" s="509">
        <v>0</v>
      </c>
      <c r="O13" s="509">
        <v>0</v>
      </c>
      <c r="P13" s="509">
        <v>0</v>
      </c>
      <c r="Q13" s="509">
        <v>0</v>
      </c>
      <c r="R13" s="509">
        <v>0</v>
      </c>
      <c r="S13" s="509">
        <v>0</v>
      </c>
      <c r="T13" s="509">
        <v>0</v>
      </c>
      <c r="U13" s="509">
        <v>0</v>
      </c>
      <c r="V13" s="509">
        <v>0</v>
      </c>
      <c r="W13" s="509">
        <v>0</v>
      </c>
      <c r="X13" s="509">
        <v>0</v>
      </c>
      <c r="Y13" s="509">
        <v>0</v>
      </c>
      <c r="Z13" s="509">
        <v>0</v>
      </c>
      <c r="AA13" s="509">
        <v>0</v>
      </c>
      <c r="AB13" s="509">
        <v>0</v>
      </c>
      <c r="AC13" s="509">
        <v>0</v>
      </c>
      <c r="AD13" s="509">
        <v>0</v>
      </c>
      <c r="AE13" s="509">
        <v>0</v>
      </c>
      <c r="AF13" s="509">
        <v>0</v>
      </c>
      <c r="AG13" s="509">
        <v>0</v>
      </c>
      <c r="AH13" s="509">
        <v>0</v>
      </c>
      <c r="AI13" s="509">
        <v>0</v>
      </c>
      <c r="AJ13" s="509">
        <v>0</v>
      </c>
      <c r="AK13" s="509">
        <v>0</v>
      </c>
      <c r="AL13" s="509">
        <v>0</v>
      </c>
      <c r="AM13" s="509">
        <v>0</v>
      </c>
      <c r="AN13" s="509">
        <v>0</v>
      </c>
      <c r="AO13" s="509">
        <v>0</v>
      </c>
      <c r="AP13" s="509">
        <v>0</v>
      </c>
      <c r="AQ13" s="509">
        <v>0</v>
      </c>
      <c r="AR13" s="509">
        <v>0</v>
      </c>
      <c r="AS13" s="509">
        <v>0</v>
      </c>
      <c r="AT13" s="509">
        <v>0</v>
      </c>
      <c r="AU13" s="509">
        <v>0</v>
      </c>
      <c r="AV13" s="509">
        <v>0</v>
      </c>
      <c r="AW13" s="509">
        <v>0</v>
      </c>
      <c r="AX13" s="509">
        <v>0</v>
      </c>
      <c r="AY13" s="509">
        <v>0</v>
      </c>
      <c r="AZ13" s="509">
        <v>0</v>
      </c>
      <c r="BA13" s="509">
        <v>0</v>
      </c>
      <c r="BB13" s="509">
        <v>0</v>
      </c>
      <c r="BC13" s="509">
        <v>0</v>
      </c>
      <c r="BD13" s="509">
        <v>0</v>
      </c>
      <c r="BE13" s="509">
        <v>0</v>
      </c>
      <c r="BF13" s="509">
        <v>0</v>
      </c>
      <c r="BG13" s="509">
        <v>0</v>
      </c>
      <c r="BH13" s="509">
        <v>0</v>
      </c>
      <c r="BI13" s="509">
        <v>0</v>
      </c>
      <c r="BJ13" s="509">
        <v>0</v>
      </c>
      <c r="BK13" s="509">
        <v>0</v>
      </c>
      <c r="BL13" s="509">
        <v>5.4657403293191589</v>
      </c>
      <c r="BM13" s="509">
        <v>6.0969998242253682</v>
      </c>
      <c r="BN13" s="509">
        <v>6.8956510417745456</v>
      </c>
      <c r="BO13" s="509">
        <v>6.7893805407546886</v>
      </c>
      <c r="BP13" s="509">
        <v>6.7126372311936491</v>
      </c>
      <c r="BQ13" s="509">
        <v>0</v>
      </c>
      <c r="BR13" s="509">
        <v>0</v>
      </c>
      <c r="BS13" s="509">
        <v>0</v>
      </c>
      <c r="BT13" s="509">
        <v>0</v>
      </c>
      <c r="BU13" s="509">
        <v>0</v>
      </c>
      <c r="BV13" s="509">
        <v>0</v>
      </c>
      <c r="BW13" s="509">
        <v>0</v>
      </c>
      <c r="BX13" s="484">
        <v>0</v>
      </c>
      <c r="BY13" s="484">
        <v>0</v>
      </c>
      <c r="BZ13" s="484">
        <v>0</v>
      </c>
      <c r="CA13" s="484">
        <v>0</v>
      </c>
      <c r="CB13" s="484">
        <v>0</v>
      </c>
      <c r="CC13" s="484">
        <v>0</v>
      </c>
      <c r="CD13" s="484">
        <v>0</v>
      </c>
      <c r="CE13" s="484">
        <v>0</v>
      </c>
      <c r="CF13" s="484">
        <v>0</v>
      </c>
      <c r="CG13" s="485">
        <v>0</v>
      </c>
    </row>
    <row r="14" spans="1:85" x14ac:dyDescent="0.35">
      <c r="A14" s="600"/>
      <c r="B14" s="62" t="s">
        <v>35</v>
      </c>
      <c r="C14" s="599"/>
      <c r="D14" s="509">
        <v>0</v>
      </c>
      <c r="E14" s="509">
        <v>0</v>
      </c>
      <c r="F14" s="509">
        <v>0</v>
      </c>
      <c r="G14" s="509">
        <v>0</v>
      </c>
      <c r="H14" s="509">
        <v>0</v>
      </c>
      <c r="I14" s="509">
        <v>0</v>
      </c>
      <c r="J14" s="509">
        <v>0</v>
      </c>
      <c r="K14" s="509">
        <v>0</v>
      </c>
      <c r="L14" s="509">
        <v>0</v>
      </c>
      <c r="M14" s="509">
        <v>0</v>
      </c>
      <c r="N14" s="509">
        <v>0</v>
      </c>
      <c r="O14" s="509">
        <v>0</v>
      </c>
      <c r="P14" s="509">
        <v>0</v>
      </c>
      <c r="Q14" s="509">
        <v>0</v>
      </c>
      <c r="R14" s="509">
        <v>0</v>
      </c>
      <c r="S14" s="509">
        <v>0</v>
      </c>
      <c r="T14" s="509">
        <v>0</v>
      </c>
      <c r="U14" s="509">
        <v>0</v>
      </c>
      <c r="V14" s="509">
        <v>0</v>
      </c>
      <c r="W14" s="509">
        <v>0</v>
      </c>
      <c r="X14" s="509">
        <v>0</v>
      </c>
      <c r="Y14" s="509">
        <v>0</v>
      </c>
      <c r="Z14" s="509">
        <v>0</v>
      </c>
      <c r="AA14" s="509">
        <v>0</v>
      </c>
      <c r="AB14" s="509">
        <v>0</v>
      </c>
      <c r="AC14" s="509">
        <v>0</v>
      </c>
      <c r="AD14" s="509">
        <v>0</v>
      </c>
      <c r="AE14" s="509">
        <v>0</v>
      </c>
      <c r="AF14" s="509">
        <v>0</v>
      </c>
      <c r="AG14" s="509">
        <v>0</v>
      </c>
      <c r="AH14" s="509">
        <v>0</v>
      </c>
      <c r="AI14" s="509">
        <v>0</v>
      </c>
      <c r="AJ14" s="509">
        <v>0</v>
      </c>
      <c r="AK14" s="509">
        <v>0</v>
      </c>
      <c r="AL14" s="509">
        <v>0</v>
      </c>
      <c r="AM14" s="509">
        <v>0</v>
      </c>
      <c r="AN14" s="509">
        <v>0</v>
      </c>
      <c r="AO14" s="509">
        <v>0</v>
      </c>
      <c r="AP14" s="509">
        <v>0</v>
      </c>
      <c r="AQ14" s="509">
        <v>0</v>
      </c>
      <c r="AR14" s="509">
        <v>0</v>
      </c>
      <c r="AS14" s="509">
        <v>0</v>
      </c>
      <c r="AT14" s="509">
        <v>0</v>
      </c>
      <c r="AU14" s="509">
        <v>0</v>
      </c>
      <c r="AV14" s="509">
        <v>0</v>
      </c>
      <c r="AW14" s="509">
        <v>0</v>
      </c>
      <c r="AX14" s="509">
        <v>0</v>
      </c>
      <c r="AY14" s="509">
        <v>0</v>
      </c>
      <c r="AZ14" s="509">
        <v>0</v>
      </c>
      <c r="BA14" s="509">
        <v>0</v>
      </c>
      <c r="BB14" s="509">
        <v>0</v>
      </c>
      <c r="BC14" s="509">
        <v>0</v>
      </c>
      <c r="BD14" s="509">
        <v>0</v>
      </c>
      <c r="BE14" s="509">
        <v>0</v>
      </c>
      <c r="BF14" s="509">
        <v>0</v>
      </c>
      <c r="BG14" s="509">
        <v>0</v>
      </c>
      <c r="BH14" s="509">
        <v>0</v>
      </c>
      <c r="BI14" s="509">
        <v>0</v>
      </c>
      <c r="BJ14" s="509">
        <v>0</v>
      </c>
      <c r="BK14" s="509">
        <v>0</v>
      </c>
      <c r="BL14" s="509">
        <v>311.10320714739561</v>
      </c>
      <c r="BM14" s="509">
        <v>322.0954267879905</v>
      </c>
      <c r="BN14" s="509">
        <v>328.73751436019393</v>
      </c>
      <c r="BO14" s="509">
        <v>321.81967597883261</v>
      </c>
      <c r="BP14" s="509">
        <v>330.48284130260879</v>
      </c>
      <c r="BQ14" s="509">
        <v>0</v>
      </c>
      <c r="BR14" s="509">
        <v>0</v>
      </c>
      <c r="BS14" s="509">
        <v>0</v>
      </c>
      <c r="BT14" s="509">
        <v>0</v>
      </c>
      <c r="BU14" s="509">
        <v>0</v>
      </c>
      <c r="BV14" s="509">
        <v>0</v>
      </c>
      <c r="BW14" s="509">
        <v>0</v>
      </c>
      <c r="BX14" s="484">
        <v>0</v>
      </c>
      <c r="BY14" s="484">
        <v>0</v>
      </c>
      <c r="BZ14" s="484">
        <v>0</v>
      </c>
      <c r="CA14" s="484">
        <v>0</v>
      </c>
      <c r="CB14" s="484">
        <v>0</v>
      </c>
      <c r="CC14" s="484">
        <v>0</v>
      </c>
      <c r="CD14" s="484">
        <v>0</v>
      </c>
      <c r="CE14" s="484">
        <v>0</v>
      </c>
      <c r="CF14" s="484">
        <v>0</v>
      </c>
      <c r="CG14" s="485">
        <v>0</v>
      </c>
    </row>
    <row r="15" spans="1:85" x14ac:dyDescent="0.35">
      <c r="A15" s="600"/>
      <c r="B15" s="62" t="s">
        <v>808</v>
      </c>
      <c r="C15" s="599"/>
      <c r="D15" s="509">
        <v>0</v>
      </c>
      <c r="E15" s="509">
        <v>0</v>
      </c>
      <c r="F15" s="509">
        <v>0</v>
      </c>
      <c r="G15" s="509">
        <v>0</v>
      </c>
      <c r="H15" s="509">
        <v>0</v>
      </c>
      <c r="I15" s="509">
        <v>0</v>
      </c>
      <c r="J15" s="509">
        <v>0</v>
      </c>
      <c r="K15" s="509">
        <v>0</v>
      </c>
      <c r="L15" s="509">
        <v>0</v>
      </c>
      <c r="M15" s="509">
        <v>0</v>
      </c>
      <c r="N15" s="509">
        <v>0</v>
      </c>
      <c r="O15" s="509">
        <v>0</v>
      </c>
      <c r="P15" s="509">
        <v>0</v>
      </c>
      <c r="Q15" s="509">
        <v>0</v>
      </c>
      <c r="R15" s="509">
        <v>0</v>
      </c>
      <c r="S15" s="509">
        <v>0</v>
      </c>
      <c r="T15" s="509">
        <v>0</v>
      </c>
      <c r="U15" s="509">
        <v>0</v>
      </c>
      <c r="V15" s="509">
        <v>0</v>
      </c>
      <c r="W15" s="509">
        <v>0</v>
      </c>
      <c r="X15" s="509">
        <v>0</v>
      </c>
      <c r="Y15" s="509">
        <v>0</v>
      </c>
      <c r="Z15" s="509">
        <v>0</v>
      </c>
      <c r="AA15" s="509">
        <v>0</v>
      </c>
      <c r="AB15" s="509">
        <v>0</v>
      </c>
      <c r="AC15" s="509">
        <v>0</v>
      </c>
      <c r="AD15" s="509">
        <v>0</v>
      </c>
      <c r="AE15" s="509">
        <v>0</v>
      </c>
      <c r="AF15" s="509">
        <v>0</v>
      </c>
      <c r="AG15" s="509">
        <v>0</v>
      </c>
      <c r="AH15" s="509">
        <v>0</v>
      </c>
      <c r="AI15" s="509">
        <v>0</v>
      </c>
      <c r="AJ15" s="509">
        <v>0</v>
      </c>
      <c r="AK15" s="509">
        <v>0</v>
      </c>
      <c r="AL15" s="509">
        <v>0</v>
      </c>
      <c r="AM15" s="509">
        <v>0</v>
      </c>
      <c r="AN15" s="509">
        <v>0</v>
      </c>
      <c r="AO15" s="509">
        <v>0</v>
      </c>
      <c r="AP15" s="509">
        <v>0</v>
      </c>
      <c r="AQ15" s="509">
        <v>0</v>
      </c>
      <c r="AR15" s="509">
        <v>0</v>
      </c>
      <c r="AS15" s="509">
        <v>0</v>
      </c>
      <c r="AT15" s="509">
        <v>0</v>
      </c>
      <c r="AU15" s="509">
        <v>0</v>
      </c>
      <c r="AV15" s="509">
        <v>0</v>
      </c>
      <c r="AW15" s="509">
        <v>0</v>
      </c>
      <c r="AX15" s="509">
        <v>0</v>
      </c>
      <c r="AY15" s="509">
        <v>0</v>
      </c>
      <c r="AZ15" s="509">
        <v>0</v>
      </c>
      <c r="BA15" s="509">
        <v>0</v>
      </c>
      <c r="BB15" s="509">
        <v>0</v>
      </c>
      <c r="BC15" s="509">
        <v>0</v>
      </c>
      <c r="BD15" s="509">
        <v>0</v>
      </c>
      <c r="BE15" s="509">
        <v>0</v>
      </c>
      <c r="BF15" s="509">
        <v>0</v>
      </c>
      <c r="BG15" s="509">
        <v>0</v>
      </c>
      <c r="BH15" s="509">
        <v>0</v>
      </c>
      <c r="BI15" s="509">
        <v>0</v>
      </c>
      <c r="BJ15" s="509">
        <v>0</v>
      </c>
      <c r="BK15" s="509">
        <v>0</v>
      </c>
      <c r="BL15" s="509">
        <v>202.19597112502819</v>
      </c>
      <c r="BM15" s="509">
        <v>298.50971591364902</v>
      </c>
      <c r="BN15" s="509">
        <v>408.00421011928688</v>
      </c>
      <c r="BO15" s="509">
        <v>472.31268500113845</v>
      </c>
      <c r="BP15" s="509">
        <v>527.80568466400962</v>
      </c>
      <c r="BQ15" s="509">
        <v>0</v>
      </c>
      <c r="BR15" s="509">
        <v>0</v>
      </c>
      <c r="BS15" s="509">
        <v>0</v>
      </c>
      <c r="BT15" s="509">
        <v>0</v>
      </c>
      <c r="BU15" s="509">
        <v>0</v>
      </c>
      <c r="BV15" s="509">
        <v>0</v>
      </c>
      <c r="BW15" s="509">
        <v>0</v>
      </c>
      <c r="BX15" s="484">
        <v>0</v>
      </c>
      <c r="BY15" s="484">
        <v>0</v>
      </c>
      <c r="BZ15" s="484">
        <v>0</v>
      </c>
      <c r="CA15" s="484">
        <v>0</v>
      </c>
      <c r="CB15" s="484">
        <v>0</v>
      </c>
      <c r="CC15" s="484">
        <v>0</v>
      </c>
      <c r="CD15" s="484">
        <v>0</v>
      </c>
      <c r="CE15" s="484">
        <v>0</v>
      </c>
      <c r="CF15" s="484">
        <v>0</v>
      </c>
      <c r="CG15" s="485">
        <v>0</v>
      </c>
    </row>
    <row r="16" spans="1:85" ht="26.25" customHeight="1" x14ac:dyDescent="0.35">
      <c r="A16" s="600"/>
      <c r="B16" s="62" t="s">
        <v>809</v>
      </c>
      <c r="C16" s="42"/>
      <c r="D16" s="509">
        <f t="shared" ref="D16:AI16" si="1">D19</f>
        <v>0</v>
      </c>
      <c r="E16" s="509">
        <f t="shared" si="1"/>
        <v>0</v>
      </c>
      <c r="F16" s="509">
        <f t="shared" si="1"/>
        <v>0</v>
      </c>
      <c r="G16" s="509">
        <f t="shared" si="1"/>
        <v>0</v>
      </c>
      <c r="H16" s="509">
        <f t="shared" si="1"/>
        <v>0</v>
      </c>
      <c r="I16" s="509">
        <f t="shared" si="1"/>
        <v>0</v>
      </c>
      <c r="J16" s="509">
        <f t="shared" si="1"/>
        <v>0</v>
      </c>
      <c r="K16" s="509">
        <f t="shared" si="1"/>
        <v>0</v>
      </c>
      <c r="L16" s="509">
        <f t="shared" si="1"/>
        <v>0</v>
      </c>
      <c r="M16" s="509">
        <f t="shared" si="1"/>
        <v>0</v>
      </c>
      <c r="N16" s="509">
        <f t="shared" si="1"/>
        <v>0</v>
      </c>
      <c r="O16" s="509">
        <f t="shared" si="1"/>
        <v>0</v>
      </c>
      <c r="P16" s="509">
        <f t="shared" si="1"/>
        <v>0</v>
      </c>
      <c r="Q16" s="509">
        <f t="shared" si="1"/>
        <v>0</v>
      </c>
      <c r="R16" s="509">
        <f t="shared" si="1"/>
        <v>0</v>
      </c>
      <c r="S16" s="509">
        <f t="shared" si="1"/>
        <v>0</v>
      </c>
      <c r="T16" s="509">
        <f t="shared" si="1"/>
        <v>0</v>
      </c>
      <c r="U16" s="509">
        <f t="shared" si="1"/>
        <v>0</v>
      </c>
      <c r="V16" s="509">
        <f t="shared" si="1"/>
        <v>0</v>
      </c>
      <c r="W16" s="509">
        <f t="shared" si="1"/>
        <v>0</v>
      </c>
      <c r="X16" s="509">
        <f t="shared" si="1"/>
        <v>0</v>
      </c>
      <c r="Y16" s="509">
        <f t="shared" si="1"/>
        <v>0</v>
      </c>
      <c r="Z16" s="509">
        <f t="shared" si="1"/>
        <v>0</v>
      </c>
      <c r="AA16" s="509">
        <f t="shared" si="1"/>
        <v>0</v>
      </c>
      <c r="AB16" s="509">
        <f t="shared" si="1"/>
        <v>0</v>
      </c>
      <c r="AC16" s="509">
        <f t="shared" si="1"/>
        <v>0</v>
      </c>
      <c r="AD16" s="509">
        <f t="shared" si="1"/>
        <v>0</v>
      </c>
      <c r="AE16" s="509">
        <f t="shared" si="1"/>
        <v>0</v>
      </c>
      <c r="AF16" s="509">
        <f t="shared" si="1"/>
        <v>0</v>
      </c>
      <c r="AG16" s="509">
        <f t="shared" si="1"/>
        <v>0</v>
      </c>
      <c r="AH16" s="509">
        <f t="shared" si="1"/>
        <v>189.0604099893182</v>
      </c>
      <c r="AI16" s="509">
        <f t="shared" si="1"/>
        <v>217.24186395918002</v>
      </c>
      <c r="AJ16" s="509">
        <f t="shared" ref="AJ16:BO16" si="2">AJ19</f>
        <v>291.64676658977385</v>
      </c>
      <c r="AK16" s="509">
        <f t="shared" si="2"/>
        <v>435.79447132057123</v>
      </c>
      <c r="AL16" s="509">
        <f t="shared" si="2"/>
        <v>531.64070822038082</v>
      </c>
      <c r="AM16" s="509">
        <f t="shared" si="2"/>
        <v>599.91337522552976</v>
      </c>
      <c r="AN16" s="509">
        <f t="shared" si="2"/>
        <v>667.59777746960162</v>
      </c>
      <c r="AO16" s="509">
        <f t="shared" si="2"/>
        <v>730.54411349699535</v>
      </c>
      <c r="AP16" s="509">
        <f t="shared" si="2"/>
        <v>805.60849456809274</v>
      </c>
      <c r="AQ16" s="509">
        <f t="shared" si="2"/>
        <v>838.18835992187337</v>
      </c>
      <c r="AR16" s="509">
        <f t="shared" si="2"/>
        <v>760.26900000000001</v>
      </c>
      <c r="AS16" s="509">
        <f t="shared" si="2"/>
        <v>936.29321192193368</v>
      </c>
      <c r="AT16" s="509">
        <f t="shared" si="2"/>
        <v>1162.117</v>
      </c>
      <c r="AU16" s="509">
        <f t="shared" si="2"/>
        <v>670.327</v>
      </c>
      <c r="AV16" s="509">
        <f t="shared" si="2"/>
        <v>724.20100000000002</v>
      </c>
      <c r="AW16" s="509">
        <f t="shared" si="2"/>
        <v>941.47799999999995</v>
      </c>
      <c r="AX16" s="509">
        <f t="shared" si="2"/>
        <v>973.24916299999973</v>
      </c>
      <c r="AY16" s="509">
        <f t="shared" si="2"/>
        <v>991.50290500000006</v>
      </c>
      <c r="AZ16" s="509">
        <f t="shared" si="2"/>
        <v>1035.1050220000002</v>
      </c>
      <c r="BA16" s="509">
        <f t="shared" si="2"/>
        <v>1079.5440269999999</v>
      </c>
      <c r="BB16" s="509">
        <f t="shared" si="2"/>
        <v>1124.7226409999994</v>
      </c>
      <c r="BC16" s="509">
        <f t="shared" si="2"/>
        <v>1163.735510948489</v>
      </c>
      <c r="BD16" s="509">
        <f t="shared" si="2"/>
        <v>1229.3620240181656</v>
      </c>
      <c r="BE16" s="509">
        <f t="shared" si="2"/>
        <v>1349.4457237699216</v>
      </c>
      <c r="BF16" s="509">
        <f t="shared" si="2"/>
        <v>1430.8457317625675</v>
      </c>
      <c r="BG16" s="509">
        <f t="shared" si="2"/>
        <v>1612.517104499429</v>
      </c>
      <c r="BH16" s="509">
        <f t="shared" si="2"/>
        <v>1828.5273484448542</v>
      </c>
      <c r="BI16" s="509">
        <f t="shared" si="2"/>
        <v>1843.2959341159444</v>
      </c>
      <c r="BJ16" s="509">
        <f t="shared" si="2"/>
        <v>2003.9939900362206</v>
      </c>
      <c r="BK16" s="509">
        <f t="shared" si="2"/>
        <v>2046.6136160962108</v>
      </c>
      <c r="BL16" s="509">
        <f t="shared" si="2"/>
        <v>2162.8252108384918</v>
      </c>
      <c r="BM16" s="509">
        <f t="shared" si="2"/>
        <v>2239.7459853678515</v>
      </c>
      <c r="BN16" s="509">
        <f t="shared" si="2"/>
        <v>2273.0145576027198</v>
      </c>
      <c r="BO16" s="509">
        <f t="shared" si="2"/>
        <v>2227.1295013956719</v>
      </c>
      <c r="BP16" s="509">
        <f t="shared" ref="BP16:CG16" si="3">BP19</f>
        <v>2136.5856605519407</v>
      </c>
      <c r="BQ16" s="509">
        <f t="shared" si="3"/>
        <v>0</v>
      </c>
      <c r="BR16" s="509">
        <f t="shared" si="3"/>
        <v>0</v>
      </c>
      <c r="BS16" s="509">
        <f t="shared" si="3"/>
        <v>0</v>
      </c>
      <c r="BT16" s="509">
        <f t="shared" si="3"/>
        <v>0</v>
      </c>
      <c r="BU16" s="509">
        <f t="shared" si="3"/>
        <v>0</v>
      </c>
      <c r="BV16" s="509">
        <f t="shared" si="3"/>
        <v>0</v>
      </c>
      <c r="BW16" s="509">
        <f t="shared" si="3"/>
        <v>0</v>
      </c>
      <c r="BX16" s="509">
        <f t="shared" si="3"/>
        <v>0</v>
      </c>
      <c r="BY16" s="509">
        <f t="shared" si="3"/>
        <v>0</v>
      </c>
      <c r="BZ16" s="509">
        <f t="shared" si="3"/>
        <v>0</v>
      </c>
      <c r="CA16" s="509">
        <f t="shared" si="3"/>
        <v>0</v>
      </c>
      <c r="CB16" s="509">
        <f t="shared" si="3"/>
        <v>0</v>
      </c>
      <c r="CC16" s="509">
        <f t="shared" si="3"/>
        <v>0</v>
      </c>
      <c r="CD16" s="509">
        <f t="shared" si="3"/>
        <v>0</v>
      </c>
      <c r="CE16" s="509">
        <f t="shared" si="3"/>
        <v>0</v>
      </c>
      <c r="CF16" s="509">
        <f t="shared" si="3"/>
        <v>0</v>
      </c>
      <c r="CG16" s="485">
        <f t="shared" si="3"/>
        <v>0</v>
      </c>
    </row>
    <row r="17" spans="1:85" x14ac:dyDescent="0.35">
      <c r="A17" s="600"/>
      <c r="B17" s="62" t="s">
        <v>810</v>
      </c>
      <c r="C17" s="42"/>
      <c r="D17" s="509">
        <f t="shared" ref="D17:AI17" si="4">SUM(D20:D23)</f>
        <v>0</v>
      </c>
      <c r="E17" s="509">
        <f t="shared" si="4"/>
        <v>0</v>
      </c>
      <c r="F17" s="509">
        <f t="shared" si="4"/>
        <v>0</v>
      </c>
      <c r="G17" s="509">
        <f t="shared" si="4"/>
        <v>0</v>
      </c>
      <c r="H17" s="509">
        <f t="shared" si="4"/>
        <v>0</v>
      </c>
      <c r="I17" s="509">
        <f t="shared" si="4"/>
        <v>0</v>
      </c>
      <c r="J17" s="509">
        <f t="shared" si="4"/>
        <v>0</v>
      </c>
      <c r="K17" s="509">
        <f t="shared" si="4"/>
        <v>0</v>
      </c>
      <c r="L17" s="509">
        <f t="shared" si="4"/>
        <v>0</v>
      </c>
      <c r="M17" s="509">
        <f t="shared" si="4"/>
        <v>0</v>
      </c>
      <c r="N17" s="509">
        <f t="shared" si="4"/>
        <v>0</v>
      </c>
      <c r="O17" s="509">
        <f t="shared" si="4"/>
        <v>0</v>
      </c>
      <c r="P17" s="509">
        <f t="shared" si="4"/>
        <v>0</v>
      </c>
      <c r="Q17" s="509">
        <f t="shared" si="4"/>
        <v>0</v>
      </c>
      <c r="R17" s="509">
        <f t="shared" si="4"/>
        <v>0</v>
      </c>
      <c r="S17" s="509">
        <f t="shared" si="4"/>
        <v>0</v>
      </c>
      <c r="T17" s="509">
        <f t="shared" si="4"/>
        <v>0</v>
      </c>
      <c r="U17" s="509">
        <f t="shared" si="4"/>
        <v>0</v>
      </c>
      <c r="V17" s="509">
        <f t="shared" si="4"/>
        <v>0</v>
      </c>
      <c r="W17" s="509">
        <f t="shared" si="4"/>
        <v>0</v>
      </c>
      <c r="X17" s="509">
        <f t="shared" si="4"/>
        <v>0</v>
      </c>
      <c r="Y17" s="509">
        <f t="shared" si="4"/>
        <v>0</v>
      </c>
      <c r="Z17" s="509">
        <f t="shared" si="4"/>
        <v>0</v>
      </c>
      <c r="AA17" s="509">
        <f t="shared" si="4"/>
        <v>0</v>
      </c>
      <c r="AB17" s="509">
        <f t="shared" si="4"/>
        <v>0</v>
      </c>
      <c r="AC17" s="509">
        <f t="shared" si="4"/>
        <v>0</v>
      </c>
      <c r="AD17" s="509">
        <f t="shared" si="4"/>
        <v>0</v>
      </c>
      <c r="AE17" s="509">
        <f t="shared" si="4"/>
        <v>0</v>
      </c>
      <c r="AF17" s="509">
        <f t="shared" si="4"/>
        <v>0</v>
      </c>
      <c r="AG17" s="509">
        <f t="shared" si="4"/>
        <v>0</v>
      </c>
      <c r="AH17" s="509">
        <f t="shared" si="4"/>
        <v>196.93959001068183</v>
      </c>
      <c r="AI17" s="509">
        <f t="shared" si="4"/>
        <v>227.75813604082006</v>
      </c>
      <c r="AJ17" s="509">
        <f t="shared" ref="AJ17:BO17" si="5">SUM(AJ20:AJ23)</f>
        <v>307.35323341022615</v>
      </c>
      <c r="AK17" s="509">
        <f t="shared" si="5"/>
        <v>454.80552867942873</v>
      </c>
      <c r="AL17" s="509">
        <f t="shared" si="5"/>
        <v>551.35929177961918</v>
      </c>
      <c r="AM17" s="509">
        <f t="shared" si="5"/>
        <v>618.08662477447024</v>
      </c>
      <c r="AN17" s="509">
        <f t="shared" si="5"/>
        <v>686.40222253039815</v>
      </c>
      <c r="AO17" s="509">
        <f t="shared" si="5"/>
        <v>748.45588650300476</v>
      </c>
      <c r="AP17" s="509">
        <f t="shared" si="5"/>
        <v>829.39150543190704</v>
      </c>
      <c r="AQ17" s="509">
        <f t="shared" si="5"/>
        <v>862.81164007812663</v>
      </c>
      <c r="AR17" s="509">
        <f t="shared" si="5"/>
        <v>604.86500000000012</v>
      </c>
      <c r="AS17" s="509">
        <f t="shared" si="5"/>
        <v>763.36878807806625</v>
      </c>
      <c r="AT17" s="509">
        <f t="shared" si="5"/>
        <v>960.69299999999987</v>
      </c>
      <c r="AU17" s="509">
        <f t="shared" si="5"/>
        <v>733.84</v>
      </c>
      <c r="AV17" s="509">
        <f t="shared" si="5"/>
        <v>968.37500000000023</v>
      </c>
      <c r="AW17" s="509">
        <f t="shared" si="5"/>
        <v>998.42199999999991</v>
      </c>
      <c r="AX17" s="509">
        <f t="shared" si="5"/>
        <v>1103.9621309999998</v>
      </c>
      <c r="AY17" s="509">
        <f t="shared" si="5"/>
        <v>1197.1680269999999</v>
      </c>
      <c r="AZ17" s="509">
        <f t="shared" si="5"/>
        <v>1275.5067700000002</v>
      </c>
      <c r="BA17" s="509">
        <f t="shared" si="5"/>
        <v>1315.1345980000001</v>
      </c>
      <c r="BB17" s="509">
        <f t="shared" si="5"/>
        <v>1327.6819739999989</v>
      </c>
      <c r="BC17" s="509">
        <f t="shared" si="5"/>
        <v>1347.1518148446023</v>
      </c>
      <c r="BD17" s="509">
        <f t="shared" si="5"/>
        <v>1345.1564549999996</v>
      </c>
      <c r="BE17" s="509">
        <f t="shared" si="5"/>
        <v>1336.3771304102056</v>
      </c>
      <c r="BF17" s="509">
        <f t="shared" si="5"/>
        <v>1403.0935666124119</v>
      </c>
      <c r="BG17" s="509">
        <f t="shared" si="5"/>
        <v>1613.6138907605705</v>
      </c>
      <c r="BH17" s="509">
        <f t="shared" si="5"/>
        <v>1728.4576144734931</v>
      </c>
      <c r="BI17" s="509">
        <f t="shared" si="5"/>
        <v>1930.7936408840555</v>
      </c>
      <c r="BJ17" s="509">
        <f t="shared" si="5"/>
        <v>1937.0327149637794</v>
      </c>
      <c r="BK17" s="509">
        <f t="shared" si="5"/>
        <v>1980.0739629037898</v>
      </c>
      <c r="BL17" s="509">
        <f t="shared" si="5"/>
        <v>2071.6184511615079</v>
      </c>
      <c r="BM17" s="509">
        <f t="shared" si="5"/>
        <v>2457.9322396321481</v>
      </c>
      <c r="BN17" s="509">
        <f t="shared" si="5"/>
        <v>2651.7587673972803</v>
      </c>
      <c r="BO17" s="509">
        <f t="shared" si="5"/>
        <v>2691.2493936043297</v>
      </c>
      <c r="BP17" s="509">
        <f t="shared" ref="BP17:CG17" si="6">SUM(BP20:BP23)</f>
        <v>2775.3624294480583</v>
      </c>
      <c r="BQ17" s="509">
        <f t="shared" si="6"/>
        <v>0</v>
      </c>
      <c r="BR17" s="509">
        <f t="shared" si="6"/>
        <v>0</v>
      </c>
      <c r="BS17" s="509">
        <f t="shared" si="6"/>
        <v>0</v>
      </c>
      <c r="BT17" s="509">
        <f t="shared" si="6"/>
        <v>0</v>
      </c>
      <c r="BU17" s="509">
        <f t="shared" si="6"/>
        <v>0</v>
      </c>
      <c r="BV17" s="509">
        <f t="shared" si="6"/>
        <v>0</v>
      </c>
      <c r="BW17" s="509">
        <f t="shared" si="6"/>
        <v>0</v>
      </c>
      <c r="BX17" s="509">
        <f t="shared" si="6"/>
        <v>0</v>
      </c>
      <c r="BY17" s="509">
        <f t="shared" si="6"/>
        <v>0</v>
      </c>
      <c r="BZ17" s="509">
        <f t="shared" si="6"/>
        <v>0</v>
      </c>
      <c r="CA17" s="509">
        <f t="shared" si="6"/>
        <v>0</v>
      </c>
      <c r="CB17" s="509">
        <f t="shared" si="6"/>
        <v>0</v>
      </c>
      <c r="CC17" s="509">
        <f t="shared" si="6"/>
        <v>0</v>
      </c>
      <c r="CD17" s="509">
        <f t="shared" si="6"/>
        <v>0</v>
      </c>
      <c r="CE17" s="509">
        <f t="shared" si="6"/>
        <v>0</v>
      </c>
      <c r="CF17" s="509">
        <f t="shared" si="6"/>
        <v>0</v>
      </c>
      <c r="CG17" s="485">
        <f t="shared" si="6"/>
        <v>0</v>
      </c>
    </row>
    <row r="18" spans="1:85" ht="26.25" customHeight="1" x14ac:dyDescent="0.35">
      <c r="A18" s="64"/>
      <c r="B18" s="42" t="s">
        <v>811</v>
      </c>
      <c r="C18" s="59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09"/>
      <c r="BH18" s="509"/>
      <c r="BI18" s="509"/>
      <c r="BJ18" s="509"/>
      <c r="BK18" s="509"/>
      <c r="BL18" s="509"/>
      <c r="BM18" s="509"/>
      <c r="BN18" s="509"/>
      <c r="BO18" s="509"/>
      <c r="BP18" s="509"/>
      <c r="BQ18" s="509"/>
      <c r="BR18" s="509"/>
      <c r="BS18" s="509"/>
      <c r="BT18" s="509"/>
      <c r="BU18" s="509"/>
      <c r="BV18" s="509"/>
      <c r="BW18" s="509"/>
      <c r="BX18" s="484"/>
      <c r="BY18" s="484"/>
      <c r="BZ18" s="484"/>
      <c r="CA18" s="484"/>
      <c r="CB18" s="484"/>
      <c r="CC18" s="484"/>
      <c r="CD18" s="484"/>
      <c r="CE18" s="484"/>
      <c r="CF18" s="484"/>
      <c r="CG18" s="485"/>
    </row>
    <row r="19" spans="1:85" x14ac:dyDescent="0.35">
      <c r="A19" s="600"/>
      <c r="B19" s="62" t="s">
        <v>812</v>
      </c>
      <c r="C19" s="599"/>
      <c r="D19" s="509">
        <v>0</v>
      </c>
      <c r="E19" s="509">
        <v>0</v>
      </c>
      <c r="F19" s="509">
        <v>0</v>
      </c>
      <c r="G19" s="509">
        <v>0</v>
      </c>
      <c r="H19" s="509">
        <v>0</v>
      </c>
      <c r="I19" s="509">
        <v>0</v>
      </c>
      <c r="J19" s="509">
        <v>0</v>
      </c>
      <c r="K19" s="509">
        <v>0</v>
      </c>
      <c r="L19" s="509">
        <v>0</v>
      </c>
      <c r="M19" s="509">
        <v>0</v>
      </c>
      <c r="N19" s="509">
        <v>0</v>
      </c>
      <c r="O19" s="509">
        <v>0</v>
      </c>
      <c r="P19" s="509">
        <v>0</v>
      </c>
      <c r="Q19" s="509">
        <v>0</v>
      </c>
      <c r="R19" s="509">
        <v>0</v>
      </c>
      <c r="S19" s="509">
        <v>0</v>
      </c>
      <c r="T19" s="509">
        <v>0</v>
      </c>
      <c r="U19" s="509">
        <v>0</v>
      </c>
      <c r="V19" s="509">
        <v>0</v>
      </c>
      <c r="W19" s="509">
        <v>0</v>
      </c>
      <c r="X19" s="509">
        <v>0</v>
      </c>
      <c r="Y19" s="509">
        <v>0</v>
      </c>
      <c r="Z19" s="509">
        <v>0</v>
      </c>
      <c r="AA19" s="509">
        <v>0</v>
      </c>
      <c r="AB19" s="509">
        <v>0</v>
      </c>
      <c r="AC19" s="509">
        <v>0</v>
      </c>
      <c r="AD19" s="509">
        <v>0</v>
      </c>
      <c r="AE19" s="509">
        <v>0</v>
      </c>
      <c r="AF19" s="509">
        <v>0</v>
      </c>
      <c r="AG19" s="509">
        <v>0</v>
      </c>
      <c r="AH19" s="509">
        <v>189.0604099893182</v>
      </c>
      <c r="AI19" s="509">
        <v>217.24186395918002</v>
      </c>
      <c r="AJ19" s="509">
        <v>291.64676658977385</v>
      </c>
      <c r="AK19" s="509">
        <v>435.79447132057123</v>
      </c>
      <c r="AL19" s="509">
        <v>531.64070822038082</v>
      </c>
      <c r="AM19" s="509">
        <v>599.91337522552976</v>
      </c>
      <c r="AN19" s="509">
        <v>667.59777746960162</v>
      </c>
      <c r="AO19" s="509">
        <v>730.54411349699535</v>
      </c>
      <c r="AP19" s="509">
        <v>805.60849456809274</v>
      </c>
      <c r="AQ19" s="509">
        <v>838.18835992187337</v>
      </c>
      <c r="AR19" s="509">
        <v>760.26900000000001</v>
      </c>
      <c r="AS19" s="509">
        <v>936.29321192193368</v>
      </c>
      <c r="AT19" s="509">
        <v>1162.117</v>
      </c>
      <c r="AU19" s="509">
        <v>670.327</v>
      </c>
      <c r="AV19" s="509">
        <v>724.20100000000002</v>
      </c>
      <c r="AW19" s="509">
        <v>941.47799999999995</v>
      </c>
      <c r="AX19" s="509">
        <v>973.24916299999973</v>
      </c>
      <c r="AY19" s="509">
        <v>991.50290500000006</v>
      </c>
      <c r="AZ19" s="509">
        <v>1035.1050220000002</v>
      </c>
      <c r="BA19" s="509">
        <v>1079.5440269999999</v>
      </c>
      <c r="BB19" s="509">
        <v>1124.7226409999994</v>
      </c>
      <c r="BC19" s="509">
        <v>1163.735510948489</v>
      </c>
      <c r="BD19" s="509">
        <v>1229.3620240181656</v>
      </c>
      <c r="BE19" s="509">
        <v>1349.4457237699216</v>
      </c>
      <c r="BF19" s="509">
        <v>1430.8457317625675</v>
      </c>
      <c r="BG19" s="509">
        <v>1612.517104499429</v>
      </c>
      <c r="BH19" s="509">
        <v>1828.5273484448542</v>
      </c>
      <c r="BI19" s="509">
        <v>1843.2959341159444</v>
      </c>
      <c r="BJ19" s="509">
        <v>2003.9939900362206</v>
      </c>
      <c r="BK19" s="509">
        <v>2046.6136160962108</v>
      </c>
      <c r="BL19" s="509">
        <v>2162.8252108384918</v>
      </c>
      <c r="BM19" s="509">
        <v>2239.7459853678515</v>
      </c>
      <c r="BN19" s="509">
        <v>2273.0145576027198</v>
      </c>
      <c r="BO19" s="509">
        <v>2227.1295013956719</v>
      </c>
      <c r="BP19" s="509">
        <v>2136.5856605519407</v>
      </c>
      <c r="BQ19" s="509">
        <v>0</v>
      </c>
      <c r="BR19" s="509">
        <v>0</v>
      </c>
      <c r="BS19" s="509">
        <v>0</v>
      </c>
      <c r="BT19" s="509">
        <v>0</v>
      </c>
      <c r="BU19" s="509">
        <v>0</v>
      </c>
      <c r="BV19" s="509">
        <v>0</v>
      </c>
      <c r="BW19" s="509">
        <v>0</v>
      </c>
      <c r="BX19" s="484">
        <v>0</v>
      </c>
      <c r="BY19" s="484">
        <v>0</v>
      </c>
      <c r="BZ19" s="484">
        <v>0</v>
      </c>
      <c r="CA19" s="484">
        <v>0</v>
      </c>
      <c r="CB19" s="484">
        <v>0</v>
      </c>
      <c r="CC19" s="484">
        <v>0</v>
      </c>
      <c r="CD19" s="484">
        <v>0</v>
      </c>
      <c r="CE19" s="484">
        <v>0</v>
      </c>
      <c r="CF19" s="484">
        <v>0</v>
      </c>
      <c r="CG19" s="485">
        <v>0</v>
      </c>
    </row>
    <row r="20" spans="1:85" x14ac:dyDescent="0.35">
      <c r="A20" s="600"/>
      <c r="B20" s="62" t="s">
        <v>586</v>
      </c>
      <c r="C20" s="599"/>
      <c r="D20" s="509">
        <v>0</v>
      </c>
      <c r="E20" s="509">
        <v>0</v>
      </c>
      <c r="F20" s="509">
        <v>0</v>
      </c>
      <c r="G20" s="509">
        <v>0</v>
      </c>
      <c r="H20" s="509">
        <v>0</v>
      </c>
      <c r="I20" s="509">
        <v>0</v>
      </c>
      <c r="J20" s="509">
        <v>0</v>
      </c>
      <c r="K20" s="509">
        <v>0</v>
      </c>
      <c r="L20" s="509">
        <v>0</v>
      </c>
      <c r="M20" s="509">
        <v>0</v>
      </c>
      <c r="N20" s="509">
        <v>0</v>
      </c>
      <c r="O20" s="509">
        <v>0</v>
      </c>
      <c r="P20" s="509">
        <v>0</v>
      </c>
      <c r="Q20" s="509">
        <v>0</v>
      </c>
      <c r="R20" s="509">
        <v>0</v>
      </c>
      <c r="S20" s="509">
        <v>0</v>
      </c>
      <c r="T20" s="509">
        <v>0</v>
      </c>
      <c r="U20" s="509">
        <v>0</v>
      </c>
      <c r="V20" s="509">
        <v>0</v>
      </c>
      <c r="W20" s="509">
        <v>0</v>
      </c>
      <c r="X20" s="509">
        <v>0</v>
      </c>
      <c r="Y20" s="509">
        <v>0</v>
      </c>
      <c r="Z20" s="509">
        <v>0</v>
      </c>
      <c r="AA20" s="509">
        <v>0</v>
      </c>
      <c r="AB20" s="509">
        <v>0</v>
      </c>
      <c r="AC20" s="509">
        <v>0</v>
      </c>
      <c r="AD20" s="509">
        <v>0</v>
      </c>
      <c r="AE20" s="509">
        <v>0</v>
      </c>
      <c r="AF20" s="509">
        <v>0</v>
      </c>
      <c r="AG20" s="509">
        <v>0</v>
      </c>
      <c r="AH20" s="509">
        <v>27.502827272667155</v>
      </c>
      <c r="AI20" s="509">
        <v>31.585852043726426</v>
      </c>
      <c r="AJ20" s="509">
        <v>42.384582121077884</v>
      </c>
      <c r="AK20" s="509">
        <v>63.213077234706887</v>
      </c>
      <c r="AL20" s="509">
        <v>76.776376134597115</v>
      </c>
      <c r="AM20" s="509">
        <v>86.294927523123278</v>
      </c>
      <c r="AN20" s="509">
        <v>96.19980924653629</v>
      </c>
      <c r="AO20" s="509">
        <v>104.64116166965778</v>
      </c>
      <c r="AP20" s="509">
        <v>116.03413200590694</v>
      </c>
      <c r="AQ20" s="509">
        <v>120.6229520803748</v>
      </c>
      <c r="AR20" s="509">
        <v>83.058999999999997</v>
      </c>
      <c r="AS20" s="509">
        <v>114.8284154022263</v>
      </c>
      <c r="AT20" s="509">
        <v>166.71700000000001</v>
      </c>
      <c r="AU20" s="509">
        <v>112.279</v>
      </c>
      <c r="AV20" s="509">
        <v>146.14699999999999</v>
      </c>
      <c r="AW20" s="509">
        <v>188.857</v>
      </c>
      <c r="AX20" s="509">
        <v>237.89668399999994</v>
      </c>
      <c r="AY20" s="509">
        <v>279.43384600000002</v>
      </c>
      <c r="AZ20" s="509">
        <v>318.77796300000006</v>
      </c>
      <c r="BA20" s="509">
        <v>366.771837</v>
      </c>
      <c r="BB20" s="509">
        <v>408.74446599999976</v>
      </c>
      <c r="BC20" s="509">
        <v>444.9005951357899</v>
      </c>
      <c r="BD20" s="509">
        <v>486.32011499999982</v>
      </c>
      <c r="BE20" s="509">
        <v>528.76477520781191</v>
      </c>
      <c r="BF20" s="509">
        <v>593.43878223860281</v>
      </c>
      <c r="BG20" s="509">
        <v>700.71103272999665</v>
      </c>
      <c r="BH20" s="509">
        <v>750.02694315173312</v>
      </c>
      <c r="BI20" s="509">
        <v>839.96132516636135</v>
      </c>
      <c r="BJ20" s="509">
        <v>805.30950638016247</v>
      </c>
      <c r="BK20" s="509">
        <v>828.09404862651547</v>
      </c>
      <c r="BL20" s="509">
        <v>869.82127433533924</v>
      </c>
      <c r="BM20" s="509">
        <v>950.96467470191726</v>
      </c>
      <c r="BN20" s="509">
        <v>1008.5423032163782</v>
      </c>
      <c r="BO20" s="509">
        <v>1020.7892962954842</v>
      </c>
      <c r="BP20" s="509">
        <v>1035.9458838204823</v>
      </c>
      <c r="BQ20" s="509">
        <v>0</v>
      </c>
      <c r="BR20" s="509">
        <v>0</v>
      </c>
      <c r="BS20" s="509">
        <v>0</v>
      </c>
      <c r="BT20" s="509">
        <v>0</v>
      </c>
      <c r="BU20" s="509">
        <v>0</v>
      </c>
      <c r="BV20" s="509">
        <v>0</v>
      </c>
      <c r="BW20" s="509">
        <v>0</v>
      </c>
      <c r="BX20" s="484">
        <v>0</v>
      </c>
      <c r="BY20" s="484">
        <v>0</v>
      </c>
      <c r="BZ20" s="484">
        <v>0</v>
      </c>
      <c r="CA20" s="484">
        <v>0</v>
      </c>
      <c r="CB20" s="484">
        <v>0</v>
      </c>
      <c r="CC20" s="484">
        <v>0</v>
      </c>
      <c r="CD20" s="484">
        <v>0</v>
      </c>
      <c r="CE20" s="484">
        <v>0</v>
      </c>
      <c r="CF20" s="484">
        <v>0</v>
      </c>
      <c r="CG20" s="485">
        <v>0</v>
      </c>
    </row>
    <row r="21" spans="1:85" x14ac:dyDescent="0.35">
      <c r="A21" s="600"/>
      <c r="B21" s="62" t="s">
        <v>813</v>
      </c>
      <c r="C21" s="599"/>
      <c r="D21" s="509">
        <v>0</v>
      </c>
      <c r="E21" s="509">
        <v>0</v>
      </c>
      <c r="F21" s="509">
        <v>0</v>
      </c>
      <c r="G21" s="509">
        <v>0</v>
      </c>
      <c r="H21" s="509">
        <v>0</v>
      </c>
      <c r="I21" s="509">
        <v>0</v>
      </c>
      <c r="J21" s="509">
        <v>0</v>
      </c>
      <c r="K21" s="509">
        <v>0</v>
      </c>
      <c r="L21" s="509">
        <v>0</v>
      </c>
      <c r="M21" s="509">
        <v>0</v>
      </c>
      <c r="N21" s="509">
        <v>0</v>
      </c>
      <c r="O21" s="509">
        <v>0</v>
      </c>
      <c r="P21" s="509">
        <v>0</v>
      </c>
      <c r="Q21" s="509">
        <v>0</v>
      </c>
      <c r="R21" s="509">
        <v>0</v>
      </c>
      <c r="S21" s="509">
        <v>0</v>
      </c>
      <c r="T21" s="509">
        <v>0</v>
      </c>
      <c r="U21" s="509">
        <v>0</v>
      </c>
      <c r="V21" s="509">
        <v>0</v>
      </c>
      <c r="W21" s="509">
        <v>0</v>
      </c>
      <c r="X21" s="509">
        <v>0</v>
      </c>
      <c r="Y21" s="509">
        <v>0</v>
      </c>
      <c r="Z21" s="509">
        <v>0</v>
      </c>
      <c r="AA21" s="509">
        <v>0</v>
      </c>
      <c r="AB21" s="509">
        <v>0</v>
      </c>
      <c r="AC21" s="509">
        <v>0</v>
      </c>
      <c r="AD21" s="509">
        <v>0</v>
      </c>
      <c r="AE21" s="509">
        <v>0</v>
      </c>
      <c r="AF21" s="509">
        <v>0</v>
      </c>
      <c r="AG21" s="509">
        <v>0</v>
      </c>
      <c r="AH21" s="509">
        <v>88.945632781705058</v>
      </c>
      <c r="AI21" s="509">
        <v>102.63989716099778</v>
      </c>
      <c r="AJ21" s="509">
        <v>138.3856917255178</v>
      </c>
      <c r="AK21" s="509">
        <v>205.51754927689734</v>
      </c>
      <c r="AL21" s="509">
        <v>249.99250242525952</v>
      </c>
      <c r="AM21" s="509">
        <v>281.05739095461479</v>
      </c>
      <c r="AN21" s="509">
        <v>312.24655644943772</v>
      </c>
      <c r="AO21" s="509">
        <v>341.18609501439198</v>
      </c>
      <c r="AP21" s="509">
        <v>377.30402508543466</v>
      </c>
      <c r="AQ21" s="509">
        <v>392.27715570427546</v>
      </c>
      <c r="AR21" s="509">
        <v>216.39</v>
      </c>
      <c r="AS21" s="509">
        <v>243.14730758287362</v>
      </c>
      <c r="AT21" s="509">
        <v>222.857</v>
      </c>
      <c r="AU21" s="509">
        <v>185.916</v>
      </c>
      <c r="AV21" s="509">
        <v>219.042</v>
      </c>
      <c r="AW21" s="509">
        <v>306.87099999999998</v>
      </c>
      <c r="AX21" s="509">
        <v>345.70058699999993</v>
      </c>
      <c r="AY21" s="509">
        <v>383.72152899999998</v>
      </c>
      <c r="AZ21" s="509">
        <v>408.69452700000005</v>
      </c>
      <c r="BA21" s="509">
        <v>423.69869799999998</v>
      </c>
      <c r="BB21" s="509">
        <v>442.26725699999969</v>
      </c>
      <c r="BC21" s="509">
        <v>458.38614234181148</v>
      </c>
      <c r="BD21" s="509">
        <v>449.61359899999985</v>
      </c>
      <c r="BE21" s="509">
        <v>447.65738801479245</v>
      </c>
      <c r="BF21" s="509">
        <v>456.77495423193301</v>
      </c>
      <c r="BG21" s="509">
        <v>524.55682653580504</v>
      </c>
      <c r="BH21" s="509">
        <v>571.40950903414523</v>
      </c>
      <c r="BI21" s="509">
        <v>632.58899092529441</v>
      </c>
      <c r="BJ21" s="509">
        <v>623.4840715467576</v>
      </c>
      <c r="BK21" s="509">
        <v>618.93076704709995</v>
      </c>
      <c r="BL21" s="509">
        <v>631.6028273544332</v>
      </c>
      <c r="BM21" s="509">
        <v>678.72746288485951</v>
      </c>
      <c r="BN21" s="509">
        <v>743.17843271133438</v>
      </c>
      <c r="BO21" s="509">
        <v>750.37605441262167</v>
      </c>
      <c r="BP21" s="509">
        <v>756.7359161644182</v>
      </c>
      <c r="BQ21" s="509">
        <v>0</v>
      </c>
      <c r="BR21" s="509">
        <v>0</v>
      </c>
      <c r="BS21" s="509">
        <v>0</v>
      </c>
      <c r="BT21" s="509">
        <v>0</v>
      </c>
      <c r="BU21" s="509">
        <v>0</v>
      </c>
      <c r="BV21" s="509">
        <v>0</v>
      </c>
      <c r="BW21" s="509">
        <v>0</v>
      </c>
      <c r="BX21" s="484">
        <v>0</v>
      </c>
      <c r="BY21" s="484">
        <v>0</v>
      </c>
      <c r="BZ21" s="484">
        <v>0</v>
      </c>
      <c r="CA21" s="484">
        <v>0</v>
      </c>
      <c r="CB21" s="484">
        <v>0</v>
      </c>
      <c r="CC21" s="484">
        <v>0</v>
      </c>
      <c r="CD21" s="484">
        <v>0</v>
      </c>
      <c r="CE21" s="484">
        <v>0</v>
      </c>
      <c r="CF21" s="484">
        <v>0</v>
      </c>
      <c r="CG21" s="485">
        <v>0</v>
      </c>
    </row>
    <row r="22" spans="1:85" x14ac:dyDescent="0.35">
      <c r="A22" s="600"/>
      <c r="B22" s="62" t="s">
        <v>542</v>
      </c>
      <c r="C22" s="599"/>
      <c r="D22" s="509">
        <v>0</v>
      </c>
      <c r="E22" s="509">
        <v>0</v>
      </c>
      <c r="F22" s="509">
        <v>0</v>
      </c>
      <c r="G22" s="509">
        <v>0</v>
      </c>
      <c r="H22" s="509">
        <v>0</v>
      </c>
      <c r="I22" s="509">
        <v>0</v>
      </c>
      <c r="J22" s="509">
        <v>0</v>
      </c>
      <c r="K22" s="509">
        <v>0</v>
      </c>
      <c r="L22" s="509">
        <v>0</v>
      </c>
      <c r="M22" s="509">
        <v>0</v>
      </c>
      <c r="N22" s="509">
        <v>0</v>
      </c>
      <c r="O22" s="509">
        <v>0</v>
      </c>
      <c r="P22" s="509">
        <v>0</v>
      </c>
      <c r="Q22" s="509">
        <v>0</v>
      </c>
      <c r="R22" s="509">
        <v>0</v>
      </c>
      <c r="S22" s="509">
        <v>0</v>
      </c>
      <c r="T22" s="509">
        <v>0</v>
      </c>
      <c r="U22" s="509">
        <v>0</v>
      </c>
      <c r="V22" s="509">
        <v>0</v>
      </c>
      <c r="W22" s="509">
        <v>0</v>
      </c>
      <c r="X22" s="509">
        <v>0</v>
      </c>
      <c r="Y22" s="509">
        <v>0</v>
      </c>
      <c r="Z22" s="509">
        <v>0</v>
      </c>
      <c r="AA22" s="509">
        <v>0</v>
      </c>
      <c r="AB22" s="509">
        <v>0</v>
      </c>
      <c r="AC22" s="509">
        <v>0</v>
      </c>
      <c r="AD22" s="509">
        <v>0</v>
      </c>
      <c r="AE22" s="509">
        <v>0</v>
      </c>
      <c r="AF22" s="509">
        <v>0</v>
      </c>
      <c r="AG22" s="509">
        <v>0</v>
      </c>
      <c r="AH22" s="509">
        <v>73.242794596669199</v>
      </c>
      <c r="AI22" s="509">
        <v>85.168081893459714</v>
      </c>
      <c r="AJ22" s="509">
        <v>115.30566723086193</v>
      </c>
      <c r="AK22" s="509">
        <v>169.32691721496712</v>
      </c>
      <c r="AL22" s="509">
        <v>204.21808645897408</v>
      </c>
      <c r="AM22" s="509">
        <v>227.83044737490729</v>
      </c>
      <c r="AN22" s="509">
        <v>252.51033820403745</v>
      </c>
      <c r="AO22" s="509">
        <v>274.82477751762963</v>
      </c>
      <c r="AP22" s="509">
        <v>305.30618267506998</v>
      </c>
      <c r="AQ22" s="509">
        <v>317.94417999582299</v>
      </c>
      <c r="AR22" s="509">
        <v>223.36600000000001</v>
      </c>
      <c r="AS22" s="509">
        <v>286.63975529133552</v>
      </c>
      <c r="AT22" s="509">
        <v>372.90100000000001</v>
      </c>
      <c r="AU22" s="509">
        <v>327.95400000000001</v>
      </c>
      <c r="AV22" s="509">
        <v>480.35</v>
      </c>
      <c r="AW22" s="509">
        <v>380.02</v>
      </c>
      <c r="AX22" s="509">
        <v>382.28165999999993</v>
      </c>
      <c r="AY22" s="509">
        <v>366.89570099999997</v>
      </c>
      <c r="AZ22" s="509">
        <v>361.93527000000006</v>
      </c>
      <c r="BA22" s="509">
        <v>314.93220000000008</v>
      </c>
      <c r="BB22" s="509">
        <v>270.82839699999982</v>
      </c>
      <c r="BC22" s="509">
        <v>249.93090682948699</v>
      </c>
      <c r="BD22" s="509">
        <v>226.13233899999992</v>
      </c>
      <c r="BE22" s="509">
        <v>192.60883676756498</v>
      </c>
      <c r="BF22" s="509">
        <v>192.05057165464862</v>
      </c>
      <c r="BG22" s="509">
        <v>171.31617186991193</v>
      </c>
      <c r="BH22" s="509">
        <v>217.85321717670377</v>
      </c>
      <c r="BI22" s="509">
        <v>241.13550347906477</v>
      </c>
      <c r="BJ22" s="509">
        <v>243.50566881771863</v>
      </c>
      <c r="BK22" s="509">
        <v>242.59360966221021</v>
      </c>
      <c r="BL22" s="509">
        <v>285.76615929922252</v>
      </c>
      <c r="BM22" s="509">
        <v>460.43987830568727</v>
      </c>
      <c r="BN22" s="509">
        <v>455.5631536628552</v>
      </c>
      <c r="BO22" s="509">
        <v>451.67751435741542</v>
      </c>
      <c r="BP22" s="509">
        <v>463.81295775151688</v>
      </c>
      <c r="BQ22" s="509">
        <v>0</v>
      </c>
      <c r="BR22" s="509">
        <v>0</v>
      </c>
      <c r="BS22" s="509">
        <v>0</v>
      </c>
      <c r="BT22" s="509">
        <v>0</v>
      </c>
      <c r="BU22" s="509">
        <v>0</v>
      </c>
      <c r="BV22" s="509">
        <v>0</v>
      </c>
      <c r="BW22" s="509">
        <v>0</v>
      </c>
      <c r="BX22" s="484">
        <v>0</v>
      </c>
      <c r="BY22" s="484">
        <v>0</v>
      </c>
      <c r="BZ22" s="484">
        <v>0</v>
      </c>
      <c r="CA22" s="484">
        <v>0</v>
      </c>
      <c r="CB22" s="484">
        <v>0</v>
      </c>
      <c r="CC22" s="484">
        <v>0</v>
      </c>
      <c r="CD22" s="484">
        <v>0</v>
      </c>
      <c r="CE22" s="484">
        <v>0</v>
      </c>
      <c r="CF22" s="484">
        <v>0</v>
      </c>
      <c r="CG22" s="485">
        <v>0</v>
      </c>
    </row>
    <row r="23" spans="1:85" x14ac:dyDescent="0.35">
      <c r="A23" s="42"/>
      <c r="B23" s="62" t="s">
        <v>814</v>
      </c>
      <c r="C23" s="599"/>
      <c r="D23" s="509">
        <v>0</v>
      </c>
      <c r="E23" s="509">
        <v>0</v>
      </c>
      <c r="F23" s="509">
        <v>0</v>
      </c>
      <c r="G23" s="509">
        <v>0</v>
      </c>
      <c r="H23" s="509">
        <v>0</v>
      </c>
      <c r="I23" s="509">
        <v>0</v>
      </c>
      <c r="J23" s="509">
        <v>0</v>
      </c>
      <c r="K23" s="509">
        <v>0</v>
      </c>
      <c r="L23" s="509">
        <v>0</v>
      </c>
      <c r="M23" s="509">
        <v>0</v>
      </c>
      <c r="N23" s="509">
        <v>0</v>
      </c>
      <c r="O23" s="509">
        <v>0</v>
      </c>
      <c r="P23" s="509">
        <v>0</v>
      </c>
      <c r="Q23" s="509">
        <v>0</v>
      </c>
      <c r="R23" s="509">
        <v>0</v>
      </c>
      <c r="S23" s="509">
        <v>0</v>
      </c>
      <c r="T23" s="509">
        <v>0</v>
      </c>
      <c r="U23" s="509">
        <v>0</v>
      </c>
      <c r="V23" s="509">
        <v>0</v>
      </c>
      <c r="W23" s="509">
        <v>0</v>
      </c>
      <c r="X23" s="509">
        <v>0</v>
      </c>
      <c r="Y23" s="509">
        <v>0</v>
      </c>
      <c r="Z23" s="509">
        <v>0</v>
      </c>
      <c r="AA23" s="509">
        <v>0</v>
      </c>
      <c r="AB23" s="509">
        <v>0</v>
      </c>
      <c r="AC23" s="509">
        <v>0</v>
      </c>
      <c r="AD23" s="509">
        <v>0</v>
      </c>
      <c r="AE23" s="509">
        <v>0</v>
      </c>
      <c r="AF23" s="509">
        <v>0</v>
      </c>
      <c r="AG23" s="509">
        <v>0</v>
      </c>
      <c r="AH23" s="509">
        <v>7.2483353596404072</v>
      </c>
      <c r="AI23" s="509">
        <v>8.3643049426361529</v>
      </c>
      <c r="AJ23" s="509">
        <v>11.277292332768525</v>
      </c>
      <c r="AK23" s="509">
        <v>16.747984952857394</v>
      </c>
      <c r="AL23" s="509">
        <v>20.372326760788525</v>
      </c>
      <c r="AM23" s="509">
        <v>22.903858921824849</v>
      </c>
      <c r="AN23" s="509">
        <v>25.445518630386744</v>
      </c>
      <c r="AO23" s="509">
        <v>27.803852301325378</v>
      </c>
      <c r="AP23" s="509">
        <v>30.747165665495459</v>
      </c>
      <c r="AQ23" s="509">
        <v>31.967352297653349</v>
      </c>
      <c r="AR23" s="509">
        <v>82.050000000000196</v>
      </c>
      <c r="AS23" s="509">
        <v>118.75330980163085</v>
      </c>
      <c r="AT23" s="509">
        <v>198.21799999999985</v>
      </c>
      <c r="AU23" s="509">
        <v>107.69100000000003</v>
      </c>
      <c r="AV23" s="509">
        <v>122.83600000000021</v>
      </c>
      <c r="AW23" s="509">
        <v>122.67399999999998</v>
      </c>
      <c r="AX23" s="509">
        <v>138.08320000000001</v>
      </c>
      <c r="AY23" s="509">
        <v>167.11695100000003</v>
      </c>
      <c r="AZ23" s="509">
        <v>186.09901000000005</v>
      </c>
      <c r="BA23" s="509">
        <v>209.73186299999998</v>
      </c>
      <c r="BB23" s="509">
        <v>205.84185399999987</v>
      </c>
      <c r="BC23" s="509">
        <v>193.93417053751386</v>
      </c>
      <c r="BD23" s="509">
        <v>183.09040199999998</v>
      </c>
      <c r="BE23" s="509">
        <v>167.34613042003627</v>
      </c>
      <c r="BF23" s="509">
        <v>160.82925848722746</v>
      </c>
      <c r="BG23" s="509">
        <v>217.02985962485695</v>
      </c>
      <c r="BH23" s="509">
        <v>189.16794511091098</v>
      </c>
      <c r="BI23" s="509">
        <v>217.10782131333502</v>
      </c>
      <c r="BJ23" s="509">
        <v>264.73346821914066</v>
      </c>
      <c r="BK23" s="509">
        <v>290.45553756796437</v>
      </c>
      <c r="BL23" s="509">
        <v>284.42819017251315</v>
      </c>
      <c r="BM23" s="509">
        <v>367.80022373968399</v>
      </c>
      <c r="BN23" s="509">
        <v>444.4748778067123</v>
      </c>
      <c r="BO23" s="509">
        <v>468.40652853880829</v>
      </c>
      <c r="BP23" s="509">
        <v>518.86767171164104</v>
      </c>
      <c r="BQ23" s="509">
        <v>0</v>
      </c>
      <c r="BR23" s="509">
        <v>0</v>
      </c>
      <c r="BS23" s="509">
        <v>0</v>
      </c>
      <c r="BT23" s="509">
        <v>0</v>
      </c>
      <c r="BU23" s="509">
        <v>0</v>
      </c>
      <c r="BV23" s="509">
        <v>0</v>
      </c>
      <c r="BW23" s="509">
        <v>0</v>
      </c>
      <c r="BX23" s="484">
        <v>0</v>
      </c>
      <c r="BY23" s="484">
        <v>0</v>
      </c>
      <c r="BZ23" s="484">
        <v>0</v>
      </c>
      <c r="CA23" s="484">
        <v>0</v>
      </c>
      <c r="CB23" s="484">
        <v>0</v>
      </c>
      <c r="CC23" s="484">
        <v>0</v>
      </c>
      <c r="CD23" s="484">
        <v>0</v>
      </c>
      <c r="CE23" s="484">
        <v>0</v>
      </c>
      <c r="CF23" s="484">
        <v>0</v>
      </c>
      <c r="CG23" s="485">
        <v>0</v>
      </c>
    </row>
    <row r="24" spans="1:85" ht="26.25" customHeight="1" x14ac:dyDescent="0.35">
      <c r="A24" s="600"/>
      <c r="B24" s="62" t="s">
        <v>810</v>
      </c>
      <c r="C24" s="599"/>
      <c r="D24" s="509">
        <f t="shared" ref="D24:AI24" si="7">SUM(D20:D23)</f>
        <v>0</v>
      </c>
      <c r="E24" s="509">
        <f t="shared" si="7"/>
        <v>0</v>
      </c>
      <c r="F24" s="509">
        <f t="shared" si="7"/>
        <v>0</v>
      </c>
      <c r="G24" s="509">
        <f t="shared" si="7"/>
        <v>0</v>
      </c>
      <c r="H24" s="509">
        <f t="shared" si="7"/>
        <v>0</v>
      </c>
      <c r="I24" s="509">
        <f t="shared" si="7"/>
        <v>0</v>
      </c>
      <c r="J24" s="509">
        <f t="shared" si="7"/>
        <v>0</v>
      </c>
      <c r="K24" s="509">
        <f t="shared" si="7"/>
        <v>0</v>
      </c>
      <c r="L24" s="509">
        <f t="shared" si="7"/>
        <v>0</v>
      </c>
      <c r="M24" s="509">
        <f t="shared" si="7"/>
        <v>0</v>
      </c>
      <c r="N24" s="509">
        <f t="shared" si="7"/>
        <v>0</v>
      </c>
      <c r="O24" s="509">
        <f t="shared" si="7"/>
        <v>0</v>
      </c>
      <c r="P24" s="509">
        <f t="shared" si="7"/>
        <v>0</v>
      </c>
      <c r="Q24" s="509">
        <f t="shared" si="7"/>
        <v>0</v>
      </c>
      <c r="R24" s="509">
        <f t="shared" si="7"/>
        <v>0</v>
      </c>
      <c r="S24" s="509">
        <f t="shared" si="7"/>
        <v>0</v>
      </c>
      <c r="T24" s="509">
        <f t="shared" si="7"/>
        <v>0</v>
      </c>
      <c r="U24" s="509">
        <f t="shared" si="7"/>
        <v>0</v>
      </c>
      <c r="V24" s="509">
        <f t="shared" si="7"/>
        <v>0</v>
      </c>
      <c r="W24" s="509">
        <f t="shared" si="7"/>
        <v>0</v>
      </c>
      <c r="X24" s="509">
        <f t="shared" si="7"/>
        <v>0</v>
      </c>
      <c r="Y24" s="509">
        <f t="shared" si="7"/>
        <v>0</v>
      </c>
      <c r="Z24" s="509">
        <f t="shared" si="7"/>
        <v>0</v>
      </c>
      <c r="AA24" s="509">
        <f t="shared" si="7"/>
        <v>0</v>
      </c>
      <c r="AB24" s="509">
        <f t="shared" si="7"/>
        <v>0</v>
      </c>
      <c r="AC24" s="509">
        <f t="shared" si="7"/>
        <v>0</v>
      </c>
      <c r="AD24" s="509">
        <f t="shared" si="7"/>
        <v>0</v>
      </c>
      <c r="AE24" s="509">
        <f t="shared" si="7"/>
        <v>0</v>
      </c>
      <c r="AF24" s="509">
        <f t="shared" si="7"/>
        <v>0</v>
      </c>
      <c r="AG24" s="509">
        <f t="shared" si="7"/>
        <v>0</v>
      </c>
      <c r="AH24" s="509">
        <f t="shared" si="7"/>
        <v>196.93959001068183</v>
      </c>
      <c r="AI24" s="509">
        <f t="shared" si="7"/>
        <v>227.75813604082006</v>
      </c>
      <c r="AJ24" s="509">
        <f t="shared" ref="AJ24:BO24" si="8">SUM(AJ20:AJ23)</f>
        <v>307.35323341022615</v>
      </c>
      <c r="AK24" s="509">
        <f t="shared" si="8"/>
        <v>454.80552867942873</v>
      </c>
      <c r="AL24" s="509">
        <f t="shared" si="8"/>
        <v>551.35929177961918</v>
      </c>
      <c r="AM24" s="509">
        <f t="shared" si="8"/>
        <v>618.08662477447024</v>
      </c>
      <c r="AN24" s="509">
        <f t="shared" si="8"/>
        <v>686.40222253039815</v>
      </c>
      <c r="AO24" s="509">
        <f t="shared" si="8"/>
        <v>748.45588650300476</v>
      </c>
      <c r="AP24" s="509">
        <f t="shared" si="8"/>
        <v>829.39150543190704</v>
      </c>
      <c r="AQ24" s="509">
        <f t="shared" si="8"/>
        <v>862.81164007812663</v>
      </c>
      <c r="AR24" s="509">
        <f t="shared" si="8"/>
        <v>604.86500000000012</v>
      </c>
      <c r="AS24" s="509">
        <f t="shared" si="8"/>
        <v>763.36878807806625</v>
      </c>
      <c r="AT24" s="509">
        <f t="shared" si="8"/>
        <v>960.69299999999987</v>
      </c>
      <c r="AU24" s="509">
        <f t="shared" si="8"/>
        <v>733.84</v>
      </c>
      <c r="AV24" s="509">
        <f t="shared" si="8"/>
        <v>968.37500000000023</v>
      </c>
      <c r="AW24" s="509">
        <f t="shared" si="8"/>
        <v>998.42199999999991</v>
      </c>
      <c r="AX24" s="509">
        <f t="shared" si="8"/>
        <v>1103.9621309999998</v>
      </c>
      <c r="AY24" s="509">
        <f t="shared" si="8"/>
        <v>1197.1680269999999</v>
      </c>
      <c r="AZ24" s="509">
        <f t="shared" si="8"/>
        <v>1275.5067700000002</v>
      </c>
      <c r="BA24" s="509">
        <f t="shared" si="8"/>
        <v>1315.1345980000001</v>
      </c>
      <c r="BB24" s="509">
        <f t="shared" si="8"/>
        <v>1327.6819739999989</v>
      </c>
      <c r="BC24" s="509">
        <f t="shared" si="8"/>
        <v>1347.1518148446023</v>
      </c>
      <c r="BD24" s="509">
        <f t="shared" si="8"/>
        <v>1345.1564549999996</v>
      </c>
      <c r="BE24" s="509">
        <f t="shared" si="8"/>
        <v>1336.3771304102056</v>
      </c>
      <c r="BF24" s="509">
        <f t="shared" si="8"/>
        <v>1403.0935666124119</v>
      </c>
      <c r="BG24" s="509">
        <f t="shared" si="8"/>
        <v>1613.6138907605705</v>
      </c>
      <c r="BH24" s="509">
        <f t="shared" si="8"/>
        <v>1728.4576144734931</v>
      </c>
      <c r="BI24" s="509">
        <f t="shared" si="8"/>
        <v>1930.7936408840555</v>
      </c>
      <c r="BJ24" s="509">
        <f t="shared" si="8"/>
        <v>1937.0327149637794</v>
      </c>
      <c r="BK24" s="509">
        <f t="shared" si="8"/>
        <v>1980.0739629037898</v>
      </c>
      <c r="BL24" s="509">
        <f t="shared" si="8"/>
        <v>2071.6184511615079</v>
      </c>
      <c r="BM24" s="509">
        <f t="shared" si="8"/>
        <v>2457.9322396321481</v>
      </c>
      <c r="BN24" s="509">
        <f t="shared" si="8"/>
        <v>2651.7587673972803</v>
      </c>
      <c r="BO24" s="509">
        <f t="shared" si="8"/>
        <v>2691.2493936043297</v>
      </c>
      <c r="BP24" s="509">
        <f t="shared" ref="BP24:CG24" si="9">SUM(BP20:BP23)</f>
        <v>2775.3624294480583</v>
      </c>
      <c r="BQ24" s="509">
        <f t="shared" si="9"/>
        <v>0</v>
      </c>
      <c r="BR24" s="509">
        <f t="shared" si="9"/>
        <v>0</v>
      </c>
      <c r="BS24" s="509">
        <f t="shared" si="9"/>
        <v>0</v>
      </c>
      <c r="BT24" s="509">
        <f t="shared" si="9"/>
        <v>0</v>
      </c>
      <c r="BU24" s="509">
        <f t="shared" si="9"/>
        <v>0</v>
      </c>
      <c r="BV24" s="509">
        <f t="shared" si="9"/>
        <v>0</v>
      </c>
      <c r="BW24" s="509">
        <f t="shared" si="9"/>
        <v>0</v>
      </c>
      <c r="BX24" s="484">
        <f t="shared" si="9"/>
        <v>0</v>
      </c>
      <c r="BY24" s="484">
        <f t="shared" si="9"/>
        <v>0</v>
      </c>
      <c r="BZ24" s="484">
        <f t="shared" si="9"/>
        <v>0</v>
      </c>
      <c r="CA24" s="484">
        <f t="shared" si="9"/>
        <v>0</v>
      </c>
      <c r="CB24" s="484">
        <f t="shared" si="9"/>
        <v>0</v>
      </c>
      <c r="CC24" s="484">
        <f t="shared" si="9"/>
        <v>0</v>
      </c>
      <c r="CD24" s="484">
        <f t="shared" si="9"/>
        <v>0</v>
      </c>
      <c r="CE24" s="484">
        <f t="shared" si="9"/>
        <v>0</v>
      </c>
      <c r="CF24" s="484">
        <f t="shared" si="9"/>
        <v>0</v>
      </c>
      <c r="CG24" s="485">
        <f t="shared" si="9"/>
        <v>0</v>
      </c>
    </row>
    <row r="25" spans="1:85" ht="26.25" customHeight="1" x14ac:dyDescent="0.35">
      <c r="A25" s="64"/>
      <c r="B25" s="42" t="s">
        <v>815</v>
      </c>
      <c r="C25" s="599"/>
      <c r="D25" s="509"/>
      <c r="E25" s="509"/>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c r="AJ25" s="509"/>
      <c r="AK25" s="509"/>
      <c r="AL25" s="509"/>
      <c r="AM25" s="509"/>
      <c r="AN25" s="509"/>
      <c r="AO25" s="509"/>
      <c r="AP25" s="509"/>
      <c r="AQ25" s="509"/>
      <c r="AR25" s="509"/>
      <c r="AS25" s="509"/>
      <c r="AT25" s="509"/>
      <c r="AU25" s="509"/>
      <c r="AV25" s="509"/>
      <c r="AW25" s="509"/>
      <c r="AX25" s="509"/>
      <c r="AY25" s="509"/>
      <c r="AZ25" s="509"/>
      <c r="BA25" s="509"/>
      <c r="BB25" s="509"/>
      <c r="BC25" s="509"/>
      <c r="BD25" s="509"/>
      <c r="BE25" s="509"/>
      <c r="BF25" s="509"/>
      <c r="BG25" s="509"/>
      <c r="BH25" s="509"/>
      <c r="BI25" s="509"/>
      <c r="BJ25" s="509"/>
      <c r="BK25" s="509"/>
      <c r="BL25" s="509"/>
      <c r="BM25" s="509"/>
      <c r="BN25" s="509"/>
      <c r="BO25" s="509"/>
      <c r="BP25" s="509"/>
      <c r="BQ25" s="509"/>
      <c r="BR25" s="509"/>
      <c r="BS25" s="509"/>
      <c r="BT25" s="509"/>
      <c r="BU25" s="509"/>
      <c r="BV25" s="509"/>
      <c r="BW25" s="509"/>
      <c r="BX25" s="484"/>
      <c r="BY25" s="484"/>
      <c r="BZ25" s="484"/>
      <c r="CA25" s="484"/>
      <c r="CB25" s="484"/>
      <c r="CC25" s="484"/>
      <c r="CD25" s="484"/>
      <c r="CE25" s="484"/>
      <c r="CF25" s="484"/>
      <c r="CG25" s="485"/>
    </row>
    <row r="26" spans="1:85" x14ac:dyDescent="0.35">
      <c r="A26" s="600"/>
      <c r="B26" s="62" t="s">
        <v>25</v>
      </c>
      <c r="C26" s="599"/>
      <c r="D26" s="509">
        <f t="shared" ref="D26:AI26" si="10">SUM(D27:D29)</f>
        <v>0</v>
      </c>
      <c r="E26" s="509">
        <f t="shared" si="10"/>
        <v>0</v>
      </c>
      <c r="F26" s="509">
        <f t="shared" si="10"/>
        <v>0</v>
      </c>
      <c r="G26" s="509">
        <f t="shared" si="10"/>
        <v>0</v>
      </c>
      <c r="H26" s="509">
        <f t="shared" si="10"/>
        <v>0</v>
      </c>
      <c r="I26" s="509">
        <f t="shared" si="10"/>
        <v>0</v>
      </c>
      <c r="J26" s="509">
        <f t="shared" si="10"/>
        <v>0</v>
      </c>
      <c r="K26" s="509">
        <f t="shared" si="10"/>
        <v>0</v>
      </c>
      <c r="L26" s="509">
        <f t="shared" si="10"/>
        <v>0</v>
      </c>
      <c r="M26" s="509">
        <f t="shared" si="10"/>
        <v>0</v>
      </c>
      <c r="N26" s="509">
        <f t="shared" si="10"/>
        <v>0</v>
      </c>
      <c r="O26" s="509">
        <f t="shared" si="10"/>
        <v>0</v>
      </c>
      <c r="P26" s="509">
        <f t="shared" si="10"/>
        <v>0</v>
      </c>
      <c r="Q26" s="509">
        <f t="shared" si="10"/>
        <v>0</v>
      </c>
      <c r="R26" s="509">
        <f t="shared" si="10"/>
        <v>0</v>
      </c>
      <c r="S26" s="509">
        <f t="shared" si="10"/>
        <v>0</v>
      </c>
      <c r="T26" s="509">
        <f t="shared" si="10"/>
        <v>0</v>
      </c>
      <c r="U26" s="509">
        <f t="shared" si="10"/>
        <v>0</v>
      </c>
      <c r="V26" s="509">
        <f t="shared" si="10"/>
        <v>0</v>
      </c>
      <c r="W26" s="509">
        <f t="shared" si="10"/>
        <v>0</v>
      </c>
      <c r="X26" s="509">
        <f t="shared" si="10"/>
        <v>0</v>
      </c>
      <c r="Y26" s="509">
        <f t="shared" si="10"/>
        <v>0</v>
      </c>
      <c r="Z26" s="509">
        <f t="shared" si="10"/>
        <v>0</v>
      </c>
      <c r="AA26" s="509">
        <f t="shared" si="10"/>
        <v>0</v>
      </c>
      <c r="AB26" s="509">
        <f t="shared" si="10"/>
        <v>0</v>
      </c>
      <c r="AC26" s="509">
        <f t="shared" si="10"/>
        <v>0</v>
      </c>
      <c r="AD26" s="509">
        <f t="shared" si="10"/>
        <v>0</v>
      </c>
      <c r="AE26" s="509">
        <f t="shared" si="10"/>
        <v>0</v>
      </c>
      <c r="AF26" s="509">
        <f t="shared" si="10"/>
        <v>0</v>
      </c>
      <c r="AG26" s="509">
        <f t="shared" si="10"/>
        <v>0</v>
      </c>
      <c r="AH26" s="509">
        <f t="shared" si="10"/>
        <v>0</v>
      </c>
      <c r="AI26" s="509">
        <f t="shared" si="10"/>
        <v>0</v>
      </c>
      <c r="AJ26" s="509">
        <f t="shared" ref="AJ26:BO26" si="11">SUM(AJ27:AJ29)</f>
        <v>0</v>
      </c>
      <c r="AK26" s="509">
        <f t="shared" si="11"/>
        <v>0</v>
      </c>
      <c r="AL26" s="509">
        <f t="shared" si="11"/>
        <v>0</v>
      </c>
      <c r="AM26" s="509">
        <f t="shared" si="11"/>
        <v>0</v>
      </c>
      <c r="AN26" s="509">
        <f t="shared" si="11"/>
        <v>0</v>
      </c>
      <c r="AO26" s="509">
        <f t="shared" si="11"/>
        <v>0</v>
      </c>
      <c r="AP26" s="509">
        <f t="shared" si="11"/>
        <v>0</v>
      </c>
      <c r="AQ26" s="509">
        <f t="shared" si="11"/>
        <v>0</v>
      </c>
      <c r="AR26" s="509">
        <f t="shared" si="11"/>
        <v>0</v>
      </c>
      <c r="AS26" s="509">
        <f t="shared" si="11"/>
        <v>0</v>
      </c>
      <c r="AT26" s="509">
        <f t="shared" si="11"/>
        <v>0</v>
      </c>
      <c r="AU26" s="509">
        <f t="shared" si="11"/>
        <v>0</v>
      </c>
      <c r="AV26" s="509">
        <f t="shared" si="11"/>
        <v>0</v>
      </c>
      <c r="AW26" s="509">
        <f t="shared" si="11"/>
        <v>1939.9</v>
      </c>
      <c r="AX26" s="509">
        <f t="shared" si="11"/>
        <v>2077.2112939999997</v>
      </c>
      <c r="AY26" s="509">
        <f t="shared" si="11"/>
        <v>2188.6709320000004</v>
      </c>
      <c r="AZ26" s="509">
        <f t="shared" si="11"/>
        <v>2310.6117920000002</v>
      </c>
      <c r="BA26" s="509">
        <f t="shared" si="11"/>
        <v>2394.6786249999996</v>
      </c>
      <c r="BB26" s="509">
        <f t="shared" si="11"/>
        <v>2452.4046149999999</v>
      </c>
      <c r="BC26" s="509">
        <f t="shared" si="11"/>
        <v>2510.8873257930918</v>
      </c>
      <c r="BD26" s="509">
        <f t="shared" si="11"/>
        <v>2574.5184790181661</v>
      </c>
      <c r="BE26" s="509">
        <f t="shared" si="11"/>
        <v>2685.8228541801273</v>
      </c>
      <c r="BF26" s="509">
        <f t="shared" si="11"/>
        <v>2833.9392983749799</v>
      </c>
      <c r="BG26" s="509">
        <f t="shared" si="11"/>
        <v>3226.1309952600004</v>
      </c>
      <c r="BH26" s="509">
        <f t="shared" si="11"/>
        <v>3556.9849629183477</v>
      </c>
      <c r="BI26" s="509">
        <f t="shared" si="11"/>
        <v>3774.0895750000004</v>
      </c>
      <c r="BJ26" s="509">
        <f t="shared" si="11"/>
        <v>3941.0267050000002</v>
      </c>
      <c r="BK26" s="509">
        <f t="shared" si="11"/>
        <v>4026.6875789999999</v>
      </c>
      <c r="BL26" s="509">
        <f t="shared" si="11"/>
        <v>4234.4436619999997</v>
      </c>
      <c r="BM26" s="509">
        <f t="shared" si="11"/>
        <v>4697.6782249999997</v>
      </c>
      <c r="BN26" s="509">
        <f t="shared" si="11"/>
        <v>4924.7733250000001</v>
      </c>
      <c r="BO26" s="509">
        <f t="shared" si="11"/>
        <v>4918.3788950000007</v>
      </c>
      <c r="BP26" s="509">
        <f t="shared" ref="BP26:CG26" si="12">SUM(BP27:BP29)</f>
        <v>4911.948089999999</v>
      </c>
      <c r="BQ26" s="509">
        <f t="shared" si="12"/>
        <v>0</v>
      </c>
      <c r="BR26" s="509">
        <f t="shared" si="12"/>
        <v>0</v>
      </c>
      <c r="BS26" s="509">
        <f t="shared" si="12"/>
        <v>0</v>
      </c>
      <c r="BT26" s="509">
        <f t="shared" si="12"/>
        <v>0</v>
      </c>
      <c r="BU26" s="509">
        <f t="shared" si="12"/>
        <v>0</v>
      </c>
      <c r="BV26" s="509">
        <f t="shared" si="12"/>
        <v>0</v>
      </c>
      <c r="BW26" s="509">
        <f t="shared" si="12"/>
        <v>0</v>
      </c>
      <c r="BX26" s="484">
        <f t="shared" si="12"/>
        <v>0</v>
      </c>
      <c r="BY26" s="484">
        <f t="shared" si="12"/>
        <v>0</v>
      </c>
      <c r="BZ26" s="484">
        <f t="shared" si="12"/>
        <v>0</v>
      </c>
      <c r="CA26" s="484">
        <f t="shared" si="12"/>
        <v>0</v>
      </c>
      <c r="CB26" s="484">
        <f t="shared" si="12"/>
        <v>0</v>
      </c>
      <c r="CC26" s="484">
        <f t="shared" si="12"/>
        <v>0</v>
      </c>
      <c r="CD26" s="484">
        <f t="shared" si="12"/>
        <v>0</v>
      </c>
      <c r="CE26" s="484">
        <f t="shared" si="12"/>
        <v>0</v>
      </c>
      <c r="CF26" s="484">
        <f t="shared" si="12"/>
        <v>0</v>
      </c>
      <c r="CG26" s="485">
        <f t="shared" si="12"/>
        <v>0</v>
      </c>
    </row>
    <row r="27" spans="1:85" x14ac:dyDescent="0.35">
      <c r="A27" s="600"/>
      <c r="B27" s="201" t="s">
        <v>816</v>
      </c>
      <c r="C27" s="599"/>
      <c r="D27" s="509">
        <v>0</v>
      </c>
      <c r="E27" s="509">
        <v>0</v>
      </c>
      <c r="F27" s="509">
        <v>0</v>
      </c>
      <c r="G27" s="509">
        <v>0</v>
      </c>
      <c r="H27" s="509">
        <v>0</v>
      </c>
      <c r="I27" s="509">
        <v>0</v>
      </c>
      <c r="J27" s="509">
        <v>0</v>
      </c>
      <c r="K27" s="509">
        <v>0</v>
      </c>
      <c r="L27" s="509">
        <v>0</v>
      </c>
      <c r="M27" s="509">
        <v>0</v>
      </c>
      <c r="N27" s="509">
        <v>0</v>
      </c>
      <c r="O27" s="509">
        <v>0</v>
      </c>
      <c r="P27" s="509">
        <v>0</v>
      </c>
      <c r="Q27" s="509">
        <v>0</v>
      </c>
      <c r="R27" s="509">
        <v>0</v>
      </c>
      <c r="S27" s="509">
        <v>0</v>
      </c>
      <c r="T27" s="509">
        <v>0</v>
      </c>
      <c r="U27" s="509">
        <v>0</v>
      </c>
      <c r="V27" s="509">
        <v>0</v>
      </c>
      <c r="W27" s="509">
        <v>0</v>
      </c>
      <c r="X27" s="509">
        <v>0</v>
      </c>
      <c r="Y27" s="509">
        <v>0</v>
      </c>
      <c r="Z27" s="509">
        <v>0</v>
      </c>
      <c r="AA27" s="509">
        <v>0</v>
      </c>
      <c r="AB27" s="509">
        <v>0</v>
      </c>
      <c r="AC27" s="509">
        <v>0</v>
      </c>
      <c r="AD27" s="509">
        <v>0</v>
      </c>
      <c r="AE27" s="509">
        <v>0</v>
      </c>
      <c r="AF27" s="509">
        <v>0</v>
      </c>
      <c r="AG27" s="509">
        <v>0</v>
      </c>
      <c r="AH27" s="509">
        <v>0</v>
      </c>
      <c r="AI27" s="509">
        <v>0</v>
      </c>
      <c r="AJ27" s="509">
        <v>0</v>
      </c>
      <c r="AK27" s="509">
        <v>0</v>
      </c>
      <c r="AL27" s="509">
        <v>0</v>
      </c>
      <c r="AM27" s="509">
        <v>0</v>
      </c>
      <c r="AN27" s="509">
        <v>0</v>
      </c>
      <c r="AO27" s="509">
        <v>0</v>
      </c>
      <c r="AP27" s="509">
        <v>0</v>
      </c>
      <c r="AQ27" s="509">
        <v>0</v>
      </c>
      <c r="AR27" s="509">
        <v>0</v>
      </c>
      <c r="AS27" s="509">
        <v>0</v>
      </c>
      <c r="AT27" s="509">
        <v>0</v>
      </c>
      <c r="AU27" s="509">
        <v>0</v>
      </c>
      <c r="AV27" s="509">
        <v>0</v>
      </c>
      <c r="AW27" s="509">
        <v>1697.3629265066443</v>
      </c>
      <c r="AX27" s="509">
        <v>1808.6742359999998</v>
      </c>
      <c r="AY27" s="509">
        <v>1902.2181960000007</v>
      </c>
      <c r="AZ27" s="509">
        <v>1977.2827580000003</v>
      </c>
      <c r="BA27" s="509">
        <v>2013.6534619999995</v>
      </c>
      <c r="BB27" s="509">
        <v>2046.3778799999998</v>
      </c>
      <c r="BC27" s="509">
        <v>2096.1272547930917</v>
      </c>
      <c r="BD27" s="509">
        <v>2145.6562128556334</v>
      </c>
      <c r="BE27" s="509">
        <v>2246.2732761801276</v>
      </c>
      <c r="BF27" s="509">
        <v>2381.3558843749797</v>
      </c>
      <c r="BG27" s="509">
        <v>2743.7872092600001</v>
      </c>
      <c r="BH27" s="509">
        <v>3038.9946899183474</v>
      </c>
      <c r="BI27" s="509">
        <v>3229.8402160000005</v>
      </c>
      <c r="BJ27" s="509">
        <v>3384.656673</v>
      </c>
      <c r="BK27" s="509">
        <v>3471.3048880000001</v>
      </c>
      <c r="BL27" s="509">
        <v>3671.6925609999998</v>
      </c>
      <c r="BM27" s="509">
        <v>4094.947136911996</v>
      </c>
      <c r="BN27" s="509">
        <v>4299.4764100000002</v>
      </c>
      <c r="BO27" s="509">
        <v>4288.8172760000007</v>
      </c>
      <c r="BP27" s="509">
        <v>4281.2685299999994</v>
      </c>
      <c r="BQ27" s="509">
        <v>0</v>
      </c>
      <c r="BR27" s="509">
        <v>0</v>
      </c>
      <c r="BS27" s="509">
        <v>0</v>
      </c>
      <c r="BT27" s="509">
        <v>0</v>
      </c>
      <c r="BU27" s="509">
        <v>0</v>
      </c>
      <c r="BV27" s="509">
        <v>0</v>
      </c>
      <c r="BW27" s="509">
        <v>0</v>
      </c>
      <c r="BX27" s="484">
        <v>0</v>
      </c>
      <c r="BY27" s="484">
        <v>0</v>
      </c>
      <c r="BZ27" s="484">
        <v>0</v>
      </c>
      <c r="CA27" s="484">
        <v>0</v>
      </c>
      <c r="CB27" s="484">
        <v>0</v>
      </c>
      <c r="CC27" s="484">
        <v>0</v>
      </c>
      <c r="CD27" s="484">
        <v>0</v>
      </c>
      <c r="CE27" s="484">
        <v>0</v>
      </c>
      <c r="CF27" s="484">
        <v>0</v>
      </c>
      <c r="CG27" s="485">
        <v>0</v>
      </c>
    </row>
    <row r="28" spans="1:85" x14ac:dyDescent="0.35">
      <c r="A28" s="600"/>
      <c r="B28" s="201" t="s">
        <v>817</v>
      </c>
      <c r="C28" s="599"/>
      <c r="D28" s="509">
        <v>0</v>
      </c>
      <c r="E28" s="509">
        <v>0</v>
      </c>
      <c r="F28" s="509">
        <v>0</v>
      </c>
      <c r="G28" s="509">
        <v>0</v>
      </c>
      <c r="H28" s="509">
        <v>0</v>
      </c>
      <c r="I28" s="509">
        <v>0</v>
      </c>
      <c r="J28" s="509">
        <v>0</v>
      </c>
      <c r="K28" s="509">
        <v>0</v>
      </c>
      <c r="L28" s="509">
        <v>0</v>
      </c>
      <c r="M28" s="509">
        <v>0</v>
      </c>
      <c r="N28" s="509">
        <v>0</v>
      </c>
      <c r="O28" s="509">
        <v>0</v>
      </c>
      <c r="P28" s="509">
        <v>0</v>
      </c>
      <c r="Q28" s="509">
        <v>0</v>
      </c>
      <c r="R28" s="509">
        <v>0</v>
      </c>
      <c r="S28" s="509">
        <v>0</v>
      </c>
      <c r="T28" s="509">
        <v>0</v>
      </c>
      <c r="U28" s="509">
        <v>0</v>
      </c>
      <c r="V28" s="509">
        <v>0</v>
      </c>
      <c r="W28" s="509">
        <v>0</v>
      </c>
      <c r="X28" s="509">
        <v>0</v>
      </c>
      <c r="Y28" s="509">
        <v>0</v>
      </c>
      <c r="Z28" s="509">
        <v>0</v>
      </c>
      <c r="AA28" s="509">
        <v>0</v>
      </c>
      <c r="AB28" s="509">
        <v>0</v>
      </c>
      <c r="AC28" s="509">
        <v>0</v>
      </c>
      <c r="AD28" s="509">
        <v>0</v>
      </c>
      <c r="AE28" s="509">
        <v>0</v>
      </c>
      <c r="AF28" s="509">
        <v>0</v>
      </c>
      <c r="AG28" s="509">
        <v>0</v>
      </c>
      <c r="AH28" s="509">
        <v>0</v>
      </c>
      <c r="AI28" s="509">
        <v>0</v>
      </c>
      <c r="AJ28" s="509">
        <v>0</v>
      </c>
      <c r="AK28" s="509">
        <v>0</v>
      </c>
      <c r="AL28" s="509">
        <v>0</v>
      </c>
      <c r="AM28" s="509">
        <v>0</v>
      </c>
      <c r="AN28" s="509">
        <v>0</v>
      </c>
      <c r="AO28" s="509">
        <v>0</v>
      </c>
      <c r="AP28" s="509">
        <v>0</v>
      </c>
      <c r="AQ28" s="509">
        <v>0</v>
      </c>
      <c r="AR28" s="509">
        <v>0</v>
      </c>
      <c r="AS28" s="509">
        <v>0</v>
      </c>
      <c r="AT28" s="509">
        <v>0</v>
      </c>
      <c r="AU28" s="509">
        <v>0</v>
      </c>
      <c r="AV28" s="509">
        <v>0</v>
      </c>
      <c r="AW28" s="509">
        <v>57.568125284286531</v>
      </c>
      <c r="AX28" s="509">
        <v>64.45333500000001</v>
      </c>
      <c r="AY28" s="509">
        <v>73.004104999999981</v>
      </c>
      <c r="AZ28" s="509">
        <v>87.356730000000013</v>
      </c>
      <c r="BA28" s="509">
        <v>94.058710999999988</v>
      </c>
      <c r="BB28" s="509">
        <v>103.31371100000001</v>
      </c>
      <c r="BC28" s="509">
        <v>108.169843</v>
      </c>
      <c r="BD28" s="509">
        <v>118.92382939562549</v>
      </c>
      <c r="BE28" s="509">
        <v>123.72467599999997</v>
      </c>
      <c r="BF28" s="509">
        <v>130.99570600000001</v>
      </c>
      <c r="BG28" s="509">
        <v>145.12074899999999</v>
      </c>
      <c r="BH28" s="509">
        <v>160.45740000000004</v>
      </c>
      <c r="BI28" s="509">
        <v>176.47248999999999</v>
      </c>
      <c r="BJ28" s="509">
        <v>183.76244300000005</v>
      </c>
      <c r="BK28" s="509">
        <v>188.90478099999996</v>
      </c>
      <c r="BL28" s="509">
        <v>199.600787</v>
      </c>
      <c r="BM28" s="509">
        <v>223.05064708800333</v>
      </c>
      <c r="BN28" s="509">
        <v>237.858463</v>
      </c>
      <c r="BO28" s="509">
        <v>246.06113200000004</v>
      </c>
      <c r="BP28" s="509">
        <v>251.21643899999995</v>
      </c>
      <c r="BQ28" s="509">
        <v>0</v>
      </c>
      <c r="BR28" s="509">
        <v>0</v>
      </c>
      <c r="BS28" s="509">
        <v>0</v>
      </c>
      <c r="BT28" s="509">
        <v>0</v>
      </c>
      <c r="BU28" s="509">
        <v>0</v>
      </c>
      <c r="BV28" s="509">
        <v>0</v>
      </c>
      <c r="BW28" s="509">
        <v>0</v>
      </c>
      <c r="BX28" s="484">
        <v>0</v>
      </c>
      <c r="BY28" s="484">
        <v>0</v>
      </c>
      <c r="BZ28" s="484">
        <v>0</v>
      </c>
      <c r="CA28" s="484">
        <v>0</v>
      </c>
      <c r="CB28" s="484">
        <v>0</v>
      </c>
      <c r="CC28" s="484">
        <v>0</v>
      </c>
      <c r="CD28" s="484">
        <v>0</v>
      </c>
      <c r="CE28" s="484">
        <v>0</v>
      </c>
      <c r="CF28" s="484">
        <v>0</v>
      </c>
      <c r="CG28" s="485">
        <v>0</v>
      </c>
    </row>
    <row r="29" spans="1:85" x14ac:dyDescent="0.35">
      <c r="A29" s="600"/>
      <c r="B29" s="201" t="s">
        <v>818</v>
      </c>
      <c r="C29" s="599"/>
      <c r="D29" s="509">
        <v>0</v>
      </c>
      <c r="E29" s="509">
        <v>0</v>
      </c>
      <c r="F29" s="509">
        <v>0</v>
      </c>
      <c r="G29" s="509">
        <v>0</v>
      </c>
      <c r="H29" s="509">
        <v>0</v>
      </c>
      <c r="I29" s="509">
        <v>0</v>
      </c>
      <c r="J29" s="509">
        <v>0</v>
      </c>
      <c r="K29" s="509">
        <v>0</v>
      </c>
      <c r="L29" s="509">
        <v>0</v>
      </c>
      <c r="M29" s="509">
        <v>0</v>
      </c>
      <c r="N29" s="509">
        <v>0</v>
      </c>
      <c r="O29" s="509">
        <v>0</v>
      </c>
      <c r="P29" s="509">
        <v>0</v>
      </c>
      <c r="Q29" s="509">
        <v>0</v>
      </c>
      <c r="R29" s="509">
        <v>0</v>
      </c>
      <c r="S29" s="509">
        <v>0</v>
      </c>
      <c r="T29" s="509">
        <v>0</v>
      </c>
      <c r="U29" s="509">
        <v>0</v>
      </c>
      <c r="V29" s="509">
        <v>0</v>
      </c>
      <c r="W29" s="509">
        <v>0</v>
      </c>
      <c r="X29" s="509">
        <v>0</v>
      </c>
      <c r="Y29" s="509">
        <v>0</v>
      </c>
      <c r="Z29" s="509">
        <v>0</v>
      </c>
      <c r="AA29" s="509">
        <v>0</v>
      </c>
      <c r="AB29" s="509">
        <v>0</v>
      </c>
      <c r="AC29" s="509">
        <v>0</v>
      </c>
      <c r="AD29" s="509">
        <v>0</v>
      </c>
      <c r="AE29" s="509">
        <v>0</v>
      </c>
      <c r="AF29" s="509">
        <v>0</v>
      </c>
      <c r="AG29" s="509">
        <v>0</v>
      </c>
      <c r="AH29" s="509">
        <v>0</v>
      </c>
      <c r="AI29" s="509">
        <v>0</v>
      </c>
      <c r="AJ29" s="509">
        <v>0</v>
      </c>
      <c r="AK29" s="509">
        <v>0</v>
      </c>
      <c r="AL29" s="509">
        <v>0</v>
      </c>
      <c r="AM29" s="509">
        <v>0</v>
      </c>
      <c r="AN29" s="509">
        <v>0</v>
      </c>
      <c r="AO29" s="509">
        <v>0</v>
      </c>
      <c r="AP29" s="509">
        <v>0</v>
      </c>
      <c r="AQ29" s="509">
        <v>0</v>
      </c>
      <c r="AR29" s="509">
        <v>0</v>
      </c>
      <c r="AS29" s="509">
        <v>0</v>
      </c>
      <c r="AT29" s="509">
        <v>0</v>
      </c>
      <c r="AU29" s="509">
        <v>0</v>
      </c>
      <c r="AV29" s="509">
        <v>0</v>
      </c>
      <c r="AW29" s="509">
        <v>184.96894820906931</v>
      </c>
      <c r="AX29" s="509">
        <v>204.08372300000002</v>
      </c>
      <c r="AY29" s="509">
        <v>213.44863099999995</v>
      </c>
      <c r="AZ29" s="509">
        <v>245.97230400000004</v>
      </c>
      <c r="BA29" s="509">
        <v>286.966452</v>
      </c>
      <c r="BB29" s="509">
        <v>302.71302400000002</v>
      </c>
      <c r="BC29" s="509">
        <v>306.59022800000014</v>
      </c>
      <c r="BD29" s="509">
        <v>309.93843676690722</v>
      </c>
      <c r="BE29" s="509">
        <v>315.82490200000007</v>
      </c>
      <c r="BF29" s="509">
        <v>321.58770799999996</v>
      </c>
      <c r="BG29" s="509">
        <v>337.22303699999998</v>
      </c>
      <c r="BH29" s="509">
        <v>357.53287299999994</v>
      </c>
      <c r="BI29" s="509">
        <v>367.77686899999998</v>
      </c>
      <c r="BJ29" s="509">
        <v>372.60758899999996</v>
      </c>
      <c r="BK29" s="509">
        <v>366.47790999999995</v>
      </c>
      <c r="BL29" s="509">
        <v>363.15031399999992</v>
      </c>
      <c r="BM29" s="509">
        <v>379.68044099999997</v>
      </c>
      <c r="BN29" s="509">
        <v>387.43845199999998</v>
      </c>
      <c r="BO29" s="509">
        <v>383.50048700000008</v>
      </c>
      <c r="BP29" s="509">
        <v>379.46312099999994</v>
      </c>
      <c r="BQ29" s="509">
        <v>0</v>
      </c>
      <c r="BR29" s="509">
        <v>0</v>
      </c>
      <c r="BS29" s="509">
        <v>0</v>
      </c>
      <c r="BT29" s="509">
        <v>0</v>
      </c>
      <c r="BU29" s="509">
        <v>0</v>
      </c>
      <c r="BV29" s="509">
        <v>0</v>
      </c>
      <c r="BW29" s="509">
        <v>0</v>
      </c>
      <c r="BX29" s="484">
        <v>0</v>
      </c>
      <c r="BY29" s="484">
        <v>0</v>
      </c>
      <c r="BZ29" s="484">
        <v>0</v>
      </c>
      <c r="CA29" s="484">
        <v>0</v>
      </c>
      <c r="CB29" s="484">
        <v>0</v>
      </c>
      <c r="CC29" s="484">
        <v>0</v>
      </c>
      <c r="CD29" s="484">
        <v>0</v>
      </c>
      <c r="CE29" s="484">
        <v>0</v>
      </c>
      <c r="CF29" s="484">
        <v>0</v>
      </c>
      <c r="CG29" s="485">
        <v>0</v>
      </c>
    </row>
    <row r="30" spans="1:85" ht="26.25" customHeight="1" x14ac:dyDescent="0.35">
      <c r="A30" s="600"/>
      <c r="B30" s="62" t="s">
        <v>819</v>
      </c>
      <c r="C30" s="599"/>
      <c r="D30" s="509">
        <v>0</v>
      </c>
      <c r="E30" s="509">
        <v>0</v>
      </c>
      <c r="F30" s="509">
        <v>0</v>
      </c>
      <c r="G30" s="509">
        <v>0</v>
      </c>
      <c r="H30" s="509">
        <v>0</v>
      </c>
      <c r="I30" s="509">
        <v>0</v>
      </c>
      <c r="J30" s="509">
        <v>0</v>
      </c>
      <c r="K30" s="509">
        <v>0</v>
      </c>
      <c r="L30" s="509">
        <v>0</v>
      </c>
      <c r="M30" s="509">
        <v>0</v>
      </c>
      <c r="N30" s="509">
        <v>0</v>
      </c>
      <c r="O30" s="509">
        <v>0</v>
      </c>
      <c r="P30" s="509">
        <v>0</v>
      </c>
      <c r="Q30" s="509">
        <v>0</v>
      </c>
      <c r="R30" s="509">
        <v>0</v>
      </c>
      <c r="S30" s="509">
        <v>0</v>
      </c>
      <c r="T30" s="509">
        <v>0</v>
      </c>
      <c r="U30" s="509">
        <v>0</v>
      </c>
      <c r="V30" s="509">
        <v>0</v>
      </c>
      <c r="W30" s="509">
        <v>0</v>
      </c>
      <c r="X30" s="509">
        <v>0</v>
      </c>
      <c r="Y30" s="509">
        <v>0</v>
      </c>
      <c r="Z30" s="509">
        <v>0</v>
      </c>
      <c r="AA30" s="509">
        <v>0</v>
      </c>
      <c r="AB30" s="509">
        <v>0</v>
      </c>
      <c r="AC30" s="509">
        <v>0</v>
      </c>
      <c r="AD30" s="509">
        <v>0</v>
      </c>
      <c r="AE30" s="509">
        <v>0</v>
      </c>
      <c r="AF30" s="509">
        <v>0</v>
      </c>
      <c r="AG30" s="509">
        <v>0</v>
      </c>
      <c r="AH30" s="509">
        <v>0</v>
      </c>
      <c r="AI30" s="509">
        <v>0</v>
      </c>
      <c r="AJ30" s="509">
        <v>0</v>
      </c>
      <c r="AK30" s="509">
        <v>0</v>
      </c>
      <c r="AL30" s="509">
        <v>0</v>
      </c>
      <c r="AM30" s="509">
        <v>0</v>
      </c>
      <c r="AN30" s="509">
        <v>0</v>
      </c>
      <c r="AO30" s="509">
        <v>0</v>
      </c>
      <c r="AP30" s="509">
        <v>0</v>
      </c>
      <c r="AQ30" s="509">
        <v>0</v>
      </c>
      <c r="AR30" s="509">
        <v>0</v>
      </c>
      <c r="AS30" s="509">
        <v>206</v>
      </c>
      <c r="AT30" s="509">
        <v>2122.81</v>
      </c>
      <c r="AU30" s="509">
        <v>1404.1669999999999</v>
      </c>
      <c r="AV30" s="509">
        <v>1692.576</v>
      </c>
      <c r="AW30" s="509">
        <v>0</v>
      </c>
      <c r="AX30" s="509">
        <v>0</v>
      </c>
      <c r="AY30" s="509">
        <v>0</v>
      </c>
      <c r="AZ30" s="509">
        <v>0</v>
      </c>
      <c r="BA30" s="509">
        <v>0</v>
      </c>
      <c r="BB30" s="509">
        <v>0</v>
      </c>
      <c r="BC30" s="509">
        <v>0</v>
      </c>
      <c r="BD30" s="509">
        <v>0</v>
      </c>
      <c r="BE30" s="509">
        <v>0</v>
      </c>
      <c r="BF30" s="509">
        <v>0</v>
      </c>
      <c r="BG30" s="509">
        <v>0</v>
      </c>
      <c r="BH30" s="509">
        <v>0</v>
      </c>
      <c r="BI30" s="509">
        <v>0</v>
      </c>
      <c r="BJ30" s="509">
        <v>0</v>
      </c>
      <c r="BK30" s="509">
        <v>0</v>
      </c>
      <c r="BL30" s="509">
        <v>0</v>
      </c>
      <c r="BM30" s="509">
        <v>0</v>
      </c>
      <c r="BN30" s="509">
        <v>0</v>
      </c>
      <c r="BO30" s="509">
        <v>0</v>
      </c>
      <c r="BP30" s="509">
        <v>0</v>
      </c>
      <c r="BQ30" s="509">
        <v>0</v>
      </c>
      <c r="BR30" s="509">
        <v>0</v>
      </c>
      <c r="BS30" s="509">
        <v>0</v>
      </c>
      <c r="BT30" s="509">
        <v>0</v>
      </c>
      <c r="BU30" s="509">
        <v>0</v>
      </c>
      <c r="BV30" s="509">
        <v>0</v>
      </c>
      <c r="BW30" s="509">
        <v>0</v>
      </c>
      <c r="BX30" s="484">
        <v>0</v>
      </c>
      <c r="BY30" s="484">
        <v>0</v>
      </c>
      <c r="BZ30" s="484">
        <v>0</v>
      </c>
      <c r="CA30" s="484">
        <v>0</v>
      </c>
      <c r="CB30" s="484">
        <v>0</v>
      </c>
      <c r="CC30" s="484">
        <v>0</v>
      </c>
      <c r="CD30" s="484">
        <v>0</v>
      </c>
      <c r="CE30" s="484">
        <v>0</v>
      </c>
      <c r="CF30" s="484">
        <v>0</v>
      </c>
      <c r="CG30" s="485">
        <v>0</v>
      </c>
    </row>
    <row r="31" spans="1:85" x14ac:dyDescent="0.35">
      <c r="A31" s="600"/>
      <c r="B31" s="201" t="s">
        <v>816</v>
      </c>
      <c r="C31" s="599"/>
      <c r="D31" s="509">
        <v>0</v>
      </c>
      <c r="E31" s="509">
        <v>0</v>
      </c>
      <c r="F31" s="509">
        <v>0</v>
      </c>
      <c r="G31" s="509">
        <v>0</v>
      </c>
      <c r="H31" s="509">
        <v>0</v>
      </c>
      <c r="I31" s="509">
        <v>0</v>
      </c>
      <c r="J31" s="509">
        <v>0</v>
      </c>
      <c r="K31" s="509">
        <v>0</v>
      </c>
      <c r="L31" s="509">
        <v>0</v>
      </c>
      <c r="M31" s="509">
        <v>0</v>
      </c>
      <c r="N31" s="509">
        <v>0</v>
      </c>
      <c r="O31" s="509">
        <v>0</v>
      </c>
      <c r="P31" s="509">
        <v>0</v>
      </c>
      <c r="Q31" s="509">
        <v>0</v>
      </c>
      <c r="R31" s="509">
        <v>0</v>
      </c>
      <c r="S31" s="509">
        <v>0</v>
      </c>
      <c r="T31" s="509">
        <v>0</v>
      </c>
      <c r="U31" s="509">
        <v>0</v>
      </c>
      <c r="V31" s="509">
        <v>0</v>
      </c>
      <c r="W31" s="509">
        <v>0</v>
      </c>
      <c r="X31" s="509">
        <v>0</v>
      </c>
      <c r="Y31" s="509">
        <v>0</v>
      </c>
      <c r="Z31" s="509">
        <v>0</v>
      </c>
      <c r="AA31" s="509">
        <v>0</v>
      </c>
      <c r="AB31" s="509">
        <v>0</v>
      </c>
      <c r="AC31" s="509">
        <v>0</v>
      </c>
      <c r="AD31" s="509">
        <v>0</v>
      </c>
      <c r="AE31" s="509">
        <v>0</v>
      </c>
      <c r="AF31" s="509">
        <v>0</v>
      </c>
      <c r="AG31" s="509">
        <v>0</v>
      </c>
      <c r="AH31" s="509">
        <v>0</v>
      </c>
      <c r="AI31" s="509">
        <v>0</v>
      </c>
      <c r="AJ31" s="509">
        <v>0</v>
      </c>
      <c r="AK31" s="509">
        <v>0</v>
      </c>
      <c r="AL31" s="509">
        <v>0</v>
      </c>
      <c r="AM31" s="509">
        <v>0</v>
      </c>
      <c r="AN31" s="509">
        <v>0</v>
      </c>
      <c r="AO31" s="509">
        <v>0</v>
      </c>
      <c r="AP31" s="509">
        <v>0</v>
      </c>
      <c r="AQ31" s="509">
        <v>0</v>
      </c>
      <c r="AR31" s="509">
        <v>0</v>
      </c>
      <c r="AS31" s="509">
        <v>0</v>
      </c>
      <c r="AT31" s="509">
        <v>0</v>
      </c>
      <c r="AU31" s="509">
        <v>1244.3508119934597</v>
      </c>
      <c r="AV31" s="509">
        <v>1475.3810084883232</v>
      </c>
      <c r="AW31" s="509">
        <v>0</v>
      </c>
      <c r="AX31" s="509">
        <v>0</v>
      </c>
      <c r="AY31" s="509">
        <v>0</v>
      </c>
      <c r="AZ31" s="509">
        <v>0</v>
      </c>
      <c r="BA31" s="509">
        <v>0</v>
      </c>
      <c r="BB31" s="509">
        <v>0</v>
      </c>
      <c r="BC31" s="509">
        <v>0</v>
      </c>
      <c r="BD31" s="509">
        <v>0</v>
      </c>
      <c r="BE31" s="509">
        <v>0</v>
      </c>
      <c r="BF31" s="509">
        <v>0</v>
      </c>
      <c r="BG31" s="509">
        <v>0</v>
      </c>
      <c r="BH31" s="509">
        <v>0</v>
      </c>
      <c r="BI31" s="509">
        <v>0</v>
      </c>
      <c r="BJ31" s="509">
        <v>0</v>
      </c>
      <c r="BK31" s="509">
        <v>0</v>
      </c>
      <c r="BL31" s="509">
        <v>0</v>
      </c>
      <c r="BM31" s="509">
        <v>0</v>
      </c>
      <c r="BN31" s="509">
        <v>0</v>
      </c>
      <c r="BO31" s="509">
        <v>0</v>
      </c>
      <c r="BP31" s="509">
        <v>0</v>
      </c>
      <c r="BQ31" s="509">
        <v>0</v>
      </c>
      <c r="BR31" s="509">
        <v>0</v>
      </c>
      <c r="BS31" s="509">
        <v>0</v>
      </c>
      <c r="BT31" s="509">
        <v>0</v>
      </c>
      <c r="BU31" s="509">
        <v>0</v>
      </c>
      <c r="BV31" s="509">
        <v>0</v>
      </c>
      <c r="BW31" s="509">
        <v>0</v>
      </c>
      <c r="BX31" s="484">
        <v>0</v>
      </c>
      <c r="BY31" s="484">
        <v>0</v>
      </c>
      <c r="BZ31" s="484">
        <v>0</v>
      </c>
      <c r="CA31" s="484">
        <v>0</v>
      </c>
      <c r="CB31" s="484">
        <v>0</v>
      </c>
      <c r="CC31" s="484">
        <v>0</v>
      </c>
      <c r="CD31" s="484">
        <v>0</v>
      </c>
      <c r="CE31" s="484">
        <v>0</v>
      </c>
      <c r="CF31" s="484">
        <v>0</v>
      </c>
      <c r="CG31" s="485">
        <v>0</v>
      </c>
    </row>
    <row r="32" spans="1:85" x14ac:dyDescent="0.35">
      <c r="A32" s="600"/>
      <c r="B32" s="201" t="s">
        <v>817</v>
      </c>
      <c r="C32" s="599"/>
      <c r="D32" s="509">
        <v>0</v>
      </c>
      <c r="E32" s="509">
        <v>0</v>
      </c>
      <c r="F32" s="509">
        <v>0</v>
      </c>
      <c r="G32" s="509">
        <v>0</v>
      </c>
      <c r="H32" s="509">
        <v>0</v>
      </c>
      <c r="I32" s="509">
        <v>0</v>
      </c>
      <c r="J32" s="509">
        <v>0</v>
      </c>
      <c r="K32" s="509">
        <v>0</v>
      </c>
      <c r="L32" s="509">
        <v>0</v>
      </c>
      <c r="M32" s="509">
        <v>0</v>
      </c>
      <c r="N32" s="509">
        <v>0</v>
      </c>
      <c r="O32" s="509">
        <v>0</v>
      </c>
      <c r="P32" s="509">
        <v>0</v>
      </c>
      <c r="Q32" s="509">
        <v>0</v>
      </c>
      <c r="R32" s="509">
        <v>0</v>
      </c>
      <c r="S32" s="509">
        <v>0</v>
      </c>
      <c r="T32" s="509">
        <v>0</v>
      </c>
      <c r="U32" s="509">
        <v>0</v>
      </c>
      <c r="V32" s="509">
        <v>0</v>
      </c>
      <c r="W32" s="509">
        <v>0</v>
      </c>
      <c r="X32" s="509">
        <v>0</v>
      </c>
      <c r="Y32" s="509">
        <v>0</v>
      </c>
      <c r="Z32" s="509">
        <v>0</v>
      </c>
      <c r="AA32" s="509">
        <v>0</v>
      </c>
      <c r="AB32" s="509">
        <v>0</v>
      </c>
      <c r="AC32" s="509">
        <v>0</v>
      </c>
      <c r="AD32" s="509">
        <v>0</v>
      </c>
      <c r="AE32" s="509">
        <v>0</v>
      </c>
      <c r="AF32" s="509">
        <v>0</v>
      </c>
      <c r="AG32" s="509">
        <v>0</v>
      </c>
      <c r="AH32" s="509">
        <v>0</v>
      </c>
      <c r="AI32" s="509">
        <v>0</v>
      </c>
      <c r="AJ32" s="509">
        <v>0</v>
      </c>
      <c r="AK32" s="509">
        <v>0</v>
      </c>
      <c r="AL32" s="509">
        <v>0</v>
      </c>
      <c r="AM32" s="509">
        <v>0</v>
      </c>
      <c r="AN32" s="509">
        <v>0</v>
      </c>
      <c r="AO32" s="509">
        <v>0</v>
      </c>
      <c r="AP32" s="509">
        <v>0</v>
      </c>
      <c r="AQ32" s="509">
        <v>0</v>
      </c>
      <c r="AR32" s="509">
        <v>0</v>
      </c>
      <c r="AS32" s="509">
        <v>0</v>
      </c>
      <c r="AT32" s="509">
        <v>0</v>
      </c>
      <c r="AU32" s="509">
        <v>29.407042073381728</v>
      </c>
      <c r="AV32" s="509">
        <v>45.400550983141173</v>
      </c>
      <c r="AW32" s="509">
        <v>0</v>
      </c>
      <c r="AX32" s="509">
        <v>0</v>
      </c>
      <c r="AY32" s="509">
        <v>0</v>
      </c>
      <c r="AZ32" s="509">
        <v>0</v>
      </c>
      <c r="BA32" s="509">
        <v>0</v>
      </c>
      <c r="BB32" s="509">
        <v>0</v>
      </c>
      <c r="BC32" s="509">
        <v>0</v>
      </c>
      <c r="BD32" s="509">
        <v>0</v>
      </c>
      <c r="BE32" s="509">
        <v>0</v>
      </c>
      <c r="BF32" s="509">
        <v>0</v>
      </c>
      <c r="BG32" s="509">
        <v>0</v>
      </c>
      <c r="BH32" s="509">
        <v>0</v>
      </c>
      <c r="BI32" s="509">
        <v>0</v>
      </c>
      <c r="BJ32" s="509">
        <v>0</v>
      </c>
      <c r="BK32" s="509">
        <v>0</v>
      </c>
      <c r="BL32" s="509">
        <v>0</v>
      </c>
      <c r="BM32" s="509">
        <v>0</v>
      </c>
      <c r="BN32" s="509">
        <v>0</v>
      </c>
      <c r="BO32" s="509">
        <v>0</v>
      </c>
      <c r="BP32" s="509">
        <v>0</v>
      </c>
      <c r="BQ32" s="509">
        <v>0</v>
      </c>
      <c r="BR32" s="509">
        <v>0</v>
      </c>
      <c r="BS32" s="509">
        <v>0</v>
      </c>
      <c r="BT32" s="509">
        <v>0</v>
      </c>
      <c r="BU32" s="509">
        <v>0</v>
      </c>
      <c r="BV32" s="509">
        <v>0</v>
      </c>
      <c r="BW32" s="509">
        <v>0</v>
      </c>
      <c r="BX32" s="484">
        <v>0</v>
      </c>
      <c r="BY32" s="484">
        <v>0</v>
      </c>
      <c r="BZ32" s="484">
        <v>0</v>
      </c>
      <c r="CA32" s="484">
        <v>0</v>
      </c>
      <c r="CB32" s="484">
        <v>0</v>
      </c>
      <c r="CC32" s="484">
        <v>0</v>
      </c>
      <c r="CD32" s="484">
        <v>0</v>
      </c>
      <c r="CE32" s="484">
        <v>0</v>
      </c>
      <c r="CF32" s="484">
        <v>0</v>
      </c>
      <c r="CG32" s="485">
        <v>0</v>
      </c>
    </row>
    <row r="33" spans="1:85" x14ac:dyDescent="0.35">
      <c r="A33" s="600"/>
      <c r="B33" s="201" t="s">
        <v>818</v>
      </c>
      <c r="C33" s="599"/>
      <c r="D33" s="509">
        <v>0</v>
      </c>
      <c r="E33" s="509">
        <v>0</v>
      </c>
      <c r="F33" s="509">
        <v>0</v>
      </c>
      <c r="G33" s="509">
        <v>0</v>
      </c>
      <c r="H33" s="509">
        <v>0</v>
      </c>
      <c r="I33" s="509">
        <v>0</v>
      </c>
      <c r="J33" s="509">
        <v>0</v>
      </c>
      <c r="K33" s="509">
        <v>0</v>
      </c>
      <c r="L33" s="509">
        <v>0</v>
      </c>
      <c r="M33" s="509">
        <v>0</v>
      </c>
      <c r="N33" s="509">
        <v>0</v>
      </c>
      <c r="O33" s="509">
        <v>0</v>
      </c>
      <c r="P33" s="509">
        <v>0</v>
      </c>
      <c r="Q33" s="509">
        <v>0</v>
      </c>
      <c r="R33" s="509">
        <v>0</v>
      </c>
      <c r="S33" s="509">
        <v>0</v>
      </c>
      <c r="T33" s="509">
        <v>0</v>
      </c>
      <c r="U33" s="509">
        <v>0</v>
      </c>
      <c r="V33" s="509">
        <v>0</v>
      </c>
      <c r="W33" s="509">
        <v>0</v>
      </c>
      <c r="X33" s="509">
        <v>0</v>
      </c>
      <c r="Y33" s="509">
        <v>0</v>
      </c>
      <c r="Z33" s="509">
        <v>0</v>
      </c>
      <c r="AA33" s="509">
        <v>0</v>
      </c>
      <c r="AB33" s="509">
        <v>0</v>
      </c>
      <c r="AC33" s="509">
        <v>0</v>
      </c>
      <c r="AD33" s="509">
        <v>0</v>
      </c>
      <c r="AE33" s="509">
        <v>0</v>
      </c>
      <c r="AF33" s="509">
        <v>0</v>
      </c>
      <c r="AG33" s="509">
        <v>0</v>
      </c>
      <c r="AH33" s="509">
        <v>0</v>
      </c>
      <c r="AI33" s="509">
        <v>0</v>
      </c>
      <c r="AJ33" s="509">
        <v>0</v>
      </c>
      <c r="AK33" s="509">
        <v>0</v>
      </c>
      <c r="AL33" s="509">
        <v>0</v>
      </c>
      <c r="AM33" s="509">
        <v>0</v>
      </c>
      <c r="AN33" s="509">
        <v>0</v>
      </c>
      <c r="AO33" s="509">
        <v>0</v>
      </c>
      <c r="AP33" s="509">
        <v>0</v>
      </c>
      <c r="AQ33" s="509">
        <v>0</v>
      </c>
      <c r="AR33" s="509">
        <v>0</v>
      </c>
      <c r="AS33" s="509">
        <v>0</v>
      </c>
      <c r="AT33" s="509">
        <v>0</v>
      </c>
      <c r="AU33" s="509">
        <v>130.40914593315847</v>
      </c>
      <c r="AV33" s="509">
        <v>171.79444052853557</v>
      </c>
      <c r="AW33" s="509">
        <v>0</v>
      </c>
      <c r="AX33" s="509">
        <v>0</v>
      </c>
      <c r="AY33" s="509">
        <v>0</v>
      </c>
      <c r="AZ33" s="509">
        <v>0</v>
      </c>
      <c r="BA33" s="509">
        <v>0</v>
      </c>
      <c r="BB33" s="509">
        <v>0</v>
      </c>
      <c r="BC33" s="509">
        <v>0</v>
      </c>
      <c r="BD33" s="509">
        <v>0</v>
      </c>
      <c r="BE33" s="509">
        <v>0</v>
      </c>
      <c r="BF33" s="509">
        <v>0</v>
      </c>
      <c r="BG33" s="509">
        <v>0</v>
      </c>
      <c r="BH33" s="509">
        <v>0</v>
      </c>
      <c r="BI33" s="509">
        <v>0</v>
      </c>
      <c r="BJ33" s="509">
        <v>0</v>
      </c>
      <c r="BK33" s="509">
        <v>0</v>
      </c>
      <c r="BL33" s="509">
        <v>0</v>
      </c>
      <c r="BM33" s="509">
        <v>0</v>
      </c>
      <c r="BN33" s="509">
        <v>0</v>
      </c>
      <c r="BO33" s="509">
        <v>0</v>
      </c>
      <c r="BP33" s="509">
        <v>0</v>
      </c>
      <c r="BQ33" s="509">
        <v>0</v>
      </c>
      <c r="BR33" s="509">
        <v>0</v>
      </c>
      <c r="BS33" s="509">
        <v>0</v>
      </c>
      <c r="BT33" s="509">
        <v>0</v>
      </c>
      <c r="BU33" s="509">
        <v>0</v>
      </c>
      <c r="BV33" s="509">
        <v>0</v>
      </c>
      <c r="BW33" s="509">
        <v>0</v>
      </c>
      <c r="BX33" s="484">
        <v>0</v>
      </c>
      <c r="BY33" s="484">
        <v>0</v>
      </c>
      <c r="BZ33" s="484">
        <v>0</v>
      </c>
      <c r="CA33" s="484">
        <v>0</v>
      </c>
      <c r="CB33" s="484">
        <v>0</v>
      </c>
      <c r="CC33" s="484">
        <v>0</v>
      </c>
      <c r="CD33" s="484">
        <v>0</v>
      </c>
      <c r="CE33" s="484">
        <v>0</v>
      </c>
      <c r="CF33" s="484">
        <v>0</v>
      </c>
      <c r="CG33" s="485">
        <v>0</v>
      </c>
    </row>
    <row r="34" spans="1:85" ht="26.25" customHeight="1" x14ac:dyDescent="0.35">
      <c r="A34" s="600"/>
      <c r="B34" s="62" t="s">
        <v>820</v>
      </c>
      <c r="C34" s="599"/>
      <c r="D34" s="509">
        <v>0</v>
      </c>
      <c r="E34" s="509">
        <v>0</v>
      </c>
      <c r="F34" s="509">
        <v>0</v>
      </c>
      <c r="G34" s="509">
        <v>0</v>
      </c>
      <c r="H34" s="509">
        <v>0</v>
      </c>
      <c r="I34" s="509">
        <v>0</v>
      </c>
      <c r="J34" s="509">
        <v>0</v>
      </c>
      <c r="K34" s="509">
        <v>0</v>
      </c>
      <c r="L34" s="509">
        <v>0</v>
      </c>
      <c r="M34" s="509">
        <v>0</v>
      </c>
      <c r="N34" s="509">
        <v>0</v>
      </c>
      <c r="O34" s="509">
        <v>0</v>
      </c>
      <c r="P34" s="509">
        <v>0</v>
      </c>
      <c r="Q34" s="509">
        <v>0</v>
      </c>
      <c r="R34" s="509">
        <v>0</v>
      </c>
      <c r="S34" s="509">
        <v>0</v>
      </c>
      <c r="T34" s="509">
        <v>0</v>
      </c>
      <c r="U34" s="509">
        <v>0</v>
      </c>
      <c r="V34" s="509">
        <v>0</v>
      </c>
      <c r="W34" s="509">
        <v>0</v>
      </c>
      <c r="X34" s="509">
        <v>0</v>
      </c>
      <c r="Y34" s="509">
        <v>0</v>
      </c>
      <c r="Z34" s="509">
        <v>18</v>
      </c>
      <c r="AA34" s="509">
        <v>21</v>
      </c>
      <c r="AB34" s="509">
        <v>27</v>
      </c>
      <c r="AC34" s="509">
        <v>33</v>
      </c>
      <c r="AD34" s="509">
        <v>99</v>
      </c>
      <c r="AE34" s="509">
        <v>137</v>
      </c>
      <c r="AF34" s="509">
        <v>148</v>
      </c>
      <c r="AG34" s="509">
        <v>369</v>
      </c>
      <c r="AH34" s="509">
        <v>386</v>
      </c>
      <c r="AI34" s="509">
        <v>445</v>
      </c>
      <c r="AJ34" s="509">
        <v>599</v>
      </c>
      <c r="AK34" s="509">
        <v>890.6</v>
      </c>
      <c r="AL34" s="509">
        <v>1083</v>
      </c>
      <c r="AM34" s="509">
        <v>1218</v>
      </c>
      <c r="AN34" s="509">
        <v>1354</v>
      </c>
      <c r="AO34" s="509">
        <v>1479</v>
      </c>
      <c r="AP34" s="509">
        <v>1635</v>
      </c>
      <c r="AQ34" s="509">
        <v>1701</v>
      </c>
      <c r="AR34" s="509">
        <v>1365.134</v>
      </c>
      <c r="AS34" s="509">
        <v>1493.6620000000003</v>
      </c>
      <c r="AT34" s="509">
        <v>0</v>
      </c>
      <c r="AU34" s="509">
        <v>0</v>
      </c>
      <c r="AV34" s="509">
        <v>0</v>
      </c>
      <c r="AW34" s="509">
        <v>0</v>
      </c>
      <c r="AX34" s="509">
        <v>0</v>
      </c>
      <c r="AY34" s="509">
        <v>0</v>
      </c>
      <c r="AZ34" s="509">
        <v>0</v>
      </c>
      <c r="BA34" s="509">
        <v>0</v>
      </c>
      <c r="BB34" s="509">
        <v>0</v>
      </c>
      <c r="BC34" s="509">
        <v>0</v>
      </c>
      <c r="BD34" s="509">
        <v>0</v>
      </c>
      <c r="BE34" s="509">
        <v>0</v>
      </c>
      <c r="BF34" s="509">
        <v>0</v>
      </c>
      <c r="BG34" s="509">
        <v>0</v>
      </c>
      <c r="BH34" s="509">
        <v>0</v>
      </c>
      <c r="BI34" s="509">
        <v>0</v>
      </c>
      <c r="BJ34" s="509">
        <v>0</v>
      </c>
      <c r="BK34" s="509">
        <v>0</v>
      </c>
      <c r="BL34" s="509">
        <v>0</v>
      </c>
      <c r="BM34" s="509">
        <v>0</v>
      </c>
      <c r="BN34" s="509">
        <v>0</v>
      </c>
      <c r="BO34" s="509">
        <v>0</v>
      </c>
      <c r="BP34" s="509">
        <v>0</v>
      </c>
      <c r="BQ34" s="509">
        <v>0</v>
      </c>
      <c r="BR34" s="509">
        <v>0</v>
      </c>
      <c r="BS34" s="509">
        <v>0</v>
      </c>
      <c r="BT34" s="509">
        <v>0</v>
      </c>
      <c r="BU34" s="509">
        <v>0</v>
      </c>
      <c r="BV34" s="509">
        <v>0</v>
      </c>
      <c r="BW34" s="509">
        <v>0</v>
      </c>
      <c r="BX34" s="484">
        <v>0</v>
      </c>
      <c r="BY34" s="484">
        <v>0</v>
      </c>
      <c r="BZ34" s="484">
        <v>0</v>
      </c>
      <c r="CA34" s="484">
        <v>0</v>
      </c>
      <c r="CB34" s="484">
        <v>0</v>
      </c>
      <c r="CC34" s="484">
        <v>0</v>
      </c>
      <c r="CD34" s="484">
        <v>0</v>
      </c>
      <c r="CE34" s="484">
        <v>0</v>
      </c>
      <c r="CF34" s="484">
        <v>0</v>
      </c>
      <c r="CG34" s="485">
        <v>0</v>
      </c>
    </row>
    <row r="35" spans="1:85" ht="26.25" customHeight="1" x14ac:dyDescent="0.35">
      <c r="A35" s="42"/>
      <c r="B35" s="42" t="s">
        <v>821</v>
      </c>
      <c r="C35" s="599"/>
      <c r="D35" s="509"/>
      <c r="E35" s="509"/>
      <c r="F35" s="509"/>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509"/>
      <c r="AG35" s="509"/>
      <c r="AH35" s="509"/>
      <c r="AI35" s="509"/>
      <c r="AJ35" s="509"/>
      <c r="AK35" s="509"/>
      <c r="AL35" s="509"/>
      <c r="AM35" s="509"/>
      <c r="AN35" s="509"/>
      <c r="AO35" s="509"/>
      <c r="AP35" s="509"/>
      <c r="AQ35" s="509"/>
      <c r="AR35" s="509"/>
      <c r="AS35" s="509"/>
      <c r="AT35" s="507"/>
      <c r="AU35" s="509"/>
      <c r="AV35" s="509"/>
      <c r="AW35" s="509"/>
      <c r="AX35" s="509"/>
      <c r="AY35" s="509"/>
      <c r="AZ35" s="509"/>
      <c r="BA35" s="509"/>
      <c r="BB35" s="509"/>
      <c r="BC35" s="509"/>
      <c r="BD35" s="509"/>
      <c r="BE35" s="509"/>
      <c r="BF35" s="509"/>
      <c r="BG35" s="509"/>
      <c r="BH35" s="509"/>
      <c r="BI35" s="509"/>
      <c r="BJ35" s="509"/>
      <c r="BK35" s="509"/>
      <c r="BL35" s="509"/>
      <c r="BM35" s="509"/>
      <c r="BN35" s="509"/>
      <c r="BO35" s="509"/>
      <c r="BP35" s="509"/>
      <c r="BQ35" s="509"/>
      <c r="BR35" s="509"/>
      <c r="BS35" s="509"/>
      <c r="BT35" s="509"/>
      <c r="BU35" s="509"/>
      <c r="BV35" s="509"/>
      <c r="BW35" s="509"/>
      <c r="BX35" s="484"/>
      <c r="BY35" s="484"/>
      <c r="BZ35" s="484"/>
      <c r="CA35" s="484"/>
      <c r="CB35" s="484"/>
      <c r="CC35" s="484"/>
      <c r="CD35" s="484"/>
      <c r="CE35" s="484"/>
      <c r="CF35" s="484"/>
      <c r="CG35" s="485"/>
    </row>
    <row r="36" spans="1:85" x14ac:dyDescent="0.35">
      <c r="A36" s="600"/>
      <c r="B36" s="62" t="s">
        <v>822</v>
      </c>
      <c r="C36" s="599"/>
      <c r="D36" s="509" t="s">
        <v>615</v>
      </c>
      <c r="E36" s="509" t="s">
        <v>615</v>
      </c>
      <c r="F36" s="509" t="s">
        <v>615</v>
      </c>
      <c r="G36" s="509" t="s">
        <v>615</v>
      </c>
      <c r="H36" s="509" t="s">
        <v>615</v>
      </c>
      <c r="I36" s="509" t="s">
        <v>615</v>
      </c>
      <c r="J36" s="509" t="s">
        <v>615</v>
      </c>
      <c r="K36" s="509" t="s">
        <v>615</v>
      </c>
      <c r="L36" s="509" t="s">
        <v>615</v>
      </c>
      <c r="M36" s="509" t="s">
        <v>615</v>
      </c>
      <c r="N36" s="509" t="s">
        <v>615</v>
      </c>
      <c r="O36" s="509" t="s">
        <v>615</v>
      </c>
      <c r="P36" s="509" t="s">
        <v>615</v>
      </c>
      <c r="Q36" s="509" t="s">
        <v>615</v>
      </c>
      <c r="R36" s="509" t="s">
        <v>615</v>
      </c>
      <c r="S36" s="509" t="s">
        <v>615</v>
      </c>
      <c r="T36" s="509" t="s">
        <v>615</v>
      </c>
      <c r="U36" s="509" t="s">
        <v>615</v>
      </c>
      <c r="V36" s="509" t="s">
        <v>615</v>
      </c>
      <c r="W36" s="509" t="s">
        <v>615</v>
      </c>
      <c r="X36" s="509" t="s">
        <v>615</v>
      </c>
      <c r="Y36" s="509" t="s">
        <v>615</v>
      </c>
      <c r="Z36" s="509" t="s">
        <v>615</v>
      </c>
      <c r="AA36" s="509" t="s">
        <v>615</v>
      </c>
      <c r="AB36" s="509" t="s">
        <v>615</v>
      </c>
      <c r="AC36" s="509" t="s">
        <v>615</v>
      </c>
      <c r="AD36" s="509" t="s">
        <v>615</v>
      </c>
      <c r="AE36" s="509" t="s">
        <v>615</v>
      </c>
      <c r="AF36" s="509" t="s">
        <v>615</v>
      </c>
      <c r="AG36" s="509" t="s">
        <v>615</v>
      </c>
      <c r="AH36" s="509" t="s">
        <v>615</v>
      </c>
      <c r="AI36" s="509" t="s">
        <v>615</v>
      </c>
      <c r="AJ36" s="509" t="s">
        <v>615</v>
      </c>
      <c r="AK36" s="509" t="s">
        <v>615</v>
      </c>
      <c r="AL36" s="509" t="s">
        <v>615</v>
      </c>
      <c r="AM36" s="509" t="s">
        <v>615</v>
      </c>
      <c r="AN36" s="509" t="s">
        <v>615</v>
      </c>
      <c r="AO36" s="509" t="s">
        <v>615</v>
      </c>
      <c r="AP36" s="509" t="s">
        <v>615</v>
      </c>
      <c r="AQ36" s="509" t="s">
        <v>615</v>
      </c>
      <c r="AR36" s="509" t="s">
        <v>615</v>
      </c>
      <c r="AS36" s="509" t="s">
        <v>615</v>
      </c>
      <c r="AT36" s="509" t="s">
        <v>615</v>
      </c>
      <c r="AU36" s="509">
        <v>1074</v>
      </c>
      <c r="AV36" s="509">
        <v>1467</v>
      </c>
      <c r="AW36" s="509">
        <v>1761.354</v>
      </c>
      <c r="AX36" s="509">
        <v>1895.0971347</v>
      </c>
      <c r="AY36" s="509">
        <v>2000.7013923499997</v>
      </c>
      <c r="AZ36" s="509">
        <v>2119.6110000000003</v>
      </c>
      <c r="BA36" s="509">
        <v>2196.8490000000002</v>
      </c>
      <c r="BB36" s="509">
        <v>2241.7669999999989</v>
      </c>
      <c r="BC36" s="509">
        <v>2265.7673767930914</v>
      </c>
      <c r="BD36" s="509">
        <v>2297.6929199581655</v>
      </c>
      <c r="BE36" s="509">
        <v>2377.8325881801275</v>
      </c>
      <c r="BF36" s="509">
        <v>2598.0192173749792</v>
      </c>
      <c r="BG36" s="509">
        <v>2955.6031452049692</v>
      </c>
      <c r="BH36" s="509">
        <v>3448.9196739083468</v>
      </c>
      <c r="BI36" s="509">
        <v>3641.8223280000002</v>
      </c>
      <c r="BJ36" s="509">
        <v>3811.5277370000003</v>
      </c>
      <c r="BK36" s="509">
        <v>3911.4053540000004</v>
      </c>
      <c r="BL36" s="509">
        <v>4128.4742460000007</v>
      </c>
      <c r="BM36" s="509">
        <v>4582.3780900000011</v>
      </c>
      <c r="BN36" s="509">
        <v>4798.5646799999995</v>
      </c>
      <c r="BO36" s="509">
        <v>4823.8635100000001</v>
      </c>
      <c r="BP36" s="509">
        <v>4816.0338059999995</v>
      </c>
      <c r="BQ36" s="509">
        <v>0</v>
      </c>
      <c r="BR36" s="509">
        <v>0</v>
      </c>
      <c r="BS36" s="509">
        <v>0</v>
      </c>
      <c r="BT36" s="509">
        <v>0</v>
      </c>
      <c r="BU36" s="509">
        <v>0</v>
      </c>
      <c r="BV36" s="509">
        <v>0</v>
      </c>
      <c r="BW36" s="509">
        <v>0</v>
      </c>
      <c r="BX36" s="484">
        <v>0</v>
      </c>
      <c r="BY36" s="484">
        <v>0</v>
      </c>
      <c r="BZ36" s="484">
        <v>0</v>
      </c>
      <c r="CA36" s="484">
        <v>0</v>
      </c>
      <c r="CB36" s="484">
        <v>0</v>
      </c>
      <c r="CC36" s="484">
        <v>0</v>
      </c>
      <c r="CD36" s="484">
        <v>0</v>
      </c>
      <c r="CE36" s="484">
        <v>0</v>
      </c>
      <c r="CF36" s="484">
        <v>0</v>
      </c>
      <c r="CG36" s="485">
        <v>0</v>
      </c>
    </row>
    <row r="37" spans="1:85" x14ac:dyDescent="0.35">
      <c r="A37" s="600"/>
      <c r="B37" s="201" t="s">
        <v>816</v>
      </c>
      <c r="C37" s="599"/>
      <c r="D37" s="509">
        <v>0</v>
      </c>
      <c r="E37" s="509">
        <v>0</v>
      </c>
      <c r="F37" s="509">
        <v>0</v>
      </c>
      <c r="G37" s="509">
        <v>0</v>
      </c>
      <c r="H37" s="509">
        <v>0</v>
      </c>
      <c r="I37" s="509">
        <v>0</v>
      </c>
      <c r="J37" s="509">
        <v>0</v>
      </c>
      <c r="K37" s="509">
        <v>0</v>
      </c>
      <c r="L37" s="509">
        <v>0</v>
      </c>
      <c r="M37" s="509">
        <v>0</v>
      </c>
      <c r="N37" s="509">
        <v>0</v>
      </c>
      <c r="O37" s="509">
        <v>0</v>
      </c>
      <c r="P37" s="509">
        <v>0</v>
      </c>
      <c r="Q37" s="509">
        <v>0</v>
      </c>
      <c r="R37" s="509">
        <v>0</v>
      </c>
      <c r="S37" s="509">
        <v>0</v>
      </c>
      <c r="T37" s="509">
        <v>0</v>
      </c>
      <c r="U37" s="509">
        <v>0</v>
      </c>
      <c r="V37" s="509">
        <v>0</v>
      </c>
      <c r="W37" s="509">
        <v>0</v>
      </c>
      <c r="X37" s="509">
        <v>0</v>
      </c>
      <c r="Y37" s="509">
        <v>0</v>
      </c>
      <c r="Z37" s="509">
        <v>0</v>
      </c>
      <c r="AA37" s="509">
        <v>0</v>
      </c>
      <c r="AB37" s="509">
        <v>0</v>
      </c>
      <c r="AC37" s="509">
        <v>0</v>
      </c>
      <c r="AD37" s="509">
        <v>0</v>
      </c>
      <c r="AE37" s="509">
        <v>0</v>
      </c>
      <c r="AF37" s="509">
        <v>0</v>
      </c>
      <c r="AG37" s="509">
        <v>0</v>
      </c>
      <c r="AH37" s="509">
        <v>0</v>
      </c>
      <c r="AI37" s="509">
        <v>0</v>
      </c>
      <c r="AJ37" s="509">
        <v>0</v>
      </c>
      <c r="AK37" s="509">
        <v>0</v>
      </c>
      <c r="AL37" s="509">
        <v>0</v>
      </c>
      <c r="AM37" s="509">
        <v>0</v>
      </c>
      <c r="AN37" s="509">
        <v>0</v>
      </c>
      <c r="AO37" s="509">
        <v>0</v>
      </c>
      <c r="AP37" s="509">
        <v>0</v>
      </c>
      <c r="AQ37" s="509">
        <v>0</v>
      </c>
      <c r="AR37" s="509">
        <v>0</v>
      </c>
      <c r="AS37" s="509">
        <v>0</v>
      </c>
      <c r="AT37" s="509">
        <v>0</v>
      </c>
      <c r="AU37" s="509">
        <v>0</v>
      </c>
      <c r="AV37" s="509">
        <v>0</v>
      </c>
      <c r="AW37" s="509">
        <v>0</v>
      </c>
      <c r="AX37" s="509">
        <v>1648.6480053999999</v>
      </c>
      <c r="AY37" s="509">
        <v>1737.3765572499997</v>
      </c>
      <c r="AZ37" s="509">
        <v>1813.2495899999999</v>
      </c>
      <c r="BA37" s="509">
        <v>1847.0662776000001</v>
      </c>
      <c r="BB37" s="509">
        <v>1873.9394869</v>
      </c>
      <c r="BC37" s="509">
        <v>1888.1157537930912</v>
      </c>
      <c r="BD37" s="509">
        <v>1909.0346487956333</v>
      </c>
      <c r="BE37" s="509">
        <v>1978.2198331801276</v>
      </c>
      <c r="BF37" s="509">
        <v>2184.4064373749793</v>
      </c>
      <c r="BG37" s="509">
        <v>2518.3832842049678</v>
      </c>
      <c r="BH37" s="509">
        <v>2948.3689439083469</v>
      </c>
      <c r="BI37" s="509">
        <v>3117.8052739999998</v>
      </c>
      <c r="BJ37" s="509">
        <v>3275.1103619999999</v>
      </c>
      <c r="BK37" s="509">
        <v>3374.9266170000001</v>
      </c>
      <c r="BL37" s="509">
        <v>3583.558086</v>
      </c>
      <c r="BM37" s="509">
        <v>3996.1454942944661</v>
      </c>
      <c r="BN37" s="509">
        <v>4189.8204910000004</v>
      </c>
      <c r="BO37" s="509">
        <v>4206.5381749999997</v>
      </c>
      <c r="BP37" s="509">
        <v>4197.8565689999996</v>
      </c>
      <c r="BQ37" s="509">
        <v>0</v>
      </c>
      <c r="BR37" s="509">
        <v>0</v>
      </c>
      <c r="BS37" s="509">
        <v>0</v>
      </c>
      <c r="BT37" s="509">
        <v>0</v>
      </c>
      <c r="BU37" s="509">
        <v>0</v>
      </c>
      <c r="BV37" s="509">
        <v>0</v>
      </c>
      <c r="BW37" s="509">
        <v>0</v>
      </c>
      <c r="BX37" s="484">
        <v>0</v>
      </c>
      <c r="BY37" s="484">
        <v>0</v>
      </c>
      <c r="BZ37" s="484">
        <v>0</v>
      </c>
      <c r="CA37" s="484">
        <v>0</v>
      </c>
      <c r="CB37" s="484">
        <v>0</v>
      </c>
      <c r="CC37" s="484">
        <v>0</v>
      </c>
      <c r="CD37" s="484">
        <v>0</v>
      </c>
      <c r="CE37" s="484">
        <v>0</v>
      </c>
      <c r="CF37" s="484">
        <v>0</v>
      </c>
      <c r="CG37" s="485">
        <v>0</v>
      </c>
    </row>
    <row r="38" spans="1:85" x14ac:dyDescent="0.35">
      <c r="A38" s="600"/>
      <c r="B38" s="201" t="s">
        <v>817</v>
      </c>
      <c r="C38" s="599"/>
      <c r="D38" s="509">
        <v>0</v>
      </c>
      <c r="E38" s="509">
        <v>0</v>
      </c>
      <c r="F38" s="509">
        <v>0</v>
      </c>
      <c r="G38" s="509">
        <v>0</v>
      </c>
      <c r="H38" s="509">
        <v>0</v>
      </c>
      <c r="I38" s="509">
        <v>0</v>
      </c>
      <c r="J38" s="509">
        <v>0</v>
      </c>
      <c r="K38" s="509">
        <v>0</v>
      </c>
      <c r="L38" s="509">
        <v>0</v>
      </c>
      <c r="M38" s="509">
        <v>0</v>
      </c>
      <c r="N38" s="509">
        <v>0</v>
      </c>
      <c r="O38" s="509">
        <v>0</v>
      </c>
      <c r="P38" s="509">
        <v>0</v>
      </c>
      <c r="Q38" s="509">
        <v>0</v>
      </c>
      <c r="R38" s="509">
        <v>0</v>
      </c>
      <c r="S38" s="509">
        <v>0</v>
      </c>
      <c r="T38" s="509">
        <v>0</v>
      </c>
      <c r="U38" s="509">
        <v>0</v>
      </c>
      <c r="V38" s="509">
        <v>0</v>
      </c>
      <c r="W38" s="509">
        <v>0</v>
      </c>
      <c r="X38" s="509">
        <v>0</v>
      </c>
      <c r="Y38" s="509">
        <v>0</v>
      </c>
      <c r="Z38" s="509">
        <v>0</v>
      </c>
      <c r="AA38" s="509">
        <v>0</v>
      </c>
      <c r="AB38" s="509">
        <v>0</v>
      </c>
      <c r="AC38" s="509">
        <v>0</v>
      </c>
      <c r="AD38" s="509">
        <v>0</v>
      </c>
      <c r="AE38" s="509">
        <v>0</v>
      </c>
      <c r="AF38" s="509">
        <v>0</v>
      </c>
      <c r="AG38" s="509">
        <v>0</v>
      </c>
      <c r="AH38" s="509">
        <v>0</v>
      </c>
      <c r="AI38" s="509">
        <v>0</v>
      </c>
      <c r="AJ38" s="509">
        <v>0</v>
      </c>
      <c r="AK38" s="509">
        <v>0</v>
      </c>
      <c r="AL38" s="509">
        <v>0</v>
      </c>
      <c r="AM38" s="509">
        <v>0</v>
      </c>
      <c r="AN38" s="509">
        <v>0</v>
      </c>
      <c r="AO38" s="509">
        <v>0</v>
      </c>
      <c r="AP38" s="509">
        <v>0</v>
      </c>
      <c r="AQ38" s="509">
        <v>0</v>
      </c>
      <c r="AR38" s="509">
        <v>0</v>
      </c>
      <c r="AS38" s="509">
        <v>0</v>
      </c>
      <c r="AT38" s="509">
        <v>0</v>
      </c>
      <c r="AU38" s="509">
        <v>0</v>
      </c>
      <c r="AV38" s="509">
        <v>0</v>
      </c>
      <c r="AW38" s="509">
        <v>0</v>
      </c>
      <c r="AX38" s="509">
        <v>58.91362749999999</v>
      </c>
      <c r="AY38" s="509">
        <v>67.022252499999993</v>
      </c>
      <c r="AZ38" s="509">
        <v>80.040999999999997</v>
      </c>
      <c r="BA38" s="509">
        <v>84.993651249999999</v>
      </c>
      <c r="BB38" s="509">
        <v>93.386817649999998</v>
      </c>
      <c r="BC38" s="509">
        <v>98.976178000000004</v>
      </c>
      <c r="BD38" s="509">
        <v>108.60597139562549</v>
      </c>
      <c r="BE38" s="509">
        <v>113.284626</v>
      </c>
      <c r="BF38" s="509">
        <v>120.025907</v>
      </c>
      <c r="BG38" s="509">
        <v>129.921313</v>
      </c>
      <c r="BH38" s="509">
        <v>155.52628799999999</v>
      </c>
      <c r="BI38" s="509">
        <v>170.191858</v>
      </c>
      <c r="BJ38" s="509">
        <v>177.78376700000001</v>
      </c>
      <c r="BK38" s="509">
        <v>183.493774</v>
      </c>
      <c r="BL38" s="509">
        <v>194.99431200000001</v>
      </c>
      <c r="BM38" s="509">
        <v>218.01888170553451</v>
      </c>
      <c r="BN38" s="509">
        <v>232.68308099999999</v>
      </c>
      <c r="BO38" s="509">
        <v>241.97063399999999</v>
      </c>
      <c r="BP38" s="509">
        <v>246.946744</v>
      </c>
      <c r="BQ38" s="509">
        <v>0</v>
      </c>
      <c r="BR38" s="509">
        <v>0</v>
      </c>
      <c r="BS38" s="509">
        <v>0</v>
      </c>
      <c r="BT38" s="509">
        <v>0</v>
      </c>
      <c r="BU38" s="509">
        <v>0</v>
      </c>
      <c r="BV38" s="509">
        <v>0</v>
      </c>
      <c r="BW38" s="509">
        <v>0</v>
      </c>
      <c r="BX38" s="484">
        <v>0</v>
      </c>
      <c r="BY38" s="484">
        <v>0</v>
      </c>
      <c r="BZ38" s="484">
        <v>0</v>
      </c>
      <c r="CA38" s="484">
        <v>0</v>
      </c>
      <c r="CB38" s="484">
        <v>0</v>
      </c>
      <c r="CC38" s="484">
        <v>0</v>
      </c>
      <c r="CD38" s="484">
        <v>0</v>
      </c>
      <c r="CE38" s="484">
        <v>0</v>
      </c>
      <c r="CF38" s="484">
        <v>0</v>
      </c>
      <c r="CG38" s="485">
        <v>0</v>
      </c>
    </row>
    <row r="39" spans="1:85" x14ac:dyDescent="0.35">
      <c r="A39" s="600"/>
      <c r="B39" s="201" t="s">
        <v>818</v>
      </c>
      <c r="C39" s="599"/>
      <c r="D39" s="509">
        <v>0</v>
      </c>
      <c r="E39" s="509">
        <v>0</v>
      </c>
      <c r="F39" s="509">
        <v>0</v>
      </c>
      <c r="G39" s="509">
        <v>0</v>
      </c>
      <c r="H39" s="509">
        <v>0</v>
      </c>
      <c r="I39" s="509">
        <v>0</v>
      </c>
      <c r="J39" s="509">
        <v>0</v>
      </c>
      <c r="K39" s="509">
        <v>0</v>
      </c>
      <c r="L39" s="509">
        <v>0</v>
      </c>
      <c r="M39" s="509">
        <v>0</v>
      </c>
      <c r="N39" s="509">
        <v>0</v>
      </c>
      <c r="O39" s="509">
        <v>0</v>
      </c>
      <c r="P39" s="509">
        <v>0</v>
      </c>
      <c r="Q39" s="509">
        <v>0</v>
      </c>
      <c r="R39" s="509">
        <v>0</v>
      </c>
      <c r="S39" s="509">
        <v>0</v>
      </c>
      <c r="T39" s="509">
        <v>0</v>
      </c>
      <c r="U39" s="509">
        <v>0</v>
      </c>
      <c r="V39" s="509">
        <v>0</v>
      </c>
      <c r="W39" s="509">
        <v>0</v>
      </c>
      <c r="X39" s="509">
        <v>0</v>
      </c>
      <c r="Y39" s="509">
        <v>0</v>
      </c>
      <c r="Z39" s="509">
        <v>0</v>
      </c>
      <c r="AA39" s="509">
        <v>0</v>
      </c>
      <c r="AB39" s="509">
        <v>0</v>
      </c>
      <c r="AC39" s="509">
        <v>0</v>
      </c>
      <c r="AD39" s="509">
        <v>0</v>
      </c>
      <c r="AE39" s="509">
        <v>0</v>
      </c>
      <c r="AF39" s="509">
        <v>0</v>
      </c>
      <c r="AG39" s="509">
        <v>0</v>
      </c>
      <c r="AH39" s="509">
        <v>0</v>
      </c>
      <c r="AI39" s="509">
        <v>0</v>
      </c>
      <c r="AJ39" s="509">
        <v>0</v>
      </c>
      <c r="AK39" s="509">
        <v>0</v>
      </c>
      <c r="AL39" s="509">
        <v>0</v>
      </c>
      <c r="AM39" s="509">
        <v>0</v>
      </c>
      <c r="AN39" s="509">
        <v>0</v>
      </c>
      <c r="AO39" s="509">
        <v>0</v>
      </c>
      <c r="AP39" s="509">
        <v>0</v>
      </c>
      <c r="AQ39" s="509">
        <v>0</v>
      </c>
      <c r="AR39" s="509">
        <v>0</v>
      </c>
      <c r="AS39" s="509">
        <v>0</v>
      </c>
      <c r="AT39" s="509">
        <v>0</v>
      </c>
      <c r="AU39" s="509">
        <v>0</v>
      </c>
      <c r="AV39" s="509">
        <v>0</v>
      </c>
      <c r="AW39" s="509">
        <v>0</v>
      </c>
      <c r="AX39" s="509">
        <v>187.53550179999999</v>
      </c>
      <c r="AY39" s="509">
        <v>196.30258259999999</v>
      </c>
      <c r="AZ39" s="509">
        <v>226.32</v>
      </c>
      <c r="BA39" s="509">
        <v>264.78886645</v>
      </c>
      <c r="BB39" s="509">
        <v>274.80888385000003</v>
      </c>
      <c r="BC39" s="509">
        <v>278.16376500000001</v>
      </c>
      <c r="BD39" s="509">
        <v>280.05229976690725</v>
      </c>
      <c r="BE39" s="509">
        <v>286.32812899999999</v>
      </c>
      <c r="BF39" s="509">
        <v>293.58687300000003</v>
      </c>
      <c r="BG39" s="509">
        <v>307.29854799999998</v>
      </c>
      <c r="BH39" s="509">
        <v>345.02444200000002</v>
      </c>
      <c r="BI39" s="509">
        <v>353.82519600000001</v>
      </c>
      <c r="BJ39" s="509">
        <v>358.63360799999998</v>
      </c>
      <c r="BK39" s="509">
        <v>352.98496299999999</v>
      </c>
      <c r="BL39" s="509">
        <v>349.92184800000001</v>
      </c>
      <c r="BM39" s="509">
        <v>368.21371399999998</v>
      </c>
      <c r="BN39" s="509">
        <v>376.06110799999999</v>
      </c>
      <c r="BO39" s="509">
        <v>375.35470099999998</v>
      </c>
      <c r="BP39" s="509">
        <v>371.23049300000002</v>
      </c>
      <c r="BQ39" s="509">
        <v>0</v>
      </c>
      <c r="BR39" s="509">
        <v>0</v>
      </c>
      <c r="BS39" s="509">
        <v>0</v>
      </c>
      <c r="BT39" s="509">
        <v>0</v>
      </c>
      <c r="BU39" s="509">
        <v>0</v>
      </c>
      <c r="BV39" s="509">
        <v>0</v>
      </c>
      <c r="BW39" s="509">
        <v>0</v>
      </c>
      <c r="BX39" s="484">
        <v>0</v>
      </c>
      <c r="BY39" s="484">
        <v>0</v>
      </c>
      <c r="BZ39" s="484">
        <v>0</v>
      </c>
      <c r="CA39" s="484">
        <v>0</v>
      </c>
      <c r="CB39" s="484">
        <v>0</v>
      </c>
      <c r="CC39" s="484">
        <v>0</v>
      </c>
      <c r="CD39" s="484">
        <v>0</v>
      </c>
      <c r="CE39" s="484">
        <v>0</v>
      </c>
      <c r="CF39" s="484">
        <v>0</v>
      </c>
      <c r="CG39" s="485">
        <v>0</v>
      </c>
    </row>
    <row r="40" spans="1:85" s="452" customFormat="1" ht="26.25" customHeight="1" thickBot="1" x14ac:dyDescent="0.3">
      <c r="A40" s="601"/>
      <c r="B40" s="602" t="s">
        <v>823</v>
      </c>
      <c r="C40" s="603"/>
      <c r="D40" s="499" t="s">
        <v>615</v>
      </c>
      <c r="E40" s="499" t="s">
        <v>615</v>
      </c>
      <c r="F40" s="499" t="s">
        <v>615</v>
      </c>
      <c r="G40" s="499" t="s">
        <v>615</v>
      </c>
      <c r="H40" s="499" t="s">
        <v>615</v>
      </c>
      <c r="I40" s="499" t="s">
        <v>615</v>
      </c>
      <c r="J40" s="499" t="s">
        <v>615</v>
      </c>
      <c r="K40" s="499" t="s">
        <v>615</v>
      </c>
      <c r="L40" s="499" t="s">
        <v>615</v>
      </c>
      <c r="M40" s="499" t="s">
        <v>615</v>
      </c>
      <c r="N40" s="499" t="s">
        <v>615</v>
      </c>
      <c r="O40" s="499" t="s">
        <v>615</v>
      </c>
      <c r="P40" s="499" t="s">
        <v>615</v>
      </c>
      <c r="Q40" s="499" t="s">
        <v>615</v>
      </c>
      <c r="R40" s="499" t="s">
        <v>615</v>
      </c>
      <c r="S40" s="499" t="s">
        <v>615</v>
      </c>
      <c r="T40" s="499" t="s">
        <v>615</v>
      </c>
      <c r="U40" s="499" t="s">
        <v>615</v>
      </c>
      <c r="V40" s="499" t="s">
        <v>615</v>
      </c>
      <c r="W40" s="499" t="s">
        <v>615</v>
      </c>
      <c r="X40" s="499" t="s">
        <v>615</v>
      </c>
      <c r="Y40" s="499" t="s">
        <v>615</v>
      </c>
      <c r="Z40" s="499" t="s">
        <v>615</v>
      </c>
      <c r="AA40" s="499" t="s">
        <v>615</v>
      </c>
      <c r="AB40" s="499" t="s">
        <v>615</v>
      </c>
      <c r="AC40" s="499" t="s">
        <v>615</v>
      </c>
      <c r="AD40" s="499" t="s">
        <v>615</v>
      </c>
      <c r="AE40" s="499" t="s">
        <v>615</v>
      </c>
      <c r="AF40" s="499" t="s">
        <v>615</v>
      </c>
      <c r="AG40" s="499" t="s">
        <v>615</v>
      </c>
      <c r="AH40" s="499" t="s">
        <v>615</v>
      </c>
      <c r="AI40" s="499" t="s">
        <v>615</v>
      </c>
      <c r="AJ40" s="499" t="s">
        <v>615</v>
      </c>
      <c r="AK40" s="499" t="s">
        <v>615</v>
      </c>
      <c r="AL40" s="499" t="s">
        <v>615</v>
      </c>
      <c r="AM40" s="499" t="s">
        <v>615</v>
      </c>
      <c r="AN40" s="499" t="s">
        <v>615</v>
      </c>
      <c r="AO40" s="499" t="s">
        <v>615</v>
      </c>
      <c r="AP40" s="499" t="s">
        <v>615</v>
      </c>
      <c r="AQ40" s="499" t="s">
        <v>615</v>
      </c>
      <c r="AR40" s="499" t="s">
        <v>615</v>
      </c>
      <c r="AS40" s="499" t="s">
        <v>615</v>
      </c>
      <c r="AT40" s="499" t="s">
        <v>615</v>
      </c>
      <c r="AU40" s="499">
        <v>330.16699999999992</v>
      </c>
      <c r="AV40" s="499">
        <v>225.57600000000002</v>
      </c>
      <c r="AW40" s="499">
        <v>178.54600000000005</v>
      </c>
      <c r="AX40" s="499">
        <v>182.11415929999976</v>
      </c>
      <c r="AY40" s="499">
        <v>187.96953965000034</v>
      </c>
      <c r="AZ40" s="499">
        <v>191.00079200000008</v>
      </c>
      <c r="BA40" s="499">
        <v>197.82962499999996</v>
      </c>
      <c r="BB40" s="499">
        <v>210.63761499999998</v>
      </c>
      <c r="BC40" s="499">
        <v>245.11994899999974</v>
      </c>
      <c r="BD40" s="499">
        <v>276.82555906000005</v>
      </c>
      <c r="BE40" s="499">
        <v>307.99026600000002</v>
      </c>
      <c r="BF40" s="499">
        <v>235.92008099999998</v>
      </c>
      <c r="BG40" s="499">
        <v>270.52785005503068</v>
      </c>
      <c r="BH40" s="499">
        <v>108.06528901000044</v>
      </c>
      <c r="BI40" s="499">
        <v>132.26724699999974</v>
      </c>
      <c r="BJ40" s="499">
        <v>129.49896799999988</v>
      </c>
      <c r="BK40" s="499">
        <v>115.282225</v>
      </c>
      <c r="BL40" s="499">
        <v>105.96941599999904</v>
      </c>
      <c r="BM40" s="499">
        <v>115.30013499999859</v>
      </c>
      <c r="BN40" s="499">
        <v>126.20864500000062</v>
      </c>
      <c r="BO40" s="499">
        <v>94.515385000000606</v>
      </c>
      <c r="BP40" s="499">
        <v>95.914283999999498</v>
      </c>
      <c r="BQ40" s="499">
        <v>0</v>
      </c>
      <c r="BR40" s="499">
        <v>0</v>
      </c>
      <c r="BS40" s="499">
        <v>0</v>
      </c>
      <c r="BT40" s="499">
        <v>0</v>
      </c>
      <c r="BU40" s="499">
        <v>0</v>
      </c>
      <c r="BV40" s="499">
        <v>0</v>
      </c>
      <c r="BW40" s="499">
        <v>0</v>
      </c>
      <c r="BX40" s="499">
        <v>0</v>
      </c>
      <c r="BY40" s="499">
        <v>0</v>
      </c>
      <c r="BZ40" s="499">
        <v>0</v>
      </c>
      <c r="CA40" s="499">
        <v>0</v>
      </c>
      <c r="CB40" s="499">
        <v>0</v>
      </c>
      <c r="CC40" s="499">
        <v>0</v>
      </c>
      <c r="CD40" s="499">
        <v>0</v>
      </c>
      <c r="CE40" s="499">
        <v>0</v>
      </c>
      <c r="CF40" s="499">
        <v>0</v>
      </c>
      <c r="CG40" s="500">
        <v>0</v>
      </c>
    </row>
    <row r="41" spans="1:85" ht="26.25" customHeight="1" x14ac:dyDescent="0.35">
      <c r="A41" s="518"/>
      <c r="B41" s="107" t="s">
        <v>824</v>
      </c>
      <c r="D41" s="40" t="s">
        <v>274</v>
      </c>
      <c r="E41" s="40" t="s">
        <v>275</v>
      </c>
      <c r="F41" s="40" t="s">
        <v>276</v>
      </c>
      <c r="G41" s="40" t="s">
        <v>277</v>
      </c>
      <c r="H41" s="40" t="s">
        <v>278</v>
      </c>
      <c r="I41" s="40" t="s">
        <v>279</v>
      </c>
      <c r="J41" s="40" t="s">
        <v>280</v>
      </c>
      <c r="K41" s="40" t="s">
        <v>281</v>
      </c>
      <c r="L41" s="40" t="s">
        <v>282</v>
      </c>
      <c r="M41" s="40" t="s">
        <v>283</v>
      </c>
      <c r="N41" s="40" t="s">
        <v>284</v>
      </c>
      <c r="O41" s="40" t="s">
        <v>285</v>
      </c>
      <c r="P41" s="40" t="s">
        <v>286</v>
      </c>
      <c r="Q41" s="40" t="s">
        <v>287</v>
      </c>
      <c r="R41" s="40" t="s">
        <v>288</v>
      </c>
      <c r="S41" s="40" t="s">
        <v>289</v>
      </c>
      <c r="T41" s="40" t="s">
        <v>290</v>
      </c>
      <c r="U41" s="40" t="s">
        <v>291</v>
      </c>
      <c r="V41" s="40" t="s">
        <v>292</v>
      </c>
      <c r="W41" s="40" t="s">
        <v>293</v>
      </c>
      <c r="X41" s="40" t="s">
        <v>294</v>
      </c>
      <c r="Y41" s="40" t="s">
        <v>295</v>
      </c>
      <c r="Z41" s="40" t="s">
        <v>296</v>
      </c>
      <c r="AA41" s="40" t="s">
        <v>297</v>
      </c>
      <c r="AB41" s="40" t="s">
        <v>298</v>
      </c>
      <c r="AC41" s="40" t="s">
        <v>299</v>
      </c>
      <c r="AD41" s="40" t="s">
        <v>300</v>
      </c>
      <c r="AE41" s="40" t="s">
        <v>301</v>
      </c>
      <c r="AF41" s="40" t="s">
        <v>302</v>
      </c>
      <c r="AG41" s="40" t="s">
        <v>303</v>
      </c>
      <c r="AH41" s="40" t="s">
        <v>304</v>
      </c>
      <c r="AI41" s="40" t="s">
        <v>305</v>
      </c>
      <c r="AJ41" s="40" t="s">
        <v>306</v>
      </c>
      <c r="AK41" s="40" t="s">
        <v>307</v>
      </c>
      <c r="AL41" s="40" t="s">
        <v>308</v>
      </c>
      <c r="AM41" s="40" t="s">
        <v>309</v>
      </c>
      <c r="AN41" s="40" t="s">
        <v>310</v>
      </c>
      <c r="AO41" s="40" t="s">
        <v>311</v>
      </c>
      <c r="AP41" s="40" t="s">
        <v>312</v>
      </c>
      <c r="AQ41" s="40" t="s">
        <v>313</v>
      </c>
      <c r="AR41" s="40" t="s">
        <v>314</v>
      </c>
      <c r="AS41" s="40" t="s">
        <v>315</v>
      </c>
      <c r="AT41" s="40" t="s">
        <v>316</v>
      </c>
      <c r="AU41" s="40" t="s">
        <v>317</v>
      </c>
      <c r="AV41" s="40" t="s">
        <v>318</v>
      </c>
      <c r="AW41" s="40" t="s">
        <v>319</v>
      </c>
      <c r="AX41" s="40" t="s">
        <v>320</v>
      </c>
      <c r="AY41" s="40" t="s">
        <v>211</v>
      </c>
      <c r="AZ41" s="40" t="s">
        <v>212</v>
      </c>
      <c r="BA41" s="40" t="s">
        <v>213</v>
      </c>
      <c r="BB41" s="40" t="s">
        <v>214</v>
      </c>
      <c r="BC41" s="40" t="s">
        <v>215</v>
      </c>
      <c r="BD41" s="40" t="s">
        <v>216</v>
      </c>
      <c r="BE41" s="40" t="s">
        <v>217</v>
      </c>
      <c r="BF41" s="40" t="s">
        <v>218</v>
      </c>
      <c r="BG41" s="40" t="s">
        <v>219</v>
      </c>
      <c r="BH41" s="40" t="s">
        <v>220</v>
      </c>
      <c r="BI41" s="40" t="s">
        <v>221</v>
      </c>
      <c r="BJ41" s="40" t="s">
        <v>222</v>
      </c>
      <c r="BK41" s="40" t="s">
        <v>223</v>
      </c>
      <c r="BL41" s="40" t="s">
        <v>224</v>
      </c>
      <c r="BM41" s="40" t="s">
        <v>225</v>
      </c>
      <c r="BN41" s="40" t="s">
        <v>226</v>
      </c>
      <c r="BO41" s="40" t="s">
        <v>227</v>
      </c>
      <c r="BP41" s="40" t="s">
        <v>228</v>
      </c>
      <c r="BQ41" s="40" t="s">
        <v>229</v>
      </c>
      <c r="BR41" s="40" t="s">
        <v>230</v>
      </c>
      <c r="BS41" s="40" t="s">
        <v>231</v>
      </c>
      <c r="BT41" s="40" t="s">
        <v>232</v>
      </c>
      <c r="BU41" s="40" t="s">
        <v>233</v>
      </c>
      <c r="BV41" s="40" t="s">
        <v>234</v>
      </c>
      <c r="BW41" s="40" t="s">
        <v>235</v>
      </c>
      <c r="BX41" s="40" t="s">
        <v>236</v>
      </c>
      <c r="BY41" s="40" t="s">
        <v>237</v>
      </c>
      <c r="BZ41" s="40" t="s">
        <v>238</v>
      </c>
      <c r="CA41" s="40" t="s">
        <v>239</v>
      </c>
      <c r="CB41" s="40" t="s">
        <v>240</v>
      </c>
      <c r="CC41" s="40" t="s">
        <v>241</v>
      </c>
      <c r="CD41" s="40" t="s">
        <v>242</v>
      </c>
      <c r="CE41" s="40" t="s">
        <v>243</v>
      </c>
      <c r="CF41" s="40" t="s">
        <v>244</v>
      </c>
      <c r="CG41" s="41" t="s">
        <v>245</v>
      </c>
    </row>
    <row r="42" spans="1:85" x14ac:dyDescent="0.35">
      <c r="A42" s="518"/>
      <c r="B42" s="463" t="s">
        <v>438</v>
      </c>
      <c r="C42" s="478"/>
      <c r="D42" s="284" t="s">
        <v>247</v>
      </c>
      <c r="E42" s="284" t="s">
        <v>247</v>
      </c>
      <c r="F42" s="284" t="s">
        <v>247</v>
      </c>
      <c r="G42" s="284" t="s">
        <v>247</v>
      </c>
      <c r="H42" s="284" t="s">
        <v>247</v>
      </c>
      <c r="I42" s="284" t="s">
        <v>247</v>
      </c>
      <c r="J42" s="284" t="s">
        <v>247</v>
      </c>
      <c r="K42" s="284" t="s">
        <v>247</v>
      </c>
      <c r="L42" s="284" t="s">
        <v>247</v>
      </c>
      <c r="M42" s="284" t="s">
        <v>247</v>
      </c>
      <c r="N42" s="284" t="s">
        <v>247</v>
      </c>
      <c r="O42" s="284" t="s">
        <v>247</v>
      </c>
      <c r="P42" s="284" t="s">
        <v>247</v>
      </c>
      <c r="Q42" s="284" t="s">
        <v>247</v>
      </c>
      <c r="R42" s="284" t="s">
        <v>247</v>
      </c>
      <c r="S42" s="284" t="s">
        <v>247</v>
      </c>
      <c r="T42" s="284" t="s">
        <v>247</v>
      </c>
      <c r="U42" s="284" t="s">
        <v>247</v>
      </c>
      <c r="V42" s="284" t="s">
        <v>247</v>
      </c>
      <c r="W42" s="284" t="s">
        <v>247</v>
      </c>
      <c r="X42" s="284" t="s">
        <v>247</v>
      </c>
      <c r="Y42" s="284" t="s">
        <v>247</v>
      </c>
      <c r="Z42" s="284" t="s">
        <v>247</v>
      </c>
      <c r="AA42" s="284" t="s">
        <v>247</v>
      </c>
      <c r="AB42" s="284" t="s">
        <v>247</v>
      </c>
      <c r="AC42" s="284" t="s">
        <v>247</v>
      </c>
      <c r="AD42" s="284" t="s">
        <v>247</v>
      </c>
      <c r="AE42" s="284" t="s">
        <v>247</v>
      </c>
      <c r="AF42" s="284" t="s">
        <v>247</v>
      </c>
      <c r="AG42" s="284" t="s">
        <v>247</v>
      </c>
      <c r="AH42" s="284" t="s">
        <v>247</v>
      </c>
      <c r="AI42" s="284" t="s">
        <v>247</v>
      </c>
      <c r="AJ42" s="284" t="s">
        <v>247</v>
      </c>
      <c r="AK42" s="284" t="s">
        <v>247</v>
      </c>
      <c r="AL42" s="284" t="s">
        <v>247</v>
      </c>
      <c r="AM42" s="284" t="s">
        <v>247</v>
      </c>
      <c r="AN42" s="284" t="s">
        <v>247</v>
      </c>
      <c r="AO42" s="284" t="s">
        <v>247</v>
      </c>
      <c r="AP42" s="284" t="s">
        <v>247</v>
      </c>
      <c r="AQ42" s="284" t="s">
        <v>247</v>
      </c>
      <c r="AR42" s="284" t="s">
        <v>247</v>
      </c>
      <c r="AS42" s="284" t="s">
        <v>247</v>
      </c>
      <c r="AT42" s="284" t="s">
        <v>247</v>
      </c>
      <c r="AU42" s="284" t="s">
        <v>247</v>
      </c>
      <c r="AV42" s="284" t="s">
        <v>247</v>
      </c>
      <c r="AW42" s="284" t="s">
        <v>247</v>
      </c>
      <c r="AX42" s="284" t="s">
        <v>247</v>
      </c>
      <c r="AY42" s="284" t="s">
        <v>247</v>
      </c>
      <c r="AZ42" s="284" t="s">
        <v>247</v>
      </c>
      <c r="BA42" s="284" t="s">
        <v>247</v>
      </c>
      <c r="BB42" s="284" t="s">
        <v>247</v>
      </c>
      <c r="BC42" s="284" t="s">
        <v>247</v>
      </c>
      <c r="BD42" s="284" t="s">
        <v>247</v>
      </c>
      <c r="BE42" s="284" t="s">
        <v>247</v>
      </c>
      <c r="BF42" s="284" t="s">
        <v>247</v>
      </c>
      <c r="BG42" s="284" t="s">
        <v>247</v>
      </c>
      <c r="BH42" s="284" t="s">
        <v>247</v>
      </c>
      <c r="BI42" s="284" t="s">
        <v>247</v>
      </c>
      <c r="BJ42" s="284" t="s">
        <v>247</v>
      </c>
      <c r="BK42" s="284" t="s">
        <v>247</v>
      </c>
      <c r="BL42" s="284" t="s">
        <v>247</v>
      </c>
      <c r="BM42" s="284" t="s">
        <v>247</v>
      </c>
      <c r="BN42" s="284" t="s">
        <v>247</v>
      </c>
      <c r="BO42" s="284" t="s">
        <v>247</v>
      </c>
      <c r="BP42" s="284" t="s">
        <v>247</v>
      </c>
      <c r="BQ42" s="284" t="s">
        <v>247</v>
      </c>
      <c r="BR42" s="284" t="s">
        <v>247</v>
      </c>
      <c r="BS42" s="284" t="s">
        <v>247</v>
      </c>
      <c r="BT42" s="284" t="s">
        <v>247</v>
      </c>
      <c r="BU42" s="284" t="s">
        <v>247</v>
      </c>
      <c r="BV42" s="284" t="s">
        <v>247</v>
      </c>
      <c r="BW42" s="284" t="s">
        <v>247</v>
      </c>
      <c r="BX42" s="284" t="s">
        <v>247</v>
      </c>
      <c r="BY42" s="284" t="s">
        <v>247</v>
      </c>
      <c r="BZ42" s="284" t="s">
        <v>247</v>
      </c>
      <c r="CA42" s="284" t="s">
        <v>247</v>
      </c>
      <c r="CB42" s="284" t="s">
        <v>248</v>
      </c>
      <c r="CC42" s="284" t="s">
        <v>248</v>
      </c>
      <c r="CD42" s="284" t="s">
        <v>248</v>
      </c>
      <c r="CE42" s="284" t="s">
        <v>248</v>
      </c>
      <c r="CF42" s="284" t="s">
        <v>248</v>
      </c>
      <c r="CG42" s="285" t="s">
        <v>248</v>
      </c>
    </row>
    <row r="43" spans="1:85" s="252" customFormat="1" ht="26.25" customHeight="1" x14ac:dyDescent="0.35">
      <c r="A43" s="604"/>
      <c r="B43" s="107" t="s">
        <v>260</v>
      </c>
      <c r="C43" s="598"/>
      <c r="D43" s="508">
        <v>0</v>
      </c>
      <c r="E43" s="508">
        <v>0</v>
      </c>
      <c r="F43" s="508">
        <v>0</v>
      </c>
      <c r="G43" s="508">
        <v>0</v>
      </c>
      <c r="H43" s="508">
        <v>0</v>
      </c>
      <c r="I43" s="508">
        <v>0</v>
      </c>
      <c r="J43" s="508">
        <v>0</v>
      </c>
      <c r="K43" s="508">
        <v>0</v>
      </c>
      <c r="L43" s="508">
        <v>0</v>
      </c>
      <c r="M43" s="508">
        <v>0</v>
      </c>
      <c r="N43" s="508">
        <v>0</v>
      </c>
      <c r="O43" s="508">
        <v>0</v>
      </c>
      <c r="P43" s="508">
        <v>0</v>
      </c>
      <c r="Q43" s="508">
        <v>0</v>
      </c>
      <c r="R43" s="508">
        <v>0</v>
      </c>
      <c r="S43" s="508">
        <v>0</v>
      </c>
      <c r="T43" s="508">
        <v>0</v>
      </c>
      <c r="U43" s="508">
        <v>0</v>
      </c>
      <c r="V43" s="508">
        <v>0</v>
      </c>
      <c r="W43" s="508">
        <v>0</v>
      </c>
      <c r="X43" s="508">
        <v>0</v>
      </c>
      <c r="Y43" s="508">
        <v>0</v>
      </c>
      <c r="Z43" s="508">
        <v>298.87019955324382</v>
      </c>
      <c r="AA43" s="508">
        <v>324.16586061766304</v>
      </c>
      <c r="AB43" s="508">
        <v>384.12373491545924</v>
      </c>
      <c r="AC43" s="508">
        <v>431.55780700023826</v>
      </c>
      <c r="AD43" s="508">
        <v>1075.9463615210564</v>
      </c>
      <c r="AE43" s="508">
        <v>1196.3942039191932</v>
      </c>
      <c r="AF43" s="508">
        <v>1134.2094665153054</v>
      </c>
      <c r="AG43" s="508">
        <v>2486.1956893593315</v>
      </c>
      <c r="AH43" s="508">
        <v>2337.5561875238768</v>
      </c>
      <c r="AI43" s="508">
        <v>2305.7590624589297</v>
      </c>
      <c r="AJ43" s="508">
        <v>2606.2375943025536</v>
      </c>
      <c r="AK43" s="508">
        <v>3505.6339220530631</v>
      </c>
      <c r="AL43" s="508">
        <v>3970.2411528218468</v>
      </c>
      <c r="AM43" s="508">
        <v>4262.2720734559953</v>
      </c>
      <c r="AN43" s="508">
        <v>4476.6454658205967</v>
      </c>
      <c r="AO43" s="508">
        <v>4637.5022933838682</v>
      </c>
      <c r="AP43" s="508">
        <v>4927.0456148216399</v>
      </c>
      <c r="AQ43" s="508">
        <v>4843.809389943608</v>
      </c>
      <c r="AR43" s="508">
        <v>3639.5230486054825</v>
      </c>
      <c r="AS43" s="508">
        <v>4192.9585672253033</v>
      </c>
      <c r="AT43" s="508">
        <v>4831.1591585973883</v>
      </c>
      <c r="AU43" s="508">
        <v>3013.8716203767326</v>
      </c>
      <c r="AV43" s="508">
        <v>3535.3830844134986</v>
      </c>
      <c r="AW43" s="508">
        <v>3939.658611112</v>
      </c>
      <c r="AX43" s="508">
        <v>4149.8366165447578</v>
      </c>
      <c r="AY43" s="508">
        <v>4238.2508590556672</v>
      </c>
      <c r="AZ43" s="508">
        <v>4327.5481721795459</v>
      </c>
      <c r="BA43" s="508">
        <v>4485.423771969844</v>
      </c>
      <c r="BB43" s="508">
        <v>4530.9924408818879</v>
      </c>
      <c r="BC43" s="508">
        <v>4578.6072326672902</v>
      </c>
      <c r="BD43" s="508">
        <v>4648.8637294992795</v>
      </c>
      <c r="BE43" s="508">
        <v>4766.77919924867</v>
      </c>
      <c r="BF43" s="508">
        <v>4919.3834289695624</v>
      </c>
      <c r="BG43" s="508">
        <v>5476.2921342849913</v>
      </c>
      <c r="BH43" s="508">
        <v>5862.3972126004901</v>
      </c>
      <c r="BI43" s="508">
        <v>6054.8639197074117</v>
      </c>
      <c r="BJ43" s="508">
        <v>6157.0541723925535</v>
      </c>
      <c r="BK43" s="508">
        <v>6141.9637662593041</v>
      </c>
      <c r="BL43" s="508">
        <f t="shared" ref="BL43:CG43" si="13">SUM(BL45:BL54)</f>
        <v>6233.4243435702401</v>
      </c>
      <c r="BM43" s="508">
        <f t="shared" si="13"/>
        <v>6823.4935850543288</v>
      </c>
      <c r="BN43" s="508">
        <f t="shared" si="13"/>
        <v>7020.4571578191862</v>
      </c>
      <c r="BO43" s="508">
        <f t="shared" si="13"/>
        <v>6889.5331564004773</v>
      </c>
      <c r="BP43" s="508">
        <f t="shared" si="13"/>
        <v>6755.8162050844549</v>
      </c>
      <c r="BQ43" s="508">
        <f t="shared" si="13"/>
        <v>0</v>
      </c>
      <c r="BR43" s="508">
        <f t="shared" si="13"/>
        <v>0</v>
      </c>
      <c r="BS43" s="508">
        <f t="shared" si="13"/>
        <v>0</v>
      </c>
      <c r="BT43" s="508">
        <f t="shared" si="13"/>
        <v>0</v>
      </c>
      <c r="BU43" s="508">
        <f t="shared" si="13"/>
        <v>0</v>
      </c>
      <c r="BV43" s="508">
        <f t="shared" si="13"/>
        <v>0</v>
      </c>
      <c r="BW43" s="508">
        <f t="shared" si="13"/>
        <v>0</v>
      </c>
      <c r="BX43" s="480">
        <f t="shared" si="13"/>
        <v>0</v>
      </c>
      <c r="BY43" s="480">
        <f t="shared" si="13"/>
        <v>0</v>
      </c>
      <c r="BZ43" s="480">
        <f t="shared" si="13"/>
        <v>0</v>
      </c>
      <c r="CA43" s="480">
        <f t="shared" si="13"/>
        <v>0</v>
      </c>
      <c r="CB43" s="480">
        <f t="shared" si="13"/>
        <v>0</v>
      </c>
      <c r="CC43" s="480">
        <f t="shared" si="13"/>
        <v>0</v>
      </c>
      <c r="CD43" s="480">
        <f t="shared" si="13"/>
        <v>0</v>
      </c>
      <c r="CE43" s="480">
        <f t="shared" si="13"/>
        <v>0</v>
      </c>
      <c r="CF43" s="480">
        <f t="shared" si="13"/>
        <v>0</v>
      </c>
      <c r="CG43" s="482">
        <f t="shared" si="13"/>
        <v>0</v>
      </c>
    </row>
    <row r="44" spans="1:85" ht="26.25" customHeight="1" x14ac:dyDescent="0.35">
      <c r="A44" s="64"/>
      <c r="B44" s="42" t="s">
        <v>802</v>
      </c>
      <c r="C44" s="599"/>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09"/>
      <c r="AS44" s="509"/>
      <c r="AT44" s="509"/>
      <c r="AU44" s="509"/>
      <c r="AV44" s="509"/>
      <c r="AW44" s="509"/>
      <c r="AX44" s="509"/>
      <c r="AY44" s="509"/>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484"/>
      <c r="BY44" s="484"/>
      <c r="BZ44" s="484"/>
      <c r="CA44" s="484"/>
      <c r="CB44" s="484"/>
      <c r="CC44" s="484"/>
      <c r="CD44" s="484"/>
      <c r="CE44" s="484"/>
      <c r="CF44" s="484"/>
      <c r="CG44" s="485"/>
    </row>
    <row r="45" spans="1:85" x14ac:dyDescent="0.35">
      <c r="A45" s="600"/>
      <c r="B45" s="62" t="s">
        <v>803</v>
      </c>
      <c r="C45" s="599"/>
      <c r="D45" s="509">
        <v>0</v>
      </c>
      <c r="E45" s="509">
        <v>0</v>
      </c>
      <c r="F45" s="509">
        <v>0</v>
      </c>
      <c r="G45" s="509">
        <v>0</v>
      </c>
      <c r="H45" s="509">
        <v>0</v>
      </c>
      <c r="I45" s="509">
        <v>0</v>
      </c>
      <c r="J45" s="509">
        <v>0</v>
      </c>
      <c r="K45" s="509">
        <v>0</v>
      </c>
      <c r="L45" s="509">
        <v>0</v>
      </c>
      <c r="M45" s="509">
        <v>0</v>
      </c>
      <c r="N45" s="509">
        <v>0</v>
      </c>
      <c r="O45" s="509">
        <v>0</v>
      </c>
      <c r="P45" s="509">
        <v>0</v>
      </c>
      <c r="Q45" s="509">
        <v>0</v>
      </c>
      <c r="R45" s="509">
        <v>0</v>
      </c>
      <c r="S45" s="509">
        <v>0</v>
      </c>
      <c r="T45" s="509">
        <v>0</v>
      </c>
      <c r="U45" s="509">
        <v>0</v>
      </c>
      <c r="V45" s="509">
        <v>0</v>
      </c>
      <c r="W45" s="509">
        <v>0</v>
      </c>
      <c r="X45" s="509">
        <v>0</v>
      </c>
      <c r="Y45" s="509">
        <v>0</v>
      </c>
      <c r="Z45" s="509">
        <v>0</v>
      </c>
      <c r="AA45" s="509">
        <v>0</v>
      </c>
      <c r="AB45" s="509">
        <v>0</v>
      </c>
      <c r="AC45" s="509">
        <v>0</v>
      </c>
      <c r="AD45" s="509">
        <v>0</v>
      </c>
      <c r="AE45" s="509">
        <v>0</v>
      </c>
      <c r="AF45" s="509">
        <v>0</v>
      </c>
      <c r="AG45" s="509">
        <v>0</v>
      </c>
      <c r="AH45" s="509">
        <v>0</v>
      </c>
      <c r="AI45" s="509">
        <v>0</v>
      </c>
      <c r="AJ45" s="509">
        <v>0</v>
      </c>
      <c r="AK45" s="509">
        <v>0</v>
      </c>
      <c r="AL45" s="509">
        <v>0</v>
      </c>
      <c r="AM45" s="509">
        <v>0</v>
      </c>
      <c r="AN45" s="509">
        <v>0</v>
      </c>
      <c r="AO45" s="509">
        <v>0</v>
      </c>
      <c r="AP45" s="509">
        <v>0</v>
      </c>
      <c r="AQ45" s="509">
        <v>0</v>
      </c>
      <c r="AR45" s="509">
        <v>0</v>
      </c>
      <c r="AS45" s="509">
        <v>0</v>
      </c>
      <c r="AT45" s="509">
        <v>0</v>
      </c>
      <c r="AU45" s="509">
        <v>0</v>
      </c>
      <c r="AV45" s="509">
        <v>0</v>
      </c>
      <c r="AW45" s="509">
        <v>0</v>
      </c>
      <c r="AX45" s="509">
        <v>0</v>
      </c>
      <c r="AY45" s="509">
        <v>0</v>
      </c>
      <c r="AZ45" s="509">
        <v>0</v>
      </c>
      <c r="BA45" s="509">
        <v>0</v>
      </c>
      <c r="BB45" s="509">
        <v>0</v>
      </c>
      <c r="BC45" s="509">
        <v>0</v>
      </c>
      <c r="BD45" s="509">
        <v>0</v>
      </c>
      <c r="BE45" s="509">
        <v>0</v>
      </c>
      <c r="BF45" s="509">
        <v>0</v>
      </c>
      <c r="BG45" s="509">
        <v>0</v>
      </c>
      <c r="BH45" s="509">
        <v>0</v>
      </c>
      <c r="BI45" s="509">
        <v>0</v>
      </c>
      <c r="BJ45" s="509">
        <v>0</v>
      </c>
      <c r="BK45" s="509">
        <v>0</v>
      </c>
      <c r="BL45" s="509">
        <v>453.44006966247798</v>
      </c>
      <c r="BM45" s="509">
        <v>748.75096341578683</v>
      </c>
      <c r="BN45" s="509">
        <v>797.80136825486841</v>
      </c>
      <c r="BO45" s="509">
        <v>823.98785223807602</v>
      </c>
      <c r="BP45" s="509">
        <v>854.06868091807098</v>
      </c>
      <c r="BQ45" s="509">
        <v>0</v>
      </c>
      <c r="BR45" s="509">
        <v>0</v>
      </c>
      <c r="BS45" s="509">
        <v>0</v>
      </c>
      <c r="BT45" s="509">
        <v>0</v>
      </c>
      <c r="BU45" s="509">
        <v>0</v>
      </c>
      <c r="BV45" s="509">
        <v>0</v>
      </c>
      <c r="BW45" s="509">
        <v>0</v>
      </c>
      <c r="BX45" s="484">
        <v>0</v>
      </c>
      <c r="BY45" s="484">
        <v>0</v>
      </c>
      <c r="BZ45" s="484">
        <v>0</v>
      </c>
      <c r="CA45" s="484">
        <v>0</v>
      </c>
      <c r="CB45" s="484">
        <v>0</v>
      </c>
      <c r="CC45" s="484">
        <v>0</v>
      </c>
      <c r="CD45" s="484">
        <v>0</v>
      </c>
      <c r="CE45" s="484">
        <v>0</v>
      </c>
      <c r="CF45" s="484">
        <v>0</v>
      </c>
      <c r="CG45" s="485">
        <v>0</v>
      </c>
    </row>
    <row r="46" spans="1:85" x14ac:dyDescent="0.35">
      <c r="A46" s="600"/>
      <c r="B46" s="62" t="s">
        <v>597</v>
      </c>
      <c r="C46" s="599"/>
      <c r="D46" s="509">
        <v>0</v>
      </c>
      <c r="E46" s="509">
        <v>0</v>
      </c>
      <c r="F46" s="509">
        <v>0</v>
      </c>
      <c r="G46" s="509">
        <v>0</v>
      </c>
      <c r="H46" s="509">
        <v>0</v>
      </c>
      <c r="I46" s="509">
        <v>0</v>
      </c>
      <c r="J46" s="509">
        <v>0</v>
      </c>
      <c r="K46" s="509">
        <v>0</v>
      </c>
      <c r="L46" s="509">
        <v>0</v>
      </c>
      <c r="M46" s="509">
        <v>0</v>
      </c>
      <c r="N46" s="509">
        <v>0</v>
      </c>
      <c r="O46" s="509">
        <v>0</v>
      </c>
      <c r="P46" s="509">
        <v>0</v>
      </c>
      <c r="Q46" s="509">
        <v>0</v>
      </c>
      <c r="R46" s="509">
        <v>0</v>
      </c>
      <c r="S46" s="509">
        <v>0</v>
      </c>
      <c r="T46" s="509">
        <v>0</v>
      </c>
      <c r="U46" s="509">
        <v>0</v>
      </c>
      <c r="V46" s="509">
        <v>0</v>
      </c>
      <c r="W46" s="509">
        <v>0</v>
      </c>
      <c r="X46" s="509">
        <v>0</v>
      </c>
      <c r="Y46" s="509">
        <v>0</v>
      </c>
      <c r="Z46" s="509">
        <v>0</v>
      </c>
      <c r="AA46" s="509">
        <v>0</v>
      </c>
      <c r="AB46" s="509">
        <v>0</v>
      </c>
      <c r="AC46" s="509">
        <v>0</v>
      </c>
      <c r="AD46" s="509">
        <v>0</v>
      </c>
      <c r="AE46" s="509">
        <v>0</v>
      </c>
      <c r="AF46" s="509">
        <v>0</v>
      </c>
      <c r="AG46" s="509">
        <v>0</v>
      </c>
      <c r="AH46" s="509">
        <v>0</v>
      </c>
      <c r="AI46" s="509">
        <v>0</v>
      </c>
      <c r="AJ46" s="509">
        <v>0</v>
      </c>
      <c r="AK46" s="509">
        <v>0</v>
      </c>
      <c r="AL46" s="509">
        <v>0</v>
      </c>
      <c r="AM46" s="509">
        <v>0</v>
      </c>
      <c r="AN46" s="509">
        <v>0</v>
      </c>
      <c r="AO46" s="509">
        <v>0</v>
      </c>
      <c r="AP46" s="509">
        <v>0</v>
      </c>
      <c r="AQ46" s="509">
        <v>0</v>
      </c>
      <c r="AR46" s="509">
        <v>0</v>
      </c>
      <c r="AS46" s="509">
        <v>0</v>
      </c>
      <c r="AT46" s="509">
        <v>0</v>
      </c>
      <c r="AU46" s="509">
        <v>0</v>
      </c>
      <c r="AV46" s="509">
        <v>0</v>
      </c>
      <c r="AW46" s="509">
        <v>0</v>
      </c>
      <c r="AX46" s="509">
        <v>0</v>
      </c>
      <c r="AY46" s="509">
        <v>0</v>
      </c>
      <c r="AZ46" s="509">
        <v>0</v>
      </c>
      <c r="BA46" s="509">
        <v>0</v>
      </c>
      <c r="BB46" s="509">
        <v>0</v>
      </c>
      <c r="BC46" s="509">
        <v>0</v>
      </c>
      <c r="BD46" s="509">
        <v>0</v>
      </c>
      <c r="BE46" s="509">
        <v>0</v>
      </c>
      <c r="BF46" s="509">
        <v>0</v>
      </c>
      <c r="BG46" s="509">
        <v>0</v>
      </c>
      <c r="BH46" s="509">
        <v>0</v>
      </c>
      <c r="BI46" s="509">
        <v>0</v>
      </c>
      <c r="BJ46" s="509">
        <v>0</v>
      </c>
      <c r="BK46" s="509">
        <v>0</v>
      </c>
      <c r="BL46" s="509">
        <v>1389.9538499775067</v>
      </c>
      <c r="BM46" s="509">
        <v>1490.7397917098133</v>
      </c>
      <c r="BN46" s="509">
        <v>1545.2230228016581</v>
      </c>
      <c r="BO46" s="509">
        <v>1537.1041170075475</v>
      </c>
      <c r="BP46" s="509">
        <v>1527.9988094417324</v>
      </c>
      <c r="BQ46" s="509">
        <v>0</v>
      </c>
      <c r="BR46" s="509">
        <v>0</v>
      </c>
      <c r="BS46" s="509">
        <v>0</v>
      </c>
      <c r="BT46" s="509">
        <v>0</v>
      </c>
      <c r="BU46" s="509">
        <v>0</v>
      </c>
      <c r="BV46" s="509">
        <v>0</v>
      </c>
      <c r="BW46" s="509">
        <v>0</v>
      </c>
      <c r="BX46" s="484">
        <v>0</v>
      </c>
      <c r="BY46" s="484">
        <v>0</v>
      </c>
      <c r="BZ46" s="484">
        <v>0</v>
      </c>
      <c r="CA46" s="484">
        <v>0</v>
      </c>
      <c r="CB46" s="484">
        <v>0</v>
      </c>
      <c r="CC46" s="484">
        <v>0</v>
      </c>
      <c r="CD46" s="484">
        <v>0</v>
      </c>
      <c r="CE46" s="484">
        <v>0</v>
      </c>
      <c r="CF46" s="484">
        <v>0</v>
      </c>
      <c r="CG46" s="485">
        <v>0</v>
      </c>
    </row>
    <row r="47" spans="1:85" x14ac:dyDescent="0.35">
      <c r="A47" s="600"/>
      <c r="B47" s="62" t="s">
        <v>804</v>
      </c>
      <c r="C47" s="599"/>
      <c r="D47" s="509">
        <v>0</v>
      </c>
      <c r="E47" s="509">
        <v>0</v>
      </c>
      <c r="F47" s="509">
        <v>0</v>
      </c>
      <c r="G47" s="509">
        <v>0</v>
      </c>
      <c r="H47" s="509">
        <v>0</v>
      </c>
      <c r="I47" s="509">
        <v>0</v>
      </c>
      <c r="J47" s="509">
        <v>0</v>
      </c>
      <c r="K47" s="509">
        <v>0</v>
      </c>
      <c r="L47" s="509">
        <v>0</v>
      </c>
      <c r="M47" s="509">
        <v>0</v>
      </c>
      <c r="N47" s="509">
        <v>0</v>
      </c>
      <c r="O47" s="509">
        <v>0</v>
      </c>
      <c r="P47" s="509">
        <v>0</v>
      </c>
      <c r="Q47" s="509">
        <v>0</v>
      </c>
      <c r="R47" s="509">
        <v>0</v>
      </c>
      <c r="S47" s="509">
        <v>0</v>
      </c>
      <c r="T47" s="509">
        <v>0</v>
      </c>
      <c r="U47" s="509">
        <v>0</v>
      </c>
      <c r="V47" s="509">
        <v>0</v>
      </c>
      <c r="W47" s="509">
        <v>0</v>
      </c>
      <c r="X47" s="509">
        <v>0</v>
      </c>
      <c r="Y47" s="509">
        <v>0</v>
      </c>
      <c r="Z47" s="509">
        <v>0</v>
      </c>
      <c r="AA47" s="509">
        <v>0</v>
      </c>
      <c r="AB47" s="509">
        <v>0</v>
      </c>
      <c r="AC47" s="509">
        <v>0</v>
      </c>
      <c r="AD47" s="509">
        <v>0</v>
      </c>
      <c r="AE47" s="509">
        <v>0</v>
      </c>
      <c r="AF47" s="509">
        <v>0</v>
      </c>
      <c r="AG47" s="509">
        <v>0</v>
      </c>
      <c r="AH47" s="509">
        <v>0</v>
      </c>
      <c r="AI47" s="509">
        <v>0</v>
      </c>
      <c r="AJ47" s="509">
        <v>0</v>
      </c>
      <c r="AK47" s="509">
        <v>0</v>
      </c>
      <c r="AL47" s="509">
        <v>0</v>
      </c>
      <c r="AM47" s="509">
        <v>0</v>
      </c>
      <c r="AN47" s="509">
        <v>0</v>
      </c>
      <c r="AO47" s="509">
        <v>0</v>
      </c>
      <c r="AP47" s="509">
        <v>0</v>
      </c>
      <c r="AQ47" s="509">
        <v>0</v>
      </c>
      <c r="AR47" s="509">
        <v>0</v>
      </c>
      <c r="AS47" s="509">
        <v>0</v>
      </c>
      <c r="AT47" s="509">
        <v>0</v>
      </c>
      <c r="AU47" s="509">
        <v>0</v>
      </c>
      <c r="AV47" s="509">
        <v>0</v>
      </c>
      <c r="AW47" s="509">
        <v>0</v>
      </c>
      <c r="AX47" s="509">
        <v>0</v>
      </c>
      <c r="AY47" s="509">
        <v>0</v>
      </c>
      <c r="AZ47" s="509">
        <v>0</v>
      </c>
      <c r="BA47" s="509">
        <v>0</v>
      </c>
      <c r="BB47" s="509">
        <v>0</v>
      </c>
      <c r="BC47" s="509">
        <v>0</v>
      </c>
      <c r="BD47" s="509">
        <v>0</v>
      </c>
      <c r="BE47" s="509">
        <v>0</v>
      </c>
      <c r="BF47" s="509">
        <v>0</v>
      </c>
      <c r="BG47" s="509">
        <v>0</v>
      </c>
      <c r="BH47" s="509">
        <v>0</v>
      </c>
      <c r="BI47" s="509">
        <v>0</v>
      </c>
      <c r="BJ47" s="509">
        <v>0</v>
      </c>
      <c r="BK47" s="509">
        <v>0</v>
      </c>
      <c r="BL47" s="509">
        <v>807.76326572172752</v>
      </c>
      <c r="BM47" s="509">
        <v>784.05850864809838</v>
      </c>
      <c r="BN47" s="509">
        <v>719.5879293399372</v>
      </c>
      <c r="BO47" s="509">
        <v>621.57817744672843</v>
      </c>
      <c r="BP47" s="509">
        <v>549.91184866551305</v>
      </c>
      <c r="BQ47" s="509">
        <v>0</v>
      </c>
      <c r="BR47" s="509">
        <v>0</v>
      </c>
      <c r="BS47" s="509">
        <v>0</v>
      </c>
      <c r="BT47" s="509">
        <v>0</v>
      </c>
      <c r="BU47" s="509">
        <v>0</v>
      </c>
      <c r="BV47" s="509">
        <v>0</v>
      </c>
      <c r="BW47" s="509">
        <v>0</v>
      </c>
      <c r="BX47" s="484">
        <v>0</v>
      </c>
      <c r="BY47" s="484">
        <v>0</v>
      </c>
      <c r="BZ47" s="484">
        <v>0</v>
      </c>
      <c r="CA47" s="484">
        <v>0</v>
      </c>
      <c r="CB47" s="484">
        <v>0</v>
      </c>
      <c r="CC47" s="484">
        <v>0</v>
      </c>
      <c r="CD47" s="484">
        <v>0</v>
      </c>
      <c r="CE47" s="484">
        <v>0</v>
      </c>
      <c r="CF47" s="484">
        <v>0</v>
      </c>
      <c r="CG47" s="485">
        <v>0</v>
      </c>
    </row>
    <row r="48" spans="1:85" x14ac:dyDescent="0.35">
      <c r="A48" s="600"/>
      <c r="B48" s="62" t="s">
        <v>582</v>
      </c>
      <c r="C48" s="599"/>
      <c r="D48" s="509">
        <v>0</v>
      </c>
      <c r="E48" s="509">
        <v>0</v>
      </c>
      <c r="F48" s="509">
        <v>0</v>
      </c>
      <c r="G48" s="509">
        <v>0</v>
      </c>
      <c r="H48" s="509">
        <v>0</v>
      </c>
      <c r="I48" s="509">
        <v>0</v>
      </c>
      <c r="J48" s="509">
        <v>0</v>
      </c>
      <c r="K48" s="509">
        <v>0</v>
      </c>
      <c r="L48" s="509">
        <v>0</v>
      </c>
      <c r="M48" s="509">
        <v>0</v>
      </c>
      <c r="N48" s="509">
        <v>0</v>
      </c>
      <c r="O48" s="509">
        <v>0</v>
      </c>
      <c r="P48" s="509">
        <v>0</v>
      </c>
      <c r="Q48" s="509">
        <v>0</v>
      </c>
      <c r="R48" s="509">
        <v>0</v>
      </c>
      <c r="S48" s="509">
        <v>0</v>
      </c>
      <c r="T48" s="509">
        <v>0</v>
      </c>
      <c r="U48" s="509">
        <v>0</v>
      </c>
      <c r="V48" s="509">
        <v>0</v>
      </c>
      <c r="W48" s="509">
        <v>0</v>
      </c>
      <c r="X48" s="509">
        <v>0</v>
      </c>
      <c r="Y48" s="509">
        <v>0</v>
      </c>
      <c r="Z48" s="509">
        <v>0</v>
      </c>
      <c r="AA48" s="509">
        <v>0</v>
      </c>
      <c r="AB48" s="509">
        <v>0</v>
      </c>
      <c r="AC48" s="509">
        <v>0</v>
      </c>
      <c r="AD48" s="509">
        <v>0</v>
      </c>
      <c r="AE48" s="509">
        <v>0</v>
      </c>
      <c r="AF48" s="509">
        <v>0</v>
      </c>
      <c r="AG48" s="509">
        <v>0</v>
      </c>
      <c r="AH48" s="509">
        <v>0</v>
      </c>
      <c r="AI48" s="509">
        <v>0</v>
      </c>
      <c r="AJ48" s="509">
        <v>0</v>
      </c>
      <c r="AK48" s="509">
        <v>0</v>
      </c>
      <c r="AL48" s="509">
        <v>0</v>
      </c>
      <c r="AM48" s="509">
        <v>0</v>
      </c>
      <c r="AN48" s="509">
        <v>0</v>
      </c>
      <c r="AO48" s="509">
        <v>0</v>
      </c>
      <c r="AP48" s="509">
        <v>0</v>
      </c>
      <c r="AQ48" s="509">
        <v>0</v>
      </c>
      <c r="AR48" s="509">
        <v>0</v>
      </c>
      <c r="AS48" s="509">
        <v>0</v>
      </c>
      <c r="AT48" s="509">
        <v>0</v>
      </c>
      <c r="AU48" s="509">
        <v>0</v>
      </c>
      <c r="AV48" s="509">
        <v>0</v>
      </c>
      <c r="AW48" s="509">
        <v>0</v>
      </c>
      <c r="AX48" s="509">
        <v>0</v>
      </c>
      <c r="AY48" s="509">
        <v>0</v>
      </c>
      <c r="AZ48" s="509">
        <v>0</v>
      </c>
      <c r="BA48" s="509">
        <v>0</v>
      </c>
      <c r="BB48" s="509">
        <v>0</v>
      </c>
      <c r="BC48" s="509">
        <v>0</v>
      </c>
      <c r="BD48" s="509">
        <v>0</v>
      </c>
      <c r="BE48" s="509">
        <v>0</v>
      </c>
      <c r="BF48" s="509">
        <v>0</v>
      </c>
      <c r="BG48" s="509">
        <v>0</v>
      </c>
      <c r="BH48" s="509">
        <v>0</v>
      </c>
      <c r="BI48" s="509">
        <v>0</v>
      </c>
      <c r="BJ48" s="509">
        <v>0</v>
      </c>
      <c r="BK48" s="509">
        <v>0</v>
      </c>
      <c r="BL48" s="509">
        <v>133.94980194192891</v>
      </c>
      <c r="BM48" s="509">
        <v>154.49680729642679</v>
      </c>
      <c r="BN48" s="509">
        <v>176.50298286681632</v>
      </c>
      <c r="BO48" s="509">
        <v>188.61913936059821</v>
      </c>
      <c r="BP48" s="509">
        <v>204.82809784484309</v>
      </c>
      <c r="BQ48" s="509">
        <v>0</v>
      </c>
      <c r="BR48" s="509">
        <v>0</v>
      </c>
      <c r="BS48" s="509">
        <v>0</v>
      </c>
      <c r="BT48" s="509">
        <v>0</v>
      </c>
      <c r="BU48" s="509">
        <v>0</v>
      </c>
      <c r="BV48" s="509">
        <v>0</v>
      </c>
      <c r="BW48" s="509">
        <v>0</v>
      </c>
      <c r="BX48" s="484">
        <v>0</v>
      </c>
      <c r="BY48" s="484">
        <v>0</v>
      </c>
      <c r="BZ48" s="484">
        <v>0</v>
      </c>
      <c r="CA48" s="484">
        <v>0</v>
      </c>
      <c r="CB48" s="484">
        <v>0</v>
      </c>
      <c r="CC48" s="484">
        <v>0</v>
      </c>
      <c r="CD48" s="484">
        <v>0</v>
      </c>
      <c r="CE48" s="484">
        <v>0</v>
      </c>
      <c r="CF48" s="484">
        <v>0</v>
      </c>
      <c r="CG48" s="485">
        <v>0</v>
      </c>
    </row>
    <row r="49" spans="1:85" x14ac:dyDescent="0.35">
      <c r="A49" s="600"/>
      <c r="B49" s="62" t="s">
        <v>805</v>
      </c>
      <c r="C49" s="599"/>
      <c r="D49" s="509">
        <v>0</v>
      </c>
      <c r="E49" s="509">
        <v>0</v>
      </c>
      <c r="F49" s="509">
        <v>0</v>
      </c>
      <c r="G49" s="509">
        <v>0</v>
      </c>
      <c r="H49" s="509">
        <v>0</v>
      </c>
      <c r="I49" s="509">
        <v>0</v>
      </c>
      <c r="J49" s="509">
        <v>0</v>
      </c>
      <c r="K49" s="509">
        <v>0</v>
      </c>
      <c r="L49" s="509">
        <v>0</v>
      </c>
      <c r="M49" s="509">
        <v>0</v>
      </c>
      <c r="N49" s="509">
        <v>0</v>
      </c>
      <c r="O49" s="509">
        <v>0</v>
      </c>
      <c r="P49" s="509">
        <v>0</v>
      </c>
      <c r="Q49" s="509">
        <v>0</v>
      </c>
      <c r="R49" s="509">
        <v>0</v>
      </c>
      <c r="S49" s="509">
        <v>0</v>
      </c>
      <c r="T49" s="509">
        <v>0</v>
      </c>
      <c r="U49" s="509">
        <v>0</v>
      </c>
      <c r="V49" s="509">
        <v>0</v>
      </c>
      <c r="W49" s="509">
        <v>0</v>
      </c>
      <c r="X49" s="509">
        <v>0</v>
      </c>
      <c r="Y49" s="509">
        <v>0</v>
      </c>
      <c r="Z49" s="509">
        <v>0</v>
      </c>
      <c r="AA49" s="509">
        <v>0</v>
      </c>
      <c r="AB49" s="509">
        <v>0</v>
      </c>
      <c r="AC49" s="509">
        <v>0</v>
      </c>
      <c r="AD49" s="509">
        <v>0</v>
      </c>
      <c r="AE49" s="509">
        <v>0</v>
      </c>
      <c r="AF49" s="509">
        <v>0</v>
      </c>
      <c r="AG49" s="509">
        <v>0</v>
      </c>
      <c r="AH49" s="509">
        <v>0</v>
      </c>
      <c r="AI49" s="509">
        <v>0</v>
      </c>
      <c r="AJ49" s="509">
        <v>0</v>
      </c>
      <c r="AK49" s="509">
        <v>0</v>
      </c>
      <c r="AL49" s="509">
        <v>0</v>
      </c>
      <c r="AM49" s="509">
        <v>0</v>
      </c>
      <c r="AN49" s="509">
        <v>0</v>
      </c>
      <c r="AO49" s="509">
        <v>0</v>
      </c>
      <c r="AP49" s="509">
        <v>0</v>
      </c>
      <c r="AQ49" s="509">
        <v>0</v>
      </c>
      <c r="AR49" s="509">
        <v>0</v>
      </c>
      <c r="AS49" s="509">
        <v>0</v>
      </c>
      <c r="AT49" s="509">
        <v>0</v>
      </c>
      <c r="AU49" s="509">
        <v>0</v>
      </c>
      <c r="AV49" s="509">
        <v>0</v>
      </c>
      <c r="AW49" s="509">
        <v>0</v>
      </c>
      <c r="AX49" s="509">
        <v>0</v>
      </c>
      <c r="AY49" s="509">
        <v>0</v>
      </c>
      <c r="AZ49" s="509">
        <v>0</v>
      </c>
      <c r="BA49" s="509">
        <v>0</v>
      </c>
      <c r="BB49" s="509">
        <v>0</v>
      </c>
      <c r="BC49" s="509">
        <v>0</v>
      </c>
      <c r="BD49" s="509">
        <v>0</v>
      </c>
      <c r="BE49" s="509">
        <v>0</v>
      </c>
      <c r="BF49" s="509">
        <v>0</v>
      </c>
      <c r="BG49" s="509">
        <v>0</v>
      </c>
      <c r="BH49" s="509">
        <v>0</v>
      </c>
      <c r="BI49" s="509">
        <v>0</v>
      </c>
      <c r="BJ49" s="509">
        <v>0</v>
      </c>
      <c r="BK49" s="509">
        <v>0</v>
      </c>
      <c r="BL49" s="509">
        <v>235.68487501803676</v>
      </c>
      <c r="BM49" s="509">
        <v>246.79498416917906</v>
      </c>
      <c r="BN49" s="509">
        <v>241.95714164945483</v>
      </c>
      <c r="BO49" s="509">
        <v>216.2137185039156</v>
      </c>
      <c r="BP49" s="509">
        <v>178.59618506882748</v>
      </c>
      <c r="BQ49" s="509">
        <v>0</v>
      </c>
      <c r="BR49" s="509">
        <v>0</v>
      </c>
      <c r="BS49" s="509">
        <v>0</v>
      </c>
      <c r="BT49" s="509">
        <v>0</v>
      </c>
      <c r="BU49" s="509">
        <v>0</v>
      </c>
      <c r="BV49" s="509">
        <v>0</v>
      </c>
      <c r="BW49" s="509">
        <v>0</v>
      </c>
      <c r="BX49" s="484">
        <v>0</v>
      </c>
      <c r="BY49" s="484">
        <v>0</v>
      </c>
      <c r="BZ49" s="484">
        <v>0</v>
      </c>
      <c r="CA49" s="484">
        <v>0</v>
      </c>
      <c r="CB49" s="484">
        <v>0</v>
      </c>
      <c r="CC49" s="484">
        <v>0</v>
      </c>
      <c r="CD49" s="484">
        <v>0</v>
      </c>
      <c r="CE49" s="484">
        <v>0</v>
      </c>
      <c r="CF49" s="484">
        <v>0</v>
      </c>
      <c r="CG49" s="485">
        <v>0</v>
      </c>
    </row>
    <row r="50" spans="1:85" ht="26.25" customHeight="1" x14ac:dyDescent="0.35">
      <c r="A50" s="600"/>
      <c r="B50" s="62" t="s">
        <v>806</v>
      </c>
      <c r="C50" s="599"/>
      <c r="D50" s="509">
        <v>0</v>
      </c>
      <c r="E50" s="509">
        <v>0</v>
      </c>
      <c r="F50" s="509">
        <v>0</v>
      </c>
      <c r="G50" s="509">
        <v>0</v>
      </c>
      <c r="H50" s="509">
        <v>0</v>
      </c>
      <c r="I50" s="509">
        <v>0</v>
      </c>
      <c r="J50" s="509">
        <v>0</v>
      </c>
      <c r="K50" s="509">
        <v>0</v>
      </c>
      <c r="L50" s="509">
        <v>0</v>
      </c>
      <c r="M50" s="509">
        <v>0</v>
      </c>
      <c r="N50" s="509">
        <v>0</v>
      </c>
      <c r="O50" s="509">
        <v>0</v>
      </c>
      <c r="P50" s="509">
        <v>0</v>
      </c>
      <c r="Q50" s="509">
        <v>0</v>
      </c>
      <c r="R50" s="509">
        <v>0</v>
      </c>
      <c r="S50" s="509">
        <v>0</v>
      </c>
      <c r="T50" s="509">
        <v>0</v>
      </c>
      <c r="U50" s="509">
        <v>0</v>
      </c>
      <c r="V50" s="509">
        <v>0</v>
      </c>
      <c r="W50" s="509">
        <v>0</v>
      </c>
      <c r="X50" s="509">
        <v>0</v>
      </c>
      <c r="Y50" s="509">
        <v>0</v>
      </c>
      <c r="Z50" s="509">
        <v>0</v>
      </c>
      <c r="AA50" s="509">
        <v>0</v>
      </c>
      <c r="AB50" s="509">
        <v>0</v>
      </c>
      <c r="AC50" s="509">
        <v>0</v>
      </c>
      <c r="AD50" s="509">
        <v>0</v>
      </c>
      <c r="AE50" s="509">
        <v>0</v>
      </c>
      <c r="AF50" s="509">
        <v>0</v>
      </c>
      <c r="AG50" s="509">
        <v>0</v>
      </c>
      <c r="AH50" s="509">
        <v>0</v>
      </c>
      <c r="AI50" s="509">
        <v>0</v>
      </c>
      <c r="AJ50" s="509">
        <v>0</v>
      </c>
      <c r="AK50" s="509">
        <v>0</v>
      </c>
      <c r="AL50" s="509">
        <v>0</v>
      </c>
      <c r="AM50" s="509">
        <v>0</v>
      </c>
      <c r="AN50" s="509">
        <v>0</v>
      </c>
      <c r="AO50" s="509">
        <v>0</v>
      </c>
      <c r="AP50" s="509">
        <v>0</v>
      </c>
      <c r="AQ50" s="509">
        <v>0</v>
      </c>
      <c r="AR50" s="509">
        <v>0</v>
      </c>
      <c r="AS50" s="509">
        <v>0</v>
      </c>
      <c r="AT50" s="509">
        <v>0</v>
      </c>
      <c r="AU50" s="509">
        <v>0</v>
      </c>
      <c r="AV50" s="509">
        <v>0</v>
      </c>
      <c r="AW50" s="509">
        <v>0</v>
      </c>
      <c r="AX50" s="509">
        <v>0</v>
      </c>
      <c r="AY50" s="509">
        <v>0</v>
      </c>
      <c r="AZ50" s="509">
        <v>0</v>
      </c>
      <c r="BA50" s="509">
        <v>0</v>
      </c>
      <c r="BB50" s="509">
        <v>0</v>
      </c>
      <c r="BC50" s="509">
        <v>0</v>
      </c>
      <c r="BD50" s="509">
        <v>0</v>
      </c>
      <c r="BE50" s="509">
        <v>0</v>
      </c>
      <c r="BF50" s="509">
        <v>0</v>
      </c>
      <c r="BG50" s="509">
        <v>0</v>
      </c>
      <c r="BH50" s="509">
        <v>0</v>
      </c>
      <c r="BI50" s="509">
        <v>0</v>
      </c>
      <c r="BJ50" s="509">
        <v>0</v>
      </c>
      <c r="BK50" s="509">
        <v>0</v>
      </c>
      <c r="BL50" s="509">
        <v>2414.9912075955531</v>
      </c>
      <c r="BM50" s="509">
        <v>2447.0599918249222</v>
      </c>
      <c r="BN50" s="509">
        <v>2430.2342921615773</v>
      </c>
      <c r="BO50" s="509">
        <v>2326.633023685818</v>
      </c>
      <c r="BP50" s="509">
        <v>2187.6542390692371</v>
      </c>
      <c r="BQ50" s="509">
        <v>0</v>
      </c>
      <c r="BR50" s="509">
        <v>0</v>
      </c>
      <c r="BS50" s="509">
        <v>0</v>
      </c>
      <c r="BT50" s="509">
        <v>0</v>
      </c>
      <c r="BU50" s="509">
        <v>0</v>
      </c>
      <c r="BV50" s="509">
        <v>0</v>
      </c>
      <c r="BW50" s="509">
        <v>0</v>
      </c>
      <c r="BX50" s="484">
        <v>0</v>
      </c>
      <c r="BY50" s="484">
        <v>0</v>
      </c>
      <c r="BZ50" s="484">
        <v>0</v>
      </c>
      <c r="CA50" s="484">
        <v>0</v>
      </c>
      <c r="CB50" s="484">
        <v>0</v>
      </c>
      <c r="CC50" s="484">
        <v>0</v>
      </c>
      <c r="CD50" s="484">
        <v>0</v>
      </c>
      <c r="CE50" s="484">
        <v>0</v>
      </c>
      <c r="CF50" s="484">
        <v>0</v>
      </c>
      <c r="CG50" s="485">
        <v>0</v>
      </c>
    </row>
    <row r="51" spans="1:85" x14ac:dyDescent="0.35">
      <c r="A51" s="600"/>
      <c r="B51" s="62" t="s">
        <v>583</v>
      </c>
      <c r="C51" s="599"/>
      <c r="D51" s="509">
        <v>0</v>
      </c>
      <c r="E51" s="509">
        <v>0</v>
      </c>
      <c r="F51" s="509">
        <v>0</v>
      </c>
      <c r="G51" s="509">
        <v>0</v>
      </c>
      <c r="H51" s="509">
        <v>0</v>
      </c>
      <c r="I51" s="509">
        <v>0</v>
      </c>
      <c r="J51" s="509">
        <v>0</v>
      </c>
      <c r="K51" s="509">
        <v>0</v>
      </c>
      <c r="L51" s="509">
        <v>0</v>
      </c>
      <c r="M51" s="509">
        <v>0</v>
      </c>
      <c r="N51" s="509">
        <v>0</v>
      </c>
      <c r="O51" s="509">
        <v>0</v>
      </c>
      <c r="P51" s="509">
        <v>0</v>
      </c>
      <c r="Q51" s="509">
        <v>0</v>
      </c>
      <c r="R51" s="509">
        <v>0</v>
      </c>
      <c r="S51" s="509">
        <v>0</v>
      </c>
      <c r="T51" s="509">
        <v>0</v>
      </c>
      <c r="U51" s="509">
        <v>0</v>
      </c>
      <c r="V51" s="509">
        <v>0</v>
      </c>
      <c r="W51" s="509">
        <v>0</v>
      </c>
      <c r="X51" s="509">
        <v>0</v>
      </c>
      <c r="Y51" s="509">
        <v>0</v>
      </c>
      <c r="Z51" s="509">
        <v>0</v>
      </c>
      <c r="AA51" s="509">
        <v>0</v>
      </c>
      <c r="AB51" s="509">
        <v>0</v>
      </c>
      <c r="AC51" s="509">
        <v>0</v>
      </c>
      <c r="AD51" s="509">
        <v>0</v>
      </c>
      <c r="AE51" s="509">
        <v>0</v>
      </c>
      <c r="AF51" s="509">
        <v>0</v>
      </c>
      <c r="AG51" s="509">
        <v>0</v>
      </c>
      <c r="AH51" s="509">
        <v>0</v>
      </c>
      <c r="AI51" s="509">
        <v>0</v>
      </c>
      <c r="AJ51" s="509">
        <v>0</v>
      </c>
      <c r="AK51" s="509">
        <v>0</v>
      </c>
      <c r="AL51" s="509">
        <v>0</v>
      </c>
      <c r="AM51" s="509">
        <v>0</v>
      </c>
      <c r="AN51" s="509">
        <v>0</v>
      </c>
      <c r="AO51" s="509">
        <v>0</v>
      </c>
      <c r="AP51" s="509">
        <v>0</v>
      </c>
      <c r="AQ51" s="509">
        <v>0</v>
      </c>
      <c r="AR51" s="509">
        <v>0</v>
      </c>
      <c r="AS51" s="509">
        <v>0</v>
      </c>
      <c r="AT51" s="509">
        <v>0</v>
      </c>
      <c r="AU51" s="509">
        <v>0</v>
      </c>
      <c r="AV51" s="509">
        <v>0</v>
      </c>
      <c r="AW51" s="509">
        <v>0</v>
      </c>
      <c r="AX51" s="509">
        <v>0</v>
      </c>
      <c r="AY51" s="509">
        <v>0</v>
      </c>
      <c r="AZ51" s="509">
        <v>0</v>
      </c>
      <c r="BA51" s="509">
        <v>0</v>
      </c>
      <c r="BB51" s="509">
        <v>0</v>
      </c>
      <c r="BC51" s="509">
        <v>0</v>
      </c>
      <c r="BD51" s="509">
        <v>0</v>
      </c>
      <c r="BE51" s="509">
        <v>0</v>
      </c>
      <c r="BF51" s="509">
        <v>0</v>
      </c>
      <c r="BG51" s="509">
        <v>0</v>
      </c>
      <c r="BH51" s="509">
        <v>0</v>
      </c>
      <c r="BI51" s="509">
        <v>0</v>
      </c>
      <c r="BJ51" s="509">
        <v>0</v>
      </c>
      <c r="BK51" s="509">
        <v>0</v>
      </c>
      <c r="BL51" s="509">
        <v>33.979709036746186</v>
      </c>
      <c r="BM51" s="509">
        <v>41.292205688171777</v>
      </c>
      <c r="BN51" s="509">
        <v>49.066231834500627</v>
      </c>
      <c r="BO51" s="509">
        <v>53.487447816044771</v>
      </c>
      <c r="BP51" s="509">
        <v>63.049338876080526</v>
      </c>
      <c r="BQ51" s="509">
        <v>0</v>
      </c>
      <c r="BR51" s="509">
        <v>0</v>
      </c>
      <c r="BS51" s="509">
        <v>0</v>
      </c>
      <c r="BT51" s="509">
        <v>0</v>
      </c>
      <c r="BU51" s="509">
        <v>0</v>
      </c>
      <c r="BV51" s="509">
        <v>0</v>
      </c>
      <c r="BW51" s="509">
        <v>0</v>
      </c>
      <c r="BX51" s="484">
        <v>0</v>
      </c>
      <c r="BY51" s="484">
        <v>0</v>
      </c>
      <c r="BZ51" s="484">
        <v>0</v>
      </c>
      <c r="CA51" s="484">
        <v>0</v>
      </c>
      <c r="CB51" s="484">
        <v>0</v>
      </c>
      <c r="CC51" s="484">
        <v>0</v>
      </c>
      <c r="CD51" s="484">
        <v>0</v>
      </c>
      <c r="CE51" s="484">
        <v>0</v>
      </c>
      <c r="CF51" s="484">
        <v>0</v>
      </c>
      <c r="CG51" s="485">
        <v>0</v>
      </c>
    </row>
    <row r="52" spans="1:85" x14ac:dyDescent="0.35">
      <c r="A52" s="600"/>
      <c r="B52" s="62" t="s">
        <v>807</v>
      </c>
      <c r="C52" s="599"/>
      <c r="D52" s="509">
        <v>0</v>
      </c>
      <c r="E52" s="509">
        <v>0</v>
      </c>
      <c r="F52" s="509">
        <v>0</v>
      </c>
      <c r="G52" s="509">
        <v>0</v>
      </c>
      <c r="H52" s="509">
        <v>0</v>
      </c>
      <c r="I52" s="509">
        <v>0</v>
      </c>
      <c r="J52" s="509">
        <v>0</v>
      </c>
      <c r="K52" s="509">
        <v>0</v>
      </c>
      <c r="L52" s="509">
        <v>0</v>
      </c>
      <c r="M52" s="509">
        <v>0</v>
      </c>
      <c r="N52" s="509">
        <v>0</v>
      </c>
      <c r="O52" s="509">
        <v>0</v>
      </c>
      <c r="P52" s="509">
        <v>0</v>
      </c>
      <c r="Q52" s="509">
        <v>0</v>
      </c>
      <c r="R52" s="509">
        <v>0</v>
      </c>
      <c r="S52" s="509">
        <v>0</v>
      </c>
      <c r="T52" s="509">
        <v>0</v>
      </c>
      <c r="U52" s="509">
        <v>0</v>
      </c>
      <c r="V52" s="509">
        <v>0</v>
      </c>
      <c r="W52" s="509">
        <v>0</v>
      </c>
      <c r="X52" s="509">
        <v>0</v>
      </c>
      <c r="Y52" s="509">
        <v>0</v>
      </c>
      <c r="Z52" s="509">
        <v>0</v>
      </c>
      <c r="AA52" s="509">
        <v>0</v>
      </c>
      <c r="AB52" s="509">
        <v>0</v>
      </c>
      <c r="AC52" s="509">
        <v>0</v>
      </c>
      <c r="AD52" s="509">
        <v>0</v>
      </c>
      <c r="AE52" s="509">
        <v>0</v>
      </c>
      <c r="AF52" s="509">
        <v>0</v>
      </c>
      <c r="AG52" s="509">
        <v>0</v>
      </c>
      <c r="AH52" s="509">
        <v>0</v>
      </c>
      <c r="AI52" s="509">
        <v>0</v>
      </c>
      <c r="AJ52" s="509">
        <v>0</v>
      </c>
      <c r="AK52" s="509">
        <v>0</v>
      </c>
      <c r="AL52" s="509">
        <v>0</v>
      </c>
      <c r="AM52" s="509">
        <v>0</v>
      </c>
      <c r="AN52" s="509">
        <v>0</v>
      </c>
      <c r="AO52" s="509">
        <v>0</v>
      </c>
      <c r="AP52" s="509">
        <v>0</v>
      </c>
      <c r="AQ52" s="509">
        <v>0</v>
      </c>
      <c r="AR52" s="509">
        <v>0</v>
      </c>
      <c r="AS52" s="509">
        <v>0</v>
      </c>
      <c r="AT52" s="509">
        <v>0</v>
      </c>
      <c r="AU52" s="509">
        <v>0</v>
      </c>
      <c r="AV52" s="509">
        <v>0</v>
      </c>
      <c r="AW52" s="509">
        <v>0</v>
      </c>
      <c r="AX52" s="509">
        <v>0</v>
      </c>
      <c r="AY52" s="509">
        <v>0</v>
      </c>
      <c r="AZ52" s="509">
        <v>0</v>
      </c>
      <c r="BA52" s="509">
        <v>0</v>
      </c>
      <c r="BB52" s="509">
        <v>0</v>
      </c>
      <c r="BC52" s="509">
        <v>0</v>
      </c>
      <c r="BD52" s="509">
        <v>0</v>
      </c>
      <c r="BE52" s="509">
        <v>0</v>
      </c>
      <c r="BF52" s="509">
        <v>0</v>
      </c>
      <c r="BG52" s="509">
        <v>0</v>
      </c>
      <c r="BH52" s="509">
        <v>0</v>
      </c>
      <c r="BI52" s="509">
        <v>0</v>
      </c>
      <c r="BJ52" s="509">
        <v>0</v>
      </c>
      <c r="BK52" s="509">
        <v>0</v>
      </c>
      <c r="BL52" s="509">
        <v>8.0459870396102264</v>
      </c>
      <c r="BM52" s="509">
        <v>8.8560427504970658</v>
      </c>
      <c r="BN52" s="509">
        <v>9.8300204942020226</v>
      </c>
      <c r="BO52" s="509">
        <v>9.5103820477315271</v>
      </c>
      <c r="BP52" s="509">
        <v>9.2324557496191524</v>
      </c>
      <c r="BQ52" s="509">
        <v>0</v>
      </c>
      <c r="BR52" s="509">
        <v>0</v>
      </c>
      <c r="BS52" s="509">
        <v>0</v>
      </c>
      <c r="BT52" s="509">
        <v>0</v>
      </c>
      <c r="BU52" s="509">
        <v>0</v>
      </c>
      <c r="BV52" s="509">
        <v>0</v>
      </c>
      <c r="BW52" s="509">
        <v>0</v>
      </c>
      <c r="BX52" s="484">
        <v>0</v>
      </c>
      <c r="BY52" s="484">
        <v>0</v>
      </c>
      <c r="BZ52" s="484">
        <v>0</v>
      </c>
      <c r="CA52" s="484">
        <v>0</v>
      </c>
      <c r="CB52" s="484">
        <v>0</v>
      </c>
      <c r="CC52" s="484">
        <v>0</v>
      </c>
      <c r="CD52" s="484">
        <v>0</v>
      </c>
      <c r="CE52" s="484">
        <v>0</v>
      </c>
      <c r="CF52" s="484">
        <v>0</v>
      </c>
      <c r="CG52" s="485">
        <v>0</v>
      </c>
    </row>
    <row r="53" spans="1:85" x14ac:dyDescent="0.35">
      <c r="A53" s="600"/>
      <c r="B53" s="62" t="s">
        <v>35</v>
      </c>
      <c r="C53" s="599"/>
      <c r="D53" s="509">
        <v>0</v>
      </c>
      <c r="E53" s="509">
        <v>0</v>
      </c>
      <c r="F53" s="509">
        <v>0</v>
      </c>
      <c r="G53" s="509">
        <v>0</v>
      </c>
      <c r="H53" s="509">
        <v>0</v>
      </c>
      <c r="I53" s="509">
        <v>0</v>
      </c>
      <c r="J53" s="509">
        <v>0</v>
      </c>
      <c r="K53" s="509">
        <v>0</v>
      </c>
      <c r="L53" s="509">
        <v>0</v>
      </c>
      <c r="M53" s="509">
        <v>0</v>
      </c>
      <c r="N53" s="509">
        <v>0</v>
      </c>
      <c r="O53" s="509">
        <v>0</v>
      </c>
      <c r="P53" s="509">
        <v>0</v>
      </c>
      <c r="Q53" s="509">
        <v>0</v>
      </c>
      <c r="R53" s="509">
        <v>0</v>
      </c>
      <c r="S53" s="509">
        <v>0</v>
      </c>
      <c r="T53" s="509">
        <v>0</v>
      </c>
      <c r="U53" s="509">
        <v>0</v>
      </c>
      <c r="V53" s="509">
        <v>0</v>
      </c>
      <c r="W53" s="509">
        <v>0</v>
      </c>
      <c r="X53" s="509">
        <v>0</v>
      </c>
      <c r="Y53" s="509">
        <v>0</v>
      </c>
      <c r="Z53" s="509">
        <v>0</v>
      </c>
      <c r="AA53" s="509">
        <v>0</v>
      </c>
      <c r="AB53" s="509">
        <v>0</v>
      </c>
      <c r="AC53" s="509">
        <v>0</v>
      </c>
      <c r="AD53" s="509">
        <v>0</v>
      </c>
      <c r="AE53" s="509">
        <v>0</v>
      </c>
      <c r="AF53" s="509">
        <v>0</v>
      </c>
      <c r="AG53" s="509">
        <v>0</v>
      </c>
      <c r="AH53" s="509">
        <v>0</v>
      </c>
      <c r="AI53" s="509">
        <v>0</v>
      </c>
      <c r="AJ53" s="509">
        <v>0</v>
      </c>
      <c r="AK53" s="509">
        <v>0</v>
      </c>
      <c r="AL53" s="509">
        <v>0</v>
      </c>
      <c r="AM53" s="509">
        <v>0</v>
      </c>
      <c r="AN53" s="509">
        <v>0</v>
      </c>
      <c r="AO53" s="509">
        <v>0</v>
      </c>
      <c r="AP53" s="509">
        <v>0</v>
      </c>
      <c r="AQ53" s="509">
        <v>0</v>
      </c>
      <c r="AR53" s="509">
        <v>0</v>
      </c>
      <c r="AS53" s="509">
        <v>0</v>
      </c>
      <c r="AT53" s="509">
        <v>0</v>
      </c>
      <c r="AU53" s="509">
        <v>0</v>
      </c>
      <c r="AV53" s="509">
        <v>0</v>
      </c>
      <c r="AW53" s="509">
        <v>0</v>
      </c>
      <c r="AX53" s="509">
        <v>0</v>
      </c>
      <c r="AY53" s="509">
        <v>0</v>
      </c>
      <c r="AZ53" s="509">
        <v>0</v>
      </c>
      <c r="BA53" s="509">
        <v>0</v>
      </c>
      <c r="BB53" s="509">
        <v>0</v>
      </c>
      <c r="BC53" s="509">
        <v>0</v>
      </c>
      <c r="BD53" s="509">
        <v>0</v>
      </c>
      <c r="BE53" s="509">
        <v>0</v>
      </c>
      <c r="BF53" s="509">
        <v>0</v>
      </c>
      <c r="BG53" s="509">
        <v>0</v>
      </c>
      <c r="BH53" s="509">
        <v>0</v>
      </c>
      <c r="BI53" s="509">
        <v>0</v>
      </c>
      <c r="BJ53" s="509">
        <v>0</v>
      </c>
      <c r="BK53" s="509">
        <v>0</v>
      </c>
      <c r="BL53" s="509">
        <v>457.96767169159023</v>
      </c>
      <c r="BM53" s="509">
        <v>467.85155840749178</v>
      </c>
      <c r="BN53" s="509">
        <v>468.62819533601805</v>
      </c>
      <c r="BO53" s="509">
        <v>450.79636509749321</v>
      </c>
      <c r="BP53" s="509">
        <v>454.5409059431895</v>
      </c>
      <c r="BQ53" s="509">
        <v>0</v>
      </c>
      <c r="BR53" s="509">
        <v>0</v>
      </c>
      <c r="BS53" s="509">
        <v>0</v>
      </c>
      <c r="BT53" s="509">
        <v>0</v>
      </c>
      <c r="BU53" s="509">
        <v>0</v>
      </c>
      <c r="BV53" s="509">
        <v>0</v>
      </c>
      <c r="BW53" s="509">
        <v>0</v>
      </c>
      <c r="BX53" s="484">
        <v>0</v>
      </c>
      <c r="BY53" s="484">
        <v>0</v>
      </c>
      <c r="BZ53" s="484">
        <v>0</v>
      </c>
      <c r="CA53" s="484">
        <v>0</v>
      </c>
      <c r="CB53" s="484">
        <v>0</v>
      </c>
      <c r="CC53" s="484">
        <v>0</v>
      </c>
      <c r="CD53" s="484">
        <v>0</v>
      </c>
      <c r="CE53" s="484">
        <v>0</v>
      </c>
      <c r="CF53" s="484">
        <v>0</v>
      </c>
      <c r="CG53" s="485">
        <v>0</v>
      </c>
    </row>
    <row r="54" spans="1:85" x14ac:dyDescent="0.35">
      <c r="A54" s="600"/>
      <c r="B54" s="62" t="s">
        <v>808</v>
      </c>
      <c r="C54" s="599"/>
      <c r="D54" s="509">
        <v>0</v>
      </c>
      <c r="E54" s="509">
        <v>0</v>
      </c>
      <c r="F54" s="509">
        <v>0</v>
      </c>
      <c r="G54" s="509">
        <v>0</v>
      </c>
      <c r="H54" s="509">
        <v>0</v>
      </c>
      <c r="I54" s="509">
        <v>0</v>
      </c>
      <c r="J54" s="509">
        <v>0</v>
      </c>
      <c r="K54" s="509">
        <v>0</v>
      </c>
      <c r="L54" s="509">
        <v>0</v>
      </c>
      <c r="M54" s="509">
        <v>0</v>
      </c>
      <c r="N54" s="509">
        <v>0</v>
      </c>
      <c r="O54" s="509">
        <v>0</v>
      </c>
      <c r="P54" s="509">
        <v>0</v>
      </c>
      <c r="Q54" s="509">
        <v>0</v>
      </c>
      <c r="R54" s="509">
        <v>0</v>
      </c>
      <c r="S54" s="509">
        <v>0</v>
      </c>
      <c r="T54" s="509">
        <v>0</v>
      </c>
      <c r="U54" s="509">
        <v>0</v>
      </c>
      <c r="V54" s="509">
        <v>0</v>
      </c>
      <c r="W54" s="509">
        <v>0</v>
      </c>
      <c r="X54" s="509">
        <v>0</v>
      </c>
      <c r="Y54" s="509">
        <v>0</v>
      </c>
      <c r="Z54" s="509">
        <v>0</v>
      </c>
      <c r="AA54" s="509">
        <v>0</v>
      </c>
      <c r="AB54" s="509">
        <v>0</v>
      </c>
      <c r="AC54" s="509">
        <v>0</v>
      </c>
      <c r="AD54" s="509">
        <v>0</v>
      </c>
      <c r="AE54" s="509">
        <v>0</v>
      </c>
      <c r="AF54" s="509">
        <v>0</v>
      </c>
      <c r="AG54" s="509">
        <v>0</v>
      </c>
      <c r="AH54" s="509">
        <v>0</v>
      </c>
      <c r="AI54" s="509">
        <v>0</v>
      </c>
      <c r="AJ54" s="509">
        <v>0</v>
      </c>
      <c r="AK54" s="509">
        <v>0</v>
      </c>
      <c r="AL54" s="509">
        <v>0</v>
      </c>
      <c r="AM54" s="509">
        <v>0</v>
      </c>
      <c r="AN54" s="509">
        <v>0</v>
      </c>
      <c r="AO54" s="509">
        <v>0</v>
      </c>
      <c r="AP54" s="509">
        <v>0</v>
      </c>
      <c r="AQ54" s="509">
        <v>0</v>
      </c>
      <c r="AR54" s="509">
        <v>0</v>
      </c>
      <c r="AS54" s="509">
        <v>0</v>
      </c>
      <c r="AT54" s="509">
        <v>0</v>
      </c>
      <c r="AU54" s="509">
        <v>0</v>
      </c>
      <c r="AV54" s="509">
        <v>0</v>
      </c>
      <c r="AW54" s="509">
        <v>0</v>
      </c>
      <c r="AX54" s="509">
        <v>0</v>
      </c>
      <c r="AY54" s="509">
        <v>0</v>
      </c>
      <c r="AZ54" s="509">
        <v>0</v>
      </c>
      <c r="BA54" s="509">
        <v>0</v>
      </c>
      <c r="BB54" s="509">
        <v>0</v>
      </c>
      <c r="BC54" s="509">
        <v>0</v>
      </c>
      <c r="BD54" s="509">
        <v>0</v>
      </c>
      <c r="BE54" s="509">
        <v>0</v>
      </c>
      <c r="BF54" s="509">
        <v>0</v>
      </c>
      <c r="BG54" s="509">
        <v>0</v>
      </c>
      <c r="BH54" s="509">
        <v>0</v>
      </c>
      <c r="BI54" s="509">
        <v>0</v>
      </c>
      <c r="BJ54" s="509">
        <v>0</v>
      </c>
      <c r="BK54" s="509">
        <v>0</v>
      </c>
      <c r="BL54" s="509">
        <v>297.6479058850627</v>
      </c>
      <c r="BM54" s="509">
        <v>433.59273114394176</v>
      </c>
      <c r="BN54" s="509">
        <v>581.62597308015404</v>
      </c>
      <c r="BO54" s="509">
        <v>661.60293319652374</v>
      </c>
      <c r="BP54" s="509">
        <v>725.93564350734277</v>
      </c>
      <c r="BQ54" s="509">
        <v>0</v>
      </c>
      <c r="BR54" s="509">
        <v>0</v>
      </c>
      <c r="BS54" s="509">
        <v>0</v>
      </c>
      <c r="BT54" s="509">
        <v>0</v>
      </c>
      <c r="BU54" s="509">
        <v>0</v>
      </c>
      <c r="BV54" s="509">
        <v>0</v>
      </c>
      <c r="BW54" s="509">
        <v>0</v>
      </c>
      <c r="BX54" s="484">
        <v>0</v>
      </c>
      <c r="BY54" s="484">
        <v>0</v>
      </c>
      <c r="BZ54" s="484">
        <v>0</v>
      </c>
      <c r="CA54" s="484">
        <v>0</v>
      </c>
      <c r="CB54" s="484">
        <v>0</v>
      </c>
      <c r="CC54" s="484">
        <v>0</v>
      </c>
      <c r="CD54" s="484">
        <v>0</v>
      </c>
      <c r="CE54" s="484">
        <v>0</v>
      </c>
      <c r="CF54" s="484">
        <v>0</v>
      </c>
      <c r="CG54" s="485">
        <v>0</v>
      </c>
    </row>
    <row r="55" spans="1:85" ht="26.25" customHeight="1" x14ac:dyDescent="0.35">
      <c r="A55" s="600"/>
      <c r="B55" s="62" t="s">
        <v>809</v>
      </c>
      <c r="C55" s="42"/>
      <c r="D55" s="509">
        <v>0</v>
      </c>
      <c r="E55" s="509">
        <v>0</v>
      </c>
      <c r="F55" s="509">
        <v>0</v>
      </c>
      <c r="G55" s="509">
        <v>0</v>
      </c>
      <c r="H55" s="509">
        <v>0</v>
      </c>
      <c r="I55" s="509">
        <v>0</v>
      </c>
      <c r="J55" s="509">
        <v>0</v>
      </c>
      <c r="K55" s="509">
        <v>0</v>
      </c>
      <c r="L55" s="509">
        <v>0</v>
      </c>
      <c r="M55" s="509">
        <v>0</v>
      </c>
      <c r="N55" s="509">
        <v>0</v>
      </c>
      <c r="O55" s="509">
        <v>0</v>
      </c>
      <c r="P55" s="509">
        <v>0</v>
      </c>
      <c r="Q55" s="509">
        <v>0</v>
      </c>
      <c r="R55" s="509">
        <v>0</v>
      </c>
      <c r="S55" s="509">
        <v>0</v>
      </c>
      <c r="T55" s="509">
        <v>0</v>
      </c>
      <c r="U55" s="509">
        <v>0</v>
      </c>
      <c r="V55" s="509">
        <v>0</v>
      </c>
      <c r="W55" s="509">
        <v>0</v>
      </c>
      <c r="X55" s="509">
        <v>0</v>
      </c>
      <c r="Y55" s="509">
        <v>0</v>
      </c>
      <c r="Z55" s="509">
        <v>0</v>
      </c>
      <c r="AA55" s="509">
        <v>0</v>
      </c>
      <c r="AB55" s="509">
        <v>0</v>
      </c>
      <c r="AC55" s="509">
        <v>0</v>
      </c>
      <c r="AD55" s="509">
        <v>0</v>
      </c>
      <c r="AE55" s="509">
        <v>0</v>
      </c>
      <c r="AF55" s="509">
        <v>0</v>
      </c>
      <c r="AG55" s="509">
        <v>0</v>
      </c>
      <c r="AH55" s="509">
        <v>1144.9205471148491</v>
      </c>
      <c r="AI55" s="509">
        <v>1125.6345990322457</v>
      </c>
      <c r="AJ55" s="509">
        <v>1268.9495281186153</v>
      </c>
      <c r="AK55" s="509">
        <v>1715.4007205306257</v>
      </c>
      <c r="AL55" s="509">
        <v>1948.9767481919739</v>
      </c>
      <c r="AM55" s="509">
        <v>2099.3382805554215</v>
      </c>
      <c r="AN55" s="509">
        <v>2207.2367529550961</v>
      </c>
      <c r="AO55" s="509">
        <v>2290.6693723870189</v>
      </c>
      <c r="AP55" s="509">
        <v>2427.6879513301433</v>
      </c>
      <c r="AQ55" s="509">
        <v>2386.8457662145815</v>
      </c>
      <c r="AR55" s="509">
        <v>2026.9193710216298</v>
      </c>
      <c r="AS55" s="509">
        <v>2309.7760874591345</v>
      </c>
      <c r="AT55" s="509">
        <v>2644.7831826266702</v>
      </c>
      <c r="AU55" s="509">
        <v>1438.7743919863335</v>
      </c>
      <c r="AV55" s="509">
        <v>1512.6812415604027</v>
      </c>
      <c r="AW55" s="509">
        <v>1912.0067580145901</v>
      </c>
      <c r="AX55" s="509">
        <v>1944.3496313085889</v>
      </c>
      <c r="AY55" s="509">
        <v>1919.9953622230678</v>
      </c>
      <c r="AZ55" s="509">
        <v>1938.6496950630849</v>
      </c>
      <c r="BA55" s="509">
        <v>2022.0719352659919</v>
      </c>
      <c r="BB55" s="509">
        <v>2078.0052986728342</v>
      </c>
      <c r="BC55" s="509">
        <v>2122.0736480708142</v>
      </c>
      <c r="BD55" s="509">
        <v>2219.8856098564233</v>
      </c>
      <c r="BE55" s="509">
        <v>2394.9866226546478</v>
      </c>
      <c r="BF55" s="509">
        <v>2483.7789525981711</v>
      </c>
      <c r="BG55" s="509">
        <v>2737.2151808914864</v>
      </c>
      <c r="BH55" s="509">
        <v>3013.662903396691</v>
      </c>
      <c r="BI55" s="509">
        <v>2957.244607746758</v>
      </c>
      <c r="BJ55" s="509">
        <v>3130.8337855584546</v>
      </c>
      <c r="BK55" s="509">
        <v>3121.7288222588113</v>
      </c>
      <c r="BL55" s="509">
        <v>3183.8438284382337</v>
      </c>
      <c r="BM55" s="509">
        <v>3253.2863323793795</v>
      </c>
      <c r="BN55" s="509">
        <v>3240.2712303005796</v>
      </c>
      <c r="BO55" s="509">
        <v>3119.7032337345258</v>
      </c>
      <c r="BP55" s="509">
        <v>2938.6263381924055</v>
      </c>
      <c r="BQ55" s="509">
        <v>0</v>
      </c>
      <c r="BR55" s="509">
        <v>0</v>
      </c>
      <c r="BS55" s="509">
        <v>0</v>
      </c>
      <c r="BT55" s="509">
        <v>0</v>
      </c>
      <c r="BU55" s="509">
        <v>0</v>
      </c>
      <c r="BV55" s="509">
        <v>0</v>
      </c>
      <c r="BW55" s="509">
        <v>0</v>
      </c>
      <c r="BX55" s="484">
        <v>0</v>
      </c>
      <c r="BY55" s="484">
        <v>0</v>
      </c>
      <c r="BZ55" s="484">
        <v>0</v>
      </c>
      <c r="CA55" s="484">
        <v>0</v>
      </c>
      <c r="CB55" s="484">
        <v>0</v>
      </c>
      <c r="CC55" s="484">
        <v>0</v>
      </c>
      <c r="CD55" s="484">
        <v>0</v>
      </c>
      <c r="CE55" s="484">
        <v>0</v>
      </c>
      <c r="CF55" s="484">
        <v>0</v>
      </c>
      <c r="CG55" s="485">
        <v>0</v>
      </c>
    </row>
    <row r="56" spans="1:85" x14ac:dyDescent="0.35">
      <c r="A56" s="600"/>
      <c r="B56" s="62" t="s">
        <v>810</v>
      </c>
      <c r="C56" s="42"/>
      <c r="D56" s="509">
        <v>0</v>
      </c>
      <c r="E56" s="509">
        <v>0</v>
      </c>
      <c r="F56" s="509">
        <v>0</v>
      </c>
      <c r="G56" s="509">
        <v>0</v>
      </c>
      <c r="H56" s="509">
        <v>0</v>
      </c>
      <c r="I56" s="509">
        <v>0</v>
      </c>
      <c r="J56" s="509">
        <v>0</v>
      </c>
      <c r="K56" s="509">
        <v>0</v>
      </c>
      <c r="L56" s="509">
        <v>0</v>
      </c>
      <c r="M56" s="509">
        <v>0</v>
      </c>
      <c r="N56" s="509">
        <v>0</v>
      </c>
      <c r="O56" s="509">
        <v>0</v>
      </c>
      <c r="P56" s="509">
        <v>0</v>
      </c>
      <c r="Q56" s="509">
        <v>0</v>
      </c>
      <c r="R56" s="509">
        <v>0</v>
      </c>
      <c r="S56" s="509">
        <v>0</v>
      </c>
      <c r="T56" s="509">
        <v>0</v>
      </c>
      <c r="U56" s="509">
        <v>0</v>
      </c>
      <c r="V56" s="509">
        <v>0</v>
      </c>
      <c r="W56" s="509">
        <v>0</v>
      </c>
      <c r="X56" s="509">
        <v>0</v>
      </c>
      <c r="Y56" s="509">
        <v>0</v>
      </c>
      <c r="Z56" s="509">
        <v>0</v>
      </c>
      <c r="AA56" s="509">
        <v>0</v>
      </c>
      <c r="AB56" s="509">
        <v>0</v>
      </c>
      <c r="AC56" s="509">
        <v>0</v>
      </c>
      <c r="AD56" s="509">
        <v>0</v>
      </c>
      <c r="AE56" s="509">
        <v>0</v>
      </c>
      <c r="AF56" s="509">
        <v>0</v>
      </c>
      <c r="AG56" s="509">
        <v>0</v>
      </c>
      <c r="AH56" s="509">
        <v>1192.6356404090279</v>
      </c>
      <c r="AI56" s="509">
        <v>1180.1244634266845</v>
      </c>
      <c r="AJ56" s="509">
        <v>1337.2880661839383</v>
      </c>
      <c r="AK56" s="509">
        <v>1790.2332015224372</v>
      </c>
      <c r="AL56" s="509">
        <v>2021.2644046298726</v>
      </c>
      <c r="AM56" s="509">
        <v>2162.9337929005737</v>
      </c>
      <c r="AN56" s="509">
        <v>2269.4087128655001</v>
      </c>
      <c r="AO56" s="509">
        <v>2346.8329209968497</v>
      </c>
      <c r="AP56" s="509">
        <v>2499.3576634914962</v>
      </c>
      <c r="AQ56" s="509">
        <v>2456.9636237290269</v>
      </c>
      <c r="AR56" s="509">
        <v>1612.6036775838531</v>
      </c>
      <c r="AS56" s="509">
        <v>1883.1824797661679</v>
      </c>
      <c r="AT56" s="509">
        <v>2186.3759759707182</v>
      </c>
      <c r="AU56" s="509">
        <v>1575.0972283903991</v>
      </c>
      <c r="AV56" s="509">
        <v>2022.7018428530964</v>
      </c>
      <c r="AW56" s="509">
        <v>2027.6518530974097</v>
      </c>
      <c r="AX56" s="509">
        <v>2205.4869852361685</v>
      </c>
      <c r="AY56" s="509">
        <v>2318.255496832599</v>
      </c>
      <c r="AZ56" s="509">
        <v>2388.8984771164605</v>
      </c>
      <c r="BA56" s="509">
        <v>2463.3518367038519</v>
      </c>
      <c r="BB56" s="509">
        <v>2452.9871422090519</v>
      </c>
      <c r="BC56" s="509">
        <v>2456.533584596476</v>
      </c>
      <c r="BD56" s="509">
        <v>2428.9781196428553</v>
      </c>
      <c r="BE56" s="509">
        <v>2371.7925765940226</v>
      </c>
      <c r="BF56" s="509">
        <v>2435.6044763713912</v>
      </c>
      <c r="BG56" s="509">
        <v>2739.076953393504</v>
      </c>
      <c r="BH56" s="509">
        <v>2848.7343092037986</v>
      </c>
      <c r="BI56" s="509">
        <v>3097.6193119606542</v>
      </c>
      <c r="BJ56" s="509">
        <v>3026.2203868340989</v>
      </c>
      <c r="BK56" s="509">
        <v>3020.2349440004928</v>
      </c>
      <c r="BL56" s="509">
        <v>3049.5805151320069</v>
      </c>
      <c r="BM56" s="509">
        <v>3570.2072526749498</v>
      </c>
      <c r="BN56" s="509">
        <v>3780.1859275186071</v>
      </c>
      <c r="BO56" s="509">
        <v>3769.8299226659533</v>
      </c>
      <c r="BP56" s="509">
        <v>3817.1898668920503</v>
      </c>
      <c r="BQ56" s="509">
        <v>0</v>
      </c>
      <c r="BR56" s="509">
        <v>0</v>
      </c>
      <c r="BS56" s="509">
        <v>0</v>
      </c>
      <c r="BT56" s="509">
        <v>0</v>
      </c>
      <c r="BU56" s="509">
        <v>0</v>
      </c>
      <c r="BV56" s="509">
        <v>0</v>
      </c>
      <c r="BW56" s="509">
        <v>0</v>
      </c>
      <c r="BX56" s="484">
        <v>0</v>
      </c>
      <c r="BY56" s="484">
        <v>0</v>
      </c>
      <c r="BZ56" s="484">
        <v>0</v>
      </c>
      <c r="CA56" s="484">
        <v>0</v>
      </c>
      <c r="CB56" s="484">
        <v>0</v>
      </c>
      <c r="CC56" s="484">
        <v>0</v>
      </c>
      <c r="CD56" s="484">
        <v>0</v>
      </c>
      <c r="CE56" s="484">
        <v>0</v>
      </c>
      <c r="CF56" s="484">
        <v>0</v>
      </c>
      <c r="CG56" s="485">
        <v>0</v>
      </c>
    </row>
    <row r="57" spans="1:85" ht="26.25" customHeight="1" x14ac:dyDescent="0.35">
      <c r="A57" s="64"/>
      <c r="B57" s="42" t="s">
        <v>811</v>
      </c>
      <c r="C57" s="599"/>
      <c r="D57" s="509"/>
      <c r="E57" s="509"/>
      <c r="F57" s="509"/>
      <c r="G57" s="509"/>
      <c r="H57" s="509"/>
      <c r="I57" s="509"/>
      <c r="J57" s="509"/>
      <c r="K57" s="509"/>
      <c r="L57" s="509"/>
      <c r="M57" s="509"/>
      <c r="N57" s="509"/>
      <c r="O57" s="509"/>
      <c r="P57" s="509"/>
      <c r="Q57" s="509"/>
      <c r="R57" s="509"/>
      <c r="S57" s="509"/>
      <c r="T57" s="509"/>
      <c r="U57" s="509"/>
      <c r="V57" s="509"/>
      <c r="W57" s="509"/>
      <c r="X57" s="509"/>
      <c r="Y57" s="509"/>
      <c r="Z57" s="509"/>
      <c r="AA57" s="509"/>
      <c r="AB57" s="509"/>
      <c r="AC57" s="509"/>
      <c r="AD57" s="509"/>
      <c r="AE57" s="509"/>
      <c r="AF57" s="509"/>
      <c r="AG57" s="509"/>
      <c r="AH57" s="509"/>
      <c r="AI57" s="509"/>
      <c r="AJ57" s="509"/>
      <c r="AK57" s="509"/>
      <c r="AL57" s="509"/>
      <c r="AM57" s="509"/>
      <c r="AN57" s="509"/>
      <c r="AO57" s="509"/>
      <c r="AP57" s="509"/>
      <c r="AQ57" s="509"/>
      <c r="AR57" s="509"/>
      <c r="AS57" s="509"/>
      <c r="AT57" s="509"/>
      <c r="AU57" s="509"/>
      <c r="AV57" s="509"/>
      <c r="AW57" s="509"/>
      <c r="AX57" s="509"/>
      <c r="AY57" s="509"/>
      <c r="AZ57" s="509"/>
      <c r="BA57" s="509"/>
      <c r="BB57" s="509"/>
      <c r="BC57" s="509"/>
      <c r="BD57" s="509"/>
      <c r="BE57" s="509"/>
      <c r="BF57" s="509"/>
      <c r="BG57" s="509"/>
      <c r="BH57" s="509"/>
      <c r="BI57" s="509"/>
      <c r="BJ57" s="509"/>
      <c r="BK57" s="509"/>
      <c r="BL57" s="509"/>
      <c r="BM57" s="509"/>
      <c r="BN57" s="509"/>
      <c r="BO57" s="509"/>
      <c r="BP57" s="509"/>
      <c r="BQ57" s="509"/>
      <c r="BR57" s="509"/>
      <c r="BS57" s="509"/>
      <c r="BT57" s="509"/>
      <c r="BU57" s="509"/>
      <c r="BV57" s="509"/>
      <c r="BW57" s="509"/>
      <c r="BX57" s="484"/>
      <c r="BY57" s="484"/>
      <c r="BZ57" s="484"/>
      <c r="CA57" s="484"/>
      <c r="CB57" s="484"/>
      <c r="CC57" s="484"/>
      <c r="CD57" s="484"/>
      <c r="CE57" s="484"/>
      <c r="CF57" s="484"/>
      <c r="CG57" s="485"/>
    </row>
    <row r="58" spans="1:85" x14ac:dyDescent="0.35">
      <c r="A58" s="600"/>
      <c r="B58" s="62" t="s">
        <v>812</v>
      </c>
      <c r="C58" s="599"/>
      <c r="D58" s="509">
        <v>0</v>
      </c>
      <c r="E58" s="509">
        <v>0</v>
      </c>
      <c r="F58" s="509">
        <v>0</v>
      </c>
      <c r="G58" s="509">
        <v>0</v>
      </c>
      <c r="H58" s="509">
        <v>0</v>
      </c>
      <c r="I58" s="509">
        <v>0</v>
      </c>
      <c r="J58" s="509">
        <v>0</v>
      </c>
      <c r="K58" s="509">
        <v>0</v>
      </c>
      <c r="L58" s="509">
        <v>0</v>
      </c>
      <c r="M58" s="509">
        <v>0</v>
      </c>
      <c r="N58" s="509">
        <v>0</v>
      </c>
      <c r="O58" s="509">
        <v>0</v>
      </c>
      <c r="P58" s="509">
        <v>0</v>
      </c>
      <c r="Q58" s="509">
        <v>0</v>
      </c>
      <c r="R58" s="509">
        <v>0</v>
      </c>
      <c r="S58" s="509">
        <v>0</v>
      </c>
      <c r="T58" s="509">
        <v>0</v>
      </c>
      <c r="U58" s="509">
        <v>0</v>
      </c>
      <c r="V58" s="509">
        <v>0</v>
      </c>
      <c r="W58" s="509">
        <v>0</v>
      </c>
      <c r="X58" s="509">
        <v>0</v>
      </c>
      <c r="Y58" s="509">
        <v>0</v>
      </c>
      <c r="Z58" s="509">
        <v>0</v>
      </c>
      <c r="AA58" s="509">
        <v>0</v>
      </c>
      <c r="AB58" s="509">
        <v>0</v>
      </c>
      <c r="AC58" s="509">
        <v>0</v>
      </c>
      <c r="AD58" s="509">
        <v>0</v>
      </c>
      <c r="AE58" s="509">
        <v>0</v>
      </c>
      <c r="AF58" s="509">
        <v>0</v>
      </c>
      <c r="AG58" s="509">
        <v>0</v>
      </c>
      <c r="AH58" s="509">
        <v>1144.9205471148491</v>
      </c>
      <c r="AI58" s="509">
        <v>1125.6345990322457</v>
      </c>
      <c r="AJ58" s="509">
        <v>1268.9495281186153</v>
      </c>
      <c r="AK58" s="509">
        <v>1715.4007205306257</v>
      </c>
      <c r="AL58" s="509">
        <v>1948.9767481919739</v>
      </c>
      <c r="AM58" s="509">
        <v>2099.3382805554215</v>
      </c>
      <c r="AN58" s="509">
        <v>2207.2367529550961</v>
      </c>
      <c r="AO58" s="509">
        <v>2290.6693723870189</v>
      </c>
      <c r="AP58" s="509">
        <v>2427.6879513301433</v>
      </c>
      <c r="AQ58" s="509">
        <v>2386.8457662145815</v>
      </c>
      <c r="AR58" s="509">
        <v>2026.9193710216298</v>
      </c>
      <c r="AS58" s="509">
        <v>2309.7760874591345</v>
      </c>
      <c r="AT58" s="509">
        <v>2644.7831826266702</v>
      </c>
      <c r="AU58" s="509">
        <v>1438.7743919863335</v>
      </c>
      <c r="AV58" s="509">
        <v>1512.6812415604027</v>
      </c>
      <c r="AW58" s="509">
        <v>1912.0067580145901</v>
      </c>
      <c r="AX58" s="509">
        <v>1944.3496313085889</v>
      </c>
      <c r="AY58" s="509">
        <v>1919.9953622230678</v>
      </c>
      <c r="AZ58" s="509">
        <v>1938.6496950630849</v>
      </c>
      <c r="BA58" s="509">
        <v>2022.0719352659919</v>
      </c>
      <c r="BB58" s="509">
        <v>2078.0052986728342</v>
      </c>
      <c r="BC58" s="509">
        <v>2122.0736480708142</v>
      </c>
      <c r="BD58" s="509">
        <v>2219.8856098564233</v>
      </c>
      <c r="BE58" s="509">
        <v>2394.9866226546478</v>
      </c>
      <c r="BF58" s="509">
        <v>2483.7789525981711</v>
      </c>
      <c r="BG58" s="509">
        <v>2737.2151808914864</v>
      </c>
      <c r="BH58" s="509">
        <v>3013.662903396691</v>
      </c>
      <c r="BI58" s="509">
        <v>2957.244607746758</v>
      </c>
      <c r="BJ58" s="509">
        <v>3130.8337855584546</v>
      </c>
      <c r="BK58" s="509">
        <v>3121.7288222588113</v>
      </c>
      <c r="BL58" s="509">
        <v>3183.8438284382337</v>
      </c>
      <c r="BM58" s="509">
        <v>3253.2863323793795</v>
      </c>
      <c r="BN58" s="509">
        <v>3240.2712303005796</v>
      </c>
      <c r="BO58" s="509">
        <v>3119.7032337345258</v>
      </c>
      <c r="BP58" s="509">
        <v>2938.6263381924055</v>
      </c>
      <c r="BQ58" s="509">
        <v>0</v>
      </c>
      <c r="BR58" s="509">
        <v>0</v>
      </c>
      <c r="BS58" s="509">
        <v>0</v>
      </c>
      <c r="BT58" s="509">
        <v>0</v>
      </c>
      <c r="BU58" s="509">
        <v>0</v>
      </c>
      <c r="BV58" s="509">
        <v>0</v>
      </c>
      <c r="BW58" s="509">
        <v>0</v>
      </c>
      <c r="BX58" s="484">
        <v>0</v>
      </c>
      <c r="BY58" s="484">
        <v>0</v>
      </c>
      <c r="BZ58" s="484">
        <v>0</v>
      </c>
      <c r="CA58" s="484">
        <v>0</v>
      </c>
      <c r="CB58" s="484">
        <v>0</v>
      </c>
      <c r="CC58" s="484">
        <v>0</v>
      </c>
      <c r="CD58" s="484">
        <v>0</v>
      </c>
      <c r="CE58" s="484">
        <v>0</v>
      </c>
      <c r="CF58" s="484">
        <v>0</v>
      </c>
      <c r="CG58" s="485">
        <v>0</v>
      </c>
    </row>
    <row r="59" spans="1:85" x14ac:dyDescent="0.35">
      <c r="A59" s="600"/>
      <c r="B59" s="62" t="s">
        <v>586</v>
      </c>
      <c r="C59" s="599"/>
      <c r="D59" s="509">
        <v>0</v>
      </c>
      <c r="E59" s="509">
        <v>0</v>
      </c>
      <c r="F59" s="509">
        <v>0</v>
      </c>
      <c r="G59" s="509">
        <v>0</v>
      </c>
      <c r="H59" s="509">
        <v>0</v>
      </c>
      <c r="I59" s="509">
        <v>0</v>
      </c>
      <c r="J59" s="509">
        <v>0</v>
      </c>
      <c r="K59" s="509">
        <v>0</v>
      </c>
      <c r="L59" s="509">
        <v>0</v>
      </c>
      <c r="M59" s="509">
        <v>0</v>
      </c>
      <c r="N59" s="509">
        <v>0</v>
      </c>
      <c r="O59" s="509">
        <v>0</v>
      </c>
      <c r="P59" s="509">
        <v>0</v>
      </c>
      <c r="Q59" s="509">
        <v>0</v>
      </c>
      <c r="R59" s="509">
        <v>0</v>
      </c>
      <c r="S59" s="509">
        <v>0</v>
      </c>
      <c r="T59" s="509">
        <v>0</v>
      </c>
      <c r="U59" s="509">
        <v>0</v>
      </c>
      <c r="V59" s="509">
        <v>0</v>
      </c>
      <c r="W59" s="509">
        <v>0</v>
      </c>
      <c r="X59" s="509">
        <v>0</v>
      </c>
      <c r="Y59" s="509">
        <v>0</v>
      </c>
      <c r="Z59" s="509">
        <v>0</v>
      </c>
      <c r="AA59" s="509">
        <v>0</v>
      </c>
      <c r="AB59" s="509">
        <v>0</v>
      </c>
      <c r="AC59" s="509">
        <v>0</v>
      </c>
      <c r="AD59" s="509">
        <v>0</v>
      </c>
      <c r="AE59" s="509">
        <v>0</v>
      </c>
      <c r="AF59" s="509">
        <v>0</v>
      </c>
      <c r="AG59" s="509">
        <v>0</v>
      </c>
      <c r="AH59" s="509">
        <v>166.5528602736361</v>
      </c>
      <c r="AI59" s="509">
        <v>163.66149347260475</v>
      </c>
      <c r="AJ59" s="509">
        <v>184.41450975418539</v>
      </c>
      <c r="AK59" s="509">
        <v>248.82316176886221</v>
      </c>
      <c r="AL59" s="509">
        <v>281.4595827277069</v>
      </c>
      <c r="AM59" s="509">
        <v>301.9806729578961</v>
      </c>
      <c r="AN59" s="509">
        <v>318.05940906670094</v>
      </c>
      <c r="AO59" s="509">
        <v>328.1092814235227</v>
      </c>
      <c r="AP59" s="509">
        <v>349.66694878858664</v>
      </c>
      <c r="AQ59" s="509">
        <v>343.48888179284972</v>
      </c>
      <c r="AR59" s="509">
        <v>221.4399061880539</v>
      </c>
      <c r="AS59" s="509">
        <v>283.27443228222472</v>
      </c>
      <c r="AT59" s="509">
        <v>379.41990166047873</v>
      </c>
      <c r="AU59" s="509">
        <v>240.9930525815513</v>
      </c>
      <c r="AV59" s="509">
        <v>305.26583836576884</v>
      </c>
      <c r="AW59" s="509">
        <v>383.54147446712665</v>
      </c>
      <c r="AX59" s="509">
        <v>475.26815065438274</v>
      </c>
      <c r="AY59" s="509">
        <v>541.10954759951505</v>
      </c>
      <c r="AZ59" s="509">
        <v>597.03970865555448</v>
      </c>
      <c r="BA59" s="509">
        <v>686.9928596656049</v>
      </c>
      <c r="BB59" s="509">
        <v>755.18455411906132</v>
      </c>
      <c r="BC59" s="509">
        <v>811.27697837388735</v>
      </c>
      <c r="BD59" s="509">
        <v>878.15875550119347</v>
      </c>
      <c r="BE59" s="509">
        <v>938.44794262330629</v>
      </c>
      <c r="BF59" s="509">
        <v>1030.1395351433453</v>
      </c>
      <c r="BG59" s="509">
        <v>1189.4428101598951</v>
      </c>
      <c r="BH59" s="509">
        <v>1236.1468790974254</v>
      </c>
      <c r="BI59" s="509">
        <v>1347.5704327180488</v>
      </c>
      <c r="BJ59" s="509">
        <v>1258.1326206276917</v>
      </c>
      <c r="BK59" s="509">
        <v>1263.1036160451592</v>
      </c>
      <c r="BL59" s="509">
        <v>1280.4433211980215</v>
      </c>
      <c r="BM59" s="509">
        <v>1381.2996647810653</v>
      </c>
      <c r="BN59" s="509">
        <v>1437.7165331926969</v>
      </c>
      <c r="BO59" s="509">
        <v>1429.8942502530497</v>
      </c>
      <c r="BP59" s="509">
        <v>1424.8236873172971</v>
      </c>
      <c r="BQ59" s="509">
        <v>0</v>
      </c>
      <c r="BR59" s="509">
        <v>0</v>
      </c>
      <c r="BS59" s="509">
        <v>0</v>
      </c>
      <c r="BT59" s="509">
        <v>0</v>
      </c>
      <c r="BU59" s="509">
        <v>0</v>
      </c>
      <c r="BV59" s="509">
        <v>0</v>
      </c>
      <c r="BW59" s="509">
        <v>0</v>
      </c>
      <c r="BX59" s="484">
        <v>0</v>
      </c>
      <c r="BY59" s="484">
        <v>0</v>
      </c>
      <c r="BZ59" s="484">
        <v>0</v>
      </c>
      <c r="CA59" s="484">
        <v>0</v>
      </c>
      <c r="CB59" s="484">
        <v>0</v>
      </c>
      <c r="CC59" s="484">
        <v>0</v>
      </c>
      <c r="CD59" s="484">
        <v>0</v>
      </c>
      <c r="CE59" s="484">
        <v>0</v>
      </c>
      <c r="CF59" s="484">
        <v>0</v>
      </c>
      <c r="CG59" s="485">
        <v>0</v>
      </c>
    </row>
    <row r="60" spans="1:85" x14ac:dyDescent="0.35">
      <c r="A60" s="600"/>
      <c r="B60" s="62" t="s">
        <v>813</v>
      </c>
      <c r="C60" s="599"/>
      <c r="D60" s="509">
        <v>0</v>
      </c>
      <c r="E60" s="509">
        <v>0</v>
      </c>
      <c r="F60" s="509">
        <v>0</v>
      </c>
      <c r="G60" s="509">
        <v>0</v>
      </c>
      <c r="H60" s="509">
        <v>0</v>
      </c>
      <c r="I60" s="509">
        <v>0</v>
      </c>
      <c r="J60" s="509">
        <v>0</v>
      </c>
      <c r="K60" s="509">
        <v>0</v>
      </c>
      <c r="L60" s="509">
        <v>0</v>
      </c>
      <c r="M60" s="509">
        <v>0</v>
      </c>
      <c r="N60" s="509">
        <v>0</v>
      </c>
      <c r="O60" s="509">
        <v>0</v>
      </c>
      <c r="P60" s="509">
        <v>0</v>
      </c>
      <c r="Q60" s="509">
        <v>0</v>
      </c>
      <c r="R60" s="509">
        <v>0</v>
      </c>
      <c r="S60" s="509">
        <v>0</v>
      </c>
      <c r="T60" s="509">
        <v>0</v>
      </c>
      <c r="U60" s="509">
        <v>0</v>
      </c>
      <c r="V60" s="509">
        <v>0</v>
      </c>
      <c r="W60" s="509">
        <v>0</v>
      </c>
      <c r="X60" s="509">
        <v>0</v>
      </c>
      <c r="Y60" s="509">
        <v>0</v>
      </c>
      <c r="Z60" s="509">
        <v>0</v>
      </c>
      <c r="AA60" s="509">
        <v>0</v>
      </c>
      <c r="AB60" s="509">
        <v>0</v>
      </c>
      <c r="AC60" s="509">
        <v>0</v>
      </c>
      <c r="AD60" s="509">
        <v>0</v>
      </c>
      <c r="AE60" s="509">
        <v>0</v>
      </c>
      <c r="AF60" s="509">
        <v>0</v>
      </c>
      <c r="AG60" s="509">
        <v>0</v>
      </c>
      <c r="AH60" s="509">
        <v>538.64096959093581</v>
      </c>
      <c r="AI60" s="509">
        <v>531.82668100859144</v>
      </c>
      <c r="AJ60" s="509">
        <v>602.11350966378689</v>
      </c>
      <c r="AK60" s="509">
        <v>808.9706852934014</v>
      </c>
      <c r="AL60" s="509">
        <v>916.46400833396183</v>
      </c>
      <c r="AM60" s="509">
        <v>983.53289696572926</v>
      </c>
      <c r="AN60" s="509">
        <v>1032.361249001086</v>
      </c>
      <c r="AO60" s="509">
        <v>1069.8115605814262</v>
      </c>
      <c r="AP60" s="509">
        <v>1136.9994753833303</v>
      </c>
      <c r="AQ60" s="509">
        <v>1117.058065996908</v>
      </c>
      <c r="AR60" s="509">
        <v>576.90775593292699</v>
      </c>
      <c r="AS60" s="509">
        <v>599.82901684415833</v>
      </c>
      <c r="AT60" s="509">
        <v>507.18511624099108</v>
      </c>
      <c r="AU60" s="509">
        <v>399.0458087777028</v>
      </c>
      <c r="AV60" s="509">
        <v>457.52591409549797</v>
      </c>
      <c r="AW60" s="509">
        <v>623.21097873630106</v>
      </c>
      <c r="AX60" s="509">
        <v>690.63795216088238</v>
      </c>
      <c r="AY60" s="509">
        <v>743.05738525813433</v>
      </c>
      <c r="AZ60" s="509">
        <v>765.44457161613661</v>
      </c>
      <c r="BA60" s="509">
        <v>793.6214038582616</v>
      </c>
      <c r="BB60" s="509">
        <v>817.12030146239408</v>
      </c>
      <c r="BC60" s="509">
        <v>835.8678962297746</v>
      </c>
      <c r="BD60" s="509">
        <v>811.87700524016509</v>
      </c>
      <c r="BE60" s="509">
        <v>794.49913171220362</v>
      </c>
      <c r="BF60" s="509">
        <v>792.90729406427022</v>
      </c>
      <c r="BG60" s="509">
        <v>890.42460686318645</v>
      </c>
      <c r="BH60" s="509">
        <v>941.76094302822185</v>
      </c>
      <c r="BI60" s="509">
        <v>1014.877941035007</v>
      </c>
      <c r="BJ60" s="509">
        <v>974.0672904517304</v>
      </c>
      <c r="BK60" s="509">
        <v>944.06389133632001</v>
      </c>
      <c r="BL60" s="509">
        <v>929.76758076393457</v>
      </c>
      <c r="BM60" s="509">
        <v>985.86839438008542</v>
      </c>
      <c r="BN60" s="509">
        <v>1059.4299479692565</v>
      </c>
      <c r="BO60" s="509">
        <v>1051.106638388567</v>
      </c>
      <c r="BP60" s="509">
        <v>1040.8026859650729</v>
      </c>
      <c r="BQ60" s="509">
        <v>0</v>
      </c>
      <c r="BR60" s="509">
        <v>0</v>
      </c>
      <c r="BS60" s="509">
        <v>0</v>
      </c>
      <c r="BT60" s="509">
        <v>0</v>
      </c>
      <c r="BU60" s="509">
        <v>0</v>
      </c>
      <c r="BV60" s="509">
        <v>0</v>
      </c>
      <c r="BW60" s="509">
        <v>0</v>
      </c>
      <c r="BX60" s="484">
        <v>0</v>
      </c>
      <c r="BY60" s="484">
        <v>0</v>
      </c>
      <c r="BZ60" s="484">
        <v>0</v>
      </c>
      <c r="CA60" s="484">
        <v>0</v>
      </c>
      <c r="CB60" s="484">
        <v>0</v>
      </c>
      <c r="CC60" s="484">
        <v>0</v>
      </c>
      <c r="CD60" s="484">
        <v>0</v>
      </c>
      <c r="CE60" s="484">
        <v>0</v>
      </c>
      <c r="CF60" s="484">
        <v>0</v>
      </c>
      <c r="CG60" s="485">
        <v>0</v>
      </c>
    </row>
    <row r="61" spans="1:85" x14ac:dyDescent="0.35">
      <c r="A61" s="600"/>
      <c r="B61" s="62" t="s">
        <v>542</v>
      </c>
      <c r="C61" s="599"/>
      <c r="D61" s="509">
        <v>0</v>
      </c>
      <c r="E61" s="509">
        <v>0</v>
      </c>
      <c r="F61" s="509">
        <v>0</v>
      </c>
      <c r="G61" s="509">
        <v>0</v>
      </c>
      <c r="H61" s="509">
        <v>0</v>
      </c>
      <c r="I61" s="509">
        <v>0</v>
      </c>
      <c r="J61" s="509">
        <v>0</v>
      </c>
      <c r="K61" s="509">
        <v>0</v>
      </c>
      <c r="L61" s="509">
        <v>0</v>
      </c>
      <c r="M61" s="509">
        <v>0</v>
      </c>
      <c r="N61" s="509">
        <v>0</v>
      </c>
      <c r="O61" s="509">
        <v>0</v>
      </c>
      <c r="P61" s="509">
        <v>0</v>
      </c>
      <c r="Q61" s="509">
        <v>0</v>
      </c>
      <c r="R61" s="509">
        <v>0</v>
      </c>
      <c r="S61" s="509">
        <v>0</v>
      </c>
      <c r="T61" s="509">
        <v>0</v>
      </c>
      <c r="U61" s="509">
        <v>0</v>
      </c>
      <c r="V61" s="509">
        <v>0</v>
      </c>
      <c r="W61" s="509">
        <v>0</v>
      </c>
      <c r="X61" s="509">
        <v>0</v>
      </c>
      <c r="Y61" s="509">
        <v>0</v>
      </c>
      <c r="Z61" s="509">
        <v>0</v>
      </c>
      <c r="AA61" s="509">
        <v>0</v>
      </c>
      <c r="AB61" s="509">
        <v>0</v>
      </c>
      <c r="AC61" s="509">
        <v>0</v>
      </c>
      <c r="AD61" s="509">
        <v>0</v>
      </c>
      <c r="AE61" s="509">
        <v>0</v>
      </c>
      <c r="AF61" s="509">
        <v>0</v>
      </c>
      <c r="AG61" s="509">
        <v>0</v>
      </c>
      <c r="AH61" s="509">
        <v>443.54701476938982</v>
      </c>
      <c r="AI61" s="509">
        <v>441.29680147885176</v>
      </c>
      <c r="AJ61" s="509">
        <v>501.69276255962001</v>
      </c>
      <c r="AK61" s="509">
        <v>666.51491680379468</v>
      </c>
      <c r="AL61" s="509">
        <v>748.65655679588997</v>
      </c>
      <c r="AM61" s="509">
        <v>797.27040503206331</v>
      </c>
      <c r="AN61" s="509">
        <v>834.85912894677233</v>
      </c>
      <c r="AO61" s="509">
        <v>861.73126167459009</v>
      </c>
      <c r="AP61" s="509">
        <v>920.03516117867775</v>
      </c>
      <c r="AQ61" s="509">
        <v>905.38565816677726</v>
      </c>
      <c r="AR61" s="509">
        <v>595.50615930363779</v>
      </c>
      <c r="AS61" s="509">
        <v>707.12213231581904</v>
      </c>
      <c r="AT61" s="509">
        <v>848.66006915368064</v>
      </c>
      <c r="AU61" s="509">
        <v>703.91289169239201</v>
      </c>
      <c r="AV61" s="509">
        <v>1003.335309373419</v>
      </c>
      <c r="AW61" s="509">
        <v>771.76610412638911</v>
      </c>
      <c r="AX61" s="509">
        <v>763.71933615219086</v>
      </c>
      <c r="AY61" s="509">
        <v>710.47501806319099</v>
      </c>
      <c r="AZ61" s="509">
        <v>677.86909144961646</v>
      </c>
      <c r="BA61" s="509">
        <v>589.89309116114134</v>
      </c>
      <c r="BB61" s="509">
        <v>500.37477995170002</v>
      </c>
      <c r="BC61" s="509">
        <v>455.7494260779435</v>
      </c>
      <c r="BD61" s="509">
        <v>408.33205797957584</v>
      </c>
      <c r="BE61" s="509">
        <v>341.84078643391291</v>
      </c>
      <c r="BF61" s="509">
        <v>333.37707701211332</v>
      </c>
      <c r="BG61" s="509">
        <v>290.80573785299902</v>
      </c>
      <c r="BH61" s="509">
        <v>359.05186736716462</v>
      </c>
      <c r="BI61" s="509">
        <v>386.859567257587</v>
      </c>
      <c r="BJ61" s="509">
        <v>380.42817428596283</v>
      </c>
      <c r="BK61" s="509">
        <v>370.03147903552514</v>
      </c>
      <c r="BL61" s="509">
        <v>420.66960293504195</v>
      </c>
      <c r="BM61" s="509">
        <v>668.80028930079675</v>
      </c>
      <c r="BN61" s="509">
        <v>649.42310882320123</v>
      </c>
      <c r="BO61" s="509">
        <v>632.69773996660865</v>
      </c>
      <c r="BP61" s="509">
        <v>637.92105264407428</v>
      </c>
      <c r="BQ61" s="509">
        <v>0</v>
      </c>
      <c r="BR61" s="509">
        <v>0</v>
      </c>
      <c r="BS61" s="509">
        <v>0</v>
      </c>
      <c r="BT61" s="509">
        <v>0</v>
      </c>
      <c r="BU61" s="509">
        <v>0</v>
      </c>
      <c r="BV61" s="509">
        <v>0</v>
      </c>
      <c r="BW61" s="509">
        <v>0</v>
      </c>
      <c r="BX61" s="484">
        <v>0</v>
      </c>
      <c r="BY61" s="484">
        <v>0</v>
      </c>
      <c r="BZ61" s="484">
        <v>0</v>
      </c>
      <c r="CA61" s="484">
        <v>0</v>
      </c>
      <c r="CB61" s="484">
        <v>0</v>
      </c>
      <c r="CC61" s="484">
        <v>0</v>
      </c>
      <c r="CD61" s="484">
        <v>0</v>
      </c>
      <c r="CE61" s="484">
        <v>0</v>
      </c>
      <c r="CF61" s="484">
        <v>0</v>
      </c>
      <c r="CG61" s="485">
        <v>0</v>
      </c>
    </row>
    <row r="62" spans="1:85" x14ac:dyDescent="0.35">
      <c r="A62" s="42"/>
      <c r="B62" s="62" t="s">
        <v>814</v>
      </c>
      <c r="C62" s="599"/>
      <c r="D62" s="509">
        <v>0</v>
      </c>
      <c r="E62" s="509">
        <v>0</v>
      </c>
      <c r="F62" s="509">
        <v>0</v>
      </c>
      <c r="G62" s="509">
        <v>0</v>
      </c>
      <c r="H62" s="509">
        <v>0</v>
      </c>
      <c r="I62" s="509">
        <v>0</v>
      </c>
      <c r="J62" s="509">
        <v>0</v>
      </c>
      <c r="K62" s="509">
        <v>0</v>
      </c>
      <c r="L62" s="509">
        <v>0</v>
      </c>
      <c r="M62" s="509">
        <v>0</v>
      </c>
      <c r="N62" s="509">
        <v>0</v>
      </c>
      <c r="O62" s="509">
        <v>0</v>
      </c>
      <c r="P62" s="509">
        <v>0</v>
      </c>
      <c r="Q62" s="509">
        <v>0</v>
      </c>
      <c r="R62" s="509">
        <v>0</v>
      </c>
      <c r="S62" s="509">
        <v>0</v>
      </c>
      <c r="T62" s="509">
        <v>0</v>
      </c>
      <c r="U62" s="509">
        <v>0</v>
      </c>
      <c r="V62" s="509">
        <v>0</v>
      </c>
      <c r="W62" s="509">
        <v>0</v>
      </c>
      <c r="X62" s="509">
        <v>0</v>
      </c>
      <c r="Y62" s="509">
        <v>0</v>
      </c>
      <c r="Z62" s="509">
        <v>0</v>
      </c>
      <c r="AA62" s="509">
        <v>0</v>
      </c>
      <c r="AB62" s="509">
        <v>0</v>
      </c>
      <c r="AC62" s="509">
        <v>0</v>
      </c>
      <c r="AD62" s="509">
        <v>0</v>
      </c>
      <c r="AE62" s="509">
        <v>0</v>
      </c>
      <c r="AF62" s="509">
        <v>0</v>
      </c>
      <c r="AG62" s="509">
        <v>0</v>
      </c>
      <c r="AH62" s="509">
        <v>43.894795775066164</v>
      </c>
      <c r="AI62" s="509">
        <v>43.33948746663669</v>
      </c>
      <c r="AJ62" s="509">
        <v>49.067284206346031</v>
      </c>
      <c r="AK62" s="509">
        <v>65.924437656379013</v>
      </c>
      <c r="AL62" s="509">
        <v>74.684256772314299</v>
      </c>
      <c r="AM62" s="509">
        <v>80.149817944885058</v>
      </c>
      <c r="AN62" s="509">
        <v>84.128925850941172</v>
      </c>
      <c r="AO62" s="509">
        <v>87.180817317310868</v>
      </c>
      <c r="AP62" s="509">
        <v>92.656078140901471</v>
      </c>
      <c r="AQ62" s="509">
        <v>91.031017772491865</v>
      </c>
      <c r="AR62" s="509">
        <v>218.74985615923458</v>
      </c>
      <c r="AS62" s="509">
        <v>292.95689832396596</v>
      </c>
      <c r="AT62" s="509">
        <v>451.11088891556778</v>
      </c>
      <c r="AU62" s="509">
        <v>231.14547533875302</v>
      </c>
      <c r="AV62" s="509">
        <v>256.57478101841053</v>
      </c>
      <c r="AW62" s="509">
        <v>249.13329576759287</v>
      </c>
      <c r="AX62" s="509">
        <v>275.86154626871252</v>
      </c>
      <c r="AY62" s="509">
        <v>323.61354591175882</v>
      </c>
      <c r="AZ62" s="509">
        <v>348.54510539515286</v>
      </c>
      <c r="BA62" s="509">
        <v>392.84448201884391</v>
      </c>
      <c r="BB62" s="509">
        <v>380.30750667589695</v>
      </c>
      <c r="BC62" s="509">
        <v>353.63928391487036</v>
      </c>
      <c r="BD62" s="509">
        <v>330.61030092192107</v>
      </c>
      <c r="BE62" s="509">
        <v>297.00471582459971</v>
      </c>
      <c r="BF62" s="509">
        <v>279.18057015166249</v>
      </c>
      <c r="BG62" s="509">
        <v>368.40379851742347</v>
      </c>
      <c r="BH62" s="509">
        <v>311.774619710987</v>
      </c>
      <c r="BI62" s="509">
        <v>348.31137095001145</v>
      </c>
      <c r="BJ62" s="509">
        <v>413.59230146871369</v>
      </c>
      <c r="BK62" s="509">
        <v>443.03595758348877</v>
      </c>
      <c r="BL62" s="509">
        <v>418.70001023500907</v>
      </c>
      <c r="BM62" s="509">
        <v>534.23890421300212</v>
      </c>
      <c r="BN62" s="509">
        <v>633.61633753345222</v>
      </c>
      <c r="BO62" s="509">
        <v>656.13129405772747</v>
      </c>
      <c r="BP62" s="509">
        <v>713.64244096560606</v>
      </c>
      <c r="BQ62" s="509">
        <v>0</v>
      </c>
      <c r="BR62" s="509">
        <v>0</v>
      </c>
      <c r="BS62" s="509">
        <v>0</v>
      </c>
      <c r="BT62" s="509">
        <v>0</v>
      </c>
      <c r="BU62" s="509">
        <v>0</v>
      </c>
      <c r="BV62" s="509">
        <v>0</v>
      </c>
      <c r="BW62" s="509">
        <v>0</v>
      </c>
      <c r="BX62" s="484">
        <v>0</v>
      </c>
      <c r="BY62" s="484">
        <v>0</v>
      </c>
      <c r="BZ62" s="484">
        <v>0</v>
      </c>
      <c r="CA62" s="484">
        <v>0</v>
      </c>
      <c r="CB62" s="484">
        <v>0</v>
      </c>
      <c r="CC62" s="484">
        <v>0</v>
      </c>
      <c r="CD62" s="484">
        <v>0</v>
      </c>
      <c r="CE62" s="484">
        <v>0</v>
      </c>
      <c r="CF62" s="484">
        <v>0</v>
      </c>
      <c r="CG62" s="485">
        <v>0</v>
      </c>
    </row>
    <row r="63" spans="1:85" ht="26.25" customHeight="1" x14ac:dyDescent="0.35">
      <c r="A63" s="600"/>
      <c r="B63" s="62" t="s">
        <v>810</v>
      </c>
      <c r="C63" s="599"/>
      <c r="D63" s="509">
        <v>0</v>
      </c>
      <c r="E63" s="509">
        <v>0</v>
      </c>
      <c r="F63" s="509">
        <v>0</v>
      </c>
      <c r="G63" s="509">
        <v>0</v>
      </c>
      <c r="H63" s="509">
        <v>0</v>
      </c>
      <c r="I63" s="509">
        <v>0</v>
      </c>
      <c r="J63" s="509">
        <v>0</v>
      </c>
      <c r="K63" s="509">
        <v>0</v>
      </c>
      <c r="L63" s="509">
        <v>0</v>
      </c>
      <c r="M63" s="509">
        <v>0</v>
      </c>
      <c r="N63" s="509">
        <v>0</v>
      </c>
      <c r="O63" s="509">
        <v>0</v>
      </c>
      <c r="P63" s="509">
        <v>0</v>
      </c>
      <c r="Q63" s="509">
        <v>0</v>
      </c>
      <c r="R63" s="509">
        <v>0</v>
      </c>
      <c r="S63" s="509">
        <v>0</v>
      </c>
      <c r="T63" s="509">
        <v>0</v>
      </c>
      <c r="U63" s="509">
        <v>0</v>
      </c>
      <c r="V63" s="509">
        <v>0</v>
      </c>
      <c r="W63" s="509">
        <v>0</v>
      </c>
      <c r="X63" s="509">
        <v>0</v>
      </c>
      <c r="Y63" s="509">
        <v>0</v>
      </c>
      <c r="Z63" s="509">
        <v>0</v>
      </c>
      <c r="AA63" s="509">
        <v>0</v>
      </c>
      <c r="AB63" s="509">
        <v>0</v>
      </c>
      <c r="AC63" s="509">
        <v>0</v>
      </c>
      <c r="AD63" s="509">
        <v>0</v>
      </c>
      <c r="AE63" s="509">
        <v>0</v>
      </c>
      <c r="AF63" s="509">
        <v>0</v>
      </c>
      <c r="AG63" s="509">
        <v>0</v>
      </c>
      <c r="AH63" s="509">
        <v>1192.6356404090279</v>
      </c>
      <c r="AI63" s="509">
        <v>1180.1244634266845</v>
      </c>
      <c r="AJ63" s="509">
        <v>1337.2880661839383</v>
      </c>
      <c r="AK63" s="509">
        <v>1790.2332015224372</v>
      </c>
      <c r="AL63" s="509">
        <v>2021.2644046298726</v>
      </c>
      <c r="AM63" s="509">
        <v>2162.9337929005737</v>
      </c>
      <c r="AN63" s="509">
        <v>2269.4087128655001</v>
      </c>
      <c r="AO63" s="509">
        <v>2346.8329209968497</v>
      </c>
      <c r="AP63" s="509">
        <v>2499.3576634914962</v>
      </c>
      <c r="AQ63" s="509">
        <v>2456.9636237290269</v>
      </c>
      <c r="AR63" s="509">
        <v>1612.6036775838531</v>
      </c>
      <c r="AS63" s="509">
        <v>1883.1824797661679</v>
      </c>
      <c r="AT63" s="509">
        <v>2186.3759759707182</v>
      </c>
      <c r="AU63" s="509">
        <v>1575.0972283903991</v>
      </c>
      <c r="AV63" s="509">
        <v>2022.7018428530964</v>
      </c>
      <c r="AW63" s="509">
        <v>2027.6518530974097</v>
      </c>
      <c r="AX63" s="509">
        <v>2205.4869852361685</v>
      </c>
      <c r="AY63" s="509">
        <v>2318.255496832599</v>
      </c>
      <c r="AZ63" s="509">
        <v>2388.8984771164605</v>
      </c>
      <c r="BA63" s="509">
        <v>2463.3518367038519</v>
      </c>
      <c r="BB63" s="509">
        <v>2452.9871422090519</v>
      </c>
      <c r="BC63" s="509">
        <v>2456.533584596476</v>
      </c>
      <c r="BD63" s="509">
        <v>2428.9781196428553</v>
      </c>
      <c r="BE63" s="509">
        <v>2371.7925765940226</v>
      </c>
      <c r="BF63" s="509">
        <v>2435.6044763713912</v>
      </c>
      <c r="BG63" s="509">
        <v>2739.076953393504</v>
      </c>
      <c r="BH63" s="509">
        <v>2848.7343092037986</v>
      </c>
      <c r="BI63" s="509">
        <v>3097.6193119606542</v>
      </c>
      <c r="BJ63" s="509">
        <v>3026.2203868340989</v>
      </c>
      <c r="BK63" s="509">
        <v>3020.2349440004928</v>
      </c>
      <c r="BL63" s="509">
        <v>3049.5805151320069</v>
      </c>
      <c r="BM63" s="509">
        <v>3570.2072526749498</v>
      </c>
      <c r="BN63" s="509">
        <v>3780.1859275186071</v>
      </c>
      <c r="BO63" s="509">
        <v>3769.8299226659533</v>
      </c>
      <c r="BP63" s="509">
        <v>3817.1898668920503</v>
      </c>
      <c r="BQ63" s="509">
        <v>0</v>
      </c>
      <c r="BR63" s="509">
        <v>0</v>
      </c>
      <c r="BS63" s="509">
        <v>0</v>
      </c>
      <c r="BT63" s="509">
        <v>0</v>
      </c>
      <c r="BU63" s="509">
        <v>0</v>
      </c>
      <c r="BV63" s="509">
        <v>0</v>
      </c>
      <c r="BW63" s="509">
        <v>0</v>
      </c>
      <c r="BX63" s="484">
        <v>0</v>
      </c>
      <c r="BY63" s="484">
        <v>0</v>
      </c>
      <c r="BZ63" s="484">
        <v>0</v>
      </c>
      <c r="CA63" s="484">
        <v>0</v>
      </c>
      <c r="CB63" s="484">
        <v>0</v>
      </c>
      <c r="CC63" s="484">
        <v>0</v>
      </c>
      <c r="CD63" s="484">
        <v>0</v>
      </c>
      <c r="CE63" s="484">
        <v>0</v>
      </c>
      <c r="CF63" s="484">
        <v>0</v>
      </c>
      <c r="CG63" s="485">
        <v>0</v>
      </c>
    </row>
    <row r="64" spans="1:85" ht="26.25" customHeight="1" x14ac:dyDescent="0.35">
      <c r="A64" s="64"/>
      <c r="B64" s="42" t="s">
        <v>815</v>
      </c>
      <c r="C64" s="599"/>
      <c r="D64" s="509"/>
      <c r="E64" s="509"/>
      <c r="F64" s="509"/>
      <c r="G64" s="509"/>
      <c r="H64" s="509"/>
      <c r="I64" s="509"/>
      <c r="J64" s="509"/>
      <c r="K64" s="509"/>
      <c r="L64" s="509"/>
      <c r="M64" s="509"/>
      <c r="N64" s="509"/>
      <c r="O64" s="509"/>
      <c r="P64" s="509"/>
      <c r="Q64" s="509"/>
      <c r="R64" s="509"/>
      <c r="S64" s="509"/>
      <c r="T64" s="509"/>
      <c r="U64" s="509"/>
      <c r="V64" s="509"/>
      <c r="W64" s="509"/>
      <c r="X64" s="509"/>
      <c r="Y64" s="509"/>
      <c r="Z64" s="509"/>
      <c r="AA64" s="509"/>
      <c r="AB64" s="509"/>
      <c r="AC64" s="509"/>
      <c r="AD64" s="509"/>
      <c r="AE64" s="509"/>
      <c r="AF64" s="509"/>
      <c r="AG64" s="509"/>
      <c r="AH64" s="509"/>
      <c r="AI64" s="509"/>
      <c r="AJ64" s="509"/>
      <c r="AK64" s="509"/>
      <c r="AL64" s="509"/>
      <c r="AM64" s="509"/>
      <c r="AN64" s="509"/>
      <c r="AO64" s="509"/>
      <c r="AP64" s="509"/>
      <c r="AQ64" s="509"/>
      <c r="AR64" s="509"/>
      <c r="AS64" s="509"/>
      <c r="AT64" s="509"/>
      <c r="AU64" s="509"/>
      <c r="AV64" s="509"/>
      <c r="AW64" s="509"/>
      <c r="AX64" s="509"/>
      <c r="AY64" s="509"/>
      <c r="AZ64" s="509"/>
      <c r="BA64" s="509"/>
      <c r="BB64" s="509"/>
      <c r="BC64" s="509"/>
      <c r="BD64" s="509"/>
      <c r="BE64" s="509"/>
      <c r="BF64" s="509"/>
      <c r="BG64" s="509"/>
      <c r="BH64" s="509"/>
      <c r="BI64" s="509"/>
      <c r="BJ64" s="509"/>
      <c r="BK64" s="509"/>
      <c r="BL64" s="509"/>
      <c r="BM64" s="509"/>
      <c r="BN64" s="509"/>
      <c r="BO64" s="509"/>
      <c r="BP64" s="509"/>
      <c r="BQ64" s="509"/>
      <c r="BR64" s="509"/>
      <c r="BS64" s="509"/>
      <c r="BT64" s="509"/>
      <c r="BU64" s="509"/>
      <c r="BV64" s="509"/>
      <c r="BW64" s="509"/>
      <c r="BX64" s="484"/>
      <c r="BY64" s="484"/>
      <c r="BZ64" s="484"/>
      <c r="CA64" s="484"/>
      <c r="CB64" s="484"/>
      <c r="CC64" s="484"/>
      <c r="CD64" s="484"/>
      <c r="CE64" s="484"/>
      <c r="CF64" s="484"/>
      <c r="CG64" s="485"/>
    </row>
    <row r="65" spans="1:85" x14ac:dyDescent="0.35">
      <c r="A65" s="600"/>
      <c r="B65" s="62" t="s">
        <v>25</v>
      </c>
      <c r="C65" s="599"/>
      <c r="D65" s="509">
        <v>0</v>
      </c>
      <c r="E65" s="509">
        <v>0</v>
      </c>
      <c r="F65" s="509">
        <v>0</v>
      </c>
      <c r="G65" s="509">
        <v>0</v>
      </c>
      <c r="H65" s="509">
        <v>0</v>
      </c>
      <c r="I65" s="509">
        <v>0</v>
      </c>
      <c r="J65" s="509">
        <v>0</v>
      </c>
      <c r="K65" s="509">
        <v>0</v>
      </c>
      <c r="L65" s="509">
        <v>0</v>
      </c>
      <c r="M65" s="509">
        <v>0</v>
      </c>
      <c r="N65" s="509">
        <v>0</v>
      </c>
      <c r="O65" s="509">
        <v>0</v>
      </c>
      <c r="P65" s="509">
        <v>0</v>
      </c>
      <c r="Q65" s="509">
        <v>0</v>
      </c>
      <c r="R65" s="509">
        <v>0</v>
      </c>
      <c r="S65" s="509">
        <v>0</v>
      </c>
      <c r="T65" s="509">
        <v>0</v>
      </c>
      <c r="U65" s="509">
        <v>0</v>
      </c>
      <c r="V65" s="509">
        <v>0</v>
      </c>
      <c r="W65" s="509">
        <v>0</v>
      </c>
      <c r="X65" s="509">
        <v>0</v>
      </c>
      <c r="Y65" s="509">
        <v>0</v>
      </c>
      <c r="Z65" s="509">
        <v>0</v>
      </c>
      <c r="AA65" s="509">
        <v>0</v>
      </c>
      <c r="AB65" s="509">
        <v>0</v>
      </c>
      <c r="AC65" s="509">
        <v>0</v>
      </c>
      <c r="AD65" s="509">
        <v>0</v>
      </c>
      <c r="AE65" s="509">
        <v>0</v>
      </c>
      <c r="AF65" s="509">
        <v>0</v>
      </c>
      <c r="AG65" s="509">
        <v>0</v>
      </c>
      <c r="AH65" s="509">
        <v>0</v>
      </c>
      <c r="AI65" s="509">
        <v>0</v>
      </c>
      <c r="AJ65" s="509">
        <v>0</v>
      </c>
      <c r="AK65" s="509">
        <v>0</v>
      </c>
      <c r="AL65" s="509">
        <v>0</v>
      </c>
      <c r="AM65" s="509">
        <v>0</v>
      </c>
      <c r="AN65" s="509">
        <v>0</v>
      </c>
      <c r="AO65" s="509">
        <v>0</v>
      </c>
      <c r="AP65" s="509">
        <v>0</v>
      </c>
      <c r="AQ65" s="509">
        <v>0</v>
      </c>
      <c r="AR65" s="509">
        <v>0</v>
      </c>
      <c r="AS65" s="509">
        <v>0</v>
      </c>
      <c r="AT65" s="509">
        <v>0</v>
      </c>
      <c r="AU65" s="509">
        <v>0</v>
      </c>
      <c r="AV65" s="509">
        <v>0</v>
      </c>
      <c r="AW65" s="509">
        <v>3939.658611112</v>
      </c>
      <c r="AX65" s="509">
        <v>4149.8366165447578</v>
      </c>
      <c r="AY65" s="509">
        <v>4238.2508590556681</v>
      </c>
      <c r="AZ65" s="509">
        <v>4327.548172179545</v>
      </c>
      <c r="BA65" s="509">
        <v>4485.4237719698431</v>
      </c>
      <c r="BB65" s="509">
        <v>4530.9924408818888</v>
      </c>
      <c r="BC65" s="509">
        <v>4578.6072326672911</v>
      </c>
      <c r="BD65" s="509">
        <v>4648.8637294992805</v>
      </c>
      <c r="BE65" s="509">
        <v>4766.77919924867</v>
      </c>
      <c r="BF65" s="509">
        <v>4919.3834289695633</v>
      </c>
      <c r="BG65" s="509">
        <v>5476.2921342849922</v>
      </c>
      <c r="BH65" s="509">
        <v>5862.3972126004901</v>
      </c>
      <c r="BI65" s="509">
        <v>6054.8639197074126</v>
      </c>
      <c r="BJ65" s="509">
        <v>6157.0541723925535</v>
      </c>
      <c r="BK65" s="509">
        <v>6141.9637662593032</v>
      </c>
      <c r="BL65" s="509">
        <v>6233.4243435702401</v>
      </c>
      <c r="BM65" s="509">
        <v>6823.4935850543297</v>
      </c>
      <c r="BN65" s="509">
        <v>7020.4571578191872</v>
      </c>
      <c r="BO65" s="509">
        <v>6889.5331564004773</v>
      </c>
      <c r="BP65" s="509">
        <v>6755.8162050844558</v>
      </c>
      <c r="BQ65" s="509">
        <v>0</v>
      </c>
      <c r="BR65" s="509">
        <v>0</v>
      </c>
      <c r="BS65" s="509">
        <v>0</v>
      </c>
      <c r="BT65" s="509">
        <v>0</v>
      </c>
      <c r="BU65" s="509">
        <v>0</v>
      </c>
      <c r="BV65" s="509">
        <v>0</v>
      </c>
      <c r="BW65" s="509">
        <v>0</v>
      </c>
      <c r="BX65" s="484">
        <v>0</v>
      </c>
      <c r="BY65" s="484">
        <v>0</v>
      </c>
      <c r="BZ65" s="484">
        <v>0</v>
      </c>
      <c r="CA65" s="484">
        <v>0</v>
      </c>
      <c r="CB65" s="484">
        <v>0</v>
      </c>
      <c r="CC65" s="484">
        <v>0</v>
      </c>
      <c r="CD65" s="484">
        <v>0</v>
      </c>
      <c r="CE65" s="484">
        <v>0</v>
      </c>
      <c r="CF65" s="484">
        <v>0</v>
      </c>
      <c r="CG65" s="485">
        <v>0</v>
      </c>
    </row>
    <row r="66" spans="1:85" x14ac:dyDescent="0.35">
      <c r="A66" s="600"/>
      <c r="B66" s="201" t="s">
        <v>816</v>
      </c>
      <c r="C66" s="599"/>
      <c r="D66" s="509">
        <v>0</v>
      </c>
      <c r="E66" s="509">
        <v>0</v>
      </c>
      <c r="F66" s="509">
        <v>0</v>
      </c>
      <c r="G66" s="509">
        <v>0</v>
      </c>
      <c r="H66" s="509">
        <v>0</v>
      </c>
      <c r="I66" s="509">
        <v>0</v>
      </c>
      <c r="J66" s="509">
        <v>0</v>
      </c>
      <c r="K66" s="509">
        <v>0</v>
      </c>
      <c r="L66" s="509">
        <v>0</v>
      </c>
      <c r="M66" s="509">
        <v>0</v>
      </c>
      <c r="N66" s="509">
        <v>0</v>
      </c>
      <c r="O66" s="509">
        <v>0</v>
      </c>
      <c r="P66" s="509">
        <v>0</v>
      </c>
      <c r="Q66" s="509">
        <v>0</v>
      </c>
      <c r="R66" s="509">
        <v>0</v>
      </c>
      <c r="S66" s="509">
        <v>0</v>
      </c>
      <c r="T66" s="509">
        <v>0</v>
      </c>
      <c r="U66" s="509">
        <v>0</v>
      </c>
      <c r="V66" s="509">
        <v>0</v>
      </c>
      <c r="W66" s="509">
        <v>0</v>
      </c>
      <c r="X66" s="509">
        <v>0</v>
      </c>
      <c r="Y66" s="509">
        <v>0</v>
      </c>
      <c r="Z66" s="509">
        <v>0</v>
      </c>
      <c r="AA66" s="509">
        <v>0</v>
      </c>
      <c r="AB66" s="509">
        <v>0</v>
      </c>
      <c r="AC66" s="509">
        <v>0</v>
      </c>
      <c r="AD66" s="509">
        <v>0</v>
      </c>
      <c r="AE66" s="509">
        <v>0</v>
      </c>
      <c r="AF66" s="509">
        <v>0</v>
      </c>
      <c r="AG66" s="509">
        <v>0</v>
      </c>
      <c r="AH66" s="509">
        <v>0</v>
      </c>
      <c r="AI66" s="509">
        <v>0</v>
      </c>
      <c r="AJ66" s="509">
        <v>0</v>
      </c>
      <c r="AK66" s="509">
        <v>0</v>
      </c>
      <c r="AL66" s="509">
        <v>0</v>
      </c>
      <c r="AM66" s="509">
        <v>0</v>
      </c>
      <c r="AN66" s="509">
        <v>0</v>
      </c>
      <c r="AO66" s="509">
        <v>0</v>
      </c>
      <c r="AP66" s="509">
        <v>0</v>
      </c>
      <c r="AQ66" s="509">
        <v>0</v>
      </c>
      <c r="AR66" s="509">
        <v>0</v>
      </c>
      <c r="AS66" s="509">
        <v>0</v>
      </c>
      <c r="AT66" s="509">
        <v>0</v>
      </c>
      <c r="AU66" s="509">
        <v>0</v>
      </c>
      <c r="AV66" s="509">
        <v>0</v>
      </c>
      <c r="AW66" s="509">
        <v>3447.1006080695734</v>
      </c>
      <c r="AX66" s="509">
        <v>3613.3553642973384</v>
      </c>
      <c r="AY66" s="509">
        <v>3683.5495850174357</v>
      </c>
      <c r="AZ66" s="509">
        <v>3703.2557415707283</v>
      </c>
      <c r="BA66" s="509">
        <v>3771.7332976002876</v>
      </c>
      <c r="BB66" s="509">
        <v>3780.8290886240666</v>
      </c>
      <c r="BC66" s="509">
        <v>3822.2915504005164</v>
      </c>
      <c r="BD66" s="509">
        <v>3874.4578550173842</v>
      </c>
      <c r="BE66" s="509">
        <v>3986.669750783753</v>
      </c>
      <c r="BF66" s="509">
        <v>4133.7521529804344</v>
      </c>
      <c r="BG66" s="509">
        <v>4657.5233102124394</v>
      </c>
      <c r="BH66" s="509">
        <v>5008.6784692696438</v>
      </c>
      <c r="BI66" s="509">
        <v>5181.7114039426042</v>
      </c>
      <c r="BJ66" s="509">
        <v>5287.8389441441122</v>
      </c>
      <c r="BK66" s="509">
        <v>5294.8306580640256</v>
      </c>
      <c r="BL66" s="509">
        <v>5405.0117603957297</v>
      </c>
      <c r="BM66" s="509">
        <v>5948.0118010542537</v>
      </c>
      <c r="BN66" s="509">
        <v>6129.0719278859888</v>
      </c>
      <c r="BO66" s="509">
        <v>6007.6601367136391</v>
      </c>
      <c r="BP66" s="509">
        <v>5888.3894502419525</v>
      </c>
      <c r="BQ66" s="509">
        <v>0</v>
      </c>
      <c r="BR66" s="509">
        <v>0</v>
      </c>
      <c r="BS66" s="509">
        <v>0</v>
      </c>
      <c r="BT66" s="509">
        <v>0</v>
      </c>
      <c r="BU66" s="509">
        <v>0</v>
      </c>
      <c r="BV66" s="509">
        <v>0</v>
      </c>
      <c r="BW66" s="509">
        <v>0</v>
      </c>
      <c r="BX66" s="484">
        <v>0</v>
      </c>
      <c r="BY66" s="484">
        <v>0</v>
      </c>
      <c r="BZ66" s="484">
        <v>0</v>
      </c>
      <c r="CA66" s="484">
        <v>0</v>
      </c>
      <c r="CB66" s="484">
        <v>0</v>
      </c>
      <c r="CC66" s="484">
        <v>0</v>
      </c>
      <c r="CD66" s="484">
        <v>0</v>
      </c>
      <c r="CE66" s="484">
        <v>0</v>
      </c>
      <c r="CF66" s="484">
        <v>0</v>
      </c>
      <c r="CG66" s="485">
        <v>0</v>
      </c>
    </row>
    <row r="67" spans="1:85" x14ac:dyDescent="0.35">
      <c r="A67" s="600"/>
      <c r="B67" s="201" t="s">
        <v>817</v>
      </c>
      <c r="C67" s="599"/>
      <c r="D67" s="509">
        <v>0</v>
      </c>
      <c r="E67" s="509">
        <v>0</v>
      </c>
      <c r="F67" s="509">
        <v>0</v>
      </c>
      <c r="G67" s="509">
        <v>0</v>
      </c>
      <c r="H67" s="509">
        <v>0</v>
      </c>
      <c r="I67" s="509">
        <v>0</v>
      </c>
      <c r="J67" s="509">
        <v>0</v>
      </c>
      <c r="K67" s="509">
        <v>0</v>
      </c>
      <c r="L67" s="509">
        <v>0</v>
      </c>
      <c r="M67" s="509">
        <v>0</v>
      </c>
      <c r="N67" s="509">
        <v>0</v>
      </c>
      <c r="O67" s="509">
        <v>0</v>
      </c>
      <c r="P67" s="509">
        <v>0</v>
      </c>
      <c r="Q67" s="509">
        <v>0</v>
      </c>
      <c r="R67" s="509">
        <v>0</v>
      </c>
      <c r="S67" s="509">
        <v>0</v>
      </c>
      <c r="T67" s="509">
        <v>0</v>
      </c>
      <c r="U67" s="509">
        <v>0</v>
      </c>
      <c r="V67" s="509">
        <v>0</v>
      </c>
      <c r="W67" s="509">
        <v>0</v>
      </c>
      <c r="X67" s="509">
        <v>0</v>
      </c>
      <c r="Y67" s="509">
        <v>0</v>
      </c>
      <c r="Z67" s="509">
        <v>0</v>
      </c>
      <c r="AA67" s="509">
        <v>0</v>
      </c>
      <c r="AB67" s="509">
        <v>0</v>
      </c>
      <c r="AC67" s="509">
        <v>0</v>
      </c>
      <c r="AD67" s="509">
        <v>0</v>
      </c>
      <c r="AE67" s="509">
        <v>0</v>
      </c>
      <c r="AF67" s="509">
        <v>0</v>
      </c>
      <c r="AG67" s="509">
        <v>0</v>
      </c>
      <c r="AH67" s="509">
        <v>0</v>
      </c>
      <c r="AI67" s="509">
        <v>0</v>
      </c>
      <c r="AJ67" s="509">
        <v>0</v>
      </c>
      <c r="AK67" s="509">
        <v>0</v>
      </c>
      <c r="AL67" s="509">
        <v>0</v>
      </c>
      <c r="AM67" s="509">
        <v>0</v>
      </c>
      <c r="AN67" s="509">
        <v>0</v>
      </c>
      <c r="AO67" s="509">
        <v>0</v>
      </c>
      <c r="AP67" s="509">
        <v>0</v>
      </c>
      <c r="AQ67" s="509">
        <v>0</v>
      </c>
      <c r="AR67" s="509">
        <v>0</v>
      </c>
      <c r="AS67" s="509">
        <v>0</v>
      </c>
      <c r="AT67" s="509">
        <v>0</v>
      </c>
      <c r="AU67" s="509">
        <v>0</v>
      </c>
      <c r="AV67" s="509">
        <v>0</v>
      </c>
      <c r="AW67" s="509">
        <v>116.91260400114123</v>
      </c>
      <c r="AX67" s="509">
        <v>128.76437289456885</v>
      </c>
      <c r="AY67" s="509">
        <v>141.36876686533344</v>
      </c>
      <c r="AZ67" s="509">
        <v>163.6105461540387</v>
      </c>
      <c r="BA67" s="509">
        <v>176.17945634781844</v>
      </c>
      <c r="BB67" s="509">
        <v>190.87944979277253</v>
      </c>
      <c r="BC67" s="509">
        <v>197.24788939298566</v>
      </c>
      <c r="BD67" s="509">
        <v>214.74333222161451</v>
      </c>
      <c r="BE67" s="509">
        <v>219.58567039247768</v>
      </c>
      <c r="BF67" s="509">
        <v>227.39305169030513</v>
      </c>
      <c r="BG67" s="509">
        <v>246.33953718491153</v>
      </c>
      <c r="BH67" s="509">
        <v>264.45571862337829</v>
      </c>
      <c r="BI67" s="509">
        <v>283.11911821062887</v>
      </c>
      <c r="BJ67" s="509">
        <v>287.09151221095294</v>
      </c>
      <c r="BK67" s="509">
        <v>288.13914598839767</v>
      </c>
      <c r="BL67" s="509">
        <v>293.82759672705697</v>
      </c>
      <c r="BM67" s="509">
        <v>323.98657095063339</v>
      </c>
      <c r="BN67" s="509">
        <v>339.07655011029777</v>
      </c>
      <c r="BO67" s="509">
        <v>344.67582990379486</v>
      </c>
      <c r="BP67" s="509">
        <v>345.51914199480285</v>
      </c>
      <c r="BQ67" s="509">
        <v>0</v>
      </c>
      <c r="BR67" s="509">
        <v>0</v>
      </c>
      <c r="BS67" s="509">
        <v>0</v>
      </c>
      <c r="BT67" s="509">
        <v>0</v>
      </c>
      <c r="BU67" s="509">
        <v>0</v>
      </c>
      <c r="BV67" s="509">
        <v>0</v>
      </c>
      <c r="BW67" s="509">
        <v>0</v>
      </c>
      <c r="BX67" s="484">
        <v>0</v>
      </c>
      <c r="BY67" s="484">
        <v>0</v>
      </c>
      <c r="BZ67" s="484">
        <v>0</v>
      </c>
      <c r="CA67" s="484">
        <v>0</v>
      </c>
      <c r="CB67" s="484">
        <v>0</v>
      </c>
      <c r="CC67" s="484">
        <v>0</v>
      </c>
      <c r="CD67" s="484">
        <v>0</v>
      </c>
      <c r="CE67" s="484">
        <v>0</v>
      </c>
      <c r="CF67" s="484">
        <v>0</v>
      </c>
      <c r="CG67" s="485">
        <v>0</v>
      </c>
    </row>
    <row r="68" spans="1:85" x14ac:dyDescent="0.35">
      <c r="A68" s="600"/>
      <c r="B68" s="201" t="s">
        <v>818</v>
      </c>
      <c r="C68" s="599"/>
      <c r="D68" s="509">
        <v>0</v>
      </c>
      <c r="E68" s="509">
        <v>0</v>
      </c>
      <c r="F68" s="509">
        <v>0</v>
      </c>
      <c r="G68" s="509">
        <v>0</v>
      </c>
      <c r="H68" s="509">
        <v>0</v>
      </c>
      <c r="I68" s="509">
        <v>0</v>
      </c>
      <c r="J68" s="509">
        <v>0</v>
      </c>
      <c r="K68" s="509">
        <v>0</v>
      </c>
      <c r="L68" s="509">
        <v>0</v>
      </c>
      <c r="M68" s="509">
        <v>0</v>
      </c>
      <c r="N68" s="509">
        <v>0</v>
      </c>
      <c r="O68" s="509">
        <v>0</v>
      </c>
      <c r="P68" s="509">
        <v>0</v>
      </c>
      <c r="Q68" s="509">
        <v>0</v>
      </c>
      <c r="R68" s="509">
        <v>0</v>
      </c>
      <c r="S68" s="509">
        <v>0</v>
      </c>
      <c r="T68" s="509">
        <v>0</v>
      </c>
      <c r="U68" s="509">
        <v>0</v>
      </c>
      <c r="V68" s="509">
        <v>0</v>
      </c>
      <c r="W68" s="509">
        <v>0</v>
      </c>
      <c r="X68" s="509">
        <v>0</v>
      </c>
      <c r="Y68" s="509">
        <v>0</v>
      </c>
      <c r="Z68" s="509">
        <v>0</v>
      </c>
      <c r="AA68" s="509">
        <v>0</v>
      </c>
      <c r="AB68" s="509">
        <v>0</v>
      </c>
      <c r="AC68" s="509">
        <v>0</v>
      </c>
      <c r="AD68" s="509">
        <v>0</v>
      </c>
      <c r="AE68" s="509">
        <v>0</v>
      </c>
      <c r="AF68" s="509">
        <v>0</v>
      </c>
      <c r="AG68" s="509">
        <v>0</v>
      </c>
      <c r="AH68" s="509">
        <v>0</v>
      </c>
      <c r="AI68" s="509">
        <v>0</v>
      </c>
      <c r="AJ68" s="509">
        <v>0</v>
      </c>
      <c r="AK68" s="509">
        <v>0</v>
      </c>
      <c r="AL68" s="509">
        <v>0</v>
      </c>
      <c r="AM68" s="509">
        <v>0</v>
      </c>
      <c r="AN68" s="509">
        <v>0</v>
      </c>
      <c r="AO68" s="509">
        <v>0</v>
      </c>
      <c r="AP68" s="509">
        <v>0</v>
      </c>
      <c r="AQ68" s="509">
        <v>0</v>
      </c>
      <c r="AR68" s="509">
        <v>0</v>
      </c>
      <c r="AS68" s="509">
        <v>0</v>
      </c>
      <c r="AT68" s="509">
        <v>0</v>
      </c>
      <c r="AU68" s="509">
        <v>0</v>
      </c>
      <c r="AV68" s="509">
        <v>0</v>
      </c>
      <c r="AW68" s="509">
        <v>375.64539904128537</v>
      </c>
      <c r="AX68" s="509">
        <v>407.71687935285115</v>
      </c>
      <c r="AY68" s="509">
        <v>413.33250717289917</v>
      </c>
      <c r="AZ68" s="509">
        <v>460.68188445477796</v>
      </c>
      <c r="BA68" s="509">
        <v>537.51101802173696</v>
      </c>
      <c r="BB68" s="509">
        <v>559.28390246504978</v>
      </c>
      <c r="BC68" s="509">
        <v>559.06779287378913</v>
      </c>
      <c r="BD68" s="509">
        <v>559.66254226028195</v>
      </c>
      <c r="BE68" s="509">
        <v>560.52377807244045</v>
      </c>
      <c r="BF68" s="509">
        <v>558.23822429882341</v>
      </c>
      <c r="BG68" s="509">
        <v>572.42928688764073</v>
      </c>
      <c r="BH68" s="509">
        <v>589.26302470746748</v>
      </c>
      <c r="BI68" s="509">
        <v>590.03339755417949</v>
      </c>
      <c r="BJ68" s="509">
        <v>582.12371603748863</v>
      </c>
      <c r="BK68" s="509">
        <v>558.99396220687959</v>
      </c>
      <c r="BL68" s="509">
        <v>534.58498644745373</v>
      </c>
      <c r="BM68" s="509">
        <v>551.49521304944187</v>
      </c>
      <c r="BN68" s="509">
        <v>552.30867982290033</v>
      </c>
      <c r="BO68" s="509">
        <v>537.19718978304343</v>
      </c>
      <c r="BP68" s="509">
        <v>521.90761284770088</v>
      </c>
      <c r="BQ68" s="509">
        <v>0</v>
      </c>
      <c r="BR68" s="509">
        <v>0</v>
      </c>
      <c r="BS68" s="509">
        <v>0</v>
      </c>
      <c r="BT68" s="509">
        <v>0</v>
      </c>
      <c r="BU68" s="509">
        <v>0</v>
      </c>
      <c r="BV68" s="509">
        <v>0</v>
      </c>
      <c r="BW68" s="509">
        <v>0</v>
      </c>
      <c r="BX68" s="484">
        <v>0</v>
      </c>
      <c r="BY68" s="484">
        <v>0</v>
      </c>
      <c r="BZ68" s="484">
        <v>0</v>
      </c>
      <c r="CA68" s="484">
        <v>0</v>
      </c>
      <c r="CB68" s="484">
        <v>0</v>
      </c>
      <c r="CC68" s="484">
        <v>0</v>
      </c>
      <c r="CD68" s="484">
        <v>0</v>
      </c>
      <c r="CE68" s="484">
        <v>0</v>
      </c>
      <c r="CF68" s="484">
        <v>0</v>
      </c>
      <c r="CG68" s="485">
        <v>0</v>
      </c>
    </row>
    <row r="69" spans="1:85" ht="26.25" customHeight="1" x14ac:dyDescent="0.35">
      <c r="A69" s="600"/>
      <c r="B69" s="62" t="s">
        <v>825</v>
      </c>
      <c r="C69" s="599"/>
      <c r="D69" s="509">
        <v>0</v>
      </c>
      <c r="E69" s="509">
        <v>0</v>
      </c>
      <c r="F69" s="509">
        <v>0</v>
      </c>
      <c r="G69" s="509">
        <v>0</v>
      </c>
      <c r="H69" s="509">
        <v>0</v>
      </c>
      <c r="I69" s="509">
        <v>0</v>
      </c>
      <c r="J69" s="509">
        <v>0</v>
      </c>
      <c r="K69" s="509">
        <v>0</v>
      </c>
      <c r="L69" s="509">
        <v>0</v>
      </c>
      <c r="M69" s="509">
        <v>0</v>
      </c>
      <c r="N69" s="509">
        <v>0</v>
      </c>
      <c r="O69" s="509">
        <v>0</v>
      </c>
      <c r="P69" s="509">
        <v>0</v>
      </c>
      <c r="Q69" s="509">
        <v>0</v>
      </c>
      <c r="R69" s="509">
        <v>0</v>
      </c>
      <c r="S69" s="509">
        <v>0</v>
      </c>
      <c r="T69" s="509">
        <v>0</v>
      </c>
      <c r="U69" s="509">
        <v>0</v>
      </c>
      <c r="V69" s="509">
        <v>0</v>
      </c>
      <c r="W69" s="509">
        <v>0</v>
      </c>
      <c r="X69" s="509">
        <v>0</v>
      </c>
      <c r="Y69" s="509">
        <v>0</v>
      </c>
      <c r="Z69" s="509">
        <v>0</v>
      </c>
      <c r="AA69" s="509">
        <v>0</v>
      </c>
      <c r="AB69" s="509">
        <v>0</v>
      </c>
      <c r="AC69" s="509">
        <v>0</v>
      </c>
      <c r="AD69" s="509">
        <v>0</v>
      </c>
      <c r="AE69" s="509">
        <v>0</v>
      </c>
      <c r="AF69" s="509">
        <v>0</v>
      </c>
      <c r="AG69" s="509">
        <v>0</v>
      </c>
      <c r="AH69" s="509">
        <v>0</v>
      </c>
      <c r="AI69" s="509">
        <v>0</v>
      </c>
      <c r="AJ69" s="509">
        <v>0</v>
      </c>
      <c r="AK69" s="509">
        <v>0</v>
      </c>
      <c r="AL69" s="509">
        <v>0</v>
      </c>
      <c r="AM69" s="509">
        <v>0</v>
      </c>
      <c r="AN69" s="509">
        <v>0</v>
      </c>
      <c r="AO69" s="509">
        <v>0</v>
      </c>
      <c r="AP69" s="509">
        <v>0</v>
      </c>
      <c r="AQ69" s="509">
        <v>0</v>
      </c>
      <c r="AR69" s="509">
        <v>0</v>
      </c>
      <c r="AS69" s="509">
        <v>508.18896042178528</v>
      </c>
      <c r="AT69" s="509">
        <v>4831.1591585973883</v>
      </c>
      <c r="AU69" s="509">
        <v>3013.8716203767326</v>
      </c>
      <c r="AV69" s="509">
        <v>3535.3830844134986</v>
      </c>
      <c r="AW69" s="509">
        <v>0</v>
      </c>
      <c r="AX69" s="509">
        <v>0</v>
      </c>
      <c r="AY69" s="509">
        <v>0</v>
      </c>
      <c r="AZ69" s="509">
        <v>0</v>
      </c>
      <c r="BA69" s="509">
        <v>0</v>
      </c>
      <c r="BB69" s="509">
        <v>0</v>
      </c>
      <c r="BC69" s="509">
        <v>0</v>
      </c>
      <c r="BD69" s="509">
        <v>0</v>
      </c>
      <c r="BE69" s="509">
        <v>0</v>
      </c>
      <c r="BF69" s="509">
        <v>0</v>
      </c>
      <c r="BG69" s="509">
        <v>0</v>
      </c>
      <c r="BH69" s="509">
        <v>0</v>
      </c>
      <c r="BI69" s="509">
        <v>0</v>
      </c>
      <c r="BJ69" s="509">
        <v>0</v>
      </c>
      <c r="BK69" s="509">
        <v>0</v>
      </c>
      <c r="BL69" s="509">
        <v>0</v>
      </c>
      <c r="BM69" s="509">
        <v>0</v>
      </c>
      <c r="BN69" s="509">
        <v>0</v>
      </c>
      <c r="BO69" s="509">
        <v>0</v>
      </c>
      <c r="BP69" s="509">
        <v>0</v>
      </c>
      <c r="BQ69" s="509">
        <v>0</v>
      </c>
      <c r="BR69" s="509">
        <v>0</v>
      </c>
      <c r="BS69" s="509">
        <v>0</v>
      </c>
      <c r="BT69" s="509">
        <v>0</v>
      </c>
      <c r="BU69" s="509">
        <v>0</v>
      </c>
      <c r="BV69" s="509">
        <v>0</v>
      </c>
      <c r="BW69" s="509">
        <v>0</v>
      </c>
      <c r="BX69" s="484">
        <v>0</v>
      </c>
      <c r="BY69" s="484">
        <v>0</v>
      </c>
      <c r="BZ69" s="484">
        <v>0</v>
      </c>
      <c r="CA69" s="484">
        <v>0</v>
      </c>
      <c r="CB69" s="484">
        <v>0</v>
      </c>
      <c r="CC69" s="484">
        <v>0</v>
      </c>
      <c r="CD69" s="484">
        <v>0</v>
      </c>
      <c r="CE69" s="484">
        <v>0</v>
      </c>
      <c r="CF69" s="484">
        <v>0</v>
      </c>
      <c r="CG69" s="485">
        <v>0</v>
      </c>
    </row>
    <row r="70" spans="1:85" x14ac:dyDescent="0.35">
      <c r="A70" s="600"/>
      <c r="B70" s="201" t="s">
        <v>816</v>
      </c>
      <c r="C70" s="599"/>
      <c r="D70" s="509">
        <v>0</v>
      </c>
      <c r="E70" s="509">
        <v>0</v>
      </c>
      <c r="F70" s="509">
        <v>0</v>
      </c>
      <c r="G70" s="509">
        <v>0</v>
      </c>
      <c r="H70" s="509">
        <v>0</v>
      </c>
      <c r="I70" s="509">
        <v>0</v>
      </c>
      <c r="J70" s="509">
        <v>0</v>
      </c>
      <c r="K70" s="509">
        <v>0</v>
      </c>
      <c r="L70" s="509">
        <v>0</v>
      </c>
      <c r="M70" s="509">
        <v>0</v>
      </c>
      <c r="N70" s="509">
        <v>0</v>
      </c>
      <c r="O70" s="509">
        <v>0</v>
      </c>
      <c r="P70" s="509">
        <v>0</v>
      </c>
      <c r="Q70" s="509">
        <v>0</v>
      </c>
      <c r="R70" s="509">
        <v>0</v>
      </c>
      <c r="S70" s="509">
        <v>0</v>
      </c>
      <c r="T70" s="509">
        <v>0</v>
      </c>
      <c r="U70" s="509">
        <v>0</v>
      </c>
      <c r="V70" s="509">
        <v>0</v>
      </c>
      <c r="W70" s="509">
        <v>0</v>
      </c>
      <c r="X70" s="509">
        <v>0</v>
      </c>
      <c r="Y70" s="509">
        <v>0</v>
      </c>
      <c r="Z70" s="509">
        <v>0</v>
      </c>
      <c r="AA70" s="509">
        <v>0</v>
      </c>
      <c r="AB70" s="509">
        <v>0</v>
      </c>
      <c r="AC70" s="509">
        <v>0</v>
      </c>
      <c r="AD70" s="509">
        <v>0</v>
      </c>
      <c r="AE70" s="509">
        <v>0</v>
      </c>
      <c r="AF70" s="509">
        <v>0</v>
      </c>
      <c r="AG70" s="509">
        <v>0</v>
      </c>
      <c r="AH70" s="509">
        <v>0</v>
      </c>
      <c r="AI70" s="509">
        <v>0</v>
      </c>
      <c r="AJ70" s="509">
        <v>0</v>
      </c>
      <c r="AK70" s="509">
        <v>0</v>
      </c>
      <c r="AL70" s="509">
        <v>0</v>
      </c>
      <c r="AM70" s="509">
        <v>0</v>
      </c>
      <c r="AN70" s="509">
        <v>0</v>
      </c>
      <c r="AO70" s="509">
        <v>0</v>
      </c>
      <c r="AP70" s="509">
        <v>0</v>
      </c>
      <c r="AQ70" s="509">
        <v>0</v>
      </c>
      <c r="AR70" s="509">
        <v>0</v>
      </c>
      <c r="AS70" s="509">
        <v>0</v>
      </c>
      <c r="AT70" s="509">
        <v>0</v>
      </c>
      <c r="AU70" s="509">
        <v>2670.8458453017565</v>
      </c>
      <c r="AV70" s="509">
        <v>3081.7151256277689</v>
      </c>
      <c r="AW70" s="509">
        <v>0</v>
      </c>
      <c r="AX70" s="509">
        <v>0</v>
      </c>
      <c r="AY70" s="509">
        <v>0</v>
      </c>
      <c r="AZ70" s="509">
        <v>0</v>
      </c>
      <c r="BA70" s="509">
        <v>0</v>
      </c>
      <c r="BB70" s="509">
        <v>0</v>
      </c>
      <c r="BC70" s="509">
        <v>0</v>
      </c>
      <c r="BD70" s="509">
        <v>0</v>
      </c>
      <c r="BE70" s="509">
        <v>0</v>
      </c>
      <c r="BF70" s="509">
        <v>0</v>
      </c>
      <c r="BG70" s="509">
        <v>0</v>
      </c>
      <c r="BH70" s="509">
        <v>0</v>
      </c>
      <c r="BI70" s="509">
        <v>0</v>
      </c>
      <c r="BJ70" s="509">
        <v>0</v>
      </c>
      <c r="BK70" s="509">
        <v>0</v>
      </c>
      <c r="BL70" s="509">
        <v>0</v>
      </c>
      <c r="BM70" s="509">
        <v>0</v>
      </c>
      <c r="BN70" s="509">
        <v>0</v>
      </c>
      <c r="BO70" s="509">
        <v>0</v>
      </c>
      <c r="BP70" s="509">
        <v>0</v>
      </c>
      <c r="BQ70" s="509">
        <v>0</v>
      </c>
      <c r="BR70" s="509">
        <v>0</v>
      </c>
      <c r="BS70" s="509">
        <v>0</v>
      </c>
      <c r="BT70" s="509">
        <v>0</v>
      </c>
      <c r="BU70" s="509">
        <v>0</v>
      </c>
      <c r="BV70" s="509">
        <v>0</v>
      </c>
      <c r="BW70" s="509">
        <v>0</v>
      </c>
      <c r="BX70" s="484">
        <v>0</v>
      </c>
      <c r="BY70" s="484">
        <v>0</v>
      </c>
      <c r="BZ70" s="484">
        <v>0</v>
      </c>
      <c r="CA70" s="484">
        <v>0</v>
      </c>
      <c r="CB70" s="484">
        <v>0</v>
      </c>
      <c r="CC70" s="484">
        <v>0</v>
      </c>
      <c r="CD70" s="484">
        <v>0</v>
      </c>
      <c r="CE70" s="484">
        <v>0</v>
      </c>
      <c r="CF70" s="484">
        <v>0</v>
      </c>
      <c r="CG70" s="485">
        <v>0</v>
      </c>
    </row>
    <row r="71" spans="1:85" x14ac:dyDescent="0.35">
      <c r="A71" s="600"/>
      <c r="B71" s="201" t="s">
        <v>817</v>
      </c>
      <c r="C71" s="599"/>
      <c r="D71" s="509">
        <v>0</v>
      </c>
      <c r="E71" s="509">
        <v>0</v>
      </c>
      <c r="F71" s="509">
        <v>0</v>
      </c>
      <c r="G71" s="509">
        <v>0</v>
      </c>
      <c r="H71" s="509">
        <v>0</v>
      </c>
      <c r="I71" s="509">
        <v>0</v>
      </c>
      <c r="J71" s="509">
        <v>0</v>
      </c>
      <c r="K71" s="509">
        <v>0</v>
      </c>
      <c r="L71" s="509">
        <v>0</v>
      </c>
      <c r="M71" s="509">
        <v>0</v>
      </c>
      <c r="N71" s="509">
        <v>0</v>
      </c>
      <c r="O71" s="509">
        <v>0</v>
      </c>
      <c r="P71" s="509">
        <v>0</v>
      </c>
      <c r="Q71" s="509">
        <v>0</v>
      </c>
      <c r="R71" s="509">
        <v>0</v>
      </c>
      <c r="S71" s="509">
        <v>0</v>
      </c>
      <c r="T71" s="509">
        <v>0</v>
      </c>
      <c r="U71" s="509">
        <v>0</v>
      </c>
      <c r="V71" s="509">
        <v>0</v>
      </c>
      <c r="W71" s="509">
        <v>0</v>
      </c>
      <c r="X71" s="509">
        <v>0</v>
      </c>
      <c r="Y71" s="509">
        <v>0</v>
      </c>
      <c r="Z71" s="509">
        <v>0</v>
      </c>
      <c r="AA71" s="509">
        <v>0</v>
      </c>
      <c r="AB71" s="509">
        <v>0</v>
      </c>
      <c r="AC71" s="509">
        <v>0</v>
      </c>
      <c r="AD71" s="509">
        <v>0</v>
      </c>
      <c r="AE71" s="509">
        <v>0</v>
      </c>
      <c r="AF71" s="509">
        <v>0</v>
      </c>
      <c r="AG71" s="509">
        <v>0</v>
      </c>
      <c r="AH71" s="509">
        <v>0</v>
      </c>
      <c r="AI71" s="509">
        <v>0</v>
      </c>
      <c r="AJ71" s="509">
        <v>0</v>
      </c>
      <c r="AK71" s="509">
        <v>0</v>
      </c>
      <c r="AL71" s="509">
        <v>0</v>
      </c>
      <c r="AM71" s="509">
        <v>0</v>
      </c>
      <c r="AN71" s="509">
        <v>0</v>
      </c>
      <c r="AO71" s="509">
        <v>0</v>
      </c>
      <c r="AP71" s="509">
        <v>0</v>
      </c>
      <c r="AQ71" s="509">
        <v>0</v>
      </c>
      <c r="AR71" s="509">
        <v>0</v>
      </c>
      <c r="AS71" s="509">
        <v>0</v>
      </c>
      <c r="AT71" s="509">
        <v>0</v>
      </c>
      <c r="AU71" s="509">
        <v>63.118595967708785</v>
      </c>
      <c r="AV71" s="509">
        <v>94.830802261670925</v>
      </c>
      <c r="AW71" s="509">
        <v>0</v>
      </c>
      <c r="AX71" s="509">
        <v>0</v>
      </c>
      <c r="AY71" s="509">
        <v>0</v>
      </c>
      <c r="AZ71" s="509">
        <v>0</v>
      </c>
      <c r="BA71" s="509">
        <v>0</v>
      </c>
      <c r="BB71" s="509">
        <v>0</v>
      </c>
      <c r="BC71" s="509">
        <v>0</v>
      </c>
      <c r="BD71" s="509">
        <v>0</v>
      </c>
      <c r="BE71" s="509">
        <v>0</v>
      </c>
      <c r="BF71" s="509">
        <v>0</v>
      </c>
      <c r="BG71" s="509">
        <v>0</v>
      </c>
      <c r="BH71" s="509">
        <v>0</v>
      </c>
      <c r="BI71" s="509">
        <v>0</v>
      </c>
      <c r="BJ71" s="509">
        <v>0</v>
      </c>
      <c r="BK71" s="509">
        <v>0</v>
      </c>
      <c r="BL71" s="509">
        <v>0</v>
      </c>
      <c r="BM71" s="509">
        <v>0</v>
      </c>
      <c r="BN71" s="509">
        <v>0</v>
      </c>
      <c r="BO71" s="509">
        <v>0</v>
      </c>
      <c r="BP71" s="509">
        <v>0</v>
      </c>
      <c r="BQ71" s="509">
        <v>0</v>
      </c>
      <c r="BR71" s="509">
        <v>0</v>
      </c>
      <c r="BS71" s="509">
        <v>0</v>
      </c>
      <c r="BT71" s="509">
        <v>0</v>
      </c>
      <c r="BU71" s="509">
        <v>0</v>
      </c>
      <c r="BV71" s="509">
        <v>0</v>
      </c>
      <c r="BW71" s="509">
        <v>0</v>
      </c>
      <c r="BX71" s="484">
        <v>0</v>
      </c>
      <c r="BY71" s="484">
        <v>0</v>
      </c>
      <c r="BZ71" s="484">
        <v>0</v>
      </c>
      <c r="CA71" s="484">
        <v>0</v>
      </c>
      <c r="CB71" s="484">
        <v>0</v>
      </c>
      <c r="CC71" s="484">
        <v>0</v>
      </c>
      <c r="CD71" s="484">
        <v>0</v>
      </c>
      <c r="CE71" s="484">
        <v>0</v>
      </c>
      <c r="CF71" s="484">
        <v>0</v>
      </c>
      <c r="CG71" s="485">
        <v>0</v>
      </c>
    </row>
    <row r="72" spans="1:85" x14ac:dyDescent="0.35">
      <c r="A72" s="600"/>
      <c r="B72" s="201" t="s">
        <v>818</v>
      </c>
      <c r="C72" s="599"/>
      <c r="D72" s="509">
        <v>0</v>
      </c>
      <c r="E72" s="509">
        <v>0</v>
      </c>
      <c r="F72" s="509">
        <v>0</v>
      </c>
      <c r="G72" s="509">
        <v>0</v>
      </c>
      <c r="H72" s="509">
        <v>0</v>
      </c>
      <c r="I72" s="509">
        <v>0</v>
      </c>
      <c r="J72" s="509">
        <v>0</v>
      </c>
      <c r="K72" s="509">
        <v>0</v>
      </c>
      <c r="L72" s="509">
        <v>0</v>
      </c>
      <c r="M72" s="509">
        <v>0</v>
      </c>
      <c r="N72" s="509">
        <v>0</v>
      </c>
      <c r="O72" s="509">
        <v>0</v>
      </c>
      <c r="P72" s="509">
        <v>0</v>
      </c>
      <c r="Q72" s="509">
        <v>0</v>
      </c>
      <c r="R72" s="509">
        <v>0</v>
      </c>
      <c r="S72" s="509">
        <v>0</v>
      </c>
      <c r="T72" s="509">
        <v>0</v>
      </c>
      <c r="U72" s="509">
        <v>0</v>
      </c>
      <c r="V72" s="509">
        <v>0</v>
      </c>
      <c r="W72" s="509">
        <v>0</v>
      </c>
      <c r="X72" s="509">
        <v>0</v>
      </c>
      <c r="Y72" s="509">
        <v>0</v>
      </c>
      <c r="Z72" s="509">
        <v>0</v>
      </c>
      <c r="AA72" s="509">
        <v>0</v>
      </c>
      <c r="AB72" s="509">
        <v>0</v>
      </c>
      <c r="AC72" s="509">
        <v>0</v>
      </c>
      <c r="AD72" s="509">
        <v>0</v>
      </c>
      <c r="AE72" s="509">
        <v>0</v>
      </c>
      <c r="AF72" s="509">
        <v>0</v>
      </c>
      <c r="AG72" s="509">
        <v>0</v>
      </c>
      <c r="AH72" s="509">
        <v>0</v>
      </c>
      <c r="AI72" s="509">
        <v>0</v>
      </c>
      <c r="AJ72" s="509">
        <v>0</v>
      </c>
      <c r="AK72" s="509">
        <v>0</v>
      </c>
      <c r="AL72" s="509">
        <v>0</v>
      </c>
      <c r="AM72" s="509">
        <v>0</v>
      </c>
      <c r="AN72" s="509">
        <v>0</v>
      </c>
      <c r="AO72" s="509">
        <v>0</v>
      </c>
      <c r="AP72" s="509">
        <v>0</v>
      </c>
      <c r="AQ72" s="509">
        <v>0</v>
      </c>
      <c r="AR72" s="509">
        <v>0</v>
      </c>
      <c r="AS72" s="509">
        <v>0</v>
      </c>
      <c r="AT72" s="509">
        <v>0</v>
      </c>
      <c r="AU72" s="509">
        <v>279.90717910726721</v>
      </c>
      <c r="AV72" s="509">
        <v>358.83715652405886</v>
      </c>
      <c r="AW72" s="509">
        <v>0</v>
      </c>
      <c r="AX72" s="509">
        <v>0</v>
      </c>
      <c r="AY72" s="509">
        <v>0</v>
      </c>
      <c r="AZ72" s="509">
        <v>0</v>
      </c>
      <c r="BA72" s="509">
        <v>0</v>
      </c>
      <c r="BB72" s="509">
        <v>0</v>
      </c>
      <c r="BC72" s="509">
        <v>0</v>
      </c>
      <c r="BD72" s="509">
        <v>0</v>
      </c>
      <c r="BE72" s="509">
        <v>0</v>
      </c>
      <c r="BF72" s="509">
        <v>0</v>
      </c>
      <c r="BG72" s="509">
        <v>0</v>
      </c>
      <c r="BH72" s="509">
        <v>0</v>
      </c>
      <c r="BI72" s="509">
        <v>0</v>
      </c>
      <c r="BJ72" s="509">
        <v>0</v>
      </c>
      <c r="BK72" s="509">
        <v>0</v>
      </c>
      <c r="BL72" s="509">
        <v>0</v>
      </c>
      <c r="BM72" s="509">
        <v>0</v>
      </c>
      <c r="BN72" s="509">
        <v>0</v>
      </c>
      <c r="BO72" s="509">
        <v>0</v>
      </c>
      <c r="BP72" s="509">
        <v>0</v>
      </c>
      <c r="BQ72" s="509">
        <v>0</v>
      </c>
      <c r="BR72" s="509">
        <v>0</v>
      </c>
      <c r="BS72" s="509">
        <v>0</v>
      </c>
      <c r="BT72" s="509">
        <v>0</v>
      </c>
      <c r="BU72" s="509">
        <v>0</v>
      </c>
      <c r="BV72" s="509">
        <v>0</v>
      </c>
      <c r="BW72" s="509">
        <v>0</v>
      </c>
      <c r="BX72" s="484">
        <v>0</v>
      </c>
      <c r="BY72" s="484">
        <v>0</v>
      </c>
      <c r="BZ72" s="484">
        <v>0</v>
      </c>
      <c r="CA72" s="484">
        <v>0</v>
      </c>
      <c r="CB72" s="484">
        <v>0</v>
      </c>
      <c r="CC72" s="484">
        <v>0</v>
      </c>
      <c r="CD72" s="484">
        <v>0</v>
      </c>
      <c r="CE72" s="484">
        <v>0</v>
      </c>
      <c r="CF72" s="484">
        <v>0</v>
      </c>
      <c r="CG72" s="485">
        <v>0</v>
      </c>
    </row>
    <row r="73" spans="1:85" ht="26.25" customHeight="1" x14ac:dyDescent="0.35">
      <c r="A73" s="600"/>
      <c r="B73" s="62" t="s">
        <v>820</v>
      </c>
      <c r="C73" s="599"/>
      <c r="D73" s="509">
        <v>0</v>
      </c>
      <c r="E73" s="509">
        <v>0</v>
      </c>
      <c r="F73" s="509">
        <v>0</v>
      </c>
      <c r="G73" s="509">
        <v>0</v>
      </c>
      <c r="H73" s="509">
        <v>0</v>
      </c>
      <c r="I73" s="509">
        <v>0</v>
      </c>
      <c r="J73" s="509">
        <v>0</v>
      </c>
      <c r="K73" s="509">
        <v>0</v>
      </c>
      <c r="L73" s="509">
        <v>0</v>
      </c>
      <c r="M73" s="509">
        <v>0</v>
      </c>
      <c r="N73" s="509">
        <v>0</v>
      </c>
      <c r="O73" s="509">
        <v>0</v>
      </c>
      <c r="P73" s="509">
        <v>0</v>
      </c>
      <c r="Q73" s="509">
        <v>0</v>
      </c>
      <c r="R73" s="509">
        <v>0</v>
      </c>
      <c r="S73" s="509">
        <v>0</v>
      </c>
      <c r="T73" s="509">
        <v>0</v>
      </c>
      <c r="U73" s="509">
        <v>0</v>
      </c>
      <c r="V73" s="509">
        <v>0</v>
      </c>
      <c r="W73" s="509">
        <v>0</v>
      </c>
      <c r="X73" s="509">
        <v>0</v>
      </c>
      <c r="Y73" s="509">
        <v>0</v>
      </c>
      <c r="Z73" s="509">
        <v>298.87019955324382</v>
      </c>
      <c r="AA73" s="509">
        <v>324.16586061766304</v>
      </c>
      <c r="AB73" s="509">
        <v>384.12373491545924</v>
      </c>
      <c r="AC73" s="509">
        <v>431.55780700023826</v>
      </c>
      <c r="AD73" s="509">
        <v>1075.9463615210564</v>
      </c>
      <c r="AE73" s="509">
        <v>1196.3942039191932</v>
      </c>
      <c r="AF73" s="509">
        <v>1134.2094665153054</v>
      </c>
      <c r="AG73" s="509">
        <v>2486.1956893593315</v>
      </c>
      <c r="AH73" s="509">
        <v>2337.5561875238768</v>
      </c>
      <c r="AI73" s="509">
        <v>2305.7590624589297</v>
      </c>
      <c r="AJ73" s="509">
        <v>2606.2375943025536</v>
      </c>
      <c r="AK73" s="509">
        <v>3505.6339220530631</v>
      </c>
      <c r="AL73" s="509">
        <v>3970.2411528218468</v>
      </c>
      <c r="AM73" s="509">
        <v>4262.2720734559953</v>
      </c>
      <c r="AN73" s="509">
        <v>4476.6454658205967</v>
      </c>
      <c r="AO73" s="509">
        <v>4637.5022933838682</v>
      </c>
      <c r="AP73" s="509">
        <v>4927.0456148216399</v>
      </c>
      <c r="AQ73" s="509">
        <v>4843.809389943608</v>
      </c>
      <c r="AR73" s="509">
        <v>3639.5230486054825</v>
      </c>
      <c r="AS73" s="509">
        <v>3684.7696068035184</v>
      </c>
      <c r="AT73" s="509">
        <v>0</v>
      </c>
      <c r="AU73" s="509">
        <v>0</v>
      </c>
      <c r="AV73" s="509">
        <v>0</v>
      </c>
      <c r="AW73" s="509">
        <v>0</v>
      </c>
      <c r="AX73" s="509">
        <v>0</v>
      </c>
      <c r="AY73" s="509">
        <v>0</v>
      </c>
      <c r="AZ73" s="509">
        <v>0</v>
      </c>
      <c r="BA73" s="509">
        <v>0</v>
      </c>
      <c r="BB73" s="509">
        <v>0</v>
      </c>
      <c r="BC73" s="509">
        <v>0</v>
      </c>
      <c r="BD73" s="509">
        <v>0</v>
      </c>
      <c r="BE73" s="509">
        <v>0</v>
      </c>
      <c r="BF73" s="509">
        <v>0</v>
      </c>
      <c r="BG73" s="509">
        <v>0</v>
      </c>
      <c r="BH73" s="509">
        <v>0</v>
      </c>
      <c r="BI73" s="509">
        <v>0</v>
      </c>
      <c r="BJ73" s="509">
        <v>0</v>
      </c>
      <c r="BK73" s="509">
        <v>0</v>
      </c>
      <c r="BL73" s="509">
        <v>0</v>
      </c>
      <c r="BM73" s="509">
        <v>0</v>
      </c>
      <c r="BN73" s="509">
        <v>0</v>
      </c>
      <c r="BO73" s="509">
        <v>0</v>
      </c>
      <c r="BP73" s="509">
        <v>0</v>
      </c>
      <c r="BQ73" s="509">
        <v>0</v>
      </c>
      <c r="BR73" s="509">
        <v>0</v>
      </c>
      <c r="BS73" s="509">
        <v>0</v>
      </c>
      <c r="BT73" s="509">
        <v>0</v>
      </c>
      <c r="BU73" s="509">
        <v>0</v>
      </c>
      <c r="BV73" s="509">
        <v>0</v>
      </c>
      <c r="BW73" s="509">
        <v>0</v>
      </c>
      <c r="BX73" s="484">
        <v>0</v>
      </c>
      <c r="BY73" s="484">
        <v>0</v>
      </c>
      <c r="BZ73" s="484">
        <v>0</v>
      </c>
      <c r="CA73" s="484">
        <v>0</v>
      </c>
      <c r="CB73" s="484">
        <v>0</v>
      </c>
      <c r="CC73" s="484">
        <v>0</v>
      </c>
      <c r="CD73" s="484">
        <v>0</v>
      </c>
      <c r="CE73" s="484">
        <v>0</v>
      </c>
      <c r="CF73" s="484">
        <v>0</v>
      </c>
      <c r="CG73" s="485">
        <v>0</v>
      </c>
    </row>
    <row r="74" spans="1:85" ht="26.25" customHeight="1" x14ac:dyDescent="0.35">
      <c r="A74" s="42"/>
      <c r="B74" s="42" t="s">
        <v>821</v>
      </c>
      <c r="C74" s="599"/>
      <c r="D74" s="509"/>
      <c r="E74" s="509"/>
      <c r="F74" s="509"/>
      <c r="G74" s="509"/>
      <c r="H74" s="509"/>
      <c r="I74" s="509"/>
      <c r="J74" s="509"/>
      <c r="K74" s="509"/>
      <c r="L74" s="509"/>
      <c r="M74" s="509"/>
      <c r="N74" s="509"/>
      <c r="O74" s="509"/>
      <c r="P74" s="509"/>
      <c r="Q74" s="509"/>
      <c r="R74" s="509"/>
      <c r="S74" s="509"/>
      <c r="T74" s="509"/>
      <c r="U74" s="509"/>
      <c r="V74" s="509"/>
      <c r="W74" s="509"/>
      <c r="X74" s="509"/>
      <c r="Y74" s="509"/>
      <c r="Z74" s="509"/>
      <c r="AA74" s="509"/>
      <c r="AB74" s="509"/>
      <c r="AC74" s="509"/>
      <c r="AD74" s="509"/>
      <c r="AE74" s="509"/>
      <c r="AF74" s="509"/>
      <c r="AG74" s="509"/>
      <c r="AH74" s="509"/>
      <c r="AI74" s="509"/>
      <c r="AJ74" s="509"/>
      <c r="AK74" s="509"/>
      <c r="AL74" s="509"/>
      <c r="AM74" s="509"/>
      <c r="AN74" s="509"/>
      <c r="AO74" s="509"/>
      <c r="AP74" s="509"/>
      <c r="AQ74" s="509"/>
      <c r="AR74" s="509"/>
      <c r="AS74" s="509"/>
      <c r="AT74" s="509"/>
      <c r="AU74" s="509"/>
      <c r="AV74" s="509"/>
      <c r="AW74" s="509"/>
      <c r="AX74" s="509"/>
      <c r="AY74" s="509"/>
      <c r="AZ74" s="509"/>
      <c r="BA74" s="509"/>
      <c r="BB74" s="509"/>
      <c r="BC74" s="509"/>
      <c r="BD74" s="509"/>
      <c r="BE74" s="509"/>
      <c r="BF74" s="509"/>
      <c r="BG74" s="509"/>
      <c r="BH74" s="509"/>
      <c r="BI74" s="509"/>
      <c r="BJ74" s="509"/>
      <c r="BK74" s="509"/>
      <c r="BL74" s="509"/>
      <c r="BM74" s="509"/>
      <c r="BN74" s="509"/>
      <c r="BO74" s="509"/>
      <c r="BP74" s="509"/>
      <c r="BQ74" s="509"/>
      <c r="BR74" s="509"/>
      <c r="BS74" s="509"/>
      <c r="BT74" s="509"/>
      <c r="BU74" s="509"/>
      <c r="BV74" s="509"/>
      <c r="BW74" s="509"/>
      <c r="BX74" s="484"/>
      <c r="BY74" s="484"/>
      <c r="BZ74" s="484"/>
      <c r="CA74" s="484"/>
      <c r="CB74" s="484"/>
      <c r="CC74" s="484"/>
      <c r="CD74" s="484"/>
      <c r="CE74" s="484"/>
      <c r="CF74" s="484"/>
      <c r="CG74" s="485"/>
    </row>
    <row r="75" spans="1:85" x14ac:dyDescent="0.35">
      <c r="A75" s="600"/>
      <c r="B75" s="62" t="s">
        <v>826</v>
      </c>
      <c r="C75" s="599"/>
      <c r="D75" s="509" t="s">
        <v>615</v>
      </c>
      <c r="E75" s="509" t="s">
        <v>615</v>
      </c>
      <c r="F75" s="509" t="s">
        <v>615</v>
      </c>
      <c r="G75" s="509" t="s">
        <v>615</v>
      </c>
      <c r="H75" s="509" t="s">
        <v>615</v>
      </c>
      <c r="I75" s="509" t="s">
        <v>615</v>
      </c>
      <c r="J75" s="509" t="s">
        <v>615</v>
      </c>
      <c r="K75" s="509" t="s">
        <v>615</v>
      </c>
      <c r="L75" s="509" t="s">
        <v>615</v>
      </c>
      <c r="M75" s="509" t="s">
        <v>615</v>
      </c>
      <c r="N75" s="509" t="s">
        <v>615</v>
      </c>
      <c r="O75" s="509" t="s">
        <v>615</v>
      </c>
      <c r="P75" s="509" t="s">
        <v>615</v>
      </c>
      <c r="Q75" s="509" t="s">
        <v>615</v>
      </c>
      <c r="R75" s="509" t="s">
        <v>615</v>
      </c>
      <c r="S75" s="509" t="s">
        <v>615</v>
      </c>
      <c r="T75" s="509" t="s">
        <v>615</v>
      </c>
      <c r="U75" s="509" t="s">
        <v>615</v>
      </c>
      <c r="V75" s="509" t="s">
        <v>615</v>
      </c>
      <c r="W75" s="509" t="s">
        <v>615</v>
      </c>
      <c r="X75" s="509" t="s">
        <v>615</v>
      </c>
      <c r="Y75" s="509" t="s">
        <v>615</v>
      </c>
      <c r="Z75" s="509" t="s">
        <v>615</v>
      </c>
      <c r="AA75" s="509" t="s">
        <v>615</v>
      </c>
      <c r="AB75" s="509" t="s">
        <v>615</v>
      </c>
      <c r="AC75" s="509" t="s">
        <v>615</v>
      </c>
      <c r="AD75" s="509" t="s">
        <v>615</v>
      </c>
      <c r="AE75" s="509" t="s">
        <v>615</v>
      </c>
      <c r="AF75" s="509" t="s">
        <v>615</v>
      </c>
      <c r="AG75" s="509" t="s">
        <v>615</v>
      </c>
      <c r="AH75" s="509" t="s">
        <v>615</v>
      </c>
      <c r="AI75" s="509" t="s">
        <v>615</v>
      </c>
      <c r="AJ75" s="509" t="s">
        <v>615</v>
      </c>
      <c r="AK75" s="509" t="s">
        <v>615</v>
      </c>
      <c r="AL75" s="509" t="s">
        <v>615</v>
      </c>
      <c r="AM75" s="509" t="s">
        <v>615</v>
      </c>
      <c r="AN75" s="509" t="s">
        <v>615</v>
      </c>
      <c r="AO75" s="509" t="s">
        <v>615</v>
      </c>
      <c r="AP75" s="509" t="s">
        <v>615</v>
      </c>
      <c r="AQ75" s="509" t="s">
        <v>615</v>
      </c>
      <c r="AR75" s="509" t="s">
        <v>615</v>
      </c>
      <c r="AS75" s="509" t="s">
        <v>615</v>
      </c>
      <c r="AT75" s="509" t="s">
        <v>615</v>
      </c>
      <c r="AU75" s="509">
        <v>2305.2087965922933</v>
      </c>
      <c r="AV75" s="509">
        <v>3064.209220049559</v>
      </c>
      <c r="AW75" s="509">
        <v>3577.0572984775326</v>
      </c>
      <c r="AX75" s="509">
        <v>3786.0103612007006</v>
      </c>
      <c r="AY75" s="509">
        <v>3874.2573270677744</v>
      </c>
      <c r="AZ75" s="509">
        <v>3969.8225121763153</v>
      </c>
      <c r="BA75" s="509">
        <v>4114.8731295950747</v>
      </c>
      <c r="BB75" s="509">
        <v>4141.8244237068793</v>
      </c>
      <c r="BC75" s="509">
        <v>4131.6305962274437</v>
      </c>
      <c r="BD75" s="509">
        <v>4148.9938270687544</v>
      </c>
      <c r="BE75" s="509">
        <v>4220.1602771351263</v>
      </c>
      <c r="BF75" s="509">
        <v>4509.854072536963</v>
      </c>
      <c r="BG75" s="509">
        <v>5017.0765787052342</v>
      </c>
      <c r="BH75" s="509">
        <v>5684.2908512648164</v>
      </c>
      <c r="BI75" s="509">
        <v>5842.66435059164</v>
      </c>
      <c r="BJ75" s="509">
        <v>5954.7383240291438</v>
      </c>
      <c r="BK75" s="509">
        <v>5966.1221507993841</v>
      </c>
      <c r="BL75" s="509">
        <v>6077.4292731206961</v>
      </c>
      <c r="BM75" s="509">
        <v>6656.0172927571084</v>
      </c>
      <c r="BN75" s="509">
        <v>6840.5417938630362</v>
      </c>
      <c r="BO75" s="509">
        <v>6757.138541701428</v>
      </c>
      <c r="BP75" s="509">
        <v>6623.8972062934345</v>
      </c>
      <c r="BQ75" s="509">
        <v>0</v>
      </c>
      <c r="BR75" s="509">
        <v>0</v>
      </c>
      <c r="BS75" s="509">
        <v>0</v>
      </c>
      <c r="BT75" s="509">
        <v>0</v>
      </c>
      <c r="BU75" s="509">
        <v>0</v>
      </c>
      <c r="BV75" s="509">
        <v>0</v>
      </c>
      <c r="BW75" s="509">
        <v>0</v>
      </c>
      <c r="BX75" s="484">
        <v>0</v>
      </c>
      <c r="BY75" s="484">
        <v>0</v>
      </c>
      <c r="BZ75" s="484">
        <v>0</v>
      </c>
      <c r="CA75" s="484">
        <v>0</v>
      </c>
      <c r="CB75" s="484">
        <v>0</v>
      </c>
      <c r="CC75" s="484">
        <v>0</v>
      </c>
      <c r="CD75" s="484">
        <v>0</v>
      </c>
      <c r="CE75" s="484">
        <v>0</v>
      </c>
      <c r="CF75" s="484">
        <v>0</v>
      </c>
      <c r="CG75" s="485">
        <v>0</v>
      </c>
    </row>
    <row r="76" spans="1:85" x14ac:dyDescent="0.35">
      <c r="A76" s="600"/>
      <c r="B76" s="201" t="s">
        <v>816</v>
      </c>
      <c r="C76" s="599"/>
      <c r="D76" s="509">
        <v>0</v>
      </c>
      <c r="E76" s="509">
        <v>0</v>
      </c>
      <c r="F76" s="509">
        <v>0</v>
      </c>
      <c r="G76" s="509">
        <v>0</v>
      </c>
      <c r="H76" s="509">
        <v>0</v>
      </c>
      <c r="I76" s="509">
        <v>0</v>
      </c>
      <c r="J76" s="509">
        <v>0</v>
      </c>
      <c r="K76" s="509">
        <v>0</v>
      </c>
      <c r="L76" s="509">
        <v>0</v>
      </c>
      <c r="M76" s="509">
        <v>0</v>
      </c>
      <c r="N76" s="509">
        <v>0</v>
      </c>
      <c r="O76" s="509">
        <v>0</v>
      </c>
      <c r="P76" s="509">
        <v>0</v>
      </c>
      <c r="Q76" s="509">
        <v>0</v>
      </c>
      <c r="R76" s="509">
        <v>0</v>
      </c>
      <c r="S76" s="509">
        <v>0</v>
      </c>
      <c r="T76" s="509">
        <v>0</v>
      </c>
      <c r="U76" s="509">
        <v>0</v>
      </c>
      <c r="V76" s="509">
        <v>0</v>
      </c>
      <c r="W76" s="509">
        <v>0</v>
      </c>
      <c r="X76" s="509">
        <v>0</v>
      </c>
      <c r="Y76" s="509">
        <v>0</v>
      </c>
      <c r="Z76" s="509">
        <v>0</v>
      </c>
      <c r="AA76" s="509">
        <v>0</v>
      </c>
      <c r="AB76" s="509">
        <v>0</v>
      </c>
      <c r="AC76" s="509">
        <v>0</v>
      </c>
      <c r="AD76" s="509">
        <v>0</v>
      </c>
      <c r="AE76" s="509">
        <v>0</v>
      </c>
      <c r="AF76" s="509">
        <v>0</v>
      </c>
      <c r="AG76" s="509">
        <v>0</v>
      </c>
      <c r="AH76" s="509">
        <v>0</v>
      </c>
      <c r="AI76" s="509">
        <v>0</v>
      </c>
      <c r="AJ76" s="509">
        <v>0</v>
      </c>
      <c r="AK76" s="509">
        <v>0</v>
      </c>
      <c r="AL76" s="509">
        <v>0</v>
      </c>
      <c r="AM76" s="509">
        <v>0</v>
      </c>
      <c r="AN76" s="509">
        <v>0</v>
      </c>
      <c r="AO76" s="509">
        <v>0</v>
      </c>
      <c r="AP76" s="509">
        <v>0</v>
      </c>
      <c r="AQ76" s="509">
        <v>0</v>
      </c>
      <c r="AR76" s="509">
        <v>0</v>
      </c>
      <c r="AS76" s="509">
        <v>0</v>
      </c>
      <c r="AT76" s="509">
        <v>0</v>
      </c>
      <c r="AU76" s="509">
        <v>0</v>
      </c>
      <c r="AV76" s="509">
        <v>0</v>
      </c>
      <c r="AW76" s="509">
        <v>0</v>
      </c>
      <c r="AX76" s="509">
        <v>3293.6562016412763</v>
      </c>
      <c r="AY76" s="509">
        <v>3364.3420665066833</v>
      </c>
      <c r="AZ76" s="509">
        <v>3396.0377836199532</v>
      </c>
      <c r="BA76" s="509">
        <v>3459.7022345538712</v>
      </c>
      <c r="BB76" s="509">
        <v>3462.2368584206838</v>
      </c>
      <c r="BC76" s="509">
        <v>3442.9822308731041</v>
      </c>
      <c r="BD76" s="509">
        <v>3447.1851763627583</v>
      </c>
      <c r="BE76" s="509">
        <v>3510.9304166014044</v>
      </c>
      <c r="BF76" s="509">
        <v>3791.871207798551</v>
      </c>
      <c r="BG76" s="509">
        <v>4274.9047049451856</v>
      </c>
      <c r="BH76" s="509">
        <v>4859.3148575767309</v>
      </c>
      <c r="BI76" s="509">
        <v>5001.9710150138872</v>
      </c>
      <c r="BJ76" s="509">
        <v>5116.6950718234693</v>
      </c>
      <c r="BK76" s="509">
        <v>5147.823512184651</v>
      </c>
      <c r="BL76" s="509">
        <v>5275.2710846836098</v>
      </c>
      <c r="BM76" s="509">
        <v>5804.4999762115576</v>
      </c>
      <c r="BN76" s="509">
        <v>5972.7531228086427</v>
      </c>
      <c r="BO76" s="509">
        <v>5892.4057802437464</v>
      </c>
      <c r="BP76" s="509">
        <v>5773.6659500142305</v>
      </c>
      <c r="BQ76" s="509">
        <v>0</v>
      </c>
      <c r="BR76" s="509">
        <v>0</v>
      </c>
      <c r="BS76" s="509">
        <v>0</v>
      </c>
      <c r="BT76" s="509">
        <v>0</v>
      </c>
      <c r="BU76" s="509">
        <v>0</v>
      </c>
      <c r="BV76" s="509">
        <v>0</v>
      </c>
      <c r="BW76" s="509">
        <v>0</v>
      </c>
      <c r="BX76" s="484">
        <v>0</v>
      </c>
      <c r="BY76" s="484">
        <v>0</v>
      </c>
      <c r="BZ76" s="484">
        <v>0</v>
      </c>
      <c r="CA76" s="484">
        <v>0</v>
      </c>
      <c r="CB76" s="484">
        <v>0</v>
      </c>
      <c r="CC76" s="484">
        <v>0</v>
      </c>
      <c r="CD76" s="484">
        <v>0</v>
      </c>
      <c r="CE76" s="484">
        <v>0</v>
      </c>
      <c r="CF76" s="484">
        <v>0</v>
      </c>
      <c r="CG76" s="485">
        <v>0</v>
      </c>
    </row>
    <row r="77" spans="1:85" x14ac:dyDescent="0.35">
      <c r="A77" s="600"/>
      <c r="B77" s="201" t="s">
        <v>817</v>
      </c>
      <c r="C77" s="599"/>
      <c r="D77" s="509">
        <v>0</v>
      </c>
      <c r="E77" s="509">
        <v>0</v>
      </c>
      <c r="F77" s="509">
        <v>0</v>
      </c>
      <c r="G77" s="509">
        <v>0</v>
      </c>
      <c r="H77" s="509">
        <v>0</v>
      </c>
      <c r="I77" s="509">
        <v>0</v>
      </c>
      <c r="J77" s="509">
        <v>0</v>
      </c>
      <c r="K77" s="509">
        <v>0</v>
      </c>
      <c r="L77" s="509">
        <v>0</v>
      </c>
      <c r="M77" s="509">
        <v>0</v>
      </c>
      <c r="N77" s="509">
        <v>0</v>
      </c>
      <c r="O77" s="509">
        <v>0</v>
      </c>
      <c r="P77" s="509">
        <v>0</v>
      </c>
      <c r="Q77" s="509">
        <v>0</v>
      </c>
      <c r="R77" s="509">
        <v>0</v>
      </c>
      <c r="S77" s="509">
        <v>0</v>
      </c>
      <c r="T77" s="509">
        <v>0</v>
      </c>
      <c r="U77" s="509">
        <v>0</v>
      </c>
      <c r="V77" s="509">
        <v>0</v>
      </c>
      <c r="W77" s="509">
        <v>0</v>
      </c>
      <c r="X77" s="509">
        <v>0</v>
      </c>
      <c r="Y77" s="509">
        <v>0</v>
      </c>
      <c r="Z77" s="509">
        <v>0</v>
      </c>
      <c r="AA77" s="509">
        <v>0</v>
      </c>
      <c r="AB77" s="509">
        <v>0</v>
      </c>
      <c r="AC77" s="509">
        <v>0</v>
      </c>
      <c r="AD77" s="509">
        <v>0</v>
      </c>
      <c r="AE77" s="509">
        <v>0</v>
      </c>
      <c r="AF77" s="509">
        <v>0</v>
      </c>
      <c r="AG77" s="509">
        <v>0</v>
      </c>
      <c r="AH77" s="509">
        <v>0</v>
      </c>
      <c r="AI77" s="509">
        <v>0</v>
      </c>
      <c r="AJ77" s="509">
        <v>0</v>
      </c>
      <c r="AK77" s="509">
        <v>0</v>
      </c>
      <c r="AL77" s="509">
        <v>0</v>
      </c>
      <c r="AM77" s="509">
        <v>0</v>
      </c>
      <c r="AN77" s="509">
        <v>0</v>
      </c>
      <c r="AO77" s="509">
        <v>0</v>
      </c>
      <c r="AP77" s="509">
        <v>0</v>
      </c>
      <c r="AQ77" s="509">
        <v>0</v>
      </c>
      <c r="AR77" s="509">
        <v>0</v>
      </c>
      <c r="AS77" s="509">
        <v>0</v>
      </c>
      <c r="AT77" s="509">
        <v>0</v>
      </c>
      <c r="AU77" s="509">
        <v>0</v>
      </c>
      <c r="AV77" s="509">
        <v>0</v>
      </c>
      <c r="AW77" s="509">
        <v>0</v>
      </c>
      <c r="AX77" s="509">
        <v>117.69718820572626</v>
      </c>
      <c r="AY77" s="509">
        <v>129.785211235204</v>
      </c>
      <c r="AZ77" s="509">
        <v>149.90890484013548</v>
      </c>
      <c r="BA77" s="509">
        <v>159.19987751311072</v>
      </c>
      <c r="BB77" s="509">
        <v>172.53880630548619</v>
      </c>
      <c r="BC77" s="509">
        <v>180.48322590876333</v>
      </c>
      <c r="BD77" s="509">
        <v>196.11215275514715</v>
      </c>
      <c r="BE77" s="509">
        <v>201.05674429384734</v>
      </c>
      <c r="BF77" s="509">
        <v>208.35077811349598</v>
      </c>
      <c r="BG77" s="509">
        <v>220.53880189714314</v>
      </c>
      <c r="BH77" s="509">
        <v>256.32857230558693</v>
      </c>
      <c r="BI77" s="509">
        <v>273.04294716750786</v>
      </c>
      <c r="BJ77" s="509">
        <v>277.75104467124277</v>
      </c>
      <c r="BK77" s="509">
        <v>279.88566014402812</v>
      </c>
      <c r="BL77" s="509">
        <v>287.04651385170104</v>
      </c>
      <c r="BM77" s="509">
        <v>316.67780752233909</v>
      </c>
      <c r="BN77" s="509">
        <v>331.69884047604802</v>
      </c>
      <c r="BO77" s="509">
        <v>338.94597008639863</v>
      </c>
      <c r="BP77" s="509">
        <v>339.64667059582928</v>
      </c>
      <c r="BQ77" s="509">
        <v>0</v>
      </c>
      <c r="BR77" s="509">
        <v>0</v>
      </c>
      <c r="BS77" s="509">
        <v>0</v>
      </c>
      <c r="BT77" s="509">
        <v>0</v>
      </c>
      <c r="BU77" s="509">
        <v>0</v>
      </c>
      <c r="BV77" s="509">
        <v>0</v>
      </c>
      <c r="BW77" s="509">
        <v>0</v>
      </c>
      <c r="BX77" s="484">
        <v>0</v>
      </c>
      <c r="BY77" s="484">
        <v>0</v>
      </c>
      <c r="BZ77" s="484">
        <v>0</v>
      </c>
      <c r="CA77" s="484">
        <v>0</v>
      </c>
      <c r="CB77" s="484">
        <v>0</v>
      </c>
      <c r="CC77" s="484">
        <v>0</v>
      </c>
      <c r="CD77" s="484">
        <v>0</v>
      </c>
      <c r="CE77" s="484">
        <v>0</v>
      </c>
      <c r="CF77" s="484">
        <v>0</v>
      </c>
      <c r="CG77" s="485">
        <v>0</v>
      </c>
    </row>
    <row r="78" spans="1:85" x14ac:dyDescent="0.35">
      <c r="A78" s="600"/>
      <c r="B78" s="201" t="s">
        <v>818</v>
      </c>
      <c r="C78" s="599"/>
      <c r="D78" s="509">
        <v>0</v>
      </c>
      <c r="E78" s="509">
        <v>0</v>
      </c>
      <c r="F78" s="509">
        <v>0</v>
      </c>
      <c r="G78" s="509">
        <v>0</v>
      </c>
      <c r="H78" s="509">
        <v>0</v>
      </c>
      <c r="I78" s="509">
        <v>0</v>
      </c>
      <c r="J78" s="509">
        <v>0</v>
      </c>
      <c r="K78" s="509">
        <v>0</v>
      </c>
      <c r="L78" s="509">
        <v>0</v>
      </c>
      <c r="M78" s="509">
        <v>0</v>
      </c>
      <c r="N78" s="509">
        <v>0</v>
      </c>
      <c r="O78" s="509">
        <v>0</v>
      </c>
      <c r="P78" s="509">
        <v>0</v>
      </c>
      <c r="Q78" s="509">
        <v>0</v>
      </c>
      <c r="R78" s="509">
        <v>0</v>
      </c>
      <c r="S78" s="509">
        <v>0</v>
      </c>
      <c r="T78" s="509">
        <v>0</v>
      </c>
      <c r="U78" s="509">
        <v>0</v>
      </c>
      <c r="V78" s="509">
        <v>0</v>
      </c>
      <c r="W78" s="509">
        <v>0</v>
      </c>
      <c r="X78" s="509">
        <v>0</v>
      </c>
      <c r="Y78" s="509">
        <v>0</v>
      </c>
      <c r="Z78" s="509">
        <v>0</v>
      </c>
      <c r="AA78" s="509">
        <v>0</v>
      </c>
      <c r="AB78" s="509">
        <v>0</v>
      </c>
      <c r="AC78" s="509">
        <v>0</v>
      </c>
      <c r="AD78" s="509">
        <v>0</v>
      </c>
      <c r="AE78" s="509">
        <v>0</v>
      </c>
      <c r="AF78" s="509">
        <v>0</v>
      </c>
      <c r="AG78" s="509">
        <v>0</v>
      </c>
      <c r="AH78" s="509">
        <v>0</v>
      </c>
      <c r="AI78" s="509">
        <v>0</v>
      </c>
      <c r="AJ78" s="509">
        <v>0</v>
      </c>
      <c r="AK78" s="509">
        <v>0</v>
      </c>
      <c r="AL78" s="509">
        <v>0</v>
      </c>
      <c r="AM78" s="509">
        <v>0</v>
      </c>
      <c r="AN78" s="509">
        <v>0</v>
      </c>
      <c r="AO78" s="509">
        <v>0</v>
      </c>
      <c r="AP78" s="509">
        <v>0</v>
      </c>
      <c r="AQ78" s="509">
        <v>0</v>
      </c>
      <c r="AR78" s="509">
        <v>0</v>
      </c>
      <c r="AS78" s="509">
        <v>0</v>
      </c>
      <c r="AT78" s="509">
        <v>0</v>
      </c>
      <c r="AU78" s="509">
        <v>0</v>
      </c>
      <c r="AV78" s="509">
        <v>0</v>
      </c>
      <c r="AW78" s="509">
        <v>0</v>
      </c>
      <c r="AX78" s="509">
        <v>374.65697135369777</v>
      </c>
      <c r="AY78" s="509">
        <v>380.1300493258874</v>
      </c>
      <c r="AZ78" s="509">
        <v>423.87505582663215</v>
      </c>
      <c r="BA78" s="509">
        <v>495.970634108691</v>
      </c>
      <c r="BB78" s="509">
        <v>507.72901331028498</v>
      </c>
      <c r="BC78" s="509">
        <v>507.23209011088665</v>
      </c>
      <c r="BD78" s="509">
        <v>505.69649795084979</v>
      </c>
      <c r="BE78" s="509">
        <v>508.17311623987473</v>
      </c>
      <c r="BF78" s="509">
        <v>509.6320866249161</v>
      </c>
      <c r="BG78" s="509">
        <v>521.63307186290308</v>
      </c>
      <c r="BH78" s="509">
        <v>568.64742138249824</v>
      </c>
      <c r="BI78" s="509">
        <v>567.6503884102442</v>
      </c>
      <c r="BJ78" s="509">
        <v>560.2922075344311</v>
      </c>
      <c r="BK78" s="509">
        <v>538.41297847070462</v>
      </c>
      <c r="BL78" s="509">
        <v>515.11167458538398</v>
      </c>
      <c r="BM78" s="509">
        <v>534.83950902321101</v>
      </c>
      <c r="BN78" s="509">
        <v>536.08983057834735</v>
      </c>
      <c r="BO78" s="509">
        <v>525.78679137128313</v>
      </c>
      <c r="BP78" s="509">
        <v>510.58458568337437</v>
      </c>
      <c r="BQ78" s="509">
        <v>0</v>
      </c>
      <c r="BR78" s="509">
        <v>0</v>
      </c>
      <c r="BS78" s="509">
        <v>0</v>
      </c>
      <c r="BT78" s="509">
        <v>0</v>
      </c>
      <c r="BU78" s="509">
        <v>0</v>
      </c>
      <c r="BV78" s="509">
        <v>0</v>
      </c>
      <c r="BW78" s="509">
        <v>0</v>
      </c>
      <c r="BX78" s="484">
        <v>0</v>
      </c>
      <c r="BY78" s="484">
        <v>0</v>
      </c>
      <c r="BZ78" s="484">
        <v>0</v>
      </c>
      <c r="CA78" s="484">
        <v>0</v>
      </c>
      <c r="CB78" s="484">
        <v>0</v>
      </c>
      <c r="CC78" s="484">
        <v>0</v>
      </c>
      <c r="CD78" s="484">
        <v>0</v>
      </c>
      <c r="CE78" s="484">
        <v>0</v>
      </c>
      <c r="CF78" s="484">
        <v>0</v>
      </c>
      <c r="CG78" s="485">
        <v>0</v>
      </c>
    </row>
    <row r="79" spans="1:85" s="452" customFormat="1" ht="26.25" customHeight="1" thickBot="1" x14ac:dyDescent="0.3">
      <c r="A79" s="601"/>
      <c r="B79" s="602" t="s">
        <v>823</v>
      </c>
      <c r="C79" s="603"/>
      <c r="D79" s="499" t="s">
        <v>615</v>
      </c>
      <c r="E79" s="499" t="s">
        <v>615</v>
      </c>
      <c r="F79" s="499" t="s">
        <v>615</v>
      </c>
      <c r="G79" s="499" t="s">
        <v>615</v>
      </c>
      <c r="H79" s="499" t="s">
        <v>615</v>
      </c>
      <c r="I79" s="499" t="s">
        <v>615</v>
      </c>
      <c r="J79" s="499" t="s">
        <v>615</v>
      </c>
      <c r="K79" s="499" t="s">
        <v>615</v>
      </c>
      <c r="L79" s="499" t="s">
        <v>615</v>
      </c>
      <c r="M79" s="499" t="s">
        <v>615</v>
      </c>
      <c r="N79" s="499" t="s">
        <v>615</v>
      </c>
      <c r="O79" s="499" t="s">
        <v>615</v>
      </c>
      <c r="P79" s="499" t="s">
        <v>615</v>
      </c>
      <c r="Q79" s="499" t="s">
        <v>615</v>
      </c>
      <c r="R79" s="499" t="s">
        <v>615</v>
      </c>
      <c r="S79" s="499" t="s">
        <v>615</v>
      </c>
      <c r="T79" s="499" t="s">
        <v>615</v>
      </c>
      <c r="U79" s="499" t="s">
        <v>615</v>
      </c>
      <c r="V79" s="499" t="s">
        <v>615</v>
      </c>
      <c r="W79" s="499" t="s">
        <v>615</v>
      </c>
      <c r="X79" s="499" t="s">
        <v>615</v>
      </c>
      <c r="Y79" s="499" t="s">
        <v>615</v>
      </c>
      <c r="Z79" s="499" t="s">
        <v>615</v>
      </c>
      <c r="AA79" s="499" t="s">
        <v>615</v>
      </c>
      <c r="AB79" s="499" t="s">
        <v>615</v>
      </c>
      <c r="AC79" s="499" t="s">
        <v>615</v>
      </c>
      <c r="AD79" s="499" t="s">
        <v>615</v>
      </c>
      <c r="AE79" s="499" t="s">
        <v>615</v>
      </c>
      <c r="AF79" s="499" t="s">
        <v>615</v>
      </c>
      <c r="AG79" s="499" t="s">
        <v>615</v>
      </c>
      <c r="AH79" s="499" t="s">
        <v>615</v>
      </c>
      <c r="AI79" s="499" t="s">
        <v>615</v>
      </c>
      <c r="AJ79" s="499" t="s">
        <v>615</v>
      </c>
      <c r="AK79" s="499" t="s">
        <v>615</v>
      </c>
      <c r="AL79" s="499" t="s">
        <v>615</v>
      </c>
      <c r="AM79" s="499" t="s">
        <v>615</v>
      </c>
      <c r="AN79" s="499" t="s">
        <v>615</v>
      </c>
      <c r="AO79" s="499" t="s">
        <v>615</v>
      </c>
      <c r="AP79" s="499" t="s">
        <v>615</v>
      </c>
      <c r="AQ79" s="499" t="s">
        <v>615</v>
      </c>
      <c r="AR79" s="499" t="s">
        <v>615</v>
      </c>
      <c r="AS79" s="499" t="s">
        <v>615</v>
      </c>
      <c r="AT79" s="499" t="s">
        <v>615</v>
      </c>
      <c r="AU79" s="499">
        <v>708.66282378443907</v>
      </c>
      <c r="AV79" s="499">
        <v>471.17386436393957</v>
      </c>
      <c r="AW79" s="499">
        <v>362.60131263446743</v>
      </c>
      <c r="AX79" s="499">
        <v>363.82625534405753</v>
      </c>
      <c r="AY79" s="499">
        <v>363.99353198789237</v>
      </c>
      <c r="AZ79" s="499">
        <v>357.72566000322985</v>
      </c>
      <c r="BA79" s="499">
        <v>370.55064237476944</v>
      </c>
      <c r="BB79" s="499">
        <v>389.16801717500829</v>
      </c>
      <c r="BC79" s="499">
        <v>446.97663643984612</v>
      </c>
      <c r="BD79" s="499">
        <v>499.86990243052537</v>
      </c>
      <c r="BE79" s="499">
        <v>546.61892211354461</v>
      </c>
      <c r="BF79" s="499">
        <v>409.52935643259912</v>
      </c>
      <c r="BG79" s="499">
        <v>459.21555557975665</v>
      </c>
      <c r="BH79" s="499">
        <v>178.10636133567365</v>
      </c>
      <c r="BI79" s="499">
        <v>212.19956911577194</v>
      </c>
      <c r="BJ79" s="499">
        <v>202.31584836340991</v>
      </c>
      <c r="BK79" s="499">
        <v>175.84161545991955</v>
      </c>
      <c r="BL79" s="499">
        <v>155.99507044954416</v>
      </c>
      <c r="BM79" s="499">
        <v>167.47629229722062</v>
      </c>
      <c r="BN79" s="499">
        <v>179.9153639561502</v>
      </c>
      <c r="BO79" s="499">
        <v>132.39461469904921</v>
      </c>
      <c r="BP79" s="499">
        <v>131.91899879102132</v>
      </c>
      <c r="BQ79" s="499">
        <v>0</v>
      </c>
      <c r="BR79" s="499">
        <v>0</v>
      </c>
      <c r="BS79" s="499">
        <v>0</v>
      </c>
      <c r="BT79" s="499">
        <v>0</v>
      </c>
      <c r="BU79" s="499">
        <v>0</v>
      </c>
      <c r="BV79" s="499">
        <v>0</v>
      </c>
      <c r="BW79" s="499">
        <v>0</v>
      </c>
      <c r="BX79" s="499">
        <v>0</v>
      </c>
      <c r="BY79" s="499">
        <v>0</v>
      </c>
      <c r="BZ79" s="499">
        <v>0</v>
      </c>
      <c r="CA79" s="499">
        <v>0</v>
      </c>
      <c r="CB79" s="499">
        <v>0</v>
      </c>
      <c r="CC79" s="499">
        <v>0</v>
      </c>
      <c r="CD79" s="499">
        <v>0</v>
      </c>
      <c r="CE79" s="499">
        <v>0</v>
      </c>
      <c r="CF79" s="499">
        <v>0</v>
      </c>
      <c r="CG79" s="500">
        <v>0</v>
      </c>
    </row>
    <row r="80" spans="1:85" ht="41.25" customHeight="1" x14ac:dyDescent="0.35">
      <c r="A80" s="502"/>
      <c r="B80" s="605" t="s">
        <v>827</v>
      </c>
      <c r="C80" s="521"/>
      <c r="D80" s="504" t="s">
        <v>644</v>
      </c>
      <c r="E80" s="504" t="s">
        <v>645</v>
      </c>
      <c r="F80" s="504" t="s">
        <v>646</v>
      </c>
      <c r="G80" s="504" t="s">
        <v>647</v>
      </c>
      <c r="H80" s="504" t="s">
        <v>648</v>
      </c>
      <c r="I80" s="504" t="s">
        <v>649</v>
      </c>
      <c r="J80" s="504" t="s">
        <v>650</v>
      </c>
      <c r="K80" s="504" t="s">
        <v>651</v>
      </c>
      <c r="L80" s="504" t="s">
        <v>652</v>
      </c>
      <c r="M80" s="504" t="s">
        <v>653</v>
      </c>
      <c r="N80" s="504" t="s">
        <v>654</v>
      </c>
      <c r="O80" s="504" t="s">
        <v>655</v>
      </c>
      <c r="P80" s="504" t="s">
        <v>656</v>
      </c>
      <c r="Q80" s="504" t="s">
        <v>657</v>
      </c>
      <c r="R80" s="504" t="s">
        <v>658</v>
      </c>
      <c r="S80" s="504" t="s">
        <v>659</v>
      </c>
      <c r="T80" s="504" t="s">
        <v>660</v>
      </c>
      <c r="U80" s="504" t="s">
        <v>661</v>
      </c>
      <c r="V80" s="504" t="s">
        <v>662</v>
      </c>
      <c r="W80" s="504" t="s">
        <v>663</v>
      </c>
      <c r="X80" s="504" t="s">
        <v>664</v>
      </c>
      <c r="Y80" s="504" t="s">
        <v>665</v>
      </c>
      <c r="Z80" s="504" t="s">
        <v>666</v>
      </c>
      <c r="AA80" s="504" t="s">
        <v>667</v>
      </c>
      <c r="AB80" s="504" t="s">
        <v>668</v>
      </c>
      <c r="AC80" s="504" t="s">
        <v>669</v>
      </c>
      <c r="AD80" s="504" t="s">
        <v>670</v>
      </c>
      <c r="AE80" s="504" t="s">
        <v>671</v>
      </c>
      <c r="AF80" s="504" t="s">
        <v>672</v>
      </c>
      <c r="AG80" s="504" t="s">
        <v>673</v>
      </c>
      <c r="AH80" s="504" t="s">
        <v>674</v>
      </c>
      <c r="AI80" s="504" t="s">
        <v>675</v>
      </c>
      <c r="AJ80" s="504" t="s">
        <v>676</v>
      </c>
      <c r="AK80" s="504" t="s">
        <v>677</v>
      </c>
      <c r="AL80" s="504" t="s">
        <v>678</v>
      </c>
      <c r="AM80" s="504" t="s">
        <v>679</v>
      </c>
      <c r="AN80" s="504" t="s">
        <v>680</v>
      </c>
      <c r="AO80" s="504" t="s">
        <v>681</v>
      </c>
      <c r="AP80" s="504" t="s">
        <v>682</v>
      </c>
      <c r="AQ80" s="504" t="s">
        <v>683</v>
      </c>
      <c r="AR80" s="504" t="s">
        <v>684</v>
      </c>
      <c r="AS80" s="504" t="s">
        <v>685</v>
      </c>
      <c r="AT80" s="504" t="s">
        <v>686</v>
      </c>
      <c r="AU80" s="504" t="s">
        <v>687</v>
      </c>
      <c r="AV80" s="504" t="s">
        <v>688</v>
      </c>
      <c r="AW80" s="504" t="s">
        <v>689</v>
      </c>
      <c r="AX80" s="504" t="s">
        <v>690</v>
      </c>
      <c r="AY80" s="504" t="s">
        <v>691</v>
      </c>
      <c r="AZ80" s="504" t="s">
        <v>692</v>
      </c>
      <c r="BA80" s="504" t="s">
        <v>693</v>
      </c>
      <c r="BB80" s="504" t="s">
        <v>694</v>
      </c>
      <c r="BC80" s="504" t="s">
        <v>695</v>
      </c>
      <c r="BD80" s="504" t="s">
        <v>696</v>
      </c>
      <c r="BE80" s="504" t="s">
        <v>697</v>
      </c>
      <c r="BF80" s="504" t="s">
        <v>698</v>
      </c>
      <c r="BG80" s="504" t="s">
        <v>699</v>
      </c>
      <c r="BH80" s="504" t="s">
        <v>700</v>
      </c>
      <c r="BI80" s="504" t="s">
        <v>701</v>
      </c>
      <c r="BJ80" s="504" t="s">
        <v>702</v>
      </c>
      <c r="BK80" s="504" t="s">
        <v>703</v>
      </c>
      <c r="BL80" s="504" t="s">
        <v>704</v>
      </c>
      <c r="BM80" s="504" t="s">
        <v>705</v>
      </c>
      <c r="BN80" s="504" t="s">
        <v>706</v>
      </c>
      <c r="BO80" s="504" t="s">
        <v>707</v>
      </c>
      <c r="BP80" s="504" t="s">
        <v>708</v>
      </c>
      <c r="BQ80" s="504" t="s">
        <v>709</v>
      </c>
      <c r="BR80" s="504" t="s">
        <v>710</v>
      </c>
      <c r="BS80" s="504" t="s">
        <v>711</v>
      </c>
      <c r="BT80" s="504" t="s">
        <v>712</v>
      </c>
      <c r="BU80" s="504" t="s">
        <v>713</v>
      </c>
      <c r="BV80" s="504" t="s">
        <v>714</v>
      </c>
      <c r="BW80" s="504" t="s">
        <v>715</v>
      </c>
      <c r="BX80" s="504" t="s">
        <v>716</v>
      </c>
      <c r="BY80" s="504" t="s">
        <v>717</v>
      </c>
      <c r="BZ80" s="504" t="s">
        <v>718</v>
      </c>
      <c r="CA80" s="504" t="s">
        <v>719</v>
      </c>
      <c r="CB80" s="504" t="s">
        <v>720</v>
      </c>
      <c r="CC80" s="504" t="s">
        <v>721</v>
      </c>
      <c r="CD80" s="504" t="s">
        <v>722</v>
      </c>
      <c r="CE80" s="504" t="s">
        <v>723</v>
      </c>
      <c r="CF80" s="504" t="s">
        <v>724</v>
      </c>
      <c r="CG80" s="505" t="s">
        <v>725</v>
      </c>
    </row>
    <row r="81" spans="1:85" s="252" customFormat="1" ht="26.25" customHeight="1" x14ac:dyDescent="0.35">
      <c r="A81" s="604"/>
      <c r="B81" s="69" t="s">
        <v>260</v>
      </c>
      <c r="C81" s="510"/>
      <c r="D81" s="508">
        <v>0</v>
      </c>
      <c r="E81" s="508">
        <v>0</v>
      </c>
      <c r="F81" s="508">
        <v>0</v>
      </c>
      <c r="G81" s="508">
        <v>0</v>
      </c>
      <c r="H81" s="508">
        <v>0</v>
      </c>
      <c r="I81" s="508">
        <v>0</v>
      </c>
      <c r="J81" s="508">
        <v>0</v>
      </c>
      <c r="K81" s="508">
        <v>0</v>
      </c>
      <c r="L81" s="508">
        <v>0</v>
      </c>
      <c r="M81" s="508">
        <v>0</v>
      </c>
      <c r="N81" s="508">
        <v>0</v>
      </c>
      <c r="O81" s="508">
        <v>0</v>
      </c>
      <c r="P81" s="508">
        <v>0</v>
      </c>
      <c r="Q81" s="508">
        <v>0</v>
      </c>
      <c r="R81" s="508">
        <v>0</v>
      </c>
      <c r="S81" s="508">
        <v>0</v>
      </c>
      <c r="T81" s="508">
        <v>0</v>
      </c>
      <c r="U81" s="508">
        <v>0</v>
      </c>
      <c r="V81" s="508">
        <v>0</v>
      </c>
      <c r="W81" s="508">
        <v>0</v>
      </c>
      <c r="X81" s="508">
        <v>0</v>
      </c>
      <c r="Y81" s="508">
        <v>0</v>
      </c>
      <c r="Z81" s="508">
        <v>0</v>
      </c>
      <c r="AA81" s="508">
        <v>0</v>
      </c>
      <c r="AB81" s="508">
        <v>0</v>
      </c>
      <c r="AC81" s="508">
        <v>0</v>
      </c>
      <c r="AD81" s="508">
        <v>0</v>
      </c>
      <c r="AE81" s="508">
        <v>0</v>
      </c>
      <c r="AF81" s="508">
        <v>0</v>
      </c>
      <c r="AG81" s="508">
        <v>0</v>
      </c>
      <c r="AH81" s="508">
        <v>5460</v>
      </c>
      <c r="AI81" s="508">
        <v>5396</v>
      </c>
      <c r="AJ81" s="508">
        <v>5800</v>
      </c>
      <c r="AK81" s="508">
        <v>6555</v>
      </c>
      <c r="AL81" s="508">
        <v>6950</v>
      </c>
      <c r="AM81" s="508">
        <v>7020</v>
      </c>
      <c r="AN81" s="508">
        <v>7230</v>
      </c>
      <c r="AO81" s="508">
        <v>7020</v>
      </c>
      <c r="AP81" s="508">
        <v>7050</v>
      </c>
      <c r="AQ81" s="508">
        <v>6875</v>
      </c>
      <c r="AR81" s="508">
        <v>5143</v>
      </c>
      <c r="AS81" s="508">
        <v>5201</v>
      </c>
      <c r="AT81" s="508">
        <v>6726</v>
      </c>
      <c r="AU81" s="508">
        <v>6367</v>
      </c>
      <c r="AV81" s="508">
        <v>6704</v>
      </c>
      <c r="AW81" s="508">
        <v>5466</v>
      </c>
      <c r="AX81" s="508">
        <v>5615</v>
      </c>
      <c r="AY81" s="508">
        <v>5690</v>
      </c>
      <c r="AZ81" s="508">
        <v>5618</v>
      </c>
      <c r="BA81" s="508">
        <v>5479</v>
      </c>
      <c r="BB81" s="508">
        <v>5306</v>
      </c>
      <c r="BC81" s="508">
        <v>5051</v>
      </c>
      <c r="BD81" s="508">
        <v>4761</v>
      </c>
      <c r="BE81" s="508">
        <v>4664</v>
      </c>
      <c r="BF81" s="508">
        <v>4625</v>
      </c>
      <c r="BG81" s="508">
        <v>4693</v>
      </c>
      <c r="BH81" s="508">
        <v>4915</v>
      </c>
      <c r="BI81" s="508">
        <v>5029</v>
      </c>
      <c r="BJ81" s="508">
        <v>5080</v>
      </c>
      <c r="BK81" s="508">
        <v>5068</v>
      </c>
      <c r="BL81" s="508">
        <v>5158</v>
      </c>
      <c r="BM81" s="508">
        <v>5571</v>
      </c>
      <c r="BN81" s="508">
        <v>5805</v>
      </c>
      <c r="BO81" s="508">
        <v>5874</v>
      </c>
      <c r="BP81" s="508">
        <v>5911</v>
      </c>
      <c r="BQ81" s="508">
        <v>0</v>
      </c>
      <c r="BR81" s="508">
        <v>0</v>
      </c>
      <c r="BS81" s="508">
        <v>0</v>
      </c>
      <c r="BT81" s="508">
        <v>0</v>
      </c>
      <c r="BU81" s="508">
        <v>0</v>
      </c>
      <c r="BV81" s="508">
        <v>0</v>
      </c>
      <c r="BW81" s="508">
        <v>0</v>
      </c>
      <c r="BX81" s="480">
        <v>0</v>
      </c>
      <c r="BY81" s="480">
        <v>0</v>
      </c>
      <c r="BZ81" s="480">
        <v>0</v>
      </c>
      <c r="CA81" s="480">
        <v>0</v>
      </c>
      <c r="CB81" s="480">
        <v>0</v>
      </c>
      <c r="CC81" s="480">
        <v>0</v>
      </c>
      <c r="CD81" s="480">
        <v>0</v>
      </c>
      <c r="CE81" s="480">
        <v>0</v>
      </c>
      <c r="CF81" s="480">
        <v>0</v>
      </c>
      <c r="CG81" s="482">
        <v>0</v>
      </c>
    </row>
    <row r="82" spans="1:85" ht="26.25" customHeight="1" x14ac:dyDescent="0.35">
      <c r="A82" s="64"/>
      <c r="B82" s="42" t="s">
        <v>802</v>
      </c>
      <c r="BX82" s="197"/>
      <c r="BY82" s="197"/>
      <c r="BZ82" s="197"/>
      <c r="CA82" s="197"/>
      <c r="CB82" s="197"/>
      <c r="CC82" s="197"/>
      <c r="CD82" s="197"/>
      <c r="CE82" s="197"/>
      <c r="CF82" s="197"/>
      <c r="CG82" s="223"/>
    </row>
    <row r="83" spans="1:85" x14ac:dyDescent="0.35">
      <c r="A83" s="600"/>
      <c r="B83" s="62" t="s">
        <v>803</v>
      </c>
      <c r="D83" s="509"/>
      <c r="E83" s="509"/>
      <c r="F83" s="509"/>
      <c r="G83" s="509"/>
      <c r="H83" s="509"/>
      <c r="I83" s="509"/>
      <c r="J83" s="509"/>
      <c r="K83" s="509"/>
      <c r="L83" s="509"/>
      <c r="M83" s="509"/>
      <c r="N83" s="509"/>
      <c r="O83" s="509"/>
      <c r="P83" s="509"/>
      <c r="Q83" s="509"/>
      <c r="R83" s="509"/>
      <c r="S83" s="509"/>
      <c r="T83" s="509"/>
      <c r="U83" s="509"/>
      <c r="V83" s="509"/>
      <c r="W83" s="509"/>
      <c r="X83" s="509"/>
      <c r="Y83" s="509"/>
      <c r="Z83" s="509"/>
      <c r="AA83" s="509"/>
      <c r="AB83" s="509"/>
      <c r="AC83" s="509"/>
      <c r="AD83" s="509"/>
      <c r="AE83" s="509"/>
      <c r="AF83" s="509"/>
      <c r="AG83" s="509"/>
      <c r="AH83" s="509"/>
      <c r="AI83" s="509"/>
      <c r="AJ83" s="509"/>
      <c r="AK83" s="509"/>
      <c r="AL83" s="509"/>
      <c r="AM83" s="509"/>
      <c r="AN83" s="509"/>
      <c r="AO83" s="509"/>
      <c r="AP83" s="509"/>
      <c r="AQ83" s="509"/>
      <c r="AR83" s="509"/>
      <c r="AS83" s="509"/>
      <c r="AT83" s="509"/>
      <c r="AU83" s="509"/>
      <c r="AV83" s="509"/>
      <c r="AW83" s="509"/>
      <c r="AX83" s="509"/>
      <c r="AY83" s="509"/>
      <c r="AZ83" s="509"/>
      <c r="BA83" s="509"/>
      <c r="BB83" s="509"/>
      <c r="BC83" s="509"/>
      <c r="BD83" s="509"/>
      <c r="BE83" s="509"/>
      <c r="BF83" s="509"/>
      <c r="BG83" s="509"/>
      <c r="BH83" s="509"/>
      <c r="BI83" s="509"/>
      <c r="BJ83" s="509"/>
      <c r="BK83" s="509"/>
      <c r="BL83" s="509">
        <v>368</v>
      </c>
      <c r="BM83" s="509">
        <v>597</v>
      </c>
      <c r="BN83" s="509">
        <v>647</v>
      </c>
      <c r="BO83" s="509">
        <v>691</v>
      </c>
      <c r="BP83" s="509">
        <v>733</v>
      </c>
      <c r="BQ83" s="509">
        <v>0</v>
      </c>
      <c r="BR83" s="509">
        <v>0</v>
      </c>
      <c r="BS83" s="509">
        <v>0</v>
      </c>
      <c r="BT83" s="509">
        <v>0</v>
      </c>
      <c r="BU83" s="509">
        <v>0</v>
      </c>
      <c r="BV83" s="509">
        <v>0</v>
      </c>
      <c r="BW83" s="509">
        <v>0</v>
      </c>
      <c r="BX83" s="484">
        <v>0</v>
      </c>
      <c r="BY83" s="484">
        <v>0</v>
      </c>
      <c r="BZ83" s="484">
        <v>0</v>
      </c>
      <c r="CA83" s="484">
        <v>0</v>
      </c>
      <c r="CB83" s="484">
        <v>0</v>
      </c>
      <c r="CC83" s="484">
        <v>0</v>
      </c>
      <c r="CD83" s="484">
        <v>0</v>
      </c>
      <c r="CE83" s="484">
        <v>0</v>
      </c>
      <c r="CF83" s="484">
        <v>0</v>
      </c>
      <c r="CG83" s="485">
        <v>0</v>
      </c>
    </row>
    <row r="84" spans="1:85" x14ac:dyDescent="0.35">
      <c r="A84" s="600"/>
      <c r="B84" s="62" t="s">
        <v>597</v>
      </c>
      <c r="D84" s="509"/>
      <c r="E84" s="509"/>
      <c r="F84" s="509"/>
      <c r="G84" s="509"/>
      <c r="H84" s="509"/>
      <c r="I84" s="509"/>
      <c r="J84" s="509"/>
      <c r="K84" s="509"/>
      <c r="L84" s="509"/>
      <c r="M84" s="509"/>
      <c r="N84" s="509"/>
      <c r="O84" s="509"/>
      <c r="P84" s="509"/>
      <c r="Q84" s="509"/>
      <c r="R84" s="509"/>
      <c r="S84" s="509"/>
      <c r="T84" s="509"/>
      <c r="U84" s="509"/>
      <c r="V84" s="509"/>
      <c r="W84" s="509"/>
      <c r="X84" s="509"/>
      <c r="Y84" s="509"/>
      <c r="Z84" s="509"/>
      <c r="AA84" s="509"/>
      <c r="AB84" s="509"/>
      <c r="AC84" s="509"/>
      <c r="AD84" s="509"/>
      <c r="AE84" s="509"/>
      <c r="AF84" s="509"/>
      <c r="AG84" s="509"/>
      <c r="AH84" s="509"/>
      <c r="AI84" s="509"/>
      <c r="AJ84" s="509"/>
      <c r="AK84" s="509"/>
      <c r="AL84" s="509"/>
      <c r="AM84" s="509"/>
      <c r="AN84" s="509"/>
      <c r="AO84" s="509"/>
      <c r="AP84" s="509"/>
      <c r="AQ84" s="509"/>
      <c r="AR84" s="509"/>
      <c r="AS84" s="509"/>
      <c r="AT84" s="509"/>
      <c r="AU84" s="509"/>
      <c r="AV84" s="509"/>
      <c r="AW84" s="509"/>
      <c r="AX84" s="509"/>
      <c r="AY84" s="509"/>
      <c r="AZ84" s="509"/>
      <c r="BA84" s="509"/>
      <c r="BB84" s="509"/>
      <c r="BC84" s="509"/>
      <c r="BD84" s="509"/>
      <c r="BE84" s="509"/>
      <c r="BF84" s="509"/>
      <c r="BG84" s="509"/>
      <c r="BH84" s="509"/>
      <c r="BI84" s="509"/>
      <c r="BJ84" s="509"/>
      <c r="BK84" s="509"/>
      <c r="BL84" s="509">
        <v>1147</v>
      </c>
      <c r="BM84" s="509">
        <v>1215</v>
      </c>
      <c r="BN84" s="509">
        <v>1266</v>
      </c>
      <c r="BO84" s="509">
        <v>1286</v>
      </c>
      <c r="BP84" s="509">
        <v>1294</v>
      </c>
      <c r="BQ84" s="509">
        <v>0</v>
      </c>
      <c r="BR84" s="509">
        <v>0</v>
      </c>
      <c r="BS84" s="509">
        <v>0</v>
      </c>
      <c r="BT84" s="509">
        <v>0</v>
      </c>
      <c r="BU84" s="509">
        <v>0</v>
      </c>
      <c r="BV84" s="509">
        <v>0</v>
      </c>
      <c r="BW84" s="509">
        <v>0</v>
      </c>
      <c r="BX84" s="484">
        <v>0</v>
      </c>
      <c r="BY84" s="484">
        <v>0</v>
      </c>
      <c r="BZ84" s="484">
        <v>0</v>
      </c>
      <c r="CA84" s="484">
        <v>0</v>
      </c>
      <c r="CB84" s="484">
        <v>0</v>
      </c>
      <c r="CC84" s="484">
        <v>0</v>
      </c>
      <c r="CD84" s="484">
        <v>0</v>
      </c>
      <c r="CE84" s="484">
        <v>0</v>
      </c>
      <c r="CF84" s="484">
        <v>0</v>
      </c>
      <c r="CG84" s="485">
        <v>0</v>
      </c>
    </row>
    <row r="85" spans="1:85" x14ac:dyDescent="0.35">
      <c r="A85" s="600"/>
      <c r="B85" s="62" t="s">
        <v>804</v>
      </c>
      <c r="D85" s="509"/>
      <c r="E85" s="509"/>
      <c r="F85" s="509"/>
      <c r="G85" s="509"/>
      <c r="H85" s="509"/>
      <c r="I85" s="509"/>
      <c r="J85" s="509"/>
      <c r="K85" s="509"/>
      <c r="L85" s="509"/>
      <c r="M85" s="509"/>
      <c r="N85" s="509"/>
      <c r="O85" s="509"/>
      <c r="P85" s="509"/>
      <c r="Q85" s="509"/>
      <c r="R85" s="509"/>
      <c r="S85" s="509"/>
      <c r="T85" s="509"/>
      <c r="U85" s="509"/>
      <c r="V85" s="509"/>
      <c r="W85" s="509"/>
      <c r="X85" s="509"/>
      <c r="Y85" s="509"/>
      <c r="Z85" s="509"/>
      <c r="AA85" s="509"/>
      <c r="AB85" s="509"/>
      <c r="AC85" s="509"/>
      <c r="AD85" s="509"/>
      <c r="AE85" s="509"/>
      <c r="AF85" s="509"/>
      <c r="AG85" s="509"/>
      <c r="AH85" s="509"/>
      <c r="AI85" s="509"/>
      <c r="AJ85" s="509"/>
      <c r="AK85" s="509"/>
      <c r="AL85" s="509"/>
      <c r="AM85" s="509"/>
      <c r="AN85" s="509"/>
      <c r="AO85" s="509"/>
      <c r="AP85" s="509"/>
      <c r="AQ85" s="509"/>
      <c r="AR85" s="509"/>
      <c r="AS85" s="509"/>
      <c r="AT85" s="509"/>
      <c r="AU85" s="509"/>
      <c r="AV85" s="509"/>
      <c r="AW85" s="509"/>
      <c r="AX85" s="509"/>
      <c r="AY85" s="509"/>
      <c r="AZ85" s="509"/>
      <c r="BA85" s="509"/>
      <c r="BB85" s="509"/>
      <c r="BC85" s="509"/>
      <c r="BD85" s="509"/>
      <c r="BE85" s="509"/>
      <c r="BF85" s="509"/>
      <c r="BG85" s="509"/>
      <c r="BH85" s="509"/>
      <c r="BI85" s="509"/>
      <c r="BJ85" s="509"/>
      <c r="BK85" s="509"/>
      <c r="BL85" s="509">
        <v>647</v>
      </c>
      <c r="BM85" s="509">
        <v>625</v>
      </c>
      <c r="BN85" s="509">
        <v>581</v>
      </c>
      <c r="BO85" s="509">
        <v>517</v>
      </c>
      <c r="BP85" s="509">
        <v>468</v>
      </c>
      <c r="BQ85" s="509">
        <v>0</v>
      </c>
      <c r="BR85" s="509">
        <v>0</v>
      </c>
      <c r="BS85" s="509">
        <v>0</v>
      </c>
      <c r="BT85" s="509">
        <v>0</v>
      </c>
      <c r="BU85" s="509">
        <v>0</v>
      </c>
      <c r="BV85" s="509">
        <v>0</v>
      </c>
      <c r="BW85" s="509">
        <v>0</v>
      </c>
      <c r="BX85" s="484">
        <v>0</v>
      </c>
      <c r="BY85" s="484">
        <v>0</v>
      </c>
      <c r="BZ85" s="484">
        <v>0</v>
      </c>
      <c r="CA85" s="484">
        <v>0</v>
      </c>
      <c r="CB85" s="484">
        <v>0</v>
      </c>
      <c r="CC85" s="484">
        <v>0</v>
      </c>
      <c r="CD85" s="484">
        <v>0</v>
      </c>
      <c r="CE85" s="484">
        <v>0</v>
      </c>
      <c r="CF85" s="484">
        <v>0</v>
      </c>
      <c r="CG85" s="485">
        <v>0</v>
      </c>
    </row>
    <row r="86" spans="1:85" x14ac:dyDescent="0.35">
      <c r="A86" s="600"/>
      <c r="B86" s="62" t="s">
        <v>582</v>
      </c>
      <c r="D86" s="509"/>
      <c r="E86" s="509"/>
      <c r="F86" s="509"/>
      <c r="G86" s="509"/>
      <c r="H86" s="509"/>
      <c r="I86" s="509"/>
      <c r="J86" s="509"/>
      <c r="K86" s="509"/>
      <c r="L86" s="509"/>
      <c r="M86" s="509"/>
      <c r="N86" s="509"/>
      <c r="O86" s="509"/>
      <c r="P86" s="509"/>
      <c r="Q86" s="509"/>
      <c r="R86" s="509"/>
      <c r="S86" s="509"/>
      <c r="T86" s="509"/>
      <c r="U86" s="509"/>
      <c r="V86" s="509"/>
      <c r="W86" s="509"/>
      <c r="X86" s="509"/>
      <c r="Y86" s="509"/>
      <c r="Z86" s="509"/>
      <c r="AA86" s="509"/>
      <c r="AB86" s="509"/>
      <c r="AC86" s="509"/>
      <c r="AD86" s="509"/>
      <c r="AE86" s="509"/>
      <c r="AF86" s="509"/>
      <c r="AG86" s="509"/>
      <c r="AH86" s="509"/>
      <c r="AI86" s="509"/>
      <c r="AJ86" s="509"/>
      <c r="AK86" s="509"/>
      <c r="AL86" s="509"/>
      <c r="AM86" s="509"/>
      <c r="AN86" s="509"/>
      <c r="AO86" s="509"/>
      <c r="AP86" s="509"/>
      <c r="AQ86" s="509"/>
      <c r="AR86" s="509"/>
      <c r="AS86" s="509"/>
      <c r="AT86" s="509"/>
      <c r="AU86" s="509"/>
      <c r="AV86" s="509"/>
      <c r="AW86" s="509"/>
      <c r="AX86" s="509"/>
      <c r="AY86" s="509"/>
      <c r="AZ86" s="509"/>
      <c r="BA86" s="509"/>
      <c r="BB86" s="509"/>
      <c r="BC86" s="509"/>
      <c r="BD86" s="509"/>
      <c r="BE86" s="509"/>
      <c r="BF86" s="509"/>
      <c r="BG86" s="509"/>
      <c r="BH86" s="509"/>
      <c r="BI86" s="509"/>
      <c r="BJ86" s="509"/>
      <c r="BK86" s="509"/>
      <c r="BL86" s="509">
        <v>96</v>
      </c>
      <c r="BM86" s="509">
        <v>109</v>
      </c>
      <c r="BN86" s="509">
        <v>126</v>
      </c>
      <c r="BO86" s="509">
        <v>139</v>
      </c>
      <c r="BP86" s="509">
        <v>154</v>
      </c>
      <c r="BQ86" s="509">
        <v>0</v>
      </c>
      <c r="BR86" s="509">
        <v>0</v>
      </c>
      <c r="BS86" s="509">
        <v>0</v>
      </c>
      <c r="BT86" s="509">
        <v>0</v>
      </c>
      <c r="BU86" s="509">
        <v>0</v>
      </c>
      <c r="BV86" s="509">
        <v>0</v>
      </c>
      <c r="BW86" s="509">
        <v>0</v>
      </c>
      <c r="BX86" s="484">
        <v>0</v>
      </c>
      <c r="BY86" s="484">
        <v>0</v>
      </c>
      <c r="BZ86" s="484">
        <v>0</v>
      </c>
      <c r="CA86" s="484">
        <v>0</v>
      </c>
      <c r="CB86" s="484">
        <v>0</v>
      </c>
      <c r="CC86" s="484">
        <v>0</v>
      </c>
      <c r="CD86" s="484">
        <v>0</v>
      </c>
      <c r="CE86" s="484">
        <v>0</v>
      </c>
      <c r="CF86" s="484">
        <v>0</v>
      </c>
      <c r="CG86" s="485">
        <v>0</v>
      </c>
    </row>
    <row r="87" spans="1:85" x14ac:dyDescent="0.35">
      <c r="A87" s="600"/>
      <c r="B87" s="62" t="s">
        <v>805</v>
      </c>
      <c r="D87" s="509"/>
      <c r="E87" s="509"/>
      <c r="F87" s="509"/>
      <c r="G87" s="509"/>
      <c r="H87" s="509"/>
      <c r="I87" s="509"/>
      <c r="J87" s="509"/>
      <c r="K87" s="509"/>
      <c r="L87" s="509"/>
      <c r="M87" s="509"/>
      <c r="N87" s="509"/>
      <c r="O87" s="509"/>
      <c r="P87" s="509"/>
      <c r="Q87" s="509"/>
      <c r="R87" s="509"/>
      <c r="S87" s="509"/>
      <c r="T87" s="509"/>
      <c r="U87" s="509"/>
      <c r="V87" s="509"/>
      <c r="W87" s="509"/>
      <c r="X87" s="509"/>
      <c r="Y87" s="509"/>
      <c r="Z87" s="509"/>
      <c r="AA87" s="509"/>
      <c r="AB87" s="509"/>
      <c r="AC87" s="509"/>
      <c r="AD87" s="509"/>
      <c r="AE87" s="509"/>
      <c r="AF87" s="509"/>
      <c r="AG87" s="509"/>
      <c r="AH87" s="509"/>
      <c r="AI87" s="509"/>
      <c r="AJ87" s="509"/>
      <c r="AK87" s="509"/>
      <c r="AL87" s="509"/>
      <c r="AM87" s="509"/>
      <c r="AN87" s="509"/>
      <c r="AO87" s="509"/>
      <c r="AP87" s="509"/>
      <c r="AQ87" s="509"/>
      <c r="AR87" s="509"/>
      <c r="AS87" s="509"/>
      <c r="AT87" s="509"/>
      <c r="AU87" s="509"/>
      <c r="AV87" s="509"/>
      <c r="AW87" s="509"/>
      <c r="AX87" s="509"/>
      <c r="AY87" s="509"/>
      <c r="AZ87" s="509"/>
      <c r="BA87" s="509"/>
      <c r="BB87" s="509"/>
      <c r="BC87" s="509"/>
      <c r="BD87" s="509"/>
      <c r="BE87" s="509"/>
      <c r="BF87" s="509"/>
      <c r="BG87" s="509"/>
      <c r="BH87" s="509"/>
      <c r="BI87" s="509"/>
      <c r="BJ87" s="509"/>
      <c r="BK87" s="509"/>
      <c r="BL87" s="509">
        <v>170</v>
      </c>
      <c r="BM87" s="509">
        <v>176</v>
      </c>
      <c r="BN87" s="509">
        <v>175</v>
      </c>
      <c r="BO87" s="509">
        <v>161</v>
      </c>
      <c r="BP87" s="509">
        <v>137</v>
      </c>
      <c r="BQ87" s="509">
        <v>0</v>
      </c>
      <c r="BR87" s="509">
        <v>0</v>
      </c>
      <c r="BS87" s="509">
        <v>0</v>
      </c>
      <c r="BT87" s="509">
        <v>0</v>
      </c>
      <c r="BU87" s="509">
        <v>0</v>
      </c>
      <c r="BV87" s="509">
        <v>0</v>
      </c>
      <c r="BW87" s="509">
        <v>0</v>
      </c>
      <c r="BX87" s="484">
        <v>0</v>
      </c>
      <c r="BY87" s="484">
        <v>0</v>
      </c>
      <c r="BZ87" s="484">
        <v>0</v>
      </c>
      <c r="CA87" s="484">
        <v>0</v>
      </c>
      <c r="CB87" s="484">
        <v>0</v>
      </c>
      <c r="CC87" s="484">
        <v>0</v>
      </c>
      <c r="CD87" s="484">
        <v>0</v>
      </c>
      <c r="CE87" s="484">
        <v>0</v>
      </c>
      <c r="CF87" s="484">
        <v>0</v>
      </c>
      <c r="CG87" s="485">
        <v>0</v>
      </c>
    </row>
    <row r="88" spans="1:85" ht="26.25" customHeight="1" x14ac:dyDescent="0.35">
      <c r="A88" s="600"/>
      <c r="B88" s="62" t="s">
        <v>806</v>
      </c>
      <c r="D88" s="509"/>
      <c r="E88" s="509"/>
      <c r="F88" s="509"/>
      <c r="G88" s="509"/>
      <c r="H88" s="509"/>
      <c r="I88" s="509"/>
      <c r="J88" s="509"/>
      <c r="K88" s="509"/>
      <c r="L88" s="509"/>
      <c r="M88" s="509"/>
      <c r="N88" s="509"/>
      <c r="O88" s="509"/>
      <c r="P88" s="509"/>
      <c r="Q88" s="509"/>
      <c r="R88" s="509"/>
      <c r="S88" s="509"/>
      <c r="T88" s="509"/>
      <c r="U88" s="509"/>
      <c r="V88" s="509"/>
      <c r="W88" s="509"/>
      <c r="X88" s="509"/>
      <c r="Y88" s="509"/>
      <c r="Z88" s="509"/>
      <c r="AA88" s="509"/>
      <c r="AB88" s="509"/>
      <c r="AC88" s="509"/>
      <c r="AD88" s="509"/>
      <c r="AE88" s="509"/>
      <c r="AF88" s="509"/>
      <c r="AG88" s="509"/>
      <c r="AH88" s="509"/>
      <c r="AI88" s="509"/>
      <c r="AJ88" s="509"/>
      <c r="AK88" s="509"/>
      <c r="AL88" s="509"/>
      <c r="AM88" s="509"/>
      <c r="AN88" s="509"/>
      <c r="AO88" s="509"/>
      <c r="AP88" s="509"/>
      <c r="AQ88" s="509"/>
      <c r="AR88" s="509"/>
      <c r="AS88" s="509"/>
      <c r="AT88" s="509"/>
      <c r="AU88" s="509"/>
      <c r="AV88" s="509"/>
      <c r="AW88" s="509"/>
      <c r="AX88" s="509"/>
      <c r="AY88" s="509"/>
      <c r="AZ88" s="509"/>
      <c r="BA88" s="509"/>
      <c r="BB88" s="509"/>
      <c r="BC88" s="509"/>
      <c r="BD88" s="509"/>
      <c r="BE88" s="509"/>
      <c r="BF88" s="509"/>
      <c r="BG88" s="509"/>
      <c r="BH88" s="509"/>
      <c r="BI88" s="509"/>
      <c r="BJ88" s="509"/>
      <c r="BK88" s="509"/>
      <c r="BL88" s="509">
        <v>1928</v>
      </c>
      <c r="BM88" s="509">
        <v>1939</v>
      </c>
      <c r="BN88" s="509">
        <v>1936</v>
      </c>
      <c r="BO88" s="509">
        <v>1900</v>
      </c>
      <c r="BP88" s="509">
        <v>1817</v>
      </c>
      <c r="BQ88" s="509">
        <v>0</v>
      </c>
      <c r="BR88" s="509">
        <v>0</v>
      </c>
      <c r="BS88" s="509">
        <v>0</v>
      </c>
      <c r="BT88" s="509">
        <v>0</v>
      </c>
      <c r="BU88" s="509">
        <v>0</v>
      </c>
      <c r="BV88" s="509">
        <v>0</v>
      </c>
      <c r="BW88" s="509">
        <v>0</v>
      </c>
      <c r="BX88" s="484">
        <v>0</v>
      </c>
      <c r="BY88" s="484">
        <v>0</v>
      </c>
      <c r="BZ88" s="484">
        <v>0</v>
      </c>
      <c r="CA88" s="484">
        <v>0</v>
      </c>
      <c r="CB88" s="484">
        <v>0</v>
      </c>
      <c r="CC88" s="484">
        <v>0</v>
      </c>
      <c r="CD88" s="484">
        <v>0</v>
      </c>
      <c r="CE88" s="484">
        <v>0</v>
      </c>
      <c r="CF88" s="484">
        <v>0</v>
      </c>
      <c r="CG88" s="485">
        <v>0</v>
      </c>
    </row>
    <row r="89" spans="1:85" x14ac:dyDescent="0.35">
      <c r="A89" s="600"/>
      <c r="B89" s="62" t="s">
        <v>583</v>
      </c>
      <c r="D89" s="509"/>
      <c r="E89" s="509"/>
      <c r="F89" s="509"/>
      <c r="G89" s="509"/>
      <c r="H89" s="509"/>
      <c r="I89" s="509"/>
      <c r="J89" s="509"/>
      <c r="K89" s="509"/>
      <c r="L89" s="509"/>
      <c r="M89" s="509"/>
      <c r="N89" s="509"/>
      <c r="O89" s="509"/>
      <c r="P89" s="509"/>
      <c r="Q89" s="509"/>
      <c r="R89" s="509"/>
      <c r="S89" s="509"/>
      <c r="T89" s="509"/>
      <c r="U89" s="509"/>
      <c r="V89" s="509"/>
      <c r="W89" s="509"/>
      <c r="X89" s="509"/>
      <c r="Y89" s="509"/>
      <c r="Z89" s="509"/>
      <c r="AA89" s="509"/>
      <c r="AB89" s="509"/>
      <c r="AC89" s="509"/>
      <c r="AD89" s="509"/>
      <c r="AE89" s="509"/>
      <c r="AF89" s="509"/>
      <c r="AG89" s="509"/>
      <c r="AH89" s="509"/>
      <c r="AI89" s="509"/>
      <c r="AJ89" s="509"/>
      <c r="AK89" s="509"/>
      <c r="AL89" s="509"/>
      <c r="AM89" s="509"/>
      <c r="AN89" s="509"/>
      <c r="AO89" s="509"/>
      <c r="AP89" s="509"/>
      <c r="AQ89" s="509"/>
      <c r="AR89" s="509"/>
      <c r="AS89" s="509"/>
      <c r="AT89" s="509"/>
      <c r="AU89" s="509"/>
      <c r="AV89" s="509"/>
      <c r="AW89" s="509"/>
      <c r="AX89" s="509"/>
      <c r="AY89" s="509"/>
      <c r="AZ89" s="509"/>
      <c r="BA89" s="509"/>
      <c r="BB89" s="509"/>
      <c r="BC89" s="509"/>
      <c r="BD89" s="509"/>
      <c r="BE89" s="509"/>
      <c r="BF89" s="509"/>
      <c r="BG89" s="509"/>
      <c r="BH89" s="509"/>
      <c r="BI89" s="509"/>
      <c r="BJ89" s="509"/>
      <c r="BK89" s="509"/>
      <c r="BL89" s="509">
        <v>29</v>
      </c>
      <c r="BM89" s="509">
        <v>33</v>
      </c>
      <c r="BN89" s="509">
        <v>40</v>
      </c>
      <c r="BO89" s="509">
        <v>44</v>
      </c>
      <c r="BP89" s="509">
        <v>52</v>
      </c>
      <c r="BQ89" s="509">
        <v>0</v>
      </c>
      <c r="BR89" s="509">
        <v>0</v>
      </c>
      <c r="BS89" s="509">
        <v>0</v>
      </c>
      <c r="BT89" s="509">
        <v>0</v>
      </c>
      <c r="BU89" s="509">
        <v>0</v>
      </c>
      <c r="BV89" s="509">
        <v>0</v>
      </c>
      <c r="BW89" s="509">
        <v>0</v>
      </c>
      <c r="BX89" s="484">
        <v>0</v>
      </c>
      <c r="BY89" s="484">
        <v>0</v>
      </c>
      <c r="BZ89" s="484">
        <v>0</v>
      </c>
      <c r="CA89" s="484">
        <v>0</v>
      </c>
      <c r="CB89" s="484">
        <v>0</v>
      </c>
      <c r="CC89" s="484">
        <v>0</v>
      </c>
      <c r="CD89" s="484">
        <v>0</v>
      </c>
      <c r="CE89" s="484">
        <v>0</v>
      </c>
      <c r="CF89" s="484">
        <v>0</v>
      </c>
      <c r="CG89" s="485">
        <v>0</v>
      </c>
    </row>
    <row r="90" spans="1:85" x14ac:dyDescent="0.35">
      <c r="A90" s="600"/>
      <c r="B90" s="62" t="s">
        <v>807</v>
      </c>
      <c r="D90" s="509"/>
      <c r="E90" s="509"/>
      <c r="F90" s="509"/>
      <c r="G90" s="509"/>
      <c r="H90" s="509"/>
      <c r="I90" s="509"/>
      <c r="J90" s="509"/>
      <c r="K90" s="509"/>
      <c r="L90" s="509"/>
      <c r="M90" s="509"/>
      <c r="N90" s="509"/>
      <c r="O90" s="509"/>
      <c r="P90" s="509"/>
      <c r="Q90" s="509"/>
      <c r="R90" s="509"/>
      <c r="S90" s="509"/>
      <c r="T90" s="509"/>
      <c r="U90" s="509"/>
      <c r="V90" s="509"/>
      <c r="W90" s="509"/>
      <c r="X90" s="509"/>
      <c r="Y90" s="509"/>
      <c r="Z90" s="509"/>
      <c r="AA90" s="509"/>
      <c r="AB90" s="509"/>
      <c r="AC90" s="509"/>
      <c r="AD90" s="509"/>
      <c r="AE90" s="509"/>
      <c r="AF90" s="509"/>
      <c r="AG90" s="509"/>
      <c r="AH90" s="509"/>
      <c r="AI90" s="509"/>
      <c r="AJ90" s="509"/>
      <c r="AK90" s="509"/>
      <c r="AL90" s="509"/>
      <c r="AM90" s="509"/>
      <c r="AN90" s="509"/>
      <c r="AO90" s="509"/>
      <c r="AP90" s="509"/>
      <c r="AQ90" s="509"/>
      <c r="AR90" s="509"/>
      <c r="AS90" s="509"/>
      <c r="AT90" s="509"/>
      <c r="AU90" s="509"/>
      <c r="AV90" s="509"/>
      <c r="AW90" s="509"/>
      <c r="AX90" s="509"/>
      <c r="AY90" s="509"/>
      <c r="AZ90" s="509"/>
      <c r="BA90" s="509"/>
      <c r="BB90" s="509"/>
      <c r="BC90" s="509"/>
      <c r="BD90" s="509"/>
      <c r="BE90" s="509"/>
      <c r="BF90" s="509"/>
      <c r="BG90" s="509"/>
      <c r="BH90" s="509"/>
      <c r="BI90" s="509"/>
      <c r="BJ90" s="509"/>
      <c r="BK90" s="509"/>
      <c r="BL90" s="509">
        <v>8</v>
      </c>
      <c r="BM90" s="509">
        <v>9</v>
      </c>
      <c r="BN90" s="509">
        <v>9</v>
      </c>
      <c r="BO90" s="509">
        <v>9</v>
      </c>
      <c r="BP90" s="509">
        <v>9</v>
      </c>
      <c r="BQ90" s="509">
        <v>0</v>
      </c>
      <c r="BR90" s="509">
        <v>0</v>
      </c>
      <c r="BS90" s="509">
        <v>0</v>
      </c>
      <c r="BT90" s="509">
        <v>0</v>
      </c>
      <c r="BU90" s="509">
        <v>0</v>
      </c>
      <c r="BV90" s="509">
        <v>0</v>
      </c>
      <c r="BW90" s="509">
        <v>0</v>
      </c>
      <c r="BX90" s="484">
        <v>0</v>
      </c>
      <c r="BY90" s="484">
        <v>0</v>
      </c>
      <c r="BZ90" s="484">
        <v>0</v>
      </c>
      <c r="CA90" s="484">
        <v>0</v>
      </c>
      <c r="CB90" s="484">
        <v>0</v>
      </c>
      <c r="CC90" s="484">
        <v>0</v>
      </c>
      <c r="CD90" s="484">
        <v>0</v>
      </c>
      <c r="CE90" s="484">
        <v>0</v>
      </c>
      <c r="CF90" s="484">
        <v>0</v>
      </c>
      <c r="CG90" s="485">
        <v>0</v>
      </c>
    </row>
    <row r="91" spans="1:85" x14ac:dyDescent="0.35">
      <c r="A91" s="600"/>
      <c r="B91" s="62" t="s">
        <v>35</v>
      </c>
      <c r="D91" s="509"/>
      <c r="E91" s="509"/>
      <c r="F91" s="509"/>
      <c r="G91" s="509"/>
      <c r="H91" s="509"/>
      <c r="I91" s="509"/>
      <c r="J91" s="509"/>
      <c r="K91" s="509"/>
      <c r="L91" s="509"/>
      <c r="M91" s="509"/>
      <c r="N91" s="509"/>
      <c r="O91" s="509"/>
      <c r="P91" s="509"/>
      <c r="Q91" s="509"/>
      <c r="R91" s="509"/>
      <c r="S91" s="509"/>
      <c r="T91" s="509"/>
      <c r="U91" s="509"/>
      <c r="V91" s="509"/>
      <c r="W91" s="509"/>
      <c r="X91" s="509"/>
      <c r="Y91" s="509"/>
      <c r="Z91" s="509"/>
      <c r="AA91" s="509"/>
      <c r="AB91" s="509"/>
      <c r="AC91" s="509"/>
      <c r="AD91" s="509"/>
      <c r="AE91" s="509"/>
      <c r="AF91" s="509"/>
      <c r="AG91" s="509"/>
      <c r="AH91" s="509"/>
      <c r="AI91" s="509"/>
      <c r="AJ91" s="509"/>
      <c r="AK91" s="509"/>
      <c r="AL91" s="509"/>
      <c r="AM91" s="509"/>
      <c r="AN91" s="509"/>
      <c r="AO91" s="509"/>
      <c r="AP91" s="509"/>
      <c r="AQ91" s="509"/>
      <c r="AR91" s="509"/>
      <c r="AS91" s="509"/>
      <c r="AT91" s="509"/>
      <c r="AU91" s="509"/>
      <c r="AV91" s="509"/>
      <c r="AW91" s="509"/>
      <c r="AX91" s="509"/>
      <c r="AY91" s="509"/>
      <c r="AZ91" s="509"/>
      <c r="BA91" s="509"/>
      <c r="BB91" s="509"/>
      <c r="BC91" s="509"/>
      <c r="BD91" s="509"/>
      <c r="BE91" s="509"/>
      <c r="BF91" s="509"/>
      <c r="BG91" s="509"/>
      <c r="BH91" s="509"/>
      <c r="BI91" s="509"/>
      <c r="BJ91" s="509"/>
      <c r="BK91" s="509"/>
      <c r="BL91" s="509">
        <v>433</v>
      </c>
      <c r="BM91" s="509">
        <v>444</v>
      </c>
      <c r="BN91" s="509">
        <v>453</v>
      </c>
      <c r="BO91" s="509">
        <v>460</v>
      </c>
      <c r="BP91" s="509">
        <v>496</v>
      </c>
      <c r="BQ91" s="509">
        <v>0</v>
      </c>
      <c r="BR91" s="509">
        <v>0</v>
      </c>
      <c r="BS91" s="509">
        <v>0</v>
      </c>
      <c r="BT91" s="509">
        <v>0</v>
      </c>
      <c r="BU91" s="509">
        <v>0</v>
      </c>
      <c r="BV91" s="509">
        <v>0</v>
      </c>
      <c r="BW91" s="509">
        <v>0</v>
      </c>
      <c r="BX91" s="484">
        <v>0</v>
      </c>
      <c r="BY91" s="484">
        <v>0</v>
      </c>
      <c r="BZ91" s="484">
        <v>0</v>
      </c>
      <c r="CA91" s="484">
        <v>0</v>
      </c>
      <c r="CB91" s="484">
        <v>0</v>
      </c>
      <c r="CC91" s="484">
        <v>0</v>
      </c>
      <c r="CD91" s="484">
        <v>0</v>
      </c>
      <c r="CE91" s="484">
        <v>0</v>
      </c>
      <c r="CF91" s="484">
        <v>0</v>
      </c>
      <c r="CG91" s="485">
        <v>0</v>
      </c>
    </row>
    <row r="92" spans="1:85" x14ac:dyDescent="0.35">
      <c r="A92" s="600"/>
      <c r="B92" s="62" t="s">
        <v>808</v>
      </c>
      <c r="D92" s="509"/>
      <c r="E92" s="509"/>
      <c r="F92" s="509"/>
      <c r="G92" s="509"/>
      <c r="H92" s="509"/>
      <c r="I92" s="509"/>
      <c r="J92" s="509"/>
      <c r="K92" s="509"/>
      <c r="L92" s="509"/>
      <c r="M92" s="509"/>
      <c r="N92" s="509"/>
      <c r="O92" s="509"/>
      <c r="P92" s="509"/>
      <c r="Q92" s="509"/>
      <c r="R92" s="509"/>
      <c r="S92" s="509"/>
      <c r="T92" s="509"/>
      <c r="U92" s="509"/>
      <c r="V92" s="509"/>
      <c r="W92" s="509"/>
      <c r="X92" s="509"/>
      <c r="Y92" s="509"/>
      <c r="Z92" s="509"/>
      <c r="AA92" s="509"/>
      <c r="AB92" s="509"/>
      <c r="AC92" s="509"/>
      <c r="AD92" s="509"/>
      <c r="AE92" s="509"/>
      <c r="AF92" s="509"/>
      <c r="AG92" s="509"/>
      <c r="AH92" s="509"/>
      <c r="AI92" s="509"/>
      <c r="AJ92" s="509"/>
      <c r="AK92" s="509"/>
      <c r="AL92" s="509"/>
      <c r="AM92" s="509"/>
      <c r="AN92" s="509"/>
      <c r="AO92" s="509"/>
      <c r="AP92" s="509"/>
      <c r="AQ92" s="509"/>
      <c r="AR92" s="509"/>
      <c r="AS92" s="509"/>
      <c r="AT92" s="509"/>
      <c r="AU92" s="509"/>
      <c r="AV92" s="509"/>
      <c r="AW92" s="509"/>
      <c r="AX92" s="509"/>
      <c r="AY92" s="509"/>
      <c r="AZ92" s="509"/>
      <c r="BA92" s="509"/>
      <c r="BB92" s="509"/>
      <c r="BC92" s="509"/>
      <c r="BD92" s="509"/>
      <c r="BE92" s="509"/>
      <c r="BF92" s="509"/>
      <c r="BG92" s="509"/>
      <c r="BH92" s="509"/>
      <c r="BI92" s="509"/>
      <c r="BJ92" s="509"/>
      <c r="BK92" s="509"/>
      <c r="BL92" s="509">
        <v>332</v>
      </c>
      <c r="BM92" s="509">
        <v>424</v>
      </c>
      <c r="BN92" s="509">
        <v>571</v>
      </c>
      <c r="BO92" s="509">
        <v>667</v>
      </c>
      <c r="BP92" s="509">
        <v>751</v>
      </c>
      <c r="BQ92" s="509">
        <v>0</v>
      </c>
      <c r="BR92" s="509">
        <v>0</v>
      </c>
      <c r="BS92" s="509">
        <v>0</v>
      </c>
      <c r="BT92" s="509">
        <v>0</v>
      </c>
      <c r="BU92" s="509">
        <v>0</v>
      </c>
      <c r="BV92" s="509">
        <v>0</v>
      </c>
      <c r="BW92" s="509">
        <v>0</v>
      </c>
      <c r="BX92" s="484">
        <v>0</v>
      </c>
      <c r="BY92" s="484">
        <v>0</v>
      </c>
      <c r="BZ92" s="484">
        <v>0</v>
      </c>
      <c r="CA92" s="484">
        <v>0</v>
      </c>
      <c r="CB92" s="484">
        <v>0</v>
      </c>
      <c r="CC92" s="484">
        <v>0</v>
      </c>
      <c r="CD92" s="484">
        <v>0</v>
      </c>
      <c r="CE92" s="484">
        <v>0</v>
      </c>
      <c r="CF92" s="484">
        <v>0</v>
      </c>
      <c r="CG92" s="485">
        <v>0</v>
      </c>
    </row>
    <row r="93" spans="1:85" ht="26.25" customHeight="1" x14ac:dyDescent="0.35">
      <c r="A93" s="600"/>
      <c r="B93" s="42" t="s">
        <v>809</v>
      </c>
      <c r="D93" s="509"/>
      <c r="E93" s="509"/>
      <c r="F93" s="509"/>
      <c r="G93" s="509"/>
      <c r="H93" s="509"/>
      <c r="I93" s="509"/>
      <c r="J93" s="509"/>
      <c r="K93" s="509"/>
      <c r="L93" s="509"/>
      <c r="M93" s="509"/>
      <c r="N93" s="509"/>
      <c r="O93" s="509"/>
      <c r="P93" s="509"/>
      <c r="Q93" s="509"/>
      <c r="R93" s="509"/>
      <c r="S93" s="509"/>
      <c r="T93" s="509"/>
      <c r="U93" s="509"/>
      <c r="V93" s="509"/>
      <c r="W93" s="509"/>
      <c r="X93" s="509"/>
      <c r="Y93" s="509"/>
      <c r="Z93" s="509"/>
      <c r="AA93" s="509"/>
      <c r="AB93" s="509"/>
      <c r="AC93" s="509"/>
      <c r="AD93" s="509"/>
      <c r="AE93" s="509"/>
      <c r="AF93" s="509"/>
      <c r="AG93" s="509"/>
      <c r="AH93" s="509"/>
      <c r="AI93" s="509"/>
      <c r="AJ93" s="509"/>
      <c r="AK93" s="509"/>
      <c r="AL93" s="509"/>
      <c r="AM93" s="509"/>
      <c r="AN93" s="509"/>
      <c r="AO93" s="509"/>
      <c r="AP93" s="509"/>
      <c r="AQ93" s="509"/>
      <c r="AR93" s="509">
        <v>3013</v>
      </c>
      <c r="AS93" s="509">
        <v>2979</v>
      </c>
      <c r="AT93" s="509">
        <v>3735</v>
      </c>
      <c r="AU93" s="509">
        <v>3159</v>
      </c>
      <c r="AV93" s="509">
        <v>2996</v>
      </c>
      <c r="AW93" s="509">
        <v>2838</v>
      </c>
      <c r="AX93" s="509">
        <v>2801</v>
      </c>
      <c r="AY93" s="509">
        <v>2769</v>
      </c>
      <c r="AZ93" s="509">
        <v>2692</v>
      </c>
      <c r="BA93" s="509">
        <v>2623</v>
      </c>
      <c r="BB93" s="509">
        <v>2567</v>
      </c>
      <c r="BC93" s="509">
        <v>2471</v>
      </c>
      <c r="BD93" s="509">
        <v>2387</v>
      </c>
      <c r="BE93" s="509">
        <v>2371</v>
      </c>
      <c r="BF93" s="509">
        <v>2357</v>
      </c>
      <c r="BG93" s="509">
        <v>2335</v>
      </c>
      <c r="BH93" s="509">
        <v>2442</v>
      </c>
      <c r="BI93" s="509">
        <v>2426</v>
      </c>
      <c r="BJ93" s="509">
        <v>2510</v>
      </c>
      <c r="BK93" s="509">
        <v>2535</v>
      </c>
      <c r="BL93" s="509">
        <v>2592</v>
      </c>
      <c r="BM93" s="509">
        <v>2631</v>
      </c>
      <c r="BN93" s="509">
        <v>2633</v>
      </c>
      <c r="BO93" s="509">
        <v>2620</v>
      </c>
      <c r="BP93" s="509">
        <v>2544</v>
      </c>
      <c r="BQ93" s="509">
        <v>0</v>
      </c>
      <c r="BR93" s="509">
        <v>0</v>
      </c>
      <c r="BS93" s="509">
        <v>0</v>
      </c>
      <c r="BT93" s="509">
        <v>0</v>
      </c>
      <c r="BU93" s="509">
        <v>0</v>
      </c>
      <c r="BV93" s="509">
        <v>0</v>
      </c>
      <c r="BW93" s="509">
        <v>0</v>
      </c>
      <c r="BX93" s="484">
        <v>0</v>
      </c>
      <c r="BY93" s="484">
        <v>0</v>
      </c>
      <c r="BZ93" s="484">
        <v>0</v>
      </c>
      <c r="CA93" s="484">
        <v>0</v>
      </c>
      <c r="CB93" s="484">
        <v>0</v>
      </c>
      <c r="CC93" s="484">
        <v>0</v>
      </c>
      <c r="CD93" s="484">
        <v>0</v>
      </c>
      <c r="CE93" s="484">
        <v>0</v>
      </c>
      <c r="CF93" s="484">
        <v>0</v>
      </c>
      <c r="CG93" s="485">
        <v>0</v>
      </c>
    </row>
    <row r="94" spans="1:85" x14ac:dyDescent="0.35">
      <c r="A94" s="600"/>
      <c r="B94" s="42" t="s">
        <v>810</v>
      </c>
      <c r="D94" s="509"/>
      <c r="E94" s="509"/>
      <c r="F94" s="509"/>
      <c r="G94" s="509"/>
      <c r="H94" s="509"/>
      <c r="I94" s="509"/>
      <c r="J94" s="509"/>
      <c r="K94" s="509"/>
      <c r="L94" s="509"/>
      <c r="M94" s="509"/>
      <c r="N94" s="509"/>
      <c r="O94" s="509"/>
      <c r="P94" s="509"/>
      <c r="Q94" s="509"/>
      <c r="R94" s="509"/>
      <c r="S94" s="509"/>
      <c r="T94" s="509"/>
      <c r="U94" s="509"/>
      <c r="V94" s="509"/>
      <c r="W94" s="509"/>
      <c r="X94" s="509"/>
      <c r="Y94" s="509"/>
      <c r="Z94" s="509"/>
      <c r="AA94" s="509"/>
      <c r="AB94" s="509"/>
      <c r="AC94" s="509"/>
      <c r="AD94" s="509"/>
      <c r="AE94" s="509"/>
      <c r="AF94" s="509"/>
      <c r="AG94" s="509"/>
      <c r="AH94" s="509"/>
      <c r="AI94" s="509"/>
      <c r="AJ94" s="509"/>
      <c r="AK94" s="509"/>
      <c r="AL94" s="509"/>
      <c r="AM94" s="509"/>
      <c r="AN94" s="509"/>
      <c r="AO94" s="509"/>
      <c r="AP94" s="509"/>
      <c r="AQ94" s="509"/>
      <c r="AR94" s="509">
        <v>2131</v>
      </c>
      <c r="AS94" s="509">
        <v>2221</v>
      </c>
      <c r="AT94" s="509">
        <v>2991</v>
      </c>
      <c r="AU94" s="509">
        <v>3209</v>
      </c>
      <c r="AV94" s="509">
        <v>3708</v>
      </c>
      <c r="AW94" s="509">
        <v>2628</v>
      </c>
      <c r="AX94" s="509">
        <v>2814</v>
      </c>
      <c r="AY94" s="509">
        <v>2921</v>
      </c>
      <c r="AZ94" s="509">
        <v>2927</v>
      </c>
      <c r="BA94" s="509">
        <v>2856</v>
      </c>
      <c r="BB94" s="509">
        <v>2740</v>
      </c>
      <c r="BC94" s="509">
        <v>2580</v>
      </c>
      <c r="BD94" s="509">
        <v>2374</v>
      </c>
      <c r="BE94" s="509">
        <v>2293</v>
      </c>
      <c r="BF94" s="509">
        <v>2268</v>
      </c>
      <c r="BG94" s="509">
        <v>2358</v>
      </c>
      <c r="BH94" s="509">
        <v>2473</v>
      </c>
      <c r="BI94" s="509">
        <v>2603</v>
      </c>
      <c r="BJ94" s="509">
        <v>2570</v>
      </c>
      <c r="BK94" s="509">
        <v>2533</v>
      </c>
      <c r="BL94" s="509">
        <v>2566</v>
      </c>
      <c r="BM94" s="509">
        <v>2940</v>
      </c>
      <c r="BN94" s="509">
        <v>3172</v>
      </c>
      <c r="BO94" s="509">
        <v>3254</v>
      </c>
      <c r="BP94" s="509">
        <v>3368</v>
      </c>
      <c r="BQ94" s="509">
        <v>0</v>
      </c>
      <c r="BR94" s="509">
        <v>0</v>
      </c>
      <c r="BS94" s="509">
        <v>0</v>
      </c>
      <c r="BT94" s="509">
        <v>0</v>
      </c>
      <c r="BU94" s="509">
        <v>0</v>
      </c>
      <c r="BV94" s="509">
        <v>0</v>
      </c>
      <c r="BW94" s="509">
        <v>0</v>
      </c>
      <c r="BX94" s="484">
        <v>0</v>
      </c>
      <c r="BY94" s="484">
        <v>0</v>
      </c>
      <c r="BZ94" s="484">
        <v>0</v>
      </c>
      <c r="CA94" s="484">
        <v>0</v>
      </c>
      <c r="CB94" s="484">
        <v>0</v>
      </c>
      <c r="CC94" s="484">
        <v>0</v>
      </c>
      <c r="CD94" s="484">
        <v>0</v>
      </c>
      <c r="CE94" s="484">
        <v>0</v>
      </c>
      <c r="CF94" s="484">
        <v>0</v>
      </c>
      <c r="CG94" s="485">
        <v>0</v>
      </c>
    </row>
    <row r="95" spans="1:85" ht="26.25" customHeight="1" x14ac:dyDescent="0.35">
      <c r="A95" s="64"/>
      <c r="B95" s="42" t="s">
        <v>811</v>
      </c>
      <c r="D95" s="509"/>
      <c r="E95" s="509"/>
      <c r="F95" s="509"/>
      <c r="G95" s="509"/>
      <c r="H95" s="509"/>
      <c r="I95" s="509"/>
      <c r="J95" s="509"/>
      <c r="K95" s="509"/>
      <c r="L95" s="509"/>
      <c r="M95" s="509"/>
      <c r="N95" s="509"/>
      <c r="O95" s="509"/>
      <c r="P95" s="509"/>
      <c r="Q95" s="509"/>
      <c r="R95" s="509"/>
      <c r="S95" s="509"/>
      <c r="T95" s="509"/>
      <c r="U95" s="509"/>
      <c r="V95" s="509"/>
      <c r="W95" s="509"/>
      <c r="X95" s="509"/>
      <c r="Y95" s="509"/>
      <c r="Z95" s="509"/>
      <c r="AA95" s="509"/>
      <c r="AB95" s="509"/>
      <c r="AC95" s="509"/>
      <c r="AD95" s="509"/>
      <c r="AE95" s="509"/>
      <c r="AF95" s="509"/>
      <c r="AG95" s="509"/>
      <c r="AH95" s="509"/>
      <c r="AI95" s="509"/>
      <c r="AJ95" s="509"/>
      <c r="AK95" s="509"/>
      <c r="AL95" s="509"/>
      <c r="AM95" s="509"/>
      <c r="AN95" s="509"/>
      <c r="AO95" s="509"/>
      <c r="AP95" s="509"/>
      <c r="AQ95" s="509"/>
      <c r="AR95" s="509"/>
      <c r="AS95" s="509"/>
      <c r="AT95" s="509"/>
      <c r="AU95" s="509"/>
      <c r="AV95" s="509"/>
      <c r="AW95" s="509"/>
      <c r="AX95" s="509"/>
      <c r="AY95" s="509"/>
      <c r="AZ95" s="509"/>
      <c r="BA95" s="509"/>
      <c r="BB95" s="509"/>
      <c r="BC95" s="509"/>
      <c r="BD95" s="509"/>
      <c r="BE95" s="509"/>
      <c r="BF95" s="509"/>
      <c r="BG95" s="509"/>
      <c r="BH95" s="509"/>
      <c r="BI95" s="509"/>
      <c r="BJ95" s="509"/>
      <c r="BK95" s="509"/>
      <c r="BL95" s="509"/>
      <c r="BM95" s="509"/>
      <c r="BN95" s="509"/>
      <c r="BO95" s="509"/>
      <c r="BP95" s="509"/>
      <c r="BQ95" s="509"/>
      <c r="BR95" s="509"/>
      <c r="BS95" s="509"/>
      <c r="BT95" s="509"/>
      <c r="BU95" s="509"/>
      <c r="BV95" s="509"/>
      <c r="BW95" s="509"/>
      <c r="BX95" s="484"/>
      <c r="BY95" s="484"/>
      <c r="BZ95" s="484"/>
      <c r="CA95" s="484"/>
      <c r="CB95" s="484"/>
      <c r="CC95" s="484"/>
      <c r="CD95" s="484"/>
      <c r="CE95" s="484"/>
      <c r="CF95" s="484"/>
      <c r="CG95" s="485"/>
    </row>
    <row r="96" spans="1:85" x14ac:dyDescent="0.35">
      <c r="A96" s="600"/>
      <c r="B96" s="62" t="s">
        <v>812</v>
      </c>
      <c r="D96" s="509"/>
      <c r="E96" s="509"/>
      <c r="F96" s="509"/>
      <c r="G96" s="509"/>
      <c r="H96" s="509"/>
      <c r="I96" s="509"/>
      <c r="J96" s="509"/>
      <c r="K96" s="509"/>
      <c r="L96" s="509"/>
      <c r="M96" s="509"/>
      <c r="N96" s="509"/>
      <c r="O96" s="509"/>
      <c r="P96" s="509"/>
      <c r="Q96" s="509"/>
      <c r="R96" s="509"/>
      <c r="S96" s="509"/>
      <c r="T96" s="509"/>
      <c r="U96" s="509"/>
      <c r="V96" s="509"/>
      <c r="W96" s="509"/>
      <c r="X96" s="509"/>
      <c r="Y96" s="509"/>
      <c r="Z96" s="509"/>
      <c r="AA96" s="509"/>
      <c r="AB96" s="509"/>
      <c r="AC96" s="509"/>
      <c r="AD96" s="509"/>
      <c r="AE96" s="509"/>
      <c r="AF96" s="509"/>
      <c r="AG96" s="509"/>
      <c r="AH96" s="509"/>
      <c r="AI96" s="509"/>
      <c r="AJ96" s="509"/>
      <c r="AK96" s="509"/>
      <c r="AL96" s="509"/>
      <c r="AM96" s="509"/>
      <c r="AN96" s="509"/>
      <c r="AO96" s="509"/>
      <c r="AP96" s="509"/>
      <c r="AQ96" s="509"/>
      <c r="AR96" s="509">
        <v>3013</v>
      </c>
      <c r="AS96" s="509">
        <v>2979</v>
      </c>
      <c r="AT96" s="509">
        <v>3735</v>
      </c>
      <c r="AU96" s="509">
        <v>3159</v>
      </c>
      <c r="AV96" s="509">
        <v>2996</v>
      </c>
      <c r="AW96" s="509">
        <v>2838</v>
      </c>
      <c r="AX96" s="509">
        <v>2801</v>
      </c>
      <c r="AY96" s="509">
        <v>2769</v>
      </c>
      <c r="AZ96" s="509">
        <v>2692</v>
      </c>
      <c r="BA96" s="509">
        <v>2623</v>
      </c>
      <c r="BB96" s="509">
        <v>2567</v>
      </c>
      <c r="BC96" s="509">
        <v>2471</v>
      </c>
      <c r="BD96" s="509">
        <v>2387</v>
      </c>
      <c r="BE96" s="509">
        <v>2371</v>
      </c>
      <c r="BF96" s="509">
        <v>2357</v>
      </c>
      <c r="BG96" s="509">
        <v>2335</v>
      </c>
      <c r="BH96" s="509">
        <v>2442</v>
      </c>
      <c r="BI96" s="509">
        <v>2426</v>
      </c>
      <c r="BJ96" s="509">
        <v>2510</v>
      </c>
      <c r="BK96" s="509">
        <v>2535</v>
      </c>
      <c r="BL96" s="509">
        <v>2592</v>
      </c>
      <c r="BM96" s="509">
        <v>2631</v>
      </c>
      <c r="BN96" s="509">
        <v>2633</v>
      </c>
      <c r="BO96" s="509">
        <v>2620</v>
      </c>
      <c r="BP96" s="509">
        <v>2544</v>
      </c>
      <c r="BQ96" s="509">
        <v>0</v>
      </c>
      <c r="BR96" s="509">
        <v>0</v>
      </c>
      <c r="BS96" s="509">
        <v>0</v>
      </c>
      <c r="BT96" s="509">
        <v>0</v>
      </c>
      <c r="BU96" s="509">
        <v>0</v>
      </c>
      <c r="BV96" s="509">
        <v>0</v>
      </c>
      <c r="BW96" s="509">
        <v>0</v>
      </c>
      <c r="BX96" s="484">
        <v>0</v>
      </c>
      <c r="BY96" s="484">
        <v>0</v>
      </c>
      <c r="BZ96" s="484">
        <v>0</v>
      </c>
      <c r="CA96" s="484">
        <v>0</v>
      </c>
      <c r="CB96" s="484">
        <v>0</v>
      </c>
      <c r="CC96" s="484">
        <v>0</v>
      </c>
      <c r="CD96" s="484">
        <v>0</v>
      </c>
      <c r="CE96" s="484">
        <v>0</v>
      </c>
      <c r="CF96" s="484">
        <v>0</v>
      </c>
      <c r="CG96" s="485">
        <v>0</v>
      </c>
    </row>
    <row r="97" spans="1:85" x14ac:dyDescent="0.35">
      <c r="A97" s="600"/>
      <c r="B97" s="62" t="s">
        <v>586</v>
      </c>
      <c r="D97" s="509"/>
      <c r="E97" s="509"/>
      <c r="F97" s="509"/>
      <c r="G97" s="509"/>
      <c r="H97" s="509"/>
      <c r="I97" s="509"/>
      <c r="J97" s="509"/>
      <c r="K97" s="509"/>
      <c r="L97" s="509"/>
      <c r="M97" s="509"/>
      <c r="N97" s="509"/>
      <c r="O97" s="509"/>
      <c r="P97" s="509"/>
      <c r="Q97" s="509"/>
      <c r="R97" s="509"/>
      <c r="S97" s="509"/>
      <c r="T97" s="509"/>
      <c r="U97" s="509"/>
      <c r="V97" s="509"/>
      <c r="W97" s="509"/>
      <c r="X97" s="509"/>
      <c r="Y97" s="509"/>
      <c r="Z97" s="509"/>
      <c r="AA97" s="509"/>
      <c r="AB97" s="509"/>
      <c r="AC97" s="509"/>
      <c r="AD97" s="509"/>
      <c r="AE97" s="509"/>
      <c r="AF97" s="509"/>
      <c r="AG97" s="509"/>
      <c r="AH97" s="509"/>
      <c r="AI97" s="509"/>
      <c r="AJ97" s="509"/>
      <c r="AK97" s="509"/>
      <c r="AL97" s="509"/>
      <c r="AM97" s="509"/>
      <c r="AN97" s="509"/>
      <c r="AO97" s="509"/>
      <c r="AP97" s="509"/>
      <c r="AQ97" s="509"/>
      <c r="AR97" s="509">
        <v>301</v>
      </c>
      <c r="AS97" s="509">
        <v>324</v>
      </c>
      <c r="AT97" s="509">
        <v>477</v>
      </c>
      <c r="AU97" s="509">
        <v>486</v>
      </c>
      <c r="AV97" s="509">
        <v>546</v>
      </c>
      <c r="AW97" s="509">
        <v>517</v>
      </c>
      <c r="AX97" s="509">
        <v>618</v>
      </c>
      <c r="AY97" s="509">
        <v>682</v>
      </c>
      <c r="AZ97" s="509">
        <v>718</v>
      </c>
      <c r="BA97" s="509">
        <v>766</v>
      </c>
      <c r="BB97" s="509">
        <v>810</v>
      </c>
      <c r="BC97" s="509">
        <v>828</v>
      </c>
      <c r="BD97" s="509">
        <v>843</v>
      </c>
      <c r="BE97" s="509">
        <v>870</v>
      </c>
      <c r="BF97" s="509">
        <v>898</v>
      </c>
      <c r="BG97" s="509">
        <v>952</v>
      </c>
      <c r="BH97" s="509">
        <v>1023</v>
      </c>
      <c r="BI97" s="509">
        <v>1085</v>
      </c>
      <c r="BJ97" s="509">
        <v>1065</v>
      </c>
      <c r="BK97" s="509">
        <v>1039</v>
      </c>
      <c r="BL97" s="509">
        <v>1056</v>
      </c>
      <c r="BM97" s="509">
        <v>1122</v>
      </c>
      <c r="BN97" s="509">
        <v>1168</v>
      </c>
      <c r="BO97" s="509">
        <v>1190</v>
      </c>
      <c r="BP97" s="509">
        <v>1194</v>
      </c>
      <c r="BQ97" s="509">
        <v>0</v>
      </c>
      <c r="BR97" s="509">
        <v>0</v>
      </c>
      <c r="BS97" s="509">
        <v>0</v>
      </c>
      <c r="BT97" s="509">
        <v>0</v>
      </c>
      <c r="BU97" s="509">
        <v>0</v>
      </c>
      <c r="BV97" s="509">
        <v>0</v>
      </c>
      <c r="BW97" s="509">
        <v>0</v>
      </c>
      <c r="BX97" s="484">
        <v>0</v>
      </c>
      <c r="BY97" s="484">
        <v>0</v>
      </c>
      <c r="BZ97" s="484">
        <v>0</v>
      </c>
      <c r="CA97" s="484">
        <v>0</v>
      </c>
      <c r="CB97" s="484">
        <v>0</v>
      </c>
      <c r="CC97" s="484">
        <v>0</v>
      </c>
      <c r="CD97" s="484">
        <v>0</v>
      </c>
      <c r="CE97" s="484">
        <v>0</v>
      </c>
      <c r="CF97" s="484">
        <v>0</v>
      </c>
      <c r="CG97" s="485">
        <v>0</v>
      </c>
    </row>
    <row r="98" spans="1:85" x14ac:dyDescent="0.35">
      <c r="A98" s="600"/>
      <c r="B98" s="62" t="s">
        <v>813</v>
      </c>
      <c r="D98" s="509"/>
      <c r="E98" s="509"/>
      <c r="F98" s="509"/>
      <c r="G98" s="509"/>
      <c r="H98" s="509"/>
      <c r="I98" s="509"/>
      <c r="J98" s="509"/>
      <c r="K98" s="509"/>
      <c r="L98" s="509"/>
      <c r="M98" s="509"/>
      <c r="N98" s="509"/>
      <c r="O98" s="509"/>
      <c r="P98" s="509"/>
      <c r="Q98" s="509"/>
      <c r="R98" s="509"/>
      <c r="S98" s="509"/>
      <c r="T98" s="509"/>
      <c r="U98" s="509"/>
      <c r="V98" s="509"/>
      <c r="W98" s="509"/>
      <c r="X98" s="509"/>
      <c r="Y98" s="509"/>
      <c r="Z98" s="509"/>
      <c r="AA98" s="509"/>
      <c r="AB98" s="509"/>
      <c r="AC98" s="509"/>
      <c r="AD98" s="509"/>
      <c r="AE98" s="509"/>
      <c r="AF98" s="509"/>
      <c r="AG98" s="509"/>
      <c r="AH98" s="509"/>
      <c r="AI98" s="509"/>
      <c r="AJ98" s="509"/>
      <c r="AK98" s="509"/>
      <c r="AL98" s="509"/>
      <c r="AM98" s="509"/>
      <c r="AN98" s="509"/>
      <c r="AO98" s="509"/>
      <c r="AP98" s="509"/>
      <c r="AQ98" s="509"/>
      <c r="AR98" s="509">
        <v>653</v>
      </c>
      <c r="AS98" s="509">
        <v>651</v>
      </c>
      <c r="AT98" s="509">
        <v>753</v>
      </c>
      <c r="AU98" s="509">
        <v>828</v>
      </c>
      <c r="AV98" s="509">
        <v>911</v>
      </c>
      <c r="AW98" s="509">
        <v>820</v>
      </c>
      <c r="AX98" s="509">
        <v>894</v>
      </c>
      <c r="AY98" s="509">
        <v>950</v>
      </c>
      <c r="AZ98" s="509">
        <v>942</v>
      </c>
      <c r="BA98" s="509">
        <v>928</v>
      </c>
      <c r="BB98" s="509">
        <v>915</v>
      </c>
      <c r="BC98" s="509">
        <v>877</v>
      </c>
      <c r="BD98" s="509">
        <v>797</v>
      </c>
      <c r="BE98" s="509">
        <v>766</v>
      </c>
      <c r="BF98" s="509">
        <v>742</v>
      </c>
      <c r="BG98" s="509">
        <v>769</v>
      </c>
      <c r="BH98" s="509">
        <v>811</v>
      </c>
      <c r="BI98" s="509">
        <v>848</v>
      </c>
      <c r="BJ98" s="509">
        <v>835</v>
      </c>
      <c r="BK98" s="509">
        <v>811</v>
      </c>
      <c r="BL98" s="509">
        <v>798</v>
      </c>
      <c r="BM98" s="509">
        <v>836</v>
      </c>
      <c r="BN98" s="509">
        <v>931</v>
      </c>
      <c r="BO98" s="509">
        <v>952</v>
      </c>
      <c r="BP98" s="509">
        <v>973</v>
      </c>
      <c r="BQ98" s="509">
        <v>0</v>
      </c>
      <c r="BR98" s="509">
        <v>0</v>
      </c>
      <c r="BS98" s="509">
        <v>0</v>
      </c>
      <c r="BT98" s="509">
        <v>0</v>
      </c>
      <c r="BU98" s="509">
        <v>0</v>
      </c>
      <c r="BV98" s="509">
        <v>0</v>
      </c>
      <c r="BW98" s="509">
        <v>0</v>
      </c>
      <c r="BX98" s="484">
        <v>0</v>
      </c>
      <c r="BY98" s="484">
        <v>0</v>
      </c>
      <c r="BZ98" s="484">
        <v>0</v>
      </c>
      <c r="CA98" s="484">
        <v>0</v>
      </c>
      <c r="CB98" s="484">
        <v>0</v>
      </c>
      <c r="CC98" s="484">
        <v>0</v>
      </c>
      <c r="CD98" s="484">
        <v>0</v>
      </c>
      <c r="CE98" s="484">
        <v>0</v>
      </c>
      <c r="CF98" s="484">
        <v>0</v>
      </c>
      <c r="CG98" s="485">
        <v>0</v>
      </c>
    </row>
    <row r="99" spans="1:85" x14ac:dyDescent="0.35">
      <c r="A99" s="42"/>
      <c r="B99" s="62" t="s">
        <v>542</v>
      </c>
      <c r="D99" s="509"/>
      <c r="E99" s="509"/>
      <c r="F99" s="509"/>
      <c r="G99" s="509"/>
      <c r="H99" s="509"/>
      <c r="I99" s="509"/>
      <c r="J99" s="509"/>
      <c r="K99" s="509"/>
      <c r="L99" s="509"/>
      <c r="M99" s="509"/>
      <c r="N99" s="509"/>
      <c r="O99" s="509"/>
      <c r="P99" s="509"/>
      <c r="Q99" s="509"/>
      <c r="R99" s="509"/>
      <c r="S99" s="509"/>
      <c r="T99" s="509"/>
      <c r="U99" s="509"/>
      <c r="V99" s="509"/>
      <c r="W99" s="509"/>
      <c r="X99" s="509"/>
      <c r="Y99" s="509"/>
      <c r="Z99" s="509"/>
      <c r="AA99" s="509"/>
      <c r="AB99" s="509"/>
      <c r="AC99" s="509"/>
      <c r="AD99" s="509"/>
      <c r="AE99" s="509"/>
      <c r="AF99" s="509"/>
      <c r="AG99" s="509"/>
      <c r="AH99" s="509"/>
      <c r="AI99" s="509"/>
      <c r="AJ99" s="509"/>
      <c r="AK99" s="509"/>
      <c r="AL99" s="509"/>
      <c r="AM99" s="509"/>
      <c r="AN99" s="509"/>
      <c r="AO99" s="509"/>
      <c r="AP99" s="509"/>
      <c r="AQ99" s="509"/>
      <c r="AR99" s="509">
        <v>797</v>
      </c>
      <c r="AS99" s="509">
        <v>822</v>
      </c>
      <c r="AT99" s="509">
        <v>1005</v>
      </c>
      <c r="AU99" s="509">
        <v>1344</v>
      </c>
      <c r="AV99" s="509">
        <v>1720</v>
      </c>
      <c r="AW99" s="509">
        <v>885</v>
      </c>
      <c r="AX99" s="509">
        <v>874</v>
      </c>
      <c r="AY99" s="509">
        <v>815</v>
      </c>
      <c r="AZ99" s="509">
        <v>758</v>
      </c>
      <c r="BA99" s="509">
        <v>625</v>
      </c>
      <c r="BB99" s="509">
        <v>513</v>
      </c>
      <c r="BC99" s="509">
        <v>431</v>
      </c>
      <c r="BD99" s="509">
        <v>361</v>
      </c>
      <c r="BE99" s="509">
        <v>312</v>
      </c>
      <c r="BF99" s="509">
        <v>290</v>
      </c>
      <c r="BG99" s="509">
        <v>297</v>
      </c>
      <c r="BH99" s="509">
        <v>288</v>
      </c>
      <c r="BI99" s="509">
        <v>304</v>
      </c>
      <c r="BJ99" s="509">
        <v>306</v>
      </c>
      <c r="BK99" s="509">
        <v>299</v>
      </c>
      <c r="BL99" s="509">
        <v>342</v>
      </c>
      <c r="BM99" s="509">
        <v>534</v>
      </c>
      <c r="BN99" s="509">
        <v>532</v>
      </c>
      <c r="BO99" s="509">
        <v>535</v>
      </c>
      <c r="BP99" s="509">
        <v>551</v>
      </c>
      <c r="BQ99" s="509">
        <v>0</v>
      </c>
      <c r="BR99" s="509">
        <v>0</v>
      </c>
      <c r="BS99" s="509">
        <v>0</v>
      </c>
      <c r="BT99" s="509">
        <v>0</v>
      </c>
      <c r="BU99" s="509">
        <v>0</v>
      </c>
      <c r="BV99" s="509">
        <v>0</v>
      </c>
      <c r="BW99" s="509">
        <v>0</v>
      </c>
      <c r="BX99" s="484">
        <v>0</v>
      </c>
      <c r="BY99" s="484">
        <v>0</v>
      </c>
      <c r="BZ99" s="484">
        <v>0</v>
      </c>
      <c r="CA99" s="484">
        <v>0</v>
      </c>
      <c r="CB99" s="484">
        <v>0</v>
      </c>
      <c r="CC99" s="484">
        <v>0</v>
      </c>
      <c r="CD99" s="484">
        <v>0</v>
      </c>
      <c r="CE99" s="484">
        <v>0</v>
      </c>
      <c r="CF99" s="484">
        <v>0</v>
      </c>
      <c r="CG99" s="485">
        <v>0</v>
      </c>
    </row>
    <row r="100" spans="1:85" x14ac:dyDescent="0.35">
      <c r="A100" s="600"/>
      <c r="B100" s="62" t="s">
        <v>814</v>
      </c>
      <c r="D100" s="509"/>
      <c r="E100" s="509"/>
      <c r="F100" s="509"/>
      <c r="G100" s="509"/>
      <c r="H100" s="509"/>
      <c r="I100" s="509"/>
      <c r="J100" s="509"/>
      <c r="K100" s="509"/>
      <c r="L100" s="509"/>
      <c r="M100" s="509"/>
      <c r="N100" s="509"/>
      <c r="O100" s="509"/>
      <c r="P100" s="509"/>
      <c r="Q100" s="509"/>
      <c r="R100" s="509"/>
      <c r="S100" s="509"/>
      <c r="T100" s="509"/>
      <c r="U100" s="509"/>
      <c r="V100" s="509"/>
      <c r="W100" s="509"/>
      <c r="X100" s="509"/>
      <c r="Y100" s="509"/>
      <c r="Z100" s="509"/>
      <c r="AA100" s="509"/>
      <c r="AB100" s="509"/>
      <c r="AC100" s="509"/>
      <c r="AD100" s="509"/>
      <c r="AE100" s="509"/>
      <c r="AF100" s="509"/>
      <c r="AG100" s="509"/>
      <c r="AH100" s="509"/>
      <c r="AI100" s="509"/>
      <c r="AJ100" s="509"/>
      <c r="AK100" s="509"/>
      <c r="AL100" s="509"/>
      <c r="AM100" s="509"/>
      <c r="AN100" s="509"/>
      <c r="AO100" s="509"/>
      <c r="AP100" s="509"/>
      <c r="AQ100" s="509"/>
      <c r="AR100" s="509">
        <v>380</v>
      </c>
      <c r="AS100" s="509">
        <v>424</v>
      </c>
      <c r="AT100" s="509">
        <v>755</v>
      </c>
      <c r="AU100" s="509">
        <v>550</v>
      </c>
      <c r="AV100" s="509">
        <v>530</v>
      </c>
      <c r="AW100" s="509">
        <v>407</v>
      </c>
      <c r="AX100" s="509">
        <v>427</v>
      </c>
      <c r="AY100" s="509">
        <v>474</v>
      </c>
      <c r="AZ100" s="509">
        <v>508</v>
      </c>
      <c r="BA100" s="509">
        <v>537</v>
      </c>
      <c r="BB100" s="509">
        <v>502</v>
      </c>
      <c r="BC100" s="509">
        <v>444</v>
      </c>
      <c r="BD100" s="509">
        <v>373</v>
      </c>
      <c r="BE100" s="509">
        <v>345</v>
      </c>
      <c r="BF100" s="509">
        <v>338</v>
      </c>
      <c r="BG100" s="509">
        <v>340</v>
      </c>
      <c r="BH100" s="509">
        <v>351</v>
      </c>
      <c r="BI100" s="509">
        <v>366</v>
      </c>
      <c r="BJ100" s="509">
        <v>364</v>
      </c>
      <c r="BK100" s="509">
        <v>385</v>
      </c>
      <c r="BL100" s="509">
        <v>371</v>
      </c>
      <c r="BM100" s="509">
        <v>447</v>
      </c>
      <c r="BN100" s="509">
        <v>542</v>
      </c>
      <c r="BO100" s="509">
        <v>577</v>
      </c>
      <c r="BP100" s="509">
        <v>650</v>
      </c>
      <c r="BQ100" s="509">
        <v>0</v>
      </c>
      <c r="BR100" s="509">
        <v>0</v>
      </c>
      <c r="BS100" s="509">
        <v>0</v>
      </c>
      <c r="BT100" s="509">
        <v>0</v>
      </c>
      <c r="BU100" s="509">
        <v>0</v>
      </c>
      <c r="BV100" s="509">
        <v>0</v>
      </c>
      <c r="BW100" s="509">
        <v>0</v>
      </c>
      <c r="BX100" s="484">
        <v>0</v>
      </c>
      <c r="BY100" s="484">
        <v>0</v>
      </c>
      <c r="BZ100" s="484">
        <v>0</v>
      </c>
      <c r="CA100" s="484">
        <v>0</v>
      </c>
      <c r="CB100" s="484">
        <v>0</v>
      </c>
      <c r="CC100" s="484">
        <v>0</v>
      </c>
      <c r="CD100" s="484">
        <v>0</v>
      </c>
      <c r="CE100" s="484">
        <v>0</v>
      </c>
      <c r="CF100" s="484">
        <v>0</v>
      </c>
      <c r="CG100" s="485">
        <v>0</v>
      </c>
    </row>
    <row r="101" spans="1:85" ht="26.25" customHeight="1" x14ac:dyDescent="0.35">
      <c r="A101" s="600"/>
      <c r="B101" s="62" t="s">
        <v>810</v>
      </c>
      <c r="D101" s="509"/>
      <c r="E101" s="509"/>
      <c r="F101" s="509"/>
      <c r="G101" s="509"/>
      <c r="H101" s="509"/>
      <c r="I101" s="509"/>
      <c r="J101" s="509"/>
      <c r="K101" s="509"/>
      <c r="L101" s="509"/>
      <c r="M101" s="509"/>
      <c r="N101" s="509"/>
      <c r="O101" s="509"/>
      <c r="P101" s="509"/>
      <c r="Q101" s="509"/>
      <c r="R101" s="509"/>
      <c r="S101" s="509"/>
      <c r="T101" s="509"/>
      <c r="U101" s="509"/>
      <c r="V101" s="509"/>
      <c r="W101" s="509"/>
      <c r="X101" s="509"/>
      <c r="Y101" s="509"/>
      <c r="Z101" s="509"/>
      <c r="AA101" s="509"/>
      <c r="AB101" s="509"/>
      <c r="AC101" s="509"/>
      <c r="AD101" s="509"/>
      <c r="AE101" s="509"/>
      <c r="AF101" s="509"/>
      <c r="AG101" s="509"/>
      <c r="AH101" s="509"/>
      <c r="AI101" s="509"/>
      <c r="AJ101" s="509"/>
      <c r="AK101" s="509"/>
      <c r="AL101" s="509"/>
      <c r="AM101" s="509"/>
      <c r="AN101" s="509"/>
      <c r="AO101" s="509"/>
      <c r="AP101" s="509"/>
      <c r="AQ101" s="509"/>
      <c r="AR101" s="509">
        <v>2131</v>
      </c>
      <c r="AS101" s="509">
        <v>2221</v>
      </c>
      <c r="AT101" s="509">
        <v>2991</v>
      </c>
      <c r="AU101" s="509">
        <v>3209</v>
      </c>
      <c r="AV101" s="509">
        <v>3708</v>
      </c>
      <c r="AW101" s="509">
        <v>2628</v>
      </c>
      <c r="AX101" s="509">
        <v>2814</v>
      </c>
      <c r="AY101" s="509">
        <v>2921</v>
      </c>
      <c r="AZ101" s="509">
        <v>2927</v>
      </c>
      <c r="BA101" s="509">
        <v>2856</v>
      </c>
      <c r="BB101" s="509">
        <v>2740</v>
      </c>
      <c r="BC101" s="509">
        <v>2580</v>
      </c>
      <c r="BD101" s="509">
        <v>2374</v>
      </c>
      <c r="BE101" s="509">
        <v>2293</v>
      </c>
      <c r="BF101" s="509">
        <v>2268</v>
      </c>
      <c r="BG101" s="509">
        <v>2358</v>
      </c>
      <c r="BH101" s="509">
        <v>2473</v>
      </c>
      <c r="BI101" s="509">
        <v>2603</v>
      </c>
      <c r="BJ101" s="509">
        <v>2570</v>
      </c>
      <c r="BK101" s="509">
        <v>2533</v>
      </c>
      <c r="BL101" s="509">
        <v>2566</v>
      </c>
      <c r="BM101" s="509">
        <v>2940</v>
      </c>
      <c r="BN101" s="509">
        <v>3172</v>
      </c>
      <c r="BO101" s="509">
        <v>3254</v>
      </c>
      <c r="BP101" s="509">
        <v>3368</v>
      </c>
      <c r="BQ101" s="509">
        <v>0</v>
      </c>
      <c r="BR101" s="509">
        <v>0</v>
      </c>
      <c r="BS101" s="509">
        <v>0</v>
      </c>
      <c r="BT101" s="509">
        <v>0</v>
      </c>
      <c r="BU101" s="509">
        <v>0</v>
      </c>
      <c r="BV101" s="509">
        <v>0</v>
      </c>
      <c r="BW101" s="509">
        <v>0</v>
      </c>
      <c r="BX101" s="484">
        <v>0</v>
      </c>
      <c r="BY101" s="484">
        <v>0</v>
      </c>
      <c r="BZ101" s="484">
        <v>0</v>
      </c>
      <c r="CA101" s="484">
        <v>0</v>
      </c>
      <c r="CB101" s="484">
        <v>0</v>
      </c>
      <c r="CC101" s="484">
        <v>0</v>
      </c>
      <c r="CD101" s="484">
        <v>0</v>
      </c>
      <c r="CE101" s="484">
        <v>0</v>
      </c>
      <c r="CF101" s="484">
        <v>0</v>
      </c>
      <c r="CG101" s="485">
        <v>0</v>
      </c>
    </row>
    <row r="102" spans="1:85" ht="26.25" customHeight="1" x14ac:dyDescent="0.35">
      <c r="A102" s="64"/>
      <c r="B102" s="64" t="s">
        <v>815</v>
      </c>
      <c r="D102" s="509"/>
      <c r="E102" s="509"/>
      <c r="F102" s="509"/>
      <c r="G102" s="509"/>
      <c r="H102" s="509"/>
      <c r="I102" s="509"/>
      <c r="J102" s="509"/>
      <c r="K102" s="509"/>
      <c r="L102" s="509"/>
      <c r="M102" s="509"/>
      <c r="N102" s="509"/>
      <c r="O102" s="509"/>
      <c r="P102" s="509"/>
      <c r="Q102" s="509"/>
      <c r="R102" s="509"/>
      <c r="S102" s="509"/>
      <c r="T102" s="509"/>
      <c r="U102" s="509"/>
      <c r="V102" s="509"/>
      <c r="W102" s="509"/>
      <c r="X102" s="509"/>
      <c r="Y102" s="509"/>
      <c r="Z102" s="509"/>
      <c r="AA102" s="509"/>
      <c r="AB102" s="509"/>
      <c r="AC102" s="509"/>
      <c r="AD102" s="509"/>
      <c r="AE102" s="509"/>
      <c r="AF102" s="509"/>
      <c r="AG102" s="509"/>
      <c r="AH102" s="509"/>
      <c r="AI102" s="509"/>
      <c r="AJ102" s="509"/>
      <c r="AK102" s="509"/>
      <c r="AL102" s="509"/>
      <c r="AM102" s="509"/>
      <c r="AN102" s="509"/>
      <c r="AO102" s="509"/>
      <c r="AP102" s="509"/>
      <c r="AQ102" s="509"/>
      <c r="AR102" s="509"/>
      <c r="AS102" s="509"/>
      <c r="AT102" s="509"/>
      <c r="AU102" s="509"/>
      <c r="AV102" s="509"/>
      <c r="AW102" s="509"/>
      <c r="AX102" s="509"/>
      <c r="AY102" s="509"/>
      <c r="AZ102" s="509"/>
      <c r="BA102" s="509"/>
      <c r="BB102" s="509"/>
      <c r="BC102" s="509"/>
      <c r="BD102" s="509"/>
      <c r="BE102" s="509"/>
      <c r="BF102" s="509"/>
      <c r="BG102" s="509"/>
      <c r="BH102" s="509"/>
      <c r="BI102" s="509"/>
      <c r="BJ102" s="509"/>
      <c r="BK102" s="509"/>
      <c r="BL102" s="509"/>
      <c r="BM102" s="509"/>
      <c r="BN102" s="509"/>
      <c r="BO102" s="509"/>
      <c r="BP102" s="509"/>
      <c r="BQ102" s="509"/>
      <c r="BR102" s="509"/>
      <c r="BS102" s="509"/>
      <c r="BT102" s="509"/>
      <c r="BU102" s="509"/>
      <c r="BV102" s="509"/>
      <c r="BW102" s="509"/>
      <c r="BX102" s="484"/>
      <c r="BY102" s="484"/>
      <c r="BZ102" s="484"/>
      <c r="CA102" s="484"/>
      <c r="CB102" s="484"/>
      <c r="CC102" s="484"/>
      <c r="CD102" s="484"/>
      <c r="CE102" s="484"/>
      <c r="CF102" s="484"/>
      <c r="CG102" s="485"/>
    </row>
    <row r="103" spans="1:85" x14ac:dyDescent="0.35">
      <c r="A103" s="600"/>
      <c r="B103" s="62" t="s">
        <v>828</v>
      </c>
      <c r="D103" s="509"/>
      <c r="E103" s="509"/>
      <c r="F103" s="509"/>
      <c r="G103" s="509"/>
      <c r="H103" s="509"/>
      <c r="I103" s="509"/>
      <c r="J103" s="509"/>
      <c r="K103" s="509"/>
      <c r="L103" s="509"/>
      <c r="M103" s="509"/>
      <c r="N103" s="509"/>
      <c r="O103" s="509"/>
      <c r="P103" s="509"/>
      <c r="Q103" s="509"/>
      <c r="R103" s="509"/>
      <c r="S103" s="509"/>
      <c r="T103" s="509"/>
      <c r="U103" s="509"/>
      <c r="V103" s="509"/>
      <c r="W103" s="509"/>
      <c r="X103" s="509"/>
      <c r="Y103" s="509"/>
      <c r="Z103" s="509"/>
      <c r="AA103" s="509"/>
      <c r="AB103" s="509"/>
      <c r="AC103" s="509"/>
      <c r="AD103" s="509"/>
      <c r="AE103" s="509"/>
      <c r="AF103" s="509"/>
      <c r="AG103" s="509"/>
      <c r="AH103" s="509"/>
      <c r="AI103" s="509"/>
      <c r="AJ103" s="509"/>
      <c r="AK103" s="509"/>
      <c r="AL103" s="509"/>
      <c r="AM103" s="509"/>
      <c r="AN103" s="509"/>
      <c r="AO103" s="509"/>
      <c r="AP103" s="509"/>
      <c r="AQ103" s="509"/>
      <c r="AR103" s="509">
        <v>4244</v>
      </c>
      <c r="AS103" s="509">
        <v>4071</v>
      </c>
      <c r="AT103" s="509">
        <v>5652</v>
      </c>
      <c r="AU103" s="509">
        <v>5400</v>
      </c>
      <c r="AV103" s="509">
        <v>5682</v>
      </c>
      <c r="AW103" s="509">
        <v>4611</v>
      </c>
      <c r="AX103" s="509">
        <v>4747</v>
      </c>
      <c r="AY103" s="509">
        <v>4812</v>
      </c>
      <c r="AZ103" s="509">
        <v>4740</v>
      </c>
      <c r="BA103" s="509">
        <v>4594</v>
      </c>
      <c r="BB103" s="509">
        <v>4426</v>
      </c>
      <c r="BC103" s="509">
        <v>4194</v>
      </c>
      <c r="BD103" s="509">
        <v>3942</v>
      </c>
      <c r="BE103" s="509">
        <v>3860</v>
      </c>
      <c r="BF103" s="509">
        <v>3836</v>
      </c>
      <c r="BG103" s="509">
        <v>3907</v>
      </c>
      <c r="BH103" s="509">
        <v>4096</v>
      </c>
      <c r="BI103" s="509">
        <v>4207</v>
      </c>
      <c r="BJ103" s="509">
        <v>4258</v>
      </c>
      <c r="BK103" s="509">
        <v>4253</v>
      </c>
      <c r="BL103" s="509">
        <v>4355</v>
      </c>
      <c r="BM103" s="509">
        <v>4717</v>
      </c>
      <c r="BN103" s="509">
        <v>4923</v>
      </c>
      <c r="BO103" s="509">
        <v>4985</v>
      </c>
      <c r="BP103" s="509">
        <v>5019</v>
      </c>
      <c r="BQ103" s="509">
        <v>0</v>
      </c>
      <c r="BR103" s="509">
        <v>0</v>
      </c>
      <c r="BS103" s="509">
        <v>0</v>
      </c>
      <c r="BT103" s="509">
        <v>0</v>
      </c>
      <c r="BU103" s="509">
        <v>0</v>
      </c>
      <c r="BV103" s="509">
        <v>0</v>
      </c>
      <c r="BW103" s="509">
        <v>0</v>
      </c>
      <c r="BX103" s="484">
        <v>0</v>
      </c>
      <c r="BY103" s="484">
        <v>0</v>
      </c>
      <c r="BZ103" s="484">
        <v>0</v>
      </c>
      <c r="CA103" s="484">
        <v>0</v>
      </c>
      <c r="CB103" s="484">
        <v>0</v>
      </c>
      <c r="CC103" s="484">
        <v>0</v>
      </c>
      <c r="CD103" s="484">
        <v>0</v>
      </c>
      <c r="CE103" s="484">
        <v>0</v>
      </c>
      <c r="CF103" s="484">
        <v>0</v>
      </c>
      <c r="CG103" s="485">
        <v>0</v>
      </c>
    </row>
    <row r="104" spans="1:85" x14ac:dyDescent="0.35">
      <c r="A104" s="600"/>
      <c r="B104" s="62" t="s">
        <v>829</v>
      </c>
      <c r="D104" s="509"/>
      <c r="E104" s="509"/>
      <c r="F104" s="509"/>
      <c r="G104" s="509"/>
      <c r="H104" s="509"/>
      <c r="I104" s="509"/>
      <c r="J104" s="509"/>
      <c r="K104" s="509"/>
      <c r="L104" s="509"/>
      <c r="M104" s="509"/>
      <c r="N104" s="509"/>
      <c r="O104" s="509"/>
      <c r="P104" s="509"/>
      <c r="Q104" s="509"/>
      <c r="R104" s="509"/>
      <c r="S104" s="509"/>
      <c r="T104" s="509"/>
      <c r="U104" s="509"/>
      <c r="V104" s="509"/>
      <c r="W104" s="509"/>
      <c r="X104" s="509"/>
      <c r="Y104" s="509"/>
      <c r="Z104" s="509"/>
      <c r="AA104" s="509"/>
      <c r="AB104" s="509"/>
      <c r="AC104" s="509"/>
      <c r="AD104" s="509"/>
      <c r="AE104" s="509"/>
      <c r="AF104" s="509"/>
      <c r="AG104" s="509"/>
      <c r="AH104" s="509"/>
      <c r="AI104" s="509"/>
      <c r="AJ104" s="509"/>
      <c r="AK104" s="509"/>
      <c r="AL104" s="509"/>
      <c r="AM104" s="509"/>
      <c r="AN104" s="509"/>
      <c r="AO104" s="509"/>
      <c r="AP104" s="509"/>
      <c r="AQ104" s="509"/>
      <c r="AR104" s="509">
        <v>255</v>
      </c>
      <c r="AS104" s="509">
        <v>248</v>
      </c>
      <c r="AT104" s="509">
        <v>383</v>
      </c>
      <c r="AU104" s="509">
        <v>326</v>
      </c>
      <c r="AV104" s="509">
        <v>354</v>
      </c>
      <c r="AW104" s="509">
        <v>278</v>
      </c>
      <c r="AX104" s="509">
        <v>288</v>
      </c>
      <c r="AY104" s="509">
        <v>293</v>
      </c>
      <c r="AZ104" s="509">
        <v>293</v>
      </c>
      <c r="BA104" s="509">
        <v>287</v>
      </c>
      <c r="BB104" s="509">
        <v>283</v>
      </c>
      <c r="BC104" s="509">
        <v>277</v>
      </c>
      <c r="BD104" s="509">
        <v>267</v>
      </c>
      <c r="BE104" s="509">
        <v>265</v>
      </c>
      <c r="BF104" s="509">
        <v>257</v>
      </c>
      <c r="BG104" s="509">
        <v>261</v>
      </c>
      <c r="BH104" s="509">
        <v>271</v>
      </c>
      <c r="BI104" s="509">
        <v>279</v>
      </c>
      <c r="BJ104" s="509">
        <v>280</v>
      </c>
      <c r="BK104" s="509">
        <v>283</v>
      </c>
      <c r="BL104" s="509">
        <v>290</v>
      </c>
      <c r="BM104" s="509">
        <v>311</v>
      </c>
      <c r="BN104" s="509">
        <v>322</v>
      </c>
      <c r="BO104" s="509">
        <v>327</v>
      </c>
      <c r="BP104" s="509">
        <v>330</v>
      </c>
      <c r="BQ104" s="509">
        <v>0</v>
      </c>
      <c r="BR104" s="509">
        <v>0</v>
      </c>
      <c r="BS104" s="509">
        <v>0</v>
      </c>
      <c r="BT104" s="509">
        <v>0</v>
      </c>
      <c r="BU104" s="509">
        <v>0</v>
      </c>
      <c r="BV104" s="509">
        <v>0</v>
      </c>
      <c r="BW104" s="509">
        <v>0</v>
      </c>
      <c r="BX104" s="484">
        <v>0</v>
      </c>
      <c r="BY104" s="484">
        <v>0</v>
      </c>
      <c r="BZ104" s="484">
        <v>0</v>
      </c>
      <c r="CA104" s="484">
        <v>0</v>
      </c>
      <c r="CB104" s="484">
        <v>0</v>
      </c>
      <c r="CC104" s="484">
        <v>0</v>
      </c>
      <c r="CD104" s="484">
        <v>0</v>
      </c>
      <c r="CE104" s="484">
        <v>0</v>
      </c>
      <c r="CF104" s="484">
        <v>0</v>
      </c>
      <c r="CG104" s="485">
        <v>0</v>
      </c>
    </row>
    <row r="105" spans="1:85" x14ac:dyDescent="0.35">
      <c r="A105" s="600"/>
      <c r="B105" s="62" t="s">
        <v>830</v>
      </c>
      <c r="D105" s="509"/>
      <c r="E105" s="509"/>
      <c r="F105" s="509"/>
      <c r="G105" s="509"/>
      <c r="H105" s="509"/>
      <c r="I105" s="509"/>
      <c r="J105" s="509"/>
      <c r="K105" s="509"/>
      <c r="L105" s="509"/>
      <c r="M105" s="509"/>
      <c r="N105" s="509"/>
      <c r="O105" s="509"/>
      <c r="P105" s="509"/>
      <c r="Q105" s="509"/>
      <c r="R105" s="509"/>
      <c r="S105" s="509"/>
      <c r="T105" s="509"/>
      <c r="U105" s="509"/>
      <c r="V105" s="509"/>
      <c r="W105" s="509"/>
      <c r="X105" s="509"/>
      <c r="Y105" s="509"/>
      <c r="Z105" s="509"/>
      <c r="AA105" s="509"/>
      <c r="AB105" s="509"/>
      <c r="AC105" s="509"/>
      <c r="AD105" s="509"/>
      <c r="AE105" s="509"/>
      <c r="AF105" s="509"/>
      <c r="AG105" s="509"/>
      <c r="AH105" s="509"/>
      <c r="AI105" s="509"/>
      <c r="AJ105" s="509"/>
      <c r="AK105" s="509"/>
      <c r="AL105" s="509"/>
      <c r="AM105" s="509"/>
      <c r="AN105" s="509"/>
      <c r="AO105" s="509"/>
      <c r="AP105" s="509"/>
      <c r="AQ105" s="509"/>
      <c r="AR105" s="509">
        <v>645</v>
      </c>
      <c r="AS105" s="509">
        <v>881</v>
      </c>
      <c r="AT105" s="509">
        <v>691</v>
      </c>
      <c r="AU105" s="509">
        <v>642</v>
      </c>
      <c r="AV105" s="509">
        <v>668</v>
      </c>
      <c r="AW105" s="509">
        <v>577</v>
      </c>
      <c r="AX105" s="509">
        <v>580</v>
      </c>
      <c r="AY105" s="509">
        <v>585</v>
      </c>
      <c r="AZ105" s="509">
        <v>586</v>
      </c>
      <c r="BA105" s="509">
        <v>598</v>
      </c>
      <c r="BB105" s="509">
        <v>597</v>
      </c>
      <c r="BC105" s="509">
        <v>580</v>
      </c>
      <c r="BD105" s="509">
        <v>552</v>
      </c>
      <c r="BE105" s="509">
        <v>539</v>
      </c>
      <c r="BF105" s="509">
        <v>532</v>
      </c>
      <c r="BG105" s="509">
        <v>525</v>
      </c>
      <c r="BH105" s="509">
        <v>548</v>
      </c>
      <c r="BI105" s="509">
        <v>543</v>
      </c>
      <c r="BJ105" s="509">
        <v>542</v>
      </c>
      <c r="BK105" s="509">
        <v>533</v>
      </c>
      <c r="BL105" s="509">
        <v>513</v>
      </c>
      <c r="BM105" s="509">
        <v>544</v>
      </c>
      <c r="BN105" s="509">
        <v>561</v>
      </c>
      <c r="BO105" s="509">
        <v>562</v>
      </c>
      <c r="BP105" s="509">
        <v>563</v>
      </c>
      <c r="BQ105" s="509">
        <v>0</v>
      </c>
      <c r="BR105" s="509">
        <v>0</v>
      </c>
      <c r="BS105" s="509">
        <v>0</v>
      </c>
      <c r="BT105" s="509">
        <v>0</v>
      </c>
      <c r="BU105" s="509">
        <v>0</v>
      </c>
      <c r="BV105" s="509">
        <v>0</v>
      </c>
      <c r="BW105" s="509">
        <v>0</v>
      </c>
      <c r="BX105" s="484">
        <v>0</v>
      </c>
      <c r="BY105" s="484">
        <v>0</v>
      </c>
      <c r="BZ105" s="484">
        <v>0</v>
      </c>
      <c r="CA105" s="484">
        <v>0</v>
      </c>
      <c r="CB105" s="484">
        <v>0</v>
      </c>
      <c r="CC105" s="484">
        <v>0</v>
      </c>
      <c r="CD105" s="484">
        <v>0</v>
      </c>
      <c r="CE105" s="484">
        <v>0</v>
      </c>
      <c r="CF105" s="484">
        <v>0</v>
      </c>
      <c r="CG105" s="485">
        <v>0</v>
      </c>
    </row>
    <row r="106" spans="1:85" ht="16" thickBot="1" x14ac:dyDescent="0.4">
      <c r="A106" s="606"/>
      <c r="B106" s="607"/>
      <c r="C106" s="513"/>
      <c r="D106" s="514"/>
      <c r="E106" s="514"/>
      <c r="F106" s="514"/>
      <c r="G106" s="514"/>
      <c r="H106" s="514"/>
      <c r="I106" s="514"/>
      <c r="J106" s="514"/>
      <c r="K106" s="514"/>
      <c r="L106" s="514"/>
      <c r="M106" s="514"/>
      <c r="N106" s="514"/>
      <c r="O106" s="514"/>
      <c r="P106" s="514"/>
      <c r="Q106" s="514"/>
      <c r="R106" s="514"/>
      <c r="S106" s="514"/>
      <c r="T106" s="514"/>
      <c r="U106" s="514"/>
      <c r="V106" s="514"/>
      <c r="W106" s="514"/>
      <c r="X106" s="514"/>
      <c r="Y106" s="514"/>
      <c r="Z106" s="514"/>
      <c r="AA106" s="514"/>
      <c r="AB106" s="514"/>
      <c r="AC106" s="514"/>
      <c r="AD106" s="514"/>
      <c r="AE106" s="514"/>
      <c r="AF106" s="514"/>
      <c r="AG106" s="514"/>
      <c r="AH106" s="514"/>
      <c r="AI106" s="514"/>
      <c r="AJ106" s="514"/>
      <c r="AK106" s="514"/>
      <c r="AL106" s="514"/>
      <c r="AM106" s="514"/>
      <c r="AN106" s="514"/>
      <c r="AO106" s="514"/>
      <c r="AP106" s="514"/>
      <c r="AQ106" s="514"/>
      <c r="AR106" s="514"/>
      <c r="AS106" s="514"/>
      <c r="AT106" s="514"/>
      <c r="AU106" s="514"/>
      <c r="AV106" s="514"/>
      <c r="AW106" s="514"/>
      <c r="AX106" s="514"/>
      <c r="AY106" s="514"/>
      <c r="AZ106" s="514"/>
      <c r="BA106" s="514"/>
      <c r="BB106" s="514"/>
      <c r="BC106" s="514"/>
      <c r="BD106" s="514"/>
      <c r="BE106" s="514"/>
      <c r="BF106" s="514"/>
      <c r="BG106" s="514"/>
      <c r="BH106" s="514"/>
      <c r="BI106" s="514"/>
      <c r="BJ106" s="514"/>
      <c r="BK106" s="514"/>
      <c r="BL106" s="514"/>
      <c r="BM106" s="514"/>
      <c r="BN106" s="514"/>
      <c r="BO106" s="514"/>
      <c r="BP106" s="514"/>
      <c r="BQ106" s="514"/>
      <c r="BR106" s="514"/>
      <c r="BS106" s="514"/>
      <c r="BT106" s="514"/>
      <c r="BU106" s="514"/>
      <c r="BV106" s="514"/>
      <c r="BW106" s="514"/>
      <c r="BX106" s="514"/>
      <c r="BY106" s="514"/>
      <c r="BZ106" s="514"/>
      <c r="CA106" s="514"/>
      <c r="CB106" s="514"/>
      <c r="CC106" s="514"/>
      <c r="CD106" s="514"/>
      <c r="CE106" s="514"/>
      <c r="CF106" s="514"/>
      <c r="CG106" s="515"/>
    </row>
  </sheetData>
  <hyperlinks>
    <hyperlink ref="B1" location="Notes!A1" display="Information relating to this table can be found in the 'Notes' tab" xr:uid="{39DC2C87-DF44-49DF-A094-92D157AC4B01}"/>
    <hyperlink ref="A1" location="Contents!A1" display="Contents page" xr:uid="{E4B3B3E2-30A4-402F-B788-459CAAE12849}"/>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20F77-7CDE-4057-A5B0-9DEBE6BDE3DC}">
  <dimension ref="A1:CH81"/>
  <sheetViews>
    <sheetView zoomScale="70" zoomScaleNormal="70" workbookViewId="0">
      <pane xSplit="2" topLeftCell="BM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623" customWidth="1"/>
    <col min="76" max="84" width="12.54296875" style="439" customWidth="1"/>
    <col min="85" max="85" width="10.54296875" style="439" bestFit="1" customWidth="1"/>
    <col min="86" max="16384" width="9" style="439"/>
  </cols>
  <sheetData>
    <row r="1" spans="1:85" s="437" customFormat="1" ht="25.5" customHeight="1" thickBot="1" x14ac:dyDescent="0.3">
      <c r="A1" s="32" t="s">
        <v>46</v>
      </c>
      <c r="B1" s="114" t="s">
        <v>208</v>
      </c>
      <c r="C1" s="115"/>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c r="AZ1" s="608"/>
      <c r="BA1" s="608"/>
      <c r="BB1" s="608"/>
      <c r="BC1" s="608"/>
      <c r="BD1" s="608"/>
      <c r="BE1" s="608"/>
      <c r="BF1" s="608"/>
      <c r="BG1" s="608"/>
      <c r="BH1" s="608"/>
      <c r="BI1" s="608"/>
      <c r="BJ1" s="608"/>
      <c r="BK1" s="608"/>
      <c r="BL1" s="608"/>
      <c r="BM1" s="608"/>
      <c r="BN1" s="608"/>
      <c r="BO1" s="608"/>
      <c r="BP1" s="608"/>
      <c r="BQ1" s="608"/>
      <c r="BR1" s="608"/>
      <c r="BS1" s="608"/>
      <c r="BT1" s="608"/>
      <c r="BU1" s="608"/>
      <c r="BV1" s="609"/>
      <c r="BW1" s="609"/>
      <c r="BX1" s="609"/>
    </row>
    <row r="2" spans="1:85" ht="15.75" customHeight="1" x14ac:dyDescent="0.35">
      <c r="A2" s="36" t="s">
        <v>209</v>
      </c>
      <c r="B2" s="37" t="s">
        <v>831</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4" customHeight="1" x14ac:dyDescent="0.35">
      <c r="A4" s="94"/>
      <c r="B4" s="107" t="s">
        <v>260</v>
      </c>
      <c r="C4" s="610"/>
      <c r="D4" s="611">
        <f t="shared" ref="D4:AI4" si="0">SUM(D5,D10,D14,D15,D21)</f>
        <v>0</v>
      </c>
      <c r="E4" s="611">
        <f t="shared" si="0"/>
        <v>0</v>
      </c>
      <c r="F4" s="611">
        <f t="shared" si="0"/>
        <v>0</v>
      </c>
      <c r="G4" s="611">
        <f t="shared" si="0"/>
        <v>0</v>
      </c>
      <c r="H4" s="611">
        <f t="shared" si="0"/>
        <v>0</v>
      </c>
      <c r="I4" s="611">
        <f t="shared" si="0"/>
        <v>0</v>
      </c>
      <c r="J4" s="611">
        <f t="shared" si="0"/>
        <v>0</v>
      </c>
      <c r="K4" s="611">
        <f t="shared" si="0"/>
        <v>0</v>
      </c>
      <c r="L4" s="611">
        <f t="shared" si="0"/>
        <v>0</v>
      </c>
      <c r="M4" s="611">
        <f t="shared" si="0"/>
        <v>0</v>
      </c>
      <c r="N4" s="611">
        <f t="shared" si="0"/>
        <v>0</v>
      </c>
      <c r="O4" s="611">
        <f t="shared" si="0"/>
        <v>0</v>
      </c>
      <c r="P4" s="611">
        <f t="shared" si="0"/>
        <v>0</v>
      </c>
      <c r="Q4" s="611">
        <f t="shared" si="0"/>
        <v>0</v>
      </c>
      <c r="R4" s="611">
        <f t="shared" si="0"/>
        <v>0</v>
      </c>
      <c r="S4" s="611">
        <f t="shared" si="0"/>
        <v>0</v>
      </c>
      <c r="T4" s="611">
        <f t="shared" si="0"/>
        <v>0</v>
      </c>
      <c r="U4" s="611">
        <f t="shared" si="0"/>
        <v>0</v>
      </c>
      <c r="V4" s="611">
        <f t="shared" si="0"/>
        <v>0</v>
      </c>
      <c r="W4" s="611">
        <f t="shared" si="0"/>
        <v>0</v>
      </c>
      <c r="X4" s="611">
        <f t="shared" si="0"/>
        <v>0</v>
      </c>
      <c r="Y4" s="611">
        <f t="shared" si="0"/>
        <v>0</v>
      </c>
      <c r="Z4" s="611">
        <f t="shared" si="0"/>
        <v>0</v>
      </c>
      <c r="AA4" s="611">
        <f t="shared" si="0"/>
        <v>6</v>
      </c>
      <c r="AB4" s="611">
        <f t="shared" si="0"/>
        <v>23.2</v>
      </c>
      <c r="AC4" s="611">
        <f t="shared" si="0"/>
        <v>35.799999999999997</v>
      </c>
      <c r="AD4" s="611">
        <f t="shared" si="0"/>
        <v>62.4</v>
      </c>
      <c r="AE4" s="611">
        <f t="shared" si="0"/>
        <v>96.100000000000009</v>
      </c>
      <c r="AF4" s="611">
        <f t="shared" si="0"/>
        <v>135.5</v>
      </c>
      <c r="AG4" s="611">
        <f t="shared" si="0"/>
        <v>186.5</v>
      </c>
      <c r="AH4" s="611">
        <f t="shared" si="0"/>
        <v>215</v>
      </c>
      <c r="AI4" s="611">
        <f t="shared" si="0"/>
        <v>280</v>
      </c>
      <c r="AJ4" s="611">
        <f t="shared" ref="AJ4:BO4" si="1">SUM(AJ5,AJ10,AJ14,AJ15,AJ21)</f>
        <v>385</v>
      </c>
      <c r="AK4" s="611">
        <f t="shared" si="1"/>
        <v>503</v>
      </c>
      <c r="AL4" s="611">
        <f t="shared" si="1"/>
        <v>639</v>
      </c>
      <c r="AM4" s="611">
        <f t="shared" si="1"/>
        <v>799</v>
      </c>
      <c r="AN4" s="611">
        <f t="shared" si="1"/>
        <v>932</v>
      </c>
      <c r="AO4" s="611">
        <f t="shared" si="1"/>
        <v>1108</v>
      </c>
      <c r="AP4" s="611">
        <f t="shared" si="1"/>
        <v>1293</v>
      </c>
      <c r="AQ4" s="611">
        <f t="shared" si="1"/>
        <v>1493.607</v>
      </c>
      <c r="AR4" s="611">
        <f t="shared" si="1"/>
        <v>1678.8070000000002</v>
      </c>
      <c r="AS4" s="611">
        <f t="shared" si="1"/>
        <v>1928.0260000000001</v>
      </c>
      <c r="AT4" s="611">
        <f t="shared" si="1"/>
        <v>2265.2670000000003</v>
      </c>
      <c r="AU4" s="611">
        <f t="shared" si="1"/>
        <v>2768.0990000000002</v>
      </c>
      <c r="AV4" s="611">
        <f t="shared" si="1"/>
        <v>3594.9789999999998</v>
      </c>
      <c r="AW4" s="611">
        <f t="shared" si="1"/>
        <v>4567.7079999999996</v>
      </c>
      <c r="AX4" s="611">
        <f t="shared" si="1"/>
        <v>5087.24</v>
      </c>
      <c r="AY4" s="611">
        <f t="shared" si="1"/>
        <v>5995.95</v>
      </c>
      <c r="AZ4" s="611">
        <f t="shared" si="1"/>
        <v>6890.7119999999995</v>
      </c>
      <c r="BA4" s="611">
        <f t="shared" si="1"/>
        <v>7474.6569999999992</v>
      </c>
      <c r="BB4" s="611">
        <f t="shared" si="1"/>
        <v>7996.1079999999984</v>
      </c>
      <c r="BC4" s="611">
        <f t="shared" si="1"/>
        <v>8482.7970000000005</v>
      </c>
      <c r="BD4" s="611">
        <f t="shared" si="1"/>
        <v>8998.760000000002</v>
      </c>
      <c r="BE4" s="611">
        <f t="shared" si="1"/>
        <v>9704.5185240909632</v>
      </c>
      <c r="BF4" s="611">
        <f t="shared" si="1"/>
        <v>10302.647677202764</v>
      </c>
      <c r="BG4" s="611">
        <f t="shared" si="1"/>
        <v>11039.131507160631</v>
      </c>
      <c r="BH4" s="611">
        <f t="shared" si="1"/>
        <v>11752.749</v>
      </c>
      <c r="BI4" s="611">
        <f t="shared" si="1"/>
        <v>12542.44267353</v>
      </c>
      <c r="BJ4" s="611">
        <f t="shared" si="1"/>
        <v>13304.85224679</v>
      </c>
      <c r="BK4" s="611">
        <f t="shared" si="1"/>
        <v>14311.464927031753</v>
      </c>
      <c r="BL4" s="611">
        <f t="shared" si="1"/>
        <v>15260.007289010002</v>
      </c>
      <c r="BM4" s="611">
        <f t="shared" si="1"/>
        <v>16564.846266159999</v>
      </c>
      <c r="BN4" s="611">
        <f t="shared" si="1"/>
        <v>17104.362356233181</v>
      </c>
      <c r="BO4" s="611">
        <f t="shared" si="1"/>
        <v>17905.161131910005</v>
      </c>
      <c r="BP4" s="611">
        <f t="shared" ref="BP4:CG4" si="2">SUM(BP5,BP10,BP14,BP15,BP21)</f>
        <v>18905.77449598</v>
      </c>
      <c r="BQ4" s="611">
        <f t="shared" si="2"/>
        <v>19287.893994300885</v>
      </c>
      <c r="BR4" s="611">
        <f t="shared" si="2"/>
        <v>20790.665465899998</v>
      </c>
      <c r="BS4" s="611">
        <f t="shared" si="2"/>
        <v>21734.188377339997</v>
      </c>
      <c r="BT4" s="611">
        <f t="shared" si="2"/>
        <v>22164.1073985412</v>
      </c>
      <c r="BU4" s="611">
        <f t="shared" si="2"/>
        <v>23554.594911210013</v>
      </c>
      <c r="BV4" s="611">
        <f t="shared" si="2"/>
        <v>24436.327602219997</v>
      </c>
      <c r="BW4" s="611">
        <f t="shared" si="2"/>
        <v>25651.49399168001</v>
      </c>
      <c r="BX4" s="549">
        <f t="shared" si="2"/>
        <v>24849.724089243395</v>
      </c>
      <c r="BY4" s="549">
        <f t="shared" si="2"/>
        <v>26169.113980106969</v>
      </c>
      <c r="BZ4" s="549">
        <f t="shared" si="2"/>
        <v>29279.576546020009</v>
      </c>
      <c r="CA4" s="549">
        <f t="shared" si="2"/>
        <v>35247.370277480004</v>
      </c>
      <c r="CB4" s="549">
        <f t="shared" si="2"/>
        <v>41126.396904716348</v>
      </c>
      <c r="CC4" s="549">
        <f t="shared" si="2"/>
        <v>44800.792407662128</v>
      </c>
      <c r="CD4" s="549">
        <f t="shared" si="2"/>
        <v>48420.463423503432</v>
      </c>
      <c r="CE4" s="549">
        <f t="shared" si="2"/>
        <v>52102.449830687387</v>
      </c>
      <c r="CF4" s="549">
        <f t="shared" si="2"/>
        <v>55564.206155693581</v>
      </c>
      <c r="CG4" s="544">
        <f t="shared" si="2"/>
        <v>59438.845250865175</v>
      </c>
    </row>
    <row r="5" spans="1:85" s="252" customFormat="1" ht="26.25" customHeight="1" x14ac:dyDescent="0.35">
      <c r="A5" s="510"/>
      <c r="B5" s="470" t="s">
        <v>366</v>
      </c>
      <c r="C5" s="107"/>
      <c r="D5" s="611">
        <f t="shared" ref="D5:AI5" si="3">SUM(D6:D8)</f>
        <v>0</v>
      </c>
      <c r="E5" s="611">
        <f t="shared" si="3"/>
        <v>0</v>
      </c>
      <c r="F5" s="611">
        <f t="shared" si="3"/>
        <v>0</v>
      </c>
      <c r="G5" s="611">
        <f t="shared" si="3"/>
        <v>0</v>
      </c>
      <c r="H5" s="611">
        <f t="shared" si="3"/>
        <v>0</v>
      </c>
      <c r="I5" s="611">
        <f t="shared" si="3"/>
        <v>0</v>
      </c>
      <c r="J5" s="611">
        <f t="shared" si="3"/>
        <v>0</v>
      </c>
      <c r="K5" s="611">
        <f t="shared" si="3"/>
        <v>0</v>
      </c>
      <c r="L5" s="611">
        <f t="shared" si="3"/>
        <v>0</v>
      </c>
      <c r="M5" s="611">
        <f t="shared" si="3"/>
        <v>0</v>
      </c>
      <c r="N5" s="611">
        <f t="shared" si="3"/>
        <v>0</v>
      </c>
      <c r="O5" s="611">
        <f t="shared" si="3"/>
        <v>0</v>
      </c>
      <c r="P5" s="611">
        <f t="shared" si="3"/>
        <v>0</v>
      </c>
      <c r="Q5" s="611">
        <f t="shared" si="3"/>
        <v>0</v>
      </c>
      <c r="R5" s="611">
        <f t="shared" si="3"/>
        <v>0</v>
      </c>
      <c r="S5" s="611">
        <f t="shared" si="3"/>
        <v>0</v>
      </c>
      <c r="T5" s="611">
        <f t="shared" si="3"/>
        <v>0</v>
      </c>
      <c r="U5" s="611">
        <f t="shared" si="3"/>
        <v>0</v>
      </c>
      <c r="V5" s="611">
        <f t="shared" si="3"/>
        <v>0</v>
      </c>
      <c r="W5" s="611">
        <f t="shared" si="3"/>
        <v>0</v>
      </c>
      <c r="X5" s="611">
        <f t="shared" si="3"/>
        <v>0</v>
      </c>
      <c r="Y5" s="611">
        <f t="shared" si="3"/>
        <v>0</v>
      </c>
      <c r="Z5" s="611">
        <f t="shared" si="3"/>
        <v>0</v>
      </c>
      <c r="AA5" s="611">
        <f t="shared" si="3"/>
        <v>0</v>
      </c>
      <c r="AB5" s="611">
        <f t="shared" si="3"/>
        <v>0</v>
      </c>
      <c r="AC5" s="611">
        <f t="shared" si="3"/>
        <v>0</v>
      </c>
      <c r="AD5" s="611">
        <f t="shared" si="3"/>
        <v>0</v>
      </c>
      <c r="AE5" s="611">
        <f t="shared" si="3"/>
        <v>0</v>
      </c>
      <c r="AF5" s="611">
        <f t="shared" si="3"/>
        <v>0</v>
      </c>
      <c r="AG5" s="611">
        <f t="shared" si="3"/>
        <v>0</v>
      </c>
      <c r="AH5" s="611">
        <f t="shared" si="3"/>
        <v>0</v>
      </c>
      <c r="AI5" s="611">
        <f t="shared" si="3"/>
        <v>0</v>
      </c>
      <c r="AJ5" s="611">
        <f t="shared" ref="AJ5:BO5" si="4">SUM(AJ6:AJ8)</f>
        <v>0</v>
      </c>
      <c r="AK5" s="611">
        <f t="shared" si="4"/>
        <v>0</v>
      </c>
      <c r="AL5" s="611">
        <f t="shared" si="4"/>
        <v>0</v>
      </c>
      <c r="AM5" s="611">
        <f t="shared" si="4"/>
        <v>0</v>
      </c>
      <c r="AN5" s="611">
        <f t="shared" si="4"/>
        <v>0</v>
      </c>
      <c r="AO5" s="611">
        <f t="shared" si="4"/>
        <v>0</v>
      </c>
      <c r="AP5" s="611">
        <f t="shared" si="4"/>
        <v>0</v>
      </c>
      <c r="AQ5" s="611">
        <f t="shared" si="4"/>
        <v>0</v>
      </c>
      <c r="AR5" s="611">
        <f t="shared" si="4"/>
        <v>0</v>
      </c>
      <c r="AS5" s="611">
        <f t="shared" si="4"/>
        <v>0</v>
      </c>
      <c r="AT5" s="611">
        <f t="shared" si="4"/>
        <v>0</v>
      </c>
      <c r="AU5" s="611">
        <f t="shared" si="4"/>
        <v>0</v>
      </c>
      <c r="AV5" s="611">
        <f t="shared" si="4"/>
        <v>1973.203</v>
      </c>
      <c r="AW5" s="611">
        <f t="shared" si="4"/>
        <v>2772.2469999999998</v>
      </c>
      <c r="AX5" s="611">
        <f t="shared" si="4"/>
        <v>3124.558</v>
      </c>
      <c r="AY5" s="611">
        <f t="shared" si="4"/>
        <v>3801.788</v>
      </c>
      <c r="AZ5" s="611">
        <f t="shared" si="4"/>
        <v>4497.8189999999995</v>
      </c>
      <c r="BA5" s="611">
        <f t="shared" si="4"/>
        <v>4953.4069999999992</v>
      </c>
      <c r="BB5" s="611">
        <f t="shared" si="4"/>
        <v>5316.1329999999989</v>
      </c>
      <c r="BC5" s="611">
        <f t="shared" si="4"/>
        <v>5659.9930000000004</v>
      </c>
      <c r="BD5" s="611">
        <f t="shared" si="4"/>
        <v>6043.639000000001</v>
      </c>
      <c r="BE5" s="611">
        <f t="shared" si="4"/>
        <v>6580.0587643462241</v>
      </c>
      <c r="BF5" s="611">
        <f t="shared" si="4"/>
        <v>7051.9688886240428</v>
      </c>
      <c r="BG5" s="611">
        <f t="shared" si="4"/>
        <v>7582.0869577400717</v>
      </c>
      <c r="BH5" s="611">
        <f t="shared" si="4"/>
        <v>8079.1630000000005</v>
      </c>
      <c r="BI5" s="611">
        <f t="shared" si="4"/>
        <v>8618.3022954000007</v>
      </c>
      <c r="BJ5" s="611">
        <f t="shared" si="4"/>
        <v>9155.4464638600002</v>
      </c>
      <c r="BK5" s="611">
        <f t="shared" si="4"/>
        <v>9867.029829797455</v>
      </c>
      <c r="BL5" s="611">
        <f t="shared" si="4"/>
        <v>10525.20336705</v>
      </c>
      <c r="BM5" s="611">
        <f t="shared" si="4"/>
        <v>11458.592503259999</v>
      </c>
      <c r="BN5" s="611">
        <f t="shared" si="4"/>
        <v>11876.615118280002</v>
      </c>
      <c r="BO5" s="611">
        <f t="shared" si="4"/>
        <v>12565.735437840003</v>
      </c>
      <c r="BP5" s="611">
        <f t="shared" ref="BP5:CG5" si="5">SUM(BP6:BP8)</f>
        <v>13430.14958021</v>
      </c>
      <c r="BQ5" s="611">
        <f t="shared" si="5"/>
        <v>13762.514588680802</v>
      </c>
      <c r="BR5" s="611">
        <f t="shared" si="5"/>
        <v>13798.261242919998</v>
      </c>
      <c r="BS5" s="611">
        <f t="shared" si="5"/>
        <v>13233.124968690001</v>
      </c>
      <c r="BT5" s="611">
        <f t="shared" si="5"/>
        <v>11513.612393931196</v>
      </c>
      <c r="BU5" s="611">
        <f t="shared" si="5"/>
        <v>9379.593293240021</v>
      </c>
      <c r="BV5" s="611">
        <f t="shared" si="5"/>
        <v>8126.2184717899945</v>
      </c>
      <c r="BW5" s="611">
        <f t="shared" si="5"/>
        <v>7233.1409551300003</v>
      </c>
      <c r="BX5" s="549">
        <f t="shared" si="5"/>
        <v>5812.845966250904</v>
      </c>
      <c r="BY5" s="549">
        <f t="shared" si="5"/>
        <v>5695.7220571133694</v>
      </c>
      <c r="BZ5" s="549">
        <f t="shared" si="5"/>
        <v>5974.7598692600004</v>
      </c>
      <c r="CA5" s="549">
        <f t="shared" si="5"/>
        <v>6862.2812016099997</v>
      </c>
      <c r="CB5" s="549">
        <f t="shared" si="5"/>
        <v>7576.4574866392113</v>
      </c>
      <c r="CC5" s="549">
        <f t="shared" si="5"/>
        <v>7950.1171823306395</v>
      </c>
      <c r="CD5" s="549">
        <f t="shared" si="5"/>
        <v>8362.3236666700068</v>
      </c>
      <c r="CE5" s="549">
        <f t="shared" si="5"/>
        <v>8746.7087173771361</v>
      </c>
      <c r="CF5" s="549">
        <f t="shared" si="5"/>
        <v>8937.2144037308954</v>
      </c>
      <c r="CG5" s="550">
        <f t="shared" si="5"/>
        <v>8946.6126971105477</v>
      </c>
    </row>
    <row r="6" spans="1:85" x14ac:dyDescent="0.35">
      <c r="B6" s="486" t="s">
        <v>832</v>
      </c>
      <c r="C6" s="486"/>
      <c r="D6" s="612">
        <v>0</v>
      </c>
      <c r="E6" s="612">
        <v>0</v>
      </c>
      <c r="F6" s="612">
        <v>0</v>
      </c>
      <c r="G6" s="612">
        <v>0</v>
      </c>
      <c r="H6" s="612">
        <v>0</v>
      </c>
      <c r="I6" s="612">
        <v>0</v>
      </c>
      <c r="J6" s="612">
        <v>0</v>
      </c>
      <c r="K6" s="612">
        <v>0</v>
      </c>
      <c r="L6" s="612">
        <v>0</v>
      </c>
      <c r="M6" s="612">
        <v>0</v>
      </c>
      <c r="N6" s="612">
        <v>0</v>
      </c>
      <c r="O6" s="612">
        <v>0</v>
      </c>
      <c r="P6" s="612">
        <v>0</v>
      </c>
      <c r="Q6" s="612">
        <v>0</v>
      </c>
      <c r="R6" s="612">
        <v>0</v>
      </c>
      <c r="S6" s="612">
        <v>0</v>
      </c>
      <c r="T6" s="612">
        <v>0</v>
      </c>
      <c r="U6" s="612">
        <v>0</v>
      </c>
      <c r="V6" s="612">
        <v>0</v>
      </c>
      <c r="W6" s="612">
        <v>0</v>
      </c>
      <c r="X6" s="612">
        <v>0</v>
      </c>
      <c r="Y6" s="612">
        <v>0</v>
      </c>
      <c r="Z6" s="612">
        <v>0</v>
      </c>
      <c r="AA6" s="612">
        <v>0</v>
      </c>
      <c r="AB6" s="612">
        <v>0</v>
      </c>
      <c r="AC6" s="612">
        <v>0</v>
      </c>
      <c r="AD6" s="612">
        <v>0</v>
      </c>
      <c r="AE6" s="612">
        <v>0</v>
      </c>
      <c r="AF6" s="612">
        <v>0</v>
      </c>
      <c r="AG6" s="612">
        <v>0</v>
      </c>
      <c r="AH6" s="612">
        <v>0</v>
      </c>
      <c r="AI6" s="612">
        <v>0</v>
      </c>
      <c r="AJ6" s="612">
        <v>0</v>
      </c>
      <c r="AK6" s="612">
        <v>0</v>
      </c>
      <c r="AL6" s="612">
        <v>0</v>
      </c>
      <c r="AM6" s="612">
        <v>0</v>
      </c>
      <c r="AN6" s="612">
        <v>0</v>
      </c>
      <c r="AO6" s="612">
        <v>0</v>
      </c>
      <c r="AP6" s="612">
        <v>0</v>
      </c>
      <c r="AQ6" s="612">
        <v>0</v>
      </c>
      <c r="AR6" s="612">
        <v>0</v>
      </c>
      <c r="AS6" s="612">
        <v>0</v>
      </c>
      <c r="AT6" s="612">
        <v>0</v>
      </c>
      <c r="AU6" s="612">
        <v>0</v>
      </c>
      <c r="AV6" s="612">
        <v>231.47411666314397</v>
      </c>
      <c r="AW6" s="612">
        <v>325.20902588180275</v>
      </c>
      <c r="AX6" s="612">
        <v>365.13545224968743</v>
      </c>
      <c r="AY6" s="612">
        <v>437.39160512525461</v>
      </c>
      <c r="AZ6" s="612">
        <v>443.26224191823394</v>
      </c>
      <c r="BA6" s="612">
        <v>488.61175918926864</v>
      </c>
      <c r="BB6" s="612">
        <v>528.58293270578872</v>
      </c>
      <c r="BC6" s="612">
        <v>566.36950568822147</v>
      </c>
      <c r="BD6" s="612">
        <v>607.03198548293733</v>
      </c>
      <c r="BE6" s="612">
        <v>673.62344552251193</v>
      </c>
      <c r="BF6" s="612">
        <v>762.23</v>
      </c>
      <c r="BG6" s="612">
        <v>793.54721823565706</v>
      </c>
      <c r="BH6" s="612">
        <v>842.13</v>
      </c>
      <c r="BI6" s="612">
        <v>923.7647969778385</v>
      </c>
      <c r="BJ6" s="612">
        <v>972.69087379439623</v>
      </c>
      <c r="BK6" s="612">
        <v>1039.8247158707195</v>
      </c>
      <c r="BL6" s="612">
        <v>1105.9393085337213</v>
      </c>
      <c r="BM6" s="612">
        <v>1192.1009182195146</v>
      </c>
      <c r="BN6" s="612">
        <v>1220.2044423261623</v>
      </c>
      <c r="BO6" s="612">
        <v>1314.7165739259212</v>
      </c>
      <c r="BP6" s="612">
        <v>1390.6353122046253</v>
      </c>
      <c r="BQ6" s="612">
        <v>1463.3914453663692</v>
      </c>
      <c r="BR6" s="612">
        <v>1717.304349681425</v>
      </c>
      <c r="BS6" s="612">
        <v>1834.7090892979174</v>
      </c>
      <c r="BT6" s="612">
        <v>1896.9720008984343</v>
      </c>
      <c r="BU6" s="612">
        <v>1965.0820231168198</v>
      </c>
      <c r="BV6" s="612">
        <v>2114.1233711450695</v>
      </c>
      <c r="BW6" s="612">
        <v>2299.1628969686603</v>
      </c>
      <c r="BX6" s="545">
        <v>2246.64792346575</v>
      </c>
      <c r="BY6" s="545">
        <v>2444.3266288497234</v>
      </c>
      <c r="BZ6" s="545">
        <v>2863.8717606603223</v>
      </c>
      <c r="CA6" s="545">
        <v>3675.8932004323401</v>
      </c>
      <c r="CB6" s="545">
        <v>4438.5327937800257</v>
      </c>
      <c r="CC6" s="545">
        <v>5029.7371828757377</v>
      </c>
      <c r="CD6" s="545">
        <v>5619.9444533936976</v>
      </c>
      <c r="CE6" s="545">
        <v>6181.7403774536851</v>
      </c>
      <c r="CF6" s="545">
        <v>6690.7503055926545</v>
      </c>
      <c r="CG6" s="547">
        <v>7185.2334073716538</v>
      </c>
    </row>
    <row r="7" spans="1:85" x14ac:dyDescent="0.35">
      <c r="B7" s="486" t="s">
        <v>546</v>
      </c>
      <c r="C7" s="486"/>
      <c r="D7" s="612">
        <v>0</v>
      </c>
      <c r="E7" s="612">
        <v>0</v>
      </c>
      <c r="F7" s="612">
        <v>0</v>
      </c>
      <c r="G7" s="612">
        <v>0</v>
      </c>
      <c r="H7" s="612">
        <v>0</v>
      </c>
      <c r="I7" s="612">
        <v>0</v>
      </c>
      <c r="J7" s="612">
        <v>0</v>
      </c>
      <c r="K7" s="612">
        <v>0</v>
      </c>
      <c r="L7" s="612">
        <v>0</v>
      </c>
      <c r="M7" s="612">
        <v>0</v>
      </c>
      <c r="N7" s="612">
        <v>0</v>
      </c>
      <c r="O7" s="612">
        <v>0</v>
      </c>
      <c r="P7" s="612">
        <v>0</v>
      </c>
      <c r="Q7" s="612">
        <v>0</v>
      </c>
      <c r="R7" s="612">
        <v>0</v>
      </c>
      <c r="S7" s="612">
        <v>0</v>
      </c>
      <c r="T7" s="612">
        <v>0</v>
      </c>
      <c r="U7" s="612">
        <v>0</v>
      </c>
      <c r="V7" s="612">
        <v>0</v>
      </c>
      <c r="W7" s="612">
        <v>0</v>
      </c>
      <c r="X7" s="612">
        <v>0</v>
      </c>
      <c r="Y7" s="612">
        <v>0</v>
      </c>
      <c r="Z7" s="612">
        <v>0</v>
      </c>
      <c r="AA7" s="612">
        <v>0</v>
      </c>
      <c r="AB7" s="612">
        <v>0</v>
      </c>
      <c r="AC7" s="612">
        <v>0</v>
      </c>
      <c r="AD7" s="612">
        <v>0</v>
      </c>
      <c r="AE7" s="612">
        <v>0</v>
      </c>
      <c r="AF7" s="612">
        <v>0</v>
      </c>
      <c r="AG7" s="612">
        <v>0</v>
      </c>
      <c r="AH7" s="612">
        <v>0</v>
      </c>
      <c r="AI7" s="612">
        <v>0</v>
      </c>
      <c r="AJ7" s="612">
        <v>0</v>
      </c>
      <c r="AK7" s="612">
        <v>0</v>
      </c>
      <c r="AL7" s="612">
        <v>0</v>
      </c>
      <c r="AM7" s="612">
        <v>0</v>
      </c>
      <c r="AN7" s="612">
        <v>0</v>
      </c>
      <c r="AO7" s="612">
        <v>0</v>
      </c>
      <c r="AP7" s="612">
        <v>0</v>
      </c>
      <c r="AQ7" s="612">
        <v>0</v>
      </c>
      <c r="AR7" s="612">
        <v>0</v>
      </c>
      <c r="AS7" s="612">
        <v>0</v>
      </c>
      <c r="AT7" s="612">
        <v>0</v>
      </c>
      <c r="AU7" s="612">
        <v>0</v>
      </c>
      <c r="AV7" s="612">
        <v>1236.2204590686167</v>
      </c>
      <c r="AW7" s="612">
        <v>1736.8250803346616</v>
      </c>
      <c r="AX7" s="612">
        <v>1938.6567415590337</v>
      </c>
      <c r="AY7" s="612">
        <v>2356.4150170875105</v>
      </c>
      <c r="AZ7" s="612">
        <v>2842.0259956222508</v>
      </c>
      <c r="BA7" s="612">
        <v>3091.4517961447359</v>
      </c>
      <c r="BB7" s="612">
        <v>3258.3114352948169</v>
      </c>
      <c r="BC7" s="612">
        <v>3408.5922572418208</v>
      </c>
      <c r="BD7" s="612">
        <v>3589.6378004004227</v>
      </c>
      <c r="BE7" s="612">
        <v>3861.7406212620726</v>
      </c>
      <c r="BF7" s="612">
        <v>4105.2438886240434</v>
      </c>
      <c r="BG7" s="612">
        <v>4388.6272675576192</v>
      </c>
      <c r="BH7" s="612">
        <v>4628.2520000000004</v>
      </c>
      <c r="BI7" s="612">
        <v>4869.6964021188787</v>
      </c>
      <c r="BJ7" s="612">
        <v>5122.9964421995737</v>
      </c>
      <c r="BK7" s="612">
        <v>5468.0760196496631</v>
      </c>
      <c r="BL7" s="612">
        <v>5799.6705914329377</v>
      </c>
      <c r="BM7" s="612">
        <v>6277.2924692415208</v>
      </c>
      <c r="BN7" s="612">
        <v>6456.118999717567</v>
      </c>
      <c r="BO7" s="612">
        <v>6899.7753096582774</v>
      </c>
      <c r="BP7" s="612">
        <v>7419.4275888724915</v>
      </c>
      <c r="BQ7" s="612">
        <v>7528.3277963936862</v>
      </c>
      <c r="BR7" s="612">
        <v>7070.966334335757</v>
      </c>
      <c r="BS7" s="612">
        <v>6632.0880013466494</v>
      </c>
      <c r="BT7" s="612">
        <v>5138.3005447814785</v>
      </c>
      <c r="BU7" s="612">
        <v>3571.9593185363819</v>
      </c>
      <c r="BV7" s="612">
        <v>2486.5805035497042</v>
      </c>
      <c r="BW7" s="612">
        <v>1622.3606203181096</v>
      </c>
      <c r="BX7" s="545">
        <v>873.41337663624756</v>
      </c>
      <c r="BY7" s="545">
        <v>803.90440202155901</v>
      </c>
      <c r="BZ7" s="545">
        <v>773.02932207462072</v>
      </c>
      <c r="CA7" s="545">
        <v>802.17276901877949</v>
      </c>
      <c r="CB7" s="545">
        <v>791.14978945150438</v>
      </c>
      <c r="CC7" s="545">
        <v>726.58606407633533</v>
      </c>
      <c r="CD7" s="545">
        <v>698.24176039016004</v>
      </c>
      <c r="CE7" s="545">
        <v>675.84196624014203</v>
      </c>
      <c r="CF7" s="545">
        <v>567.01884608356772</v>
      </c>
      <c r="CG7" s="547">
        <v>352.49611382815146</v>
      </c>
    </row>
    <row r="8" spans="1:85" x14ac:dyDescent="0.35">
      <c r="B8" s="486" t="s">
        <v>545</v>
      </c>
      <c r="C8" s="486"/>
      <c r="D8" s="612">
        <v>0</v>
      </c>
      <c r="E8" s="612">
        <v>0</v>
      </c>
      <c r="F8" s="612">
        <v>0</v>
      </c>
      <c r="G8" s="612">
        <v>0</v>
      </c>
      <c r="H8" s="612">
        <v>0</v>
      </c>
      <c r="I8" s="612">
        <v>0</v>
      </c>
      <c r="J8" s="612">
        <v>0</v>
      </c>
      <c r="K8" s="612">
        <v>0</v>
      </c>
      <c r="L8" s="612">
        <v>0</v>
      </c>
      <c r="M8" s="612">
        <v>0</v>
      </c>
      <c r="N8" s="612">
        <v>0</v>
      </c>
      <c r="O8" s="612">
        <v>0</v>
      </c>
      <c r="P8" s="612">
        <v>0</v>
      </c>
      <c r="Q8" s="612">
        <v>0</v>
      </c>
      <c r="R8" s="612">
        <v>0</v>
      </c>
      <c r="S8" s="612">
        <v>0</v>
      </c>
      <c r="T8" s="612">
        <v>0</v>
      </c>
      <c r="U8" s="612">
        <v>0</v>
      </c>
      <c r="V8" s="612">
        <v>0</v>
      </c>
      <c r="W8" s="612">
        <v>0</v>
      </c>
      <c r="X8" s="612">
        <v>0</v>
      </c>
      <c r="Y8" s="612">
        <v>0</v>
      </c>
      <c r="Z8" s="612">
        <v>0</v>
      </c>
      <c r="AA8" s="612">
        <v>0</v>
      </c>
      <c r="AB8" s="612">
        <v>0</v>
      </c>
      <c r="AC8" s="612">
        <v>0</v>
      </c>
      <c r="AD8" s="612">
        <v>0</v>
      </c>
      <c r="AE8" s="612">
        <v>0</v>
      </c>
      <c r="AF8" s="612">
        <v>0</v>
      </c>
      <c r="AG8" s="612">
        <v>0</v>
      </c>
      <c r="AH8" s="612">
        <v>0</v>
      </c>
      <c r="AI8" s="612">
        <v>0</v>
      </c>
      <c r="AJ8" s="612">
        <v>0</v>
      </c>
      <c r="AK8" s="612">
        <v>0</v>
      </c>
      <c r="AL8" s="612">
        <v>0</v>
      </c>
      <c r="AM8" s="612">
        <v>0</v>
      </c>
      <c r="AN8" s="612">
        <v>0</v>
      </c>
      <c r="AO8" s="612">
        <v>0</v>
      </c>
      <c r="AP8" s="612">
        <v>0</v>
      </c>
      <c r="AQ8" s="612">
        <v>0</v>
      </c>
      <c r="AR8" s="612">
        <v>0</v>
      </c>
      <c r="AS8" s="612">
        <v>0</v>
      </c>
      <c r="AT8" s="612">
        <v>0</v>
      </c>
      <c r="AU8" s="612">
        <v>0</v>
      </c>
      <c r="AV8" s="612">
        <v>505.50842426823931</v>
      </c>
      <c r="AW8" s="612">
        <v>710.21289378353549</v>
      </c>
      <c r="AX8" s="612">
        <v>820.7658061912789</v>
      </c>
      <c r="AY8" s="612">
        <v>1007.9813777872349</v>
      </c>
      <c r="AZ8" s="612">
        <v>1212.5307624595152</v>
      </c>
      <c r="BA8" s="612">
        <v>1373.3434446659953</v>
      </c>
      <c r="BB8" s="612">
        <v>1529.2386319993936</v>
      </c>
      <c r="BC8" s="612">
        <v>1685.0312370699578</v>
      </c>
      <c r="BD8" s="612">
        <v>1846.9692141166404</v>
      </c>
      <c r="BE8" s="612">
        <v>2044.6946975616393</v>
      </c>
      <c r="BF8" s="612">
        <v>2184.4949999999999</v>
      </c>
      <c r="BG8" s="612">
        <v>2399.912471946795</v>
      </c>
      <c r="BH8" s="612">
        <v>2608.7809999999999</v>
      </c>
      <c r="BI8" s="612">
        <v>2824.8410963032829</v>
      </c>
      <c r="BJ8" s="612">
        <v>3059.7591478660306</v>
      </c>
      <c r="BK8" s="612">
        <v>3359.1290942770729</v>
      </c>
      <c r="BL8" s="612">
        <v>3619.5934670833412</v>
      </c>
      <c r="BM8" s="612">
        <v>3989.1991157989637</v>
      </c>
      <c r="BN8" s="612">
        <v>4200.2916762362729</v>
      </c>
      <c r="BO8" s="612">
        <v>4351.2435542558051</v>
      </c>
      <c r="BP8" s="612">
        <v>4620.0866791328817</v>
      </c>
      <c r="BQ8" s="612">
        <v>4770.7953469207459</v>
      </c>
      <c r="BR8" s="612">
        <v>5009.9905589028167</v>
      </c>
      <c r="BS8" s="612">
        <v>4766.3278780454339</v>
      </c>
      <c r="BT8" s="612">
        <v>4478.3398482512839</v>
      </c>
      <c r="BU8" s="612">
        <v>3842.5519515868186</v>
      </c>
      <c r="BV8" s="612">
        <v>3525.5145970952212</v>
      </c>
      <c r="BW8" s="612">
        <v>3311.6174378432311</v>
      </c>
      <c r="BX8" s="545">
        <v>2692.7846661489066</v>
      </c>
      <c r="BY8" s="545">
        <v>2447.4910262420876</v>
      </c>
      <c r="BZ8" s="545">
        <v>2337.8587865250574</v>
      </c>
      <c r="CA8" s="545">
        <v>2384.2152321588801</v>
      </c>
      <c r="CB8" s="545">
        <v>2346.7749034076814</v>
      </c>
      <c r="CC8" s="545">
        <v>2193.7939353785664</v>
      </c>
      <c r="CD8" s="545">
        <v>2044.1374528861484</v>
      </c>
      <c r="CE8" s="545">
        <v>1889.1263736833087</v>
      </c>
      <c r="CF8" s="545">
        <v>1679.4452520546722</v>
      </c>
      <c r="CG8" s="547">
        <v>1408.8831759107429</v>
      </c>
    </row>
    <row r="9" spans="1:85" ht="26.25" customHeight="1" x14ac:dyDescent="0.35">
      <c r="A9" s="439"/>
      <c r="B9" s="292" t="s">
        <v>634</v>
      </c>
      <c r="C9" s="486"/>
      <c r="D9" s="612">
        <v>0</v>
      </c>
      <c r="E9" s="612">
        <v>0</v>
      </c>
      <c r="F9" s="612">
        <v>0</v>
      </c>
      <c r="G9" s="612">
        <v>0</v>
      </c>
      <c r="H9" s="612">
        <v>0</v>
      </c>
      <c r="I9" s="612">
        <v>0</v>
      </c>
      <c r="J9" s="612">
        <v>0</v>
      </c>
      <c r="K9" s="612">
        <v>0</v>
      </c>
      <c r="L9" s="612">
        <v>0</v>
      </c>
      <c r="M9" s="612">
        <v>0</v>
      </c>
      <c r="N9" s="612">
        <v>0</v>
      </c>
      <c r="O9" s="612">
        <v>0</v>
      </c>
      <c r="P9" s="612">
        <v>0</v>
      </c>
      <c r="Q9" s="612">
        <v>0</v>
      </c>
      <c r="R9" s="612">
        <v>0</v>
      </c>
      <c r="S9" s="612">
        <v>0</v>
      </c>
      <c r="T9" s="612">
        <v>0</v>
      </c>
      <c r="U9" s="612">
        <v>0</v>
      </c>
      <c r="V9" s="612">
        <v>0</v>
      </c>
      <c r="W9" s="612">
        <v>0</v>
      </c>
      <c r="X9" s="612">
        <v>0</v>
      </c>
      <c r="Y9" s="612">
        <v>0</v>
      </c>
      <c r="Z9" s="612">
        <v>0</v>
      </c>
      <c r="AA9" s="612">
        <v>0</v>
      </c>
      <c r="AB9" s="612">
        <v>0</v>
      </c>
      <c r="AC9" s="612">
        <v>0</v>
      </c>
      <c r="AD9" s="612">
        <v>0</v>
      </c>
      <c r="AE9" s="612">
        <v>0</v>
      </c>
      <c r="AF9" s="612">
        <v>0</v>
      </c>
      <c r="AG9" s="612">
        <v>0</v>
      </c>
      <c r="AH9" s="612">
        <v>0</v>
      </c>
      <c r="AI9" s="612">
        <v>0</v>
      </c>
      <c r="AJ9" s="612">
        <v>0</v>
      </c>
      <c r="AK9" s="612">
        <v>0</v>
      </c>
      <c r="AL9" s="612">
        <v>0</v>
      </c>
      <c r="AM9" s="612">
        <v>0</v>
      </c>
      <c r="AN9" s="612">
        <v>0</v>
      </c>
      <c r="AO9" s="612">
        <v>0</v>
      </c>
      <c r="AP9" s="612">
        <v>0</v>
      </c>
      <c r="AQ9" s="612">
        <v>0</v>
      </c>
      <c r="AR9" s="612">
        <v>0</v>
      </c>
      <c r="AS9" s="612">
        <v>0</v>
      </c>
      <c r="AT9" s="612">
        <v>0</v>
      </c>
      <c r="AU9" s="612">
        <v>0</v>
      </c>
      <c r="AV9" s="612">
        <v>0</v>
      </c>
      <c r="AW9" s="612">
        <v>0</v>
      </c>
      <c r="AX9" s="612">
        <v>0</v>
      </c>
      <c r="AY9" s="612">
        <v>0</v>
      </c>
      <c r="AZ9" s="612">
        <v>0</v>
      </c>
      <c r="BA9" s="612">
        <v>0</v>
      </c>
      <c r="BB9" s="612">
        <v>0</v>
      </c>
      <c r="BC9" s="612">
        <v>0</v>
      </c>
      <c r="BD9" s="612">
        <v>0</v>
      </c>
      <c r="BE9" s="612">
        <v>0</v>
      </c>
      <c r="BF9" s="612">
        <v>4.5495586157305965</v>
      </c>
      <c r="BG9" s="612">
        <v>4.9847979268202049</v>
      </c>
      <c r="BH9" s="612">
        <v>5.5439400751780212</v>
      </c>
      <c r="BI9" s="612">
        <v>6.0838355036021321</v>
      </c>
      <c r="BJ9" s="612">
        <v>6.572944344723278</v>
      </c>
      <c r="BK9" s="612">
        <v>6.9128181204954586</v>
      </c>
      <c r="BL9" s="612">
        <v>8.5842708329285937</v>
      </c>
      <c r="BM9" s="612">
        <v>9.5547738078094557</v>
      </c>
      <c r="BN9" s="612">
        <v>10.176180661957776</v>
      </c>
      <c r="BO9" s="612">
        <v>11.455375983389244</v>
      </c>
      <c r="BP9" s="612">
        <v>12.87654510302391</v>
      </c>
      <c r="BQ9" s="612">
        <v>13.248237186508543</v>
      </c>
      <c r="BR9" s="612">
        <v>13.394228899687395</v>
      </c>
      <c r="BS9" s="612">
        <v>13.354571107474611</v>
      </c>
      <c r="BT9" s="612">
        <v>13.054729680496056</v>
      </c>
      <c r="BU9" s="612">
        <v>12.216766211486489</v>
      </c>
      <c r="BV9" s="612">
        <v>11.588419223941589</v>
      </c>
      <c r="BW9" s="612">
        <v>11.243803101510094</v>
      </c>
      <c r="BX9" s="545">
        <v>8.9936417041622896</v>
      </c>
      <c r="BY9" s="545">
        <v>8.5553212758329327</v>
      </c>
      <c r="BZ9" s="545">
        <v>8.4009691143624821</v>
      </c>
      <c r="CA9" s="545">
        <v>8.5249852337162046</v>
      </c>
      <c r="CB9" s="545">
        <v>8.8531944455610621</v>
      </c>
      <c r="CC9" s="545">
        <v>9.0289939796721104</v>
      </c>
      <c r="CD9" s="545">
        <v>9.1044113129126263</v>
      </c>
      <c r="CE9" s="545">
        <v>9.0168932290552455</v>
      </c>
      <c r="CF9" s="545">
        <v>8.7636790311796258</v>
      </c>
      <c r="CG9" s="547">
        <v>8.2886711334008805</v>
      </c>
    </row>
    <row r="10" spans="1:85" ht="25.5" customHeight="1" x14ac:dyDescent="0.35">
      <c r="A10" s="439"/>
      <c r="B10" s="511" t="s">
        <v>397</v>
      </c>
      <c r="C10" s="486"/>
      <c r="D10" s="611">
        <f t="shared" ref="D10:AI10" si="6">SUM(D11:D12)</f>
        <v>0</v>
      </c>
      <c r="E10" s="611">
        <f t="shared" si="6"/>
        <v>0</v>
      </c>
      <c r="F10" s="611">
        <f t="shared" si="6"/>
        <v>0</v>
      </c>
      <c r="G10" s="611">
        <f t="shared" si="6"/>
        <v>0</v>
      </c>
      <c r="H10" s="611">
        <f t="shared" si="6"/>
        <v>0</v>
      </c>
      <c r="I10" s="611">
        <f t="shared" si="6"/>
        <v>0</v>
      </c>
      <c r="J10" s="611">
        <f t="shared" si="6"/>
        <v>0</v>
      </c>
      <c r="K10" s="611">
        <f t="shared" si="6"/>
        <v>0</v>
      </c>
      <c r="L10" s="611">
        <f t="shared" si="6"/>
        <v>0</v>
      </c>
      <c r="M10" s="611">
        <f t="shared" si="6"/>
        <v>0</v>
      </c>
      <c r="N10" s="611">
        <f t="shared" si="6"/>
        <v>0</v>
      </c>
      <c r="O10" s="611">
        <f t="shared" si="6"/>
        <v>0</v>
      </c>
      <c r="P10" s="611">
        <f t="shared" si="6"/>
        <v>0</v>
      </c>
      <c r="Q10" s="611">
        <f t="shared" si="6"/>
        <v>0</v>
      </c>
      <c r="R10" s="611">
        <f t="shared" si="6"/>
        <v>0</v>
      </c>
      <c r="S10" s="611">
        <f t="shared" si="6"/>
        <v>0</v>
      </c>
      <c r="T10" s="611">
        <f t="shared" si="6"/>
        <v>0</v>
      </c>
      <c r="U10" s="611">
        <f t="shared" si="6"/>
        <v>0</v>
      </c>
      <c r="V10" s="611">
        <f t="shared" si="6"/>
        <v>0</v>
      </c>
      <c r="W10" s="611">
        <f t="shared" si="6"/>
        <v>0</v>
      </c>
      <c r="X10" s="611">
        <f t="shared" si="6"/>
        <v>0</v>
      </c>
      <c r="Y10" s="611">
        <f t="shared" si="6"/>
        <v>0</v>
      </c>
      <c r="Z10" s="611">
        <f t="shared" si="6"/>
        <v>0</v>
      </c>
      <c r="AA10" s="611">
        <f t="shared" si="6"/>
        <v>0</v>
      </c>
      <c r="AB10" s="611">
        <f t="shared" si="6"/>
        <v>0</v>
      </c>
      <c r="AC10" s="611">
        <f t="shared" si="6"/>
        <v>0</v>
      </c>
      <c r="AD10" s="611">
        <f t="shared" si="6"/>
        <v>0</v>
      </c>
      <c r="AE10" s="611">
        <f t="shared" si="6"/>
        <v>0</v>
      </c>
      <c r="AF10" s="611">
        <f t="shared" si="6"/>
        <v>0</v>
      </c>
      <c r="AG10" s="611">
        <f t="shared" si="6"/>
        <v>0</v>
      </c>
      <c r="AH10" s="611">
        <f t="shared" si="6"/>
        <v>0</v>
      </c>
      <c r="AI10" s="611">
        <f t="shared" si="6"/>
        <v>0</v>
      </c>
      <c r="AJ10" s="611">
        <f t="shared" ref="AJ10:BO10" si="7">SUM(AJ11:AJ12)</f>
        <v>0</v>
      </c>
      <c r="AK10" s="611">
        <f t="shared" si="7"/>
        <v>0</v>
      </c>
      <c r="AL10" s="611">
        <f t="shared" si="7"/>
        <v>0</v>
      </c>
      <c r="AM10" s="611">
        <f t="shared" si="7"/>
        <v>0</v>
      </c>
      <c r="AN10" s="611">
        <f t="shared" si="7"/>
        <v>0</v>
      </c>
      <c r="AO10" s="611">
        <f t="shared" si="7"/>
        <v>0</v>
      </c>
      <c r="AP10" s="611">
        <f t="shared" si="7"/>
        <v>0</v>
      </c>
      <c r="AQ10" s="611">
        <f t="shared" si="7"/>
        <v>0</v>
      </c>
      <c r="AR10" s="611">
        <f t="shared" si="7"/>
        <v>0</v>
      </c>
      <c r="AS10" s="611">
        <f t="shared" si="7"/>
        <v>0</v>
      </c>
      <c r="AT10" s="611">
        <f t="shared" si="7"/>
        <v>0</v>
      </c>
      <c r="AU10" s="611">
        <f t="shared" si="7"/>
        <v>0</v>
      </c>
      <c r="AV10" s="611">
        <f t="shared" si="7"/>
        <v>0</v>
      </c>
      <c r="AW10" s="611">
        <f t="shared" si="7"/>
        <v>0</v>
      </c>
      <c r="AX10" s="611">
        <f t="shared" si="7"/>
        <v>0</v>
      </c>
      <c r="AY10" s="611">
        <f t="shared" si="7"/>
        <v>0</v>
      </c>
      <c r="AZ10" s="611">
        <f t="shared" si="7"/>
        <v>0</v>
      </c>
      <c r="BA10" s="611">
        <f t="shared" si="7"/>
        <v>0</v>
      </c>
      <c r="BB10" s="611">
        <f t="shared" si="7"/>
        <v>0</v>
      </c>
      <c r="BC10" s="611">
        <f t="shared" si="7"/>
        <v>0</v>
      </c>
      <c r="BD10" s="611">
        <f t="shared" si="7"/>
        <v>0</v>
      </c>
      <c r="BE10" s="611">
        <f t="shared" si="7"/>
        <v>0</v>
      </c>
      <c r="BF10" s="611">
        <f t="shared" si="7"/>
        <v>0</v>
      </c>
      <c r="BG10" s="611">
        <f t="shared" si="7"/>
        <v>0</v>
      </c>
      <c r="BH10" s="611">
        <f t="shared" si="7"/>
        <v>0</v>
      </c>
      <c r="BI10" s="611">
        <f t="shared" si="7"/>
        <v>0</v>
      </c>
      <c r="BJ10" s="611">
        <f t="shared" si="7"/>
        <v>0</v>
      </c>
      <c r="BK10" s="611">
        <f t="shared" si="7"/>
        <v>0</v>
      </c>
      <c r="BL10" s="611">
        <f t="shared" si="7"/>
        <v>0</v>
      </c>
      <c r="BM10" s="611">
        <f t="shared" si="7"/>
        <v>0</v>
      </c>
      <c r="BN10" s="611">
        <f t="shared" si="7"/>
        <v>0</v>
      </c>
      <c r="BO10" s="611">
        <f t="shared" si="7"/>
        <v>0</v>
      </c>
      <c r="BP10" s="611">
        <f t="shared" ref="BP10:CG10" si="8">SUM(BP11:BP12)</f>
        <v>0</v>
      </c>
      <c r="BQ10" s="611">
        <f t="shared" si="8"/>
        <v>160.53506744000006</v>
      </c>
      <c r="BR10" s="611">
        <f t="shared" si="8"/>
        <v>1564.5904814800003</v>
      </c>
      <c r="BS10" s="611">
        <f t="shared" si="8"/>
        <v>3004.5842815999995</v>
      </c>
      <c r="BT10" s="611">
        <f t="shared" si="8"/>
        <v>5160.3790036200016</v>
      </c>
      <c r="BU10" s="611">
        <f t="shared" si="8"/>
        <v>8637.4619246299953</v>
      </c>
      <c r="BV10" s="611">
        <f t="shared" si="8"/>
        <v>10625.410146370003</v>
      </c>
      <c r="BW10" s="611">
        <f t="shared" si="8"/>
        <v>12499.829984840006</v>
      </c>
      <c r="BX10" s="549">
        <f t="shared" si="8"/>
        <v>13688.584215360004</v>
      </c>
      <c r="BY10" s="549">
        <f t="shared" si="8"/>
        <v>15153.248603893602</v>
      </c>
      <c r="BZ10" s="549">
        <f t="shared" si="8"/>
        <v>17620.176466190009</v>
      </c>
      <c r="CA10" s="549">
        <f t="shared" si="8"/>
        <v>21668.789777107457</v>
      </c>
      <c r="CB10" s="549">
        <f t="shared" si="8"/>
        <v>25875.684508922172</v>
      </c>
      <c r="CC10" s="549">
        <f t="shared" si="8"/>
        <v>28721.179080599282</v>
      </c>
      <c r="CD10" s="549">
        <f t="shared" si="8"/>
        <v>31520.435842030813</v>
      </c>
      <c r="CE10" s="549">
        <f t="shared" si="8"/>
        <v>34471.692458295642</v>
      </c>
      <c r="CF10" s="549">
        <f t="shared" si="8"/>
        <v>37436.267519519366</v>
      </c>
      <c r="CG10" s="550">
        <f t="shared" si="8"/>
        <v>40942.06390601959</v>
      </c>
    </row>
    <row r="11" spans="1:85" x14ac:dyDescent="0.35">
      <c r="A11" s="439"/>
      <c r="B11" s="292" t="s">
        <v>546</v>
      </c>
      <c r="C11" s="486"/>
      <c r="D11" s="612">
        <v>0</v>
      </c>
      <c r="E11" s="612">
        <v>0</v>
      </c>
      <c r="F11" s="612">
        <v>0</v>
      </c>
      <c r="G11" s="612">
        <v>0</v>
      </c>
      <c r="H11" s="612">
        <v>0</v>
      </c>
      <c r="I11" s="612">
        <v>0</v>
      </c>
      <c r="J11" s="612">
        <v>0</v>
      </c>
      <c r="K11" s="612">
        <v>0</v>
      </c>
      <c r="L11" s="612">
        <v>0</v>
      </c>
      <c r="M11" s="612">
        <v>0</v>
      </c>
      <c r="N11" s="612">
        <v>0</v>
      </c>
      <c r="O11" s="612">
        <v>0</v>
      </c>
      <c r="P11" s="612">
        <v>0</v>
      </c>
      <c r="Q11" s="612">
        <v>0</v>
      </c>
      <c r="R11" s="612">
        <v>0</v>
      </c>
      <c r="S11" s="612">
        <v>0</v>
      </c>
      <c r="T11" s="612">
        <v>0</v>
      </c>
      <c r="U11" s="612">
        <v>0</v>
      </c>
      <c r="V11" s="612">
        <v>0</v>
      </c>
      <c r="W11" s="612">
        <v>0</v>
      </c>
      <c r="X11" s="612">
        <v>0</v>
      </c>
      <c r="Y11" s="612">
        <v>0</v>
      </c>
      <c r="Z11" s="612">
        <v>0</v>
      </c>
      <c r="AA11" s="612">
        <v>0</v>
      </c>
      <c r="AB11" s="612">
        <v>0</v>
      </c>
      <c r="AC11" s="612">
        <v>0</v>
      </c>
      <c r="AD11" s="612">
        <v>0</v>
      </c>
      <c r="AE11" s="612">
        <v>0</v>
      </c>
      <c r="AF11" s="612">
        <v>0</v>
      </c>
      <c r="AG11" s="612">
        <v>0</v>
      </c>
      <c r="AH11" s="612">
        <v>0</v>
      </c>
      <c r="AI11" s="612">
        <v>0</v>
      </c>
      <c r="AJ11" s="612">
        <v>0</v>
      </c>
      <c r="AK11" s="612">
        <v>0</v>
      </c>
      <c r="AL11" s="612">
        <v>0</v>
      </c>
      <c r="AM11" s="612">
        <v>0</v>
      </c>
      <c r="AN11" s="612">
        <v>0</v>
      </c>
      <c r="AO11" s="612">
        <v>0</v>
      </c>
      <c r="AP11" s="612">
        <v>0</v>
      </c>
      <c r="AQ11" s="612">
        <v>0</v>
      </c>
      <c r="AR11" s="612">
        <v>0</v>
      </c>
      <c r="AS11" s="612">
        <v>0</v>
      </c>
      <c r="AT11" s="612">
        <v>0</v>
      </c>
      <c r="AU11" s="612">
        <v>0</v>
      </c>
      <c r="AV11" s="612">
        <v>0</v>
      </c>
      <c r="AW11" s="612">
        <v>0</v>
      </c>
      <c r="AX11" s="612">
        <v>0</v>
      </c>
      <c r="AY11" s="612">
        <v>0</v>
      </c>
      <c r="AZ11" s="612">
        <v>0</v>
      </c>
      <c r="BA11" s="612">
        <v>0</v>
      </c>
      <c r="BB11" s="612">
        <v>0</v>
      </c>
      <c r="BC11" s="612">
        <v>0</v>
      </c>
      <c r="BD11" s="612">
        <v>0</v>
      </c>
      <c r="BE11" s="612">
        <v>0</v>
      </c>
      <c r="BF11" s="612">
        <v>0</v>
      </c>
      <c r="BG11" s="612">
        <v>0</v>
      </c>
      <c r="BH11" s="612">
        <v>0</v>
      </c>
      <c r="BI11" s="612">
        <v>0</v>
      </c>
      <c r="BJ11" s="612">
        <v>0</v>
      </c>
      <c r="BK11" s="612">
        <v>0</v>
      </c>
      <c r="BL11" s="612">
        <v>0</v>
      </c>
      <c r="BM11" s="612">
        <v>0</v>
      </c>
      <c r="BN11" s="612">
        <v>0</v>
      </c>
      <c r="BO11" s="612">
        <v>0</v>
      </c>
      <c r="BP11" s="612">
        <v>0</v>
      </c>
      <c r="BQ11" s="612">
        <v>145.66823881438239</v>
      </c>
      <c r="BR11" s="612">
        <v>1436.2081898445697</v>
      </c>
      <c r="BS11" s="612">
        <v>2879.4073605188605</v>
      </c>
      <c r="BT11" s="612">
        <v>4731.643955192837</v>
      </c>
      <c r="BU11" s="612">
        <v>7727.2655064995752</v>
      </c>
      <c r="BV11" s="612">
        <v>9507.7874431559103</v>
      </c>
      <c r="BW11" s="612">
        <v>10804.483739077959</v>
      </c>
      <c r="BX11" s="545">
        <v>11821.938458396515</v>
      </c>
      <c r="BY11" s="545">
        <v>12938.479122416242</v>
      </c>
      <c r="BZ11" s="545">
        <v>14965.225842493894</v>
      </c>
      <c r="CA11" s="545">
        <v>18308.116653380559</v>
      </c>
      <c r="CB11" s="545">
        <v>21833.041154401009</v>
      </c>
      <c r="CC11" s="545">
        <v>24164.603903772237</v>
      </c>
      <c r="CD11" s="545">
        <v>26577.304533379014</v>
      </c>
      <c r="CE11" s="545">
        <v>29237.38870494303</v>
      </c>
      <c r="CF11" s="545">
        <v>31592.844212965156</v>
      </c>
      <c r="CG11" s="547">
        <v>34134.421238048293</v>
      </c>
    </row>
    <row r="12" spans="1:85" x14ac:dyDescent="0.35">
      <c r="A12" s="439"/>
      <c r="B12" s="292" t="s">
        <v>545</v>
      </c>
      <c r="C12" s="486"/>
      <c r="D12" s="612">
        <v>0</v>
      </c>
      <c r="E12" s="612">
        <v>0</v>
      </c>
      <c r="F12" s="612">
        <v>0</v>
      </c>
      <c r="G12" s="612">
        <v>0</v>
      </c>
      <c r="H12" s="612">
        <v>0</v>
      </c>
      <c r="I12" s="612">
        <v>0</v>
      </c>
      <c r="J12" s="612">
        <v>0</v>
      </c>
      <c r="K12" s="612">
        <v>0</v>
      </c>
      <c r="L12" s="612">
        <v>0</v>
      </c>
      <c r="M12" s="612">
        <v>0</v>
      </c>
      <c r="N12" s="612">
        <v>0</v>
      </c>
      <c r="O12" s="612">
        <v>0</v>
      </c>
      <c r="P12" s="612">
        <v>0</v>
      </c>
      <c r="Q12" s="612">
        <v>0</v>
      </c>
      <c r="R12" s="612">
        <v>0</v>
      </c>
      <c r="S12" s="612">
        <v>0</v>
      </c>
      <c r="T12" s="612">
        <v>0</v>
      </c>
      <c r="U12" s="612">
        <v>0</v>
      </c>
      <c r="V12" s="612">
        <v>0</v>
      </c>
      <c r="W12" s="612">
        <v>0</v>
      </c>
      <c r="X12" s="612">
        <v>0</v>
      </c>
      <c r="Y12" s="612">
        <v>0</v>
      </c>
      <c r="Z12" s="612">
        <v>0</v>
      </c>
      <c r="AA12" s="612">
        <v>0</v>
      </c>
      <c r="AB12" s="612">
        <v>0</v>
      </c>
      <c r="AC12" s="612">
        <v>0</v>
      </c>
      <c r="AD12" s="612">
        <v>0</v>
      </c>
      <c r="AE12" s="612">
        <v>0</v>
      </c>
      <c r="AF12" s="612">
        <v>0</v>
      </c>
      <c r="AG12" s="612">
        <v>0</v>
      </c>
      <c r="AH12" s="612">
        <v>0</v>
      </c>
      <c r="AI12" s="612">
        <v>0</v>
      </c>
      <c r="AJ12" s="612">
        <v>0</v>
      </c>
      <c r="AK12" s="612">
        <v>0</v>
      </c>
      <c r="AL12" s="612">
        <v>0</v>
      </c>
      <c r="AM12" s="612">
        <v>0</v>
      </c>
      <c r="AN12" s="612">
        <v>0</v>
      </c>
      <c r="AO12" s="612">
        <v>0</v>
      </c>
      <c r="AP12" s="612">
        <v>0</v>
      </c>
      <c r="AQ12" s="612">
        <v>0</v>
      </c>
      <c r="AR12" s="612">
        <v>0</v>
      </c>
      <c r="AS12" s="612">
        <v>0</v>
      </c>
      <c r="AT12" s="612">
        <v>0</v>
      </c>
      <c r="AU12" s="612">
        <v>0</v>
      </c>
      <c r="AV12" s="612">
        <v>0</v>
      </c>
      <c r="AW12" s="612">
        <v>0</v>
      </c>
      <c r="AX12" s="612">
        <v>0</v>
      </c>
      <c r="AY12" s="612">
        <v>0</v>
      </c>
      <c r="AZ12" s="612">
        <v>0</v>
      </c>
      <c r="BA12" s="612">
        <v>0</v>
      </c>
      <c r="BB12" s="612">
        <v>0</v>
      </c>
      <c r="BC12" s="612">
        <v>0</v>
      </c>
      <c r="BD12" s="612">
        <v>0</v>
      </c>
      <c r="BE12" s="612">
        <v>0</v>
      </c>
      <c r="BF12" s="612">
        <v>0</v>
      </c>
      <c r="BG12" s="612">
        <v>0</v>
      </c>
      <c r="BH12" s="612">
        <v>0</v>
      </c>
      <c r="BI12" s="612">
        <v>0</v>
      </c>
      <c r="BJ12" s="612">
        <v>0</v>
      </c>
      <c r="BK12" s="612">
        <v>0</v>
      </c>
      <c r="BL12" s="612">
        <v>0</v>
      </c>
      <c r="BM12" s="612">
        <v>0</v>
      </c>
      <c r="BN12" s="612">
        <v>0</v>
      </c>
      <c r="BO12" s="612">
        <v>0</v>
      </c>
      <c r="BP12" s="612">
        <v>0</v>
      </c>
      <c r="BQ12" s="612">
        <v>14.866828625617664</v>
      </c>
      <c r="BR12" s="612">
        <v>128.38229163543059</v>
      </c>
      <c r="BS12" s="612">
        <v>125.17692108113887</v>
      </c>
      <c r="BT12" s="612">
        <v>428.73504842716466</v>
      </c>
      <c r="BU12" s="612">
        <v>910.19641813042097</v>
      </c>
      <c r="BV12" s="612">
        <v>1117.6227032140916</v>
      </c>
      <c r="BW12" s="612">
        <v>1695.346245762046</v>
      </c>
      <c r="BX12" s="545">
        <v>1866.6457569634897</v>
      </c>
      <c r="BY12" s="545">
        <v>2214.7694814773608</v>
      </c>
      <c r="BZ12" s="545">
        <v>2654.9506236961161</v>
      </c>
      <c r="CA12" s="545">
        <v>3360.6731237268959</v>
      </c>
      <c r="CB12" s="545">
        <v>4042.6433545211617</v>
      </c>
      <c r="CC12" s="545">
        <v>4556.5751768270457</v>
      </c>
      <c r="CD12" s="545">
        <v>4943.1313086517985</v>
      </c>
      <c r="CE12" s="545">
        <v>5234.3037533526131</v>
      </c>
      <c r="CF12" s="545">
        <v>5843.4233065542121</v>
      </c>
      <c r="CG12" s="547">
        <v>6807.6426679712977</v>
      </c>
    </row>
    <row r="13" spans="1:85" ht="27" customHeight="1" x14ac:dyDescent="0.35">
      <c r="A13" s="479"/>
      <c r="B13" s="303" t="s">
        <v>634</v>
      </c>
      <c r="C13" s="486"/>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2"/>
      <c r="AX13" s="612"/>
      <c r="AY13" s="612"/>
      <c r="AZ13" s="612"/>
      <c r="BA13" s="612"/>
      <c r="BB13" s="612"/>
      <c r="BC13" s="612"/>
      <c r="BD13" s="612"/>
      <c r="BE13" s="612"/>
      <c r="BF13" s="612"/>
      <c r="BG13" s="612"/>
      <c r="BH13" s="612"/>
      <c r="BI13" s="612"/>
      <c r="BJ13" s="612"/>
      <c r="BK13" s="612"/>
      <c r="BL13" s="612"/>
      <c r="BM13" s="612"/>
      <c r="BN13" s="612"/>
      <c r="BO13" s="612"/>
      <c r="BP13" s="612"/>
      <c r="BQ13" s="612">
        <v>4.8285420399782446E-2</v>
      </c>
      <c r="BR13" s="612">
        <v>0.30362358177613769</v>
      </c>
      <c r="BS13" s="612">
        <v>0.78503982998327526</v>
      </c>
      <c r="BT13" s="612">
        <v>1.5261891811791428</v>
      </c>
      <c r="BU13" s="612">
        <v>2.698457286046819</v>
      </c>
      <c r="BV13" s="612">
        <v>4.2509305793652272</v>
      </c>
      <c r="BW13" s="612">
        <v>5.9108484123568434</v>
      </c>
      <c r="BX13" s="545">
        <v>7.292141423852585</v>
      </c>
      <c r="BY13" s="545">
        <v>8.8149631948485645</v>
      </c>
      <c r="BZ13" s="545">
        <v>9.0555645115925838</v>
      </c>
      <c r="CA13" s="545">
        <v>9.9504160643088202</v>
      </c>
      <c r="CB13" s="545">
        <v>11.758124801165858</v>
      </c>
      <c r="CC13" s="545">
        <v>13.258641388368314</v>
      </c>
      <c r="CD13" s="545">
        <v>14.395521831789694</v>
      </c>
      <c r="CE13" s="545">
        <v>15.459808478529126</v>
      </c>
      <c r="CF13" s="545">
        <v>16.828171898271371</v>
      </c>
      <c r="CG13" s="547">
        <v>18.35178522858623</v>
      </c>
    </row>
    <row r="14" spans="1:85" s="252" customFormat="1" ht="25.5" customHeight="1" x14ac:dyDescent="0.35">
      <c r="A14" s="479"/>
      <c r="B14" s="511" t="s">
        <v>353</v>
      </c>
      <c r="C14" s="564"/>
      <c r="D14" s="611"/>
      <c r="E14" s="611"/>
      <c r="F14" s="611"/>
      <c r="G14" s="611"/>
      <c r="H14" s="611"/>
      <c r="I14" s="611"/>
      <c r="J14" s="611"/>
      <c r="K14" s="611"/>
      <c r="L14" s="611"/>
      <c r="M14" s="611"/>
      <c r="N14" s="611"/>
      <c r="O14" s="611"/>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v>4.7691617500000003</v>
      </c>
      <c r="BR14" s="611">
        <v>6.040064700000003</v>
      </c>
      <c r="BS14" s="611">
        <v>6.9357352999999913</v>
      </c>
      <c r="BT14" s="611">
        <v>7.3484010500000174</v>
      </c>
      <c r="BU14" s="611">
        <v>8.2211221899999884</v>
      </c>
      <c r="BV14" s="611">
        <v>9.1482867099999936</v>
      </c>
      <c r="BW14" s="611">
        <v>10.039949220000004</v>
      </c>
      <c r="BX14" s="549">
        <v>10.679680190000003</v>
      </c>
      <c r="BY14" s="549">
        <v>12.88883869999999</v>
      </c>
      <c r="BZ14" s="549">
        <v>16.58689783000003</v>
      </c>
      <c r="CA14" s="549">
        <v>20.355264752545114</v>
      </c>
      <c r="CB14" s="549">
        <v>23.988347773191585</v>
      </c>
      <c r="CC14" s="549">
        <v>28.745612940379324</v>
      </c>
      <c r="CD14" s="549">
        <v>33.218654345054361</v>
      </c>
      <c r="CE14" s="549">
        <v>37.831810017369321</v>
      </c>
      <c r="CF14" s="549">
        <v>42.368837067089736</v>
      </c>
      <c r="CG14" s="550">
        <v>47.188261571534007</v>
      </c>
    </row>
    <row r="15" spans="1:85" s="252" customFormat="1" ht="26.25" customHeight="1" x14ac:dyDescent="0.35">
      <c r="B15" s="470" t="s">
        <v>355</v>
      </c>
      <c r="C15" s="564"/>
      <c r="D15" s="611">
        <v>0</v>
      </c>
      <c r="E15" s="611">
        <v>0</v>
      </c>
      <c r="F15" s="611">
        <v>0</v>
      </c>
      <c r="G15" s="611">
        <v>0</v>
      </c>
      <c r="H15" s="611">
        <v>0</v>
      </c>
      <c r="I15" s="611">
        <v>0</v>
      </c>
      <c r="J15" s="611">
        <v>0</v>
      </c>
      <c r="K15" s="611">
        <v>0</v>
      </c>
      <c r="L15" s="611">
        <v>0</v>
      </c>
      <c r="M15" s="611">
        <v>0</v>
      </c>
      <c r="N15" s="611">
        <v>0</v>
      </c>
      <c r="O15" s="611">
        <v>0</v>
      </c>
      <c r="P15" s="611">
        <v>0</v>
      </c>
      <c r="Q15" s="611">
        <v>0</v>
      </c>
      <c r="R15" s="611">
        <v>0</v>
      </c>
      <c r="S15" s="611">
        <v>0</v>
      </c>
      <c r="T15" s="611">
        <v>0</v>
      </c>
      <c r="U15" s="611">
        <v>0</v>
      </c>
      <c r="V15" s="611">
        <v>0</v>
      </c>
      <c r="W15" s="611">
        <v>0</v>
      </c>
      <c r="X15" s="611">
        <v>0</v>
      </c>
      <c r="Y15" s="611">
        <v>0</v>
      </c>
      <c r="Z15" s="611">
        <v>0</v>
      </c>
      <c r="AA15" s="611">
        <v>6</v>
      </c>
      <c r="AB15" s="611">
        <v>23.2</v>
      </c>
      <c r="AC15" s="611">
        <f t="shared" ref="AC15:BH15" si="9">SUM(AC16:AC18)</f>
        <v>35.799999999999997</v>
      </c>
      <c r="AD15" s="611">
        <f t="shared" si="9"/>
        <v>62.4</v>
      </c>
      <c r="AE15" s="611">
        <f t="shared" si="9"/>
        <v>95.9</v>
      </c>
      <c r="AF15" s="611">
        <f t="shared" si="9"/>
        <v>127.30000000000001</v>
      </c>
      <c r="AG15" s="611">
        <f t="shared" si="9"/>
        <v>166.7</v>
      </c>
      <c r="AH15" s="611">
        <f t="shared" si="9"/>
        <v>168</v>
      </c>
      <c r="AI15" s="611">
        <f t="shared" si="9"/>
        <v>201</v>
      </c>
      <c r="AJ15" s="611">
        <f t="shared" si="9"/>
        <v>260</v>
      </c>
      <c r="AK15" s="611">
        <f t="shared" si="9"/>
        <v>330</v>
      </c>
      <c r="AL15" s="611">
        <f t="shared" si="9"/>
        <v>403</v>
      </c>
      <c r="AM15" s="611">
        <f t="shared" si="9"/>
        <v>495</v>
      </c>
      <c r="AN15" s="611">
        <f t="shared" si="9"/>
        <v>576</v>
      </c>
      <c r="AO15" s="611">
        <f t="shared" si="9"/>
        <v>686</v>
      </c>
      <c r="AP15" s="611">
        <f t="shared" si="9"/>
        <v>779</v>
      </c>
      <c r="AQ15" s="611">
        <f t="shared" si="9"/>
        <v>897.38499999999999</v>
      </c>
      <c r="AR15" s="611">
        <f t="shared" si="9"/>
        <v>1003.4670000000001</v>
      </c>
      <c r="AS15" s="611">
        <f t="shared" si="9"/>
        <v>1158.527</v>
      </c>
      <c r="AT15" s="611">
        <f t="shared" si="9"/>
        <v>1382.009</v>
      </c>
      <c r="AU15" s="611">
        <f t="shared" si="9"/>
        <v>1706.221</v>
      </c>
      <c r="AV15" s="611">
        <f t="shared" si="9"/>
        <v>1553.4739999999999</v>
      </c>
      <c r="AW15" s="611">
        <f t="shared" si="9"/>
        <v>1795.461</v>
      </c>
      <c r="AX15" s="611">
        <f t="shared" si="9"/>
        <v>1962.682</v>
      </c>
      <c r="AY15" s="611">
        <f t="shared" si="9"/>
        <v>2194.1619999999998</v>
      </c>
      <c r="AZ15" s="611">
        <f t="shared" si="9"/>
        <v>2392.893</v>
      </c>
      <c r="BA15" s="611">
        <f t="shared" si="9"/>
        <v>2521.25</v>
      </c>
      <c r="BB15" s="611">
        <f t="shared" si="9"/>
        <v>2679.9749999999999</v>
      </c>
      <c r="BC15" s="611">
        <f t="shared" si="9"/>
        <v>2822.8040000000001</v>
      </c>
      <c r="BD15" s="611">
        <f t="shared" si="9"/>
        <v>2955.1210000000001</v>
      </c>
      <c r="BE15" s="611">
        <f t="shared" si="9"/>
        <v>3124.4597597447382</v>
      </c>
      <c r="BF15" s="611">
        <f t="shared" si="9"/>
        <v>3250.6787885787207</v>
      </c>
      <c r="BG15" s="611">
        <f t="shared" si="9"/>
        <v>3457.0445494205601</v>
      </c>
      <c r="BH15" s="611">
        <f t="shared" si="9"/>
        <v>3673.5859999999998</v>
      </c>
      <c r="BI15" s="611">
        <f t="shared" ref="BI15:CG15" si="10">SUM(BI16:BI18)</f>
        <v>3924.14037813</v>
      </c>
      <c r="BJ15" s="611">
        <f t="shared" si="10"/>
        <v>4149.40578293</v>
      </c>
      <c r="BK15" s="611">
        <f t="shared" si="10"/>
        <v>4444.4350972342991</v>
      </c>
      <c r="BL15" s="611">
        <f t="shared" si="10"/>
        <v>4734.8039219600005</v>
      </c>
      <c r="BM15" s="611">
        <f t="shared" si="10"/>
        <v>5106.2537628999999</v>
      </c>
      <c r="BN15" s="611">
        <f t="shared" si="10"/>
        <v>5227.7472379531791</v>
      </c>
      <c r="BO15" s="611">
        <f t="shared" si="10"/>
        <v>5339.4256940699997</v>
      </c>
      <c r="BP15" s="611">
        <f t="shared" si="10"/>
        <v>5475.6249157700013</v>
      </c>
      <c r="BQ15" s="611">
        <f t="shared" si="10"/>
        <v>5360.0751764300812</v>
      </c>
      <c r="BR15" s="611">
        <f t="shared" si="10"/>
        <v>5421.7736767999995</v>
      </c>
      <c r="BS15" s="611">
        <f t="shared" si="10"/>
        <v>5489.5433917499959</v>
      </c>
      <c r="BT15" s="611">
        <f t="shared" si="10"/>
        <v>5482.7675999399999</v>
      </c>
      <c r="BU15" s="611">
        <f t="shared" si="10"/>
        <v>5529.3185711499982</v>
      </c>
      <c r="BV15" s="611">
        <f t="shared" si="10"/>
        <v>5675.5506973500005</v>
      </c>
      <c r="BW15" s="611">
        <f t="shared" si="10"/>
        <v>5908.4831024900022</v>
      </c>
      <c r="BX15" s="549">
        <f t="shared" si="10"/>
        <v>5337.6142274424847</v>
      </c>
      <c r="BY15" s="549">
        <f t="shared" si="10"/>
        <v>5307.254480399999</v>
      </c>
      <c r="BZ15" s="549">
        <f t="shared" si="10"/>
        <v>5668.0533127400004</v>
      </c>
      <c r="CA15" s="549">
        <f t="shared" si="10"/>
        <v>6695.9440340099991</v>
      </c>
      <c r="CB15" s="549">
        <f t="shared" si="10"/>
        <v>7650.2665613817726</v>
      </c>
      <c r="CC15" s="549">
        <f t="shared" si="10"/>
        <v>8100.7505317918294</v>
      </c>
      <c r="CD15" s="549">
        <f t="shared" si="10"/>
        <v>8504.4852604575608</v>
      </c>
      <c r="CE15" s="549">
        <f t="shared" si="10"/>
        <v>8846.2168449972378</v>
      </c>
      <c r="CF15" s="549">
        <f t="shared" si="10"/>
        <v>9148.355395376233</v>
      </c>
      <c r="CG15" s="550">
        <f t="shared" si="10"/>
        <v>9502.9803861635028</v>
      </c>
    </row>
    <row r="16" spans="1:85" x14ac:dyDescent="0.35">
      <c r="A16" s="439"/>
      <c r="B16" s="292" t="s">
        <v>832</v>
      </c>
      <c r="C16" s="486"/>
      <c r="D16" s="612">
        <v>0</v>
      </c>
      <c r="E16" s="612">
        <v>0</v>
      </c>
      <c r="F16" s="612">
        <v>0</v>
      </c>
      <c r="G16" s="612">
        <v>0</v>
      </c>
      <c r="H16" s="612">
        <v>0</v>
      </c>
      <c r="I16" s="612">
        <v>0</v>
      </c>
      <c r="J16" s="612">
        <v>0</v>
      </c>
      <c r="K16" s="612">
        <v>0</v>
      </c>
      <c r="L16" s="612">
        <v>0</v>
      </c>
      <c r="M16" s="612">
        <v>0</v>
      </c>
      <c r="N16" s="612">
        <v>0</v>
      </c>
      <c r="O16" s="612">
        <v>0</v>
      </c>
      <c r="P16" s="612">
        <v>0</v>
      </c>
      <c r="Q16" s="612">
        <v>0</v>
      </c>
      <c r="R16" s="612">
        <v>0</v>
      </c>
      <c r="S16" s="612">
        <v>0</v>
      </c>
      <c r="T16" s="612">
        <v>0</v>
      </c>
      <c r="U16" s="612">
        <v>0</v>
      </c>
      <c r="V16" s="612">
        <v>0</v>
      </c>
      <c r="W16" s="612">
        <v>0</v>
      </c>
      <c r="X16" s="612">
        <v>0</v>
      </c>
      <c r="Y16" s="612">
        <v>0</v>
      </c>
      <c r="Z16" s="612">
        <v>0</v>
      </c>
      <c r="AA16" s="612">
        <v>0</v>
      </c>
      <c r="AB16" s="612">
        <v>0</v>
      </c>
      <c r="AC16" s="612">
        <v>7.6447916666666655</v>
      </c>
      <c r="AD16" s="612">
        <v>13.060404095620544</v>
      </c>
      <c r="AE16" s="612">
        <v>19.217480173446685</v>
      </c>
      <c r="AF16" s="612">
        <v>24.278010196304265</v>
      </c>
      <c r="AG16" s="612">
        <v>30.829420382504928</v>
      </c>
      <c r="AH16" s="612">
        <v>29.110512129380052</v>
      </c>
      <c r="AI16" s="612">
        <v>33.549592894152475</v>
      </c>
      <c r="AJ16" s="612">
        <v>40.369007052134776</v>
      </c>
      <c r="AK16" s="612">
        <v>46.752225119122535</v>
      </c>
      <c r="AL16" s="612">
        <v>54.320191795418218</v>
      </c>
      <c r="AM16" s="612">
        <v>59.875101756018147</v>
      </c>
      <c r="AN16" s="612">
        <v>65.101994394921959</v>
      </c>
      <c r="AO16" s="612">
        <v>74.2190013532487</v>
      </c>
      <c r="AP16" s="612">
        <v>80.449906377863556</v>
      </c>
      <c r="AQ16" s="612">
        <v>90.01536154090887</v>
      </c>
      <c r="AR16" s="612">
        <v>97.347068426548574</v>
      </c>
      <c r="AS16" s="612">
        <v>106.17280948270272</v>
      </c>
      <c r="AT16" s="612">
        <v>124.86515488177545</v>
      </c>
      <c r="AU16" s="612">
        <v>152.5137354583984</v>
      </c>
      <c r="AV16" s="612">
        <v>0</v>
      </c>
      <c r="AW16" s="612">
        <v>0</v>
      </c>
      <c r="AX16" s="612">
        <v>0</v>
      </c>
      <c r="AY16" s="612">
        <v>0</v>
      </c>
      <c r="AZ16" s="612">
        <v>0</v>
      </c>
      <c r="BA16" s="612">
        <v>0</v>
      </c>
      <c r="BB16" s="612">
        <v>0</v>
      </c>
      <c r="BC16" s="612">
        <v>0</v>
      </c>
      <c r="BD16" s="612">
        <v>0</v>
      </c>
      <c r="BE16" s="612">
        <v>0</v>
      </c>
      <c r="BF16" s="612">
        <v>0</v>
      </c>
      <c r="BG16" s="612">
        <v>0</v>
      </c>
      <c r="BH16" s="612">
        <v>0</v>
      </c>
      <c r="BI16" s="612">
        <v>0</v>
      </c>
      <c r="BJ16" s="612">
        <v>0</v>
      </c>
      <c r="BK16" s="612">
        <v>0</v>
      </c>
      <c r="BL16" s="612">
        <v>0</v>
      </c>
      <c r="BM16" s="612">
        <v>0</v>
      </c>
      <c r="BN16" s="612">
        <v>0</v>
      </c>
      <c r="BO16" s="612">
        <v>0</v>
      </c>
      <c r="BP16" s="612">
        <v>0</v>
      </c>
      <c r="BQ16" s="612">
        <v>0</v>
      </c>
      <c r="BR16" s="612">
        <v>0</v>
      </c>
      <c r="BS16" s="612">
        <v>0</v>
      </c>
      <c r="BT16" s="612">
        <v>0</v>
      </c>
      <c r="BU16" s="612">
        <v>0</v>
      </c>
      <c r="BV16" s="612">
        <v>0</v>
      </c>
      <c r="BW16" s="612">
        <v>0</v>
      </c>
      <c r="BX16" s="545">
        <v>0</v>
      </c>
      <c r="BY16" s="545">
        <v>0</v>
      </c>
      <c r="BZ16" s="545">
        <v>0</v>
      </c>
      <c r="CA16" s="545">
        <v>0</v>
      </c>
      <c r="CB16" s="545">
        <v>0</v>
      </c>
      <c r="CC16" s="545">
        <v>0</v>
      </c>
      <c r="CD16" s="545">
        <v>0</v>
      </c>
      <c r="CE16" s="545">
        <v>0</v>
      </c>
      <c r="CF16" s="545">
        <v>0</v>
      </c>
      <c r="CG16" s="547">
        <v>0</v>
      </c>
    </row>
    <row r="17" spans="1:85" x14ac:dyDescent="0.35">
      <c r="A17" s="439"/>
      <c r="B17" s="292" t="s">
        <v>546</v>
      </c>
      <c r="C17" s="486"/>
      <c r="D17" s="612">
        <v>0</v>
      </c>
      <c r="E17" s="612">
        <v>0</v>
      </c>
      <c r="F17" s="612">
        <v>0</v>
      </c>
      <c r="G17" s="612">
        <v>0</v>
      </c>
      <c r="H17" s="612">
        <v>0</v>
      </c>
      <c r="I17" s="612">
        <v>0</v>
      </c>
      <c r="J17" s="612">
        <v>0</v>
      </c>
      <c r="K17" s="612">
        <v>0</v>
      </c>
      <c r="L17" s="612">
        <v>0</v>
      </c>
      <c r="M17" s="612">
        <v>0</v>
      </c>
      <c r="N17" s="612">
        <v>0</v>
      </c>
      <c r="O17" s="612">
        <v>0</v>
      </c>
      <c r="P17" s="612">
        <v>0</v>
      </c>
      <c r="Q17" s="612">
        <v>0</v>
      </c>
      <c r="R17" s="612">
        <v>0</v>
      </c>
      <c r="S17" s="612">
        <v>0</v>
      </c>
      <c r="T17" s="612">
        <v>0</v>
      </c>
      <c r="U17" s="612">
        <v>0</v>
      </c>
      <c r="V17" s="612">
        <v>0</v>
      </c>
      <c r="W17" s="612">
        <v>0</v>
      </c>
      <c r="X17" s="612">
        <v>0</v>
      </c>
      <c r="Y17" s="612">
        <v>0</v>
      </c>
      <c r="Z17" s="612">
        <v>0</v>
      </c>
      <c r="AA17" s="612">
        <v>0</v>
      </c>
      <c r="AB17" s="612">
        <v>0</v>
      </c>
      <c r="AC17" s="612">
        <v>9.9755208333333325</v>
      </c>
      <c r="AD17" s="612">
        <v>18.142219792696004</v>
      </c>
      <c r="AE17" s="612">
        <v>27.405666970959093</v>
      </c>
      <c r="AF17" s="612">
        <v>36.975452651547229</v>
      </c>
      <c r="AG17" s="612">
        <v>47.030814376786886</v>
      </c>
      <c r="AH17" s="612">
        <v>47.094339622641513</v>
      </c>
      <c r="AI17" s="612">
        <v>56.833456698741671</v>
      </c>
      <c r="AJ17" s="612">
        <v>70.134664795816093</v>
      </c>
      <c r="AK17" s="612">
        <v>89.996179088375442</v>
      </c>
      <c r="AL17" s="612">
        <v>107.5668620138519</v>
      </c>
      <c r="AM17" s="612">
        <v>131.12117688103268</v>
      </c>
      <c r="AN17" s="612">
        <v>148.84093337854017</v>
      </c>
      <c r="AO17" s="612">
        <v>171.82790159378595</v>
      </c>
      <c r="AP17" s="612">
        <v>194.35447124132716</v>
      </c>
      <c r="AQ17" s="612">
        <v>218.41677683791443</v>
      </c>
      <c r="AR17" s="612">
        <v>236.30305082986754</v>
      </c>
      <c r="AS17" s="612">
        <v>267.54749990048106</v>
      </c>
      <c r="AT17" s="612">
        <v>311.34100986175179</v>
      </c>
      <c r="AU17" s="612">
        <v>365.16189983173882</v>
      </c>
      <c r="AV17" s="612">
        <v>0</v>
      </c>
      <c r="AW17" s="612">
        <v>0</v>
      </c>
      <c r="AX17" s="612">
        <v>0</v>
      </c>
      <c r="AY17" s="612">
        <v>0</v>
      </c>
      <c r="AZ17" s="612">
        <v>0</v>
      </c>
      <c r="BA17" s="612">
        <v>0</v>
      </c>
      <c r="BB17" s="612">
        <v>0</v>
      </c>
      <c r="BC17" s="612">
        <v>0</v>
      </c>
      <c r="BD17" s="612">
        <v>0</v>
      </c>
      <c r="BE17" s="612">
        <v>0</v>
      </c>
      <c r="BF17" s="612">
        <v>0</v>
      </c>
      <c r="BG17" s="612">
        <v>0</v>
      </c>
      <c r="BH17" s="612">
        <v>0</v>
      </c>
      <c r="BI17" s="612">
        <v>0</v>
      </c>
      <c r="BJ17" s="612">
        <v>0</v>
      </c>
      <c r="BK17" s="612">
        <v>0</v>
      </c>
      <c r="BL17" s="612">
        <v>0</v>
      </c>
      <c r="BM17" s="612">
        <v>0</v>
      </c>
      <c r="BN17" s="612">
        <v>0</v>
      </c>
      <c r="BO17" s="612">
        <v>0</v>
      </c>
      <c r="BP17" s="612">
        <v>0</v>
      </c>
      <c r="BQ17" s="612">
        <v>0</v>
      </c>
      <c r="BR17" s="612">
        <v>0</v>
      </c>
      <c r="BS17" s="612">
        <v>0</v>
      </c>
      <c r="BT17" s="612">
        <v>0</v>
      </c>
      <c r="BU17" s="612">
        <v>0</v>
      </c>
      <c r="BV17" s="612">
        <v>0</v>
      </c>
      <c r="BW17" s="612">
        <v>0</v>
      </c>
      <c r="BX17" s="545">
        <v>0</v>
      </c>
      <c r="BY17" s="545">
        <v>0</v>
      </c>
      <c r="BZ17" s="545">
        <v>0</v>
      </c>
      <c r="CA17" s="545">
        <v>0</v>
      </c>
      <c r="CB17" s="545">
        <v>0</v>
      </c>
      <c r="CC17" s="545">
        <v>0</v>
      </c>
      <c r="CD17" s="545">
        <v>0</v>
      </c>
      <c r="CE17" s="545">
        <v>0</v>
      </c>
      <c r="CF17" s="545">
        <v>0</v>
      </c>
      <c r="CG17" s="547">
        <v>0</v>
      </c>
    </row>
    <row r="18" spans="1:85" x14ac:dyDescent="0.35">
      <c r="A18" s="439"/>
      <c r="B18" s="292" t="s">
        <v>545</v>
      </c>
      <c r="C18" s="486"/>
      <c r="D18" s="612">
        <v>0</v>
      </c>
      <c r="E18" s="612">
        <v>0</v>
      </c>
      <c r="F18" s="612">
        <v>0</v>
      </c>
      <c r="G18" s="612">
        <v>0</v>
      </c>
      <c r="H18" s="612">
        <v>0</v>
      </c>
      <c r="I18" s="612">
        <v>0</v>
      </c>
      <c r="J18" s="612">
        <v>0</v>
      </c>
      <c r="K18" s="612">
        <v>0</v>
      </c>
      <c r="L18" s="612">
        <v>0</v>
      </c>
      <c r="M18" s="612">
        <v>0</v>
      </c>
      <c r="N18" s="612">
        <v>0</v>
      </c>
      <c r="O18" s="612">
        <v>0</v>
      </c>
      <c r="P18" s="612">
        <v>0</v>
      </c>
      <c r="Q18" s="612">
        <v>0</v>
      </c>
      <c r="R18" s="612">
        <v>0</v>
      </c>
      <c r="S18" s="612">
        <v>0</v>
      </c>
      <c r="T18" s="612">
        <v>0</v>
      </c>
      <c r="U18" s="612">
        <v>0</v>
      </c>
      <c r="V18" s="612">
        <v>0</v>
      </c>
      <c r="W18" s="612">
        <v>0</v>
      </c>
      <c r="X18" s="612">
        <v>0</v>
      </c>
      <c r="Y18" s="612">
        <v>0</v>
      </c>
      <c r="Z18" s="612">
        <v>0</v>
      </c>
      <c r="AA18" s="612">
        <v>0</v>
      </c>
      <c r="AB18" s="612">
        <v>0</v>
      </c>
      <c r="AC18" s="612">
        <v>18.1796875</v>
      </c>
      <c r="AD18" s="612">
        <v>31.19737611168345</v>
      </c>
      <c r="AE18" s="612">
        <v>49.276852855594228</v>
      </c>
      <c r="AF18" s="612">
        <v>66.046537152148517</v>
      </c>
      <c r="AG18" s="612">
        <v>88.839765240708175</v>
      </c>
      <c r="AH18" s="612">
        <v>91.795148247978432</v>
      </c>
      <c r="AI18" s="612">
        <v>110.61695040710585</v>
      </c>
      <c r="AJ18" s="612">
        <v>149.4963281520491</v>
      </c>
      <c r="AK18" s="612">
        <v>193.25159579250203</v>
      </c>
      <c r="AL18" s="612">
        <v>241.11294619072987</v>
      </c>
      <c r="AM18" s="612">
        <v>304.00372136294919</v>
      </c>
      <c r="AN18" s="612">
        <v>362.05707222653785</v>
      </c>
      <c r="AO18" s="612">
        <v>439.95309705296535</v>
      </c>
      <c r="AP18" s="612">
        <v>504.19562238080925</v>
      </c>
      <c r="AQ18" s="612">
        <v>588.95286162117668</v>
      </c>
      <c r="AR18" s="612">
        <v>669.81688074358397</v>
      </c>
      <c r="AS18" s="612">
        <v>784.80669061681635</v>
      </c>
      <c r="AT18" s="612">
        <v>945.80283525647269</v>
      </c>
      <c r="AU18" s="612">
        <v>1188.5453647098627</v>
      </c>
      <c r="AV18" s="612">
        <v>1553.4739999999999</v>
      </c>
      <c r="AW18" s="612">
        <v>1795.461</v>
      </c>
      <c r="AX18" s="612">
        <v>1962.682</v>
      </c>
      <c r="AY18" s="612">
        <v>2194.1619999999998</v>
      </c>
      <c r="AZ18" s="612">
        <v>2392.893</v>
      </c>
      <c r="BA18" s="612">
        <v>2521.25</v>
      </c>
      <c r="BB18" s="612">
        <v>2679.9749999999999</v>
      </c>
      <c r="BC18" s="612">
        <v>2822.8040000000001</v>
      </c>
      <c r="BD18" s="612">
        <v>2955.1210000000001</v>
      </c>
      <c r="BE18" s="612">
        <v>3124.4597597447382</v>
      </c>
      <c r="BF18" s="612">
        <v>3250.6787885787207</v>
      </c>
      <c r="BG18" s="612">
        <v>3457.0445494205601</v>
      </c>
      <c r="BH18" s="612">
        <v>3673.5859999999998</v>
      </c>
      <c r="BI18" s="612">
        <v>3924.14037813</v>
      </c>
      <c r="BJ18" s="612">
        <v>4149.40578293</v>
      </c>
      <c r="BK18" s="612">
        <v>4444.4350972342991</v>
      </c>
      <c r="BL18" s="612">
        <v>4734.8039219600005</v>
      </c>
      <c r="BM18" s="612">
        <v>5106.2537628999999</v>
      </c>
      <c r="BN18" s="612">
        <v>5227.7472379531791</v>
      </c>
      <c r="BO18" s="612">
        <v>5339.4256940699997</v>
      </c>
      <c r="BP18" s="612">
        <v>5475.6249157700013</v>
      </c>
      <c r="BQ18" s="612">
        <v>5360.0751764300812</v>
      </c>
      <c r="BR18" s="612">
        <v>5421.7736767999995</v>
      </c>
      <c r="BS18" s="612">
        <v>5489.5433917499959</v>
      </c>
      <c r="BT18" s="612">
        <v>5482.7675999399999</v>
      </c>
      <c r="BU18" s="612">
        <v>5529.3185711499982</v>
      </c>
      <c r="BV18" s="612">
        <v>5675.5506973500005</v>
      </c>
      <c r="BW18" s="612">
        <v>5908.4831024900022</v>
      </c>
      <c r="BX18" s="545">
        <v>5337.6142274424847</v>
      </c>
      <c r="BY18" s="545">
        <v>5307.254480399999</v>
      </c>
      <c r="BZ18" s="545">
        <v>5668.0533127400004</v>
      </c>
      <c r="CA18" s="545">
        <v>6695.9440340099991</v>
      </c>
      <c r="CB18" s="545">
        <v>7650.2665613817726</v>
      </c>
      <c r="CC18" s="545">
        <v>8100.7505317918294</v>
      </c>
      <c r="CD18" s="545">
        <v>8504.4852604575608</v>
      </c>
      <c r="CE18" s="545">
        <v>8846.2168449972378</v>
      </c>
      <c r="CF18" s="545">
        <v>9148.355395376233</v>
      </c>
      <c r="CG18" s="547">
        <v>9502.9803861635028</v>
      </c>
    </row>
    <row r="19" spans="1:85" ht="25.5" customHeight="1" x14ac:dyDescent="0.35">
      <c r="A19" s="439"/>
      <c r="B19" s="303" t="s">
        <v>634</v>
      </c>
      <c r="C19" s="486"/>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v>0</v>
      </c>
      <c r="AB19" s="612">
        <v>0</v>
      </c>
      <c r="AC19" s="612">
        <v>0</v>
      </c>
      <c r="AD19" s="612">
        <v>0</v>
      </c>
      <c r="AE19" s="612">
        <v>0</v>
      </c>
      <c r="AF19" s="612">
        <v>0</v>
      </c>
      <c r="AG19" s="612">
        <v>0</v>
      </c>
      <c r="AH19" s="612">
        <v>0</v>
      </c>
      <c r="AI19" s="612">
        <v>0</v>
      </c>
      <c r="AJ19" s="612">
        <v>0</v>
      </c>
      <c r="AK19" s="612">
        <v>0</v>
      </c>
      <c r="AL19" s="612">
        <v>0</v>
      </c>
      <c r="AM19" s="612">
        <v>0</v>
      </c>
      <c r="AN19" s="612">
        <v>0</v>
      </c>
      <c r="AO19" s="612">
        <v>0</v>
      </c>
      <c r="AP19" s="612">
        <v>0</v>
      </c>
      <c r="AQ19" s="612">
        <v>0</v>
      </c>
      <c r="AR19" s="612">
        <v>0</v>
      </c>
      <c r="AS19" s="612">
        <v>0</v>
      </c>
      <c r="AT19" s="612">
        <v>0</v>
      </c>
      <c r="AU19" s="612">
        <v>0</v>
      </c>
      <c r="AV19" s="612">
        <v>0</v>
      </c>
      <c r="AW19" s="612">
        <v>0</v>
      </c>
      <c r="AX19" s="612">
        <v>0</v>
      </c>
      <c r="AY19" s="612">
        <v>0</v>
      </c>
      <c r="AZ19" s="612">
        <v>0</v>
      </c>
      <c r="BA19" s="612">
        <v>0</v>
      </c>
      <c r="BB19" s="612">
        <v>0</v>
      </c>
      <c r="BC19" s="612">
        <v>0</v>
      </c>
      <c r="BD19" s="612">
        <v>0</v>
      </c>
      <c r="BE19" s="612">
        <v>0</v>
      </c>
      <c r="BF19" s="612">
        <v>0.98050926263664173</v>
      </c>
      <c r="BG19" s="612">
        <v>1.1474342087825007</v>
      </c>
      <c r="BH19" s="612">
        <v>1.2809975466972452</v>
      </c>
      <c r="BI19" s="612">
        <v>1.3551307785987141</v>
      </c>
      <c r="BJ19" s="612">
        <v>1.221531470376489</v>
      </c>
      <c r="BK19" s="612">
        <v>1.4007757285709026</v>
      </c>
      <c r="BL19" s="612">
        <v>1.8244595136349979</v>
      </c>
      <c r="BM19" s="612">
        <v>2.6194879647483651</v>
      </c>
      <c r="BN19" s="612">
        <v>2.9938302080290007</v>
      </c>
      <c r="BO19" s="612">
        <v>3.60291287894885</v>
      </c>
      <c r="BP19" s="612">
        <v>4.6984212498278017</v>
      </c>
      <c r="BQ19" s="612">
        <v>5.9388008020396468</v>
      </c>
      <c r="BR19" s="612">
        <v>7.1040986012377694</v>
      </c>
      <c r="BS19" s="612">
        <v>8.6052891119556101</v>
      </c>
      <c r="BT19" s="612">
        <v>9.7416304714027984</v>
      </c>
      <c r="BU19" s="612">
        <v>10.656895383790856</v>
      </c>
      <c r="BV19" s="612">
        <v>12.174471764948578</v>
      </c>
      <c r="BW19" s="612">
        <v>13.679666973198302</v>
      </c>
      <c r="BX19" s="545">
        <v>15.148717108950994</v>
      </c>
      <c r="BY19" s="545">
        <v>17.118672748097286</v>
      </c>
      <c r="BZ19" s="545">
        <v>19.385844151240285</v>
      </c>
      <c r="CA19" s="545">
        <v>22.901430231254317</v>
      </c>
      <c r="CB19" s="545">
        <v>26.165398787101168</v>
      </c>
      <c r="CC19" s="545">
        <v>27.706141536180866</v>
      </c>
      <c r="CD19" s="545">
        <v>29.0869927908374</v>
      </c>
      <c r="CE19" s="545">
        <v>30.25578123969553</v>
      </c>
      <c r="CF19" s="545">
        <v>31.289153815172842</v>
      </c>
      <c r="CG19" s="547">
        <v>32.502040219766968</v>
      </c>
    </row>
    <row r="20" spans="1:85" ht="25.5" customHeight="1" x14ac:dyDescent="0.35">
      <c r="A20" s="439"/>
      <c r="B20" s="470" t="s">
        <v>833</v>
      </c>
      <c r="C20" s="486"/>
      <c r="D20" s="549">
        <v>0</v>
      </c>
      <c r="E20" s="549">
        <v>0</v>
      </c>
      <c r="F20" s="549">
        <v>0</v>
      </c>
      <c r="G20" s="549">
        <v>0</v>
      </c>
      <c r="H20" s="549">
        <v>0</v>
      </c>
      <c r="I20" s="549">
        <v>0</v>
      </c>
      <c r="J20" s="549">
        <v>0</v>
      </c>
      <c r="K20" s="549">
        <v>0</v>
      </c>
      <c r="L20" s="549">
        <v>0</v>
      </c>
      <c r="M20" s="549">
        <v>0</v>
      </c>
      <c r="N20" s="549">
        <v>0</v>
      </c>
      <c r="O20" s="549">
        <v>0</v>
      </c>
      <c r="P20" s="549">
        <v>0</v>
      </c>
      <c r="Q20" s="549">
        <v>0</v>
      </c>
      <c r="R20" s="549">
        <v>0</v>
      </c>
      <c r="S20" s="549">
        <v>0</v>
      </c>
      <c r="T20" s="549">
        <v>0</v>
      </c>
      <c r="U20" s="549">
        <v>0</v>
      </c>
      <c r="V20" s="549">
        <v>0</v>
      </c>
      <c r="W20" s="549">
        <v>0</v>
      </c>
      <c r="X20" s="549">
        <v>0</v>
      </c>
      <c r="Y20" s="549">
        <v>0</v>
      </c>
      <c r="Z20" s="549">
        <v>0</v>
      </c>
      <c r="AA20" s="549">
        <v>0</v>
      </c>
      <c r="AB20" s="549">
        <v>0</v>
      </c>
      <c r="AC20" s="549">
        <v>0</v>
      </c>
      <c r="AD20" s="549">
        <v>0</v>
      </c>
      <c r="AE20" s="549">
        <v>0</v>
      </c>
      <c r="AF20" s="549">
        <v>0</v>
      </c>
      <c r="AG20" s="549">
        <v>0</v>
      </c>
      <c r="AH20" s="549">
        <v>0</v>
      </c>
      <c r="AI20" s="549">
        <v>0</v>
      </c>
      <c r="AJ20" s="549">
        <v>0</v>
      </c>
      <c r="AK20" s="549">
        <v>0</v>
      </c>
      <c r="AL20" s="549">
        <v>0</v>
      </c>
      <c r="AM20" s="549">
        <v>0</v>
      </c>
      <c r="AN20" s="549">
        <v>0</v>
      </c>
      <c r="AO20" s="549">
        <v>0</v>
      </c>
      <c r="AP20" s="549">
        <v>0</v>
      </c>
      <c r="AQ20" s="549">
        <v>0</v>
      </c>
      <c r="AR20" s="549">
        <v>0</v>
      </c>
      <c r="AS20" s="549">
        <v>0</v>
      </c>
      <c r="AT20" s="549">
        <v>0</v>
      </c>
      <c r="AU20" s="549">
        <v>0</v>
      </c>
      <c r="AV20" s="549">
        <v>0</v>
      </c>
      <c r="AW20" s="549">
        <v>0</v>
      </c>
      <c r="AX20" s="549">
        <v>0</v>
      </c>
      <c r="AY20" s="549">
        <v>0</v>
      </c>
      <c r="AZ20" s="549">
        <v>0</v>
      </c>
      <c r="BA20" s="549">
        <v>0</v>
      </c>
      <c r="BB20" s="549">
        <v>0</v>
      </c>
      <c r="BC20" s="549">
        <v>0</v>
      </c>
      <c r="BD20" s="549">
        <v>0</v>
      </c>
      <c r="BE20" s="549">
        <v>0</v>
      </c>
      <c r="BF20" s="549">
        <v>0</v>
      </c>
      <c r="BG20" s="549">
        <v>0</v>
      </c>
      <c r="BH20" s="549">
        <v>0</v>
      </c>
      <c r="BI20" s="549">
        <v>0</v>
      </c>
      <c r="BJ20" s="549">
        <v>0</v>
      </c>
      <c r="BK20" s="549">
        <v>0</v>
      </c>
      <c r="BL20" s="549">
        <v>0</v>
      </c>
      <c r="BM20" s="549">
        <v>0</v>
      </c>
      <c r="BN20" s="549">
        <v>0</v>
      </c>
      <c r="BO20" s="549">
        <v>0</v>
      </c>
      <c r="BP20" s="549">
        <v>0</v>
      </c>
      <c r="BQ20" s="549">
        <v>0</v>
      </c>
      <c r="BR20" s="549">
        <v>0</v>
      </c>
      <c r="BS20" s="549">
        <v>0</v>
      </c>
      <c r="BT20" s="549">
        <v>0</v>
      </c>
      <c r="BU20" s="549">
        <v>0</v>
      </c>
      <c r="BV20" s="549">
        <v>0</v>
      </c>
      <c r="BW20" s="549">
        <v>0</v>
      </c>
      <c r="BX20" s="549">
        <v>0</v>
      </c>
      <c r="BY20" s="549">
        <v>0</v>
      </c>
      <c r="BZ20" s="549">
        <v>0</v>
      </c>
      <c r="CA20" s="549">
        <v>0</v>
      </c>
      <c r="CB20" s="549">
        <v>0</v>
      </c>
      <c r="CC20" s="549">
        <v>0</v>
      </c>
      <c r="CD20" s="549">
        <v>0</v>
      </c>
      <c r="CE20" s="549">
        <v>0</v>
      </c>
      <c r="CF20" s="549">
        <v>0</v>
      </c>
      <c r="CG20" s="547">
        <v>0</v>
      </c>
    </row>
    <row r="21" spans="1:85" s="252" customFormat="1" ht="26.25" customHeight="1" x14ac:dyDescent="0.35">
      <c r="B21" s="511" t="s">
        <v>390</v>
      </c>
      <c r="C21" s="564"/>
      <c r="D21" s="611">
        <v>0</v>
      </c>
      <c r="E21" s="611">
        <v>0</v>
      </c>
      <c r="F21" s="611">
        <v>0</v>
      </c>
      <c r="G21" s="611">
        <v>0</v>
      </c>
      <c r="H21" s="611">
        <v>0</v>
      </c>
      <c r="I21" s="611">
        <v>0</v>
      </c>
      <c r="J21" s="611">
        <v>0</v>
      </c>
      <c r="K21" s="611">
        <v>0</v>
      </c>
      <c r="L21" s="611">
        <v>0</v>
      </c>
      <c r="M21" s="611">
        <v>0</v>
      </c>
      <c r="N21" s="611">
        <v>0</v>
      </c>
      <c r="O21" s="611">
        <v>0</v>
      </c>
      <c r="P21" s="611">
        <v>0</v>
      </c>
      <c r="Q21" s="611">
        <v>0</v>
      </c>
      <c r="R21" s="611">
        <v>0</v>
      </c>
      <c r="S21" s="611">
        <v>0</v>
      </c>
      <c r="T21" s="611">
        <v>0</v>
      </c>
      <c r="U21" s="611">
        <v>0</v>
      </c>
      <c r="V21" s="611">
        <v>0</v>
      </c>
      <c r="W21" s="611">
        <v>0</v>
      </c>
      <c r="X21" s="611">
        <v>0</v>
      </c>
      <c r="Y21" s="611">
        <v>0</v>
      </c>
      <c r="Z21" s="611">
        <v>0</v>
      </c>
      <c r="AA21" s="611">
        <v>0</v>
      </c>
      <c r="AB21" s="611">
        <v>0</v>
      </c>
      <c r="AC21" s="611">
        <v>0</v>
      </c>
      <c r="AD21" s="611">
        <v>0</v>
      </c>
      <c r="AE21" s="611">
        <v>0.2</v>
      </c>
      <c r="AF21" s="611">
        <f t="shared" ref="AF21:BK21" si="11">SUM(AF22:AF24)</f>
        <v>8.1999999999999993</v>
      </c>
      <c r="AG21" s="611">
        <f t="shared" si="11"/>
        <v>19.8</v>
      </c>
      <c r="AH21" s="611">
        <f t="shared" si="11"/>
        <v>47</v>
      </c>
      <c r="AI21" s="611">
        <f t="shared" si="11"/>
        <v>79</v>
      </c>
      <c r="AJ21" s="611">
        <f t="shared" si="11"/>
        <v>125.00000000000001</v>
      </c>
      <c r="AK21" s="611">
        <f t="shared" si="11"/>
        <v>173</v>
      </c>
      <c r="AL21" s="611">
        <f t="shared" si="11"/>
        <v>236</v>
      </c>
      <c r="AM21" s="611">
        <f t="shared" si="11"/>
        <v>304</v>
      </c>
      <c r="AN21" s="611">
        <f t="shared" si="11"/>
        <v>356</v>
      </c>
      <c r="AO21" s="611">
        <f t="shared" si="11"/>
        <v>422</v>
      </c>
      <c r="AP21" s="611">
        <f t="shared" si="11"/>
        <v>514</v>
      </c>
      <c r="AQ21" s="611">
        <f t="shared" si="11"/>
        <v>596.22199999999998</v>
      </c>
      <c r="AR21" s="611">
        <f t="shared" si="11"/>
        <v>675.34</v>
      </c>
      <c r="AS21" s="611">
        <f t="shared" si="11"/>
        <v>769.49900000000002</v>
      </c>
      <c r="AT21" s="611">
        <f t="shared" si="11"/>
        <v>883.25800000000027</v>
      </c>
      <c r="AU21" s="611">
        <f t="shared" si="11"/>
        <v>1061.8779999999999</v>
      </c>
      <c r="AV21" s="611">
        <f t="shared" si="11"/>
        <v>68.302000000000007</v>
      </c>
      <c r="AW21" s="611">
        <f t="shared" si="11"/>
        <v>0</v>
      </c>
      <c r="AX21" s="611">
        <f t="shared" si="11"/>
        <v>0</v>
      </c>
      <c r="AY21" s="611">
        <f t="shared" si="11"/>
        <v>0</v>
      </c>
      <c r="AZ21" s="611">
        <f t="shared" si="11"/>
        <v>0</v>
      </c>
      <c r="BA21" s="611">
        <f t="shared" si="11"/>
        <v>0</v>
      </c>
      <c r="BB21" s="611">
        <f t="shared" si="11"/>
        <v>0</v>
      </c>
      <c r="BC21" s="611">
        <f t="shared" si="11"/>
        <v>0</v>
      </c>
      <c r="BD21" s="611">
        <f t="shared" si="11"/>
        <v>0</v>
      </c>
      <c r="BE21" s="611">
        <f t="shared" si="11"/>
        <v>0</v>
      </c>
      <c r="BF21" s="611">
        <f t="shared" si="11"/>
        <v>0</v>
      </c>
      <c r="BG21" s="611">
        <f t="shared" si="11"/>
        <v>0</v>
      </c>
      <c r="BH21" s="611">
        <f t="shared" si="11"/>
        <v>0</v>
      </c>
      <c r="BI21" s="611">
        <f t="shared" si="11"/>
        <v>0</v>
      </c>
      <c r="BJ21" s="611">
        <f t="shared" si="11"/>
        <v>0</v>
      </c>
      <c r="BK21" s="611">
        <f t="shared" si="11"/>
        <v>0</v>
      </c>
      <c r="BL21" s="611">
        <f t="shared" ref="BL21:CG21" si="12">SUM(BL22:BL24)</f>
        <v>0</v>
      </c>
      <c r="BM21" s="611">
        <f t="shared" si="12"/>
        <v>0</v>
      </c>
      <c r="BN21" s="611">
        <f t="shared" si="12"/>
        <v>0</v>
      </c>
      <c r="BO21" s="611">
        <f t="shared" si="12"/>
        <v>0</v>
      </c>
      <c r="BP21" s="611">
        <f t="shared" si="12"/>
        <v>0</v>
      </c>
      <c r="BQ21" s="611">
        <f t="shared" si="12"/>
        <v>0</v>
      </c>
      <c r="BR21" s="611">
        <f t="shared" si="12"/>
        <v>0</v>
      </c>
      <c r="BS21" s="611">
        <f t="shared" si="12"/>
        <v>0</v>
      </c>
      <c r="BT21" s="611">
        <f t="shared" si="12"/>
        <v>0</v>
      </c>
      <c r="BU21" s="611">
        <f t="shared" si="12"/>
        <v>0</v>
      </c>
      <c r="BV21" s="611">
        <f t="shared" si="12"/>
        <v>0</v>
      </c>
      <c r="BW21" s="611">
        <f t="shared" si="12"/>
        <v>0</v>
      </c>
      <c r="BX21" s="549">
        <f t="shared" si="12"/>
        <v>0</v>
      </c>
      <c r="BY21" s="549">
        <f t="shared" si="12"/>
        <v>0</v>
      </c>
      <c r="BZ21" s="549">
        <f t="shared" si="12"/>
        <v>0</v>
      </c>
      <c r="CA21" s="549">
        <f t="shared" si="12"/>
        <v>0</v>
      </c>
      <c r="CB21" s="549">
        <f t="shared" si="12"/>
        <v>0</v>
      </c>
      <c r="CC21" s="549">
        <f t="shared" si="12"/>
        <v>0</v>
      </c>
      <c r="CD21" s="549">
        <f t="shared" si="12"/>
        <v>0</v>
      </c>
      <c r="CE21" s="549">
        <f t="shared" si="12"/>
        <v>0</v>
      </c>
      <c r="CF21" s="549">
        <f t="shared" si="12"/>
        <v>0</v>
      </c>
      <c r="CG21" s="550">
        <f t="shared" si="12"/>
        <v>0</v>
      </c>
    </row>
    <row r="22" spans="1:85" x14ac:dyDescent="0.35">
      <c r="A22" s="439"/>
      <c r="B22" s="292" t="s">
        <v>832</v>
      </c>
      <c r="C22" s="486"/>
      <c r="D22" s="612">
        <v>0</v>
      </c>
      <c r="E22" s="612">
        <v>0</v>
      </c>
      <c r="F22" s="612">
        <v>0</v>
      </c>
      <c r="G22" s="612">
        <v>0</v>
      </c>
      <c r="H22" s="612">
        <v>0</v>
      </c>
      <c r="I22" s="612">
        <v>0</v>
      </c>
      <c r="J22" s="612">
        <v>0</v>
      </c>
      <c r="K22" s="612">
        <v>0</v>
      </c>
      <c r="L22" s="612">
        <v>0</v>
      </c>
      <c r="M22" s="612">
        <v>0</v>
      </c>
      <c r="N22" s="612">
        <v>0</v>
      </c>
      <c r="O22" s="612">
        <v>0</v>
      </c>
      <c r="P22" s="612">
        <v>0</v>
      </c>
      <c r="Q22" s="612">
        <v>0</v>
      </c>
      <c r="R22" s="612">
        <v>0</v>
      </c>
      <c r="S22" s="612">
        <v>0</v>
      </c>
      <c r="T22" s="612">
        <v>0</v>
      </c>
      <c r="U22" s="612">
        <v>0</v>
      </c>
      <c r="V22" s="612">
        <v>0</v>
      </c>
      <c r="W22" s="612">
        <v>0</v>
      </c>
      <c r="X22" s="612">
        <v>0</v>
      </c>
      <c r="Y22" s="612">
        <v>0</v>
      </c>
      <c r="Z22" s="612">
        <v>0</v>
      </c>
      <c r="AA22" s="612">
        <v>0</v>
      </c>
      <c r="AB22" s="612">
        <v>0</v>
      </c>
      <c r="AC22" s="612">
        <v>0</v>
      </c>
      <c r="AD22" s="612">
        <v>0</v>
      </c>
      <c r="AE22" s="612">
        <v>0</v>
      </c>
      <c r="AF22" s="612">
        <v>0.81776216467309248</v>
      </c>
      <c r="AG22" s="612">
        <v>4.0289296143389386</v>
      </c>
      <c r="AH22" s="612">
        <v>9.1014969282685811</v>
      </c>
      <c r="AI22" s="612">
        <v>11.640236243555856</v>
      </c>
      <c r="AJ22" s="612">
        <v>13.630234353478913</v>
      </c>
      <c r="AK22" s="612">
        <v>15.590189419879557</v>
      </c>
      <c r="AL22" s="612">
        <v>17.539349755901764</v>
      </c>
      <c r="AM22" s="612">
        <v>18.772171160752329</v>
      </c>
      <c r="AN22" s="612">
        <v>18.932891833284359</v>
      </c>
      <c r="AO22" s="612">
        <v>19.456935976129234</v>
      </c>
      <c r="AP22" s="612">
        <v>20.544119957107366</v>
      </c>
      <c r="AQ22" s="612">
        <v>21.373524682261195</v>
      </c>
      <c r="AR22" s="612">
        <v>22.393906028598739</v>
      </c>
      <c r="AS22" s="612">
        <v>23.906947632296195</v>
      </c>
      <c r="AT22" s="612">
        <v>26.429268414933048</v>
      </c>
      <c r="AU22" s="612">
        <v>30.590785383135724</v>
      </c>
      <c r="AV22" s="612">
        <v>1.9676571350371104</v>
      </c>
      <c r="AW22" s="612">
        <v>0</v>
      </c>
      <c r="AX22" s="612">
        <v>0</v>
      </c>
      <c r="AY22" s="612">
        <v>0</v>
      </c>
      <c r="AZ22" s="612">
        <v>0</v>
      </c>
      <c r="BA22" s="612">
        <v>0</v>
      </c>
      <c r="BB22" s="612">
        <v>0</v>
      </c>
      <c r="BC22" s="612">
        <v>0</v>
      </c>
      <c r="BD22" s="612">
        <v>0</v>
      </c>
      <c r="BE22" s="612">
        <v>0</v>
      </c>
      <c r="BF22" s="612">
        <v>0</v>
      </c>
      <c r="BG22" s="612">
        <v>0</v>
      </c>
      <c r="BH22" s="612">
        <v>0</v>
      </c>
      <c r="BI22" s="612">
        <v>0</v>
      </c>
      <c r="BJ22" s="612">
        <v>0</v>
      </c>
      <c r="BK22" s="612">
        <v>0</v>
      </c>
      <c r="BL22" s="612">
        <v>0</v>
      </c>
      <c r="BM22" s="612">
        <v>0</v>
      </c>
      <c r="BN22" s="612">
        <v>0</v>
      </c>
      <c r="BO22" s="612">
        <v>0</v>
      </c>
      <c r="BP22" s="612">
        <v>0</v>
      </c>
      <c r="BQ22" s="612">
        <v>0</v>
      </c>
      <c r="BR22" s="612">
        <v>0</v>
      </c>
      <c r="BS22" s="612">
        <v>0</v>
      </c>
      <c r="BT22" s="612">
        <v>0</v>
      </c>
      <c r="BU22" s="612">
        <v>0</v>
      </c>
      <c r="BV22" s="612">
        <v>0</v>
      </c>
      <c r="BW22" s="612">
        <v>0</v>
      </c>
      <c r="BX22" s="545">
        <v>0</v>
      </c>
      <c r="BY22" s="545">
        <v>0</v>
      </c>
      <c r="BZ22" s="545">
        <v>0</v>
      </c>
      <c r="CA22" s="545">
        <v>0</v>
      </c>
      <c r="CB22" s="545">
        <v>0</v>
      </c>
      <c r="CC22" s="545">
        <v>0</v>
      </c>
      <c r="CD22" s="545">
        <v>0</v>
      </c>
      <c r="CE22" s="545">
        <v>0</v>
      </c>
      <c r="CF22" s="545">
        <v>0</v>
      </c>
      <c r="CG22" s="547">
        <v>0</v>
      </c>
    </row>
    <row r="23" spans="1:85" x14ac:dyDescent="0.35">
      <c r="A23" s="439"/>
      <c r="B23" s="292" t="s">
        <v>546</v>
      </c>
      <c r="C23" s="486"/>
      <c r="D23" s="612">
        <v>0</v>
      </c>
      <c r="E23" s="612">
        <v>0</v>
      </c>
      <c r="F23" s="612">
        <v>0</v>
      </c>
      <c r="G23" s="612">
        <v>0</v>
      </c>
      <c r="H23" s="612">
        <v>0</v>
      </c>
      <c r="I23" s="612">
        <v>0</v>
      </c>
      <c r="J23" s="612">
        <v>0</v>
      </c>
      <c r="K23" s="612">
        <v>0</v>
      </c>
      <c r="L23" s="612">
        <v>0</v>
      </c>
      <c r="M23" s="612">
        <v>0</v>
      </c>
      <c r="N23" s="612">
        <v>0</v>
      </c>
      <c r="O23" s="612">
        <v>0</v>
      </c>
      <c r="P23" s="612">
        <v>0</v>
      </c>
      <c r="Q23" s="612">
        <v>0</v>
      </c>
      <c r="R23" s="612">
        <v>0</v>
      </c>
      <c r="S23" s="612">
        <v>0</v>
      </c>
      <c r="T23" s="612">
        <v>0</v>
      </c>
      <c r="U23" s="612">
        <v>0</v>
      </c>
      <c r="V23" s="612">
        <v>0</v>
      </c>
      <c r="W23" s="612">
        <v>0</v>
      </c>
      <c r="X23" s="612">
        <v>0</v>
      </c>
      <c r="Y23" s="612">
        <v>0</v>
      </c>
      <c r="Z23" s="612">
        <v>0</v>
      </c>
      <c r="AA23" s="612">
        <v>0</v>
      </c>
      <c r="AB23" s="612">
        <v>0</v>
      </c>
      <c r="AC23" s="612">
        <v>0</v>
      </c>
      <c r="AD23" s="612">
        <v>0</v>
      </c>
      <c r="AE23" s="612">
        <v>0</v>
      </c>
      <c r="AF23" s="612">
        <v>7.3822378353269071</v>
      </c>
      <c r="AG23" s="612">
        <v>15.771070385661062</v>
      </c>
      <c r="AH23" s="612">
        <v>37.898503071731419</v>
      </c>
      <c r="AI23" s="612">
        <v>64.855703618254054</v>
      </c>
      <c r="AJ23" s="612">
        <v>96.569209265311542</v>
      </c>
      <c r="AK23" s="612">
        <v>127.84580671123882</v>
      </c>
      <c r="AL23" s="612">
        <v>169.68592537968243</v>
      </c>
      <c r="AM23" s="612">
        <v>214.43796792257592</v>
      </c>
      <c r="AN23" s="612">
        <v>245.28870869995595</v>
      </c>
      <c r="AO23" s="612">
        <v>282.49343254041281</v>
      </c>
      <c r="AP23" s="612">
        <v>335.26923366467042</v>
      </c>
      <c r="AQ23" s="612">
        <v>380.55923785764566</v>
      </c>
      <c r="AR23" s="612">
        <v>421.4691414374301</v>
      </c>
      <c r="AS23" s="612">
        <v>470.12556674757064</v>
      </c>
      <c r="AT23" s="612">
        <v>529.02542592395196</v>
      </c>
      <c r="AU23" s="612">
        <v>628.73314831467371</v>
      </c>
      <c r="AV23" s="612">
        <v>40.441304458882144</v>
      </c>
      <c r="AW23" s="612">
        <v>0</v>
      </c>
      <c r="AX23" s="612">
        <v>0</v>
      </c>
      <c r="AY23" s="612">
        <v>0</v>
      </c>
      <c r="AZ23" s="612">
        <v>0</v>
      </c>
      <c r="BA23" s="612">
        <v>0</v>
      </c>
      <c r="BB23" s="612">
        <v>0</v>
      </c>
      <c r="BC23" s="612">
        <v>0</v>
      </c>
      <c r="BD23" s="612">
        <v>0</v>
      </c>
      <c r="BE23" s="612">
        <v>0</v>
      </c>
      <c r="BF23" s="612">
        <v>0</v>
      </c>
      <c r="BG23" s="612">
        <v>0</v>
      </c>
      <c r="BH23" s="612">
        <v>0</v>
      </c>
      <c r="BI23" s="612">
        <v>0</v>
      </c>
      <c r="BJ23" s="612">
        <v>0</v>
      </c>
      <c r="BK23" s="612">
        <v>0</v>
      </c>
      <c r="BL23" s="612">
        <v>0</v>
      </c>
      <c r="BM23" s="612">
        <v>0</v>
      </c>
      <c r="BN23" s="612">
        <v>0</v>
      </c>
      <c r="BO23" s="612">
        <v>0</v>
      </c>
      <c r="BP23" s="612">
        <v>0</v>
      </c>
      <c r="BQ23" s="612">
        <v>0</v>
      </c>
      <c r="BR23" s="612">
        <v>0</v>
      </c>
      <c r="BS23" s="612">
        <v>0</v>
      </c>
      <c r="BT23" s="612">
        <v>0</v>
      </c>
      <c r="BU23" s="612">
        <v>0</v>
      </c>
      <c r="BV23" s="612">
        <v>0</v>
      </c>
      <c r="BW23" s="612">
        <v>0</v>
      </c>
      <c r="BX23" s="545">
        <v>0</v>
      </c>
      <c r="BY23" s="545">
        <v>0</v>
      </c>
      <c r="BZ23" s="545">
        <v>0</v>
      </c>
      <c r="CA23" s="545">
        <v>0</v>
      </c>
      <c r="CB23" s="545">
        <v>0</v>
      </c>
      <c r="CC23" s="545">
        <v>0</v>
      </c>
      <c r="CD23" s="545">
        <v>0</v>
      </c>
      <c r="CE23" s="545">
        <v>0</v>
      </c>
      <c r="CF23" s="545">
        <v>0</v>
      </c>
      <c r="CG23" s="547">
        <v>0</v>
      </c>
    </row>
    <row r="24" spans="1:85" s="452" customFormat="1" ht="25.5" customHeight="1" thickBot="1" x14ac:dyDescent="0.3">
      <c r="B24" s="497" t="s">
        <v>545</v>
      </c>
      <c r="C24" s="498"/>
      <c r="D24" s="567">
        <v>0</v>
      </c>
      <c r="E24" s="567">
        <v>0</v>
      </c>
      <c r="F24" s="567">
        <v>0</v>
      </c>
      <c r="G24" s="567">
        <v>0</v>
      </c>
      <c r="H24" s="567">
        <v>0</v>
      </c>
      <c r="I24" s="567">
        <v>0</v>
      </c>
      <c r="J24" s="567">
        <v>0</v>
      </c>
      <c r="K24" s="567">
        <v>0</v>
      </c>
      <c r="L24" s="567">
        <v>0</v>
      </c>
      <c r="M24" s="567">
        <v>0</v>
      </c>
      <c r="N24" s="567">
        <v>0</v>
      </c>
      <c r="O24" s="567">
        <v>0</v>
      </c>
      <c r="P24" s="567">
        <v>0</v>
      </c>
      <c r="Q24" s="567">
        <v>0</v>
      </c>
      <c r="R24" s="567">
        <v>0</v>
      </c>
      <c r="S24" s="567">
        <v>0</v>
      </c>
      <c r="T24" s="567">
        <v>0</v>
      </c>
      <c r="U24" s="567">
        <v>0</v>
      </c>
      <c r="V24" s="567">
        <v>0</v>
      </c>
      <c r="W24" s="567">
        <v>0</v>
      </c>
      <c r="X24" s="567">
        <v>0</v>
      </c>
      <c r="Y24" s="567">
        <v>0</v>
      </c>
      <c r="Z24" s="567">
        <v>0</v>
      </c>
      <c r="AA24" s="567">
        <v>0</v>
      </c>
      <c r="AB24" s="567">
        <v>0</v>
      </c>
      <c r="AC24" s="567">
        <v>0</v>
      </c>
      <c r="AD24" s="567">
        <v>0</v>
      </c>
      <c r="AE24" s="567">
        <v>0</v>
      </c>
      <c r="AF24" s="567">
        <v>0</v>
      </c>
      <c r="AG24" s="567">
        <v>0</v>
      </c>
      <c r="AH24" s="567">
        <v>0</v>
      </c>
      <c r="AI24" s="567">
        <v>2.5040601381900864</v>
      </c>
      <c r="AJ24" s="567">
        <v>14.800556381209555</v>
      </c>
      <c r="AK24" s="567">
        <v>29.564003868881628</v>
      </c>
      <c r="AL24" s="567">
        <v>48.774724864415802</v>
      </c>
      <c r="AM24" s="567">
        <v>70.789860916671742</v>
      </c>
      <c r="AN24" s="567">
        <v>91.778399466759709</v>
      </c>
      <c r="AO24" s="567">
        <v>120.04963148345799</v>
      </c>
      <c r="AP24" s="567">
        <v>158.18664637822221</v>
      </c>
      <c r="AQ24" s="567">
        <v>194.28923746009318</v>
      </c>
      <c r="AR24" s="567">
        <v>231.47695253397123</v>
      </c>
      <c r="AS24" s="567">
        <v>275.4664856201332</v>
      </c>
      <c r="AT24" s="567">
        <v>327.80330566111519</v>
      </c>
      <c r="AU24" s="567">
        <v>402.55406630219051</v>
      </c>
      <c r="AV24" s="567">
        <v>25.893038406080755</v>
      </c>
      <c r="AW24" s="567">
        <v>0</v>
      </c>
      <c r="AX24" s="567">
        <v>0</v>
      </c>
      <c r="AY24" s="567">
        <v>0</v>
      </c>
      <c r="AZ24" s="567">
        <v>0</v>
      </c>
      <c r="BA24" s="567">
        <v>0</v>
      </c>
      <c r="BB24" s="567">
        <v>0</v>
      </c>
      <c r="BC24" s="567">
        <v>0</v>
      </c>
      <c r="BD24" s="567">
        <v>0</v>
      </c>
      <c r="BE24" s="567">
        <v>0</v>
      </c>
      <c r="BF24" s="567">
        <v>0</v>
      </c>
      <c r="BG24" s="567">
        <v>0</v>
      </c>
      <c r="BH24" s="567">
        <v>0</v>
      </c>
      <c r="BI24" s="567">
        <v>0</v>
      </c>
      <c r="BJ24" s="567">
        <v>0</v>
      </c>
      <c r="BK24" s="567">
        <v>0</v>
      </c>
      <c r="BL24" s="567">
        <v>0</v>
      </c>
      <c r="BM24" s="567">
        <v>0</v>
      </c>
      <c r="BN24" s="567">
        <v>0</v>
      </c>
      <c r="BO24" s="567">
        <v>0</v>
      </c>
      <c r="BP24" s="567">
        <v>0</v>
      </c>
      <c r="BQ24" s="567">
        <v>0</v>
      </c>
      <c r="BR24" s="567">
        <v>0</v>
      </c>
      <c r="BS24" s="567">
        <v>0</v>
      </c>
      <c r="BT24" s="567">
        <v>0</v>
      </c>
      <c r="BU24" s="567">
        <v>0</v>
      </c>
      <c r="BV24" s="567">
        <v>0</v>
      </c>
      <c r="BW24" s="567">
        <v>0</v>
      </c>
      <c r="BX24" s="567">
        <v>0</v>
      </c>
      <c r="BY24" s="567">
        <v>0</v>
      </c>
      <c r="BZ24" s="567">
        <v>0</v>
      </c>
      <c r="CA24" s="567">
        <v>0</v>
      </c>
      <c r="CB24" s="567">
        <v>0</v>
      </c>
      <c r="CC24" s="567">
        <v>0</v>
      </c>
      <c r="CD24" s="567">
        <v>0</v>
      </c>
      <c r="CE24" s="567">
        <v>0</v>
      </c>
      <c r="CF24" s="567">
        <v>0</v>
      </c>
      <c r="CG24" s="568">
        <v>0</v>
      </c>
    </row>
    <row r="25" spans="1:85" ht="26.25" customHeight="1" x14ac:dyDescent="0.35">
      <c r="A25" s="518"/>
      <c r="B25" s="107" t="s">
        <v>831</v>
      </c>
      <c r="D25" s="40" t="s">
        <v>274</v>
      </c>
      <c r="E25" s="40" t="s">
        <v>275</v>
      </c>
      <c r="F25" s="40" t="s">
        <v>276</v>
      </c>
      <c r="G25" s="40" t="s">
        <v>277</v>
      </c>
      <c r="H25" s="40" t="s">
        <v>278</v>
      </c>
      <c r="I25" s="40" t="s">
        <v>279</v>
      </c>
      <c r="J25" s="40" t="s">
        <v>280</v>
      </c>
      <c r="K25" s="40" t="s">
        <v>281</v>
      </c>
      <c r="L25" s="40" t="s">
        <v>282</v>
      </c>
      <c r="M25" s="40" t="s">
        <v>283</v>
      </c>
      <c r="N25" s="40" t="s">
        <v>284</v>
      </c>
      <c r="O25" s="40" t="s">
        <v>285</v>
      </c>
      <c r="P25" s="40" t="s">
        <v>286</v>
      </c>
      <c r="Q25" s="40" t="s">
        <v>287</v>
      </c>
      <c r="R25" s="40" t="s">
        <v>288</v>
      </c>
      <c r="S25" s="40" t="s">
        <v>289</v>
      </c>
      <c r="T25" s="40" t="s">
        <v>290</v>
      </c>
      <c r="U25" s="40" t="s">
        <v>291</v>
      </c>
      <c r="V25" s="40" t="s">
        <v>292</v>
      </c>
      <c r="W25" s="40" t="s">
        <v>293</v>
      </c>
      <c r="X25" s="40" t="s">
        <v>294</v>
      </c>
      <c r="Y25" s="40" t="s">
        <v>295</v>
      </c>
      <c r="Z25" s="40" t="s">
        <v>296</v>
      </c>
      <c r="AA25" s="40" t="s">
        <v>297</v>
      </c>
      <c r="AB25" s="40" t="s">
        <v>298</v>
      </c>
      <c r="AC25" s="40" t="s">
        <v>299</v>
      </c>
      <c r="AD25" s="40" t="s">
        <v>300</v>
      </c>
      <c r="AE25" s="40" t="s">
        <v>301</v>
      </c>
      <c r="AF25" s="40" t="s">
        <v>302</v>
      </c>
      <c r="AG25" s="40" t="s">
        <v>303</v>
      </c>
      <c r="AH25" s="40" t="s">
        <v>304</v>
      </c>
      <c r="AI25" s="40" t="s">
        <v>305</v>
      </c>
      <c r="AJ25" s="40" t="s">
        <v>306</v>
      </c>
      <c r="AK25" s="40" t="s">
        <v>307</v>
      </c>
      <c r="AL25" s="40" t="s">
        <v>308</v>
      </c>
      <c r="AM25" s="40" t="s">
        <v>309</v>
      </c>
      <c r="AN25" s="40" t="s">
        <v>310</v>
      </c>
      <c r="AO25" s="40" t="s">
        <v>311</v>
      </c>
      <c r="AP25" s="40" t="s">
        <v>312</v>
      </c>
      <c r="AQ25" s="40" t="s">
        <v>313</v>
      </c>
      <c r="AR25" s="40" t="s">
        <v>314</v>
      </c>
      <c r="AS25" s="40" t="s">
        <v>315</v>
      </c>
      <c r="AT25" s="40" t="s">
        <v>316</v>
      </c>
      <c r="AU25" s="40" t="s">
        <v>317</v>
      </c>
      <c r="AV25" s="40" t="s">
        <v>318</v>
      </c>
      <c r="AW25" s="40" t="s">
        <v>319</v>
      </c>
      <c r="AX25" s="40" t="s">
        <v>320</v>
      </c>
      <c r="AY25" s="40" t="s">
        <v>211</v>
      </c>
      <c r="AZ25" s="40" t="s">
        <v>212</v>
      </c>
      <c r="BA25" s="40" t="s">
        <v>213</v>
      </c>
      <c r="BB25" s="40" t="s">
        <v>214</v>
      </c>
      <c r="BC25" s="40" t="s">
        <v>215</v>
      </c>
      <c r="BD25" s="40" t="s">
        <v>216</v>
      </c>
      <c r="BE25" s="40" t="s">
        <v>217</v>
      </c>
      <c r="BF25" s="40" t="s">
        <v>218</v>
      </c>
      <c r="BG25" s="40" t="s">
        <v>219</v>
      </c>
      <c r="BH25" s="40" t="s">
        <v>220</v>
      </c>
      <c r="BI25" s="40" t="s">
        <v>221</v>
      </c>
      <c r="BJ25" s="40" t="s">
        <v>222</v>
      </c>
      <c r="BK25" s="40" t="s">
        <v>223</v>
      </c>
      <c r="BL25" s="40" t="s">
        <v>224</v>
      </c>
      <c r="BM25" s="40" t="s">
        <v>225</v>
      </c>
      <c r="BN25" s="40" t="s">
        <v>226</v>
      </c>
      <c r="BO25" s="40" t="s">
        <v>227</v>
      </c>
      <c r="BP25" s="40" t="s">
        <v>228</v>
      </c>
      <c r="BQ25" s="40" t="s">
        <v>229</v>
      </c>
      <c r="BR25" s="40" t="s">
        <v>230</v>
      </c>
      <c r="BS25" s="40" t="s">
        <v>231</v>
      </c>
      <c r="BT25" s="40" t="s">
        <v>232</v>
      </c>
      <c r="BU25" s="40" t="s">
        <v>233</v>
      </c>
      <c r="BV25" s="40" t="s">
        <v>234</v>
      </c>
      <c r="BW25" s="40" t="s">
        <v>235</v>
      </c>
      <c r="BX25" s="40" t="s">
        <v>236</v>
      </c>
      <c r="BY25" s="40" t="s">
        <v>237</v>
      </c>
      <c r="BZ25" s="40" t="s">
        <v>238</v>
      </c>
      <c r="CA25" s="40" t="s">
        <v>239</v>
      </c>
      <c r="CB25" s="40" t="s">
        <v>240</v>
      </c>
      <c r="CC25" s="40" t="s">
        <v>241</v>
      </c>
      <c r="CD25" s="40" t="s">
        <v>242</v>
      </c>
      <c r="CE25" s="40" t="s">
        <v>243</v>
      </c>
      <c r="CF25" s="40" t="s">
        <v>244</v>
      </c>
      <c r="CG25" s="41" t="s">
        <v>245</v>
      </c>
    </row>
    <row r="26" spans="1:85" x14ac:dyDescent="0.35">
      <c r="A26" s="518"/>
      <c r="B26" s="463" t="s">
        <v>438</v>
      </c>
      <c r="C26" s="478"/>
      <c r="D26" s="284" t="s">
        <v>247</v>
      </c>
      <c r="E26" s="284" t="s">
        <v>247</v>
      </c>
      <c r="F26" s="284" t="s">
        <v>247</v>
      </c>
      <c r="G26" s="284" t="s">
        <v>247</v>
      </c>
      <c r="H26" s="284" t="s">
        <v>247</v>
      </c>
      <c r="I26" s="284" t="s">
        <v>247</v>
      </c>
      <c r="J26" s="284" t="s">
        <v>247</v>
      </c>
      <c r="K26" s="284" t="s">
        <v>247</v>
      </c>
      <c r="L26" s="284" t="s">
        <v>247</v>
      </c>
      <c r="M26" s="284" t="s">
        <v>247</v>
      </c>
      <c r="N26" s="284" t="s">
        <v>247</v>
      </c>
      <c r="O26" s="284" t="s">
        <v>247</v>
      </c>
      <c r="P26" s="284" t="s">
        <v>247</v>
      </c>
      <c r="Q26" s="284" t="s">
        <v>247</v>
      </c>
      <c r="R26" s="284" t="s">
        <v>247</v>
      </c>
      <c r="S26" s="284" t="s">
        <v>247</v>
      </c>
      <c r="T26" s="284" t="s">
        <v>247</v>
      </c>
      <c r="U26" s="284" t="s">
        <v>247</v>
      </c>
      <c r="V26" s="284" t="s">
        <v>247</v>
      </c>
      <c r="W26" s="284" t="s">
        <v>247</v>
      </c>
      <c r="X26" s="284" t="s">
        <v>247</v>
      </c>
      <c r="Y26" s="284" t="s">
        <v>247</v>
      </c>
      <c r="Z26" s="284" t="s">
        <v>247</v>
      </c>
      <c r="AA26" s="284" t="s">
        <v>247</v>
      </c>
      <c r="AB26" s="284" t="s">
        <v>247</v>
      </c>
      <c r="AC26" s="284" t="s">
        <v>247</v>
      </c>
      <c r="AD26" s="284" t="s">
        <v>247</v>
      </c>
      <c r="AE26" s="284" t="s">
        <v>247</v>
      </c>
      <c r="AF26" s="284" t="s">
        <v>247</v>
      </c>
      <c r="AG26" s="284" t="s">
        <v>247</v>
      </c>
      <c r="AH26" s="284" t="s">
        <v>247</v>
      </c>
      <c r="AI26" s="284" t="s">
        <v>247</v>
      </c>
      <c r="AJ26" s="284" t="s">
        <v>247</v>
      </c>
      <c r="AK26" s="284" t="s">
        <v>247</v>
      </c>
      <c r="AL26" s="284" t="s">
        <v>247</v>
      </c>
      <c r="AM26" s="284" t="s">
        <v>247</v>
      </c>
      <c r="AN26" s="284" t="s">
        <v>247</v>
      </c>
      <c r="AO26" s="284" t="s">
        <v>247</v>
      </c>
      <c r="AP26" s="284" t="s">
        <v>247</v>
      </c>
      <c r="AQ26" s="284" t="s">
        <v>247</v>
      </c>
      <c r="AR26" s="284" t="s">
        <v>247</v>
      </c>
      <c r="AS26" s="284" t="s">
        <v>247</v>
      </c>
      <c r="AT26" s="284" t="s">
        <v>247</v>
      </c>
      <c r="AU26" s="284" t="s">
        <v>247</v>
      </c>
      <c r="AV26" s="284" t="s">
        <v>247</v>
      </c>
      <c r="AW26" s="284" t="s">
        <v>247</v>
      </c>
      <c r="AX26" s="284" t="s">
        <v>247</v>
      </c>
      <c r="AY26" s="284" t="s">
        <v>247</v>
      </c>
      <c r="AZ26" s="284" t="s">
        <v>247</v>
      </c>
      <c r="BA26" s="284" t="s">
        <v>247</v>
      </c>
      <c r="BB26" s="284" t="s">
        <v>247</v>
      </c>
      <c r="BC26" s="284" t="s">
        <v>247</v>
      </c>
      <c r="BD26" s="284" t="s">
        <v>247</v>
      </c>
      <c r="BE26" s="284" t="s">
        <v>247</v>
      </c>
      <c r="BF26" s="284" t="s">
        <v>247</v>
      </c>
      <c r="BG26" s="284" t="s">
        <v>247</v>
      </c>
      <c r="BH26" s="284" t="s">
        <v>247</v>
      </c>
      <c r="BI26" s="284" t="s">
        <v>247</v>
      </c>
      <c r="BJ26" s="284" t="s">
        <v>247</v>
      </c>
      <c r="BK26" s="284" t="s">
        <v>247</v>
      </c>
      <c r="BL26" s="284" t="s">
        <v>247</v>
      </c>
      <c r="BM26" s="284" t="s">
        <v>247</v>
      </c>
      <c r="BN26" s="284" t="s">
        <v>247</v>
      </c>
      <c r="BO26" s="284" t="s">
        <v>247</v>
      </c>
      <c r="BP26" s="284" t="s">
        <v>247</v>
      </c>
      <c r="BQ26" s="284" t="s">
        <v>247</v>
      </c>
      <c r="BR26" s="284" t="s">
        <v>247</v>
      </c>
      <c r="BS26" s="284" t="s">
        <v>247</v>
      </c>
      <c r="BT26" s="284" t="s">
        <v>247</v>
      </c>
      <c r="BU26" s="284" t="s">
        <v>247</v>
      </c>
      <c r="BV26" s="284" t="s">
        <v>247</v>
      </c>
      <c r="BW26" s="284" t="s">
        <v>247</v>
      </c>
      <c r="BX26" s="284" t="s">
        <v>247</v>
      </c>
      <c r="BY26" s="284" t="s">
        <v>247</v>
      </c>
      <c r="BZ26" s="284" t="s">
        <v>247</v>
      </c>
      <c r="CA26" s="284" t="s">
        <v>247</v>
      </c>
      <c r="CB26" s="284" t="s">
        <v>248</v>
      </c>
      <c r="CC26" s="284" t="s">
        <v>248</v>
      </c>
      <c r="CD26" s="284" t="s">
        <v>248</v>
      </c>
      <c r="CE26" s="284" t="s">
        <v>248</v>
      </c>
      <c r="CF26" s="284" t="s">
        <v>248</v>
      </c>
      <c r="CG26" s="285" t="s">
        <v>248</v>
      </c>
    </row>
    <row r="27" spans="1:85" s="252" customFormat="1" ht="24" customHeight="1" x14ac:dyDescent="0.35">
      <c r="A27" s="613"/>
      <c r="B27" s="107" t="s">
        <v>260</v>
      </c>
      <c r="C27" s="610"/>
      <c r="D27" s="611">
        <v>0</v>
      </c>
      <c r="E27" s="611">
        <v>0</v>
      </c>
      <c r="F27" s="611">
        <v>0</v>
      </c>
      <c r="G27" s="611">
        <v>0</v>
      </c>
      <c r="H27" s="611">
        <v>0</v>
      </c>
      <c r="I27" s="611">
        <v>0</v>
      </c>
      <c r="J27" s="611">
        <v>0</v>
      </c>
      <c r="K27" s="611">
        <v>0</v>
      </c>
      <c r="L27" s="611">
        <v>0</v>
      </c>
      <c r="M27" s="611">
        <v>0</v>
      </c>
      <c r="N27" s="611">
        <v>0</v>
      </c>
      <c r="O27" s="611">
        <v>0</v>
      </c>
      <c r="P27" s="611">
        <v>0</v>
      </c>
      <c r="Q27" s="611">
        <v>0</v>
      </c>
      <c r="R27" s="611">
        <v>0</v>
      </c>
      <c r="S27" s="611">
        <v>0</v>
      </c>
      <c r="T27" s="611">
        <v>0</v>
      </c>
      <c r="U27" s="611">
        <v>0</v>
      </c>
      <c r="V27" s="611">
        <v>0</v>
      </c>
      <c r="W27" s="611">
        <v>0</v>
      </c>
      <c r="X27" s="611">
        <v>0</v>
      </c>
      <c r="Y27" s="611">
        <v>0</v>
      </c>
      <c r="Z27" s="611">
        <v>0</v>
      </c>
      <c r="AA27" s="611">
        <f t="shared" ref="AA27:BF27" si="13">SUM(AA28,AA33,AA37,AA38,AA43)</f>
        <v>92.618817319332308</v>
      </c>
      <c r="AB27" s="611">
        <f t="shared" si="13"/>
        <v>330.06187592735756</v>
      </c>
      <c r="AC27" s="611">
        <f t="shared" si="13"/>
        <v>468.17483304874332</v>
      </c>
      <c r="AD27" s="611">
        <f t="shared" si="13"/>
        <v>678.17225211024152</v>
      </c>
      <c r="AE27" s="611">
        <f t="shared" si="13"/>
        <v>839.22250362506918</v>
      </c>
      <c r="AF27" s="611">
        <f t="shared" si="13"/>
        <v>1038.4147480596209</v>
      </c>
      <c r="AG27" s="611">
        <f t="shared" si="13"/>
        <v>1256.5731600691472</v>
      </c>
      <c r="AH27" s="611">
        <f t="shared" si="13"/>
        <v>1302.0066847607086</v>
      </c>
      <c r="AI27" s="611">
        <f t="shared" si="13"/>
        <v>1450.814690985394</v>
      </c>
      <c r="AJ27" s="611">
        <f t="shared" si="13"/>
        <v>1675.1276691260155</v>
      </c>
      <c r="AK27" s="611">
        <f t="shared" si="13"/>
        <v>1979.9392126574116</v>
      </c>
      <c r="AL27" s="611">
        <f t="shared" si="13"/>
        <v>2342.5522591441922</v>
      </c>
      <c r="AM27" s="611">
        <f t="shared" si="13"/>
        <v>2796.02248496826</v>
      </c>
      <c r="AN27" s="611">
        <f t="shared" si="13"/>
        <v>3081.4132748484462</v>
      </c>
      <c r="AO27" s="611">
        <f t="shared" si="13"/>
        <v>3474.2072623862923</v>
      </c>
      <c r="AP27" s="611">
        <f t="shared" si="13"/>
        <v>3896.4342385103246</v>
      </c>
      <c r="AQ27" s="611">
        <f t="shared" si="13"/>
        <v>4253.2319879397437</v>
      </c>
      <c r="AR27" s="611">
        <f t="shared" si="13"/>
        <v>4475.7926845717893</v>
      </c>
      <c r="AS27" s="611">
        <f t="shared" si="13"/>
        <v>4756.3181000299664</v>
      </c>
      <c r="AT27" s="611">
        <f t="shared" si="13"/>
        <v>5155.3673733016294</v>
      </c>
      <c r="AU27" s="611">
        <f t="shared" si="13"/>
        <v>5941.3837659574774</v>
      </c>
      <c r="AV27" s="611">
        <f t="shared" si="13"/>
        <v>7509.0441702007793</v>
      </c>
      <c r="AW27" s="611">
        <f t="shared" si="13"/>
        <v>9276.3596861926744</v>
      </c>
      <c r="AX27" s="611">
        <f t="shared" si="13"/>
        <v>10163.248625756392</v>
      </c>
      <c r="AY27" s="611">
        <f t="shared" si="13"/>
        <v>11610.854727774502</v>
      </c>
      <c r="AZ27" s="611">
        <f t="shared" si="13"/>
        <v>12905.624486060638</v>
      </c>
      <c r="BA27" s="611">
        <f t="shared" si="13"/>
        <v>14000.627827511007</v>
      </c>
      <c r="BB27" s="611">
        <f t="shared" si="13"/>
        <v>14773.379842328832</v>
      </c>
      <c r="BC27" s="611">
        <f t="shared" si="13"/>
        <v>15468.394498817481</v>
      </c>
      <c r="BD27" s="611">
        <f t="shared" si="13"/>
        <v>16249.255662916437</v>
      </c>
      <c r="BE27" s="611">
        <f t="shared" si="13"/>
        <v>17223.510093885656</v>
      </c>
      <c r="BF27" s="611">
        <f t="shared" si="13"/>
        <v>17884.177789836634</v>
      </c>
      <c r="BG27" s="611">
        <f t="shared" ref="BG27:CG27" si="14">SUM(BG28,BG33,BG37,BG38,BG43)</f>
        <v>18738.702529693568</v>
      </c>
      <c r="BH27" s="611">
        <f t="shared" si="14"/>
        <v>19370.136139531049</v>
      </c>
      <c r="BI27" s="611">
        <f t="shared" si="14"/>
        <v>20122.146573311093</v>
      </c>
      <c r="BJ27" s="611">
        <f t="shared" si="14"/>
        <v>20786.130663675576</v>
      </c>
      <c r="BK27" s="611">
        <f t="shared" si="14"/>
        <v>21829.480757916004</v>
      </c>
      <c r="BL27" s="611">
        <f t="shared" si="14"/>
        <v>22463.89573487594</v>
      </c>
      <c r="BM27" s="611">
        <f t="shared" si="14"/>
        <v>24060.848108547052</v>
      </c>
      <c r="BN27" s="611">
        <f t="shared" si="14"/>
        <v>24382.938098729708</v>
      </c>
      <c r="BO27" s="611">
        <f t="shared" si="14"/>
        <v>25081.069173908581</v>
      </c>
      <c r="BP27" s="611">
        <f t="shared" si="14"/>
        <v>26002.70511197811</v>
      </c>
      <c r="BQ27" s="611">
        <f t="shared" si="14"/>
        <v>26030.585433495857</v>
      </c>
      <c r="BR27" s="611">
        <f t="shared" si="14"/>
        <v>27719.984561650301</v>
      </c>
      <c r="BS27" s="611">
        <f t="shared" si="14"/>
        <v>28771.434783921253</v>
      </c>
      <c r="BT27" s="611">
        <f t="shared" si="14"/>
        <v>28692.536589809795</v>
      </c>
      <c r="BU27" s="611">
        <f t="shared" si="14"/>
        <v>30020.314727513214</v>
      </c>
      <c r="BV27" s="611">
        <f t="shared" si="14"/>
        <v>30501.698772873999</v>
      </c>
      <c r="BW27" s="611">
        <f t="shared" si="14"/>
        <v>31277.364138774879</v>
      </c>
      <c r="BX27" s="549">
        <f t="shared" si="14"/>
        <v>28756.771913809294</v>
      </c>
      <c r="BY27" s="549">
        <f t="shared" si="14"/>
        <v>30461.591261754969</v>
      </c>
      <c r="BZ27" s="549">
        <f t="shared" si="14"/>
        <v>31814.544769006199</v>
      </c>
      <c r="CA27" s="549">
        <f t="shared" si="14"/>
        <v>36084.377622482847</v>
      </c>
      <c r="CB27" s="549">
        <f t="shared" si="14"/>
        <v>41126.396904716348</v>
      </c>
      <c r="CC27" s="549">
        <f t="shared" si="14"/>
        <v>43756.769958559045</v>
      </c>
      <c r="CD27" s="549">
        <f t="shared" si="14"/>
        <v>46378.033954714374</v>
      </c>
      <c r="CE27" s="549">
        <f t="shared" si="14"/>
        <v>48946.506765158701</v>
      </c>
      <c r="CF27" s="549">
        <f t="shared" si="14"/>
        <v>51189.746394143345</v>
      </c>
      <c r="CG27" s="550">
        <f t="shared" si="14"/>
        <v>53700.160708888216</v>
      </c>
    </row>
    <row r="28" spans="1:85" s="252" customFormat="1" ht="26.25" customHeight="1" x14ac:dyDescent="0.35">
      <c r="A28" s="510"/>
      <c r="B28" s="470" t="s">
        <v>366</v>
      </c>
      <c r="C28" s="107"/>
      <c r="D28" s="611">
        <v>0</v>
      </c>
      <c r="E28" s="611">
        <v>0</v>
      </c>
      <c r="F28" s="611">
        <v>0</v>
      </c>
      <c r="G28" s="611">
        <v>0</v>
      </c>
      <c r="H28" s="611">
        <v>0</v>
      </c>
      <c r="I28" s="611">
        <v>0</v>
      </c>
      <c r="J28" s="611">
        <v>0</v>
      </c>
      <c r="K28" s="611">
        <v>0</v>
      </c>
      <c r="L28" s="611">
        <v>0</v>
      </c>
      <c r="M28" s="611">
        <v>0</v>
      </c>
      <c r="N28" s="611">
        <v>0</v>
      </c>
      <c r="O28" s="611">
        <v>0</v>
      </c>
      <c r="P28" s="611">
        <v>0</v>
      </c>
      <c r="Q28" s="611">
        <v>0</v>
      </c>
      <c r="R28" s="611">
        <v>0</v>
      </c>
      <c r="S28" s="611">
        <v>0</v>
      </c>
      <c r="T28" s="611">
        <v>0</v>
      </c>
      <c r="U28" s="611">
        <v>0</v>
      </c>
      <c r="V28" s="611">
        <v>0</v>
      </c>
      <c r="W28" s="611">
        <v>0</v>
      </c>
      <c r="X28" s="611">
        <v>0</v>
      </c>
      <c r="Y28" s="611">
        <v>0</v>
      </c>
      <c r="Z28" s="611">
        <v>0</v>
      </c>
      <c r="AA28" s="611">
        <f t="shared" ref="AA28:BF28" si="15">SUM(AA29:AA31)</f>
        <v>0</v>
      </c>
      <c r="AB28" s="611">
        <f t="shared" si="15"/>
        <v>0</v>
      </c>
      <c r="AC28" s="611">
        <f t="shared" si="15"/>
        <v>0</v>
      </c>
      <c r="AD28" s="611">
        <f t="shared" si="15"/>
        <v>0</v>
      </c>
      <c r="AE28" s="611">
        <f t="shared" si="15"/>
        <v>0</v>
      </c>
      <c r="AF28" s="611">
        <f t="shared" si="15"/>
        <v>0</v>
      </c>
      <c r="AG28" s="611">
        <f t="shared" si="15"/>
        <v>0</v>
      </c>
      <c r="AH28" s="611">
        <f t="shared" si="15"/>
        <v>0</v>
      </c>
      <c r="AI28" s="611">
        <f t="shared" si="15"/>
        <v>0</v>
      </c>
      <c r="AJ28" s="611">
        <f t="shared" si="15"/>
        <v>0</v>
      </c>
      <c r="AK28" s="611">
        <f t="shared" si="15"/>
        <v>0</v>
      </c>
      <c r="AL28" s="611">
        <f t="shared" si="15"/>
        <v>0</v>
      </c>
      <c r="AM28" s="611">
        <f t="shared" si="15"/>
        <v>0</v>
      </c>
      <c r="AN28" s="611">
        <f t="shared" si="15"/>
        <v>0</v>
      </c>
      <c r="AO28" s="611">
        <f t="shared" si="15"/>
        <v>0</v>
      </c>
      <c r="AP28" s="611">
        <f t="shared" si="15"/>
        <v>0</v>
      </c>
      <c r="AQ28" s="611">
        <f t="shared" si="15"/>
        <v>0</v>
      </c>
      <c r="AR28" s="611">
        <f t="shared" si="15"/>
        <v>0</v>
      </c>
      <c r="AS28" s="611">
        <f t="shared" si="15"/>
        <v>0</v>
      </c>
      <c r="AT28" s="611">
        <f t="shared" si="15"/>
        <v>0</v>
      </c>
      <c r="AU28" s="611">
        <f t="shared" si="15"/>
        <v>0</v>
      </c>
      <c r="AV28" s="611">
        <f t="shared" si="15"/>
        <v>4121.545211744683</v>
      </c>
      <c r="AW28" s="611">
        <f t="shared" si="15"/>
        <v>5630.0359635442073</v>
      </c>
      <c r="AX28" s="611">
        <f t="shared" si="15"/>
        <v>6242.2177447095364</v>
      </c>
      <c r="AY28" s="611">
        <f t="shared" si="15"/>
        <v>7361.9706925168439</v>
      </c>
      <c r="AZ28" s="611">
        <f t="shared" si="15"/>
        <v>8423.9717202327975</v>
      </c>
      <c r="BA28" s="611">
        <f t="shared" si="15"/>
        <v>9278.1257902787802</v>
      </c>
      <c r="BB28" s="611">
        <f t="shared" si="15"/>
        <v>9821.9348839884478</v>
      </c>
      <c r="BC28" s="611">
        <f t="shared" si="15"/>
        <v>10321.006689721025</v>
      </c>
      <c r="BD28" s="611">
        <f t="shared" si="15"/>
        <v>10913.129725136867</v>
      </c>
      <c r="BE28" s="611">
        <f t="shared" si="15"/>
        <v>11678.241250685225</v>
      </c>
      <c r="BF28" s="611">
        <f t="shared" si="15"/>
        <v>12241.383897036369</v>
      </c>
      <c r="BG28" s="611">
        <f t="shared" ref="BG28:CG28" si="16">SUM(BG29:BG31)</f>
        <v>12870.439306135633</v>
      </c>
      <c r="BH28" s="611">
        <f t="shared" si="16"/>
        <v>13315.564486526691</v>
      </c>
      <c r="BI28" s="611">
        <f t="shared" si="16"/>
        <v>13826.552491814939</v>
      </c>
      <c r="BJ28" s="611">
        <f t="shared" si="16"/>
        <v>14303.526484331667</v>
      </c>
      <c r="BK28" s="611">
        <f t="shared" si="16"/>
        <v>15050.320767688163</v>
      </c>
      <c r="BL28" s="611">
        <f t="shared" si="16"/>
        <v>15493.90288928986</v>
      </c>
      <c r="BM28" s="611">
        <f t="shared" si="16"/>
        <v>16643.888468914076</v>
      </c>
      <c r="BN28" s="611">
        <f t="shared" si="16"/>
        <v>16930.579767910924</v>
      </c>
      <c r="BO28" s="611">
        <f t="shared" si="16"/>
        <v>17601.744961447337</v>
      </c>
      <c r="BP28" s="611">
        <f t="shared" si="16"/>
        <v>18471.616659672582</v>
      </c>
      <c r="BQ28" s="611">
        <f t="shared" si="16"/>
        <v>18573.635456843655</v>
      </c>
      <c r="BR28" s="611">
        <f t="shared" si="16"/>
        <v>18397.082539695548</v>
      </c>
      <c r="BS28" s="611">
        <f t="shared" si="16"/>
        <v>17517.838044557422</v>
      </c>
      <c r="BT28" s="611">
        <f t="shared" si="16"/>
        <v>14904.942434789942</v>
      </c>
      <c r="BU28" s="611">
        <f t="shared" si="16"/>
        <v>11954.285087073598</v>
      </c>
      <c r="BV28" s="611">
        <f t="shared" si="16"/>
        <v>10143.237233674383</v>
      </c>
      <c r="BW28" s="611">
        <f t="shared" si="16"/>
        <v>8819.5090544849045</v>
      </c>
      <c r="BX28" s="549">
        <f t="shared" si="16"/>
        <v>6726.7823586798286</v>
      </c>
      <c r="BY28" s="549">
        <f t="shared" si="16"/>
        <v>6629.9820993649264</v>
      </c>
      <c r="BZ28" s="549">
        <f t="shared" si="16"/>
        <v>6492.0428424185029</v>
      </c>
      <c r="CA28" s="549">
        <f t="shared" si="16"/>
        <v>7025.237465410828</v>
      </c>
      <c r="CB28" s="549">
        <f t="shared" si="16"/>
        <v>7576.4574866392113</v>
      </c>
      <c r="CC28" s="549">
        <f t="shared" si="16"/>
        <v>7764.8503518731095</v>
      </c>
      <c r="CD28" s="549">
        <f t="shared" si="16"/>
        <v>8009.5914729490232</v>
      </c>
      <c r="CE28" s="549">
        <f t="shared" si="16"/>
        <v>8216.9041724371527</v>
      </c>
      <c r="CF28" s="549">
        <f t="shared" si="16"/>
        <v>8233.6052370684465</v>
      </c>
      <c r="CG28" s="550">
        <f t="shared" si="16"/>
        <v>8082.8377066767334</v>
      </c>
    </row>
    <row r="29" spans="1:85" x14ac:dyDescent="0.35">
      <c r="B29" s="486" t="s">
        <v>832</v>
      </c>
      <c r="C29" s="486"/>
      <c r="D29" s="612">
        <v>0</v>
      </c>
      <c r="E29" s="612">
        <v>0</v>
      </c>
      <c r="F29" s="612">
        <v>0</v>
      </c>
      <c r="G29" s="612">
        <v>0</v>
      </c>
      <c r="H29" s="612">
        <v>0</v>
      </c>
      <c r="I29" s="612">
        <v>0</v>
      </c>
      <c r="J29" s="612">
        <v>0</v>
      </c>
      <c r="K29" s="612">
        <v>0</v>
      </c>
      <c r="L29" s="612">
        <v>0</v>
      </c>
      <c r="M29" s="612">
        <v>0</v>
      </c>
      <c r="N29" s="612">
        <v>0</v>
      </c>
      <c r="O29" s="612">
        <v>0</v>
      </c>
      <c r="P29" s="612">
        <v>0</v>
      </c>
      <c r="Q29" s="612">
        <v>0</v>
      </c>
      <c r="R29" s="612">
        <v>0</v>
      </c>
      <c r="S29" s="612">
        <v>0</v>
      </c>
      <c r="T29" s="612">
        <v>0</v>
      </c>
      <c r="U29" s="612">
        <v>0</v>
      </c>
      <c r="V29" s="612">
        <v>0</v>
      </c>
      <c r="W29" s="612">
        <v>0</v>
      </c>
      <c r="X29" s="612">
        <v>0</v>
      </c>
      <c r="Y29" s="612">
        <v>0</v>
      </c>
      <c r="Z29" s="612">
        <v>0</v>
      </c>
      <c r="AA29" s="612">
        <v>0</v>
      </c>
      <c r="AB29" s="612">
        <v>0</v>
      </c>
      <c r="AC29" s="612">
        <v>0</v>
      </c>
      <c r="AD29" s="612">
        <v>0</v>
      </c>
      <c r="AE29" s="612">
        <v>0</v>
      </c>
      <c r="AF29" s="612">
        <v>0</v>
      </c>
      <c r="AG29" s="612">
        <v>0</v>
      </c>
      <c r="AH29" s="612">
        <v>0</v>
      </c>
      <c r="AI29" s="612">
        <v>0</v>
      </c>
      <c r="AJ29" s="612">
        <v>0</v>
      </c>
      <c r="AK29" s="612">
        <v>0</v>
      </c>
      <c r="AL29" s="612">
        <v>0</v>
      </c>
      <c r="AM29" s="612">
        <v>0</v>
      </c>
      <c r="AN29" s="612">
        <v>0</v>
      </c>
      <c r="AO29" s="612">
        <v>0</v>
      </c>
      <c r="AP29" s="612">
        <v>0</v>
      </c>
      <c r="AQ29" s="612">
        <v>0</v>
      </c>
      <c r="AR29" s="612">
        <v>0</v>
      </c>
      <c r="AS29" s="612">
        <v>0</v>
      </c>
      <c r="AT29" s="612">
        <v>0</v>
      </c>
      <c r="AU29" s="612">
        <v>0</v>
      </c>
      <c r="AV29" s="612">
        <v>483.49360769054738</v>
      </c>
      <c r="AW29" s="612">
        <v>660.45287861569636</v>
      </c>
      <c r="AX29" s="612">
        <v>729.46477525958562</v>
      </c>
      <c r="AY29" s="612">
        <v>846.98678045304598</v>
      </c>
      <c r="AZ29" s="612">
        <v>830.18649495815453</v>
      </c>
      <c r="BA29" s="612">
        <v>915.20873701019082</v>
      </c>
      <c r="BB29" s="612">
        <v>976.59466868566028</v>
      </c>
      <c r="BC29" s="612">
        <v>1032.7757396629509</v>
      </c>
      <c r="BD29" s="612">
        <v>1096.1307922069293</v>
      </c>
      <c r="BE29" s="612">
        <v>1195.5420750275514</v>
      </c>
      <c r="BF29" s="612">
        <v>1323.1411248694003</v>
      </c>
      <c r="BG29" s="612">
        <v>1347.0303579713868</v>
      </c>
      <c r="BH29" s="612">
        <v>1387.9453008979672</v>
      </c>
      <c r="BI29" s="612">
        <v>1482.0183857233853</v>
      </c>
      <c r="BJ29" s="612">
        <v>1519.6320277012551</v>
      </c>
      <c r="BK29" s="612">
        <v>1586.0594105800712</v>
      </c>
      <c r="BL29" s="612">
        <v>1628.0270936629449</v>
      </c>
      <c r="BM29" s="612">
        <v>1731.556010992693</v>
      </c>
      <c r="BN29" s="612">
        <v>1739.4491981276062</v>
      </c>
      <c r="BO29" s="612">
        <v>1841.6196923217874</v>
      </c>
      <c r="BP29" s="612">
        <v>1912.6579526932032</v>
      </c>
      <c r="BQ29" s="612">
        <v>1974.9660617437974</v>
      </c>
      <c r="BR29" s="612">
        <v>2289.664567923599</v>
      </c>
      <c r="BS29" s="612">
        <v>2428.7639360500984</v>
      </c>
      <c r="BT29" s="612">
        <v>2455.7243640321576</v>
      </c>
      <c r="BU29" s="612">
        <v>2504.4956630211414</v>
      </c>
      <c r="BV29" s="612">
        <v>2638.8725542172515</v>
      </c>
      <c r="BW29" s="612">
        <v>2803.4139128962124</v>
      </c>
      <c r="BX29" s="545">
        <v>2599.8816595997437</v>
      </c>
      <c r="BY29" s="545">
        <v>2845.2655575135127</v>
      </c>
      <c r="BZ29" s="545">
        <v>3111.8201521464775</v>
      </c>
      <c r="CA29" s="545">
        <v>3763.1833892886038</v>
      </c>
      <c r="CB29" s="545">
        <v>4438.5327937800257</v>
      </c>
      <c r="CC29" s="545">
        <v>4912.5258959808953</v>
      </c>
      <c r="CD29" s="545">
        <v>5382.8888914884956</v>
      </c>
      <c r="CE29" s="545">
        <v>5807.3007735479005</v>
      </c>
      <c r="CF29" s="545">
        <v>6164.0008024253902</v>
      </c>
      <c r="CG29" s="547">
        <v>6491.51555818817</v>
      </c>
    </row>
    <row r="30" spans="1:85" x14ac:dyDescent="0.35">
      <c r="B30" s="486" t="s">
        <v>546</v>
      </c>
      <c r="C30" s="486"/>
      <c r="D30" s="612">
        <v>0</v>
      </c>
      <c r="E30" s="612">
        <v>0</v>
      </c>
      <c r="F30" s="612">
        <v>0</v>
      </c>
      <c r="G30" s="612">
        <v>0</v>
      </c>
      <c r="H30" s="612">
        <v>0</v>
      </c>
      <c r="I30" s="612">
        <v>0</v>
      </c>
      <c r="J30" s="612">
        <v>0</v>
      </c>
      <c r="K30" s="612">
        <v>0</v>
      </c>
      <c r="L30" s="612">
        <v>0</v>
      </c>
      <c r="M30" s="612">
        <v>0</v>
      </c>
      <c r="N30" s="612">
        <v>0</v>
      </c>
      <c r="O30" s="612">
        <v>0</v>
      </c>
      <c r="P30" s="612">
        <v>0</v>
      </c>
      <c r="Q30" s="612">
        <v>0</v>
      </c>
      <c r="R30" s="612">
        <v>0</v>
      </c>
      <c r="S30" s="612">
        <v>0</v>
      </c>
      <c r="T30" s="612">
        <v>0</v>
      </c>
      <c r="U30" s="612">
        <v>0</v>
      </c>
      <c r="V30" s="612">
        <v>0</v>
      </c>
      <c r="W30" s="612">
        <v>0</v>
      </c>
      <c r="X30" s="612">
        <v>0</v>
      </c>
      <c r="Y30" s="612">
        <v>0</v>
      </c>
      <c r="Z30" s="612">
        <v>0</v>
      </c>
      <c r="AA30" s="612">
        <v>0</v>
      </c>
      <c r="AB30" s="612">
        <v>0</v>
      </c>
      <c r="AC30" s="612">
        <v>0</v>
      </c>
      <c r="AD30" s="612">
        <v>0</v>
      </c>
      <c r="AE30" s="612">
        <v>0</v>
      </c>
      <c r="AF30" s="612">
        <v>0</v>
      </c>
      <c r="AG30" s="612">
        <v>0</v>
      </c>
      <c r="AH30" s="612">
        <v>0</v>
      </c>
      <c r="AI30" s="612">
        <v>0</v>
      </c>
      <c r="AJ30" s="612">
        <v>0</v>
      </c>
      <c r="AK30" s="612">
        <v>0</v>
      </c>
      <c r="AL30" s="612">
        <v>0</v>
      </c>
      <c r="AM30" s="612">
        <v>0</v>
      </c>
      <c r="AN30" s="612">
        <v>0</v>
      </c>
      <c r="AO30" s="612">
        <v>0</v>
      </c>
      <c r="AP30" s="612">
        <v>0</v>
      </c>
      <c r="AQ30" s="612">
        <v>0</v>
      </c>
      <c r="AR30" s="612">
        <v>0</v>
      </c>
      <c r="AS30" s="612">
        <v>0</v>
      </c>
      <c r="AT30" s="612">
        <v>0</v>
      </c>
      <c r="AU30" s="612">
        <v>0</v>
      </c>
      <c r="AV30" s="612">
        <v>2582.1664135596138</v>
      </c>
      <c r="AW30" s="612">
        <v>3527.2425814401468</v>
      </c>
      <c r="AX30" s="612">
        <v>3873.0334060243304</v>
      </c>
      <c r="AY30" s="612">
        <v>4563.0788184940429</v>
      </c>
      <c r="AZ30" s="612">
        <v>5322.8346039020917</v>
      </c>
      <c r="BA30" s="612">
        <v>5790.5354111249353</v>
      </c>
      <c r="BB30" s="612">
        <v>6019.9627716651621</v>
      </c>
      <c r="BC30" s="612">
        <v>6215.5736746536832</v>
      </c>
      <c r="BD30" s="612">
        <v>6481.8866550475259</v>
      </c>
      <c r="BE30" s="612">
        <v>6853.7896450154831</v>
      </c>
      <c r="BF30" s="612">
        <v>7126.217830126403</v>
      </c>
      <c r="BG30" s="612">
        <v>7449.6060516282687</v>
      </c>
      <c r="BH30" s="612">
        <v>7627.9916577863505</v>
      </c>
      <c r="BI30" s="612">
        <v>7812.5726639963486</v>
      </c>
      <c r="BJ30" s="612">
        <v>8003.6419391877962</v>
      </c>
      <c r="BK30" s="612">
        <v>8340.5340307479619</v>
      </c>
      <c r="BL30" s="612">
        <v>8537.5578789142219</v>
      </c>
      <c r="BM30" s="612">
        <v>9117.9222679474551</v>
      </c>
      <c r="BN30" s="612">
        <v>9203.4503625199122</v>
      </c>
      <c r="BO30" s="612">
        <v>9665.020077230969</v>
      </c>
      <c r="BP30" s="612">
        <v>10204.564099405105</v>
      </c>
      <c r="BQ30" s="612">
        <v>10160.092124795532</v>
      </c>
      <c r="BR30" s="612">
        <v>9427.6480926124768</v>
      </c>
      <c r="BS30" s="612">
        <v>8779.4714989640306</v>
      </c>
      <c r="BT30" s="612">
        <v>6651.7849665484746</v>
      </c>
      <c r="BU30" s="612">
        <v>4552.4596513142615</v>
      </c>
      <c r="BV30" s="612">
        <v>3103.7777332336977</v>
      </c>
      <c r="BW30" s="612">
        <v>1978.1757702906743</v>
      </c>
      <c r="BX30" s="545">
        <v>1010.7375505738789</v>
      </c>
      <c r="BY30" s="545">
        <v>935.76753597854042</v>
      </c>
      <c r="BZ30" s="545">
        <v>839.95668230524836</v>
      </c>
      <c r="CA30" s="545">
        <v>821.22169364334843</v>
      </c>
      <c r="CB30" s="545">
        <v>791.14978945150438</v>
      </c>
      <c r="CC30" s="545">
        <v>709.65394923339773</v>
      </c>
      <c r="CD30" s="545">
        <v>668.78913959868339</v>
      </c>
      <c r="CE30" s="545">
        <v>634.90495130744694</v>
      </c>
      <c r="CF30" s="545">
        <v>522.37857678352566</v>
      </c>
      <c r="CG30" s="547">
        <v>318.46342037667296</v>
      </c>
    </row>
    <row r="31" spans="1:85" x14ac:dyDescent="0.35">
      <c r="B31" s="486" t="s">
        <v>545</v>
      </c>
      <c r="C31" s="486"/>
      <c r="D31" s="612">
        <v>0</v>
      </c>
      <c r="E31" s="612">
        <v>0</v>
      </c>
      <c r="F31" s="612">
        <v>0</v>
      </c>
      <c r="G31" s="612">
        <v>0</v>
      </c>
      <c r="H31" s="612">
        <v>0</v>
      </c>
      <c r="I31" s="612">
        <v>0</v>
      </c>
      <c r="J31" s="612">
        <v>0</v>
      </c>
      <c r="K31" s="612">
        <v>0</v>
      </c>
      <c r="L31" s="612">
        <v>0</v>
      </c>
      <c r="M31" s="612">
        <v>0</v>
      </c>
      <c r="N31" s="612">
        <v>0</v>
      </c>
      <c r="O31" s="612">
        <v>0</v>
      </c>
      <c r="P31" s="612">
        <v>0</v>
      </c>
      <c r="Q31" s="612">
        <v>0</v>
      </c>
      <c r="R31" s="612">
        <v>0</v>
      </c>
      <c r="S31" s="612">
        <v>0</v>
      </c>
      <c r="T31" s="612">
        <v>0</v>
      </c>
      <c r="U31" s="612">
        <v>0</v>
      </c>
      <c r="V31" s="612">
        <v>0</v>
      </c>
      <c r="W31" s="612">
        <v>0</v>
      </c>
      <c r="X31" s="612">
        <v>0</v>
      </c>
      <c r="Y31" s="612">
        <v>0</v>
      </c>
      <c r="Z31" s="612">
        <v>0</v>
      </c>
      <c r="AA31" s="612">
        <v>0</v>
      </c>
      <c r="AB31" s="612">
        <v>0</v>
      </c>
      <c r="AC31" s="612">
        <v>0</v>
      </c>
      <c r="AD31" s="612">
        <v>0</v>
      </c>
      <c r="AE31" s="612">
        <v>0</v>
      </c>
      <c r="AF31" s="612">
        <v>0</v>
      </c>
      <c r="AG31" s="612">
        <v>0</v>
      </c>
      <c r="AH31" s="612">
        <v>0</v>
      </c>
      <c r="AI31" s="612">
        <v>0</v>
      </c>
      <c r="AJ31" s="612">
        <v>0</v>
      </c>
      <c r="AK31" s="612">
        <v>0</v>
      </c>
      <c r="AL31" s="612">
        <v>0</v>
      </c>
      <c r="AM31" s="612">
        <v>0</v>
      </c>
      <c r="AN31" s="612">
        <v>0</v>
      </c>
      <c r="AO31" s="612">
        <v>0</v>
      </c>
      <c r="AP31" s="612">
        <v>0</v>
      </c>
      <c r="AQ31" s="612">
        <v>0</v>
      </c>
      <c r="AR31" s="612">
        <v>0</v>
      </c>
      <c r="AS31" s="612">
        <v>0</v>
      </c>
      <c r="AT31" s="612">
        <v>0</v>
      </c>
      <c r="AU31" s="612">
        <v>0</v>
      </c>
      <c r="AV31" s="612">
        <v>1055.8851904945216</v>
      </c>
      <c r="AW31" s="612">
        <v>1442.3405034883642</v>
      </c>
      <c r="AX31" s="612">
        <v>1639.7195634256202</v>
      </c>
      <c r="AY31" s="612">
        <v>1951.9050935697551</v>
      </c>
      <c r="AZ31" s="612">
        <v>2270.9506213725513</v>
      </c>
      <c r="BA31" s="612">
        <v>2572.3816421436541</v>
      </c>
      <c r="BB31" s="612">
        <v>2825.3774436376252</v>
      </c>
      <c r="BC31" s="612">
        <v>3072.6572754043918</v>
      </c>
      <c r="BD31" s="612">
        <v>3335.1122778824129</v>
      </c>
      <c r="BE31" s="612">
        <v>3628.90953064219</v>
      </c>
      <c r="BF31" s="612">
        <v>3792.0249420405657</v>
      </c>
      <c r="BG31" s="612">
        <v>4073.8028965359772</v>
      </c>
      <c r="BH31" s="612">
        <v>4299.6275278423755</v>
      </c>
      <c r="BI31" s="612">
        <v>4531.9614420952048</v>
      </c>
      <c r="BJ31" s="612">
        <v>4780.2525174426155</v>
      </c>
      <c r="BK31" s="612">
        <v>5123.7273263601292</v>
      </c>
      <c r="BL31" s="612">
        <v>5328.3179167126937</v>
      </c>
      <c r="BM31" s="612">
        <v>5794.410189973928</v>
      </c>
      <c r="BN31" s="612">
        <v>5987.6802072634055</v>
      </c>
      <c r="BO31" s="612">
        <v>6095.1051918945795</v>
      </c>
      <c r="BP31" s="612">
        <v>6354.3946075742742</v>
      </c>
      <c r="BQ31" s="612">
        <v>6438.5772703043258</v>
      </c>
      <c r="BR31" s="612">
        <v>6679.7698791594721</v>
      </c>
      <c r="BS31" s="612">
        <v>6309.6026095432944</v>
      </c>
      <c r="BT31" s="612">
        <v>5797.433104209309</v>
      </c>
      <c r="BU31" s="612">
        <v>4897.329772738196</v>
      </c>
      <c r="BV31" s="612">
        <v>4400.5869462234323</v>
      </c>
      <c r="BW31" s="612">
        <v>4037.9193712980177</v>
      </c>
      <c r="BX31" s="545">
        <v>3116.1631485062062</v>
      </c>
      <c r="BY31" s="545">
        <v>2848.9490058728738</v>
      </c>
      <c r="BZ31" s="545">
        <v>2540.2660079667776</v>
      </c>
      <c r="CA31" s="545">
        <v>2440.8323824788763</v>
      </c>
      <c r="CB31" s="545">
        <v>2346.7749034076814</v>
      </c>
      <c r="CC31" s="545">
        <v>2142.6705066588165</v>
      </c>
      <c r="CD31" s="545">
        <v>1957.9134418618444</v>
      </c>
      <c r="CE31" s="545">
        <v>1774.6984475818053</v>
      </c>
      <c r="CF31" s="545">
        <v>1547.2258578595306</v>
      </c>
      <c r="CG31" s="547">
        <v>1272.8587281118903</v>
      </c>
    </row>
    <row r="32" spans="1:85" ht="26.25" customHeight="1" x14ac:dyDescent="0.35">
      <c r="A32" s="439"/>
      <c r="B32" s="292" t="s">
        <v>634</v>
      </c>
      <c r="C32" s="486"/>
      <c r="D32" s="612">
        <v>0</v>
      </c>
      <c r="E32" s="612">
        <v>0</v>
      </c>
      <c r="F32" s="612">
        <v>0</v>
      </c>
      <c r="G32" s="612">
        <v>0</v>
      </c>
      <c r="H32" s="612">
        <v>0</v>
      </c>
      <c r="I32" s="612">
        <v>0</v>
      </c>
      <c r="J32" s="612">
        <v>0</v>
      </c>
      <c r="K32" s="612">
        <v>0</v>
      </c>
      <c r="L32" s="612">
        <v>0</v>
      </c>
      <c r="M32" s="612">
        <v>0</v>
      </c>
      <c r="N32" s="612">
        <v>0</v>
      </c>
      <c r="O32" s="612">
        <v>0</v>
      </c>
      <c r="P32" s="612">
        <v>0</v>
      </c>
      <c r="Q32" s="612">
        <v>0</v>
      </c>
      <c r="R32" s="612">
        <v>0</v>
      </c>
      <c r="S32" s="612">
        <v>0</v>
      </c>
      <c r="T32" s="612">
        <v>0</v>
      </c>
      <c r="U32" s="612">
        <v>0</v>
      </c>
      <c r="V32" s="612">
        <v>0</v>
      </c>
      <c r="W32" s="612">
        <v>0</v>
      </c>
      <c r="X32" s="612">
        <v>0</v>
      </c>
      <c r="Y32" s="612">
        <v>0</v>
      </c>
      <c r="Z32" s="612">
        <v>0</v>
      </c>
      <c r="AA32" s="612">
        <v>0</v>
      </c>
      <c r="AB32" s="612">
        <v>0</v>
      </c>
      <c r="AC32" s="612">
        <v>0</v>
      </c>
      <c r="AD32" s="612">
        <v>0</v>
      </c>
      <c r="AE32" s="612">
        <v>0</v>
      </c>
      <c r="AF32" s="612">
        <v>0</v>
      </c>
      <c r="AG32" s="612">
        <v>0</v>
      </c>
      <c r="AH32" s="612">
        <v>0</v>
      </c>
      <c r="AI32" s="612">
        <v>0</v>
      </c>
      <c r="AJ32" s="612">
        <v>0</v>
      </c>
      <c r="AK32" s="612">
        <v>0</v>
      </c>
      <c r="AL32" s="612">
        <v>0</v>
      </c>
      <c r="AM32" s="612">
        <v>0</v>
      </c>
      <c r="AN32" s="612">
        <v>0</v>
      </c>
      <c r="AO32" s="612">
        <v>0</v>
      </c>
      <c r="AP32" s="612">
        <v>0</v>
      </c>
      <c r="AQ32" s="612">
        <v>0</v>
      </c>
      <c r="AR32" s="612">
        <v>0</v>
      </c>
      <c r="AS32" s="612">
        <v>0</v>
      </c>
      <c r="AT32" s="612">
        <v>0</v>
      </c>
      <c r="AU32" s="612">
        <v>0</v>
      </c>
      <c r="AV32" s="612">
        <v>0</v>
      </c>
      <c r="AW32" s="612">
        <v>0</v>
      </c>
      <c r="AX32" s="612">
        <v>0</v>
      </c>
      <c r="AY32" s="612">
        <v>0</v>
      </c>
      <c r="AZ32" s="612">
        <v>0</v>
      </c>
      <c r="BA32" s="612">
        <v>0</v>
      </c>
      <c r="BB32" s="612">
        <v>0</v>
      </c>
      <c r="BC32" s="612">
        <v>0</v>
      </c>
      <c r="BD32" s="612">
        <v>0</v>
      </c>
      <c r="BE32" s="612">
        <v>0</v>
      </c>
      <c r="BF32" s="612">
        <v>7.8974956436732393</v>
      </c>
      <c r="BG32" s="612">
        <v>8.4615936915622996</v>
      </c>
      <c r="BH32" s="612">
        <v>9.137170716876561</v>
      </c>
      <c r="BI32" s="612">
        <v>9.7604456259349703</v>
      </c>
      <c r="BJ32" s="612">
        <v>10.268891187983588</v>
      </c>
      <c r="BK32" s="612">
        <v>10.544219680774953</v>
      </c>
      <c r="BL32" s="612">
        <v>12.636702021087626</v>
      </c>
      <c r="BM32" s="612">
        <v>13.878544817580169</v>
      </c>
      <c r="BN32" s="612">
        <v>14.506543885956956</v>
      </c>
      <c r="BO32" s="612">
        <v>16.046383237539064</v>
      </c>
      <c r="BP32" s="612">
        <v>17.710197762393257</v>
      </c>
      <c r="BQ32" s="612">
        <v>17.879576175010357</v>
      </c>
      <c r="BR32" s="612">
        <v>17.858390291716059</v>
      </c>
      <c r="BS32" s="612">
        <v>17.678606857320798</v>
      </c>
      <c r="BT32" s="612">
        <v>16.899995217148369</v>
      </c>
      <c r="BU32" s="612">
        <v>15.570259985525405</v>
      </c>
      <c r="BV32" s="612">
        <v>14.464795127003322</v>
      </c>
      <c r="BW32" s="612">
        <v>13.70978719698287</v>
      </c>
      <c r="BX32" s="545">
        <v>10.40768510073999</v>
      </c>
      <c r="BY32" s="545">
        <v>9.958636735486202</v>
      </c>
      <c r="BZ32" s="545">
        <v>9.1283085181180361</v>
      </c>
      <c r="CA32" s="545">
        <v>8.7274251661278495</v>
      </c>
      <c r="CB32" s="545">
        <v>8.8531944455610621</v>
      </c>
      <c r="CC32" s="545">
        <v>8.8185853707837083</v>
      </c>
      <c r="CD32" s="545">
        <v>8.7203770297454177</v>
      </c>
      <c r="CE32" s="545">
        <v>8.4707231017133839</v>
      </c>
      <c r="CF32" s="545">
        <v>8.0737319602610462</v>
      </c>
      <c r="CG32" s="547">
        <v>7.4884188958948714</v>
      </c>
    </row>
    <row r="33" spans="1:85" ht="26.25" customHeight="1" x14ac:dyDescent="0.35">
      <c r="A33" s="439"/>
      <c r="B33" s="511" t="s">
        <v>397</v>
      </c>
      <c r="C33" s="486"/>
      <c r="D33" s="611">
        <v>0</v>
      </c>
      <c r="E33" s="611">
        <v>0</v>
      </c>
      <c r="F33" s="611">
        <v>0</v>
      </c>
      <c r="G33" s="611">
        <v>0</v>
      </c>
      <c r="H33" s="611">
        <v>0</v>
      </c>
      <c r="I33" s="611">
        <v>0</v>
      </c>
      <c r="J33" s="611">
        <v>0</v>
      </c>
      <c r="K33" s="611">
        <v>0</v>
      </c>
      <c r="L33" s="611">
        <v>0</v>
      </c>
      <c r="M33" s="611">
        <v>0</v>
      </c>
      <c r="N33" s="611">
        <v>0</v>
      </c>
      <c r="O33" s="611">
        <v>0</v>
      </c>
      <c r="P33" s="611">
        <v>0</v>
      </c>
      <c r="Q33" s="611">
        <v>0</v>
      </c>
      <c r="R33" s="611">
        <v>0</v>
      </c>
      <c r="S33" s="611">
        <v>0</v>
      </c>
      <c r="T33" s="611">
        <v>0</v>
      </c>
      <c r="U33" s="611">
        <v>0</v>
      </c>
      <c r="V33" s="611">
        <v>0</v>
      </c>
      <c r="W33" s="611">
        <v>0</v>
      </c>
      <c r="X33" s="611">
        <v>0</v>
      </c>
      <c r="Y33" s="611">
        <v>0</v>
      </c>
      <c r="Z33" s="611">
        <v>0</v>
      </c>
      <c r="AA33" s="611">
        <f t="shared" ref="AA33:BF33" si="17">SUM(AA34:AA35)</f>
        <v>0</v>
      </c>
      <c r="AB33" s="611">
        <f t="shared" si="17"/>
        <v>0</v>
      </c>
      <c r="AC33" s="611">
        <f t="shared" si="17"/>
        <v>0</v>
      </c>
      <c r="AD33" s="611">
        <f t="shared" si="17"/>
        <v>0</v>
      </c>
      <c r="AE33" s="611">
        <f t="shared" si="17"/>
        <v>0</v>
      </c>
      <c r="AF33" s="611">
        <f t="shared" si="17"/>
        <v>0</v>
      </c>
      <c r="AG33" s="611">
        <f t="shared" si="17"/>
        <v>0</v>
      </c>
      <c r="AH33" s="611">
        <f t="shared" si="17"/>
        <v>0</v>
      </c>
      <c r="AI33" s="611">
        <f t="shared" si="17"/>
        <v>0</v>
      </c>
      <c r="AJ33" s="611">
        <f t="shared" si="17"/>
        <v>0</v>
      </c>
      <c r="AK33" s="611">
        <f t="shared" si="17"/>
        <v>0</v>
      </c>
      <c r="AL33" s="611">
        <f t="shared" si="17"/>
        <v>0</v>
      </c>
      <c r="AM33" s="611">
        <f t="shared" si="17"/>
        <v>0</v>
      </c>
      <c r="AN33" s="611">
        <f t="shared" si="17"/>
        <v>0</v>
      </c>
      <c r="AO33" s="611">
        <f t="shared" si="17"/>
        <v>0</v>
      </c>
      <c r="AP33" s="611">
        <f t="shared" si="17"/>
        <v>0</v>
      </c>
      <c r="AQ33" s="611">
        <f t="shared" si="17"/>
        <v>0</v>
      </c>
      <c r="AR33" s="611">
        <f t="shared" si="17"/>
        <v>0</v>
      </c>
      <c r="AS33" s="611">
        <f t="shared" si="17"/>
        <v>0</v>
      </c>
      <c r="AT33" s="611">
        <f t="shared" si="17"/>
        <v>0</v>
      </c>
      <c r="AU33" s="611">
        <f t="shared" si="17"/>
        <v>0</v>
      </c>
      <c r="AV33" s="611">
        <f t="shared" si="17"/>
        <v>0</v>
      </c>
      <c r="AW33" s="611">
        <f t="shared" si="17"/>
        <v>0</v>
      </c>
      <c r="AX33" s="611">
        <f t="shared" si="17"/>
        <v>0</v>
      </c>
      <c r="AY33" s="611">
        <f t="shared" si="17"/>
        <v>0</v>
      </c>
      <c r="AZ33" s="611">
        <f t="shared" si="17"/>
        <v>0</v>
      </c>
      <c r="BA33" s="611">
        <f t="shared" si="17"/>
        <v>0</v>
      </c>
      <c r="BB33" s="611">
        <f t="shared" si="17"/>
        <v>0</v>
      </c>
      <c r="BC33" s="611">
        <f t="shared" si="17"/>
        <v>0</v>
      </c>
      <c r="BD33" s="611">
        <f t="shared" si="17"/>
        <v>0</v>
      </c>
      <c r="BE33" s="611">
        <f t="shared" si="17"/>
        <v>0</v>
      </c>
      <c r="BF33" s="611">
        <f t="shared" si="17"/>
        <v>0</v>
      </c>
      <c r="BG33" s="611">
        <f t="shared" ref="BG33:CG33" si="18">SUM(BG34:BG35)</f>
        <v>0</v>
      </c>
      <c r="BH33" s="611">
        <f t="shared" si="18"/>
        <v>0</v>
      </c>
      <c r="BI33" s="611">
        <f t="shared" si="18"/>
        <v>0</v>
      </c>
      <c r="BJ33" s="611">
        <f t="shared" si="18"/>
        <v>0</v>
      </c>
      <c r="BK33" s="611">
        <f t="shared" si="18"/>
        <v>0</v>
      </c>
      <c r="BL33" s="611">
        <f t="shared" si="18"/>
        <v>0</v>
      </c>
      <c r="BM33" s="611">
        <f t="shared" si="18"/>
        <v>0</v>
      </c>
      <c r="BN33" s="611">
        <f t="shared" si="18"/>
        <v>0</v>
      </c>
      <c r="BO33" s="611">
        <f t="shared" si="18"/>
        <v>0</v>
      </c>
      <c r="BP33" s="611">
        <f t="shared" si="18"/>
        <v>0</v>
      </c>
      <c r="BQ33" s="611">
        <f t="shared" si="18"/>
        <v>216.65516148645796</v>
      </c>
      <c r="BR33" s="611">
        <f t="shared" si="18"/>
        <v>2086.0527077916299</v>
      </c>
      <c r="BS33" s="611">
        <f t="shared" si="18"/>
        <v>3977.429440198367</v>
      </c>
      <c r="BT33" s="611">
        <f t="shared" si="18"/>
        <v>6680.3666268283123</v>
      </c>
      <c r="BU33" s="611">
        <f t="shared" si="18"/>
        <v>11008.439177228209</v>
      </c>
      <c r="BV33" s="611">
        <f t="shared" si="18"/>
        <v>13262.756372335323</v>
      </c>
      <c r="BW33" s="611">
        <f t="shared" si="18"/>
        <v>15241.285136663973</v>
      </c>
      <c r="BX33" s="549">
        <f t="shared" si="18"/>
        <v>15840.799386359024</v>
      </c>
      <c r="BY33" s="549">
        <f t="shared" si="18"/>
        <v>17638.811371697775</v>
      </c>
      <c r="BZ33" s="549">
        <f t="shared" si="18"/>
        <v>19145.69673302161</v>
      </c>
      <c r="CA33" s="549">
        <f t="shared" si="18"/>
        <v>22183.351177234075</v>
      </c>
      <c r="CB33" s="549">
        <f t="shared" si="18"/>
        <v>25875.684508922172</v>
      </c>
      <c r="CC33" s="549">
        <f t="shared" si="18"/>
        <v>28051.870478822697</v>
      </c>
      <c r="CD33" s="549">
        <f t="shared" si="18"/>
        <v>30190.868496304229</v>
      </c>
      <c r="CE33" s="549">
        <f t="shared" si="18"/>
        <v>32383.677420148248</v>
      </c>
      <c r="CF33" s="549">
        <f t="shared" si="18"/>
        <v>34488.98441737453</v>
      </c>
      <c r="CG33" s="550">
        <f t="shared" si="18"/>
        <v>36989.201291302365</v>
      </c>
    </row>
    <row r="34" spans="1:85" x14ac:dyDescent="0.35">
      <c r="A34" s="439"/>
      <c r="B34" s="292" t="s">
        <v>546</v>
      </c>
      <c r="C34" s="486"/>
      <c r="D34" s="612">
        <v>0</v>
      </c>
      <c r="E34" s="612">
        <v>0</v>
      </c>
      <c r="F34" s="612">
        <v>0</v>
      </c>
      <c r="G34" s="612">
        <v>0</v>
      </c>
      <c r="H34" s="612">
        <v>0</v>
      </c>
      <c r="I34" s="612">
        <v>0</v>
      </c>
      <c r="J34" s="612">
        <v>0</v>
      </c>
      <c r="K34" s="612">
        <v>0</v>
      </c>
      <c r="L34" s="612">
        <v>0</v>
      </c>
      <c r="M34" s="612">
        <v>0</v>
      </c>
      <c r="N34" s="612">
        <v>0</v>
      </c>
      <c r="O34" s="612">
        <v>0</v>
      </c>
      <c r="P34" s="612">
        <v>0</v>
      </c>
      <c r="Q34" s="612">
        <v>0</v>
      </c>
      <c r="R34" s="612">
        <v>0</v>
      </c>
      <c r="S34" s="612">
        <v>0</v>
      </c>
      <c r="T34" s="612">
        <v>0</v>
      </c>
      <c r="U34" s="612">
        <v>0</v>
      </c>
      <c r="V34" s="612">
        <v>0</v>
      </c>
      <c r="W34" s="612">
        <v>0</v>
      </c>
      <c r="X34" s="612">
        <v>0</v>
      </c>
      <c r="Y34" s="612">
        <v>0</v>
      </c>
      <c r="Z34" s="612">
        <v>0</v>
      </c>
      <c r="AA34" s="612">
        <v>0</v>
      </c>
      <c r="AB34" s="612">
        <v>0</v>
      </c>
      <c r="AC34" s="612">
        <v>0</v>
      </c>
      <c r="AD34" s="612">
        <v>0</v>
      </c>
      <c r="AE34" s="612">
        <v>0</v>
      </c>
      <c r="AF34" s="612">
        <v>0</v>
      </c>
      <c r="AG34" s="612">
        <v>0</v>
      </c>
      <c r="AH34" s="612">
        <v>0</v>
      </c>
      <c r="AI34" s="612">
        <v>0</v>
      </c>
      <c r="AJ34" s="612">
        <v>0</v>
      </c>
      <c r="AK34" s="612">
        <v>0</v>
      </c>
      <c r="AL34" s="612">
        <v>0</v>
      </c>
      <c r="AM34" s="612">
        <v>0</v>
      </c>
      <c r="AN34" s="612">
        <v>0</v>
      </c>
      <c r="AO34" s="612">
        <v>0</v>
      </c>
      <c r="AP34" s="612">
        <v>0</v>
      </c>
      <c r="AQ34" s="612">
        <v>0</v>
      </c>
      <c r="AR34" s="612">
        <v>0</v>
      </c>
      <c r="AS34" s="612">
        <v>0</v>
      </c>
      <c r="AT34" s="612">
        <v>0</v>
      </c>
      <c r="AU34" s="612">
        <v>0</v>
      </c>
      <c r="AV34" s="612">
        <v>0</v>
      </c>
      <c r="AW34" s="612">
        <v>0</v>
      </c>
      <c r="AX34" s="612">
        <v>0</v>
      </c>
      <c r="AY34" s="612">
        <v>0</v>
      </c>
      <c r="AZ34" s="612">
        <v>0</v>
      </c>
      <c r="BA34" s="612">
        <v>0</v>
      </c>
      <c r="BB34" s="612">
        <v>0</v>
      </c>
      <c r="BC34" s="612">
        <v>0</v>
      </c>
      <c r="BD34" s="612">
        <v>0</v>
      </c>
      <c r="BE34" s="612">
        <v>0</v>
      </c>
      <c r="BF34" s="612">
        <v>0</v>
      </c>
      <c r="BG34" s="612">
        <v>0</v>
      </c>
      <c r="BH34" s="612">
        <v>0</v>
      </c>
      <c r="BI34" s="612">
        <v>0</v>
      </c>
      <c r="BJ34" s="612">
        <v>0</v>
      </c>
      <c r="BK34" s="612">
        <v>0</v>
      </c>
      <c r="BL34" s="612">
        <v>0</v>
      </c>
      <c r="BM34" s="612">
        <v>0</v>
      </c>
      <c r="BN34" s="612">
        <v>0</v>
      </c>
      <c r="BO34" s="612">
        <v>0</v>
      </c>
      <c r="BP34" s="612">
        <v>0</v>
      </c>
      <c r="BQ34" s="612">
        <v>196.59116420512547</v>
      </c>
      <c r="BR34" s="612">
        <v>1914.8818932758393</v>
      </c>
      <c r="BS34" s="612">
        <v>3811.721866544824</v>
      </c>
      <c r="BT34" s="612">
        <v>6125.3478370736675</v>
      </c>
      <c r="BU34" s="612">
        <v>9848.3944794046711</v>
      </c>
      <c r="BV34" s="612">
        <v>11867.727152311918</v>
      </c>
      <c r="BW34" s="612">
        <v>13174.11657770194</v>
      </c>
      <c r="BX34" s="545">
        <v>13680.666497796503</v>
      </c>
      <c r="BY34" s="545">
        <v>15060.756847763274</v>
      </c>
      <c r="BZ34" s="545">
        <v>16260.885699490371</v>
      </c>
      <c r="CA34" s="545">
        <v>18742.873288880233</v>
      </c>
      <c r="CB34" s="545">
        <v>21833.041154401009</v>
      </c>
      <c r="CC34" s="545">
        <v>23601.480182217092</v>
      </c>
      <c r="CD34" s="545">
        <v>25456.244011814375</v>
      </c>
      <c r="CE34" s="545">
        <v>27466.425258168874</v>
      </c>
      <c r="CF34" s="545">
        <v>29105.602239683041</v>
      </c>
      <c r="CG34" s="547">
        <v>30838.820950368303</v>
      </c>
    </row>
    <row r="35" spans="1:85" x14ac:dyDescent="0.35">
      <c r="A35" s="439"/>
      <c r="B35" s="292" t="s">
        <v>545</v>
      </c>
      <c r="C35" s="486"/>
      <c r="D35" s="612">
        <v>0</v>
      </c>
      <c r="E35" s="612">
        <v>0</v>
      </c>
      <c r="F35" s="612">
        <v>0</v>
      </c>
      <c r="G35" s="612">
        <v>0</v>
      </c>
      <c r="H35" s="612">
        <v>0</v>
      </c>
      <c r="I35" s="612">
        <v>0</v>
      </c>
      <c r="J35" s="612">
        <v>0</v>
      </c>
      <c r="K35" s="612">
        <v>0</v>
      </c>
      <c r="L35" s="612">
        <v>0</v>
      </c>
      <c r="M35" s="612">
        <v>0</v>
      </c>
      <c r="N35" s="612">
        <v>0</v>
      </c>
      <c r="O35" s="612">
        <v>0</v>
      </c>
      <c r="P35" s="612">
        <v>0</v>
      </c>
      <c r="Q35" s="612">
        <v>0</v>
      </c>
      <c r="R35" s="612">
        <v>0</v>
      </c>
      <c r="S35" s="612">
        <v>0</v>
      </c>
      <c r="T35" s="612">
        <v>0</v>
      </c>
      <c r="U35" s="612">
        <v>0</v>
      </c>
      <c r="V35" s="612">
        <v>0</v>
      </c>
      <c r="W35" s="612">
        <v>0</v>
      </c>
      <c r="X35" s="612">
        <v>0</v>
      </c>
      <c r="Y35" s="612">
        <v>0</v>
      </c>
      <c r="Z35" s="612">
        <v>0</v>
      </c>
      <c r="AA35" s="612">
        <v>0</v>
      </c>
      <c r="AB35" s="612">
        <v>0</v>
      </c>
      <c r="AC35" s="612">
        <v>0</v>
      </c>
      <c r="AD35" s="612">
        <v>0</v>
      </c>
      <c r="AE35" s="612">
        <v>0</v>
      </c>
      <c r="AF35" s="612">
        <v>0</v>
      </c>
      <c r="AG35" s="612">
        <v>0</v>
      </c>
      <c r="AH35" s="612">
        <v>0</v>
      </c>
      <c r="AI35" s="612">
        <v>0</v>
      </c>
      <c r="AJ35" s="612">
        <v>0</v>
      </c>
      <c r="AK35" s="612">
        <v>0</v>
      </c>
      <c r="AL35" s="612">
        <v>0</v>
      </c>
      <c r="AM35" s="612">
        <v>0</v>
      </c>
      <c r="AN35" s="612">
        <v>0</v>
      </c>
      <c r="AO35" s="612">
        <v>0</v>
      </c>
      <c r="AP35" s="612">
        <v>0</v>
      </c>
      <c r="AQ35" s="612">
        <v>0</v>
      </c>
      <c r="AR35" s="612">
        <v>0</v>
      </c>
      <c r="AS35" s="612">
        <v>0</v>
      </c>
      <c r="AT35" s="612">
        <v>0</v>
      </c>
      <c r="AU35" s="612">
        <v>0</v>
      </c>
      <c r="AV35" s="612">
        <v>0</v>
      </c>
      <c r="AW35" s="612">
        <v>0</v>
      </c>
      <c r="AX35" s="612">
        <v>0</v>
      </c>
      <c r="AY35" s="612">
        <v>0</v>
      </c>
      <c r="AZ35" s="612">
        <v>0</v>
      </c>
      <c r="BA35" s="612">
        <v>0</v>
      </c>
      <c r="BB35" s="612">
        <v>0</v>
      </c>
      <c r="BC35" s="612">
        <v>0</v>
      </c>
      <c r="BD35" s="612">
        <v>0</v>
      </c>
      <c r="BE35" s="612">
        <v>0</v>
      </c>
      <c r="BF35" s="612">
        <v>0</v>
      </c>
      <c r="BG35" s="612">
        <v>0</v>
      </c>
      <c r="BH35" s="612">
        <v>0</v>
      </c>
      <c r="BI35" s="612">
        <v>0</v>
      </c>
      <c r="BJ35" s="612">
        <v>0</v>
      </c>
      <c r="BK35" s="612">
        <v>0</v>
      </c>
      <c r="BL35" s="612">
        <v>0</v>
      </c>
      <c r="BM35" s="612">
        <v>0</v>
      </c>
      <c r="BN35" s="612">
        <v>0</v>
      </c>
      <c r="BO35" s="612">
        <v>0</v>
      </c>
      <c r="BP35" s="612">
        <v>0</v>
      </c>
      <c r="BQ35" s="612">
        <v>20.063997281332501</v>
      </c>
      <c r="BR35" s="612">
        <v>171.17081451579065</v>
      </c>
      <c r="BS35" s="612">
        <v>165.70757365354297</v>
      </c>
      <c r="BT35" s="612">
        <v>555.01878975464444</v>
      </c>
      <c r="BU35" s="612">
        <v>1160.0446978235373</v>
      </c>
      <c r="BV35" s="612">
        <v>1395.0292200234055</v>
      </c>
      <c r="BW35" s="612">
        <v>2067.1685589620342</v>
      </c>
      <c r="BX35" s="545">
        <v>2160.1328885625198</v>
      </c>
      <c r="BY35" s="545">
        <v>2578.0545239345006</v>
      </c>
      <c r="BZ35" s="545">
        <v>2884.811033531239</v>
      </c>
      <c r="CA35" s="545">
        <v>3440.4778883538411</v>
      </c>
      <c r="CB35" s="545">
        <v>4042.6433545211617</v>
      </c>
      <c r="CC35" s="545">
        <v>4450.3902966056039</v>
      </c>
      <c r="CD35" s="545">
        <v>4734.6244844898547</v>
      </c>
      <c r="CE35" s="545">
        <v>4917.2521619793715</v>
      </c>
      <c r="CF35" s="545">
        <v>5383.3821776914901</v>
      </c>
      <c r="CG35" s="547">
        <v>6150.3803409340644</v>
      </c>
    </row>
    <row r="36" spans="1:85" ht="25.5" customHeight="1" x14ac:dyDescent="0.35">
      <c r="A36" s="479"/>
      <c r="B36" s="303" t="s">
        <v>634</v>
      </c>
      <c r="C36" s="486"/>
      <c r="D36" s="612"/>
      <c r="E36" s="612"/>
      <c r="F36" s="612"/>
      <c r="G36" s="612"/>
      <c r="H36" s="612"/>
      <c r="I36" s="612"/>
      <c r="J36" s="612"/>
      <c r="K36" s="612"/>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2"/>
      <c r="AZ36" s="612"/>
      <c r="BA36" s="612"/>
      <c r="BB36" s="612"/>
      <c r="BC36" s="612"/>
      <c r="BD36" s="612"/>
      <c r="BE36" s="612"/>
      <c r="BF36" s="612"/>
      <c r="BG36" s="612"/>
      <c r="BH36" s="612"/>
      <c r="BI36" s="612"/>
      <c r="BJ36" s="612"/>
      <c r="BK36" s="612"/>
      <c r="BL36" s="612"/>
      <c r="BM36" s="612"/>
      <c r="BN36" s="612"/>
      <c r="BO36" s="612"/>
      <c r="BP36" s="612"/>
      <c r="BQ36" s="612">
        <v>6.5165111405122003E-2</v>
      </c>
      <c r="BR36" s="612">
        <v>0.40481825909766128</v>
      </c>
      <c r="BS36" s="612">
        <v>1.0392254764246587</v>
      </c>
      <c r="BT36" s="612">
        <v>1.9757276093526148</v>
      </c>
      <c r="BU36" s="612">
        <v>3.4391819223060964</v>
      </c>
      <c r="BV36" s="612">
        <v>5.3060593288337428</v>
      </c>
      <c r="BW36" s="612">
        <v>7.2072121110118692</v>
      </c>
      <c r="BX36" s="545">
        <v>8.4386630183850091</v>
      </c>
      <c r="BY36" s="545">
        <v>10.260867296959708</v>
      </c>
      <c r="BZ36" s="545">
        <v>9.8395774990074916</v>
      </c>
      <c r="CA36" s="545">
        <v>10.1867052191052</v>
      </c>
      <c r="CB36" s="545">
        <v>11.758124801165858</v>
      </c>
      <c r="CC36" s="545">
        <v>12.949666512921773</v>
      </c>
      <c r="CD36" s="545">
        <v>13.788302570984937</v>
      </c>
      <c r="CE36" s="545">
        <v>14.523378895644543</v>
      </c>
      <c r="CF36" s="545">
        <v>15.503323296580415</v>
      </c>
      <c r="CG36" s="547">
        <v>16.57996234467117</v>
      </c>
    </row>
    <row r="37" spans="1:85" s="252" customFormat="1" ht="25.5" customHeight="1" x14ac:dyDescent="0.35">
      <c r="A37" s="479"/>
      <c r="B37" s="511" t="s">
        <v>353</v>
      </c>
      <c r="C37" s="564"/>
      <c r="D37" s="611"/>
      <c r="E37" s="611"/>
      <c r="F37" s="611"/>
      <c r="G37" s="611"/>
      <c r="H37" s="611"/>
      <c r="I37" s="611"/>
      <c r="J37" s="611"/>
      <c r="K37" s="611"/>
      <c r="L37" s="611"/>
      <c r="M37" s="611"/>
      <c r="N37" s="611"/>
      <c r="O37" s="611"/>
      <c r="P37" s="611"/>
      <c r="Q37" s="611"/>
      <c r="R37" s="611"/>
      <c r="S37" s="611"/>
      <c r="T37" s="611"/>
      <c r="U37" s="611"/>
      <c r="V37" s="611"/>
      <c r="W37" s="611"/>
      <c r="X37" s="611"/>
      <c r="Y37" s="611"/>
      <c r="Z37" s="611"/>
      <c r="AA37" s="611"/>
      <c r="AB37" s="611"/>
      <c r="AC37" s="611"/>
      <c r="AD37" s="611"/>
      <c r="AE37" s="611"/>
      <c r="AF37" s="611"/>
      <c r="AG37" s="611"/>
      <c r="AH37" s="611"/>
      <c r="AI37" s="611"/>
      <c r="AJ37" s="611"/>
      <c r="AK37" s="611"/>
      <c r="AL37" s="611"/>
      <c r="AM37" s="611"/>
      <c r="AN37" s="611"/>
      <c r="AO37" s="611"/>
      <c r="AP37" s="611"/>
      <c r="AQ37" s="611"/>
      <c r="AR37" s="611"/>
      <c r="AS37" s="611"/>
      <c r="AT37" s="611"/>
      <c r="AU37" s="611"/>
      <c r="AV37" s="611"/>
      <c r="AW37" s="611"/>
      <c r="AX37" s="611"/>
      <c r="AY37" s="611"/>
      <c r="AZ37" s="611"/>
      <c r="BA37" s="611"/>
      <c r="BB37" s="611"/>
      <c r="BC37" s="611"/>
      <c r="BD37" s="611"/>
      <c r="BE37" s="611"/>
      <c r="BF37" s="611"/>
      <c r="BG37" s="611"/>
      <c r="BH37" s="611"/>
      <c r="BI37" s="611"/>
      <c r="BJ37" s="611"/>
      <c r="BK37" s="611"/>
      <c r="BL37" s="611"/>
      <c r="BM37" s="611"/>
      <c r="BN37" s="611"/>
      <c r="BO37" s="611"/>
      <c r="BP37" s="611"/>
      <c r="BQ37" s="611">
        <v>6.4363725980771802</v>
      </c>
      <c r="BR37" s="611">
        <v>8.053157341691719</v>
      </c>
      <c r="BS37" s="611">
        <v>9.1814358281048882</v>
      </c>
      <c r="BT37" s="611">
        <v>9.5128697137426617</v>
      </c>
      <c r="BU37" s="611">
        <v>10.477814476855464</v>
      </c>
      <c r="BV37" s="611">
        <v>11.418994296465241</v>
      </c>
      <c r="BW37" s="611">
        <v>12.241904810324167</v>
      </c>
      <c r="BX37" s="549">
        <v>12.35881437690475</v>
      </c>
      <c r="BY37" s="549">
        <v>15.002973987447323</v>
      </c>
      <c r="BZ37" s="549">
        <v>18.022958862197033</v>
      </c>
      <c r="CA37" s="549">
        <v>20.838634319500958</v>
      </c>
      <c r="CB37" s="549">
        <v>23.988347773191585</v>
      </c>
      <c r="CC37" s="549">
        <v>28.075734940233698</v>
      </c>
      <c r="CD37" s="549">
        <v>31.817454237685631</v>
      </c>
      <c r="CE37" s="549">
        <v>35.540266359274497</v>
      </c>
      <c r="CF37" s="549">
        <v>39.033222546217637</v>
      </c>
      <c r="CG37" s="550">
        <v>42.632342860455317</v>
      </c>
    </row>
    <row r="38" spans="1:85" s="252" customFormat="1" ht="26.25" customHeight="1" x14ac:dyDescent="0.35">
      <c r="B38" s="470" t="s">
        <v>355</v>
      </c>
      <c r="C38" s="564"/>
      <c r="D38" s="611">
        <v>0</v>
      </c>
      <c r="E38" s="611">
        <v>0</v>
      </c>
      <c r="F38" s="611">
        <v>0</v>
      </c>
      <c r="G38" s="611">
        <v>0</v>
      </c>
      <c r="H38" s="611">
        <v>0</v>
      </c>
      <c r="I38" s="611">
        <v>0</v>
      </c>
      <c r="J38" s="611">
        <v>0</v>
      </c>
      <c r="K38" s="611">
        <v>0</v>
      </c>
      <c r="L38" s="611">
        <v>0</v>
      </c>
      <c r="M38" s="611">
        <v>0</v>
      </c>
      <c r="N38" s="611">
        <v>0</v>
      </c>
      <c r="O38" s="611">
        <v>0</v>
      </c>
      <c r="P38" s="611">
        <v>0</v>
      </c>
      <c r="Q38" s="611">
        <v>0</v>
      </c>
      <c r="R38" s="611">
        <v>0</v>
      </c>
      <c r="S38" s="611">
        <v>0</v>
      </c>
      <c r="T38" s="611">
        <v>0</v>
      </c>
      <c r="U38" s="611">
        <v>0</v>
      </c>
      <c r="V38" s="611">
        <v>0</v>
      </c>
      <c r="W38" s="611">
        <v>0</v>
      </c>
      <c r="X38" s="611">
        <v>0</v>
      </c>
      <c r="Y38" s="611">
        <v>0</v>
      </c>
      <c r="Z38" s="611">
        <v>0</v>
      </c>
      <c r="AA38" s="611">
        <v>92.618817319332308</v>
      </c>
      <c r="AB38" s="611">
        <v>330.06187592735756</v>
      </c>
      <c r="AC38" s="611">
        <f t="shared" ref="AC38:BH38" si="19">SUM(AC39:AC41)</f>
        <v>468.17483304874332</v>
      </c>
      <c r="AD38" s="611">
        <f t="shared" si="19"/>
        <v>678.17225211024152</v>
      </c>
      <c r="AE38" s="611">
        <f t="shared" si="19"/>
        <v>837.47594274343533</v>
      </c>
      <c r="AF38" s="611">
        <f t="shared" si="19"/>
        <v>975.57341275269187</v>
      </c>
      <c r="AG38" s="611">
        <f t="shared" si="19"/>
        <v>1123.1675377132806</v>
      </c>
      <c r="AH38" s="611">
        <f t="shared" si="19"/>
        <v>1017.3819676269723</v>
      </c>
      <c r="AI38" s="611">
        <f t="shared" si="19"/>
        <v>1041.4776888859435</v>
      </c>
      <c r="AJ38" s="611">
        <f t="shared" si="19"/>
        <v>1131.2550492799064</v>
      </c>
      <c r="AK38" s="611">
        <f t="shared" si="19"/>
        <v>1298.9660838507871</v>
      </c>
      <c r="AL38" s="611">
        <f t="shared" si="19"/>
        <v>1477.3842886308441</v>
      </c>
      <c r="AM38" s="611">
        <f t="shared" si="19"/>
        <v>1732.2041677838406</v>
      </c>
      <c r="AN38" s="611">
        <f t="shared" si="19"/>
        <v>1904.3927535544046</v>
      </c>
      <c r="AO38" s="611">
        <f t="shared" si="19"/>
        <v>2150.9983592030653</v>
      </c>
      <c r="AP38" s="611">
        <f t="shared" si="19"/>
        <v>2347.5036904868853</v>
      </c>
      <c r="AQ38" s="611">
        <f t="shared" si="19"/>
        <v>2555.4155728362994</v>
      </c>
      <c r="AR38" s="611">
        <f t="shared" si="19"/>
        <v>2675.2987435775522</v>
      </c>
      <c r="AS38" s="611">
        <f t="shared" si="19"/>
        <v>2858.0127754882024</v>
      </c>
      <c r="AT38" s="611">
        <f t="shared" si="19"/>
        <v>3145.2204566654664</v>
      </c>
      <c r="AU38" s="611">
        <f t="shared" si="19"/>
        <v>3662.1933502146176</v>
      </c>
      <c r="AV38" s="611">
        <f t="shared" si="19"/>
        <v>3244.8325520840276</v>
      </c>
      <c r="AW38" s="611">
        <f t="shared" si="19"/>
        <v>3646.3237226484675</v>
      </c>
      <c r="AX38" s="611">
        <f t="shared" si="19"/>
        <v>3921.0308810468559</v>
      </c>
      <c r="AY38" s="611">
        <f t="shared" si="19"/>
        <v>4248.8840352576581</v>
      </c>
      <c r="AZ38" s="611">
        <f t="shared" si="19"/>
        <v>4481.6527658278419</v>
      </c>
      <c r="BA38" s="611">
        <f t="shared" si="19"/>
        <v>4722.5020372322269</v>
      </c>
      <c r="BB38" s="611">
        <f t="shared" si="19"/>
        <v>4951.4449583403839</v>
      </c>
      <c r="BC38" s="611">
        <f t="shared" si="19"/>
        <v>5147.3878090964554</v>
      </c>
      <c r="BD38" s="611">
        <f t="shared" si="19"/>
        <v>5336.1259377795704</v>
      </c>
      <c r="BE38" s="611">
        <f t="shared" si="19"/>
        <v>5545.2688432004315</v>
      </c>
      <c r="BF38" s="611">
        <f t="shared" si="19"/>
        <v>5642.7938928002677</v>
      </c>
      <c r="BG38" s="611">
        <f t="shared" si="19"/>
        <v>5868.2632235579349</v>
      </c>
      <c r="BH38" s="611">
        <f t="shared" si="19"/>
        <v>6054.5716530043574</v>
      </c>
      <c r="BI38" s="611">
        <f t="shared" ref="BI38:CG38" si="20">SUM(BI39:BI41)</f>
        <v>6295.594081496155</v>
      </c>
      <c r="BJ38" s="611">
        <f t="shared" si="20"/>
        <v>6482.6041793439072</v>
      </c>
      <c r="BK38" s="611">
        <f t="shared" si="20"/>
        <v>6779.1599902278404</v>
      </c>
      <c r="BL38" s="611">
        <f t="shared" si="20"/>
        <v>6969.9928455860791</v>
      </c>
      <c r="BM38" s="611">
        <f t="shared" si="20"/>
        <v>7416.9596396329771</v>
      </c>
      <c r="BN38" s="611">
        <f t="shared" si="20"/>
        <v>7452.3583308187854</v>
      </c>
      <c r="BO38" s="611">
        <f t="shared" si="20"/>
        <v>7479.3242124612461</v>
      </c>
      <c r="BP38" s="611">
        <f t="shared" si="20"/>
        <v>7531.0884523055265</v>
      </c>
      <c r="BQ38" s="611">
        <f t="shared" si="20"/>
        <v>7233.8584425676654</v>
      </c>
      <c r="BR38" s="611">
        <f t="shared" si="20"/>
        <v>7228.7961568214323</v>
      </c>
      <c r="BS38" s="611">
        <f t="shared" si="20"/>
        <v>7266.9858633373597</v>
      </c>
      <c r="BT38" s="611">
        <f t="shared" si="20"/>
        <v>7097.7146584777975</v>
      </c>
      <c r="BU38" s="611">
        <f t="shared" si="20"/>
        <v>7047.1126487345518</v>
      </c>
      <c r="BV38" s="611">
        <f t="shared" si="20"/>
        <v>7084.2861725678276</v>
      </c>
      <c r="BW38" s="611">
        <f t="shared" si="20"/>
        <v>7204.3280428156768</v>
      </c>
      <c r="BX38" s="549">
        <f t="shared" si="20"/>
        <v>6176.8313543935355</v>
      </c>
      <c r="BY38" s="549">
        <f t="shared" si="20"/>
        <v>6177.7948167048207</v>
      </c>
      <c r="BZ38" s="549">
        <f t="shared" si="20"/>
        <v>6158.7822347038864</v>
      </c>
      <c r="CA38" s="549">
        <f t="shared" si="20"/>
        <v>6854.9503455184404</v>
      </c>
      <c r="CB38" s="549">
        <f t="shared" si="20"/>
        <v>7650.2665613817726</v>
      </c>
      <c r="CC38" s="549">
        <f t="shared" si="20"/>
        <v>7911.9733929230097</v>
      </c>
      <c r="CD38" s="549">
        <f t="shared" si="20"/>
        <v>8145.7565312234383</v>
      </c>
      <c r="CE38" s="549">
        <f t="shared" si="20"/>
        <v>8310.3849062140289</v>
      </c>
      <c r="CF38" s="549">
        <f t="shared" si="20"/>
        <v>8428.1235171541466</v>
      </c>
      <c r="CG38" s="550">
        <f t="shared" si="20"/>
        <v>8585.4893680486621</v>
      </c>
    </row>
    <row r="39" spans="1:85" x14ac:dyDescent="0.35">
      <c r="A39" s="439"/>
      <c r="B39" s="292" t="s">
        <v>832</v>
      </c>
      <c r="C39" s="486"/>
      <c r="D39" s="612">
        <v>0</v>
      </c>
      <c r="E39" s="612">
        <v>0</v>
      </c>
      <c r="F39" s="612">
        <v>0</v>
      </c>
      <c r="G39" s="612">
        <v>0</v>
      </c>
      <c r="H39" s="612">
        <v>0</v>
      </c>
      <c r="I39" s="612">
        <v>0</v>
      </c>
      <c r="J39" s="612">
        <v>0</v>
      </c>
      <c r="K39" s="612">
        <v>0</v>
      </c>
      <c r="L39" s="612">
        <v>0</v>
      </c>
      <c r="M39" s="612">
        <v>0</v>
      </c>
      <c r="N39" s="612">
        <v>0</v>
      </c>
      <c r="O39" s="612">
        <v>0</v>
      </c>
      <c r="P39" s="612">
        <v>0</v>
      </c>
      <c r="Q39" s="612">
        <v>0</v>
      </c>
      <c r="R39" s="612">
        <v>0</v>
      </c>
      <c r="S39" s="612">
        <v>0</v>
      </c>
      <c r="T39" s="612">
        <v>0</v>
      </c>
      <c r="U39" s="612">
        <v>0</v>
      </c>
      <c r="V39" s="612">
        <v>0</v>
      </c>
      <c r="W39" s="612">
        <v>0</v>
      </c>
      <c r="X39" s="612">
        <v>0</v>
      </c>
      <c r="Y39" s="612">
        <v>0</v>
      </c>
      <c r="Z39" s="612">
        <v>0</v>
      </c>
      <c r="AA39" s="612">
        <v>0</v>
      </c>
      <c r="AB39" s="612">
        <v>0</v>
      </c>
      <c r="AC39" s="612">
        <v>99.974834140617048</v>
      </c>
      <c r="AD39" s="612">
        <v>141.94236633007702</v>
      </c>
      <c r="AE39" s="612">
        <v>167.8224955725812</v>
      </c>
      <c r="AF39" s="612">
        <v>186.05641211353654</v>
      </c>
      <c r="AG39" s="612">
        <v>207.71808146458122</v>
      </c>
      <c r="AH39" s="612">
        <v>176.28875064772333</v>
      </c>
      <c r="AI39" s="612">
        <v>173.8365794550557</v>
      </c>
      <c r="AJ39" s="612">
        <v>175.64478100824468</v>
      </c>
      <c r="AK39" s="612">
        <v>184.02895386150601</v>
      </c>
      <c r="AL39" s="612">
        <v>199.13597497261776</v>
      </c>
      <c r="AM39" s="612">
        <v>209.52707233991146</v>
      </c>
      <c r="AN39" s="612">
        <v>215.24264994380007</v>
      </c>
      <c r="AO39" s="612">
        <v>232.71858619902048</v>
      </c>
      <c r="AP39" s="612">
        <v>242.43446998890772</v>
      </c>
      <c r="AQ39" s="612">
        <v>256.32995500941985</v>
      </c>
      <c r="AR39" s="612">
        <v>259.53269001621715</v>
      </c>
      <c r="AS39" s="612">
        <v>261.9216003692959</v>
      </c>
      <c r="AT39" s="612">
        <v>284.17212873350462</v>
      </c>
      <c r="AU39" s="612">
        <v>327.35195957155491</v>
      </c>
      <c r="AV39" s="612">
        <v>0</v>
      </c>
      <c r="AW39" s="612">
        <v>0</v>
      </c>
      <c r="AX39" s="612">
        <v>0</v>
      </c>
      <c r="AY39" s="612">
        <v>0</v>
      </c>
      <c r="AZ39" s="612">
        <v>0</v>
      </c>
      <c r="BA39" s="612">
        <v>0</v>
      </c>
      <c r="BB39" s="612">
        <v>0</v>
      </c>
      <c r="BC39" s="612">
        <v>0</v>
      </c>
      <c r="BD39" s="612">
        <v>0</v>
      </c>
      <c r="BE39" s="612">
        <v>0</v>
      </c>
      <c r="BF39" s="612">
        <v>0</v>
      </c>
      <c r="BG39" s="612">
        <v>0</v>
      </c>
      <c r="BH39" s="612">
        <v>0</v>
      </c>
      <c r="BI39" s="612">
        <v>0</v>
      </c>
      <c r="BJ39" s="612">
        <v>0</v>
      </c>
      <c r="BK39" s="612">
        <v>0</v>
      </c>
      <c r="BL39" s="612">
        <v>0</v>
      </c>
      <c r="BM39" s="612">
        <v>0</v>
      </c>
      <c r="BN39" s="612">
        <v>0</v>
      </c>
      <c r="BO39" s="612">
        <v>0</v>
      </c>
      <c r="BP39" s="612">
        <v>0</v>
      </c>
      <c r="BQ39" s="612">
        <v>0</v>
      </c>
      <c r="BR39" s="612">
        <v>0</v>
      </c>
      <c r="BS39" s="612">
        <v>0</v>
      </c>
      <c r="BT39" s="612">
        <v>0</v>
      </c>
      <c r="BU39" s="612">
        <v>0</v>
      </c>
      <c r="BV39" s="612">
        <v>0</v>
      </c>
      <c r="BW39" s="612">
        <v>0</v>
      </c>
      <c r="BX39" s="545">
        <v>0</v>
      </c>
      <c r="BY39" s="545">
        <v>0</v>
      </c>
      <c r="BZ39" s="545">
        <v>0</v>
      </c>
      <c r="CA39" s="545">
        <v>0</v>
      </c>
      <c r="CB39" s="545">
        <v>0</v>
      </c>
      <c r="CC39" s="545">
        <v>0</v>
      </c>
      <c r="CD39" s="545">
        <v>0</v>
      </c>
      <c r="CE39" s="545">
        <v>0</v>
      </c>
      <c r="CF39" s="545">
        <v>0</v>
      </c>
      <c r="CG39" s="547">
        <v>0</v>
      </c>
    </row>
    <row r="40" spans="1:85" x14ac:dyDescent="0.35">
      <c r="A40" s="439"/>
      <c r="B40" s="292" t="s">
        <v>546</v>
      </c>
      <c r="C40" s="486"/>
      <c r="D40" s="612">
        <v>0</v>
      </c>
      <c r="E40" s="612">
        <v>0</v>
      </c>
      <c r="F40" s="612">
        <v>0</v>
      </c>
      <c r="G40" s="612">
        <v>0</v>
      </c>
      <c r="H40" s="612">
        <v>0</v>
      </c>
      <c r="I40" s="612">
        <v>0</v>
      </c>
      <c r="J40" s="612">
        <v>0</v>
      </c>
      <c r="K40" s="612">
        <v>0</v>
      </c>
      <c r="L40" s="612">
        <v>0</v>
      </c>
      <c r="M40" s="612">
        <v>0</v>
      </c>
      <c r="N40" s="612">
        <v>0</v>
      </c>
      <c r="O40" s="612">
        <v>0</v>
      </c>
      <c r="P40" s="612">
        <v>0</v>
      </c>
      <c r="Q40" s="612">
        <v>0</v>
      </c>
      <c r="R40" s="612">
        <v>0</v>
      </c>
      <c r="S40" s="612">
        <v>0</v>
      </c>
      <c r="T40" s="612">
        <v>0</v>
      </c>
      <c r="U40" s="612">
        <v>0</v>
      </c>
      <c r="V40" s="612">
        <v>0</v>
      </c>
      <c r="W40" s="612">
        <v>0</v>
      </c>
      <c r="X40" s="612">
        <v>0</v>
      </c>
      <c r="Y40" s="612">
        <v>0</v>
      </c>
      <c r="Z40" s="612">
        <v>0</v>
      </c>
      <c r="AA40" s="612">
        <v>0</v>
      </c>
      <c r="AB40" s="612">
        <v>0</v>
      </c>
      <c r="AC40" s="612">
        <v>130.45496650056128</v>
      </c>
      <c r="AD40" s="612">
        <v>197.17227652390463</v>
      </c>
      <c r="AE40" s="612">
        <v>239.32832933281117</v>
      </c>
      <c r="AF40" s="612">
        <v>283.36424612211704</v>
      </c>
      <c r="AG40" s="612">
        <v>316.87752837568138</v>
      </c>
      <c r="AH40" s="612">
        <v>285.19602327009466</v>
      </c>
      <c r="AI40" s="612">
        <v>294.48147827863096</v>
      </c>
      <c r="AJ40" s="612">
        <v>305.15459107623326</v>
      </c>
      <c r="AK40" s="612">
        <v>354.24843730897311</v>
      </c>
      <c r="AL40" s="612">
        <v>394.33645636870165</v>
      </c>
      <c r="AM40" s="612">
        <v>458.84575571322614</v>
      </c>
      <c r="AN40" s="612">
        <v>492.10346346938508</v>
      </c>
      <c r="AO40" s="612">
        <v>538.7777469293577</v>
      </c>
      <c r="AP40" s="612">
        <v>585.68400321135141</v>
      </c>
      <c r="AQ40" s="612">
        <v>621.96897975820548</v>
      </c>
      <c r="AR40" s="612">
        <v>629.99705519831446</v>
      </c>
      <c r="AS40" s="612">
        <v>660.02274678579204</v>
      </c>
      <c r="AT40" s="612">
        <v>708.55986698788968</v>
      </c>
      <c r="AU40" s="612">
        <v>783.77506859634843</v>
      </c>
      <c r="AV40" s="612">
        <v>0</v>
      </c>
      <c r="AW40" s="612">
        <v>0</v>
      </c>
      <c r="AX40" s="612">
        <v>0</v>
      </c>
      <c r="AY40" s="612">
        <v>0</v>
      </c>
      <c r="AZ40" s="612">
        <v>0</v>
      </c>
      <c r="BA40" s="612">
        <v>0</v>
      </c>
      <c r="BB40" s="612">
        <v>0</v>
      </c>
      <c r="BC40" s="612">
        <v>0</v>
      </c>
      <c r="BD40" s="612">
        <v>0</v>
      </c>
      <c r="BE40" s="612">
        <v>0</v>
      </c>
      <c r="BF40" s="612">
        <v>0</v>
      </c>
      <c r="BG40" s="612">
        <v>0</v>
      </c>
      <c r="BH40" s="612">
        <v>0</v>
      </c>
      <c r="BI40" s="612">
        <v>0</v>
      </c>
      <c r="BJ40" s="612">
        <v>0</v>
      </c>
      <c r="BK40" s="612">
        <v>0</v>
      </c>
      <c r="BL40" s="612">
        <v>0</v>
      </c>
      <c r="BM40" s="612">
        <v>0</v>
      </c>
      <c r="BN40" s="612">
        <v>0</v>
      </c>
      <c r="BO40" s="612">
        <v>0</v>
      </c>
      <c r="BP40" s="612">
        <v>0</v>
      </c>
      <c r="BQ40" s="612">
        <v>0</v>
      </c>
      <c r="BR40" s="612">
        <v>0</v>
      </c>
      <c r="BS40" s="612">
        <v>0</v>
      </c>
      <c r="BT40" s="612">
        <v>0</v>
      </c>
      <c r="BU40" s="612">
        <v>0</v>
      </c>
      <c r="BV40" s="612">
        <v>0</v>
      </c>
      <c r="BW40" s="612">
        <v>0</v>
      </c>
      <c r="BX40" s="545">
        <v>0</v>
      </c>
      <c r="BY40" s="545">
        <v>0</v>
      </c>
      <c r="BZ40" s="545">
        <v>0</v>
      </c>
      <c r="CA40" s="545">
        <v>0</v>
      </c>
      <c r="CB40" s="545">
        <v>0</v>
      </c>
      <c r="CC40" s="545">
        <v>0</v>
      </c>
      <c r="CD40" s="545">
        <v>0</v>
      </c>
      <c r="CE40" s="545">
        <v>0</v>
      </c>
      <c r="CF40" s="545">
        <v>0</v>
      </c>
      <c r="CG40" s="547">
        <v>0</v>
      </c>
    </row>
    <row r="41" spans="1:85" x14ac:dyDescent="0.35">
      <c r="A41" s="439"/>
      <c r="B41" s="292" t="s">
        <v>545</v>
      </c>
      <c r="C41" s="486"/>
      <c r="D41" s="612">
        <v>0</v>
      </c>
      <c r="E41" s="612">
        <v>0</v>
      </c>
      <c r="F41" s="612">
        <v>0</v>
      </c>
      <c r="G41" s="612">
        <v>0</v>
      </c>
      <c r="H41" s="612">
        <v>0</v>
      </c>
      <c r="I41" s="612">
        <v>0</v>
      </c>
      <c r="J41" s="612">
        <v>0</v>
      </c>
      <c r="K41" s="612">
        <v>0</v>
      </c>
      <c r="L41" s="612">
        <v>0</v>
      </c>
      <c r="M41" s="612">
        <v>0</v>
      </c>
      <c r="N41" s="612">
        <v>0</v>
      </c>
      <c r="O41" s="612">
        <v>0</v>
      </c>
      <c r="P41" s="612">
        <v>0</v>
      </c>
      <c r="Q41" s="612">
        <v>0</v>
      </c>
      <c r="R41" s="612">
        <v>0</v>
      </c>
      <c r="S41" s="612">
        <v>0</v>
      </c>
      <c r="T41" s="612">
        <v>0</v>
      </c>
      <c r="U41" s="612">
        <v>0</v>
      </c>
      <c r="V41" s="612">
        <v>0</v>
      </c>
      <c r="W41" s="612">
        <v>0</v>
      </c>
      <c r="X41" s="612">
        <v>0</v>
      </c>
      <c r="Y41" s="612">
        <v>0</v>
      </c>
      <c r="Z41" s="612">
        <v>0</v>
      </c>
      <c r="AA41" s="612">
        <v>0</v>
      </c>
      <c r="AB41" s="612">
        <v>0</v>
      </c>
      <c r="AC41" s="612">
        <v>237.74503240756499</v>
      </c>
      <c r="AD41" s="612">
        <v>339.05760925625987</v>
      </c>
      <c r="AE41" s="612">
        <v>430.3251178380429</v>
      </c>
      <c r="AF41" s="612">
        <v>506.15275451703832</v>
      </c>
      <c r="AG41" s="612">
        <v>598.57192787301801</v>
      </c>
      <c r="AH41" s="612">
        <v>555.89719370915429</v>
      </c>
      <c r="AI41" s="612">
        <v>573.15963115225691</v>
      </c>
      <c r="AJ41" s="612">
        <v>650.45567719542839</v>
      </c>
      <c r="AK41" s="612">
        <v>760.68869268030778</v>
      </c>
      <c r="AL41" s="612">
        <v>883.91185728952473</v>
      </c>
      <c r="AM41" s="612">
        <v>1063.8313397307029</v>
      </c>
      <c r="AN41" s="612">
        <v>1197.0466401412195</v>
      </c>
      <c r="AO41" s="612">
        <v>1379.5020260746871</v>
      </c>
      <c r="AP41" s="612">
        <v>1519.3852172866261</v>
      </c>
      <c r="AQ41" s="612">
        <v>1677.1166380686739</v>
      </c>
      <c r="AR41" s="612">
        <v>1785.7689983630205</v>
      </c>
      <c r="AS41" s="612">
        <v>1936.0684283331143</v>
      </c>
      <c r="AT41" s="612">
        <v>2152.4884609440719</v>
      </c>
      <c r="AU41" s="612">
        <v>2551.066322046714</v>
      </c>
      <c r="AV41" s="612">
        <v>3244.8325520840276</v>
      </c>
      <c r="AW41" s="612">
        <v>3646.3237226484675</v>
      </c>
      <c r="AX41" s="612">
        <v>3921.0308810468559</v>
      </c>
      <c r="AY41" s="612">
        <v>4248.8840352576581</v>
      </c>
      <c r="AZ41" s="612">
        <v>4481.6527658278419</v>
      </c>
      <c r="BA41" s="612">
        <v>4722.5020372322269</v>
      </c>
      <c r="BB41" s="612">
        <v>4951.4449583403839</v>
      </c>
      <c r="BC41" s="612">
        <v>5147.3878090964554</v>
      </c>
      <c r="BD41" s="612">
        <v>5336.1259377795704</v>
      </c>
      <c r="BE41" s="612">
        <v>5545.2688432004315</v>
      </c>
      <c r="BF41" s="612">
        <v>5642.7938928002677</v>
      </c>
      <c r="BG41" s="612">
        <v>5868.2632235579349</v>
      </c>
      <c r="BH41" s="612">
        <v>6054.5716530043574</v>
      </c>
      <c r="BI41" s="612">
        <v>6295.594081496155</v>
      </c>
      <c r="BJ41" s="612">
        <v>6482.6041793439072</v>
      </c>
      <c r="BK41" s="612">
        <v>6779.1599902278404</v>
      </c>
      <c r="BL41" s="612">
        <v>6969.9928455860791</v>
      </c>
      <c r="BM41" s="612">
        <v>7416.9596396329771</v>
      </c>
      <c r="BN41" s="612">
        <v>7452.3583308187854</v>
      </c>
      <c r="BO41" s="612">
        <v>7479.3242124612461</v>
      </c>
      <c r="BP41" s="612">
        <v>7531.0884523055265</v>
      </c>
      <c r="BQ41" s="612">
        <v>7233.8584425676654</v>
      </c>
      <c r="BR41" s="612">
        <v>7228.7961568214323</v>
      </c>
      <c r="BS41" s="612">
        <v>7266.9858633373597</v>
      </c>
      <c r="BT41" s="612">
        <v>7097.7146584777975</v>
      </c>
      <c r="BU41" s="612">
        <v>7047.1126487345518</v>
      </c>
      <c r="BV41" s="612">
        <v>7084.2861725678276</v>
      </c>
      <c r="BW41" s="612">
        <v>7204.3280428156768</v>
      </c>
      <c r="BX41" s="545">
        <v>6176.8313543935355</v>
      </c>
      <c r="BY41" s="545">
        <v>6177.7948167048207</v>
      </c>
      <c r="BZ41" s="545">
        <v>6158.7822347038864</v>
      </c>
      <c r="CA41" s="545">
        <v>6854.9503455184404</v>
      </c>
      <c r="CB41" s="545">
        <v>7650.2665613817726</v>
      </c>
      <c r="CC41" s="545">
        <v>7911.9733929230097</v>
      </c>
      <c r="CD41" s="545">
        <v>8145.7565312234383</v>
      </c>
      <c r="CE41" s="545">
        <v>8310.3849062140289</v>
      </c>
      <c r="CF41" s="545">
        <v>8428.1235171541466</v>
      </c>
      <c r="CG41" s="547">
        <v>8585.4893680486621</v>
      </c>
    </row>
    <row r="42" spans="1:85" ht="25.5" customHeight="1" x14ac:dyDescent="0.35">
      <c r="A42" s="439"/>
      <c r="B42" s="303" t="s">
        <v>634</v>
      </c>
      <c r="C42" s="486"/>
      <c r="D42" s="612">
        <v>0</v>
      </c>
      <c r="E42" s="612">
        <v>0</v>
      </c>
      <c r="F42" s="612">
        <v>0</v>
      </c>
      <c r="G42" s="612">
        <v>0</v>
      </c>
      <c r="H42" s="612">
        <v>0</v>
      </c>
      <c r="I42" s="612">
        <v>0</v>
      </c>
      <c r="J42" s="612">
        <v>0</v>
      </c>
      <c r="K42" s="612">
        <v>0</v>
      </c>
      <c r="L42" s="612">
        <v>0</v>
      </c>
      <c r="M42" s="612">
        <v>0</v>
      </c>
      <c r="N42" s="612">
        <v>0</v>
      </c>
      <c r="O42" s="612">
        <v>0</v>
      </c>
      <c r="P42" s="612">
        <v>0</v>
      </c>
      <c r="Q42" s="612">
        <v>0</v>
      </c>
      <c r="R42" s="612">
        <v>0</v>
      </c>
      <c r="S42" s="612">
        <v>0</v>
      </c>
      <c r="T42" s="612">
        <v>0</v>
      </c>
      <c r="U42" s="612">
        <v>0</v>
      </c>
      <c r="V42" s="612">
        <v>0</v>
      </c>
      <c r="W42" s="612">
        <v>0</v>
      </c>
      <c r="X42" s="612">
        <v>0</v>
      </c>
      <c r="Y42" s="612">
        <v>0</v>
      </c>
      <c r="Z42" s="612">
        <v>0</v>
      </c>
      <c r="AA42" s="612">
        <v>0</v>
      </c>
      <c r="AB42" s="612">
        <v>0</v>
      </c>
      <c r="AC42" s="612">
        <v>0</v>
      </c>
      <c r="AD42" s="612">
        <v>0</v>
      </c>
      <c r="AE42" s="612">
        <v>0</v>
      </c>
      <c r="AF42" s="612">
        <v>0</v>
      </c>
      <c r="AG42" s="612">
        <v>0</v>
      </c>
      <c r="AH42" s="612">
        <v>0</v>
      </c>
      <c r="AI42" s="612">
        <v>0</v>
      </c>
      <c r="AJ42" s="612">
        <v>0</v>
      </c>
      <c r="AK42" s="612">
        <v>0</v>
      </c>
      <c r="AL42" s="612">
        <v>0</v>
      </c>
      <c r="AM42" s="612">
        <v>0</v>
      </c>
      <c r="AN42" s="612">
        <v>0</v>
      </c>
      <c r="AO42" s="612">
        <v>0</v>
      </c>
      <c r="AP42" s="612">
        <v>0</v>
      </c>
      <c r="AQ42" s="612">
        <v>0</v>
      </c>
      <c r="AR42" s="612">
        <v>0</v>
      </c>
      <c r="AS42" s="612">
        <v>0</v>
      </c>
      <c r="AT42" s="612">
        <v>0</v>
      </c>
      <c r="AU42" s="612">
        <v>0</v>
      </c>
      <c r="AV42" s="612">
        <v>0</v>
      </c>
      <c r="AW42" s="612">
        <v>0</v>
      </c>
      <c r="AX42" s="612">
        <v>0</v>
      </c>
      <c r="AY42" s="612">
        <v>0</v>
      </c>
      <c r="AZ42" s="612">
        <v>0</v>
      </c>
      <c r="BA42" s="612">
        <v>0</v>
      </c>
      <c r="BB42" s="612">
        <v>0</v>
      </c>
      <c r="BC42" s="612">
        <v>0</v>
      </c>
      <c r="BD42" s="612">
        <v>0</v>
      </c>
      <c r="BE42" s="612">
        <v>0</v>
      </c>
      <c r="BF42" s="612">
        <v>1.7020481071460221</v>
      </c>
      <c r="BG42" s="612">
        <v>1.9477463690710168</v>
      </c>
      <c r="BH42" s="612">
        <v>2.1112589806802582</v>
      </c>
      <c r="BI42" s="612">
        <v>2.1740693469953922</v>
      </c>
      <c r="BJ42" s="612">
        <v>1.9083949435938603</v>
      </c>
      <c r="BK42" s="612">
        <v>2.1366231178219652</v>
      </c>
      <c r="BL42" s="612">
        <v>2.6857436900646423</v>
      </c>
      <c r="BM42" s="612">
        <v>3.8048709314456062</v>
      </c>
      <c r="BN42" s="612">
        <v>4.2678221567187569</v>
      </c>
      <c r="BO42" s="612">
        <v>5.0468636656632366</v>
      </c>
      <c r="BP42" s="612">
        <v>6.4621347449744384</v>
      </c>
      <c r="BQ42" s="612">
        <v>8.0148958562134656</v>
      </c>
      <c r="BR42" s="612">
        <v>9.4718230098859344</v>
      </c>
      <c r="BS42" s="612">
        <v>11.391569364492648</v>
      </c>
      <c r="BT42" s="612">
        <v>12.611023927971393</v>
      </c>
      <c r="BU42" s="612">
        <v>13.582205707444686</v>
      </c>
      <c r="BV42" s="612">
        <v>15.196312495809943</v>
      </c>
      <c r="BW42" s="612">
        <v>16.679883259691312</v>
      </c>
      <c r="BX42" s="545">
        <v>17.530504609405018</v>
      </c>
      <c r="BY42" s="545">
        <v>19.926620847487769</v>
      </c>
      <c r="BZ42" s="545">
        <v>21.064232457912592</v>
      </c>
      <c r="CA42" s="545">
        <v>23.445262726096555</v>
      </c>
      <c r="CB42" s="545">
        <v>26.165398787101168</v>
      </c>
      <c r="CC42" s="545">
        <v>27.060487024568854</v>
      </c>
      <c r="CD42" s="545">
        <v>27.86007080302296</v>
      </c>
      <c r="CE42" s="545">
        <v>28.423131847855789</v>
      </c>
      <c r="CF42" s="545">
        <v>28.825820784662074</v>
      </c>
      <c r="CG42" s="547">
        <v>29.364042585313005</v>
      </c>
    </row>
    <row r="43" spans="1:85" s="252" customFormat="1" ht="26.25" customHeight="1" x14ac:dyDescent="0.35">
      <c r="B43" s="511" t="s">
        <v>390</v>
      </c>
      <c r="C43" s="564"/>
      <c r="D43" s="611">
        <v>0</v>
      </c>
      <c r="E43" s="611">
        <v>0</v>
      </c>
      <c r="F43" s="611">
        <v>0</v>
      </c>
      <c r="G43" s="611">
        <v>0</v>
      </c>
      <c r="H43" s="611">
        <v>0</v>
      </c>
      <c r="I43" s="611">
        <v>0</v>
      </c>
      <c r="J43" s="611">
        <v>0</v>
      </c>
      <c r="K43" s="611">
        <v>0</v>
      </c>
      <c r="L43" s="611">
        <v>0</v>
      </c>
      <c r="M43" s="611">
        <v>0</v>
      </c>
      <c r="N43" s="611">
        <v>0</v>
      </c>
      <c r="O43" s="611">
        <v>0</v>
      </c>
      <c r="P43" s="611">
        <v>0</v>
      </c>
      <c r="Q43" s="611">
        <v>0</v>
      </c>
      <c r="R43" s="611">
        <v>0</v>
      </c>
      <c r="S43" s="611">
        <v>0</v>
      </c>
      <c r="T43" s="611">
        <v>0</v>
      </c>
      <c r="U43" s="611">
        <v>0</v>
      </c>
      <c r="V43" s="611">
        <v>0</v>
      </c>
      <c r="W43" s="611">
        <v>0</v>
      </c>
      <c r="X43" s="611">
        <v>0</v>
      </c>
      <c r="Y43" s="611">
        <v>0</v>
      </c>
      <c r="Z43" s="611">
        <v>0</v>
      </c>
      <c r="AA43" s="611">
        <v>0</v>
      </c>
      <c r="AB43" s="611">
        <v>0</v>
      </c>
      <c r="AC43" s="611">
        <v>0</v>
      </c>
      <c r="AD43" s="611">
        <v>0</v>
      </c>
      <c r="AE43" s="611">
        <v>1.7465608816338587</v>
      </c>
      <c r="AF43" s="611">
        <f t="shared" ref="AF43:BK43" si="21">SUM(AF44:AF46)</f>
        <v>62.841335306929089</v>
      </c>
      <c r="AG43" s="611">
        <f t="shared" si="21"/>
        <v>133.40562235586657</v>
      </c>
      <c r="AH43" s="611">
        <f t="shared" si="21"/>
        <v>284.62471713373628</v>
      </c>
      <c r="AI43" s="611">
        <f t="shared" si="21"/>
        <v>409.33700209945044</v>
      </c>
      <c r="AJ43" s="611">
        <f t="shared" si="21"/>
        <v>543.87261984610893</v>
      </c>
      <c r="AK43" s="611">
        <f t="shared" si="21"/>
        <v>680.97312880662457</v>
      </c>
      <c r="AL43" s="611">
        <f t="shared" si="21"/>
        <v>865.16797051334788</v>
      </c>
      <c r="AM43" s="611">
        <f t="shared" si="21"/>
        <v>1063.8183171844191</v>
      </c>
      <c r="AN43" s="611">
        <f t="shared" si="21"/>
        <v>1177.0205212940418</v>
      </c>
      <c r="AO43" s="611">
        <f t="shared" si="21"/>
        <v>1323.208903183227</v>
      </c>
      <c r="AP43" s="611">
        <f t="shared" si="21"/>
        <v>1548.9305480234393</v>
      </c>
      <c r="AQ43" s="611">
        <f t="shared" si="21"/>
        <v>1697.8164151034439</v>
      </c>
      <c r="AR43" s="611">
        <f t="shared" si="21"/>
        <v>1800.4939409942372</v>
      </c>
      <c r="AS43" s="611">
        <f t="shared" si="21"/>
        <v>1898.3053245417641</v>
      </c>
      <c r="AT43" s="611">
        <f t="shared" si="21"/>
        <v>2010.146916636163</v>
      </c>
      <c r="AU43" s="611">
        <f t="shared" si="21"/>
        <v>2279.1904157428598</v>
      </c>
      <c r="AV43" s="611">
        <f t="shared" si="21"/>
        <v>142.66640637206885</v>
      </c>
      <c r="AW43" s="611">
        <f t="shared" si="21"/>
        <v>0</v>
      </c>
      <c r="AX43" s="611">
        <f t="shared" si="21"/>
        <v>0</v>
      </c>
      <c r="AY43" s="611">
        <f t="shared" si="21"/>
        <v>0</v>
      </c>
      <c r="AZ43" s="611">
        <f t="shared" si="21"/>
        <v>0</v>
      </c>
      <c r="BA43" s="611">
        <f t="shared" si="21"/>
        <v>0</v>
      </c>
      <c r="BB43" s="611">
        <f t="shared" si="21"/>
        <v>0</v>
      </c>
      <c r="BC43" s="611">
        <f t="shared" si="21"/>
        <v>0</v>
      </c>
      <c r="BD43" s="611">
        <f t="shared" si="21"/>
        <v>0</v>
      </c>
      <c r="BE43" s="611">
        <f t="shared" si="21"/>
        <v>0</v>
      </c>
      <c r="BF43" s="611">
        <f t="shared" si="21"/>
        <v>0</v>
      </c>
      <c r="BG43" s="611">
        <f t="shared" si="21"/>
        <v>0</v>
      </c>
      <c r="BH43" s="611">
        <f t="shared" si="21"/>
        <v>0</v>
      </c>
      <c r="BI43" s="611">
        <f t="shared" si="21"/>
        <v>0</v>
      </c>
      <c r="BJ43" s="611">
        <f t="shared" si="21"/>
        <v>0</v>
      </c>
      <c r="BK43" s="611">
        <f t="shared" si="21"/>
        <v>0</v>
      </c>
      <c r="BL43" s="611">
        <f t="shared" ref="BL43:CG43" si="22">SUM(BL44:BL46)</f>
        <v>0</v>
      </c>
      <c r="BM43" s="611">
        <f t="shared" si="22"/>
        <v>0</v>
      </c>
      <c r="BN43" s="611">
        <f t="shared" si="22"/>
        <v>0</v>
      </c>
      <c r="BO43" s="611">
        <f t="shared" si="22"/>
        <v>0</v>
      </c>
      <c r="BP43" s="611">
        <f t="shared" si="22"/>
        <v>0</v>
      </c>
      <c r="BQ43" s="611">
        <f t="shared" si="22"/>
        <v>0</v>
      </c>
      <c r="BR43" s="611">
        <f t="shared" si="22"/>
        <v>0</v>
      </c>
      <c r="BS43" s="611">
        <f t="shared" si="22"/>
        <v>0</v>
      </c>
      <c r="BT43" s="611">
        <f t="shared" si="22"/>
        <v>0</v>
      </c>
      <c r="BU43" s="611">
        <f t="shared" si="22"/>
        <v>0</v>
      </c>
      <c r="BV43" s="611">
        <f t="shared" si="22"/>
        <v>0</v>
      </c>
      <c r="BW43" s="611">
        <f t="shared" si="22"/>
        <v>0</v>
      </c>
      <c r="BX43" s="549">
        <f t="shared" si="22"/>
        <v>0</v>
      </c>
      <c r="BY43" s="549">
        <f t="shared" si="22"/>
        <v>0</v>
      </c>
      <c r="BZ43" s="549">
        <f t="shared" si="22"/>
        <v>0</v>
      </c>
      <c r="CA43" s="549">
        <f t="shared" si="22"/>
        <v>0</v>
      </c>
      <c r="CB43" s="549">
        <f t="shared" si="22"/>
        <v>0</v>
      </c>
      <c r="CC43" s="549">
        <f t="shared" si="22"/>
        <v>0</v>
      </c>
      <c r="CD43" s="549">
        <f t="shared" si="22"/>
        <v>0</v>
      </c>
      <c r="CE43" s="549">
        <f t="shared" si="22"/>
        <v>0</v>
      </c>
      <c r="CF43" s="549">
        <f t="shared" si="22"/>
        <v>0</v>
      </c>
      <c r="CG43" s="550">
        <f t="shared" si="22"/>
        <v>0</v>
      </c>
    </row>
    <row r="44" spans="1:85" x14ac:dyDescent="0.35">
      <c r="A44" s="439"/>
      <c r="B44" s="292" t="s">
        <v>832</v>
      </c>
      <c r="C44" s="486"/>
      <c r="D44" s="612">
        <v>0</v>
      </c>
      <c r="E44" s="612">
        <v>0</v>
      </c>
      <c r="F44" s="612">
        <v>0</v>
      </c>
      <c r="G44" s="612">
        <v>0</v>
      </c>
      <c r="H44" s="612">
        <v>0</v>
      </c>
      <c r="I44" s="612">
        <v>0</v>
      </c>
      <c r="J44" s="612">
        <v>0</v>
      </c>
      <c r="K44" s="612">
        <v>0</v>
      </c>
      <c r="L44" s="612">
        <v>0</v>
      </c>
      <c r="M44" s="612">
        <v>0</v>
      </c>
      <c r="N44" s="612">
        <v>0</v>
      </c>
      <c r="O44" s="612">
        <v>0</v>
      </c>
      <c r="P44" s="612">
        <v>0</v>
      </c>
      <c r="Q44" s="612">
        <v>0</v>
      </c>
      <c r="R44" s="612">
        <v>0</v>
      </c>
      <c r="S44" s="612">
        <v>0</v>
      </c>
      <c r="T44" s="612">
        <v>0</v>
      </c>
      <c r="U44" s="612">
        <v>0</v>
      </c>
      <c r="V44" s="612">
        <v>0</v>
      </c>
      <c r="W44" s="612">
        <v>0</v>
      </c>
      <c r="X44" s="612">
        <v>0</v>
      </c>
      <c r="Y44" s="612">
        <v>0</v>
      </c>
      <c r="Z44" s="612">
        <v>0</v>
      </c>
      <c r="AA44" s="612">
        <v>0</v>
      </c>
      <c r="AB44" s="612">
        <v>0</v>
      </c>
      <c r="AC44" s="612">
        <v>0</v>
      </c>
      <c r="AD44" s="612">
        <v>0</v>
      </c>
      <c r="AE44" s="612">
        <v>0</v>
      </c>
      <c r="AF44" s="612">
        <v>6.2669837062856057</v>
      </c>
      <c r="AG44" s="612">
        <v>27.145548617619575</v>
      </c>
      <c r="AH44" s="612">
        <v>55.11725507876627</v>
      </c>
      <c r="AI44" s="612">
        <v>60.313663388183834</v>
      </c>
      <c r="AJ44" s="612">
        <v>59.304890135544085</v>
      </c>
      <c r="AK44" s="612">
        <v>61.36705241585733</v>
      </c>
      <c r="AL44" s="612">
        <v>64.298659459480135</v>
      </c>
      <c r="AM44" s="612">
        <v>65.691380046478372</v>
      </c>
      <c r="AN44" s="612">
        <v>62.596635436000177</v>
      </c>
      <c r="AO44" s="612">
        <v>61.008509270806229</v>
      </c>
      <c r="AP44" s="612">
        <v>61.909367672804642</v>
      </c>
      <c r="AQ44" s="612">
        <v>60.863773987141826</v>
      </c>
      <c r="AR44" s="612">
        <v>59.703396984757816</v>
      </c>
      <c r="AS44" s="612">
        <v>58.976926524828464</v>
      </c>
      <c r="AT44" s="612">
        <v>60.148577667258252</v>
      </c>
      <c r="AU44" s="612">
        <v>65.659355269898896</v>
      </c>
      <c r="AV44" s="612">
        <v>4.1099612372713112</v>
      </c>
      <c r="AW44" s="612">
        <v>0</v>
      </c>
      <c r="AX44" s="612">
        <v>0</v>
      </c>
      <c r="AY44" s="612">
        <v>0</v>
      </c>
      <c r="AZ44" s="612">
        <v>0</v>
      </c>
      <c r="BA44" s="612">
        <v>0</v>
      </c>
      <c r="BB44" s="612">
        <v>0</v>
      </c>
      <c r="BC44" s="612">
        <v>0</v>
      </c>
      <c r="BD44" s="612">
        <v>0</v>
      </c>
      <c r="BE44" s="612">
        <v>0</v>
      </c>
      <c r="BF44" s="612">
        <v>0</v>
      </c>
      <c r="BG44" s="612">
        <v>0</v>
      </c>
      <c r="BH44" s="612">
        <v>0</v>
      </c>
      <c r="BI44" s="612">
        <v>0</v>
      </c>
      <c r="BJ44" s="612">
        <v>0</v>
      </c>
      <c r="BK44" s="612">
        <v>0</v>
      </c>
      <c r="BL44" s="612">
        <v>0</v>
      </c>
      <c r="BM44" s="612">
        <v>0</v>
      </c>
      <c r="BN44" s="612">
        <v>0</v>
      </c>
      <c r="BO44" s="612">
        <v>0</v>
      </c>
      <c r="BP44" s="612">
        <v>0</v>
      </c>
      <c r="BQ44" s="612">
        <v>0</v>
      </c>
      <c r="BR44" s="612">
        <v>0</v>
      </c>
      <c r="BS44" s="612">
        <v>0</v>
      </c>
      <c r="BT44" s="612">
        <v>0</v>
      </c>
      <c r="BU44" s="612">
        <v>0</v>
      </c>
      <c r="BV44" s="612">
        <v>0</v>
      </c>
      <c r="BW44" s="612">
        <v>0</v>
      </c>
      <c r="BX44" s="545">
        <v>0</v>
      </c>
      <c r="BY44" s="545">
        <v>0</v>
      </c>
      <c r="BZ44" s="545">
        <v>0</v>
      </c>
      <c r="CA44" s="545">
        <v>0</v>
      </c>
      <c r="CB44" s="545">
        <v>0</v>
      </c>
      <c r="CC44" s="545">
        <v>0</v>
      </c>
      <c r="CD44" s="545">
        <v>0</v>
      </c>
      <c r="CE44" s="545">
        <v>0</v>
      </c>
      <c r="CF44" s="545">
        <v>0</v>
      </c>
      <c r="CG44" s="547">
        <v>0</v>
      </c>
    </row>
    <row r="45" spans="1:85" x14ac:dyDescent="0.35">
      <c r="A45" s="439"/>
      <c r="B45" s="292" t="s">
        <v>546</v>
      </c>
      <c r="C45" s="486"/>
      <c r="D45" s="612">
        <v>0</v>
      </c>
      <c r="E45" s="612">
        <v>0</v>
      </c>
      <c r="F45" s="612">
        <v>0</v>
      </c>
      <c r="G45" s="612">
        <v>0</v>
      </c>
      <c r="H45" s="612">
        <v>0</v>
      </c>
      <c r="I45" s="612">
        <v>0</v>
      </c>
      <c r="J45" s="612">
        <v>0</v>
      </c>
      <c r="K45" s="612">
        <v>0</v>
      </c>
      <c r="L45" s="612">
        <v>0</v>
      </c>
      <c r="M45" s="612">
        <v>0</v>
      </c>
      <c r="N45" s="612">
        <v>0</v>
      </c>
      <c r="O45" s="612">
        <v>0</v>
      </c>
      <c r="P45" s="612">
        <v>0</v>
      </c>
      <c r="Q45" s="612">
        <v>0</v>
      </c>
      <c r="R45" s="612">
        <v>0</v>
      </c>
      <c r="S45" s="612">
        <v>0</v>
      </c>
      <c r="T45" s="612">
        <v>0</v>
      </c>
      <c r="U45" s="612">
        <v>0</v>
      </c>
      <c r="V45" s="612">
        <v>0</v>
      </c>
      <c r="W45" s="612">
        <v>0</v>
      </c>
      <c r="X45" s="612">
        <v>0</v>
      </c>
      <c r="Y45" s="612">
        <v>0</v>
      </c>
      <c r="Z45" s="612">
        <v>0</v>
      </c>
      <c r="AA45" s="612">
        <v>0</v>
      </c>
      <c r="AB45" s="612">
        <v>0</v>
      </c>
      <c r="AC45" s="612">
        <v>0</v>
      </c>
      <c r="AD45" s="612">
        <v>0</v>
      </c>
      <c r="AE45" s="612">
        <v>0</v>
      </c>
      <c r="AF45" s="612">
        <v>56.574351600643482</v>
      </c>
      <c r="AG45" s="612">
        <v>106.260073738247</v>
      </c>
      <c r="AH45" s="612">
        <v>229.50746205497003</v>
      </c>
      <c r="AI45" s="612">
        <v>336.04859858413414</v>
      </c>
      <c r="AJ45" s="612">
        <v>420.17079071673692</v>
      </c>
      <c r="AK45" s="612">
        <v>503.2344450922501</v>
      </c>
      <c r="AL45" s="612">
        <v>622.06282917550527</v>
      </c>
      <c r="AM45" s="612">
        <v>750.40473084158282</v>
      </c>
      <c r="AN45" s="612">
        <v>810.98270725158568</v>
      </c>
      <c r="AO45" s="612">
        <v>885.77683655986846</v>
      </c>
      <c r="AP45" s="612">
        <v>1010.3283226373861</v>
      </c>
      <c r="AQ45" s="612">
        <v>1083.689835252585</v>
      </c>
      <c r="AR45" s="612">
        <v>1123.6601348567181</v>
      </c>
      <c r="AS45" s="612">
        <v>1159.7700147240319</v>
      </c>
      <c r="AT45" s="612">
        <v>1203.9730506184655</v>
      </c>
      <c r="AU45" s="612">
        <v>1349.4983093148537</v>
      </c>
      <c r="AV45" s="612">
        <v>84.472132238403546</v>
      </c>
      <c r="AW45" s="612">
        <v>0</v>
      </c>
      <c r="AX45" s="612">
        <v>0</v>
      </c>
      <c r="AY45" s="612">
        <v>0</v>
      </c>
      <c r="AZ45" s="612">
        <v>0</v>
      </c>
      <c r="BA45" s="612">
        <v>0</v>
      </c>
      <c r="BB45" s="612">
        <v>0</v>
      </c>
      <c r="BC45" s="612">
        <v>0</v>
      </c>
      <c r="BD45" s="612">
        <v>0</v>
      </c>
      <c r="BE45" s="612">
        <v>0</v>
      </c>
      <c r="BF45" s="612">
        <v>0</v>
      </c>
      <c r="BG45" s="612">
        <v>0</v>
      </c>
      <c r="BH45" s="612">
        <v>0</v>
      </c>
      <c r="BI45" s="612">
        <v>0</v>
      </c>
      <c r="BJ45" s="612">
        <v>0</v>
      </c>
      <c r="BK45" s="612">
        <v>0</v>
      </c>
      <c r="BL45" s="612">
        <v>0</v>
      </c>
      <c r="BM45" s="612">
        <v>0</v>
      </c>
      <c r="BN45" s="612">
        <v>0</v>
      </c>
      <c r="BO45" s="612">
        <v>0</v>
      </c>
      <c r="BP45" s="612">
        <v>0</v>
      </c>
      <c r="BQ45" s="612">
        <v>0</v>
      </c>
      <c r="BR45" s="612">
        <v>0</v>
      </c>
      <c r="BS45" s="612">
        <v>0</v>
      </c>
      <c r="BT45" s="612">
        <v>0</v>
      </c>
      <c r="BU45" s="612">
        <v>0</v>
      </c>
      <c r="BV45" s="612">
        <v>0</v>
      </c>
      <c r="BW45" s="612">
        <v>0</v>
      </c>
      <c r="BX45" s="545">
        <v>0</v>
      </c>
      <c r="BY45" s="545">
        <v>0</v>
      </c>
      <c r="BZ45" s="545">
        <v>0</v>
      </c>
      <c r="CA45" s="545">
        <v>0</v>
      </c>
      <c r="CB45" s="545">
        <v>0</v>
      </c>
      <c r="CC45" s="545">
        <v>0</v>
      </c>
      <c r="CD45" s="545">
        <v>0</v>
      </c>
      <c r="CE45" s="545">
        <v>0</v>
      </c>
      <c r="CF45" s="545">
        <v>0</v>
      </c>
      <c r="CG45" s="547">
        <v>0</v>
      </c>
    </row>
    <row r="46" spans="1:85" s="452" customFormat="1" ht="25.5" customHeight="1" thickBot="1" x14ac:dyDescent="0.3">
      <c r="B46" s="497" t="s">
        <v>545</v>
      </c>
      <c r="C46" s="498"/>
      <c r="D46" s="567">
        <v>0</v>
      </c>
      <c r="E46" s="567">
        <v>0</v>
      </c>
      <c r="F46" s="567">
        <v>0</v>
      </c>
      <c r="G46" s="567">
        <v>0</v>
      </c>
      <c r="H46" s="567">
        <v>0</v>
      </c>
      <c r="I46" s="567">
        <v>0</v>
      </c>
      <c r="J46" s="567">
        <v>0</v>
      </c>
      <c r="K46" s="567">
        <v>0</v>
      </c>
      <c r="L46" s="567">
        <v>0</v>
      </c>
      <c r="M46" s="567">
        <v>0</v>
      </c>
      <c r="N46" s="567">
        <v>0</v>
      </c>
      <c r="O46" s="567">
        <v>0</v>
      </c>
      <c r="P46" s="567">
        <v>0</v>
      </c>
      <c r="Q46" s="567">
        <v>0</v>
      </c>
      <c r="R46" s="567">
        <v>0</v>
      </c>
      <c r="S46" s="567">
        <v>0</v>
      </c>
      <c r="T46" s="567">
        <v>0</v>
      </c>
      <c r="U46" s="567">
        <v>0</v>
      </c>
      <c r="V46" s="567">
        <v>0</v>
      </c>
      <c r="W46" s="567">
        <v>0</v>
      </c>
      <c r="X46" s="567">
        <v>0</v>
      </c>
      <c r="Y46" s="567">
        <v>0</v>
      </c>
      <c r="Z46" s="567">
        <v>0</v>
      </c>
      <c r="AA46" s="567">
        <v>0</v>
      </c>
      <c r="AB46" s="567">
        <v>0</v>
      </c>
      <c r="AC46" s="567">
        <v>0</v>
      </c>
      <c r="AD46" s="567">
        <v>0</v>
      </c>
      <c r="AE46" s="567">
        <v>0</v>
      </c>
      <c r="AF46" s="567">
        <v>0</v>
      </c>
      <c r="AG46" s="567">
        <v>0</v>
      </c>
      <c r="AH46" s="567">
        <v>0</v>
      </c>
      <c r="AI46" s="567">
        <v>12.974740127132476</v>
      </c>
      <c r="AJ46" s="567">
        <v>64.396938993827874</v>
      </c>
      <c r="AK46" s="567">
        <v>116.37163129851722</v>
      </c>
      <c r="AL46" s="567">
        <v>178.80648187836249</v>
      </c>
      <c r="AM46" s="567">
        <v>247.72220629635794</v>
      </c>
      <c r="AN46" s="567">
        <v>303.44117860645594</v>
      </c>
      <c r="AO46" s="567">
        <v>376.42355735255217</v>
      </c>
      <c r="AP46" s="567">
        <v>476.69285771324843</v>
      </c>
      <c r="AQ46" s="567">
        <v>553.26280586371706</v>
      </c>
      <c r="AR46" s="567">
        <v>617.13040915276122</v>
      </c>
      <c r="AS46" s="567">
        <v>679.55838329290361</v>
      </c>
      <c r="AT46" s="567">
        <v>746.02528835043915</v>
      </c>
      <c r="AU46" s="567">
        <v>864.03275115810698</v>
      </c>
      <c r="AV46" s="567">
        <v>54.084312896393996</v>
      </c>
      <c r="AW46" s="567">
        <v>0</v>
      </c>
      <c r="AX46" s="567">
        <v>0</v>
      </c>
      <c r="AY46" s="567">
        <v>0</v>
      </c>
      <c r="AZ46" s="567">
        <v>0</v>
      </c>
      <c r="BA46" s="567">
        <v>0</v>
      </c>
      <c r="BB46" s="567">
        <v>0</v>
      </c>
      <c r="BC46" s="567">
        <v>0</v>
      </c>
      <c r="BD46" s="567">
        <v>0</v>
      </c>
      <c r="BE46" s="567">
        <v>0</v>
      </c>
      <c r="BF46" s="567">
        <v>0</v>
      </c>
      <c r="BG46" s="567">
        <v>0</v>
      </c>
      <c r="BH46" s="567">
        <v>0</v>
      </c>
      <c r="BI46" s="567">
        <v>0</v>
      </c>
      <c r="BJ46" s="567">
        <v>0</v>
      </c>
      <c r="BK46" s="567">
        <v>0</v>
      </c>
      <c r="BL46" s="567">
        <v>0</v>
      </c>
      <c r="BM46" s="567">
        <v>0</v>
      </c>
      <c r="BN46" s="567">
        <v>0</v>
      </c>
      <c r="BO46" s="567">
        <v>0</v>
      </c>
      <c r="BP46" s="567">
        <v>0</v>
      </c>
      <c r="BQ46" s="567">
        <v>0</v>
      </c>
      <c r="BR46" s="567">
        <v>0</v>
      </c>
      <c r="BS46" s="567">
        <v>0</v>
      </c>
      <c r="BT46" s="567">
        <v>0</v>
      </c>
      <c r="BU46" s="567">
        <v>0</v>
      </c>
      <c r="BV46" s="567">
        <v>0</v>
      </c>
      <c r="BW46" s="567">
        <v>0</v>
      </c>
      <c r="BX46" s="567">
        <v>0</v>
      </c>
      <c r="BY46" s="567">
        <v>0</v>
      </c>
      <c r="BZ46" s="567">
        <v>0</v>
      </c>
      <c r="CA46" s="567">
        <v>0</v>
      </c>
      <c r="CB46" s="567">
        <v>0</v>
      </c>
      <c r="CC46" s="567">
        <v>0</v>
      </c>
      <c r="CD46" s="567">
        <v>0</v>
      </c>
      <c r="CE46" s="567">
        <v>0</v>
      </c>
      <c r="CF46" s="567">
        <v>0</v>
      </c>
      <c r="CG46" s="568">
        <v>0</v>
      </c>
    </row>
    <row r="47" spans="1:85" ht="39.75" customHeight="1" x14ac:dyDescent="0.35">
      <c r="A47" s="502"/>
      <c r="B47" s="520" t="s">
        <v>834</v>
      </c>
      <c r="C47" s="530"/>
      <c r="D47" s="504" t="s">
        <v>644</v>
      </c>
      <c r="E47" s="504" t="s">
        <v>645</v>
      </c>
      <c r="F47" s="504" t="s">
        <v>646</v>
      </c>
      <c r="G47" s="504" t="s">
        <v>647</v>
      </c>
      <c r="H47" s="504" t="s">
        <v>648</v>
      </c>
      <c r="I47" s="504" t="s">
        <v>649</v>
      </c>
      <c r="J47" s="504" t="s">
        <v>650</v>
      </c>
      <c r="K47" s="504" t="s">
        <v>651</v>
      </c>
      <c r="L47" s="504" t="s">
        <v>652</v>
      </c>
      <c r="M47" s="504" t="s">
        <v>653</v>
      </c>
      <c r="N47" s="504" t="s">
        <v>654</v>
      </c>
      <c r="O47" s="504" t="s">
        <v>655</v>
      </c>
      <c r="P47" s="504" t="s">
        <v>656</v>
      </c>
      <c r="Q47" s="504" t="s">
        <v>657</v>
      </c>
      <c r="R47" s="504" t="s">
        <v>658</v>
      </c>
      <c r="S47" s="504" t="s">
        <v>659</v>
      </c>
      <c r="T47" s="504" t="s">
        <v>660</v>
      </c>
      <c r="U47" s="504" t="s">
        <v>661</v>
      </c>
      <c r="V47" s="504" t="s">
        <v>662</v>
      </c>
      <c r="W47" s="504" t="s">
        <v>663</v>
      </c>
      <c r="X47" s="504" t="s">
        <v>664</v>
      </c>
      <c r="Y47" s="504" t="s">
        <v>665</v>
      </c>
      <c r="Z47" s="504" t="s">
        <v>666</v>
      </c>
      <c r="AA47" s="504" t="s">
        <v>667</v>
      </c>
      <c r="AB47" s="504" t="s">
        <v>668</v>
      </c>
      <c r="AC47" s="504" t="s">
        <v>669</v>
      </c>
      <c r="AD47" s="504" t="s">
        <v>670</v>
      </c>
      <c r="AE47" s="504" t="s">
        <v>671</v>
      </c>
      <c r="AF47" s="504" t="s">
        <v>672</v>
      </c>
      <c r="AG47" s="504" t="s">
        <v>673</v>
      </c>
      <c r="AH47" s="504" t="s">
        <v>674</v>
      </c>
      <c r="AI47" s="504" t="s">
        <v>675</v>
      </c>
      <c r="AJ47" s="504" t="s">
        <v>676</v>
      </c>
      <c r="AK47" s="504" t="s">
        <v>677</v>
      </c>
      <c r="AL47" s="504" t="s">
        <v>678</v>
      </c>
      <c r="AM47" s="504" t="s">
        <v>679</v>
      </c>
      <c r="AN47" s="504" t="s">
        <v>680</v>
      </c>
      <c r="AO47" s="504" t="s">
        <v>681</v>
      </c>
      <c r="AP47" s="504" t="s">
        <v>682</v>
      </c>
      <c r="AQ47" s="504" t="s">
        <v>683</v>
      </c>
      <c r="AR47" s="504" t="s">
        <v>684</v>
      </c>
      <c r="AS47" s="504" t="s">
        <v>685</v>
      </c>
      <c r="AT47" s="504" t="s">
        <v>686</v>
      </c>
      <c r="AU47" s="504" t="s">
        <v>687</v>
      </c>
      <c r="AV47" s="504" t="s">
        <v>688</v>
      </c>
      <c r="AW47" s="504" t="s">
        <v>689</v>
      </c>
      <c r="AX47" s="504" t="s">
        <v>690</v>
      </c>
      <c r="AY47" s="504" t="s">
        <v>691</v>
      </c>
      <c r="AZ47" s="504" t="s">
        <v>692</v>
      </c>
      <c r="BA47" s="504" t="s">
        <v>693</v>
      </c>
      <c r="BB47" s="504" t="s">
        <v>694</v>
      </c>
      <c r="BC47" s="504" t="s">
        <v>695</v>
      </c>
      <c r="BD47" s="504" t="s">
        <v>696</v>
      </c>
      <c r="BE47" s="504" t="s">
        <v>697</v>
      </c>
      <c r="BF47" s="504" t="s">
        <v>698</v>
      </c>
      <c r="BG47" s="504" t="s">
        <v>699</v>
      </c>
      <c r="BH47" s="504" t="s">
        <v>700</v>
      </c>
      <c r="BI47" s="504" t="s">
        <v>701</v>
      </c>
      <c r="BJ47" s="504" t="s">
        <v>702</v>
      </c>
      <c r="BK47" s="504" t="s">
        <v>703</v>
      </c>
      <c r="BL47" s="504" t="s">
        <v>704</v>
      </c>
      <c r="BM47" s="504" t="s">
        <v>705</v>
      </c>
      <c r="BN47" s="504" t="s">
        <v>706</v>
      </c>
      <c r="BO47" s="504" t="s">
        <v>707</v>
      </c>
      <c r="BP47" s="504" t="s">
        <v>708</v>
      </c>
      <c r="BQ47" s="504" t="s">
        <v>709</v>
      </c>
      <c r="BR47" s="504" t="s">
        <v>710</v>
      </c>
      <c r="BS47" s="504" t="s">
        <v>711</v>
      </c>
      <c r="BT47" s="504" t="s">
        <v>712</v>
      </c>
      <c r="BU47" s="504" t="s">
        <v>713</v>
      </c>
      <c r="BV47" s="504" t="s">
        <v>714</v>
      </c>
      <c r="BW47" s="504" t="s">
        <v>715</v>
      </c>
      <c r="BX47" s="504" t="s">
        <v>716</v>
      </c>
      <c r="BY47" s="504" t="s">
        <v>717</v>
      </c>
      <c r="BZ47" s="504" t="s">
        <v>718</v>
      </c>
      <c r="CA47" s="504" t="s">
        <v>719</v>
      </c>
      <c r="CB47" s="504" t="s">
        <v>720</v>
      </c>
      <c r="CC47" s="504" t="s">
        <v>721</v>
      </c>
      <c r="CD47" s="504" t="s">
        <v>722</v>
      </c>
      <c r="CE47" s="504" t="s">
        <v>723</v>
      </c>
      <c r="CF47" s="504" t="s">
        <v>724</v>
      </c>
      <c r="CG47" s="505" t="s">
        <v>725</v>
      </c>
    </row>
    <row r="48" spans="1:85" ht="26.25" customHeight="1" x14ac:dyDescent="0.35">
      <c r="A48" s="613"/>
      <c r="B48" s="107" t="s">
        <v>260</v>
      </c>
      <c r="C48" s="486"/>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1"/>
      <c r="AW48" s="611"/>
      <c r="AX48" s="611"/>
      <c r="AY48" s="549">
        <v>2937</v>
      </c>
      <c r="AZ48" s="549">
        <v>3144</v>
      </c>
      <c r="BA48" s="549">
        <v>3369</v>
      </c>
      <c r="BB48" s="549">
        <v>3496</v>
      </c>
      <c r="BC48" s="549">
        <v>3599</v>
      </c>
      <c r="BD48" s="549">
        <v>3719</v>
      </c>
      <c r="BE48" s="549">
        <v>3863</v>
      </c>
      <c r="BF48" s="549">
        <v>4000</v>
      </c>
      <c r="BG48" s="549">
        <v>4154</v>
      </c>
      <c r="BH48" s="549">
        <v>4290</v>
      </c>
      <c r="BI48" s="549">
        <v>4406</v>
      </c>
      <c r="BJ48" s="549">
        <v>4518</v>
      </c>
      <c r="BK48" s="549">
        <v>4641</v>
      </c>
      <c r="BL48" s="549">
        <v>4771</v>
      </c>
      <c r="BM48" s="549">
        <v>4909</v>
      </c>
      <c r="BN48" s="549">
        <v>4987</v>
      </c>
      <c r="BO48" s="549">
        <v>5009</v>
      </c>
      <c r="BP48" s="549">
        <v>5017</v>
      </c>
      <c r="BQ48" s="549">
        <v>4962</v>
      </c>
      <c r="BR48" s="549">
        <v>5032</v>
      </c>
      <c r="BS48" s="549">
        <v>5213</v>
      </c>
      <c r="BT48" s="549">
        <v>5279</v>
      </c>
      <c r="BU48" s="549">
        <v>5264</v>
      </c>
      <c r="BV48" s="549">
        <v>5279</v>
      </c>
      <c r="BW48" s="549">
        <v>5055</v>
      </c>
      <c r="BX48" s="549">
        <v>4971</v>
      </c>
      <c r="BY48" s="549">
        <v>5133</v>
      </c>
      <c r="BZ48" s="549">
        <v>5493</v>
      </c>
      <c r="CA48" s="549">
        <v>5957</v>
      </c>
      <c r="CB48" s="549">
        <v>6479</v>
      </c>
      <c r="CC48" s="549">
        <v>6918</v>
      </c>
      <c r="CD48" s="549">
        <v>7289</v>
      </c>
      <c r="CE48" s="549">
        <v>7622</v>
      </c>
      <c r="CF48" s="549">
        <v>7949</v>
      </c>
      <c r="CG48" s="550">
        <v>8282</v>
      </c>
    </row>
    <row r="49" spans="1:86" x14ac:dyDescent="0.35">
      <c r="A49" s="613"/>
      <c r="B49" s="486" t="s">
        <v>447</v>
      </c>
      <c r="C49" s="486"/>
      <c r="D49" s="614"/>
      <c r="E49" s="614"/>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545">
        <v>1873</v>
      </c>
      <c r="AW49" s="545">
        <v>2243</v>
      </c>
      <c r="AX49" s="545">
        <v>2501</v>
      </c>
      <c r="AY49" s="545">
        <v>2770</v>
      </c>
      <c r="AZ49" s="545">
        <v>2987</v>
      </c>
      <c r="BA49" s="545">
        <v>3202</v>
      </c>
      <c r="BB49" s="545">
        <v>3318</v>
      </c>
      <c r="BC49" s="545">
        <v>3406</v>
      </c>
      <c r="BD49" s="545">
        <v>3515</v>
      </c>
      <c r="BE49" s="545">
        <v>3646</v>
      </c>
      <c r="BF49" s="545">
        <v>3775</v>
      </c>
      <c r="BG49" s="545">
        <v>3931</v>
      </c>
      <c r="BH49" s="545">
        <v>4082</v>
      </c>
      <c r="BI49" s="545">
        <v>4202</v>
      </c>
      <c r="BJ49" s="545">
        <v>4319</v>
      </c>
      <c r="BK49" s="545">
        <v>4446</v>
      </c>
      <c r="BL49" s="545">
        <v>4577</v>
      </c>
      <c r="BM49" s="545">
        <v>4713</v>
      </c>
      <c r="BN49" s="545">
        <v>4796</v>
      </c>
      <c r="BO49" s="545">
        <v>4821</v>
      </c>
      <c r="BP49" s="545">
        <v>4831</v>
      </c>
      <c r="BQ49" s="545">
        <v>4781</v>
      </c>
      <c r="BR49" s="545">
        <v>4845</v>
      </c>
      <c r="BS49" s="545">
        <v>5037</v>
      </c>
      <c r="BT49" s="545">
        <v>5095</v>
      </c>
      <c r="BU49" s="545">
        <v>5082</v>
      </c>
      <c r="BV49" s="545">
        <v>5101</v>
      </c>
      <c r="BW49" s="545">
        <v>4866</v>
      </c>
      <c r="BX49" s="545">
        <v>4840</v>
      </c>
      <c r="BY49" s="545">
        <v>4997</v>
      </c>
      <c r="BZ49" s="545">
        <v>5335</v>
      </c>
      <c r="CA49" s="545">
        <v>5795</v>
      </c>
      <c r="CB49" s="545">
        <v>6303</v>
      </c>
      <c r="CC49" s="545">
        <v>6731</v>
      </c>
      <c r="CD49" s="545">
        <v>7094</v>
      </c>
      <c r="CE49" s="545">
        <v>7419</v>
      </c>
      <c r="CF49" s="545">
        <v>7739</v>
      </c>
      <c r="CG49" s="547">
        <v>8064</v>
      </c>
    </row>
    <row r="50" spans="1:86" x14ac:dyDescent="0.35">
      <c r="A50" s="613"/>
      <c r="B50" s="486" t="s">
        <v>448</v>
      </c>
      <c r="C50" s="486"/>
      <c r="D50" s="614"/>
      <c r="E50" s="614"/>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1"/>
      <c r="AW50" s="611"/>
      <c r="AX50" s="611"/>
      <c r="AY50" s="612">
        <v>167</v>
      </c>
      <c r="AZ50" s="612">
        <v>157</v>
      </c>
      <c r="BA50" s="612">
        <v>167</v>
      </c>
      <c r="BB50" s="612">
        <v>178</v>
      </c>
      <c r="BC50" s="612">
        <v>193</v>
      </c>
      <c r="BD50" s="612">
        <v>204</v>
      </c>
      <c r="BE50" s="612">
        <v>217</v>
      </c>
      <c r="BF50" s="612">
        <v>225</v>
      </c>
      <c r="BG50" s="612">
        <v>223</v>
      </c>
      <c r="BH50" s="612">
        <v>208</v>
      </c>
      <c r="BI50" s="612">
        <v>204</v>
      </c>
      <c r="BJ50" s="612">
        <v>199</v>
      </c>
      <c r="BK50" s="612">
        <v>195</v>
      </c>
      <c r="BL50" s="612">
        <v>193</v>
      </c>
      <c r="BM50" s="612">
        <v>196</v>
      </c>
      <c r="BN50" s="612">
        <v>192</v>
      </c>
      <c r="BO50" s="612">
        <v>188</v>
      </c>
      <c r="BP50" s="612">
        <v>187</v>
      </c>
      <c r="BQ50" s="612">
        <v>181</v>
      </c>
      <c r="BR50" s="612">
        <v>187</v>
      </c>
      <c r="BS50" s="612">
        <v>177</v>
      </c>
      <c r="BT50" s="612">
        <v>184</v>
      </c>
      <c r="BU50" s="612">
        <v>181</v>
      </c>
      <c r="BV50" s="612">
        <v>178</v>
      </c>
      <c r="BW50" s="612">
        <v>189</v>
      </c>
      <c r="BX50" s="545">
        <v>131</v>
      </c>
      <c r="BY50" s="545">
        <v>135</v>
      </c>
      <c r="BZ50" s="545">
        <v>159</v>
      </c>
      <c r="CA50" s="545">
        <v>162</v>
      </c>
      <c r="CB50" s="545">
        <v>176</v>
      </c>
      <c r="CC50" s="545">
        <v>187</v>
      </c>
      <c r="CD50" s="545">
        <v>196</v>
      </c>
      <c r="CE50" s="545">
        <v>203</v>
      </c>
      <c r="CF50" s="545">
        <v>210</v>
      </c>
      <c r="CG50" s="547">
        <v>218</v>
      </c>
    </row>
    <row r="51" spans="1:86" s="252" customFormat="1" ht="26.25" customHeight="1" x14ac:dyDescent="0.35">
      <c r="A51" s="510"/>
      <c r="B51" s="615" t="s">
        <v>366</v>
      </c>
      <c r="C51" s="616"/>
      <c r="D51" s="611">
        <v>0</v>
      </c>
      <c r="E51" s="611">
        <v>0</v>
      </c>
      <c r="F51" s="611">
        <v>0</v>
      </c>
      <c r="G51" s="611">
        <v>0</v>
      </c>
      <c r="H51" s="611">
        <v>0</v>
      </c>
      <c r="I51" s="611">
        <v>0</v>
      </c>
      <c r="J51" s="611">
        <v>0</v>
      </c>
      <c r="K51" s="611">
        <v>0</v>
      </c>
      <c r="L51" s="611">
        <v>0</v>
      </c>
      <c r="M51" s="611">
        <v>0</v>
      </c>
      <c r="N51" s="611">
        <v>0</v>
      </c>
      <c r="O51" s="611">
        <v>0</v>
      </c>
      <c r="P51" s="611">
        <v>0</v>
      </c>
      <c r="Q51" s="611">
        <v>0</v>
      </c>
      <c r="R51" s="611">
        <v>0</v>
      </c>
      <c r="S51" s="611">
        <v>0</v>
      </c>
      <c r="T51" s="611">
        <v>0</v>
      </c>
      <c r="U51" s="611">
        <v>0</v>
      </c>
      <c r="V51" s="611">
        <v>0</v>
      </c>
      <c r="W51" s="611">
        <v>0</v>
      </c>
      <c r="X51" s="611">
        <v>0</v>
      </c>
      <c r="Y51" s="611">
        <v>0</v>
      </c>
      <c r="Z51" s="611">
        <v>0</v>
      </c>
      <c r="AA51" s="611">
        <v>0</v>
      </c>
      <c r="AB51" s="611">
        <v>0</v>
      </c>
      <c r="AC51" s="611">
        <v>0</v>
      </c>
      <c r="AD51" s="611">
        <v>0</v>
      </c>
      <c r="AE51" s="611">
        <v>0</v>
      </c>
      <c r="AF51" s="611">
        <v>0</v>
      </c>
      <c r="AG51" s="611">
        <v>0</v>
      </c>
      <c r="AH51" s="611">
        <v>0</v>
      </c>
      <c r="AI51" s="611">
        <v>0</v>
      </c>
      <c r="AJ51" s="611">
        <v>0</v>
      </c>
      <c r="AK51" s="611">
        <v>0</v>
      </c>
      <c r="AL51" s="611">
        <v>0</v>
      </c>
      <c r="AM51" s="611">
        <v>0</v>
      </c>
      <c r="AN51" s="611">
        <v>0</v>
      </c>
      <c r="AO51" s="611">
        <v>0</v>
      </c>
      <c r="AP51" s="611">
        <v>0</v>
      </c>
      <c r="AQ51" s="611">
        <v>0</v>
      </c>
      <c r="AR51" s="611">
        <v>0</v>
      </c>
      <c r="AS51" s="611">
        <v>0</v>
      </c>
      <c r="AT51" s="611">
        <v>0</v>
      </c>
      <c r="AU51" s="611">
        <v>0</v>
      </c>
      <c r="AV51" s="611">
        <v>1045</v>
      </c>
      <c r="AW51" s="611">
        <v>1286</v>
      </c>
      <c r="AX51" s="611">
        <v>1466</v>
      </c>
      <c r="AY51" s="611">
        <v>1669</v>
      </c>
      <c r="AZ51" s="611">
        <v>1846</v>
      </c>
      <c r="BA51" s="611">
        <v>2004</v>
      </c>
      <c r="BB51" s="611">
        <v>2092</v>
      </c>
      <c r="BC51" s="611">
        <v>2165</v>
      </c>
      <c r="BD51" s="611">
        <v>2255</v>
      </c>
      <c r="BE51" s="611">
        <v>2368</v>
      </c>
      <c r="BF51" s="611">
        <v>2490</v>
      </c>
      <c r="BG51" s="611">
        <v>2607</v>
      </c>
      <c r="BH51" s="611">
        <v>2701</v>
      </c>
      <c r="BI51" s="611">
        <v>2777</v>
      </c>
      <c r="BJ51" s="611">
        <v>2852</v>
      </c>
      <c r="BK51" s="611">
        <v>2941</v>
      </c>
      <c r="BL51" s="611">
        <v>3034</v>
      </c>
      <c r="BM51" s="611">
        <v>3133</v>
      </c>
      <c r="BN51" s="611">
        <v>3205</v>
      </c>
      <c r="BO51" s="611">
        <v>3253</v>
      </c>
      <c r="BP51" s="611">
        <v>3307</v>
      </c>
      <c r="BQ51" s="611">
        <v>3307</v>
      </c>
      <c r="BR51" s="611">
        <v>3214</v>
      </c>
      <c r="BS51" s="611">
        <v>3015</v>
      </c>
      <c r="BT51" s="611">
        <v>2628</v>
      </c>
      <c r="BU51" s="611">
        <v>2126</v>
      </c>
      <c r="BV51" s="611">
        <v>1789</v>
      </c>
      <c r="BW51" s="611">
        <v>1387</v>
      </c>
      <c r="BX51" s="549">
        <v>1232</v>
      </c>
      <c r="BY51" s="549">
        <v>1206</v>
      </c>
      <c r="BZ51" s="549">
        <v>1214</v>
      </c>
      <c r="CA51" s="549">
        <v>1237</v>
      </c>
      <c r="CB51" s="549">
        <v>1270</v>
      </c>
      <c r="CC51" s="549">
        <v>1300</v>
      </c>
      <c r="CD51" s="549">
        <v>1332</v>
      </c>
      <c r="CE51" s="549">
        <v>1358</v>
      </c>
      <c r="CF51" s="549">
        <v>1358</v>
      </c>
      <c r="CG51" s="550">
        <v>1327</v>
      </c>
    </row>
    <row r="52" spans="1:86" s="252" customFormat="1" x14ac:dyDescent="0.35">
      <c r="A52" s="510"/>
      <c r="B52" s="486" t="s">
        <v>447</v>
      </c>
      <c r="C52" s="616"/>
      <c r="D52" s="612">
        <v>0</v>
      </c>
      <c r="E52" s="612">
        <v>0</v>
      </c>
      <c r="F52" s="612">
        <v>0</v>
      </c>
      <c r="G52" s="612">
        <v>0</v>
      </c>
      <c r="H52" s="612">
        <v>0</v>
      </c>
      <c r="I52" s="612">
        <v>0</v>
      </c>
      <c r="J52" s="612">
        <v>0</v>
      </c>
      <c r="K52" s="612">
        <v>0</v>
      </c>
      <c r="L52" s="612">
        <v>0</v>
      </c>
      <c r="M52" s="612">
        <v>0</v>
      </c>
      <c r="N52" s="612">
        <v>0</v>
      </c>
      <c r="O52" s="612">
        <v>0</v>
      </c>
      <c r="P52" s="612">
        <v>0</v>
      </c>
      <c r="Q52" s="612">
        <v>0</v>
      </c>
      <c r="R52" s="612">
        <v>0</v>
      </c>
      <c r="S52" s="612">
        <v>0</v>
      </c>
      <c r="T52" s="612">
        <v>0</v>
      </c>
      <c r="U52" s="612">
        <v>0</v>
      </c>
      <c r="V52" s="612">
        <v>0</v>
      </c>
      <c r="W52" s="612">
        <v>0</v>
      </c>
      <c r="X52" s="612">
        <v>0</v>
      </c>
      <c r="Y52" s="612">
        <v>0</v>
      </c>
      <c r="Z52" s="612">
        <v>0</v>
      </c>
      <c r="AA52" s="612">
        <v>0</v>
      </c>
      <c r="AB52" s="612">
        <v>0</v>
      </c>
      <c r="AC52" s="612">
        <v>0</v>
      </c>
      <c r="AD52" s="612">
        <v>0</v>
      </c>
      <c r="AE52" s="612">
        <v>0</v>
      </c>
      <c r="AF52" s="612">
        <v>0</v>
      </c>
      <c r="AG52" s="612">
        <v>0</v>
      </c>
      <c r="AH52" s="612">
        <v>0</v>
      </c>
      <c r="AI52" s="612">
        <v>0</v>
      </c>
      <c r="AJ52" s="612">
        <v>0</v>
      </c>
      <c r="AK52" s="612">
        <v>0</v>
      </c>
      <c r="AL52" s="612">
        <v>0</v>
      </c>
      <c r="AM52" s="612">
        <v>0</v>
      </c>
      <c r="AN52" s="612">
        <v>0</v>
      </c>
      <c r="AO52" s="612">
        <v>0</v>
      </c>
      <c r="AP52" s="612">
        <v>0</v>
      </c>
      <c r="AQ52" s="612">
        <v>0</v>
      </c>
      <c r="AR52" s="612">
        <v>0</v>
      </c>
      <c r="AS52" s="612">
        <v>0</v>
      </c>
      <c r="AT52" s="612">
        <v>0</v>
      </c>
      <c r="AU52" s="612">
        <v>0</v>
      </c>
      <c r="AV52" s="612">
        <v>983</v>
      </c>
      <c r="AW52" s="612">
        <v>1281</v>
      </c>
      <c r="AX52" s="612">
        <v>1455</v>
      </c>
      <c r="AY52" s="612">
        <v>1655</v>
      </c>
      <c r="AZ52" s="612">
        <v>1835</v>
      </c>
      <c r="BA52" s="612">
        <v>1995</v>
      </c>
      <c r="BB52" s="612">
        <v>2080</v>
      </c>
      <c r="BC52" s="612">
        <v>2150</v>
      </c>
      <c r="BD52" s="612">
        <v>2239</v>
      </c>
      <c r="BE52" s="612">
        <v>2350</v>
      </c>
      <c r="BF52" s="612">
        <v>2471</v>
      </c>
      <c r="BG52" s="612">
        <v>2588</v>
      </c>
      <c r="BH52" s="612">
        <v>2682</v>
      </c>
      <c r="BI52" s="612">
        <v>2757</v>
      </c>
      <c r="BJ52" s="612">
        <v>2830</v>
      </c>
      <c r="BK52" s="612">
        <v>2918</v>
      </c>
      <c r="BL52" s="612">
        <v>3009</v>
      </c>
      <c r="BM52" s="612">
        <v>3106</v>
      </c>
      <c r="BN52" s="612">
        <v>3177</v>
      </c>
      <c r="BO52" s="612">
        <v>3224</v>
      </c>
      <c r="BP52" s="612">
        <v>3278</v>
      </c>
      <c r="BQ52" s="612">
        <v>3277</v>
      </c>
      <c r="BR52" s="612">
        <v>3185</v>
      </c>
      <c r="BS52" s="612">
        <v>2989</v>
      </c>
      <c r="BT52" s="612">
        <v>2604</v>
      </c>
      <c r="BU52" s="612">
        <v>2105</v>
      </c>
      <c r="BV52" s="612">
        <v>1771</v>
      </c>
      <c r="BW52" s="612">
        <v>1373</v>
      </c>
      <c r="BX52" s="545">
        <v>1219</v>
      </c>
      <c r="BY52" s="545">
        <v>1195</v>
      </c>
      <c r="BZ52" s="545">
        <v>1203</v>
      </c>
      <c r="CA52" s="545">
        <v>1227</v>
      </c>
      <c r="CB52" s="545">
        <v>1262</v>
      </c>
      <c r="CC52" s="545">
        <v>1292</v>
      </c>
      <c r="CD52" s="545">
        <v>1324</v>
      </c>
      <c r="CE52" s="545">
        <v>1351</v>
      </c>
      <c r="CF52" s="545">
        <v>1352</v>
      </c>
      <c r="CG52" s="547">
        <v>1321</v>
      </c>
    </row>
    <row r="53" spans="1:86" x14ac:dyDescent="0.35">
      <c r="B53" s="486" t="s">
        <v>499</v>
      </c>
      <c r="C53" s="617"/>
      <c r="D53" s="612">
        <v>0</v>
      </c>
      <c r="E53" s="612">
        <v>0</v>
      </c>
      <c r="F53" s="612">
        <v>0</v>
      </c>
      <c r="G53" s="612">
        <v>0</v>
      </c>
      <c r="H53" s="612">
        <v>0</v>
      </c>
      <c r="I53" s="612">
        <v>0</v>
      </c>
      <c r="J53" s="612">
        <v>0</v>
      </c>
      <c r="K53" s="612">
        <v>0</v>
      </c>
      <c r="L53" s="612">
        <v>0</v>
      </c>
      <c r="M53" s="612">
        <v>0</v>
      </c>
      <c r="N53" s="612">
        <v>0</v>
      </c>
      <c r="O53" s="612">
        <v>0</v>
      </c>
      <c r="P53" s="612">
        <v>0</v>
      </c>
      <c r="Q53" s="612">
        <v>0</v>
      </c>
      <c r="R53" s="612">
        <v>0</v>
      </c>
      <c r="S53" s="612">
        <v>0</v>
      </c>
      <c r="T53" s="612">
        <v>0</v>
      </c>
      <c r="U53" s="612">
        <v>0</v>
      </c>
      <c r="V53" s="612">
        <v>0</v>
      </c>
      <c r="W53" s="612">
        <v>0</v>
      </c>
      <c r="X53" s="612">
        <v>0</v>
      </c>
      <c r="Y53" s="612">
        <v>0</v>
      </c>
      <c r="Z53" s="612">
        <v>0</v>
      </c>
      <c r="AA53" s="612">
        <v>0</v>
      </c>
      <c r="AB53" s="612">
        <v>0</v>
      </c>
      <c r="AC53" s="612">
        <v>0</v>
      </c>
      <c r="AD53" s="612">
        <v>0</v>
      </c>
      <c r="AE53" s="612">
        <v>0</v>
      </c>
      <c r="AF53" s="612">
        <v>0</v>
      </c>
      <c r="AG53" s="612">
        <v>0</v>
      </c>
      <c r="AH53" s="612">
        <v>0</v>
      </c>
      <c r="AI53" s="612">
        <v>0</v>
      </c>
      <c r="AJ53" s="612">
        <v>0</v>
      </c>
      <c r="AK53" s="612">
        <v>0</v>
      </c>
      <c r="AL53" s="612">
        <v>0</v>
      </c>
      <c r="AM53" s="612">
        <v>0</v>
      </c>
      <c r="AN53" s="612">
        <v>0</v>
      </c>
      <c r="AO53" s="612">
        <v>0</v>
      </c>
      <c r="AP53" s="612">
        <v>0</v>
      </c>
      <c r="AQ53" s="612">
        <v>0</v>
      </c>
      <c r="AR53" s="612">
        <v>0</v>
      </c>
      <c r="AS53" s="612">
        <v>0</v>
      </c>
      <c r="AT53" s="612">
        <v>0</v>
      </c>
      <c r="AU53" s="612">
        <v>0</v>
      </c>
      <c r="AV53" s="612">
        <v>99</v>
      </c>
      <c r="AW53" s="612">
        <v>128</v>
      </c>
      <c r="AX53" s="612">
        <v>145</v>
      </c>
      <c r="AY53" s="612">
        <v>164</v>
      </c>
      <c r="AZ53" s="612">
        <v>181</v>
      </c>
      <c r="BA53" s="612">
        <v>197</v>
      </c>
      <c r="BB53" s="612">
        <v>207</v>
      </c>
      <c r="BC53" s="612">
        <v>216</v>
      </c>
      <c r="BD53" s="612">
        <v>226</v>
      </c>
      <c r="BE53" s="612">
        <v>239</v>
      </c>
      <c r="BF53" s="612">
        <v>258</v>
      </c>
      <c r="BG53" s="612">
        <v>270</v>
      </c>
      <c r="BH53" s="612">
        <v>279</v>
      </c>
      <c r="BI53" s="612">
        <v>286</v>
      </c>
      <c r="BJ53" s="612">
        <v>292</v>
      </c>
      <c r="BK53" s="612">
        <v>300</v>
      </c>
      <c r="BL53" s="612">
        <v>310</v>
      </c>
      <c r="BM53" s="612">
        <v>322</v>
      </c>
      <c r="BN53" s="612">
        <v>331</v>
      </c>
      <c r="BO53" s="612">
        <v>339</v>
      </c>
      <c r="BP53" s="612">
        <v>350</v>
      </c>
      <c r="BQ53" s="612">
        <v>362</v>
      </c>
      <c r="BR53" s="612">
        <v>381</v>
      </c>
      <c r="BS53" s="612">
        <v>406</v>
      </c>
      <c r="BT53" s="612">
        <v>426</v>
      </c>
      <c r="BU53" s="612">
        <v>449</v>
      </c>
      <c r="BV53" s="612">
        <v>473</v>
      </c>
      <c r="BW53" s="612">
        <v>465</v>
      </c>
      <c r="BX53" s="545">
        <v>494</v>
      </c>
      <c r="BY53" s="545">
        <v>529</v>
      </c>
      <c r="BZ53" s="545">
        <v>591</v>
      </c>
      <c r="CA53" s="545">
        <v>668</v>
      </c>
      <c r="CB53" s="545">
        <v>749</v>
      </c>
      <c r="CC53" s="545">
        <v>826</v>
      </c>
      <c r="CD53" s="545">
        <v>896</v>
      </c>
      <c r="CE53" s="545">
        <v>959</v>
      </c>
      <c r="CF53" s="545">
        <v>1015</v>
      </c>
      <c r="CG53" s="547">
        <v>1064</v>
      </c>
    </row>
    <row r="54" spans="1:86" x14ac:dyDescent="0.35">
      <c r="B54" s="486" t="s">
        <v>500</v>
      </c>
      <c r="C54" s="617"/>
      <c r="D54" s="612">
        <v>0</v>
      </c>
      <c r="E54" s="612">
        <v>0</v>
      </c>
      <c r="F54" s="612">
        <v>0</v>
      </c>
      <c r="G54" s="612">
        <v>0</v>
      </c>
      <c r="H54" s="612">
        <v>0</v>
      </c>
      <c r="I54" s="612">
        <v>0</v>
      </c>
      <c r="J54" s="612">
        <v>0</v>
      </c>
      <c r="K54" s="612">
        <v>0</v>
      </c>
      <c r="L54" s="612">
        <v>0</v>
      </c>
      <c r="M54" s="612">
        <v>0</v>
      </c>
      <c r="N54" s="612">
        <v>0</v>
      </c>
      <c r="O54" s="612">
        <v>0</v>
      </c>
      <c r="P54" s="612">
        <v>0</v>
      </c>
      <c r="Q54" s="612">
        <v>0</v>
      </c>
      <c r="R54" s="612">
        <v>0</v>
      </c>
      <c r="S54" s="612">
        <v>0</v>
      </c>
      <c r="T54" s="612">
        <v>0</v>
      </c>
      <c r="U54" s="612">
        <v>0</v>
      </c>
      <c r="V54" s="612">
        <v>0</v>
      </c>
      <c r="W54" s="612">
        <v>0</v>
      </c>
      <c r="X54" s="612">
        <v>0</v>
      </c>
      <c r="Y54" s="612">
        <v>0</v>
      </c>
      <c r="Z54" s="612">
        <v>0</v>
      </c>
      <c r="AA54" s="612">
        <v>0</v>
      </c>
      <c r="AB54" s="612">
        <v>0</v>
      </c>
      <c r="AC54" s="612">
        <v>0</v>
      </c>
      <c r="AD54" s="612">
        <v>0</v>
      </c>
      <c r="AE54" s="612">
        <v>0</v>
      </c>
      <c r="AF54" s="612">
        <v>0</v>
      </c>
      <c r="AG54" s="612">
        <v>0</v>
      </c>
      <c r="AH54" s="612">
        <v>0</v>
      </c>
      <c r="AI54" s="612">
        <v>0</v>
      </c>
      <c r="AJ54" s="612">
        <v>0</v>
      </c>
      <c r="AK54" s="612">
        <v>0</v>
      </c>
      <c r="AL54" s="612">
        <v>0</v>
      </c>
      <c r="AM54" s="612">
        <v>0</v>
      </c>
      <c r="AN54" s="612">
        <v>0</v>
      </c>
      <c r="AO54" s="612">
        <v>0</v>
      </c>
      <c r="AP54" s="612">
        <v>0</v>
      </c>
      <c r="AQ54" s="612">
        <v>0</v>
      </c>
      <c r="AR54" s="612">
        <v>0</v>
      </c>
      <c r="AS54" s="612">
        <v>0</v>
      </c>
      <c r="AT54" s="612">
        <v>0</v>
      </c>
      <c r="AU54" s="612">
        <v>0</v>
      </c>
      <c r="AV54" s="612">
        <v>591</v>
      </c>
      <c r="AW54" s="612">
        <v>796</v>
      </c>
      <c r="AX54" s="612">
        <v>908</v>
      </c>
      <c r="AY54" s="612">
        <v>1039</v>
      </c>
      <c r="AZ54" s="612">
        <v>1151</v>
      </c>
      <c r="BA54" s="612">
        <v>1243</v>
      </c>
      <c r="BB54" s="612">
        <v>1278</v>
      </c>
      <c r="BC54" s="612">
        <v>1302</v>
      </c>
      <c r="BD54" s="612">
        <v>1339</v>
      </c>
      <c r="BE54" s="612">
        <v>1396</v>
      </c>
      <c r="BF54" s="612">
        <v>1477</v>
      </c>
      <c r="BG54" s="612">
        <v>1539</v>
      </c>
      <c r="BH54" s="612">
        <v>1582</v>
      </c>
      <c r="BI54" s="612">
        <v>1612</v>
      </c>
      <c r="BJ54" s="612">
        <v>1641</v>
      </c>
      <c r="BK54" s="612">
        <v>1676</v>
      </c>
      <c r="BL54" s="612">
        <v>1715</v>
      </c>
      <c r="BM54" s="612">
        <v>1761</v>
      </c>
      <c r="BN54" s="612">
        <v>1800</v>
      </c>
      <c r="BO54" s="612">
        <v>1828</v>
      </c>
      <c r="BP54" s="612">
        <v>1858</v>
      </c>
      <c r="BQ54" s="612">
        <v>1846</v>
      </c>
      <c r="BR54" s="612">
        <v>1742</v>
      </c>
      <c r="BS54" s="612">
        <v>1555</v>
      </c>
      <c r="BT54" s="612">
        <v>1227</v>
      </c>
      <c r="BU54" s="612">
        <v>829</v>
      </c>
      <c r="BV54" s="612">
        <v>563</v>
      </c>
      <c r="BW54" s="612">
        <v>314</v>
      </c>
      <c r="BX54" s="545">
        <v>198</v>
      </c>
      <c r="BY54" s="545">
        <v>180</v>
      </c>
      <c r="BZ54" s="545">
        <v>165</v>
      </c>
      <c r="CA54" s="545">
        <v>153</v>
      </c>
      <c r="CB54" s="545">
        <v>143</v>
      </c>
      <c r="CC54" s="545">
        <v>129</v>
      </c>
      <c r="CD54" s="545">
        <v>120</v>
      </c>
      <c r="CE54" s="545">
        <v>114</v>
      </c>
      <c r="CF54" s="545">
        <v>94</v>
      </c>
      <c r="CG54" s="547">
        <v>58</v>
      </c>
    </row>
    <row r="55" spans="1:86" x14ac:dyDescent="0.35">
      <c r="B55" s="486" t="s">
        <v>501</v>
      </c>
      <c r="C55" s="618"/>
      <c r="D55" s="612">
        <v>0</v>
      </c>
      <c r="E55" s="612">
        <v>0</v>
      </c>
      <c r="F55" s="612">
        <v>0</v>
      </c>
      <c r="G55" s="612">
        <v>0</v>
      </c>
      <c r="H55" s="612">
        <v>0</v>
      </c>
      <c r="I55" s="612">
        <v>0</v>
      </c>
      <c r="J55" s="612">
        <v>0</v>
      </c>
      <c r="K55" s="612">
        <v>0</v>
      </c>
      <c r="L55" s="612">
        <v>0</v>
      </c>
      <c r="M55" s="612">
        <v>0</v>
      </c>
      <c r="N55" s="612">
        <v>0</v>
      </c>
      <c r="O55" s="612">
        <v>0</v>
      </c>
      <c r="P55" s="612">
        <v>0</v>
      </c>
      <c r="Q55" s="612">
        <v>0</v>
      </c>
      <c r="R55" s="612">
        <v>0</v>
      </c>
      <c r="S55" s="612">
        <v>0</v>
      </c>
      <c r="T55" s="612">
        <v>0</v>
      </c>
      <c r="U55" s="612">
        <v>0</v>
      </c>
      <c r="V55" s="612">
        <v>0</v>
      </c>
      <c r="W55" s="612">
        <v>0</v>
      </c>
      <c r="X55" s="612">
        <v>0</v>
      </c>
      <c r="Y55" s="612">
        <v>0</v>
      </c>
      <c r="Z55" s="612">
        <v>0</v>
      </c>
      <c r="AA55" s="612">
        <v>0</v>
      </c>
      <c r="AB55" s="612">
        <v>0</v>
      </c>
      <c r="AC55" s="612">
        <v>0</v>
      </c>
      <c r="AD55" s="612">
        <v>0</v>
      </c>
      <c r="AE55" s="612">
        <v>0</v>
      </c>
      <c r="AF55" s="612">
        <v>0</v>
      </c>
      <c r="AG55" s="612">
        <v>0</v>
      </c>
      <c r="AH55" s="612">
        <v>0</v>
      </c>
      <c r="AI55" s="612">
        <v>0</v>
      </c>
      <c r="AJ55" s="612">
        <v>0</v>
      </c>
      <c r="AK55" s="612">
        <v>0</v>
      </c>
      <c r="AL55" s="612">
        <v>0</v>
      </c>
      <c r="AM55" s="612">
        <v>0</v>
      </c>
      <c r="AN55" s="612">
        <v>0</v>
      </c>
      <c r="AO55" s="612">
        <v>0</v>
      </c>
      <c r="AP55" s="612">
        <v>0</v>
      </c>
      <c r="AQ55" s="612">
        <v>0</v>
      </c>
      <c r="AR55" s="612">
        <v>0</v>
      </c>
      <c r="AS55" s="612">
        <v>0</v>
      </c>
      <c r="AT55" s="612">
        <v>0</v>
      </c>
      <c r="AU55" s="612">
        <v>0</v>
      </c>
      <c r="AV55" s="612">
        <v>292</v>
      </c>
      <c r="AW55" s="612">
        <v>357</v>
      </c>
      <c r="AX55" s="612">
        <v>402</v>
      </c>
      <c r="AY55" s="612">
        <v>452</v>
      </c>
      <c r="AZ55" s="612">
        <v>503</v>
      </c>
      <c r="BA55" s="612">
        <v>555</v>
      </c>
      <c r="BB55" s="612">
        <v>595</v>
      </c>
      <c r="BC55" s="612">
        <v>632</v>
      </c>
      <c r="BD55" s="612">
        <v>674</v>
      </c>
      <c r="BE55" s="612">
        <v>715</v>
      </c>
      <c r="BF55" s="612">
        <v>736</v>
      </c>
      <c r="BG55" s="612">
        <v>779</v>
      </c>
      <c r="BH55" s="612">
        <v>821</v>
      </c>
      <c r="BI55" s="612">
        <v>859</v>
      </c>
      <c r="BJ55" s="612">
        <v>897</v>
      </c>
      <c r="BK55" s="612">
        <v>942</v>
      </c>
      <c r="BL55" s="612">
        <v>984</v>
      </c>
      <c r="BM55" s="612">
        <v>1023</v>
      </c>
      <c r="BN55" s="612">
        <v>1046</v>
      </c>
      <c r="BO55" s="612">
        <v>1057</v>
      </c>
      <c r="BP55" s="612">
        <v>1070</v>
      </c>
      <c r="BQ55" s="612">
        <v>1069</v>
      </c>
      <c r="BR55" s="612">
        <v>1062</v>
      </c>
      <c r="BS55" s="612">
        <v>1028</v>
      </c>
      <c r="BT55" s="612">
        <v>951</v>
      </c>
      <c r="BU55" s="612">
        <v>827</v>
      </c>
      <c r="BV55" s="612">
        <v>735</v>
      </c>
      <c r="BW55" s="612">
        <v>593</v>
      </c>
      <c r="BX55" s="545">
        <v>528</v>
      </c>
      <c r="BY55" s="545">
        <v>486</v>
      </c>
      <c r="BZ55" s="545">
        <v>447</v>
      </c>
      <c r="CA55" s="545">
        <v>406</v>
      </c>
      <c r="CB55" s="545">
        <v>370</v>
      </c>
      <c r="CC55" s="545">
        <v>338</v>
      </c>
      <c r="CD55" s="545">
        <v>307</v>
      </c>
      <c r="CE55" s="545">
        <v>277</v>
      </c>
      <c r="CF55" s="545">
        <v>242</v>
      </c>
      <c r="CG55" s="547">
        <v>199</v>
      </c>
    </row>
    <row r="56" spans="1:86" x14ac:dyDescent="0.35">
      <c r="B56" s="486" t="s">
        <v>448</v>
      </c>
      <c r="C56" s="618"/>
      <c r="D56" s="612">
        <v>0</v>
      </c>
      <c r="E56" s="612">
        <v>0</v>
      </c>
      <c r="F56" s="612">
        <v>0</v>
      </c>
      <c r="G56" s="612">
        <v>0</v>
      </c>
      <c r="H56" s="612">
        <v>0</v>
      </c>
      <c r="I56" s="612">
        <v>0</v>
      </c>
      <c r="J56" s="612">
        <v>0</v>
      </c>
      <c r="K56" s="612">
        <v>0</v>
      </c>
      <c r="L56" s="612">
        <v>0</v>
      </c>
      <c r="M56" s="612">
        <v>0</v>
      </c>
      <c r="N56" s="612">
        <v>0</v>
      </c>
      <c r="O56" s="612">
        <v>0</v>
      </c>
      <c r="P56" s="612">
        <v>0</v>
      </c>
      <c r="Q56" s="612">
        <v>0</v>
      </c>
      <c r="R56" s="612">
        <v>0</v>
      </c>
      <c r="S56" s="612">
        <v>0</v>
      </c>
      <c r="T56" s="612">
        <v>0</v>
      </c>
      <c r="U56" s="612">
        <v>0</v>
      </c>
      <c r="V56" s="612">
        <v>0</v>
      </c>
      <c r="W56" s="612">
        <v>0</v>
      </c>
      <c r="X56" s="612">
        <v>0</v>
      </c>
      <c r="Y56" s="612">
        <v>0</v>
      </c>
      <c r="Z56" s="612">
        <v>0</v>
      </c>
      <c r="AA56" s="612">
        <v>0</v>
      </c>
      <c r="AB56" s="612">
        <v>0</v>
      </c>
      <c r="AC56" s="612">
        <v>0</v>
      </c>
      <c r="AD56" s="612">
        <v>0</v>
      </c>
      <c r="AE56" s="612">
        <v>0</v>
      </c>
      <c r="AF56" s="612">
        <v>0</v>
      </c>
      <c r="AG56" s="612">
        <v>0</v>
      </c>
      <c r="AH56" s="612">
        <v>0</v>
      </c>
      <c r="AI56" s="612">
        <v>0</v>
      </c>
      <c r="AJ56" s="612">
        <v>0</v>
      </c>
      <c r="AK56" s="612">
        <v>0</v>
      </c>
      <c r="AL56" s="612">
        <v>0</v>
      </c>
      <c r="AM56" s="612">
        <v>0</v>
      </c>
      <c r="AN56" s="612">
        <v>0</v>
      </c>
      <c r="AO56" s="612">
        <v>0</v>
      </c>
      <c r="AP56" s="612">
        <v>0</v>
      </c>
      <c r="AQ56" s="612">
        <v>0</v>
      </c>
      <c r="AR56" s="612">
        <v>0</v>
      </c>
      <c r="AS56" s="612">
        <v>0</v>
      </c>
      <c r="AT56" s="612">
        <v>0</v>
      </c>
      <c r="AU56" s="612">
        <v>0</v>
      </c>
      <c r="AV56" s="612">
        <v>62</v>
      </c>
      <c r="AW56" s="612">
        <v>5</v>
      </c>
      <c r="AX56" s="612">
        <v>11</v>
      </c>
      <c r="AY56" s="612">
        <v>14</v>
      </c>
      <c r="AZ56" s="612">
        <v>11</v>
      </c>
      <c r="BA56" s="612">
        <v>9</v>
      </c>
      <c r="BB56" s="612">
        <v>12</v>
      </c>
      <c r="BC56" s="612">
        <v>15</v>
      </c>
      <c r="BD56" s="612">
        <v>16</v>
      </c>
      <c r="BE56" s="612">
        <v>18</v>
      </c>
      <c r="BF56" s="612">
        <v>19</v>
      </c>
      <c r="BG56" s="612">
        <v>19</v>
      </c>
      <c r="BH56" s="612">
        <v>19</v>
      </c>
      <c r="BI56" s="612">
        <v>20</v>
      </c>
      <c r="BJ56" s="612">
        <v>22</v>
      </c>
      <c r="BK56" s="612">
        <v>23</v>
      </c>
      <c r="BL56" s="612">
        <v>24</v>
      </c>
      <c r="BM56" s="612">
        <v>27</v>
      </c>
      <c r="BN56" s="612">
        <v>28</v>
      </c>
      <c r="BO56" s="612">
        <v>29</v>
      </c>
      <c r="BP56" s="612">
        <v>29</v>
      </c>
      <c r="BQ56" s="612">
        <v>30</v>
      </c>
      <c r="BR56" s="612">
        <v>30</v>
      </c>
      <c r="BS56" s="612">
        <v>26</v>
      </c>
      <c r="BT56" s="612">
        <v>24</v>
      </c>
      <c r="BU56" s="612">
        <v>20</v>
      </c>
      <c r="BV56" s="612">
        <v>17</v>
      </c>
      <c r="BW56" s="612">
        <v>15</v>
      </c>
      <c r="BX56" s="545">
        <v>13</v>
      </c>
      <c r="BY56" s="545">
        <v>12</v>
      </c>
      <c r="BZ56" s="545">
        <v>11</v>
      </c>
      <c r="CA56" s="545">
        <v>9</v>
      </c>
      <c r="CB56" s="545">
        <v>9</v>
      </c>
      <c r="CC56" s="545">
        <v>8</v>
      </c>
      <c r="CD56" s="545">
        <v>8</v>
      </c>
      <c r="CE56" s="545">
        <v>7</v>
      </c>
      <c r="CF56" s="545">
        <v>7</v>
      </c>
      <c r="CG56" s="547">
        <v>6</v>
      </c>
    </row>
    <row r="57" spans="1:86" x14ac:dyDescent="0.35">
      <c r="A57" s="479"/>
      <c r="B57" s="486" t="s">
        <v>499</v>
      </c>
      <c r="C57" s="618"/>
      <c r="D57" s="612"/>
      <c r="E57" s="612"/>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2"/>
      <c r="AG57" s="612"/>
      <c r="AH57" s="612"/>
      <c r="AI57" s="612"/>
      <c r="AJ57" s="612"/>
      <c r="AK57" s="612"/>
      <c r="AL57" s="612"/>
      <c r="AM57" s="612"/>
      <c r="AN57" s="612"/>
      <c r="AO57" s="612"/>
      <c r="AP57" s="612"/>
      <c r="AQ57" s="612"/>
      <c r="AR57" s="612"/>
      <c r="AS57" s="612"/>
      <c r="AT57" s="612"/>
      <c r="AU57" s="612"/>
      <c r="AV57" s="612"/>
      <c r="AW57" s="612"/>
      <c r="AX57" s="612"/>
      <c r="AY57" s="612"/>
      <c r="AZ57" s="612"/>
      <c r="BA57" s="612"/>
      <c r="BB57" s="612"/>
      <c r="BC57" s="612"/>
      <c r="BD57" s="612"/>
      <c r="BE57" s="612"/>
      <c r="BF57" s="612"/>
      <c r="BG57" s="612"/>
      <c r="BH57" s="612"/>
      <c r="BI57" s="612"/>
      <c r="BJ57" s="612"/>
      <c r="BK57" s="612"/>
      <c r="BL57" s="612"/>
      <c r="BM57" s="612"/>
      <c r="BN57" s="612"/>
      <c r="BO57" s="612"/>
      <c r="BP57" s="612"/>
      <c r="BQ57" s="612">
        <v>0</v>
      </c>
      <c r="BR57" s="612">
        <v>0</v>
      </c>
      <c r="BS57" s="612">
        <v>0</v>
      </c>
      <c r="BT57" s="612">
        <v>0</v>
      </c>
      <c r="BU57" s="612">
        <v>0</v>
      </c>
      <c r="BV57" s="612">
        <v>1</v>
      </c>
      <c r="BW57" s="612">
        <v>0</v>
      </c>
      <c r="BX57" s="545">
        <v>0</v>
      </c>
      <c r="BY57" s="545">
        <v>0</v>
      </c>
      <c r="BZ57" s="545">
        <v>0</v>
      </c>
      <c r="CA57" s="545">
        <v>0</v>
      </c>
      <c r="CB57" s="545">
        <v>0</v>
      </c>
      <c r="CC57" s="545">
        <v>0</v>
      </c>
      <c r="CD57" s="545">
        <v>0</v>
      </c>
      <c r="CE57" s="545">
        <v>0</v>
      </c>
      <c r="CF57" s="545">
        <v>0</v>
      </c>
      <c r="CG57" s="547">
        <v>0</v>
      </c>
    </row>
    <row r="58" spans="1:86" x14ac:dyDescent="0.35">
      <c r="A58" s="479"/>
      <c r="B58" s="486" t="s">
        <v>500</v>
      </c>
      <c r="C58" s="618"/>
      <c r="D58" s="612"/>
      <c r="E58" s="612"/>
      <c r="F58" s="612"/>
      <c r="G58" s="612"/>
      <c r="H58" s="612"/>
      <c r="I58" s="612"/>
      <c r="J58" s="612"/>
      <c r="K58" s="612"/>
      <c r="L58" s="612"/>
      <c r="M58" s="612"/>
      <c r="N58" s="612"/>
      <c r="O58" s="612"/>
      <c r="P58" s="612"/>
      <c r="Q58" s="612"/>
      <c r="R58" s="612"/>
      <c r="S58" s="612"/>
      <c r="T58" s="612"/>
      <c r="U58" s="612"/>
      <c r="V58" s="612"/>
      <c r="W58" s="612"/>
      <c r="X58" s="612"/>
      <c r="Y58" s="612"/>
      <c r="Z58" s="612"/>
      <c r="AA58" s="612"/>
      <c r="AB58" s="612"/>
      <c r="AC58" s="612"/>
      <c r="AD58" s="612"/>
      <c r="AE58" s="612"/>
      <c r="AF58" s="612"/>
      <c r="AG58" s="612"/>
      <c r="AH58" s="612"/>
      <c r="AI58" s="612"/>
      <c r="AJ58" s="612"/>
      <c r="AK58" s="612"/>
      <c r="AL58" s="612"/>
      <c r="AM58" s="612"/>
      <c r="AN58" s="612"/>
      <c r="AO58" s="612"/>
      <c r="AP58" s="612"/>
      <c r="AQ58" s="612"/>
      <c r="AR58" s="612"/>
      <c r="AS58" s="612"/>
      <c r="AT58" s="612"/>
      <c r="AU58" s="612"/>
      <c r="AV58" s="612"/>
      <c r="AW58" s="612"/>
      <c r="AX58" s="612"/>
      <c r="AY58" s="612"/>
      <c r="AZ58" s="612"/>
      <c r="BA58" s="612"/>
      <c r="BB58" s="612"/>
      <c r="BC58" s="612"/>
      <c r="BD58" s="612"/>
      <c r="BE58" s="612"/>
      <c r="BF58" s="612"/>
      <c r="BG58" s="612"/>
      <c r="BH58" s="612"/>
      <c r="BI58" s="612"/>
      <c r="BJ58" s="612"/>
      <c r="BK58" s="612"/>
      <c r="BL58" s="612"/>
      <c r="BM58" s="612"/>
      <c r="BN58" s="612"/>
      <c r="BO58" s="612"/>
      <c r="BP58" s="612"/>
      <c r="BQ58" s="612">
        <v>20</v>
      </c>
      <c r="BR58" s="612">
        <v>19</v>
      </c>
      <c r="BS58" s="612">
        <v>8</v>
      </c>
      <c r="BT58" s="612">
        <v>9</v>
      </c>
      <c r="BU58" s="612">
        <v>8</v>
      </c>
      <c r="BV58" s="612">
        <v>7</v>
      </c>
      <c r="BW58" s="612">
        <v>8</v>
      </c>
      <c r="BX58" s="545">
        <v>7</v>
      </c>
      <c r="BY58" s="545">
        <v>6</v>
      </c>
      <c r="BZ58" s="545">
        <v>5</v>
      </c>
      <c r="CA58" s="545">
        <v>4</v>
      </c>
      <c r="CB58" s="545">
        <v>4</v>
      </c>
      <c r="CC58" s="545">
        <v>3</v>
      </c>
      <c r="CD58" s="545">
        <v>3</v>
      </c>
      <c r="CE58" s="545">
        <v>3</v>
      </c>
      <c r="CF58" s="545">
        <v>3</v>
      </c>
      <c r="CG58" s="547">
        <v>3</v>
      </c>
    </row>
    <row r="59" spans="1:86" x14ac:dyDescent="0.35">
      <c r="A59" s="479"/>
      <c r="B59" s="486" t="s">
        <v>501</v>
      </c>
      <c r="C59" s="618"/>
      <c r="D59" s="612"/>
      <c r="E59" s="612"/>
      <c r="F59" s="612"/>
      <c r="G59" s="612"/>
      <c r="H59" s="612"/>
      <c r="I59" s="612"/>
      <c r="J59" s="612"/>
      <c r="K59" s="612"/>
      <c r="L59" s="612"/>
      <c r="M59" s="612"/>
      <c r="N59" s="612"/>
      <c r="O59" s="612"/>
      <c r="P59" s="612"/>
      <c r="Q59" s="612"/>
      <c r="R59" s="612"/>
      <c r="S59" s="612"/>
      <c r="T59" s="612"/>
      <c r="U59" s="612"/>
      <c r="V59" s="612"/>
      <c r="W59" s="612"/>
      <c r="X59" s="612"/>
      <c r="Y59" s="612"/>
      <c r="Z59" s="612"/>
      <c r="AA59" s="612"/>
      <c r="AB59" s="612"/>
      <c r="AC59" s="612"/>
      <c r="AD59" s="612"/>
      <c r="AE59" s="612"/>
      <c r="AF59" s="612"/>
      <c r="AG59" s="612"/>
      <c r="AH59" s="612"/>
      <c r="AI59" s="612"/>
      <c r="AJ59" s="612"/>
      <c r="AK59" s="612"/>
      <c r="AL59" s="612"/>
      <c r="AM59" s="612"/>
      <c r="AN59" s="612"/>
      <c r="AO59" s="612"/>
      <c r="AP59" s="612"/>
      <c r="AQ59" s="612"/>
      <c r="AR59" s="612"/>
      <c r="AS59" s="612"/>
      <c r="AT59" s="612"/>
      <c r="AU59" s="612"/>
      <c r="AV59" s="612"/>
      <c r="AW59" s="612"/>
      <c r="AX59" s="612"/>
      <c r="AY59" s="612"/>
      <c r="AZ59" s="612"/>
      <c r="BA59" s="612"/>
      <c r="BB59" s="612"/>
      <c r="BC59" s="612"/>
      <c r="BD59" s="612"/>
      <c r="BE59" s="612"/>
      <c r="BF59" s="612"/>
      <c r="BG59" s="612"/>
      <c r="BH59" s="612"/>
      <c r="BI59" s="612"/>
      <c r="BJ59" s="612"/>
      <c r="BK59" s="612"/>
      <c r="BL59" s="612"/>
      <c r="BM59" s="612"/>
      <c r="BN59" s="612"/>
      <c r="BO59" s="612"/>
      <c r="BP59" s="612"/>
      <c r="BQ59" s="612">
        <v>10</v>
      </c>
      <c r="BR59" s="612">
        <v>10</v>
      </c>
      <c r="BS59" s="612">
        <v>18</v>
      </c>
      <c r="BT59" s="612">
        <v>15</v>
      </c>
      <c r="BU59" s="612">
        <v>12</v>
      </c>
      <c r="BV59" s="612">
        <v>10</v>
      </c>
      <c r="BW59" s="612">
        <v>7</v>
      </c>
      <c r="BX59" s="545">
        <v>6</v>
      </c>
      <c r="BY59" s="545">
        <v>5</v>
      </c>
      <c r="BZ59" s="545">
        <v>5</v>
      </c>
      <c r="CA59" s="545">
        <v>5</v>
      </c>
      <c r="CB59" s="545">
        <v>5</v>
      </c>
      <c r="CC59" s="545">
        <v>4</v>
      </c>
      <c r="CD59" s="545">
        <v>4</v>
      </c>
      <c r="CE59" s="545">
        <v>4</v>
      </c>
      <c r="CF59" s="545">
        <v>4</v>
      </c>
      <c r="CG59" s="547">
        <v>3</v>
      </c>
    </row>
    <row r="60" spans="1:86" ht="25.5" customHeight="1" x14ac:dyDescent="0.35">
      <c r="A60" s="479"/>
      <c r="B60" s="487" t="s">
        <v>634</v>
      </c>
      <c r="C60" s="618"/>
      <c r="D60" s="612"/>
      <c r="E60" s="612"/>
      <c r="F60" s="612"/>
      <c r="G60" s="612"/>
      <c r="H60" s="612"/>
      <c r="I60" s="612"/>
      <c r="J60" s="612"/>
      <c r="K60" s="612"/>
      <c r="L60" s="612"/>
      <c r="M60" s="612"/>
      <c r="N60" s="612"/>
      <c r="O60" s="612"/>
      <c r="P60" s="612"/>
      <c r="Q60" s="612"/>
      <c r="R60" s="612"/>
      <c r="S60" s="612"/>
      <c r="T60" s="612"/>
      <c r="U60" s="612"/>
      <c r="V60" s="612"/>
      <c r="W60" s="612"/>
      <c r="X60" s="612"/>
      <c r="Y60" s="612"/>
      <c r="Z60" s="612"/>
      <c r="AA60" s="612"/>
      <c r="AB60" s="612"/>
      <c r="AC60" s="612"/>
      <c r="AD60" s="612"/>
      <c r="AE60" s="612"/>
      <c r="AF60" s="612"/>
      <c r="AG60" s="612"/>
      <c r="AH60" s="612"/>
      <c r="AI60" s="612"/>
      <c r="AJ60" s="612"/>
      <c r="AK60" s="612"/>
      <c r="AL60" s="612"/>
      <c r="AM60" s="612"/>
      <c r="AN60" s="612"/>
      <c r="AO60" s="612"/>
      <c r="AP60" s="612"/>
      <c r="AQ60" s="612"/>
      <c r="AR60" s="612"/>
      <c r="AS60" s="612"/>
      <c r="AT60" s="612"/>
      <c r="AU60" s="612"/>
      <c r="AV60" s="612"/>
      <c r="AW60" s="612"/>
      <c r="AX60" s="612"/>
      <c r="AY60" s="612"/>
      <c r="AZ60" s="612"/>
      <c r="BA60" s="612"/>
      <c r="BB60" s="612"/>
      <c r="BC60" s="612"/>
      <c r="BD60" s="612"/>
      <c r="BE60" s="612"/>
      <c r="BF60" s="612"/>
      <c r="BG60" s="612">
        <v>2</v>
      </c>
      <c r="BH60" s="612">
        <v>2</v>
      </c>
      <c r="BI60" s="612">
        <v>2</v>
      </c>
      <c r="BJ60" s="612">
        <v>2</v>
      </c>
      <c r="BK60" s="612">
        <v>2</v>
      </c>
      <c r="BL60" s="612">
        <v>3</v>
      </c>
      <c r="BM60" s="612">
        <v>3</v>
      </c>
      <c r="BN60" s="612">
        <v>3</v>
      </c>
      <c r="BO60" s="612">
        <v>4</v>
      </c>
      <c r="BP60" s="612">
        <v>4</v>
      </c>
      <c r="BQ60" s="612">
        <v>4</v>
      </c>
      <c r="BR60" s="612">
        <v>4</v>
      </c>
      <c r="BS60" s="612">
        <v>4</v>
      </c>
      <c r="BT60" s="612">
        <v>4</v>
      </c>
      <c r="BU60" s="612">
        <v>4</v>
      </c>
      <c r="BV60" s="612">
        <v>4</v>
      </c>
      <c r="BW60" s="612">
        <v>3</v>
      </c>
      <c r="BX60" s="545">
        <v>3</v>
      </c>
      <c r="BY60" s="545">
        <v>3</v>
      </c>
      <c r="BZ60" s="545">
        <v>2</v>
      </c>
      <c r="CA60" s="545">
        <v>2</v>
      </c>
      <c r="CB60" s="545">
        <v>2</v>
      </c>
      <c r="CC60" s="545">
        <v>2</v>
      </c>
      <c r="CD60" s="545">
        <v>2</v>
      </c>
      <c r="CE60" s="545">
        <v>2</v>
      </c>
      <c r="CF60" s="545">
        <v>2</v>
      </c>
      <c r="CG60" s="547">
        <v>2</v>
      </c>
    </row>
    <row r="61" spans="1:86" ht="24" customHeight="1" x14ac:dyDescent="0.35">
      <c r="B61" s="511" t="s">
        <v>397</v>
      </c>
      <c r="C61" s="618"/>
      <c r="D61" s="611">
        <v>0</v>
      </c>
      <c r="E61" s="611">
        <v>0</v>
      </c>
      <c r="F61" s="611">
        <v>0</v>
      </c>
      <c r="G61" s="611">
        <v>0</v>
      </c>
      <c r="H61" s="611">
        <v>0</v>
      </c>
      <c r="I61" s="611">
        <v>0</v>
      </c>
      <c r="J61" s="611">
        <v>0</v>
      </c>
      <c r="K61" s="611">
        <v>0</v>
      </c>
      <c r="L61" s="611">
        <v>0</v>
      </c>
      <c r="M61" s="611">
        <v>0</v>
      </c>
      <c r="N61" s="611">
        <v>0</v>
      </c>
      <c r="O61" s="611">
        <v>0</v>
      </c>
      <c r="P61" s="611">
        <v>0</v>
      </c>
      <c r="Q61" s="611">
        <v>0</v>
      </c>
      <c r="R61" s="611">
        <v>0</v>
      </c>
      <c r="S61" s="611">
        <v>0</v>
      </c>
      <c r="T61" s="611">
        <v>0</v>
      </c>
      <c r="U61" s="611">
        <v>0</v>
      </c>
      <c r="V61" s="611">
        <v>0</v>
      </c>
      <c r="W61" s="611">
        <v>0</v>
      </c>
      <c r="X61" s="611">
        <v>0</v>
      </c>
      <c r="Y61" s="611">
        <v>0</v>
      </c>
      <c r="Z61" s="611">
        <v>0</v>
      </c>
      <c r="AA61" s="611">
        <v>0</v>
      </c>
      <c r="AB61" s="611">
        <v>0</v>
      </c>
      <c r="AC61" s="611">
        <v>0</v>
      </c>
      <c r="AD61" s="611">
        <v>0</v>
      </c>
      <c r="AE61" s="611">
        <v>0</v>
      </c>
      <c r="AF61" s="611">
        <v>0</v>
      </c>
      <c r="AG61" s="611">
        <v>0</v>
      </c>
      <c r="AH61" s="611">
        <v>0</v>
      </c>
      <c r="AI61" s="611">
        <v>0</v>
      </c>
      <c r="AJ61" s="611">
        <v>0</v>
      </c>
      <c r="AK61" s="611">
        <v>0</v>
      </c>
      <c r="AL61" s="611">
        <v>0</v>
      </c>
      <c r="AM61" s="611">
        <v>0</v>
      </c>
      <c r="AN61" s="611">
        <v>0</v>
      </c>
      <c r="AO61" s="611">
        <v>0</v>
      </c>
      <c r="AP61" s="611">
        <v>0</v>
      </c>
      <c r="AQ61" s="611">
        <v>0</v>
      </c>
      <c r="AR61" s="611">
        <v>0</v>
      </c>
      <c r="AS61" s="611">
        <v>0</v>
      </c>
      <c r="AT61" s="611">
        <v>0</v>
      </c>
      <c r="AU61" s="611">
        <v>0</v>
      </c>
      <c r="AV61" s="611">
        <v>0</v>
      </c>
      <c r="AW61" s="611">
        <v>0</v>
      </c>
      <c r="AX61" s="611">
        <v>0</v>
      </c>
      <c r="AY61" s="611">
        <v>0</v>
      </c>
      <c r="AZ61" s="611">
        <v>0</v>
      </c>
      <c r="BA61" s="611">
        <v>0</v>
      </c>
      <c r="BB61" s="611">
        <v>0</v>
      </c>
      <c r="BC61" s="611">
        <v>0</v>
      </c>
      <c r="BD61" s="611">
        <v>0</v>
      </c>
      <c r="BE61" s="611">
        <v>0</v>
      </c>
      <c r="BF61" s="611">
        <v>0</v>
      </c>
      <c r="BG61" s="611">
        <v>0</v>
      </c>
      <c r="BH61" s="611">
        <v>0</v>
      </c>
      <c r="BI61" s="611">
        <v>0</v>
      </c>
      <c r="BJ61" s="611">
        <v>0</v>
      </c>
      <c r="BK61" s="611">
        <v>0</v>
      </c>
      <c r="BL61" s="611">
        <v>0</v>
      </c>
      <c r="BM61" s="611">
        <v>0</v>
      </c>
      <c r="BN61" s="611">
        <v>0</v>
      </c>
      <c r="BO61" s="611">
        <v>0</v>
      </c>
      <c r="BP61" s="611">
        <v>0</v>
      </c>
      <c r="BQ61" s="611">
        <v>13</v>
      </c>
      <c r="BR61" s="611">
        <v>200</v>
      </c>
      <c r="BS61" s="611">
        <v>594</v>
      </c>
      <c r="BT61" s="611">
        <v>1056</v>
      </c>
      <c r="BU61" s="611">
        <v>1558</v>
      </c>
      <c r="BV61" s="611">
        <v>1919</v>
      </c>
      <c r="BW61" s="611">
        <v>2080</v>
      </c>
      <c r="BX61" s="549">
        <v>2356</v>
      </c>
      <c r="BY61" s="549">
        <v>2552</v>
      </c>
      <c r="BZ61" s="549">
        <v>2858</v>
      </c>
      <c r="CA61" s="549">
        <v>3186</v>
      </c>
      <c r="CB61" s="549">
        <v>3558</v>
      </c>
      <c r="CC61" s="549">
        <v>3904</v>
      </c>
      <c r="CD61" s="549">
        <v>4205</v>
      </c>
      <c r="CE61" s="549">
        <v>4483</v>
      </c>
      <c r="CF61" s="549">
        <v>4781</v>
      </c>
      <c r="CG61" s="550">
        <v>5111</v>
      </c>
    </row>
    <row r="62" spans="1:86" x14ac:dyDescent="0.35">
      <c r="B62" s="486" t="s">
        <v>447</v>
      </c>
      <c r="C62" s="618"/>
      <c r="D62" s="612">
        <v>0</v>
      </c>
      <c r="E62" s="612">
        <v>0</v>
      </c>
      <c r="F62" s="612">
        <v>0</v>
      </c>
      <c r="G62" s="612">
        <v>0</v>
      </c>
      <c r="H62" s="612">
        <v>0</v>
      </c>
      <c r="I62" s="612">
        <v>0</v>
      </c>
      <c r="J62" s="612">
        <v>0</v>
      </c>
      <c r="K62" s="612">
        <v>0</v>
      </c>
      <c r="L62" s="612">
        <v>0</v>
      </c>
      <c r="M62" s="612">
        <v>0</v>
      </c>
      <c r="N62" s="612">
        <v>0</v>
      </c>
      <c r="O62" s="612">
        <v>0</v>
      </c>
      <c r="P62" s="612">
        <v>0</v>
      </c>
      <c r="Q62" s="612">
        <v>0</v>
      </c>
      <c r="R62" s="612">
        <v>0</v>
      </c>
      <c r="S62" s="612">
        <v>0</v>
      </c>
      <c r="T62" s="612">
        <v>0</v>
      </c>
      <c r="U62" s="612">
        <v>0</v>
      </c>
      <c r="V62" s="612">
        <v>0</v>
      </c>
      <c r="W62" s="612">
        <v>0</v>
      </c>
      <c r="X62" s="612">
        <v>0</v>
      </c>
      <c r="Y62" s="612">
        <v>0</v>
      </c>
      <c r="Z62" s="612">
        <v>0</v>
      </c>
      <c r="AA62" s="612">
        <v>0</v>
      </c>
      <c r="AB62" s="612">
        <v>0</v>
      </c>
      <c r="AC62" s="612">
        <v>0</v>
      </c>
      <c r="AD62" s="612">
        <v>0</v>
      </c>
      <c r="AE62" s="612">
        <v>0</v>
      </c>
      <c r="AF62" s="612">
        <v>0</v>
      </c>
      <c r="AG62" s="612">
        <v>0</v>
      </c>
      <c r="AH62" s="612">
        <v>0</v>
      </c>
      <c r="AI62" s="612">
        <v>0</v>
      </c>
      <c r="AJ62" s="612">
        <v>0</v>
      </c>
      <c r="AK62" s="612">
        <v>0</v>
      </c>
      <c r="AL62" s="612">
        <v>0</v>
      </c>
      <c r="AM62" s="612">
        <v>0</v>
      </c>
      <c r="AN62" s="612">
        <v>0</v>
      </c>
      <c r="AO62" s="612">
        <v>0</v>
      </c>
      <c r="AP62" s="612">
        <v>0</v>
      </c>
      <c r="AQ62" s="612">
        <v>0</v>
      </c>
      <c r="AR62" s="612">
        <v>0</v>
      </c>
      <c r="AS62" s="612">
        <v>0</v>
      </c>
      <c r="AT62" s="612">
        <v>0</v>
      </c>
      <c r="AU62" s="612">
        <v>0</v>
      </c>
      <c r="AV62" s="612">
        <v>0</v>
      </c>
      <c r="AW62" s="612">
        <v>0</v>
      </c>
      <c r="AX62" s="612">
        <v>0</v>
      </c>
      <c r="AY62" s="612">
        <v>0</v>
      </c>
      <c r="AZ62" s="612">
        <v>0</v>
      </c>
      <c r="BA62" s="612">
        <v>0</v>
      </c>
      <c r="BB62" s="612">
        <v>0</v>
      </c>
      <c r="BC62" s="612">
        <v>0</v>
      </c>
      <c r="BD62" s="612">
        <v>0</v>
      </c>
      <c r="BE62" s="612">
        <v>0</v>
      </c>
      <c r="BF62" s="612">
        <v>0</v>
      </c>
      <c r="BG62" s="612">
        <v>0</v>
      </c>
      <c r="BH62" s="612">
        <v>0</v>
      </c>
      <c r="BI62" s="612">
        <v>0</v>
      </c>
      <c r="BJ62" s="612">
        <v>0</v>
      </c>
      <c r="BK62" s="612">
        <v>0</v>
      </c>
      <c r="BL62" s="612">
        <v>0</v>
      </c>
      <c r="BM62" s="612">
        <v>0</v>
      </c>
      <c r="BN62" s="612">
        <v>0</v>
      </c>
      <c r="BO62" s="612">
        <v>0</v>
      </c>
      <c r="BP62" s="612">
        <v>0</v>
      </c>
      <c r="BQ62" s="612">
        <v>13</v>
      </c>
      <c r="BR62" s="612">
        <v>198</v>
      </c>
      <c r="BS62" s="612">
        <v>588</v>
      </c>
      <c r="BT62" s="612">
        <v>1045</v>
      </c>
      <c r="BU62" s="612">
        <v>1541</v>
      </c>
      <c r="BV62" s="612">
        <v>1898</v>
      </c>
      <c r="BW62" s="612">
        <v>2057</v>
      </c>
      <c r="BX62" s="545">
        <v>2330</v>
      </c>
      <c r="BY62" s="545">
        <v>2524</v>
      </c>
      <c r="BZ62" s="545">
        <v>2826</v>
      </c>
      <c r="CA62" s="545">
        <v>3151</v>
      </c>
      <c r="CB62" s="545">
        <v>3519</v>
      </c>
      <c r="CC62" s="545">
        <v>3861</v>
      </c>
      <c r="CD62" s="545">
        <v>4159</v>
      </c>
      <c r="CE62" s="545">
        <v>4434</v>
      </c>
      <c r="CF62" s="545">
        <v>4728</v>
      </c>
      <c r="CG62" s="547">
        <v>5055</v>
      </c>
    </row>
    <row r="63" spans="1:86" x14ac:dyDescent="0.35">
      <c r="B63" s="486" t="s">
        <v>500</v>
      </c>
      <c r="C63" s="618"/>
      <c r="D63" s="612">
        <v>0</v>
      </c>
      <c r="E63" s="612">
        <v>0</v>
      </c>
      <c r="F63" s="612">
        <v>0</v>
      </c>
      <c r="G63" s="612">
        <v>0</v>
      </c>
      <c r="H63" s="612">
        <v>0</v>
      </c>
      <c r="I63" s="612">
        <v>0</v>
      </c>
      <c r="J63" s="612">
        <v>0</v>
      </c>
      <c r="K63" s="612">
        <v>0</v>
      </c>
      <c r="L63" s="612">
        <v>0</v>
      </c>
      <c r="M63" s="612">
        <v>0</v>
      </c>
      <c r="N63" s="612">
        <v>0</v>
      </c>
      <c r="O63" s="612">
        <v>0</v>
      </c>
      <c r="P63" s="612">
        <v>0</v>
      </c>
      <c r="Q63" s="612">
        <v>0</v>
      </c>
      <c r="R63" s="612">
        <v>0</v>
      </c>
      <c r="S63" s="612">
        <v>0</v>
      </c>
      <c r="T63" s="612">
        <v>0</v>
      </c>
      <c r="U63" s="612">
        <v>0</v>
      </c>
      <c r="V63" s="612">
        <v>0</v>
      </c>
      <c r="W63" s="612">
        <v>0</v>
      </c>
      <c r="X63" s="612">
        <v>0</v>
      </c>
      <c r="Y63" s="612">
        <v>0</v>
      </c>
      <c r="Z63" s="612">
        <v>0</v>
      </c>
      <c r="AA63" s="612">
        <v>0</v>
      </c>
      <c r="AB63" s="612">
        <v>0</v>
      </c>
      <c r="AC63" s="612">
        <v>0</v>
      </c>
      <c r="AD63" s="612">
        <v>0</v>
      </c>
      <c r="AE63" s="612">
        <v>0</v>
      </c>
      <c r="AF63" s="612">
        <v>0</v>
      </c>
      <c r="AG63" s="612">
        <v>0</v>
      </c>
      <c r="AH63" s="612">
        <v>0</v>
      </c>
      <c r="AI63" s="612">
        <v>0</v>
      </c>
      <c r="AJ63" s="612">
        <v>0</v>
      </c>
      <c r="AK63" s="612">
        <v>0</v>
      </c>
      <c r="AL63" s="612">
        <v>0</v>
      </c>
      <c r="AM63" s="612">
        <v>0</v>
      </c>
      <c r="AN63" s="612">
        <v>0</v>
      </c>
      <c r="AO63" s="612">
        <v>0</v>
      </c>
      <c r="AP63" s="612">
        <v>0</v>
      </c>
      <c r="AQ63" s="612">
        <v>0</v>
      </c>
      <c r="AR63" s="612">
        <v>0</v>
      </c>
      <c r="AS63" s="612">
        <v>0</v>
      </c>
      <c r="AT63" s="612">
        <v>0</v>
      </c>
      <c r="AU63" s="612">
        <v>0</v>
      </c>
      <c r="AV63" s="612">
        <v>0</v>
      </c>
      <c r="AW63" s="612">
        <v>0</v>
      </c>
      <c r="AX63" s="612">
        <v>0</v>
      </c>
      <c r="AY63" s="612">
        <v>0</v>
      </c>
      <c r="AZ63" s="612">
        <v>0</v>
      </c>
      <c r="BA63" s="612">
        <v>0</v>
      </c>
      <c r="BB63" s="612">
        <v>0</v>
      </c>
      <c r="BC63" s="612">
        <v>0</v>
      </c>
      <c r="BD63" s="612">
        <v>0</v>
      </c>
      <c r="BE63" s="612">
        <v>0</v>
      </c>
      <c r="BF63" s="612">
        <v>0</v>
      </c>
      <c r="BG63" s="612">
        <v>0</v>
      </c>
      <c r="BH63" s="612">
        <v>0</v>
      </c>
      <c r="BI63" s="612">
        <v>0</v>
      </c>
      <c r="BJ63" s="612">
        <v>0</v>
      </c>
      <c r="BK63" s="612">
        <v>0</v>
      </c>
      <c r="BL63" s="612">
        <v>0</v>
      </c>
      <c r="BM63" s="612">
        <v>0</v>
      </c>
      <c r="BN63" s="612">
        <v>0</v>
      </c>
      <c r="BO63" s="612">
        <v>0</v>
      </c>
      <c r="BP63" s="612">
        <v>0</v>
      </c>
      <c r="BQ63" s="612">
        <v>12</v>
      </c>
      <c r="BR63" s="612">
        <v>182</v>
      </c>
      <c r="BS63" s="612">
        <v>564</v>
      </c>
      <c r="BT63" s="612">
        <v>958</v>
      </c>
      <c r="BU63" s="612">
        <v>1379</v>
      </c>
      <c r="BV63" s="612">
        <v>1699</v>
      </c>
      <c r="BW63" s="612">
        <v>1778</v>
      </c>
      <c r="BX63" s="545">
        <v>2012</v>
      </c>
      <c r="BY63" s="545">
        <v>2155</v>
      </c>
      <c r="BZ63" s="545">
        <v>2401</v>
      </c>
      <c r="CA63" s="545">
        <v>2664</v>
      </c>
      <c r="CB63" s="545">
        <v>2969</v>
      </c>
      <c r="CC63" s="545">
        <v>3248</v>
      </c>
      <c r="CD63" s="545">
        <v>3505</v>
      </c>
      <c r="CE63" s="545">
        <v>3760</v>
      </c>
      <c r="CF63" s="545">
        <v>3989</v>
      </c>
      <c r="CG63" s="547">
        <v>4213</v>
      </c>
      <c r="CH63" s="619"/>
    </row>
    <row r="64" spans="1:86" x14ac:dyDescent="0.35">
      <c r="B64" s="486" t="s">
        <v>501</v>
      </c>
      <c r="C64" s="618"/>
      <c r="D64" s="612">
        <v>0</v>
      </c>
      <c r="E64" s="612">
        <v>0</v>
      </c>
      <c r="F64" s="612">
        <v>0</v>
      </c>
      <c r="G64" s="612">
        <v>0</v>
      </c>
      <c r="H64" s="612">
        <v>0</v>
      </c>
      <c r="I64" s="612">
        <v>0</v>
      </c>
      <c r="J64" s="612">
        <v>0</v>
      </c>
      <c r="K64" s="612">
        <v>0</v>
      </c>
      <c r="L64" s="612">
        <v>0</v>
      </c>
      <c r="M64" s="612">
        <v>0</v>
      </c>
      <c r="N64" s="612">
        <v>0</v>
      </c>
      <c r="O64" s="612">
        <v>0</v>
      </c>
      <c r="P64" s="612">
        <v>0</v>
      </c>
      <c r="Q64" s="612">
        <v>0</v>
      </c>
      <c r="R64" s="612">
        <v>0</v>
      </c>
      <c r="S64" s="612">
        <v>0</v>
      </c>
      <c r="T64" s="612">
        <v>0</v>
      </c>
      <c r="U64" s="612">
        <v>0</v>
      </c>
      <c r="V64" s="612">
        <v>0</v>
      </c>
      <c r="W64" s="612">
        <v>0</v>
      </c>
      <c r="X64" s="612">
        <v>0</v>
      </c>
      <c r="Y64" s="612">
        <v>0</v>
      </c>
      <c r="Z64" s="612">
        <v>0</v>
      </c>
      <c r="AA64" s="612">
        <v>0</v>
      </c>
      <c r="AB64" s="612">
        <v>0</v>
      </c>
      <c r="AC64" s="612">
        <v>0</v>
      </c>
      <c r="AD64" s="612">
        <v>0</v>
      </c>
      <c r="AE64" s="612">
        <v>0</v>
      </c>
      <c r="AF64" s="612">
        <v>0</v>
      </c>
      <c r="AG64" s="612">
        <v>0</v>
      </c>
      <c r="AH64" s="612">
        <v>0</v>
      </c>
      <c r="AI64" s="612">
        <v>0</v>
      </c>
      <c r="AJ64" s="612">
        <v>0</v>
      </c>
      <c r="AK64" s="612">
        <v>0</v>
      </c>
      <c r="AL64" s="612">
        <v>0</v>
      </c>
      <c r="AM64" s="612">
        <v>0</v>
      </c>
      <c r="AN64" s="612">
        <v>0</v>
      </c>
      <c r="AO64" s="612">
        <v>0</v>
      </c>
      <c r="AP64" s="612">
        <v>0</v>
      </c>
      <c r="AQ64" s="612">
        <v>0</v>
      </c>
      <c r="AR64" s="612">
        <v>0</v>
      </c>
      <c r="AS64" s="612">
        <v>0</v>
      </c>
      <c r="AT64" s="612">
        <v>0</v>
      </c>
      <c r="AU64" s="612">
        <v>0</v>
      </c>
      <c r="AV64" s="612">
        <v>0</v>
      </c>
      <c r="AW64" s="612">
        <v>0</v>
      </c>
      <c r="AX64" s="612">
        <v>0</v>
      </c>
      <c r="AY64" s="612">
        <v>0</v>
      </c>
      <c r="AZ64" s="612">
        <v>0</v>
      </c>
      <c r="BA64" s="612">
        <v>0</v>
      </c>
      <c r="BB64" s="612">
        <v>0</v>
      </c>
      <c r="BC64" s="612">
        <v>0</v>
      </c>
      <c r="BD64" s="612">
        <v>0</v>
      </c>
      <c r="BE64" s="612">
        <v>0</v>
      </c>
      <c r="BF64" s="612">
        <v>0</v>
      </c>
      <c r="BG64" s="612">
        <v>0</v>
      </c>
      <c r="BH64" s="612">
        <v>0</v>
      </c>
      <c r="BI64" s="612">
        <v>0</v>
      </c>
      <c r="BJ64" s="612">
        <v>0</v>
      </c>
      <c r="BK64" s="612">
        <v>0</v>
      </c>
      <c r="BL64" s="612">
        <v>0</v>
      </c>
      <c r="BM64" s="612">
        <v>0</v>
      </c>
      <c r="BN64" s="612">
        <v>0</v>
      </c>
      <c r="BO64" s="612">
        <v>0</v>
      </c>
      <c r="BP64" s="612">
        <v>0</v>
      </c>
      <c r="BQ64" s="612">
        <v>1</v>
      </c>
      <c r="BR64" s="612">
        <v>16</v>
      </c>
      <c r="BS64" s="612">
        <v>24</v>
      </c>
      <c r="BT64" s="612">
        <v>87</v>
      </c>
      <c r="BU64" s="612">
        <v>162</v>
      </c>
      <c r="BV64" s="612">
        <v>200</v>
      </c>
      <c r="BW64" s="612">
        <v>279</v>
      </c>
      <c r="BX64" s="545">
        <v>318</v>
      </c>
      <c r="BY64" s="545">
        <v>369</v>
      </c>
      <c r="BZ64" s="545">
        <v>426</v>
      </c>
      <c r="CA64" s="545">
        <v>488</v>
      </c>
      <c r="CB64" s="545">
        <v>550</v>
      </c>
      <c r="CC64" s="545">
        <v>614</v>
      </c>
      <c r="CD64" s="545">
        <v>653</v>
      </c>
      <c r="CE64" s="545">
        <v>674</v>
      </c>
      <c r="CF64" s="545">
        <v>739</v>
      </c>
      <c r="CG64" s="547">
        <v>842</v>
      </c>
    </row>
    <row r="65" spans="1:86" x14ac:dyDescent="0.35">
      <c r="B65" s="486" t="s">
        <v>448</v>
      </c>
      <c r="C65" s="618"/>
      <c r="D65" s="612">
        <v>0</v>
      </c>
      <c r="E65" s="612">
        <v>0</v>
      </c>
      <c r="F65" s="612">
        <v>0</v>
      </c>
      <c r="G65" s="612">
        <v>0</v>
      </c>
      <c r="H65" s="612">
        <v>0</v>
      </c>
      <c r="I65" s="612">
        <v>0</v>
      </c>
      <c r="J65" s="612">
        <v>0</v>
      </c>
      <c r="K65" s="612">
        <v>0</v>
      </c>
      <c r="L65" s="612">
        <v>0</v>
      </c>
      <c r="M65" s="612">
        <v>0</v>
      </c>
      <c r="N65" s="612">
        <v>0</v>
      </c>
      <c r="O65" s="612">
        <v>0</v>
      </c>
      <c r="P65" s="612">
        <v>0</v>
      </c>
      <c r="Q65" s="612">
        <v>0</v>
      </c>
      <c r="R65" s="612">
        <v>0</v>
      </c>
      <c r="S65" s="612">
        <v>0</v>
      </c>
      <c r="T65" s="612">
        <v>0</v>
      </c>
      <c r="U65" s="612">
        <v>0</v>
      </c>
      <c r="V65" s="612">
        <v>0</v>
      </c>
      <c r="W65" s="612">
        <v>0</v>
      </c>
      <c r="X65" s="612">
        <v>0</v>
      </c>
      <c r="Y65" s="612">
        <v>0</v>
      </c>
      <c r="Z65" s="612">
        <v>0</v>
      </c>
      <c r="AA65" s="612">
        <v>0</v>
      </c>
      <c r="AB65" s="612">
        <v>0</v>
      </c>
      <c r="AC65" s="612">
        <v>0</v>
      </c>
      <c r="AD65" s="612">
        <v>0</v>
      </c>
      <c r="AE65" s="612">
        <v>0</v>
      </c>
      <c r="AF65" s="612">
        <v>0</v>
      </c>
      <c r="AG65" s="612">
        <v>0</v>
      </c>
      <c r="AH65" s="612">
        <v>0</v>
      </c>
      <c r="AI65" s="612">
        <v>0</v>
      </c>
      <c r="AJ65" s="612">
        <v>0</v>
      </c>
      <c r="AK65" s="612">
        <v>0</v>
      </c>
      <c r="AL65" s="612">
        <v>0</v>
      </c>
      <c r="AM65" s="612">
        <v>0</v>
      </c>
      <c r="AN65" s="612">
        <v>0</v>
      </c>
      <c r="AO65" s="612">
        <v>0</v>
      </c>
      <c r="AP65" s="612">
        <v>0</v>
      </c>
      <c r="AQ65" s="612">
        <v>0</v>
      </c>
      <c r="AR65" s="612">
        <v>0</v>
      </c>
      <c r="AS65" s="612">
        <v>0</v>
      </c>
      <c r="AT65" s="612">
        <v>0</v>
      </c>
      <c r="AU65" s="612">
        <v>0</v>
      </c>
      <c r="AV65" s="612">
        <v>0</v>
      </c>
      <c r="AW65" s="612">
        <v>0</v>
      </c>
      <c r="AX65" s="612">
        <v>0</v>
      </c>
      <c r="AY65" s="612">
        <v>0</v>
      </c>
      <c r="AZ65" s="612">
        <v>0</v>
      </c>
      <c r="BA65" s="612">
        <v>0</v>
      </c>
      <c r="BB65" s="612">
        <v>0</v>
      </c>
      <c r="BC65" s="612">
        <v>0</v>
      </c>
      <c r="BD65" s="612">
        <v>0</v>
      </c>
      <c r="BE65" s="612">
        <v>0</v>
      </c>
      <c r="BF65" s="612">
        <v>0</v>
      </c>
      <c r="BG65" s="612">
        <v>0</v>
      </c>
      <c r="BH65" s="612">
        <v>0</v>
      </c>
      <c r="BI65" s="612">
        <v>0</v>
      </c>
      <c r="BJ65" s="612">
        <v>0</v>
      </c>
      <c r="BK65" s="612">
        <v>0</v>
      </c>
      <c r="BL65" s="612">
        <v>0</v>
      </c>
      <c r="BM65" s="612">
        <v>0</v>
      </c>
      <c r="BN65" s="612">
        <v>0</v>
      </c>
      <c r="BO65" s="612">
        <v>0</v>
      </c>
      <c r="BP65" s="612">
        <v>0</v>
      </c>
      <c r="BQ65" s="612">
        <v>0</v>
      </c>
      <c r="BR65" s="612">
        <v>2</v>
      </c>
      <c r="BS65" s="612">
        <v>6</v>
      </c>
      <c r="BT65" s="612">
        <v>12</v>
      </c>
      <c r="BU65" s="612">
        <v>17</v>
      </c>
      <c r="BV65" s="612">
        <v>21</v>
      </c>
      <c r="BW65" s="612">
        <v>23</v>
      </c>
      <c r="BX65" s="545">
        <v>26</v>
      </c>
      <c r="BY65" s="545">
        <v>28</v>
      </c>
      <c r="BZ65" s="545">
        <v>31</v>
      </c>
      <c r="CA65" s="545">
        <v>35</v>
      </c>
      <c r="CB65" s="545">
        <v>39</v>
      </c>
      <c r="CC65" s="545">
        <v>43</v>
      </c>
      <c r="CD65" s="545">
        <v>46</v>
      </c>
      <c r="CE65" s="545">
        <v>49</v>
      </c>
      <c r="CF65" s="545">
        <v>52</v>
      </c>
      <c r="CG65" s="547">
        <v>56</v>
      </c>
      <c r="CH65" s="619"/>
    </row>
    <row r="66" spans="1:86" x14ac:dyDescent="0.35">
      <c r="A66" s="479"/>
      <c r="B66" s="486" t="s">
        <v>500</v>
      </c>
      <c r="C66" s="618"/>
      <c r="D66" s="612"/>
      <c r="E66" s="612"/>
      <c r="F66" s="612"/>
      <c r="G66" s="612"/>
      <c r="H66" s="612"/>
      <c r="I66" s="612"/>
      <c r="J66" s="612"/>
      <c r="K66" s="612"/>
      <c r="L66" s="612"/>
      <c r="M66" s="612"/>
      <c r="N66" s="612"/>
      <c r="O66" s="612"/>
      <c r="P66" s="612"/>
      <c r="Q66" s="612"/>
      <c r="R66" s="612"/>
      <c r="S66" s="612"/>
      <c r="T66" s="612"/>
      <c r="U66" s="612"/>
      <c r="V66" s="612"/>
      <c r="W66" s="612"/>
      <c r="X66" s="612"/>
      <c r="Y66" s="612"/>
      <c r="Z66" s="612"/>
      <c r="AA66" s="612"/>
      <c r="AB66" s="612"/>
      <c r="AC66" s="612"/>
      <c r="AD66" s="612"/>
      <c r="AE66" s="612"/>
      <c r="AF66" s="612"/>
      <c r="AG66" s="612"/>
      <c r="AH66" s="612"/>
      <c r="AI66" s="612"/>
      <c r="AJ66" s="612"/>
      <c r="AK66" s="612"/>
      <c r="AL66" s="612"/>
      <c r="AM66" s="612"/>
      <c r="AN66" s="612"/>
      <c r="AO66" s="612"/>
      <c r="AP66" s="612"/>
      <c r="AQ66" s="612"/>
      <c r="AR66" s="612"/>
      <c r="AS66" s="612"/>
      <c r="AT66" s="612"/>
      <c r="AU66" s="612"/>
      <c r="AV66" s="612"/>
      <c r="AW66" s="612"/>
      <c r="AX66" s="612"/>
      <c r="AY66" s="612"/>
      <c r="AZ66" s="612"/>
      <c r="BA66" s="612"/>
      <c r="BB66" s="612"/>
      <c r="BC66" s="612"/>
      <c r="BD66" s="612"/>
      <c r="BE66" s="612"/>
      <c r="BF66" s="612"/>
      <c r="BG66" s="612"/>
      <c r="BH66" s="612"/>
      <c r="BI66" s="612"/>
      <c r="BJ66" s="612"/>
      <c r="BK66" s="612"/>
      <c r="BL66" s="612"/>
      <c r="BM66" s="612"/>
      <c r="BN66" s="612"/>
      <c r="BO66" s="612"/>
      <c r="BP66" s="612"/>
      <c r="BQ66" s="612">
        <v>0</v>
      </c>
      <c r="BR66" s="612">
        <v>2</v>
      </c>
      <c r="BS66" s="612">
        <v>6</v>
      </c>
      <c r="BT66" s="612">
        <v>11</v>
      </c>
      <c r="BU66" s="612">
        <v>15</v>
      </c>
      <c r="BV66" s="612">
        <v>19</v>
      </c>
      <c r="BW66" s="612">
        <v>20</v>
      </c>
      <c r="BX66" s="545">
        <v>22</v>
      </c>
      <c r="BY66" s="545">
        <v>24</v>
      </c>
      <c r="BZ66" s="545">
        <v>26</v>
      </c>
      <c r="CA66" s="545">
        <v>29</v>
      </c>
      <c r="CB66" s="545">
        <v>33</v>
      </c>
      <c r="CC66" s="545">
        <v>36</v>
      </c>
      <c r="CD66" s="545">
        <v>39</v>
      </c>
      <c r="CE66" s="545">
        <v>41</v>
      </c>
      <c r="CF66" s="545">
        <v>44</v>
      </c>
      <c r="CG66" s="547">
        <v>46</v>
      </c>
    </row>
    <row r="67" spans="1:86" x14ac:dyDescent="0.35">
      <c r="A67" s="479"/>
      <c r="B67" s="486" t="s">
        <v>501</v>
      </c>
      <c r="C67" s="618"/>
      <c r="D67" s="612"/>
      <c r="E67" s="612"/>
      <c r="F67" s="612"/>
      <c r="G67" s="612"/>
      <c r="H67" s="612"/>
      <c r="I67" s="612"/>
      <c r="J67" s="612"/>
      <c r="K67" s="612"/>
      <c r="L67" s="612"/>
      <c r="M67" s="612"/>
      <c r="N67" s="612"/>
      <c r="O67" s="612"/>
      <c r="P67" s="612"/>
      <c r="Q67" s="612"/>
      <c r="R67" s="612"/>
      <c r="S67" s="612"/>
      <c r="T67" s="612"/>
      <c r="U67" s="612"/>
      <c r="V67" s="612"/>
      <c r="W67" s="612"/>
      <c r="X67" s="612"/>
      <c r="Y67" s="612"/>
      <c r="Z67" s="612"/>
      <c r="AA67" s="612"/>
      <c r="AB67" s="612"/>
      <c r="AC67" s="612"/>
      <c r="AD67" s="612"/>
      <c r="AE67" s="612"/>
      <c r="AF67" s="612"/>
      <c r="AG67" s="612"/>
      <c r="AH67" s="612"/>
      <c r="AI67" s="612"/>
      <c r="AJ67" s="612"/>
      <c r="AK67" s="612"/>
      <c r="AL67" s="612"/>
      <c r="AM67" s="612"/>
      <c r="AN67" s="612"/>
      <c r="AO67" s="612"/>
      <c r="AP67" s="612"/>
      <c r="AQ67" s="612"/>
      <c r="AR67" s="612"/>
      <c r="AS67" s="612"/>
      <c r="AT67" s="612"/>
      <c r="AU67" s="612"/>
      <c r="AV67" s="612"/>
      <c r="AW67" s="612"/>
      <c r="AX67" s="612"/>
      <c r="AY67" s="612"/>
      <c r="AZ67" s="612"/>
      <c r="BA67" s="612"/>
      <c r="BB67" s="612"/>
      <c r="BC67" s="612"/>
      <c r="BD67" s="612"/>
      <c r="BE67" s="612"/>
      <c r="BF67" s="612"/>
      <c r="BG67" s="612"/>
      <c r="BH67" s="612"/>
      <c r="BI67" s="612"/>
      <c r="BJ67" s="612"/>
      <c r="BK67" s="612"/>
      <c r="BL67" s="612"/>
      <c r="BM67" s="612"/>
      <c r="BN67" s="612"/>
      <c r="BO67" s="612"/>
      <c r="BP67" s="612"/>
      <c r="BQ67" s="612">
        <v>0</v>
      </c>
      <c r="BR67" s="612">
        <v>0</v>
      </c>
      <c r="BS67" s="612">
        <v>0</v>
      </c>
      <c r="BT67" s="612">
        <v>1</v>
      </c>
      <c r="BU67" s="612">
        <v>2</v>
      </c>
      <c r="BV67" s="612">
        <v>2</v>
      </c>
      <c r="BW67" s="612">
        <v>3</v>
      </c>
      <c r="BX67" s="545">
        <v>4</v>
      </c>
      <c r="BY67" s="545">
        <v>4</v>
      </c>
      <c r="BZ67" s="545">
        <v>5</v>
      </c>
      <c r="CA67" s="545">
        <v>6</v>
      </c>
      <c r="CB67" s="545">
        <v>6</v>
      </c>
      <c r="CC67" s="545">
        <v>7</v>
      </c>
      <c r="CD67" s="545">
        <v>7</v>
      </c>
      <c r="CE67" s="545">
        <v>8</v>
      </c>
      <c r="CF67" s="545">
        <v>8</v>
      </c>
      <c r="CG67" s="547">
        <v>10</v>
      </c>
    </row>
    <row r="68" spans="1:86" ht="27" customHeight="1" x14ac:dyDescent="0.35">
      <c r="A68" s="479"/>
      <c r="B68" s="487" t="s">
        <v>634</v>
      </c>
      <c r="C68" s="618"/>
      <c r="D68" s="612"/>
      <c r="E68" s="612"/>
      <c r="F68" s="612"/>
      <c r="G68" s="612"/>
      <c r="H68" s="612"/>
      <c r="I68" s="612"/>
      <c r="J68" s="612"/>
      <c r="K68" s="612"/>
      <c r="L68" s="612"/>
      <c r="M68" s="612"/>
      <c r="N68" s="612"/>
      <c r="O68" s="612"/>
      <c r="P68" s="612"/>
      <c r="Q68" s="612"/>
      <c r="R68" s="612"/>
      <c r="S68" s="612"/>
      <c r="T68" s="612"/>
      <c r="U68" s="612"/>
      <c r="V68" s="612"/>
      <c r="W68" s="612"/>
      <c r="X68" s="612"/>
      <c r="Y68" s="612"/>
      <c r="Z68" s="612"/>
      <c r="AA68" s="612"/>
      <c r="AB68" s="612"/>
      <c r="AC68" s="612"/>
      <c r="AD68" s="612"/>
      <c r="AE68" s="612"/>
      <c r="AF68" s="612"/>
      <c r="AG68" s="612"/>
      <c r="AH68" s="612"/>
      <c r="AI68" s="612"/>
      <c r="AJ68" s="612"/>
      <c r="AK68" s="612"/>
      <c r="AL68" s="612"/>
      <c r="AM68" s="612"/>
      <c r="AN68" s="612"/>
      <c r="AO68" s="612"/>
      <c r="AP68" s="612"/>
      <c r="AQ68" s="612"/>
      <c r="AR68" s="612"/>
      <c r="AS68" s="612"/>
      <c r="AT68" s="612"/>
      <c r="AU68" s="612"/>
      <c r="AV68" s="612"/>
      <c r="AW68" s="612"/>
      <c r="AX68" s="612"/>
      <c r="AY68" s="612"/>
      <c r="AZ68" s="612"/>
      <c r="BA68" s="612"/>
      <c r="BB68" s="612"/>
      <c r="BC68" s="612"/>
      <c r="BD68" s="612"/>
      <c r="BE68" s="612"/>
      <c r="BF68" s="612"/>
      <c r="BG68" s="612"/>
      <c r="BH68" s="612"/>
      <c r="BI68" s="612"/>
      <c r="BJ68" s="612"/>
      <c r="BK68" s="612"/>
      <c r="BL68" s="612"/>
      <c r="BM68" s="612"/>
      <c r="BN68" s="612"/>
      <c r="BO68" s="612"/>
      <c r="BP68" s="612"/>
      <c r="BQ68" s="612">
        <v>0</v>
      </c>
      <c r="BR68" s="612">
        <v>0</v>
      </c>
      <c r="BS68" s="612">
        <v>0</v>
      </c>
      <c r="BT68" s="612">
        <v>0</v>
      </c>
      <c r="BU68" s="612">
        <v>1</v>
      </c>
      <c r="BV68" s="612">
        <v>1</v>
      </c>
      <c r="BW68" s="612">
        <v>1</v>
      </c>
      <c r="BX68" s="545">
        <v>2</v>
      </c>
      <c r="BY68" s="545">
        <v>2</v>
      </c>
      <c r="BZ68" s="545">
        <v>2</v>
      </c>
      <c r="CA68" s="545">
        <v>2</v>
      </c>
      <c r="CB68" s="545">
        <v>2</v>
      </c>
      <c r="CC68" s="545">
        <v>3</v>
      </c>
      <c r="CD68" s="545">
        <v>3</v>
      </c>
      <c r="CE68" s="545">
        <v>3</v>
      </c>
      <c r="CF68" s="545">
        <v>3</v>
      </c>
      <c r="CG68" s="547">
        <v>4</v>
      </c>
    </row>
    <row r="69" spans="1:86" ht="25.5" customHeight="1" x14ac:dyDescent="0.35">
      <c r="A69" s="479"/>
      <c r="B69" s="511" t="s">
        <v>353</v>
      </c>
      <c r="C69" s="618"/>
      <c r="D69" s="612"/>
      <c r="E69" s="612"/>
      <c r="F69" s="612"/>
      <c r="G69" s="612"/>
      <c r="H69" s="612"/>
      <c r="I69" s="612"/>
      <c r="J69" s="612"/>
      <c r="K69" s="612"/>
      <c r="L69" s="612"/>
      <c r="M69" s="612"/>
      <c r="N69" s="612"/>
      <c r="O69" s="612"/>
      <c r="P69" s="612"/>
      <c r="Q69" s="612"/>
      <c r="R69" s="612"/>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2"/>
      <c r="AQ69" s="612"/>
      <c r="AR69" s="612"/>
      <c r="AS69" s="612"/>
      <c r="AT69" s="612"/>
      <c r="AU69" s="612"/>
      <c r="AV69" s="612"/>
      <c r="AW69" s="612"/>
      <c r="AX69" s="612"/>
      <c r="AY69" s="612"/>
      <c r="AZ69" s="612"/>
      <c r="BA69" s="612"/>
      <c r="BB69" s="612"/>
      <c r="BC69" s="612"/>
      <c r="BD69" s="612"/>
      <c r="BE69" s="612"/>
      <c r="BF69" s="612"/>
      <c r="BG69" s="612"/>
      <c r="BH69" s="612"/>
      <c r="BI69" s="612"/>
      <c r="BJ69" s="612"/>
      <c r="BK69" s="612"/>
      <c r="BL69" s="612"/>
      <c r="BM69" s="612"/>
      <c r="BN69" s="612"/>
      <c r="BO69" s="612"/>
      <c r="BP69" s="612"/>
      <c r="BQ69" s="611">
        <v>1</v>
      </c>
      <c r="BR69" s="611">
        <v>1</v>
      </c>
      <c r="BS69" s="611">
        <v>1</v>
      </c>
      <c r="BT69" s="611">
        <v>1</v>
      </c>
      <c r="BU69" s="611">
        <v>1</v>
      </c>
      <c r="BV69" s="611">
        <v>1</v>
      </c>
      <c r="BW69" s="611">
        <v>1</v>
      </c>
      <c r="BX69" s="549">
        <v>1</v>
      </c>
      <c r="BY69" s="549">
        <v>1</v>
      </c>
      <c r="BZ69" s="549">
        <v>1</v>
      </c>
      <c r="CA69" s="549">
        <v>2</v>
      </c>
      <c r="CB69" s="549">
        <v>2</v>
      </c>
      <c r="CC69" s="549">
        <v>2</v>
      </c>
      <c r="CD69" s="549">
        <v>2</v>
      </c>
      <c r="CE69" s="549">
        <v>3</v>
      </c>
      <c r="CF69" s="549">
        <v>3</v>
      </c>
      <c r="CG69" s="550">
        <v>3</v>
      </c>
    </row>
    <row r="70" spans="1:86" s="252" customFormat="1" ht="26.25" customHeight="1" x14ac:dyDescent="0.35">
      <c r="B70" s="511" t="s">
        <v>355</v>
      </c>
      <c r="C70" s="510"/>
      <c r="D70" s="612">
        <v>0</v>
      </c>
      <c r="E70" s="612">
        <v>0</v>
      </c>
      <c r="F70" s="612">
        <v>0</v>
      </c>
      <c r="G70" s="612">
        <v>0</v>
      </c>
      <c r="H70" s="612">
        <v>0</v>
      </c>
      <c r="I70" s="612">
        <v>0</v>
      </c>
      <c r="J70" s="612">
        <v>0</v>
      </c>
      <c r="K70" s="612">
        <v>0</v>
      </c>
      <c r="L70" s="612">
        <v>0</v>
      </c>
      <c r="M70" s="612">
        <v>0</v>
      </c>
      <c r="N70" s="612">
        <v>0</v>
      </c>
      <c r="O70" s="612">
        <v>0</v>
      </c>
      <c r="P70" s="612">
        <v>0</v>
      </c>
      <c r="Q70" s="612">
        <v>0</v>
      </c>
      <c r="R70" s="612">
        <v>0</v>
      </c>
      <c r="S70" s="612">
        <v>0</v>
      </c>
      <c r="T70" s="612">
        <v>0</v>
      </c>
      <c r="U70" s="612">
        <v>0</v>
      </c>
      <c r="V70" s="612">
        <v>0</v>
      </c>
      <c r="W70" s="612">
        <v>0</v>
      </c>
      <c r="X70" s="612">
        <v>0</v>
      </c>
      <c r="Y70" s="612">
        <v>0</v>
      </c>
      <c r="Z70" s="612">
        <v>0</v>
      </c>
      <c r="AA70" s="612">
        <v>0</v>
      </c>
      <c r="AB70" s="612">
        <v>0</v>
      </c>
      <c r="AC70" s="612">
        <v>0</v>
      </c>
      <c r="AD70" s="612">
        <v>0</v>
      </c>
      <c r="AE70" s="612">
        <v>0</v>
      </c>
      <c r="AF70" s="612">
        <v>0</v>
      </c>
      <c r="AG70" s="612">
        <v>0</v>
      </c>
      <c r="AH70" s="612">
        <v>0</v>
      </c>
      <c r="AI70" s="612">
        <v>0</v>
      </c>
      <c r="AJ70" s="612">
        <v>0</v>
      </c>
      <c r="AK70" s="612">
        <v>0</v>
      </c>
      <c r="AL70" s="612">
        <v>0</v>
      </c>
      <c r="AM70" s="612">
        <v>0</v>
      </c>
      <c r="AN70" s="612">
        <v>0</v>
      </c>
      <c r="AO70" s="612">
        <v>0</v>
      </c>
      <c r="AP70" s="612">
        <v>0</v>
      </c>
      <c r="AQ70" s="612">
        <v>0</v>
      </c>
      <c r="AR70" s="612">
        <v>0</v>
      </c>
      <c r="AS70" s="612">
        <v>0</v>
      </c>
      <c r="AT70" s="612">
        <v>0</v>
      </c>
      <c r="AU70" s="612">
        <v>0</v>
      </c>
      <c r="AV70" s="612">
        <v>0</v>
      </c>
      <c r="AW70" s="612">
        <v>0</v>
      </c>
      <c r="AX70" s="612">
        <v>0</v>
      </c>
      <c r="AY70" s="611">
        <v>1268</v>
      </c>
      <c r="AZ70" s="611">
        <v>1298</v>
      </c>
      <c r="BA70" s="611">
        <v>1365</v>
      </c>
      <c r="BB70" s="611">
        <v>1404</v>
      </c>
      <c r="BC70" s="611">
        <v>1434</v>
      </c>
      <c r="BD70" s="611">
        <v>1464</v>
      </c>
      <c r="BE70" s="611">
        <v>1495</v>
      </c>
      <c r="BF70" s="611">
        <v>1510</v>
      </c>
      <c r="BG70" s="611">
        <v>1547</v>
      </c>
      <c r="BH70" s="611">
        <v>1589</v>
      </c>
      <c r="BI70" s="611">
        <v>1629</v>
      </c>
      <c r="BJ70" s="611">
        <v>1666</v>
      </c>
      <c r="BK70" s="611">
        <v>1700</v>
      </c>
      <c r="BL70" s="611">
        <v>1737</v>
      </c>
      <c r="BM70" s="611">
        <v>1776</v>
      </c>
      <c r="BN70" s="611">
        <v>1782</v>
      </c>
      <c r="BO70" s="611">
        <v>1756</v>
      </c>
      <c r="BP70" s="611">
        <v>1710</v>
      </c>
      <c r="BQ70" s="611">
        <v>1641</v>
      </c>
      <c r="BR70" s="611">
        <v>1617</v>
      </c>
      <c r="BS70" s="611">
        <v>1603</v>
      </c>
      <c r="BT70" s="611">
        <v>1594</v>
      </c>
      <c r="BU70" s="611">
        <v>1578</v>
      </c>
      <c r="BV70" s="611">
        <v>1570</v>
      </c>
      <c r="BW70" s="611">
        <v>1587</v>
      </c>
      <c r="BX70" s="549">
        <v>1382</v>
      </c>
      <c r="BY70" s="549">
        <v>1373</v>
      </c>
      <c r="BZ70" s="549">
        <v>1420</v>
      </c>
      <c r="CA70" s="549">
        <v>1533</v>
      </c>
      <c r="CB70" s="549">
        <v>1649</v>
      </c>
      <c r="CC70" s="549">
        <v>1711</v>
      </c>
      <c r="CD70" s="549">
        <v>1751</v>
      </c>
      <c r="CE70" s="549">
        <v>1779</v>
      </c>
      <c r="CF70" s="549">
        <v>1807</v>
      </c>
      <c r="CG70" s="550">
        <v>1841</v>
      </c>
    </row>
    <row r="71" spans="1:86" s="252" customFormat="1" x14ac:dyDescent="0.35">
      <c r="B71" s="486" t="s">
        <v>447</v>
      </c>
      <c r="C71" s="510"/>
      <c r="D71" s="612">
        <v>0</v>
      </c>
      <c r="E71" s="612">
        <v>0</v>
      </c>
      <c r="F71" s="612">
        <v>0</v>
      </c>
      <c r="G71" s="612">
        <v>0</v>
      </c>
      <c r="H71" s="612">
        <v>0</v>
      </c>
      <c r="I71" s="612">
        <v>0</v>
      </c>
      <c r="J71" s="612">
        <v>0</v>
      </c>
      <c r="K71" s="612">
        <v>0</v>
      </c>
      <c r="L71" s="612">
        <v>0</v>
      </c>
      <c r="M71" s="612">
        <v>0</v>
      </c>
      <c r="N71" s="612">
        <v>0</v>
      </c>
      <c r="O71" s="612">
        <v>0</v>
      </c>
      <c r="P71" s="612">
        <v>0</v>
      </c>
      <c r="Q71" s="612">
        <v>0</v>
      </c>
      <c r="R71" s="612">
        <v>0</v>
      </c>
      <c r="S71" s="612">
        <v>0</v>
      </c>
      <c r="T71" s="612">
        <v>0</v>
      </c>
      <c r="U71" s="612">
        <v>0</v>
      </c>
      <c r="V71" s="612">
        <v>0</v>
      </c>
      <c r="W71" s="612">
        <v>0</v>
      </c>
      <c r="X71" s="612">
        <v>0</v>
      </c>
      <c r="Y71" s="612">
        <v>0</v>
      </c>
      <c r="Z71" s="612">
        <v>0</v>
      </c>
      <c r="AA71" s="612">
        <v>0</v>
      </c>
      <c r="AB71" s="612">
        <v>0</v>
      </c>
      <c r="AC71" s="612">
        <v>143</v>
      </c>
      <c r="AD71" s="612">
        <v>170</v>
      </c>
      <c r="AE71" s="612">
        <v>193</v>
      </c>
      <c r="AF71" s="612">
        <v>217</v>
      </c>
      <c r="AG71" s="612">
        <v>243</v>
      </c>
      <c r="AH71" s="612">
        <v>264</v>
      </c>
      <c r="AI71" s="612">
        <v>278</v>
      </c>
      <c r="AJ71" s="612">
        <v>314</v>
      </c>
      <c r="AK71" s="612">
        <v>350</v>
      </c>
      <c r="AL71" s="612">
        <v>388</v>
      </c>
      <c r="AM71" s="612">
        <v>441</v>
      </c>
      <c r="AN71" s="612">
        <v>507</v>
      </c>
      <c r="AO71" s="612">
        <v>562</v>
      </c>
      <c r="AP71" s="612">
        <v>611</v>
      </c>
      <c r="AQ71" s="612">
        <v>677</v>
      </c>
      <c r="AR71" s="612">
        <v>737</v>
      </c>
      <c r="AS71" s="612">
        <v>798</v>
      </c>
      <c r="AT71" s="612">
        <v>875</v>
      </c>
      <c r="AU71" s="612">
        <v>988</v>
      </c>
      <c r="AV71" s="612">
        <v>890</v>
      </c>
      <c r="AW71" s="612">
        <v>962</v>
      </c>
      <c r="AX71" s="612">
        <v>1046</v>
      </c>
      <c r="AY71" s="612">
        <v>1115</v>
      </c>
      <c r="AZ71" s="612">
        <v>1152</v>
      </c>
      <c r="BA71" s="612">
        <v>1207</v>
      </c>
      <c r="BB71" s="612">
        <v>1238</v>
      </c>
      <c r="BC71" s="612">
        <v>1256</v>
      </c>
      <c r="BD71" s="612">
        <v>1276</v>
      </c>
      <c r="BE71" s="612">
        <v>1296</v>
      </c>
      <c r="BF71" s="612">
        <v>1304</v>
      </c>
      <c r="BG71" s="612">
        <v>1343</v>
      </c>
      <c r="BH71" s="612">
        <v>1400</v>
      </c>
      <c r="BI71" s="612">
        <v>1445</v>
      </c>
      <c r="BJ71" s="612">
        <v>1489</v>
      </c>
      <c r="BK71" s="612">
        <v>1528</v>
      </c>
      <c r="BL71" s="612">
        <v>1568</v>
      </c>
      <c r="BM71" s="612">
        <v>1607</v>
      </c>
      <c r="BN71" s="612">
        <v>1619</v>
      </c>
      <c r="BO71" s="612">
        <v>1597</v>
      </c>
      <c r="BP71" s="612">
        <v>1553</v>
      </c>
      <c r="BQ71" s="612">
        <v>1490</v>
      </c>
      <c r="BR71" s="612">
        <v>1462</v>
      </c>
      <c r="BS71" s="612">
        <v>1459</v>
      </c>
      <c r="BT71" s="612">
        <v>1445</v>
      </c>
      <c r="BU71" s="612">
        <v>1435</v>
      </c>
      <c r="BV71" s="612">
        <v>1430</v>
      </c>
      <c r="BW71" s="612">
        <v>1435</v>
      </c>
      <c r="BX71" s="545">
        <v>1290</v>
      </c>
      <c r="BY71" s="545">
        <v>1277</v>
      </c>
      <c r="BZ71" s="545">
        <v>1303</v>
      </c>
      <c r="CA71" s="545">
        <v>1415</v>
      </c>
      <c r="CB71" s="545">
        <v>1521</v>
      </c>
      <c r="CC71" s="545">
        <v>1575</v>
      </c>
      <c r="CD71" s="545">
        <v>1609</v>
      </c>
      <c r="CE71" s="545">
        <v>1632</v>
      </c>
      <c r="CF71" s="545">
        <v>1656</v>
      </c>
      <c r="CG71" s="547">
        <v>1685</v>
      </c>
    </row>
    <row r="72" spans="1:86" x14ac:dyDescent="0.35">
      <c r="A72" s="439"/>
      <c r="B72" s="292" t="s">
        <v>832</v>
      </c>
      <c r="D72" s="612">
        <v>0</v>
      </c>
      <c r="E72" s="612">
        <v>0</v>
      </c>
      <c r="F72" s="612">
        <v>0</v>
      </c>
      <c r="G72" s="612">
        <v>0</v>
      </c>
      <c r="H72" s="612">
        <v>0</v>
      </c>
      <c r="I72" s="612">
        <v>0</v>
      </c>
      <c r="J72" s="612">
        <v>0</v>
      </c>
      <c r="K72" s="612">
        <v>0</v>
      </c>
      <c r="L72" s="612">
        <v>0</v>
      </c>
      <c r="M72" s="612">
        <v>0</v>
      </c>
      <c r="N72" s="612">
        <v>0</v>
      </c>
      <c r="O72" s="612">
        <v>0</v>
      </c>
      <c r="P72" s="612">
        <v>0</v>
      </c>
      <c r="Q72" s="612">
        <v>0</v>
      </c>
      <c r="R72" s="612">
        <v>0</v>
      </c>
      <c r="S72" s="612">
        <v>0</v>
      </c>
      <c r="T72" s="612">
        <v>0</v>
      </c>
      <c r="U72" s="612">
        <v>0</v>
      </c>
      <c r="V72" s="612">
        <v>0</v>
      </c>
      <c r="W72" s="612">
        <v>0</v>
      </c>
      <c r="X72" s="612">
        <v>0</v>
      </c>
      <c r="Y72" s="612">
        <v>0</v>
      </c>
      <c r="Z72" s="612">
        <v>0</v>
      </c>
      <c r="AA72" s="612">
        <v>0</v>
      </c>
      <c r="AB72" s="612">
        <v>0</v>
      </c>
      <c r="AC72" s="612">
        <v>30</v>
      </c>
      <c r="AD72" s="612">
        <v>35</v>
      </c>
      <c r="AE72" s="612">
        <v>39</v>
      </c>
      <c r="AF72" s="612">
        <v>41</v>
      </c>
      <c r="AG72" s="612">
        <v>45</v>
      </c>
      <c r="AH72" s="612">
        <v>46</v>
      </c>
      <c r="AI72" s="612">
        <v>47</v>
      </c>
      <c r="AJ72" s="612">
        <v>49</v>
      </c>
      <c r="AK72" s="612">
        <v>50</v>
      </c>
      <c r="AL72" s="612">
        <v>53</v>
      </c>
      <c r="AM72" s="612">
        <v>54</v>
      </c>
      <c r="AN72" s="612">
        <v>58</v>
      </c>
      <c r="AO72" s="612">
        <v>61</v>
      </c>
      <c r="AP72" s="612">
        <v>64</v>
      </c>
      <c r="AQ72" s="612">
        <v>68</v>
      </c>
      <c r="AR72" s="612">
        <v>72</v>
      </c>
      <c r="AS72" s="612">
        <v>74</v>
      </c>
      <c r="AT72" s="612">
        <v>80</v>
      </c>
      <c r="AU72" s="612">
        <v>90</v>
      </c>
      <c r="AV72" s="612">
        <v>0</v>
      </c>
      <c r="AW72" s="612">
        <v>0</v>
      </c>
      <c r="AX72" s="612">
        <v>0</v>
      </c>
      <c r="AY72" s="612">
        <v>0</v>
      </c>
      <c r="AZ72" s="612">
        <v>0</v>
      </c>
      <c r="BA72" s="612">
        <v>0</v>
      </c>
      <c r="BB72" s="612">
        <v>0</v>
      </c>
      <c r="BC72" s="612">
        <v>0</v>
      </c>
      <c r="BD72" s="612">
        <v>0</v>
      </c>
      <c r="BE72" s="612">
        <v>0</v>
      </c>
      <c r="BF72" s="612">
        <v>0</v>
      </c>
      <c r="BG72" s="612">
        <v>0</v>
      </c>
      <c r="BH72" s="612">
        <v>0</v>
      </c>
      <c r="BI72" s="612">
        <v>0</v>
      </c>
      <c r="BJ72" s="612">
        <v>0</v>
      </c>
      <c r="BK72" s="612">
        <v>0</v>
      </c>
      <c r="BL72" s="612">
        <v>0</v>
      </c>
      <c r="BM72" s="612">
        <v>0</v>
      </c>
      <c r="BN72" s="612">
        <v>0</v>
      </c>
      <c r="BO72" s="612">
        <v>0</v>
      </c>
      <c r="BP72" s="612">
        <v>0</v>
      </c>
      <c r="BQ72" s="612">
        <v>0</v>
      </c>
      <c r="BR72" s="612">
        <v>0</v>
      </c>
      <c r="BS72" s="612">
        <v>0</v>
      </c>
      <c r="BT72" s="612">
        <v>0</v>
      </c>
      <c r="BU72" s="612">
        <v>0</v>
      </c>
      <c r="BV72" s="612">
        <v>0</v>
      </c>
      <c r="BW72" s="612">
        <v>0</v>
      </c>
      <c r="BX72" s="545">
        <v>0</v>
      </c>
      <c r="BY72" s="545">
        <v>0</v>
      </c>
      <c r="BZ72" s="545">
        <v>0</v>
      </c>
      <c r="CA72" s="545">
        <v>0</v>
      </c>
      <c r="CB72" s="545">
        <v>0</v>
      </c>
      <c r="CC72" s="545">
        <v>0</v>
      </c>
      <c r="CD72" s="545">
        <v>0</v>
      </c>
      <c r="CE72" s="545">
        <v>0</v>
      </c>
      <c r="CF72" s="545">
        <v>0</v>
      </c>
      <c r="CG72" s="547">
        <v>0</v>
      </c>
    </row>
    <row r="73" spans="1:86" x14ac:dyDescent="0.35">
      <c r="A73" s="439"/>
      <c r="B73" s="292" t="s">
        <v>546</v>
      </c>
      <c r="D73" s="612">
        <v>0</v>
      </c>
      <c r="E73" s="612">
        <v>0</v>
      </c>
      <c r="F73" s="612">
        <v>0</v>
      </c>
      <c r="G73" s="612">
        <v>0</v>
      </c>
      <c r="H73" s="612">
        <v>0</v>
      </c>
      <c r="I73" s="612">
        <v>0</v>
      </c>
      <c r="J73" s="612">
        <v>0</v>
      </c>
      <c r="K73" s="612">
        <v>0</v>
      </c>
      <c r="L73" s="612">
        <v>0</v>
      </c>
      <c r="M73" s="612">
        <v>0</v>
      </c>
      <c r="N73" s="612">
        <v>0</v>
      </c>
      <c r="O73" s="612">
        <v>0</v>
      </c>
      <c r="P73" s="612">
        <v>0</v>
      </c>
      <c r="Q73" s="612">
        <v>0</v>
      </c>
      <c r="R73" s="612">
        <v>0</v>
      </c>
      <c r="S73" s="612">
        <v>0</v>
      </c>
      <c r="T73" s="612">
        <v>0</v>
      </c>
      <c r="U73" s="612">
        <v>0</v>
      </c>
      <c r="V73" s="612">
        <v>0</v>
      </c>
      <c r="W73" s="612">
        <v>0</v>
      </c>
      <c r="X73" s="612">
        <v>0</v>
      </c>
      <c r="Y73" s="612">
        <v>0</v>
      </c>
      <c r="Z73" s="612">
        <v>0</v>
      </c>
      <c r="AA73" s="612">
        <v>0</v>
      </c>
      <c r="AB73" s="612">
        <v>0</v>
      </c>
      <c r="AC73" s="612">
        <v>41</v>
      </c>
      <c r="AD73" s="612">
        <v>51</v>
      </c>
      <c r="AE73" s="612">
        <v>56</v>
      </c>
      <c r="AF73" s="612">
        <v>64</v>
      </c>
      <c r="AG73" s="612">
        <v>70</v>
      </c>
      <c r="AH73" s="612">
        <v>76</v>
      </c>
      <c r="AI73" s="612">
        <v>80</v>
      </c>
      <c r="AJ73" s="612">
        <v>86</v>
      </c>
      <c r="AK73" s="612">
        <v>97</v>
      </c>
      <c r="AL73" s="612">
        <v>105</v>
      </c>
      <c r="AM73" s="612">
        <v>118</v>
      </c>
      <c r="AN73" s="612">
        <v>132</v>
      </c>
      <c r="AO73" s="612">
        <v>142</v>
      </c>
      <c r="AP73" s="612">
        <v>154</v>
      </c>
      <c r="AQ73" s="612">
        <v>166</v>
      </c>
      <c r="AR73" s="612">
        <v>176</v>
      </c>
      <c r="AS73" s="612">
        <v>186</v>
      </c>
      <c r="AT73" s="612">
        <v>199</v>
      </c>
      <c r="AU73" s="612">
        <v>212</v>
      </c>
      <c r="AV73" s="612">
        <v>0</v>
      </c>
      <c r="AW73" s="612">
        <v>0</v>
      </c>
      <c r="AX73" s="612">
        <v>0</v>
      </c>
      <c r="AY73" s="612">
        <v>0</v>
      </c>
      <c r="AZ73" s="612">
        <v>0</v>
      </c>
      <c r="BA73" s="612">
        <v>0</v>
      </c>
      <c r="BB73" s="612">
        <v>0</v>
      </c>
      <c r="BC73" s="612">
        <v>0</v>
      </c>
      <c r="BD73" s="612">
        <v>0</v>
      </c>
      <c r="BE73" s="612">
        <v>0</v>
      </c>
      <c r="BF73" s="612">
        <v>0</v>
      </c>
      <c r="BG73" s="612">
        <v>0</v>
      </c>
      <c r="BH73" s="612">
        <v>0</v>
      </c>
      <c r="BI73" s="612">
        <v>0</v>
      </c>
      <c r="BJ73" s="612">
        <v>0</v>
      </c>
      <c r="BK73" s="612">
        <v>0</v>
      </c>
      <c r="BL73" s="612">
        <v>0</v>
      </c>
      <c r="BM73" s="612">
        <v>0</v>
      </c>
      <c r="BN73" s="612">
        <v>0</v>
      </c>
      <c r="BO73" s="612">
        <v>0</v>
      </c>
      <c r="BP73" s="612">
        <v>0</v>
      </c>
      <c r="BQ73" s="612">
        <v>0</v>
      </c>
      <c r="BR73" s="612">
        <v>0</v>
      </c>
      <c r="BS73" s="612">
        <v>0</v>
      </c>
      <c r="BT73" s="612">
        <v>0</v>
      </c>
      <c r="BU73" s="612">
        <v>0</v>
      </c>
      <c r="BV73" s="612">
        <v>0</v>
      </c>
      <c r="BW73" s="612">
        <v>0</v>
      </c>
      <c r="BX73" s="545">
        <v>0</v>
      </c>
      <c r="BY73" s="545">
        <v>0</v>
      </c>
      <c r="BZ73" s="545">
        <v>0</v>
      </c>
      <c r="CA73" s="545">
        <v>0</v>
      </c>
      <c r="CB73" s="545">
        <v>0</v>
      </c>
      <c r="CC73" s="545">
        <v>0</v>
      </c>
      <c r="CD73" s="545">
        <v>0</v>
      </c>
      <c r="CE73" s="545">
        <v>0</v>
      </c>
      <c r="CF73" s="545">
        <v>0</v>
      </c>
      <c r="CG73" s="547">
        <v>0</v>
      </c>
    </row>
    <row r="74" spans="1:86" x14ac:dyDescent="0.35">
      <c r="A74" s="439"/>
      <c r="B74" s="292" t="s">
        <v>545</v>
      </c>
      <c r="D74" s="612">
        <v>0</v>
      </c>
      <c r="E74" s="612">
        <v>0</v>
      </c>
      <c r="F74" s="612">
        <v>0</v>
      </c>
      <c r="G74" s="612">
        <v>0</v>
      </c>
      <c r="H74" s="612">
        <v>0</v>
      </c>
      <c r="I74" s="612">
        <v>0</v>
      </c>
      <c r="J74" s="612">
        <v>0</v>
      </c>
      <c r="K74" s="612">
        <v>0</v>
      </c>
      <c r="L74" s="612">
        <v>0</v>
      </c>
      <c r="M74" s="612">
        <v>0</v>
      </c>
      <c r="N74" s="612">
        <v>0</v>
      </c>
      <c r="O74" s="612">
        <v>0</v>
      </c>
      <c r="P74" s="612">
        <v>0</v>
      </c>
      <c r="Q74" s="612">
        <v>0</v>
      </c>
      <c r="R74" s="612">
        <v>0</v>
      </c>
      <c r="S74" s="612">
        <v>0</v>
      </c>
      <c r="T74" s="612">
        <v>0</v>
      </c>
      <c r="U74" s="612">
        <v>0</v>
      </c>
      <c r="V74" s="612">
        <v>0</v>
      </c>
      <c r="W74" s="612">
        <v>0</v>
      </c>
      <c r="X74" s="612">
        <v>0</v>
      </c>
      <c r="Y74" s="612">
        <v>0</v>
      </c>
      <c r="Z74" s="612">
        <v>0</v>
      </c>
      <c r="AA74" s="612">
        <v>0</v>
      </c>
      <c r="AB74" s="612">
        <v>0</v>
      </c>
      <c r="AC74" s="612">
        <v>72</v>
      </c>
      <c r="AD74" s="612">
        <v>84</v>
      </c>
      <c r="AE74" s="612">
        <v>99</v>
      </c>
      <c r="AF74" s="612">
        <v>112</v>
      </c>
      <c r="AG74" s="612">
        <v>129</v>
      </c>
      <c r="AH74" s="612">
        <v>143</v>
      </c>
      <c r="AI74" s="612">
        <v>151</v>
      </c>
      <c r="AJ74" s="612">
        <v>179</v>
      </c>
      <c r="AK74" s="612">
        <v>203</v>
      </c>
      <c r="AL74" s="612">
        <v>230</v>
      </c>
      <c r="AM74" s="612">
        <v>269</v>
      </c>
      <c r="AN74" s="612">
        <v>317</v>
      </c>
      <c r="AO74" s="612">
        <v>359</v>
      </c>
      <c r="AP74" s="612">
        <v>394</v>
      </c>
      <c r="AQ74" s="612">
        <v>443</v>
      </c>
      <c r="AR74" s="612">
        <v>490</v>
      </c>
      <c r="AS74" s="612">
        <v>538</v>
      </c>
      <c r="AT74" s="612">
        <v>596</v>
      </c>
      <c r="AU74" s="612">
        <v>686</v>
      </c>
      <c r="AV74" s="612">
        <v>890</v>
      </c>
      <c r="AW74" s="612">
        <v>962</v>
      </c>
      <c r="AX74" s="612">
        <v>1046</v>
      </c>
      <c r="AY74" s="612">
        <v>1115</v>
      </c>
      <c r="AZ74" s="612">
        <v>1152</v>
      </c>
      <c r="BA74" s="612">
        <v>1207</v>
      </c>
      <c r="BB74" s="612">
        <v>1238</v>
      </c>
      <c r="BC74" s="612">
        <v>1256</v>
      </c>
      <c r="BD74" s="612">
        <v>1276</v>
      </c>
      <c r="BE74" s="612">
        <v>1296</v>
      </c>
      <c r="BF74" s="612">
        <v>1304</v>
      </c>
      <c r="BG74" s="612">
        <v>1343</v>
      </c>
      <c r="BH74" s="612">
        <v>1400</v>
      </c>
      <c r="BI74" s="612">
        <v>1445</v>
      </c>
      <c r="BJ74" s="612">
        <v>1489</v>
      </c>
      <c r="BK74" s="612">
        <v>1528</v>
      </c>
      <c r="BL74" s="612">
        <v>1568</v>
      </c>
      <c r="BM74" s="612">
        <v>1607</v>
      </c>
      <c r="BN74" s="612">
        <v>1619</v>
      </c>
      <c r="BO74" s="612">
        <v>1597</v>
      </c>
      <c r="BP74" s="612">
        <v>1553</v>
      </c>
      <c r="BQ74" s="612">
        <v>1490</v>
      </c>
      <c r="BR74" s="612">
        <v>1462</v>
      </c>
      <c r="BS74" s="612">
        <v>1459</v>
      </c>
      <c r="BT74" s="612">
        <v>1445</v>
      </c>
      <c r="BU74" s="612">
        <v>1435</v>
      </c>
      <c r="BV74" s="612">
        <v>1430</v>
      </c>
      <c r="BW74" s="612">
        <v>1435</v>
      </c>
      <c r="BX74" s="545">
        <v>1290</v>
      </c>
      <c r="BY74" s="545">
        <v>1277</v>
      </c>
      <c r="BZ74" s="545">
        <v>1303</v>
      </c>
      <c r="CA74" s="545">
        <v>1415</v>
      </c>
      <c r="CB74" s="545">
        <v>1521</v>
      </c>
      <c r="CC74" s="545">
        <v>1575</v>
      </c>
      <c r="CD74" s="545">
        <v>1609</v>
      </c>
      <c r="CE74" s="545">
        <v>1632</v>
      </c>
      <c r="CF74" s="545">
        <v>1656</v>
      </c>
      <c r="CG74" s="547">
        <v>1685</v>
      </c>
    </row>
    <row r="75" spans="1:86" x14ac:dyDescent="0.35">
      <c r="A75" s="439"/>
      <c r="B75" s="486" t="s">
        <v>448</v>
      </c>
      <c r="D75" s="612">
        <v>0</v>
      </c>
      <c r="E75" s="612">
        <v>0</v>
      </c>
      <c r="F75" s="612">
        <v>0</v>
      </c>
      <c r="G75" s="612">
        <v>0</v>
      </c>
      <c r="H75" s="612">
        <v>0</v>
      </c>
      <c r="I75" s="612">
        <v>0</v>
      </c>
      <c r="J75" s="612">
        <v>0</v>
      </c>
      <c r="K75" s="612">
        <v>0</v>
      </c>
      <c r="L75" s="612">
        <v>0</v>
      </c>
      <c r="M75" s="612">
        <v>0</v>
      </c>
      <c r="N75" s="612">
        <v>0</v>
      </c>
      <c r="O75" s="612">
        <v>0</v>
      </c>
      <c r="P75" s="612">
        <v>0</v>
      </c>
      <c r="Q75" s="612">
        <v>0</v>
      </c>
      <c r="R75" s="612">
        <v>0</v>
      </c>
      <c r="S75" s="612">
        <v>0</v>
      </c>
      <c r="T75" s="612">
        <v>0</v>
      </c>
      <c r="U75" s="612">
        <v>0</v>
      </c>
      <c r="V75" s="612">
        <v>0</v>
      </c>
      <c r="W75" s="612">
        <v>0</v>
      </c>
      <c r="X75" s="612">
        <v>0</v>
      </c>
      <c r="Y75" s="612">
        <v>0</v>
      </c>
      <c r="Z75" s="612">
        <v>0</v>
      </c>
      <c r="AA75" s="612">
        <v>0</v>
      </c>
      <c r="AB75" s="612">
        <v>0</v>
      </c>
      <c r="AC75" s="612">
        <v>0</v>
      </c>
      <c r="AD75" s="612">
        <v>0</v>
      </c>
      <c r="AE75" s="612">
        <v>0</v>
      </c>
      <c r="AF75" s="612">
        <v>0</v>
      </c>
      <c r="AG75" s="612">
        <v>0</v>
      </c>
      <c r="AH75" s="612">
        <v>0</v>
      </c>
      <c r="AI75" s="612">
        <v>0</v>
      </c>
      <c r="AJ75" s="612">
        <v>0</v>
      </c>
      <c r="AK75" s="612">
        <v>0</v>
      </c>
      <c r="AL75" s="612">
        <v>0</v>
      </c>
      <c r="AM75" s="612">
        <v>0</v>
      </c>
      <c r="AN75" s="612">
        <v>0</v>
      </c>
      <c r="AO75" s="612">
        <v>0</v>
      </c>
      <c r="AP75" s="612">
        <v>0</v>
      </c>
      <c r="AQ75" s="612">
        <v>0</v>
      </c>
      <c r="AR75" s="612">
        <v>0</v>
      </c>
      <c r="AS75" s="612">
        <v>0</v>
      </c>
      <c r="AT75" s="612">
        <v>0</v>
      </c>
      <c r="AU75" s="612">
        <v>0</v>
      </c>
      <c r="AV75" s="612">
        <v>0</v>
      </c>
      <c r="AW75" s="612">
        <v>0</v>
      </c>
      <c r="AX75" s="612">
        <v>0</v>
      </c>
      <c r="AY75" s="612">
        <v>153</v>
      </c>
      <c r="AZ75" s="612">
        <v>146</v>
      </c>
      <c r="BA75" s="612">
        <v>158</v>
      </c>
      <c r="BB75" s="612">
        <v>166</v>
      </c>
      <c r="BC75" s="612">
        <v>178</v>
      </c>
      <c r="BD75" s="612">
        <v>188</v>
      </c>
      <c r="BE75" s="612">
        <v>199</v>
      </c>
      <c r="BF75" s="612">
        <v>206</v>
      </c>
      <c r="BG75" s="612">
        <v>204</v>
      </c>
      <c r="BH75" s="612">
        <v>189</v>
      </c>
      <c r="BI75" s="612">
        <v>184</v>
      </c>
      <c r="BJ75" s="612">
        <v>177</v>
      </c>
      <c r="BK75" s="612">
        <v>172</v>
      </c>
      <c r="BL75" s="612">
        <v>169</v>
      </c>
      <c r="BM75" s="612">
        <v>169</v>
      </c>
      <c r="BN75" s="612">
        <v>163</v>
      </c>
      <c r="BO75" s="612">
        <v>160</v>
      </c>
      <c r="BP75" s="612">
        <v>158</v>
      </c>
      <c r="BQ75" s="612">
        <v>151</v>
      </c>
      <c r="BR75" s="612">
        <v>155</v>
      </c>
      <c r="BS75" s="612">
        <v>144</v>
      </c>
      <c r="BT75" s="612">
        <v>149</v>
      </c>
      <c r="BU75" s="612">
        <v>144</v>
      </c>
      <c r="BV75" s="612">
        <v>140</v>
      </c>
      <c r="BW75" s="612">
        <v>152</v>
      </c>
      <c r="BX75" s="545">
        <v>92</v>
      </c>
      <c r="BY75" s="545">
        <v>96</v>
      </c>
      <c r="BZ75" s="545">
        <v>117</v>
      </c>
      <c r="CA75" s="545">
        <v>118</v>
      </c>
      <c r="CB75" s="545">
        <v>128</v>
      </c>
      <c r="CC75" s="545">
        <v>136</v>
      </c>
      <c r="CD75" s="545">
        <v>142</v>
      </c>
      <c r="CE75" s="545">
        <v>147</v>
      </c>
      <c r="CF75" s="545">
        <v>151</v>
      </c>
      <c r="CG75" s="547">
        <v>156</v>
      </c>
    </row>
    <row r="76" spans="1:86" ht="25.5" customHeight="1" x14ac:dyDescent="0.35">
      <c r="A76" s="439"/>
      <c r="B76" s="303" t="s">
        <v>634</v>
      </c>
      <c r="D76" s="612"/>
      <c r="E76" s="612"/>
      <c r="F76" s="612"/>
      <c r="G76" s="612"/>
      <c r="H76" s="612"/>
      <c r="I76" s="612"/>
      <c r="J76" s="612"/>
      <c r="K76" s="612"/>
      <c r="L76" s="612"/>
      <c r="M76" s="612"/>
      <c r="N76" s="612"/>
      <c r="O76" s="612"/>
      <c r="P76" s="612"/>
      <c r="Q76" s="612"/>
      <c r="R76" s="612"/>
      <c r="S76" s="612"/>
      <c r="T76" s="612"/>
      <c r="U76" s="612"/>
      <c r="V76" s="612"/>
      <c r="W76" s="612"/>
      <c r="X76" s="612"/>
      <c r="Y76" s="612"/>
      <c r="Z76" s="612"/>
      <c r="AA76" s="612"/>
      <c r="AB76" s="612"/>
      <c r="AC76" s="612"/>
      <c r="AD76" s="612"/>
      <c r="AE76" s="612"/>
      <c r="AF76" s="612"/>
      <c r="AG76" s="612"/>
      <c r="AH76" s="612"/>
      <c r="AI76" s="612"/>
      <c r="AJ76" s="612"/>
      <c r="AK76" s="612"/>
      <c r="AL76" s="612"/>
      <c r="AM76" s="612"/>
      <c r="AN76" s="612"/>
      <c r="AO76" s="612"/>
      <c r="AP76" s="612"/>
      <c r="AQ76" s="612"/>
      <c r="AR76" s="612"/>
      <c r="AS76" s="612"/>
      <c r="AT76" s="612"/>
      <c r="AU76" s="612"/>
      <c r="AV76" s="612"/>
      <c r="AW76" s="612"/>
      <c r="AX76" s="612"/>
      <c r="AY76" s="612"/>
      <c r="AZ76" s="612"/>
      <c r="BA76" s="612"/>
      <c r="BB76" s="612"/>
      <c r="BC76" s="612"/>
      <c r="BD76" s="612"/>
      <c r="BE76" s="612"/>
      <c r="BF76" s="612"/>
      <c r="BG76" s="612">
        <v>0</v>
      </c>
      <c r="BH76" s="612">
        <v>0</v>
      </c>
      <c r="BI76" s="612">
        <v>0</v>
      </c>
      <c r="BJ76" s="612">
        <v>0</v>
      </c>
      <c r="BK76" s="612">
        <v>0</v>
      </c>
      <c r="BL76" s="612">
        <v>0</v>
      </c>
      <c r="BM76" s="612">
        <v>1</v>
      </c>
      <c r="BN76" s="612">
        <v>1</v>
      </c>
      <c r="BO76" s="612">
        <v>1</v>
      </c>
      <c r="BP76" s="612">
        <v>1</v>
      </c>
      <c r="BQ76" s="612">
        <v>2</v>
      </c>
      <c r="BR76" s="612">
        <v>2</v>
      </c>
      <c r="BS76" s="612">
        <v>2</v>
      </c>
      <c r="BT76" s="612">
        <v>3</v>
      </c>
      <c r="BU76" s="612">
        <v>3</v>
      </c>
      <c r="BV76" s="612">
        <v>3</v>
      </c>
      <c r="BW76" s="612">
        <v>3</v>
      </c>
      <c r="BX76" s="545">
        <v>4</v>
      </c>
      <c r="BY76" s="545">
        <v>5</v>
      </c>
      <c r="BZ76" s="545">
        <v>5</v>
      </c>
      <c r="CA76" s="545">
        <v>5</v>
      </c>
      <c r="CB76" s="545">
        <v>6</v>
      </c>
      <c r="CC76" s="545">
        <v>6</v>
      </c>
      <c r="CD76" s="545">
        <v>6</v>
      </c>
      <c r="CE76" s="545">
        <v>6</v>
      </c>
      <c r="CF76" s="545">
        <v>6</v>
      </c>
      <c r="CG76" s="547">
        <v>6</v>
      </c>
    </row>
    <row r="77" spans="1:86" s="252" customFormat="1" ht="26.25" customHeight="1" x14ac:dyDescent="0.35">
      <c r="B77" s="511" t="s">
        <v>390</v>
      </c>
      <c r="C77" s="510"/>
      <c r="D77" s="612">
        <v>0</v>
      </c>
      <c r="E77" s="612">
        <v>0</v>
      </c>
      <c r="F77" s="612">
        <v>0</v>
      </c>
      <c r="G77" s="612">
        <v>0</v>
      </c>
      <c r="H77" s="612">
        <v>0</v>
      </c>
      <c r="I77" s="612">
        <v>0</v>
      </c>
      <c r="J77" s="612">
        <v>0</v>
      </c>
      <c r="K77" s="612">
        <v>0</v>
      </c>
      <c r="L77" s="612">
        <v>0</v>
      </c>
      <c r="M77" s="612">
        <v>0</v>
      </c>
      <c r="N77" s="612">
        <v>0</v>
      </c>
      <c r="O77" s="612">
        <v>0</v>
      </c>
      <c r="P77" s="612">
        <v>0</v>
      </c>
      <c r="Q77" s="612">
        <v>0</v>
      </c>
      <c r="R77" s="612">
        <v>0</v>
      </c>
      <c r="S77" s="612">
        <v>0</v>
      </c>
      <c r="T77" s="612">
        <v>0</v>
      </c>
      <c r="U77" s="612">
        <v>0</v>
      </c>
      <c r="V77" s="612">
        <v>0</v>
      </c>
      <c r="W77" s="612">
        <v>0</v>
      </c>
      <c r="X77" s="612">
        <v>0</v>
      </c>
      <c r="Y77" s="612">
        <v>0</v>
      </c>
      <c r="Z77" s="612">
        <v>0</v>
      </c>
      <c r="AA77" s="612">
        <v>0</v>
      </c>
      <c r="AB77" s="612">
        <v>0</v>
      </c>
      <c r="AC77" s="612">
        <v>0</v>
      </c>
      <c r="AD77" s="612">
        <v>0</v>
      </c>
      <c r="AE77" s="612">
        <v>0</v>
      </c>
      <c r="AF77" s="612">
        <v>34</v>
      </c>
      <c r="AG77" s="612">
        <v>55</v>
      </c>
      <c r="AH77" s="612">
        <v>75</v>
      </c>
      <c r="AI77" s="612">
        <v>105</v>
      </c>
      <c r="AJ77" s="612">
        <v>147</v>
      </c>
      <c r="AK77" s="612">
        <v>177</v>
      </c>
      <c r="AL77" s="612">
        <v>214</v>
      </c>
      <c r="AM77" s="612">
        <v>263</v>
      </c>
      <c r="AN77" s="612">
        <v>314</v>
      </c>
      <c r="AO77" s="612">
        <v>367</v>
      </c>
      <c r="AP77" s="612">
        <v>422</v>
      </c>
      <c r="AQ77" s="612">
        <v>474</v>
      </c>
      <c r="AR77" s="612">
        <v>520</v>
      </c>
      <c r="AS77" s="612">
        <v>565</v>
      </c>
      <c r="AT77" s="612">
        <v>607</v>
      </c>
      <c r="AU77" s="612">
        <v>654</v>
      </c>
      <c r="AV77" s="612">
        <v>0</v>
      </c>
      <c r="AW77" s="612">
        <v>0</v>
      </c>
      <c r="AX77" s="612">
        <v>0</v>
      </c>
      <c r="AY77" s="612">
        <v>0</v>
      </c>
      <c r="AZ77" s="612">
        <v>0</v>
      </c>
      <c r="BA77" s="612">
        <v>0</v>
      </c>
      <c r="BB77" s="612">
        <v>0</v>
      </c>
      <c r="BC77" s="612">
        <v>0</v>
      </c>
      <c r="BD77" s="612">
        <v>0</v>
      </c>
      <c r="BE77" s="612">
        <v>0</v>
      </c>
      <c r="BF77" s="612">
        <v>0</v>
      </c>
      <c r="BG77" s="612">
        <v>0</v>
      </c>
      <c r="BH77" s="612">
        <v>0</v>
      </c>
      <c r="BI77" s="612">
        <v>0</v>
      </c>
      <c r="BJ77" s="612">
        <v>0</v>
      </c>
      <c r="BK77" s="612">
        <v>0</v>
      </c>
      <c r="BL77" s="612">
        <v>0</v>
      </c>
      <c r="BM77" s="612">
        <v>0</v>
      </c>
      <c r="BN77" s="612">
        <v>0</v>
      </c>
      <c r="BO77" s="612">
        <v>0</v>
      </c>
      <c r="BP77" s="612">
        <v>0</v>
      </c>
      <c r="BQ77" s="612">
        <v>0</v>
      </c>
      <c r="BR77" s="612">
        <v>0</v>
      </c>
      <c r="BS77" s="612">
        <v>0</v>
      </c>
      <c r="BT77" s="612">
        <v>0</v>
      </c>
      <c r="BU77" s="612">
        <v>0</v>
      </c>
      <c r="BV77" s="612">
        <v>0</v>
      </c>
      <c r="BW77" s="612">
        <v>0</v>
      </c>
      <c r="BX77" s="545">
        <v>0</v>
      </c>
      <c r="BY77" s="545">
        <v>0</v>
      </c>
      <c r="BZ77" s="545">
        <v>0</v>
      </c>
      <c r="CA77" s="545">
        <v>0</v>
      </c>
      <c r="CB77" s="545">
        <v>0</v>
      </c>
      <c r="CC77" s="545">
        <v>0</v>
      </c>
      <c r="CD77" s="545">
        <v>0</v>
      </c>
      <c r="CE77" s="545">
        <v>0</v>
      </c>
      <c r="CF77" s="545">
        <v>0</v>
      </c>
      <c r="CG77" s="547">
        <v>0</v>
      </c>
    </row>
    <row r="78" spans="1:86" x14ac:dyDescent="0.35">
      <c r="A78" s="439"/>
      <c r="B78" s="486" t="s">
        <v>832</v>
      </c>
      <c r="D78" s="612">
        <v>0</v>
      </c>
      <c r="E78" s="612">
        <v>0</v>
      </c>
      <c r="F78" s="612">
        <v>0</v>
      </c>
      <c r="G78" s="612">
        <v>0</v>
      </c>
      <c r="H78" s="612">
        <v>0</v>
      </c>
      <c r="I78" s="612">
        <v>0</v>
      </c>
      <c r="J78" s="612">
        <v>0</v>
      </c>
      <c r="K78" s="612">
        <v>0</v>
      </c>
      <c r="L78" s="612">
        <v>0</v>
      </c>
      <c r="M78" s="612">
        <v>0</v>
      </c>
      <c r="N78" s="612">
        <v>0</v>
      </c>
      <c r="O78" s="612">
        <v>0</v>
      </c>
      <c r="P78" s="612">
        <v>0</v>
      </c>
      <c r="Q78" s="612">
        <v>0</v>
      </c>
      <c r="R78" s="612">
        <v>0</v>
      </c>
      <c r="S78" s="612">
        <v>0</v>
      </c>
      <c r="T78" s="612">
        <v>0</v>
      </c>
      <c r="U78" s="612">
        <v>0</v>
      </c>
      <c r="V78" s="612">
        <v>0</v>
      </c>
      <c r="W78" s="612">
        <v>0</v>
      </c>
      <c r="X78" s="612">
        <v>0</v>
      </c>
      <c r="Y78" s="612">
        <v>0</v>
      </c>
      <c r="Z78" s="612">
        <v>0</v>
      </c>
      <c r="AA78" s="612">
        <v>0</v>
      </c>
      <c r="AB78" s="612">
        <v>0</v>
      </c>
      <c r="AC78" s="612">
        <v>0</v>
      </c>
      <c r="AD78" s="612">
        <v>0</v>
      </c>
      <c r="AE78" s="612">
        <v>0</v>
      </c>
      <c r="AF78" s="612">
        <v>3</v>
      </c>
      <c r="AG78" s="612">
        <v>11</v>
      </c>
      <c r="AH78" s="612">
        <v>15</v>
      </c>
      <c r="AI78" s="612">
        <v>15</v>
      </c>
      <c r="AJ78" s="612">
        <v>16</v>
      </c>
      <c r="AK78" s="612">
        <v>16</v>
      </c>
      <c r="AL78" s="612">
        <v>16</v>
      </c>
      <c r="AM78" s="612">
        <v>16</v>
      </c>
      <c r="AN78" s="612">
        <v>17</v>
      </c>
      <c r="AO78" s="612">
        <v>17</v>
      </c>
      <c r="AP78" s="612">
        <v>17</v>
      </c>
      <c r="AQ78" s="612">
        <v>17</v>
      </c>
      <c r="AR78" s="612">
        <v>17</v>
      </c>
      <c r="AS78" s="612">
        <v>18</v>
      </c>
      <c r="AT78" s="612">
        <v>18</v>
      </c>
      <c r="AU78" s="612">
        <v>19</v>
      </c>
      <c r="AV78" s="612">
        <v>0</v>
      </c>
      <c r="AW78" s="612">
        <v>0</v>
      </c>
      <c r="AX78" s="612">
        <v>0</v>
      </c>
      <c r="AY78" s="612">
        <v>0</v>
      </c>
      <c r="AZ78" s="612">
        <v>0</v>
      </c>
      <c r="BA78" s="612">
        <v>0</v>
      </c>
      <c r="BB78" s="612">
        <v>0</v>
      </c>
      <c r="BC78" s="612">
        <v>0</v>
      </c>
      <c r="BD78" s="612">
        <v>0</v>
      </c>
      <c r="BE78" s="612">
        <v>0</v>
      </c>
      <c r="BF78" s="612">
        <v>0</v>
      </c>
      <c r="BG78" s="612">
        <v>0</v>
      </c>
      <c r="BH78" s="612">
        <v>0</v>
      </c>
      <c r="BI78" s="612">
        <v>0</v>
      </c>
      <c r="BJ78" s="612">
        <v>0</v>
      </c>
      <c r="BK78" s="612">
        <v>0</v>
      </c>
      <c r="BL78" s="612">
        <v>0</v>
      </c>
      <c r="BM78" s="612">
        <v>0</v>
      </c>
      <c r="BN78" s="612">
        <v>0</v>
      </c>
      <c r="BO78" s="612">
        <v>0</v>
      </c>
      <c r="BP78" s="612">
        <v>0</v>
      </c>
      <c r="BQ78" s="612">
        <v>0</v>
      </c>
      <c r="BR78" s="612">
        <v>0</v>
      </c>
      <c r="BS78" s="612">
        <v>0</v>
      </c>
      <c r="BT78" s="612">
        <v>0</v>
      </c>
      <c r="BU78" s="612">
        <v>0</v>
      </c>
      <c r="BV78" s="612">
        <v>0</v>
      </c>
      <c r="BW78" s="612">
        <v>0</v>
      </c>
      <c r="BX78" s="545">
        <v>0</v>
      </c>
      <c r="BY78" s="545">
        <v>0</v>
      </c>
      <c r="BZ78" s="545">
        <v>0</v>
      </c>
      <c r="CA78" s="545">
        <v>0</v>
      </c>
      <c r="CB78" s="545">
        <v>0</v>
      </c>
      <c r="CC78" s="545">
        <v>0</v>
      </c>
      <c r="CD78" s="545">
        <v>0</v>
      </c>
      <c r="CE78" s="545">
        <v>0</v>
      </c>
      <c r="CF78" s="545">
        <v>0</v>
      </c>
      <c r="CG78" s="547">
        <v>0</v>
      </c>
    </row>
    <row r="79" spans="1:86" x14ac:dyDescent="0.35">
      <c r="A79" s="439"/>
      <c r="B79" s="486" t="s">
        <v>546</v>
      </c>
      <c r="D79" s="612">
        <v>0</v>
      </c>
      <c r="E79" s="612">
        <v>0</v>
      </c>
      <c r="F79" s="612">
        <v>0</v>
      </c>
      <c r="G79" s="612">
        <v>0</v>
      </c>
      <c r="H79" s="612">
        <v>0</v>
      </c>
      <c r="I79" s="612">
        <v>0</v>
      </c>
      <c r="J79" s="612">
        <v>0</v>
      </c>
      <c r="K79" s="612">
        <v>0</v>
      </c>
      <c r="L79" s="612">
        <v>0</v>
      </c>
      <c r="M79" s="612">
        <v>0</v>
      </c>
      <c r="N79" s="612">
        <v>0</v>
      </c>
      <c r="O79" s="612">
        <v>0</v>
      </c>
      <c r="P79" s="612">
        <v>0</v>
      </c>
      <c r="Q79" s="612">
        <v>0</v>
      </c>
      <c r="R79" s="612">
        <v>0</v>
      </c>
      <c r="S79" s="612">
        <v>0</v>
      </c>
      <c r="T79" s="612">
        <v>0</v>
      </c>
      <c r="U79" s="612">
        <v>0</v>
      </c>
      <c r="V79" s="612">
        <v>0</v>
      </c>
      <c r="W79" s="612">
        <v>0</v>
      </c>
      <c r="X79" s="612">
        <v>0</v>
      </c>
      <c r="Y79" s="612">
        <v>0</v>
      </c>
      <c r="Z79" s="612">
        <v>0</v>
      </c>
      <c r="AA79" s="612">
        <v>0</v>
      </c>
      <c r="AB79" s="612">
        <v>0</v>
      </c>
      <c r="AC79" s="612">
        <v>0</v>
      </c>
      <c r="AD79" s="612">
        <v>0</v>
      </c>
      <c r="AE79" s="612">
        <v>0</v>
      </c>
      <c r="AF79" s="612">
        <v>31</v>
      </c>
      <c r="AG79" s="612">
        <v>44</v>
      </c>
      <c r="AH79" s="612">
        <v>61</v>
      </c>
      <c r="AI79" s="612">
        <v>86</v>
      </c>
      <c r="AJ79" s="612">
        <v>114</v>
      </c>
      <c r="AK79" s="612">
        <v>131</v>
      </c>
      <c r="AL79" s="612">
        <v>154</v>
      </c>
      <c r="AM79" s="612">
        <v>185</v>
      </c>
      <c r="AN79" s="612">
        <v>216</v>
      </c>
      <c r="AO79" s="612">
        <v>246</v>
      </c>
      <c r="AP79" s="612">
        <v>275</v>
      </c>
      <c r="AQ79" s="612">
        <v>303</v>
      </c>
      <c r="AR79" s="612">
        <v>325</v>
      </c>
      <c r="AS79" s="612">
        <v>345</v>
      </c>
      <c r="AT79" s="612">
        <v>364</v>
      </c>
      <c r="AU79" s="612">
        <v>387</v>
      </c>
      <c r="AV79" s="612">
        <v>0</v>
      </c>
      <c r="AW79" s="612">
        <v>0</v>
      </c>
      <c r="AX79" s="612">
        <v>0</v>
      </c>
      <c r="AY79" s="612">
        <v>0</v>
      </c>
      <c r="AZ79" s="612">
        <v>0</v>
      </c>
      <c r="BA79" s="612">
        <v>0</v>
      </c>
      <c r="BB79" s="612">
        <v>0</v>
      </c>
      <c r="BC79" s="612">
        <v>0</v>
      </c>
      <c r="BD79" s="612">
        <v>0</v>
      </c>
      <c r="BE79" s="612">
        <v>0</v>
      </c>
      <c r="BF79" s="612">
        <v>0</v>
      </c>
      <c r="BG79" s="612">
        <v>0</v>
      </c>
      <c r="BH79" s="612">
        <v>0</v>
      </c>
      <c r="BI79" s="612">
        <v>0</v>
      </c>
      <c r="BJ79" s="612">
        <v>0</v>
      </c>
      <c r="BK79" s="612">
        <v>0</v>
      </c>
      <c r="BL79" s="612">
        <v>0</v>
      </c>
      <c r="BM79" s="612">
        <v>0</v>
      </c>
      <c r="BN79" s="612">
        <v>0</v>
      </c>
      <c r="BO79" s="612">
        <v>0</v>
      </c>
      <c r="BP79" s="612">
        <v>0</v>
      </c>
      <c r="BQ79" s="612">
        <v>0</v>
      </c>
      <c r="BR79" s="612">
        <v>0</v>
      </c>
      <c r="BS79" s="612">
        <v>0</v>
      </c>
      <c r="BT79" s="612">
        <v>0</v>
      </c>
      <c r="BU79" s="612">
        <v>0</v>
      </c>
      <c r="BV79" s="612">
        <v>0</v>
      </c>
      <c r="BW79" s="612">
        <v>0</v>
      </c>
      <c r="BX79" s="545">
        <v>0</v>
      </c>
      <c r="BY79" s="545">
        <v>0</v>
      </c>
      <c r="BZ79" s="545">
        <v>0</v>
      </c>
      <c r="CA79" s="545">
        <v>0</v>
      </c>
      <c r="CB79" s="545">
        <v>0</v>
      </c>
      <c r="CC79" s="545">
        <v>0</v>
      </c>
      <c r="CD79" s="545">
        <v>0</v>
      </c>
      <c r="CE79" s="545">
        <v>0</v>
      </c>
      <c r="CF79" s="545">
        <v>0</v>
      </c>
      <c r="CG79" s="547">
        <v>0</v>
      </c>
    </row>
    <row r="80" spans="1:86" x14ac:dyDescent="0.35">
      <c r="A80" s="439"/>
      <c r="B80" s="486" t="s">
        <v>545</v>
      </c>
      <c r="D80" s="612">
        <v>0</v>
      </c>
      <c r="E80" s="612">
        <v>0</v>
      </c>
      <c r="F80" s="612">
        <v>0</v>
      </c>
      <c r="G80" s="612">
        <v>0</v>
      </c>
      <c r="H80" s="612">
        <v>0</v>
      </c>
      <c r="I80" s="612">
        <v>0</v>
      </c>
      <c r="J80" s="612">
        <v>0</v>
      </c>
      <c r="K80" s="612">
        <v>0</v>
      </c>
      <c r="L80" s="612">
        <v>0</v>
      </c>
      <c r="M80" s="612">
        <v>0</v>
      </c>
      <c r="N80" s="612">
        <v>0</v>
      </c>
      <c r="O80" s="612">
        <v>0</v>
      </c>
      <c r="P80" s="612">
        <v>0</v>
      </c>
      <c r="Q80" s="612">
        <v>0</v>
      </c>
      <c r="R80" s="612">
        <v>0</v>
      </c>
      <c r="S80" s="612">
        <v>0</v>
      </c>
      <c r="T80" s="612">
        <v>0</v>
      </c>
      <c r="U80" s="612">
        <v>0</v>
      </c>
      <c r="V80" s="612">
        <v>0</v>
      </c>
      <c r="W80" s="612">
        <v>0</v>
      </c>
      <c r="X80" s="612">
        <v>0</v>
      </c>
      <c r="Y80" s="612">
        <v>0</v>
      </c>
      <c r="Z80" s="612">
        <v>0</v>
      </c>
      <c r="AA80" s="612">
        <v>0</v>
      </c>
      <c r="AB80" s="612">
        <v>0</v>
      </c>
      <c r="AC80" s="612">
        <v>0</v>
      </c>
      <c r="AD80" s="612">
        <v>0</v>
      </c>
      <c r="AE80" s="612">
        <v>0</v>
      </c>
      <c r="AF80" s="612">
        <v>0</v>
      </c>
      <c r="AG80" s="612">
        <v>0</v>
      </c>
      <c r="AH80" s="612">
        <v>0</v>
      </c>
      <c r="AI80" s="612">
        <v>3</v>
      </c>
      <c r="AJ80" s="612">
        <v>17</v>
      </c>
      <c r="AK80" s="612">
        <v>30</v>
      </c>
      <c r="AL80" s="612">
        <v>44</v>
      </c>
      <c r="AM80" s="612">
        <v>61</v>
      </c>
      <c r="AN80" s="612">
        <v>81</v>
      </c>
      <c r="AO80" s="612">
        <v>104</v>
      </c>
      <c r="AP80" s="612">
        <v>130</v>
      </c>
      <c r="AQ80" s="612">
        <v>155</v>
      </c>
      <c r="AR80" s="612">
        <v>178</v>
      </c>
      <c r="AS80" s="612">
        <v>202</v>
      </c>
      <c r="AT80" s="612">
        <v>225</v>
      </c>
      <c r="AU80" s="612">
        <v>248</v>
      </c>
      <c r="AV80" s="612">
        <v>0</v>
      </c>
      <c r="AW80" s="612">
        <v>0</v>
      </c>
      <c r="AX80" s="612">
        <v>0</v>
      </c>
      <c r="AY80" s="612">
        <v>0</v>
      </c>
      <c r="AZ80" s="612">
        <v>0</v>
      </c>
      <c r="BA80" s="612">
        <v>0</v>
      </c>
      <c r="BB80" s="612">
        <v>0</v>
      </c>
      <c r="BC80" s="612">
        <v>0</v>
      </c>
      <c r="BD80" s="612">
        <v>0</v>
      </c>
      <c r="BE80" s="612">
        <v>0</v>
      </c>
      <c r="BF80" s="612">
        <v>0</v>
      </c>
      <c r="BG80" s="612">
        <v>0</v>
      </c>
      <c r="BH80" s="612">
        <v>0</v>
      </c>
      <c r="BI80" s="612">
        <v>0</v>
      </c>
      <c r="BJ80" s="612">
        <v>0</v>
      </c>
      <c r="BK80" s="612">
        <v>0</v>
      </c>
      <c r="BL80" s="612">
        <v>0</v>
      </c>
      <c r="BM80" s="612">
        <v>0</v>
      </c>
      <c r="BN80" s="612">
        <v>0</v>
      </c>
      <c r="BO80" s="612">
        <v>0</v>
      </c>
      <c r="BP80" s="612">
        <v>0</v>
      </c>
      <c r="BQ80" s="612">
        <v>0</v>
      </c>
      <c r="BR80" s="612">
        <v>0</v>
      </c>
      <c r="BS80" s="612">
        <v>0</v>
      </c>
      <c r="BT80" s="612">
        <v>0</v>
      </c>
      <c r="BU80" s="612">
        <v>0</v>
      </c>
      <c r="BV80" s="612">
        <v>0</v>
      </c>
      <c r="BW80" s="612">
        <v>0</v>
      </c>
      <c r="BX80" s="545">
        <v>0</v>
      </c>
      <c r="BY80" s="545">
        <v>0</v>
      </c>
      <c r="BZ80" s="545">
        <v>0</v>
      </c>
      <c r="CA80" s="545">
        <v>0</v>
      </c>
      <c r="CB80" s="545">
        <v>0</v>
      </c>
      <c r="CC80" s="545">
        <v>0</v>
      </c>
      <c r="CD80" s="545">
        <v>0</v>
      </c>
      <c r="CE80" s="545">
        <v>0</v>
      </c>
      <c r="CF80" s="545">
        <v>0</v>
      </c>
      <c r="CG80" s="547">
        <v>0</v>
      </c>
    </row>
    <row r="81" spans="1:85" ht="16" thickBot="1" x14ac:dyDescent="0.4">
      <c r="A81" s="513"/>
      <c r="B81" s="620"/>
      <c r="C81" s="513"/>
      <c r="D81" s="621"/>
      <c r="E81" s="621"/>
      <c r="F81" s="621"/>
      <c r="G81" s="621"/>
      <c r="H81" s="621"/>
      <c r="I81" s="621"/>
      <c r="J81" s="621"/>
      <c r="K81" s="621"/>
      <c r="L81" s="621"/>
      <c r="M81" s="621"/>
      <c r="N81" s="621"/>
      <c r="O81" s="621"/>
      <c r="P81" s="621"/>
      <c r="Q81" s="621"/>
      <c r="R81" s="621"/>
      <c r="S81" s="621"/>
      <c r="T81" s="621"/>
      <c r="U81" s="621"/>
      <c r="V81" s="621"/>
      <c r="W81" s="621"/>
      <c r="X81" s="621"/>
      <c r="Y81" s="621"/>
      <c r="Z81" s="621"/>
      <c r="AA81" s="621"/>
      <c r="AB81" s="621"/>
      <c r="AC81" s="621"/>
      <c r="AD81" s="621"/>
      <c r="AE81" s="621"/>
      <c r="AF81" s="621"/>
      <c r="AG81" s="621"/>
      <c r="AH81" s="621"/>
      <c r="AI81" s="621"/>
      <c r="AJ81" s="621"/>
      <c r="AK81" s="621"/>
      <c r="AL81" s="621"/>
      <c r="AM81" s="621"/>
      <c r="AN81" s="621"/>
      <c r="AO81" s="621"/>
      <c r="AP81" s="621"/>
      <c r="AQ81" s="621"/>
      <c r="AR81" s="621"/>
      <c r="AS81" s="621"/>
      <c r="AT81" s="621"/>
      <c r="AU81" s="621"/>
      <c r="AV81" s="621"/>
      <c r="AW81" s="621"/>
      <c r="AX81" s="621"/>
      <c r="AY81" s="621"/>
      <c r="AZ81" s="621"/>
      <c r="BA81" s="621"/>
      <c r="BB81" s="621"/>
      <c r="BC81" s="621"/>
      <c r="BD81" s="621"/>
      <c r="BE81" s="621"/>
      <c r="BF81" s="621"/>
      <c r="BG81" s="621"/>
      <c r="BH81" s="621"/>
      <c r="BI81" s="621"/>
      <c r="BJ81" s="621"/>
      <c r="BK81" s="621"/>
      <c r="BL81" s="621"/>
      <c r="BM81" s="621"/>
      <c r="BN81" s="621"/>
      <c r="BO81" s="621"/>
      <c r="BP81" s="621"/>
      <c r="BQ81" s="621"/>
      <c r="BR81" s="621"/>
      <c r="BS81" s="621"/>
      <c r="BT81" s="621"/>
      <c r="BU81" s="621"/>
      <c r="BV81" s="621"/>
      <c r="BW81" s="621"/>
      <c r="BX81" s="621"/>
      <c r="BY81" s="621"/>
      <c r="BZ81" s="621"/>
      <c r="CA81" s="621"/>
      <c r="CB81" s="621"/>
      <c r="CC81" s="621"/>
      <c r="CD81" s="621"/>
      <c r="CE81" s="621"/>
      <c r="CF81" s="621"/>
      <c r="CG81" s="622"/>
    </row>
  </sheetData>
  <hyperlinks>
    <hyperlink ref="B1" location="Notes!A1" display="Information relating to this table can be found in the 'Notes' tab" xr:uid="{320511F1-3D26-4E99-A17F-270655E1A080}"/>
    <hyperlink ref="A1" location="Contents!A1" display="Contents page" xr:uid="{B5957D38-2ABE-41A8-855C-495EE4591231}"/>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E05E-9189-4B61-AA25-0EBDB4ACD9FF}">
  <dimension ref="A1:CG178"/>
  <sheetViews>
    <sheetView zoomScale="70" zoomScaleNormal="70" workbookViewId="0">
      <pane xSplit="2" topLeftCell="C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222" customWidth="1"/>
    <col min="76" max="84" width="12.54296875" style="439" customWidth="1"/>
    <col min="85" max="85" width="13.453125" style="439" bestFit="1" customWidth="1"/>
    <col min="86" max="16384" width="9" style="439"/>
  </cols>
  <sheetData>
    <row r="1" spans="1:85" s="437" customFormat="1" ht="25.5" customHeight="1" thickBot="1" x14ac:dyDescent="0.3">
      <c r="A1" s="32" t="s">
        <v>46</v>
      </c>
      <c r="B1" s="114" t="s">
        <v>208</v>
      </c>
      <c r="C1" s="32"/>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76"/>
      <c r="BR1" s="476"/>
      <c r="BS1" s="476"/>
      <c r="BT1" s="476"/>
      <c r="BU1" s="476"/>
      <c r="BV1" s="476"/>
      <c r="BW1" s="476"/>
      <c r="BX1" s="476"/>
      <c r="BY1" s="476"/>
      <c r="BZ1" s="476"/>
      <c r="CA1" s="476"/>
      <c r="CB1" s="476"/>
      <c r="CC1" s="476"/>
      <c r="CD1" s="476"/>
      <c r="CE1" s="476"/>
      <c r="CF1" s="476"/>
    </row>
    <row r="2" spans="1:85" x14ac:dyDescent="0.35">
      <c r="A2" s="36" t="s">
        <v>209</v>
      </c>
      <c r="B2" s="37" t="s">
        <v>835</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ht="16" thickBot="1" x14ac:dyDescent="0.4">
      <c r="A3" s="117">
        <v>2024</v>
      </c>
      <c r="B3" s="440" t="s">
        <v>351</v>
      </c>
      <c r="C3" s="478"/>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s="252" customFormat="1" ht="24" customHeight="1" x14ac:dyDescent="0.35">
      <c r="A4" s="110"/>
      <c r="B4" s="107" t="s">
        <v>260</v>
      </c>
      <c r="C4" s="107"/>
      <c r="D4" s="624">
        <v>0</v>
      </c>
      <c r="E4" s="624">
        <v>0</v>
      </c>
      <c r="F4" s="624">
        <v>0</v>
      </c>
      <c r="G4" s="624">
        <v>0</v>
      </c>
      <c r="H4" s="624">
        <v>0</v>
      </c>
      <c r="I4" s="624">
        <v>0</v>
      </c>
      <c r="J4" s="624">
        <v>0</v>
      </c>
      <c r="K4" s="624">
        <v>0</v>
      </c>
      <c r="L4" s="624">
        <v>0</v>
      </c>
      <c r="M4" s="624">
        <v>0</v>
      </c>
      <c r="N4" s="624">
        <v>0</v>
      </c>
      <c r="O4" s="624">
        <v>0</v>
      </c>
      <c r="P4" s="624">
        <v>0</v>
      </c>
      <c r="Q4" s="624">
        <v>0</v>
      </c>
      <c r="R4" s="624">
        <v>0</v>
      </c>
      <c r="S4" s="624">
        <v>0</v>
      </c>
      <c r="T4" s="624">
        <v>0</v>
      </c>
      <c r="U4" s="624">
        <v>0</v>
      </c>
      <c r="V4" s="624">
        <v>0</v>
      </c>
      <c r="W4" s="624">
        <v>0</v>
      </c>
      <c r="X4" s="624">
        <v>0</v>
      </c>
      <c r="Y4" s="624">
        <v>0</v>
      </c>
      <c r="Z4" s="624">
        <v>22</v>
      </c>
      <c r="AA4" s="624">
        <v>20</v>
      </c>
      <c r="AB4" s="624">
        <v>105</v>
      </c>
      <c r="AC4" s="624">
        <v>225</v>
      </c>
      <c r="AD4" s="624">
        <v>138</v>
      </c>
      <c r="AE4" s="624">
        <v>194</v>
      </c>
      <c r="AF4" s="624">
        <v>201</v>
      </c>
      <c r="AG4" s="624">
        <v>684</v>
      </c>
      <c r="AH4" s="624">
        <v>721</v>
      </c>
      <c r="AI4" s="624">
        <v>793</v>
      </c>
      <c r="AJ4" s="624">
        <v>1024</v>
      </c>
      <c r="AK4" s="624">
        <v>1655.6</v>
      </c>
      <c r="AL4" s="624">
        <v>2128</v>
      </c>
      <c r="AM4" s="624">
        <v>2516</v>
      </c>
      <c r="AN4" s="624">
        <v>2833</v>
      </c>
      <c r="AO4" s="624">
        <v>3177</v>
      </c>
      <c r="AP4" s="624">
        <v>3415</v>
      </c>
      <c r="AQ4" s="624">
        <v>3536</v>
      </c>
      <c r="AR4" s="624">
        <v>3723.4489999999996</v>
      </c>
      <c r="AS4" s="624">
        <v>4232.5369999999994</v>
      </c>
      <c r="AT4" s="624">
        <v>5095.3410000000003</v>
      </c>
      <c r="AU4" s="624">
        <v>6358.652</v>
      </c>
      <c r="AV4" s="624">
        <v>7812.0959999999995</v>
      </c>
      <c r="AW4" s="624">
        <v>9216.8450000000012</v>
      </c>
      <c r="AX4" s="624">
        <v>10103.235919999999</v>
      </c>
      <c r="AY4" s="624">
        <v>10874.666694000003</v>
      </c>
      <c r="AZ4" s="624">
        <v>11379.761964999998</v>
      </c>
      <c r="BA4" s="624">
        <v>11176.396122999999</v>
      </c>
      <c r="BB4" s="624">
        <v>11064.804220000002</v>
      </c>
      <c r="BC4" s="624">
        <v>11064.103816674598</v>
      </c>
      <c r="BD4" s="624">
        <v>11162.3689748</v>
      </c>
      <c r="BE4" s="624">
        <v>11588.695131</v>
      </c>
      <c r="BF4" s="624">
        <v>12636.220416</v>
      </c>
      <c r="BG4" s="624">
        <v>12347.373120710001</v>
      </c>
      <c r="BH4" s="624">
        <v>13157.570061439999</v>
      </c>
      <c r="BI4" s="624">
        <v>13928.205135</v>
      </c>
      <c r="BJ4" s="624">
        <v>14840.547586000004</v>
      </c>
      <c r="BK4" s="624">
        <v>15731.800594999997</v>
      </c>
      <c r="BL4" s="624">
        <f t="shared" ref="BL4:CG4" si="0">SUM(BL5:BL8)</f>
        <v>17103.441162000006</v>
      </c>
      <c r="BM4" s="624">
        <f t="shared" si="0"/>
        <v>19989.231178000002</v>
      </c>
      <c r="BN4" s="624">
        <f t="shared" si="0"/>
        <v>21426.990300999998</v>
      </c>
      <c r="BO4" s="624">
        <f t="shared" si="0"/>
        <v>22820.290123000006</v>
      </c>
      <c r="BP4" s="624">
        <f t="shared" si="0"/>
        <v>23899.631612000001</v>
      </c>
      <c r="BQ4" s="624">
        <f t="shared" si="0"/>
        <v>24169.807673000003</v>
      </c>
      <c r="BR4" s="624">
        <f t="shared" si="0"/>
        <v>24316.565554999994</v>
      </c>
      <c r="BS4" s="624">
        <f t="shared" si="0"/>
        <v>24243.713647000004</v>
      </c>
      <c r="BT4" s="624">
        <f t="shared" si="0"/>
        <v>23440.599919000008</v>
      </c>
      <c r="BU4" s="624">
        <f t="shared" si="0"/>
        <v>22301.220213999997</v>
      </c>
      <c r="BV4" s="624">
        <f t="shared" si="0"/>
        <v>20729.821950999998</v>
      </c>
      <c r="BW4" s="624">
        <f t="shared" si="0"/>
        <v>24348.307983670285</v>
      </c>
      <c r="BX4" s="624">
        <f t="shared" si="0"/>
        <v>29050.192614152413</v>
      </c>
      <c r="BY4" s="624">
        <f t="shared" si="0"/>
        <v>29477.719524401316</v>
      </c>
      <c r="BZ4" s="624">
        <f t="shared" si="0"/>
        <v>29810.56144577936</v>
      </c>
      <c r="CA4" s="624">
        <f t="shared" si="0"/>
        <v>32002.883123850654</v>
      </c>
      <c r="CB4" s="624">
        <f t="shared" si="0"/>
        <v>35115.692450232586</v>
      </c>
      <c r="CC4" s="624">
        <f t="shared" si="0"/>
        <v>35082.884210181801</v>
      </c>
      <c r="CD4" s="624">
        <f t="shared" si="0"/>
        <v>35871.53887133699</v>
      </c>
      <c r="CE4" s="624">
        <f t="shared" si="0"/>
        <v>36744.611102390831</v>
      </c>
      <c r="CF4" s="624">
        <f t="shared" si="0"/>
        <v>37826.886335831048</v>
      </c>
      <c r="CG4" s="625">
        <f t="shared" si="0"/>
        <v>39329.101726500907</v>
      </c>
    </row>
    <row r="5" spans="1:85" s="252" customFormat="1" x14ac:dyDescent="0.35">
      <c r="A5" s="501"/>
      <c r="B5" s="62" t="s">
        <v>836</v>
      </c>
      <c r="C5" s="107"/>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s="480"/>
      <c r="BA5" s="480"/>
      <c r="BB5" s="480"/>
      <c r="BC5" s="480"/>
      <c r="BD5" s="480"/>
      <c r="BE5" s="480"/>
      <c r="BF5" s="480"/>
      <c r="BG5" s="480"/>
      <c r="BH5" s="480"/>
      <c r="BI5" s="480"/>
      <c r="BJ5" s="480"/>
      <c r="BK5" s="480"/>
      <c r="BL5" s="484">
        <v>15141.776923958705</v>
      </c>
      <c r="BM5" s="484">
        <v>16923.255930776253</v>
      </c>
      <c r="BN5" s="484">
        <v>18018.287469340114</v>
      </c>
      <c r="BO5" s="484">
        <v>19055.311208911484</v>
      </c>
      <c r="BP5" s="484">
        <v>19879.676398880401</v>
      </c>
      <c r="BQ5" s="484">
        <v>20522.749055613676</v>
      </c>
      <c r="BR5" s="484">
        <v>21398.772408641653</v>
      </c>
      <c r="BS5" s="484">
        <v>21750.305519860998</v>
      </c>
      <c r="BT5" s="484">
        <v>21298.013079496453</v>
      </c>
      <c r="BU5" s="484">
        <v>20268.515139952928</v>
      </c>
      <c r="BV5" s="484">
        <v>19121.662095377484</v>
      </c>
      <c r="BW5" s="484">
        <v>17367.520159591215</v>
      </c>
      <c r="BX5" s="484">
        <v>16510.894920611816</v>
      </c>
      <c r="BY5" s="484">
        <v>15369.794350334201</v>
      </c>
      <c r="BZ5" s="484">
        <v>14839.630317686593</v>
      </c>
      <c r="CA5" s="484">
        <v>14947.353981566454</v>
      </c>
      <c r="CB5" s="484">
        <v>14451.737488510682</v>
      </c>
      <c r="CC5" s="484">
        <v>11031.881973114123</v>
      </c>
      <c r="CD5" s="484">
        <v>10539.579761478839</v>
      </c>
      <c r="CE5" s="484">
        <v>10766.136810149426</v>
      </c>
      <c r="CF5" s="484">
        <v>11070.94513480209</v>
      </c>
      <c r="CG5" s="485">
        <v>11571.03084158102</v>
      </c>
    </row>
    <row r="6" spans="1:85" s="252" customFormat="1" x14ac:dyDescent="0.35">
      <c r="A6" s="501"/>
      <c r="B6" s="62" t="s">
        <v>837</v>
      </c>
      <c r="C6" s="107"/>
      <c r="D6" s="480"/>
      <c r="E6" s="480"/>
      <c r="F6" s="480"/>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0"/>
      <c r="AJ6" s="480"/>
      <c r="AK6" s="480"/>
      <c r="AL6" s="480"/>
      <c r="AM6" s="480"/>
      <c r="AN6" s="480"/>
      <c r="AO6" s="480"/>
      <c r="AP6" s="480"/>
      <c r="AQ6" s="480"/>
      <c r="AR6" s="480"/>
      <c r="AS6" s="480"/>
      <c r="AT6" s="480"/>
      <c r="AU6" s="480"/>
      <c r="AV6" s="480"/>
      <c r="AW6" s="480"/>
      <c r="AX6" s="480"/>
      <c r="AY6" s="480"/>
      <c r="AZ6" s="480"/>
      <c r="BA6" s="480"/>
      <c r="BB6" s="480"/>
      <c r="BC6" s="480"/>
      <c r="BD6" s="480"/>
      <c r="BE6" s="480"/>
      <c r="BF6" s="480"/>
      <c r="BG6" s="480"/>
      <c r="BH6" s="480"/>
      <c r="BI6" s="480"/>
      <c r="BJ6" s="480"/>
      <c r="BK6" s="480"/>
      <c r="BL6" s="484">
        <v>1613.425236041295</v>
      </c>
      <c r="BM6" s="484">
        <v>2679.944486223746</v>
      </c>
      <c r="BN6" s="484">
        <v>3009.2036966598816</v>
      </c>
      <c r="BO6" s="484">
        <v>3331.7742650885075</v>
      </c>
      <c r="BP6" s="484">
        <v>3573.0294971195967</v>
      </c>
      <c r="BQ6" s="484">
        <v>3176.1656353863264</v>
      </c>
      <c r="BR6" s="484">
        <v>2353.825090358343</v>
      </c>
      <c r="BS6" s="484">
        <v>1865.1421391390063</v>
      </c>
      <c r="BT6" s="484">
        <v>1596.4824745035512</v>
      </c>
      <c r="BU6" s="484">
        <v>1407.9342720470704</v>
      </c>
      <c r="BV6" s="484">
        <v>1075.1419406225161</v>
      </c>
      <c r="BW6" s="484">
        <v>514.96610075901299</v>
      </c>
      <c r="BX6" s="484">
        <v>367.35823438818261</v>
      </c>
      <c r="BY6" s="484">
        <v>253.47812582013648</v>
      </c>
      <c r="BZ6" s="484">
        <v>160.78647461457481</v>
      </c>
      <c r="CA6" s="484">
        <v>110.05699727118672</v>
      </c>
      <c r="CB6" s="484">
        <v>57.434816077393634</v>
      </c>
      <c r="CC6" s="484">
        <v>0</v>
      </c>
      <c r="CD6" s="484">
        <v>0</v>
      </c>
      <c r="CE6" s="484">
        <v>0</v>
      </c>
      <c r="CF6" s="484">
        <v>0</v>
      </c>
      <c r="CG6" s="485">
        <v>0</v>
      </c>
    </row>
    <row r="7" spans="1:85" s="252" customFormat="1" x14ac:dyDescent="0.35">
      <c r="A7" s="501"/>
      <c r="B7" s="62" t="s">
        <v>379</v>
      </c>
      <c r="C7" s="107"/>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480"/>
      <c r="AU7" s="480"/>
      <c r="AV7" s="480"/>
      <c r="AW7" s="480"/>
      <c r="AX7" s="480"/>
      <c r="AY7" s="480"/>
      <c r="AZ7" s="480"/>
      <c r="BA7" s="480"/>
      <c r="BB7" s="480"/>
      <c r="BC7" s="480"/>
      <c r="BD7" s="480"/>
      <c r="BE7" s="480"/>
      <c r="BF7" s="480"/>
      <c r="BG7" s="480"/>
      <c r="BH7" s="480"/>
      <c r="BI7" s="480"/>
      <c r="BJ7" s="480"/>
      <c r="BK7" s="480"/>
      <c r="BL7" s="484">
        <v>348.23900200000571</v>
      </c>
      <c r="BM7" s="484">
        <v>386.0307610000018</v>
      </c>
      <c r="BN7" s="484">
        <v>399.49913500000184</v>
      </c>
      <c r="BO7" s="484">
        <v>433.20464900001389</v>
      </c>
      <c r="BP7" s="484">
        <v>446.92571600000156</v>
      </c>
      <c r="BQ7" s="484">
        <v>470.89298200000121</v>
      </c>
      <c r="BR7" s="484">
        <v>563.96805599999789</v>
      </c>
      <c r="BS7" s="484">
        <v>628.2659879999992</v>
      </c>
      <c r="BT7" s="484">
        <v>546.10436500000287</v>
      </c>
      <c r="BU7" s="484">
        <v>624.77080199999909</v>
      </c>
      <c r="BV7" s="484">
        <v>533.01791499999558</v>
      </c>
      <c r="BW7" s="484">
        <v>496.51820399999997</v>
      </c>
      <c r="BX7" s="484">
        <v>456.0425480000049</v>
      </c>
      <c r="BY7" s="484">
        <v>502.48501104114257</v>
      </c>
      <c r="BZ7" s="484">
        <v>578.73585277024722</v>
      </c>
      <c r="CA7" s="484">
        <v>715.18356862462133</v>
      </c>
      <c r="CB7" s="484">
        <v>648.81436884381219</v>
      </c>
      <c r="CC7" s="484">
        <v>605.91721452173442</v>
      </c>
      <c r="CD7" s="484">
        <v>614.29208404295969</v>
      </c>
      <c r="CE7" s="484">
        <v>623.3690559741608</v>
      </c>
      <c r="CF7" s="484">
        <v>622.70246463512012</v>
      </c>
      <c r="CG7" s="485">
        <v>620.23066356152049</v>
      </c>
    </row>
    <row r="8" spans="1:85" s="252" customFormat="1" x14ac:dyDescent="0.35">
      <c r="A8" s="501"/>
      <c r="B8" s="626" t="s">
        <v>838</v>
      </c>
      <c r="C8" s="107"/>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c r="AO8" s="480"/>
      <c r="AP8" s="480"/>
      <c r="AQ8" s="480"/>
      <c r="AR8" s="480"/>
      <c r="AS8" s="480"/>
      <c r="AT8" s="480"/>
      <c r="AU8" s="480"/>
      <c r="AV8" s="480"/>
      <c r="AW8" s="480"/>
      <c r="AX8" s="480"/>
      <c r="AY8" s="480"/>
      <c r="AZ8" s="480"/>
      <c r="BA8" s="480"/>
      <c r="BB8" s="480"/>
      <c r="BC8" s="480"/>
      <c r="BD8" s="480"/>
      <c r="BE8" s="480"/>
      <c r="BF8" s="480"/>
      <c r="BG8" s="480"/>
      <c r="BH8" s="480"/>
      <c r="BI8" s="480"/>
      <c r="BJ8" s="480"/>
      <c r="BK8" s="480"/>
      <c r="BL8" s="484"/>
      <c r="BM8" s="484"/>
      <c r="BN8" s="484"/>
      <c r="BO8" s="484"/>
      <c r="BP8" s="484"/>
      <c r="BQ8" s="484"/>
      <c r="BR8" s="484"/>
      <c r="BS8" s="484"/>
      <c r="BT8" s="484"/>
      <c r="BU8" s="484"/>
      <c r="BV8" s="484"/>
      <c r="BW8" s="509">
        <v>5969.3035193200585</v>
      </c>
      <c r="BX8" s="484">
        <v>11715.896911152409</v>
      </c>
      <c r="BY8" s="509">
        <v>13351.962037205836</v>
      </c>
      <c r="BZ8" s="509">
        <v>14231.408800707944</v>
      </c>
      <c r="CA8" s="509">
        <v>16230.288576388391</v>
      </c>
      <c r="CB8" s="509">
        <v>19957.705776800696</v>
      </c>
      <c r="CC8" s="509">
        <v>23445.08502254594</v>
      </c>
      <c r="CD8" s="509">
        <v>24717.667025815193</v>
      </c>
      <c r="CE8" s="509">
        <v>25355.105236267242</v>
      </c>
      <c r="CF8" s="509">
        <v>26133.238736393836</v>
      </c>
      <c r="CG8" s="485">
        <v>27137.840221358369</v>
      </c>
    </row>
    <row r="9" spans="1:85" s="42" customFormat="1" ht="26.25" customHeight="1" x14ac:dyDescent="0.35">
      <c r="A9" s="104"/>
      <c r="B9" s="64" t="s">
        <v>839</v>
      </c>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627"/>
      <c r="BZ9" s="197"/>
      <c r="CA9" s="197"/>
      <c r="CB9" s="197"/>
      <c r="CC9" s="197"/>
      <c r="CD9" s="197"/>
      <c r="CE9" s="197"/>
      <c r="CF9" s="197"/>
      <c r="CG9" s="223"/>
    </row>
    <row r="10" spans="1:85" s="42" customFormat="1" x14ac:dyDescent="0.35">
      <c r="A10" s="104"/>
      <c r="B10" s="628" t="s">
        <v>840</v>
      </c>
      <c r="D10" s="484" t="s">
        <v>615</v>
      </c>
      <c r="E10" s="484" t="s">
        <v>615</v>
      </c>
      <c r="F10" s="484" t="s">
        <v>615</v>
      </c>
      <c r="G10" s="484" t="s">
        <v>615</v>
      </c>
      <c r="H10" s="484" t="s">
        <v>615</v>
      </c>
      <c r="I10" s="484" t="s">
        <v>615</v>
      </c>
      <c r="J10" s="484" t="s">
        <v>615</v>
      </c>
      <c r="K10" s="484" t="s">
        <v>615</v>
      </c>
      <c r="L10" s="484" t="s">
        <v>615</v>
      </c>
      <c r="M10" s="484" t="s">
        <v>615</v>
      </c>
      <c r="N10" s="484" t="s">
        <v>615</v>
      </c>
      <c r="O10" s="484" t="s">
        <v>615</v>
      </c>
      <c r="P10" s="484" t="s">
        <v>615</v>
      </c>
      <c r="Q10" s="484" t="s">
        <v>615</v>
      </c>
      <c r="R10" s="484" t="s">
        <v>615</v>
      </c>
      <c r="S10" s="484" t="s">
        <v>615</v>
      </c>
      <c r="T10" s="484" t="s">
        <v>615</v>
      </c>
      <c r="U10" s="484" t="s">
        <v>615</v>
      </c>
      <c r="V10" s="484" t="s">
        <v>615</v>
      </c>
      <c r="W10" s="484" t="s">
        <v>615</v>
      </c>
      <c r="X10" s="484" t="s">
        <v>615</v>
      </c>
      <c r="Y10" s="484" t="s">
        <v>615</v>
      </c>
      <c r="Z10" s="484">
        <v>22</v>
      </c>
      <c r="AA10" s="484">
        <v>20</v>
      </c>
      <c r="AB10" s="484">
        <v>90</v>
      </c>
      <c r="AC10" s="484">
        <v>196</v>
      </c>
      <c r="AD10" s="484">
        <v>122</v>
      </c>
      <c r="AE10" s="484">
        <v>162</v>
      </c>
      <c r="AF10" s="484">
        <v>174</v>
      </c>
      <c r="AG10" s="484">
        <v>541</v>
      </c>
      <c r="AH10" s="484">
        <v>574</v>
      </c>
      <c r="AI10" s="484">
        <v>636</v>
      </c>
      <c r="AJ10" s="484">
        <v>841</v>
      </c>
      <c r="AK10" s="484">
        <v>1385.6</v>
      </c>
      <c r="AL10" s="484">
        <v>1777</v>
      </c>
      <c r="AM10" s="484">
        <v>1980</v>
      </c>
      <c r="AN10" s="484">
        <v>2146</v>
      </c>
      <c r="AO10" s="484">
        <v>2296</v>
      </c>
      <c r="AP10" s="484">
        <v>2419</v>
      </c>
      <c r="AQ10" s="484">
        <v>2506</v>
      </c>
      <c r="AR10" s="484">
        <v>2652.7289999999998</v>
      </c>
      <c r="AS10" s="484">
        <v>2867.1709999999998</v>
      </c>
      <c r="AT10" s="484">
        <v>3328.549</v>
      </c>
      <c r="AU10" s="484">
        <v>3945.2429999999999</v>
      </c>
      <c r="AV10" s="484">
        <v>4566.0839999999998</v>
      </c>
      <c r="AW10" s="484">
        <v>5028.2650000000003</v>
      </c>
      <c r="AX10" s="484">
        <v>5228.0419039999988</v>
      </c>
      <c r="AY10" s="484">
        <v>5429.9853480000011</v>
      </c>
      <c r="AZ10" s="484">
        <v>5569.4310189999987</v>
      </c>
      <c r="BA10" s="484">
        <v>5497.5839939999996</v>
      </c>
      <c r="BB10" s="484">
        <v>5404.9490960500016</v>
      </c>
      <c r="BC10" s="484">
        <v>5344.729778154182</v>
      </c>
      <c r="BD10" s="484">
        <v>5258.2568189613457</v>
      </c>
      <c r="BE10" s="484">
        <v>5282.4738553494062</v>
      </c>
      <c r="BF10" s="484">
        <v>5405.2261763595543</v>
      </c>
      <c r="BG10" s="484">
        <v>5029.8907191137514</v>
      </c>
      <c r="BH10" s="484">
        <v>5200.1683993846509</v>
      </c>
      <c r="BI10" s="484">
        <v>5262.5853160000006</v>
      </c>
      <c r="BJ10" s="484">
        <v>5369.7323449999994</v>
      </c>
      <c r="BK10" s="484">
        <v>5453.8794029999999</v>
      </c>
      <c r="BL10" s="484">
        <v>5368.0309110000007</v>
      </c>
      <c r="BM10" s="484">
        <v>5469.598512999999</v>
      </c>
      <c r="BN10" s="484">
        <v>5405.463205</v>
      </c>
      <c r="BO10" s="484">
        <v>5577.661986000001</v>
      </c>
      <c r="BP10" s="484">
        <v>5877.8337030000002</v>
      </c>
      <c r="BQ10" s="484">
        <v>5949.4745670000002</v>
      </c>
      <c r="BR10" s="484">
        <v>5996.8369509999993</v>
      </c>
      <c r="BS10" s="484">
        <v>5971.5869619999994</v>
      </c>
      <c r="BT10" s="484">
        <v>5801.1453980000015</v>
      </c>
      <c r="BU10" s="484">
        <v>5485.4757249999984</v>
      </c>
      <c r="BV10" s="484">
        <v>5177.6325700000007</v>
      </c>
      <c r="BW10" s="484">
        <v>4802.5128439999999</v>
      </c>
      <c r="BX10" s="484">
        <v>4627.0056789999999</v>
      </c>
      <c r="BY10" s="484">
        <v>4369.6281436568788</v>
      </c>
      <c r="BZ10" s="484">
        <v>4332.1930272781947</v>
      </c>
      <c r="CA10" s="484">
        <v>4488.1401298264855</v>
      </c>
      <c r="CB10" s="484">
        <v>4210.5022801947316</v>
      </c>
      <c r="CC10" s="484">
        <v>3471.6892014621417</v>
      </c>
      <c r="CD10" s="484">
        <v>3363.4994337849707</v>
      </c>
      <c r="CE10" s="484">
        <v>3441.4469356102145</v>
      </c>
      <c r="CF10" s="484">
        <v>3552.4154254007599</v>
      </c>
      <c r="CG10" s="485">
        <v>3727.341676392783</v>
      </c>
    </row>
    <row r="11" spans="1:85" s="42" customFormat="1" x14ac:dyDescent="0.35">
      <c r="A11" s="104"/>
      <c r="B11" s="628" t="s">
        <v>841</v>
      </c>
      <c r="D11" s="484" t="s">
        <v>615</v>
      </c>
      <c r="E11" s="484" t="s">
        <v>615</v>
      </c>
      <c r="F11" s="484" t="s">
        <v>615</v>
      </c>
      <c r="G11" s="484" t="s">
        <v>615</v>
      </c>
      <c r="H11" s="484" t="s">
        <v>615</v>
      </c>
      <c r="I11" s="484" t="s">
        <v>615</v>
      </c>
      <c r="J11" s="484" t="s">
        <v>615</v>
      </c>
      <c r="K11" s="484" t="s">
        <v>615</v>
      </c>
      <c r="L11" s="484" t="s">
        <v>615</v>
      </c>
      <c r="M11" s="484" t="s">
        <v>615</v>
      </c>
      <c r="N11" s="484" t="s">
        <v>615</v>
      </c>
      <c r="O11" s="484" t="s">
        <v>615</v>
      </c>
      <c r="P11" s="484" t="s">
        <v>615</v>
      </c>
      <c r="Q11" s="484" t="s">
        <v>615</v>
      </c>
      <c r="R11" s="484" t="s">
        <v>615</v>
      </c>
      <c r="S11" s="484" t="s">
        <v>615</v>
      </c>
      <c r="T11" s="484" t="s">
        <v>615</v>
      </c>
      <c r="U11" s="484" t="s">
        <v>615</v>
      </c>
      <c r="V11" s="484" t="s">
        <v>615</v>
      </c>
      <c r="W11" s="484" t="s">
        <v>615</v>
      </c>
      <c r="X11" s="484" t="s">
        <v>615</v>
      </c>
      <c r="Y11" s="484" t="s">
        <v>615</v>
      </c>
      <c r="Z11" s="484" t="s">
        <v>615</v>
      </c>
      <c r="AA11" s="484" t="s">
        <v>615</v>
      </c>
      <c r="AB11" s="484" t="s">
        <v>615</v>
      </c>
      <c r="AC11" s="484" t="s">
        <v>615</v>
      </c>
      <c r="AD11" s="484" t="s">
        <v>615</v>
      </c>
      <c r="AE11" s="484" t="s">
        <v>615</v>
      </c>
      <c r="AF11" s="484" t="s">
        <v>615</v>
      </c>
      <c r="AG11" s="484" t="s">
        <v>615</v>
      </c>
      <c r="AH11" s="484" t="s">
        <v>615</v>
      </c>
      <c r="AI11" s="484" t="s">
        <v>615</v>
      </c>
      <c r="AJ11" s="484" t="s">
        <v>615</v>
      </c>
      <c r="AK11" s="484" t="s">
        <v>615</v>
      </c>
      <c r="AL11" s="484" t="s">
        <v>615</v>
      </c>
      <c r="AM11" s="484" t="s">
        <v>615</v>
      </c>
      <c r="AN11" s="484" t="s">
        <v>615</v>
      </c>
      <c r="AO11" s="484" t="s">
        <v>615</v>
      </c>
      <c r="AP11" s="484" t="s">
        <v>615</v>
      </c>
      <c r="AQ11" s="484" t="s">
        <v>615</v>
      </c>
      <c r="AR11" s="484" t="s">
        <v>615</v>
      </c>
      <c r="AS11" s="484" t="s">
        <v>615</v>
      </c>
      <c r="AT11" s="484" t="s">
        <v>615</v>
      </c>
      <c r="AU11" s="484" t="s">
        <v>615</v>
      </c>
      <c r="AV11" s="484" t="s">
        <v>615</v>
      </c>
      <c r="AW11" s="484" t="s">
        <v>615</v>
      </c>
      <c r="AX11" s="484">
        <v>1308.5634420000383</v>
      </c>
      <c r="AY11" s="484">
        <v>1640.2769817999344</v>
      </c>
      <c r="AZ11" s="484">
        <v>1990.7376319759783</v>
      </c>
      <c r="BA11" s="484">
        <v>2242.2150966862773</v>
      </c>
      <c r="BB11" s="484">
        <v>2480.1925472964745</v>
      </c>
      <c r="BC11" s="484">
        <v>2753.0026466072081</v>
      </c>
      <c r="BD11" s="484">
        <v>3053.0684534672382</v>
      </c>
      <c r="BE11" s="484">
        <v>3481.9717405472043</v>
      </c>
      <c r="BF11" s="484">
        <v>4199.332684970158</v>
      </c>
      <c r="BG11" s="484">
        <v>4292.258269780411</v>
      </c>
      <c r="BH11" s="484">
        <v>4603.3960303730873</v>
      </c>
      <c r="BI11" s="484">
        <v>4949.5769554409108</v>
      </c>
      <c r="BJ11" s="484">
        <v>5195.0334294040358</v>
      </c>
      <c r="BK11" s="484">
        <v>5579.7007413789333</v>
      </c>
      <c r="BL11" s="484">
        <v>6111.8128355627241</v>
      </c>
      <c r="BM11" s="484">
        <v>6947.1654035862148</v>
      </c>
      <c r="BN11" s="484">
        <v>7349.7853795119054</v>
      </c>
      <c r="BO11" s="484">
        <v>8026.1615392231415</v>
      </c>
      <c r="BP11" s="484">
        <v>8749.8103466936554</v>
      </c>
      <c r="BQ11" s="484">
        <v>8945.1177198424903</v>
      </c>
      <c r="BR11" s="484">
        <v>9221.9510450522685</v>
      </c>
      <c r="BS11" s="484">
        <v>9488.978110994547</v>
      </c>
      <c r="BT11" s="484">
        <v>9348.6610615558184</v>
      </c>
      <c r="BU11" s="484">
        <v>9106.6553628610582</v>
      </c>
      <c r="BV11" s="484">
        <v>8681.201595014214</v>
      </c>
      <c r="BW11" s="484">
        <v>7967.028298480519</v>
      </c>
      <c r="BX11" s="484">
        <v>7726.0940272998196</v>
      </c>
      <c r="BY11" s="484">
        <v>7304.6900109224625</v>
      </c>
      <c r="BZ11" s="484">
        <v>7265.7885946296074</v>
      </c>
      <c r="CA11" s="484">
        <v>7634.126265784128</v>
      </c>
      <c r="CB11" s="484">
        <v>7864.7734200669393</v>
      </c>
      <c r="CC11" s="484">
        <v>6036.2741717639865</v>
      </c>
      <c r="CD11" s="484">
        <v>5820.5368550221374</v>
      </c>
      <c r="CE11" s="484">
        <v>6018.0050709466823</v>
      </c>
      <c r="CF11" s="484">
        <v>6256.9933419757863</v>
      </c>
      <c r="CG11" s="485">
        <v>6595.600123917533</v>
      </c>
    </row>
    <row r="12" spans="1:85" s="42" customFormat="1" x14ac:dyDescent="0.35">
      <c r="A12" s="104"/>
      <c r="B12" s="628" t="s">
        <v>842</v>
      </c>
      <c r="D12" s="484" t="s">
        <v>615</v>
      </c>
      <c r="E12" s="484" t="s">
        <v>615</v>
      </c>
      <c r="F12" s="484" t="s">
        <v>615</v>
      </c>
      <c r="G12" s="484" t="s">
        <v>615</v>
      </c>
      <c r="H12" s="484" t="s">
        <v>615</v>
      </c>
      <c r="I12" s="484" t="s">
        <v>615</v>
      </c>
      <c r="J12" s="484" t="s">
        <v>615</v>
      </c>
      <c r="K12" s="484" t="s">
        <v>615</v>
      </c>
      <c r="L12" s="484" t="s">
        <v>615</v>
      </c>
      <c r="M12" s="484" t="s">
        <v>615</v>
      </c>
      <c r="N12" s="484" t="s">
        <v>615</v>
      </c>
      <c r="O12" s="484" t="s">
        <v>615</v>
      </c>
      <c r="P12" s="484" t="s">
        <v>615</v>
      </c>
      <c r="Q12" s="484" t="s">
        <v>615</v>
      </c>
      <c r="R12" s="484" t="s">
        <v>615</v>
      </c>
      <c r="S12" s="484" t="s">
        <v>615</v>
      </c>
      <c r="T12" s="484" t="s">
        <v>615</v>
      </c>
      <c r="U12" s="484" t="s">
        <v>615</v>
      </c>
      <c r="V12" s="484" t="s">
        <v>615</v>
      </c>
      <c r="W12" s="484" t="s">
        <v>615</v>
      </c>
      <c r="X12" s="484" t="s">
        <v>615</v>
      </c>
      <c r="Y12" s="484" t="s">
        <v>615</v>
      </c>
      <c r="Z12" s="484" t="s">
        <v>615</v>
      </c>
      <c r="AA12" s="484" t="s">
        <v>615</v>
      </c>
      <c r="AB12" s="484" t="s">
        <v>615</v>
      </c>
      <c r="AC12" s="484" t="s">
        <v>615</v>
      </c>
      <c r="AD12" s="484" t="s">
        <v>615</v>
      </c>
      <c r="AE12" s="484" t="s">
        <v>615</v>
      </c>
      <c r="AF12" s="484" t="s">
        <v>615</v>
      </c>
      <c r="AG12" s="484" t="s">
        <v>615</v>
      </c>
      <c r="AH12" s="484" t="s">
        <v>615</v>
      </c>
      <c r="AI12" s="484" t="s">
        <v>615</v>
      </c>
      <c r="AJ12" s="484" t="s">
        <v>615</v>
      </c>
      <c r="AK12" s="484" t="s">
        <v>615</v>
      </c>
      <c r="AL12" s="484" t="s">
        <v>615</v>
      </c>
      <c r="AM12" s="484" t="s">
        <v>615</v>
      </c>
      <c r="AN12" s="484" t="s">
        <v>615</v>
      </c>
      <c r="AO12" s="484" t="s">
        <v>615</v>
      </c>
      <c r="AP12" s="484" t="s">
        <v>615</v>
      </c>
      <c r="AQ12" s="484" t="s">
        <v>615</v>
      </c>
      <c r="AR12" s="484" t="s">
        <v>615</v>
      </c>
      <c r="AS12" s="484" t="s">
        <v>615</v>
      </c>
      <c r="AT12" s="484" t="s">
        <v>615</v>
      </c>
      <c r="AU12" s="484" t="s">
        <v>615</v>
      </c>
      <c r="AV12" s="484" t="s">
        <v>615</v>
      </c>
      <c r="AW12" s="484" t="s">
        <v>615</v>
      </c>
      <c r="AX12" s="484">
        <v>3566.6305739999607</v>
      </c>
      <c r="AY12" s="484">
        <v>3804.4043642000647</v>
      </c>
      <c r="AZ12" s="484">
        <v>3819.5933140240209</v>
      </c>
      <c r="BA12" s="484">
        <v>3436.5970323137235</v>
      </c>
      <c r="BB12" s="484">
        <v>3179.6625766535249</v>
      </c>
      <c r="BC12" s="484">
        <v>2966.3833413927578</v>
      </c>
      <c r="BD12" s="484">
        <v>2851.0551250032404</v>
      </c>
      <c r="BE12" s="484">
        <v>2824.2625689397278</v>
      </c>
      <c r="BF12" s="484">
        <v>3031.6314852320297</v>
      </c>
      <c r="BG12" s="484">
        <v>3027.5829635595874</v>
      </c>
      <c r="BH12" s="484">
        <v>3354.006205881341</v>
      </c>
      <c r="BI12" s="484">
        <v>3716.0428635590897</v>
      </c>
      <c r="BJ12" s="484">
        <v>4275.7818115959699</v>
      </c>
      <c r="BK12" s="484">
        <v>4698.2204506210655</v>
      </c>
      <c r="BL12" s="484">
        <v>5623.5974154372798</v>
      </c>
      <c r="BM12" s="484">
        <v>7572.4672614137844</v>
      </c>
      <c r="BN12" s="484">
        <v>8671.7417164880899</v>
      </c>
      <c r="BO12" s="484">
        <v>9216.4665977768636</v>
      </c>
      <c r="BP12" s="484">
        <v>9271.9875623063435</v>
      </c>
      <c r="BQ12" s="484">
        <v>9275.2153861575061</v>
      </c>
      <c r="BR12" s="484">
        <v>9097.7775589477278</v>
      </c>
      <c r="BS12" s="484">
        <v>8783.1485740054559</v>
      </c>
      <c r="BT12" s="484">
        <v>8290.7934594441886</v>
      </c>
      <c r="BU12" s="484">
        <v>7709.0891261389406</v>
      </c>
      <c r="BV12" s="484">
        <v>6870.9877859857834</v>
      </c>
      <c r="BW12" s="484">
        <v>5609.463321869709</v>
      </c>
      <c r="BX12" s="484">
        <v>4981.1959967001821</v>
      </c>
      <c r="BY12" s="484">
        <v>4451.4393326161407</v>
      </c>
      <c r="BZ12" s="484">
        <v>3981.1710231636102</v>
      </c>
      <c r="CA12" s="484">
        <v>3650.3281518516478</v>
      </c>
      <c r="CB12" s="484">
        <v>3082.7109731702108</v>
      </c>
      <c r="CC12" s="484">
        <v>2129.8358144097333</v>
      </c>
      <c r="CD12" s="484">
        <v>1969.83555671469</v>
      </c>
      <c r="CE12" s="484">
        <v>1930.0538595666885</v>
      </c>
      <c r="CF12" s="484">
        <v>1884.2388320606633</v>
      </c>
      <c r="CG12" s="485">
        <v>1868.3197048322268</v>
      </c>
    </row>
    <row r="13" spans="1:85" s="42" customFormat="1" x14ac:dyDescent="0.35">
      <c r="A13" s="104"/>
      <c r="B13" s="629" t="s">
        <v>843</v>
      </c>
      <c r="D13" s="484" t="s">
        <v>615</v>
      </c>
      <c r="E13" s="484" t="s">
        <v>615</v>
      </c>
      <c r="F13" s="484" t="s">
        <v>615</v>
      </c>
      <c r="G13" s="484" t="s">
        <v>615</v>
      </c>
      <c r="H13" s="484" t="s">
        <v>615</v>
      </c>
      <c r="I13" s="484" t="s">
        <v>615</v>
      </c>
      <c r="J13" s="484" t="s">
        <v>615</v>
      </c>
      <c r="K13" s="484" t="s">
        <v>615</v>
      </c>
      <c r="L13" s="484" t="s">
        <v>615</v>
      </c>
      <c r="M13" s="484" t="s">
        <v>615</v>
      </c>
      <c r="N13" s="484" t="s">
        <v>615</v>
      </c>
      <c r="O13" s="484" t="s">
        <v>615</v>
      </c>
      <c r="P13" s="484" t="s">
        <v>615</v>
      </c>
      <c r="Q13" s="484" t="s">
        <v>615</v>
      </c>
      <c r="R13" s="484" t="s">
        <v>615</v>
      </c>
      <c r="S13" s="484" t="s">
        <v>615</v>
      </c>
      <c r="T13" s="484" t="s">
        <v>615</v>
      </c>
      <c r="U13" s="484" t="s">
        <v>615</v>
      </c>
      <c r="V13" s="484" t="s">
        <v>615</v>
      </c>
      <c r="W13" s="484" t="s">
        <v>615</v>
      </c>
      <c r="X13" s="484" t="s">
        <v>615</v>
      </c>
      <c r="Y13" s="484" t="s">
        <v>615</v>
      </c>
      <c r="Z13" s="484" t="s">
        <v>615</v>
      </c>
      <c r="AA13" s="484" t="s">
        <v>615</v>
      </c>
      <c r="AB13" s="484" t="s">
        <v>615</v>
      </c>
      <c r="AC13" s="484" t="s">
        <v>615</v>
      </c>
      <c r="AD13" s="484" t="s">
        <v>615</v>
      </c>
      <c r="AE13" s="484" t="s">
        <v>615</v>
      </c>
      <c r="AF13" s="484" t="s">
        <v>615</v>
      </c>
      <c r="AG13" s="484" t="s">
        <v>615</v>
      </c>
      <c r="AH13" s="484" t="s">
        <v>615</v>
      </c>
      <c r="AI13" s="484" t="s">
        <v>615</v>
      </c>
      <c r="AJ13" s="484" t="s">
        <v>615</v>
      </c>
      <c r="AK13" s="484" t="s">
        <v>615</v>
      </c>
      <c r="AL13" s="484" t="s">
        <v>615</v>
      </c>
      <c r="AM13" s="484" t="s">
        <v>615</v>
      </c>
      <c r="AN13" s="484" t="s">
        <v>615</v>
      </c>
      <c r="AO13" s="484" t="s">
        <v>615</v>
      </c>
      <c r="AP13" s="484" t="s">
        <v>615</v>
      </c>
      <c r="AQ13" s="484" t="s">
        <v>615</v>
      </c>
      <c r="AR13" s="484" t="s">
        <v>615</v>
      </c>
      <c r="AS13" s="484" t="s">
        <v>615</v>
      </c>
      <c r="AT13" s="484" t="s">
        <v>615</v>
      </c>
      <c r="AU13" s="484" t="s">
        <v>615</v>
      </c>
      <c r="AV13" s="484" t="s">
        <v>615</v>
      </c>
      <c r="AW13" s="484" t="s">
        <v>615</v>
      </c>
      <c r="AX13" s="484" t="s">
        <v>615</v>
      </c>
      <c r="AY13" s="484" t="s">
        <v>615</v>
      </c>
      <c r="AZ13" s="484" t="s">
        <v>615</v>
      </c>
      <c r="BA13" s="484" t="s">
        <v>615</v>
      </c>
      <c r="BB13" s="484" t="s">
        <v>615</v>
      </c>
      <c r="BC13" s="484" t="s">
        <v>615</v>
      </c>
      <c r="BD13" s="484" t="s">
        <v>615</v>
      </c>
      <c r="BE13" s="484" t="s">
        <v>615</v>
      </c>
      <c r="BF13" s="484" t="s">
        <v>615</v>
      </c>
      <c r="BG13" s="484" t="s">
        <v>615</v>
      </c>
      <c r="BH13" s="484" t="s">
        <v>615</v>
      </c>
      <c r="BI13" s="484" t="s">
        <v>615</v>
      </c>
      <c r="BJ13" s="484">
        <v>378.67377499999998</v>
      </c>
      <c r="BK13" s="484">
        <v>421.67804699999999</v>
      </c>
      <c r="BL13" s="484">
        <v>1863.213853579424</v>
      </c>
      <c r="BM13" s="484">
        <v>4769.8138420000005</v>
      </c>
      <c r="BN13" s="484">
        <v>6358.6353639999998</v>
      </c>
      <c r="BO13" s="484">
        <v>7201.4408910000002</v>
      </c>
      <c r="BP13" s="484">
        <v>7480.1284109999988</v>
      </c>
      <c r="BQ13" s="484">
        <v>7686.8701579999997</v>
      </c>
      <c r="BR13" s="484">
        <v>7627.6554859999987</v>
      </c>
      <c r="BS13" s="484">
        <v>7440.5281910000012</v>
      </c>
      <c r="BT13" s="484">
        <v>7054.434866999999</v>
      </c>
      <c r="BU13" s="484">
        <v>6550.6822560000019</v>
      </c>
      <c r="BV13" s="484">
        <v>5783.0674838660107</v>
      </c>
      <c r="BW13" s="484">
        <v>4375.4119602827104</v>
      </c>
      <c r="BX13" s="484">
        <v>3885.3600228568466</v>
      </c>
      <c r="BY13" s="484">
        <v>3472.1469379194809</v>
      </c>
      <c r="BZ13" s="484">
        <v>3105.3350937812966</v>
      </c>
      <c r="CA13" s="484">
        <v>2789.8958315298587</v>
      </c>
      <c r="CB13" s="484">
        <v>2356.0737928441604</v>
      </c>
      <c r="CC13" s="484">
        <v>1627.8043543703316</v>
      </c>
      <c r="CD13" s="484">
        <v>1505.5183479024818</v>
      </c>
      <c r="CE13" s="484">
        <v>1475.1137414048183</v>
      </c>
      <c r="CF13" s="484">
        <v>1440.0979431140129</v>
      </c>
      <c r="CG13" s="485">
        <v>1427.9311721146221</v>
      </c>
    </row>
    <row r="14" spans="1:85" s="42" customFormat="1" x14ac:dyDescent="0.35">
      <c r="A14" s="104"/>
      <c r="B14" s="628" t="s">
        <v>844</v>
      </c>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4"/>
      <c r="AU14" s="484"/>
      <c r="AV14" s="484"/>
      <c r="AW14" s="484"/>
      <c r="AX14" s="484"/>
      <c r="AY14" s="484"/>
      <c r="AZ14" s="484"/>
      <c r="BA14" s="484"/>
      <c r="BB14" s="484"/>
      <c r="BC14" s="484"/>
      <c r="BD14" s="484"/>
      <c r="BE14" s="484"/>
      <c r="BF14" s="484"/>
      <c r="BG14" s="484"/>
      <c r="BH14" s="484"/>
      <c r="BI14" s="484"/>
      <c r="BJ14" s="484"/>
      <c r="BK14" s="484"/>
      <c r="BL14" s="484"/>
      <c r="BM14" s="484"/>
      <c r="BN14" s="484"/>
      <c r="BO14" s="484"/>
      <c r="BP14" s="484"/>
      <c r="BQ14" s="484"/>
      <c r="BR14" s="484"/>
      <c r="BS14" s="484"/>
      <c r="BT14" s="484"/>
      <c r="BU14" s="484"/>
      <c r="BV14" s="484"/>
      <c r="BW14" s="509">
        <v>2677.004400022086</v>
      </c>
      <c r="BX14" s="509">
        <v>4389.1891096888558</v>
      </c>
      <c r="BY14" s="509">
        <v>5351.0927786297816</v>
      </c>
      <c r="BZ14" s="509">
        <v>7270.3155147444822</v>
      </c>
      <c r="CA14" s="509">
        <v>7813.9432306959397</v>
      </c>
      <c r="CB14" s="509">
        <v>9134.2560643285415</v>
      </c>
      <c r="CC14" s="509">
        <v>10430.447391405622</v>
      </c>
      <c r="CD14" s="509">
        <v>10777.793355363174</v>
      </c>
      <c r="CE14" s="509">
        <v>10825.075469905991</v>
      </c>
      <c r="CF14" s="509">
        <v>10755.241441428894</v>
      </c>
      <c r="CG14" s="485">
        <v>10677.825437745181</v>
      </c>
    </row>
    <row r="15" spans="1:85" s="42" customFormat="1" x14ac:dyDescent="0.35">
      <c r="A15" s="104"/>
      <c r="B15" s="628" t="s">
        <v>845</v>
      </c>
      <c r="D15" s="484"/>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4"/>
      <c r="AU15" s="484"/>
      <c r="AV15" s="484"/>
      <c r="AW15" s="484"/>
      <c r="AX15" s="484"/>
      <c r="AY15" s="484"/>
      <c r="AZ15" s="484"/>
      <c r="BA15" s="484"/>
      <c r="BB15" s="484"/>
      <c r="BC15" s="484"/>
      <c r="BD15" s="484"/>
      <c r="BE15" s="484"/>
      <c r="BF15" s="484"/>
      <c r="BG15" s="484"/>
      <c r="BH15" s="484"/>
      <c r="BI15" s="484"/>
      <c r="BJ15" s="484"/>
      <c r="BK15" s="484"/>
      <c r="BL15" s="484"/>
      <c r="BM15" s="484"/>
      <c r="BN15" s="484"/>
      <c r="BO15" s="484"/>
      <c r="BP15" s="484"/>
      <c r="BQ15" s="484"/>
      <c r="BR15" s="484"/>
      <c r="BS15" s="484"/>
      <c r="BT15" s="484"/>
      <c r="BU15" s="484"/>
      <c r="BV15" s="484"/>
      <c r="BW15" s="509">
        <v>3107.4309790520833</v>
      </c>
      <c r="BX15" s="509">
        <v>6739.213447750345</v>
      </c>
      <c r="BY15" s="509">
        <v>7270.2124795636464</v>
      </c>
      <c r="BZ15" s="509">
        <v>6129.5491403061851</v>
      </c>
      <c r="CA15" s="509">
        <v>7442.5407465629341</v>
      </c>
      <c r="CB15" s="509">
        <v>9571.3823749018247</v>
      </c>
      <c r="CC15" s="509">
        <v>11589.770539636454</v>
      </c>
      <c r="CD15" s="509">
        <v>12431.279460431882</v>
      </c>
      <c r="CE15" s="509">
        <v>13000.701698543826</v>
      </c>
      <c r="CF15" s="509">
        <v>13818.75405754952</v>
      </c>
      <c r="CG15" s="485">
        <v>14878.872262986608</v>
      </c>
    </row>
    <row r="16" spans="1:85" s="42" customFormat="1" x14ac:dyDescent="0.35">
      <c r="A16" s="104"/>
      <c r="B16" s="628" t="s">
        <v>846</v>
      </c>
      <c r="D16" s="484"/>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509">
        <v>184.86814024588932</v>
      </c>
      <c r="BX16" s="509">
        <v>587.49435371320715</v>
      </c>
      <c r="BY16" s="509">
        <v>730.65677901240633</v>
      </c>
      <c r="BZ16" s="509">
        <v>831.54414565727552</v>
      </c>
      <c r="CA16" s="509">
        <v>973.80459912951778</v>
      </c>
      <c r="CB16" s="509">
        <v>1252.0673375703332</v>
      </c>
      <c r="CC16" s="509">
        <v>1424.8670915038626</v>
      </c>
      <c r="CD16" s="509">
        <v>1508.5942100201376</v>
      </c>
      <c r="CE16" s="509">
        <v>1529.3280678174251</v>
      </c>
      <c r="CF16" s="509">
        <v>1559.2432374154218</v>
      </c>
      <c r="CG16" s="485">
        <v>1581.1425206265792</v>
      </c>
    </row>
    <row r="17" spans="1:85" s="42" customFormat="1" x14ac:dyDescent="0.35">
      <c r="A17" s="104"/>
      <c r="B17" s="626" t="s">
        <v>847</v>
      </c>
      <c r="D17" s="484"/>
      <c r="E17" s="484"/>
      <c r="F17" s="484"/>
      <c r="G17" s="484"/>
      <c r="H17" s="484"/>
      <c r="I17" s="484"/>
      <c r="J17" s="484"/>
      <c r="K17" s="484"/>
      <c r="L17" s="484"/>
      <c r="M17" s="484"/>
      <c r="N17" s="484"/>
      <c r="O17" s="484"/>
      <c r="P17" s="484"/>
      <c r="Q17" s="484"/>
      <c r="R17" s="484"/>
      <c r="S17" s="484"/>
      <c r="T17" s="484"/>
      <c r="U17" s="484"/>
      <c r="V17" s="484"/>
      <c r="W17" s="484"/>
      <c r="X17" s="484"/>
      <c r="Y17" s="484"/>
      <c r="Z17" s="484"/>
      <c r="AA17" s="484"/>
      <c r="AB17" s="484"/>
      <c r="AC17" s="484"/>
      <c r="AD17" s="484"/>
      <c r="AE17" s="484"/>
      <c r="AF17" s="484"/>
      <c r="AG17" s="484"/>
      <c r="AH17" s="484"/>
      <c r="AI17" s="484"/>
      <c r="AJ17" s="484"/>
      <c r="AK17" s="484"/>
      <c r="AL17" s="484"/>
      <c r="AM17" s="484"/>
      <c r="AN17" s="484"/>
      <c r="AO17" s="484"/>
      <c r="AP17" s="484"/>
      <c r="AQ17" s="484"/>
      <c r="AR17" s="484"/>
      <c r="AS17" s="484"/>
      <c r="AT17" s="484"/>
      <c r="AU17" s="484"/>
      <c r="AV17" s="484"/>
      <c r="AW17" s="484"/>
      <c r="AX17" s="484"/>
      <c r="AY17" s="484"/>
      <c r="AZ17" s="484"/>
      <c r="BA17" s="484"/>
      <c r="BB17" s="484"/>
      <c r="BC17" s="484"/>
      <c r="BD17" s="484"/>
      <c r="BE17" s="484"/>
      <c r="BF17" s="484"/>
      <c r="BG17" s="484"/>
      <c r="BH17" s="484"/>
      <c r="BI17" s="484"/>
      <c r="BJ17" s="484"/>
      <c r="BK17" s="484"/>
      <c r="BL17" s="484"/>
      <c r="BM17" s="484"/>
      <c r="BN17" s="484"/>
      <c r="BO17" s="484"/>
      <c r="BP17" s="484"/>
      <c r="BQ17" s="484"/>
      <c r="BR17" s="484"/>
      <c r="BS17" s="484"/>
      <c r="BT17" s="484"/>
      <c r="BU17" s="484"/>
      <c r="BV17" s="484"/>
      <c r="BW17" s="484">
        <f t="shared" ref="BW17:CG17" si="1">SUM(BW10:BW11,BW15)</f>
        <v>15876.972121532603</v>
      </c>
      <c r="BX17" s="484">
        <f t="shared" si="1"/>
        <v>19092.313154050164</v>
      </c>
      <c r="BY17" s="484">
        <f t="shared" si="1"/>
        <v>18944.53063414299</v>
      </c>
      <c r="BZ17" s="484">
        <f t="shared" si="1"/>
        <v>17727.530762213988</v>
      </c>
      <c r="CA17" s="484">
        <f t="shared" si="1"/>
        <v>19564.807142173548</v>
      </c>
      <c r="CB17" s="484">
        <f t="shared" si="1"/>
        <v>21646.658075163497</v>
      </c>
      <c r="CC17" s="484">
        <f t="shared" si="1"/>
        <v>21097.733912862583</v>
      </c>
      <c r="CD17" s="484">
        <f t="shared" si="1"/>
        <v>21615.315749238991</v>
      </c>
      <c r="CE17" s="484">
        <f t="shared" si="1"/>
        <v>22460.153705100725</v>
      </c>
      <c r="CF17" s="484">
        <f t="shared" si="1"/>
        <v>23628.162824926068</v>
      </c>
      <c r="CG17" s="485">
        <f t="shared" si="1"/>
        <v>25201.814063296923</v>
      </c>
    </row>
    <row r="18" spans="1:85" s="42" customFormat="1" x14ac:dyDescent="0.35">
      <c r="A18" s="104"/>
      <c r="B18" s="626" t="s">
        <v>848</v>
      </c>
      <c r="D18" s="484"/>
      <c r="E18" s="484"/>
      <c r="F18" s="484"/>
      <c r="G18" s="484"/>
      <c r="H18" s="484"/>
      <c r="I18" s="484"/>
      <c r="J18" s="484"/>
      <c r="K18" s="484"/>
      <c r="L18" s="484"/>
      <c r="M18" s="484"/>
      <c r="N18" s="484"/>
      <c r="O18" s="484"/>
      <c r="P18" s="484"/>
      <c r="Q18" s="484"/>
      <c r="R18" s="484"/>
      <c r="S18" s="484"/>
      <c r="T18" s="484"/>
      <c r="U18" s="484"/>
      <c r="V18" s="484"/>
      <c r="W18" s="484"/>
      <c r="X18" s="484"/>
      <c r="Y18" s="484"/>
      <c r="Z18" s="484"/>
      <c r="AA18" s="484"/>
      <c r="AB18" s="484"/>
      <c r="AC18" s="484"/>
      <c r="AD18" s="484"/>
      <c r="AE18" s="484"/>
      <c r="AF18" s="484"/>
      <c r="AG18" s="484"/>
      <c r="AH18" s="484"/>
      <c r="AI18" s="484"/>
      <c r="AJ18" s="484"/>
      <c r="AK18" s="484"/>
      <c r="AL18" s="484"/>
      <c r="AM18" s="484"/>
      <c r="AN18" s="484"/>
      <c r="AO18" s="484"/>
      <c r="AP18" s="484"/>
      <c r="AQ18" s="484"/>
      <c r="AR18" s="484"/>
      <c r="AS18" s="484"/>
      <c r="AT18" s="484"/>
      <c r="AU18" s="484"/>
      <c r="AV18" s="484"/>
      <c r="AW18" s="484"/>
      <c r="AX18" s="484"/>
      <c r="AY18" s="484"/>
      <c r="AZ18" s="484"/>
      <c r="BA18" s="484"/>
      <c r="BB18" s="484"/>
      <c r="BC18" s="484"/>
      <c r="BD18" s="484"/>
      <c r="BE18" s="484"/>
      <c r="BF18" s="484"/>
      <c r="BG18" s="484"/>
      <c r="BH18" s="484"/>
      <c r="BI18" s="484"/>
      <c r="BJ18" s="484"/>
      <c r="BK18" s="484"/>
      <c r="BL18" s="484"/>
      <c r="BM18" s="484"/>
      <c r="BN18" s="484"/>
      <c r="BO18" s="484"/>
      <c r="BP18" s="484"/>
      <c r="BQ18" s="484"/>
      <c r="BR18" s="484"/>
      <c r="BS18" s="484"/>
      <c r="BT18" s="484"/>
      <c r="BU18" s="484"/>
      <c r="BV18" s="484"/>
      <c r="BW18" s="484">
        <f t="shared" ref="BW18:CG18" si="2">SUM(BW12,BW14)</f>
        <v>8286.467721891795</v>
      </c>
      <c r="BX18" s="509">
        <f t="shared" si="2"/>
        <v>9370.3851063890379</v>
      </c>
      <c r="BY18" s="509">
        <f t="shared" si="2"/>
        <v>9802.5321112459224</v>
      </c>
      <c r="BZ18" s="509">
        <f t="shared" si="2"/>
        <v>11251.486537908093</v>
      </c>
      <c r="CA18" s="509">
        <f t="shared" si="2"/>
        <v>11464.271382547588</v>
      </c>
      <c r="CB18" s="509">
        <f t="shared" si="2"/>
        <v>12216.967037498753</v>
      </c>
      <c r="CC18" s="509">
        <f t="shared" si="2"/>
        <v>12560.283205815354</v>
      </c>
      <c r="CD18" s="509">
        <f t="shared" si="2"/>
        <v>12747.628912077864</v>
      </c>
      <c r="CE18" s="509">
        <f t="shared" si="2"/>
        <v>12755.129329472678</v>
      </c>
      <c r="CF18" s="509">
        <f t="shared" si="2"/>
        <v>12639.480273489557</v>
      </c>
      <c r="CG18" s="485">
        <f t="shared" si="2"/>
        <v>12546.145142577408</v>
      </c>
    </row>
    <row r="19" spans="1:85" s="42" customFormat="1" ht="26.25" customHeight="1" x14ac:dyDescent="0.35">
      <c r="A19" s="630"/>
      <c r="B19" s="631" t="s">
        <v>849</v>
      </c>
      <c r="D19" s="484"/>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484"/>
      <c r="AG19" s="484"/>
      <c r="AH19" s="484"/>
      <c r="AI19" s="484"/>
      <c r="AJ19" s="484"/>
      <c r="AK19" s="484"/>
      <c r="AL19" s="484"/>
      <c r="AM19" s="484"/>
      <c r="AN19" s="484"/>
      <c r="AO19" s="484"/>
      <c r="AP19" s="484"/>
      <c r="AQ19" s="484"/>
      <c r="AR19" s="484"/>
      <c r="AS19" s="484"/>
      <c r="AT19" s="484"/>
      <c r="AU19" s="484"/>
      <c r="AV19" s="484"/>
      <c r="AW19" s="484"/>
      <c r="AX19" s="484"/>
      <c r="AY19" s="484"/>
      <c r="AZ19" s="484"/>
      <c r="BA19" s="484"/>
      <c r="BB19" s="484"/>
      <c r="BC19" s="484"/>
      <c r="BD19" s="484"/>
      <c r="BE19" s="484"/>
      <c r="BF19" s="484"/>
      <c r="BG19" s="484"/>
      <c r="BH19" s="484"/>
      <c r="BI19" s="484"/>
      <c r="BJ19" s="484"/>
      <c r="BK19" s="484"/>
      <c r="BL19" s="484"/>
      <c r="BM19" s="484"/>
      <c r="BN19" s="484"/>
      <c r="BO19" s="484"/>
      <c r="BP19" s="484"/>
      <c r="BQ19" s="484"/>
      <c r="BR19" s="484"/>
      <c r="BS19" s="484"/>
      <c r="BT19" s="484"/>
      <c r="BU19" s="484"/>
      <c r="BV19" s="484"/>
      <c r="BW19" s="484"/>
      <c r="BX19" s="484"/>
      <c r="BY19" s="484"/>
      <c r="BZ19" s="484"/>
      <c r="CA19" s="484"/>
      <c r="CB19" s="484"/>
      <c r="CC19" s="484"/>
      <c r="CD19" s="484"/>
      <c r="CE19" s="484"/>
      <c r="CF19" s="484"/>
      <c r="CG19" s="485"/>
    </row>
    <row r="20" spans="1:85" s="42" customFormat="1" x14ac:dyDescent="0.35">
      <c r="A20" s="632"/>
      <c r="B20" s="62" t="s">
        <v>803</v>
      </c>
      <c r="D20" s="484" t="s">
        <v>615</v>
      </c>
      <c r="E20" s="484" t="s">
        <v>615</v>
      </c>
      <c r="F20" s="484" t="s">
        <v>615</v>
      </c>
      <c r="G20" s="484" t="s">
        <v>615</v>
      </c>
      <c r="H20" s="484" t="s">
        <v>615</v>
      </c>
      <c r="I20" s="484" t="s">
        <v>615</v>
      </c>
      <c r="J20" s="484" t="s">
        <v>615</v>
      </c>
      <c r="K20" s="484" t="s">
        <v>615</v>
      </c>
      <c r="L20" s="484" t="s">
        <v>615</v>
      </c>
      <c r="M20" s="484" t="s">
        <v>615</v>
      </c>
      <c r="N20" s="484" t="s">
        <v>615</v>
      </c>
      <c r="O20" s="484" t="s">
        <v>615</v>
      </c>
      <c r="P20" s="484" t="s">
        <v>615</v>
      </c>
      <c r="Q20" s="484" t="s">
        <v>615</v>
      </c>
      <c r="R20" s="484" t="s">
        <v>615</v>
      </c>
      <c r="S20" s="484" t="s">
        <v>615</v>
      </c>
      <c r="T20" s="484" t="s">
        <v>615</v>
      </c>
      <c r="U20" s="484" t="s">
        <v>615</v>
      </c>
      <c r="V20" s="484" t="s">
        <v>615</v>
      </c>
      <c r="W20" s="484" t="s">
        <v>615</v>
      </c>
      <c r="X20" s="484" t="s">
        <v>615</v>
      </c>
      <c r="Y20" s="484" t="s">
        <v>615</v>
      </c>
      <c r="Z20" s="484" t="s">
        <v>615</v>
      </c>
      <c r="AA20" s="484" t="s">
        <v>615</v>
      </c>
      <c r="AB20" s="484" t="s">
        <v>615</v>
      </c>
      <c r="AC20" s="484" t="s">
        <v>615</v>
      </c>
      <c r="AD20" s="484" t="s">
        <v>615</v>
      </c>
      <c r="AE20" s="484" t="s">
        <v>615</v>
      </c>
      <c r="AF20" s="484" t="s">
        <v>615</v>
      </c>
      <c r="AG20" s="484" t="s">
        <v>615</v>
      </c>
      <c r="AH20" s="484" t="s">
        <v>615</v>
      </c>
      <c r="AI20" s="484" t="s">
        <v>615</v>
      </c>
      <c r="AJ20" s="484" t="s">
        <v>615</v>
      </c>
      <c r="AK20" s="484" t="s">
        <v>615</v>
      </c>
      <c r="AL20" s="484" t="s">
        <v>615</v>
      </c>
      <c r="AM20" s="484" t="s">
        <v>615</v>
      </c>
      <c r="AN20" s="484" t="s">
        <v>615</v>
      </c>
      <c r="AO20" s="484" t="s">
        <v>615</v>
      </c>
      <c r="AP20" s="484" t="s">
        <v>615</v>
      </c>
      <c r="AQ20" s="484" t="s">
        <v>615</v>
      </c>
      <c r="AR20" s="484" t="s">
        <v>615</v>
      </c>
      <c r="AS20" s="484" t="s">
        <v>615</v>
      </c>
      <c r="AT20" s="484" t="s">
        <v>615</v>
      </c>
      <c r="AU20" s="484" t="s">
        <v>615</v>
      </c>
      <c r="AV20" s="484" t="s">
        <v>615</v>
      </c>
      <c r="AW20" s="484" t="s">
        <v>615</v>
      </c>
      <c r="AX20" s="484" t="s">
        <v>615</v>
      </c>
      <c r="AY20" s="484" t="s">
        <v>615</v>
      </c>
      <c r="AZ20" s="484" t="s">
        <v>615</v>
      </c>
      <c r="BA20" s="484" t="s">
        <v>615</v>
      </c>
      <c r="BB20" s="484" t="s">
        <v>615</v>
      </c>
      <c r="BC20" s="484" t="s">
        <v>615</v>
      </c>
      <c r="BD20" s="484" t="s">
        <v>615</v>
      </c>
      <c r="BE20" s="484" t="s">
        <v>615</v>
      </c>
      <c r="BF20" s="484" t="s">
        <v>615</v>
      </c>
      <c r="BG20" s="484" t="s">
        <v>615</v>
      </c>
      <c r="BH20" s="484" t="s">
        <v>615</v>
      </c>
      <c r="BI20" s="484" t="s">
        <v>615</v>
      </c>
      <c r="BJ20" s="484" t="s">
        <v>615</v>
      </c>
      <c r="BK20" s="484" t="s">
        <v>615</v>
      </c>
      <c r="BL20" s="484">
        <v>1646.9585583274306</v>
      </c>
      <c r="BM20" s="484">
        <v>2732.7185734874533</v>
      </c>
      <c r="BN20" s="484">
        <v>3068.8441160952298</v>
      </c>
      <c r="BO20" s="484">
        <v>3399.1006602323869</v>
      </c>
      <c r="BP20" s="484">
        <v>3644.1718667287919</v>
      </c>
      <c r="BQ20" s="484">
        <v>3241.9422918321306</v>
      </c>
      <c r="BR20" s="484">
        <v>2411.6856133845986</v>
      </c>
      <c r="BS20" s="484">
        <v>1916.7666369866961</v>
      </c>
      <c r="BT20" s="484">
        <v>1636.6315206723273</v>
      </c>
      <c r="BU20" s="484">
        <v>1451.7127921035253</v>
      </c>
      <c r="BV20" s="484">
        <v>1105.4230032394248</v>
      </c>
      <c r="BW20" s="484">
        <v>528.45708434416804</v>
      </c>
      <c r="BX20" s="484">
        <v>375.94350546184688</v>
      </c>
      <c r="BY20" s="484">
        <v>260.27179289283532</v>
      </c>
      <c r="BZ20" s="484">
        <v>165.68615937184339</v>
      </c>
      <c r="CA20" s="484">
        <v>115.11088239459318</v>
      </c>
      <c r="CB20" s="484">
        <v>59.32705892048709</v>
      </c>
      <c r="CC20" s="484">
        <v>0</v>
      </c>
      <c r="CD20" s="484">
        <v>0</v>
      </c>
      <c r="CE20" s="484">
        <v>2.2204460492503131E-16</v>
      </c>
      <c r="CF20" s="484">
        <v>0</v>
      </c>
      <c r="CG20" s="485">
        <v>0</v>
      </c>
    </row>
    <row r="21" spans="1:85" s="42" customFormat="1" x14ac:dyDescent="0.35">
      <c r="A21" s="632"/>
      <c r="B21" s="62" t="s">
        <v>597</v>
      </c>
      <c r="D21" s="484" t="s">
        <v>615</v>
      </c>
      <c r="E21" s="484" t="s">
        <v>615</v>
      </c>
      <c r="F21" s="484" t="s">
        <v>615</v>
      </c>
      <c r="G21" s="484" t="s">
        <v>615</v>
      </c>
      <c r="H21" s="484" t="s">
        <v>615</v>
      </c>
      <c r="I21" s="484" t="s">
        <v>615</v>
      </c>
      <c r="J21" s="484" t="s">
        <v>615</v>
      </c>
      <c r="K21" s="484" t="s">
        <v>615</v>
      </c>
      <c r="L21" s="484" t="s">
        <v>615</v>
      </c>
      <c r="M21" s="484" t="s">
        <v>615</v>
      </c>
      <c r="N21" s="484" t="s">
        <v>615</v>
      </c>
      <c r="O21" s="484" t="s">
        <v>615</v>
      </c>
      <c r="P21" s="484" t="s">
        <v>615</v>
      </c>
      <c r="Q21" s="484" t="s">
        <v>615</v>
      </c>
      <c r="R21" s="484" t="s">
        <v>615</v>
      </c>
      <c r="S21" s="484" t="s">
        <v>615</v>
      </c>
      <c r="T21" s="484" t="s">
        <v>615</v>
      </c>
      <c r="U21" s="484" t="s">
        <v>615</v>
      </c>
      <c r="V21" s="484" t="s">
        <v>615</v>
      </c>
      <c r="W21" s="484" t="s">
        <v>615</v>
      </c>
      <c r="X21" s="484" t="s">
        <v>615</v>
      </c>
      <c r="Y21" s="484" t="s">
        <v>615</v>
      </c>
      <c r="Z21" s="484" t="s">
        <v>615</v>
      </c>
      <c r="AA21" s="484" t="s">
        <v>615</v>
      </c>
      <c r="AB21" s="484" t="s">
        <v>615</v>
      </c>
      <c r="AC21" s="484" t="s">
        <v>615</v>
      </c>
      <c r="AD21" s="484" t="s">
        <v>615</v>
      </c>
      <c r="AE21" s="484" t="s">
        <v>615</v>
      </c>
      <c r="AF21" s="484" t="s">
        <v>615</v>
      </c>
      <c r="AG21" s="484" t="s">
        <v>615</v>
      </c>
      <c r="AH21" s="484" t="s">
        <v>615</v>
      </c>
      <c r="AI21" s="484" t="s">
        <v>615</v>
      </c>
      <c r="AJ21" s="484" t="s">
        <v>615</v>
      </c>
      <c r="AK21" s="484" t="s">
        <v>615</v>
      </c>
      <c r="AL21" s="484" t="s">
        <v>615</v>
      </c>
      <c r="AM21" s="484" t="s">
        <v>615</v>
      </c>
      <c r="AN21" s="484" t="s">
        <v>615</v>
      </c>
      <c r="AO21" s="484" t="s">
        <v>615</v>
      </c>
      <c r="AP21" s="484" t="s">
        <v>615</v>
      </c>
      <c r="AQ21" s="484" t="s">
        <v>615</v>
      </c>
      <c r="AR21" s="484" t="s">
        <v>615</v>
      </c>
      <c r="AS21" s="484" t="s">
        <v>615</v>
      </c>
      <c r="AT21" s="484" t="s">
        <v>615</v>
      </c>
      <c r="AU21" s="484" t="s">
        <v>615</v>
      </c>
      <c r="AV21" s="484" t="s">
        <v>615</v>
      </c>
      <c r="AW21" s="484" t="s">
        <v>615</v>
      </c>
      <c r="AX21" s="484" t="s">
        <v>615</v>
      </c>
      <c r="AY21" s="484" t="s">
        <v>615</v>
      </c>
      <c r="AZ21" s="484" t="s">
        <v>615</v>
      </c>
      <c r="BA21" s="484" t="s">
        <v>615</v>
      </c>
      <c r="BB21" s="484" t="s">
        <v>615</v>
      </c>
      <c r="BC21" s="484" t="s">
        <v>615</v>
      </c>
      <c r="BD21" s="484" t="s">
        <v>615</v>
      </c>
      <c r="BE21" s="484" t="s">
        <v>615</v>
      </c>
      <c r="BF21" s="484" t="s">
        <v>615</v>
      </c>
      <c r="BG21" s="484" t="s">
        <v>615</v>
      </c>
      <c r="BH21" s="484" t="s">
        <v>615</v>
      </c>
      <c r="BI21" s="484" t="s">
        <v>615</v>
      </c>
      <c r="BJ21" s="484" t="s">
        <v>615</v>
      </c>
      <c r="BK21" s="484" t="s">
        <v>615</v>
      </c>
      <c r="BL21" s="484">
        <v>4476.9210732179572</v>
      </c>
      <c r="BM21" s="484">
        <v>5069.1288261388017</v>
      </c>
      <c r="BN21" s="484">
        <v>5380.0316400709962</v>
      </c>
      <c r="BO21" s="484">
        <v>5751.430097558853</v>
      </c>
      <c r="BP21" s="484">
        <v>6054.4950272257229</v>
      </c>
      <c r="BQ21" s="484">
        <v>6194.2714010260988</v>
      </c>
      <c r="BR21" s="484">
        <v>6678.1472903271933</v>
      </c>
      <c r="BS21" s="484">
        <v>6946.5151764190032</v>
      </c>
      <c r="BT21" s="484">
        <v>6870.0617211736808</v>
      </c>
      <c r="BU21" s="484">
        <v>6679.3883075615377</v>
      </c>
      <c r="BV21" s="484">
        <v>6268.7171839573311</v>
      </c>
      <c r="BW21" s="484">
        <v>5669.1485899978188</v>
      </c>
      <c r="BX21" s="484">
        <v>5431.8340381891176</v>
      </c>
      <c r="BY21" s="484">
        <v>5035.5088229492994</v>
      </c>
      <c r="BZ21" s="484">
        <v>4750.5160676256646</v>
      </c>
      <c r="CA21" s="484">
        <v>4612.4081529050964</v>
      </c>
      <c r="CB21" s="484">
        <v>4173.2521539811369</v>
      </c>
      <c r="CC21" s="484">
        <v>1057.0109353800422</v>
      </c>
      <c r="CD21" s="484">
        <v>129.45814126763938</v>
      </c>
      <c r="CE21" s="484">
        <v>118.59498171662604</v>
      </c>
      <c r="CF21" s="484">
        <v>71.203448041659044</v>
      </c>
      <c r="CG21" s="485">
        <v>15.084243081813829</v>
      </c>
    </row>
    <row r="22" spans="1:85" s="42" customFormat="1" x14ac:dyDescent="0.35">
      <c r="A22" s="632"/>
      <c r="B22" s="62" t="s">
        <v>804</v>
      </c>
      <c r="D22" s="484" t="s">
        <v>615</v>
      </c>
      <c r="E22" s="484" t="s">
        <v>615</v>
      </c>
      <c r="F22" s="484" t="s">
        <v>615</v>
      </c>
      <c r="G22" s="484" t="s">
        <v>615</v>
      </c>
      <c r="H22" s="484" t="s">
        <v>615</v>
      </c>
      <c r="I22" s="484" t="s">
        <v>615</v>
      </c>
      <c r="J22" s="484" t="s">
        <v>615</v>
      </c>
      <c r="K22" s="484" t="s">
        <v>615</v>
      </c>
      <c r="L22" s="484" t="s">
        <v>615</v>
      </c>
      <c r="M22" s="484" t="s">
        <v>615</v>
      </c>
      <c r="N22" s="484" t="s">
        <v>615</v>
      </c>
      <c r="O22" s="484" t="s">
        <v>615</v>
      </c>
      <c r="P22" s="484" t="s">
        <v>615</v>
      </c>
      <c r="Q22" s="484" t="s">
        <v>615</v>
      </c>
      <c r="R22" s="484" t="s">
        <v>615</v>
      </c>
      <c r="S22" s="484" t="s">
        <v>615</v>
      </c>
      <c r="T22" s="484" t="s">
        <v>615</v>
      </c>
      <c r="U22" s="484" t="s">
        <v>615</v>
      </c>
      <c r="V22" s="484" t="s">
        <v>615</v>
      </c>
      <c r="W22" s="484" t="s">
        <v>615</v>
      </c>
      <c r="X22" s="484" t="s">
        <v>615</v>
      </c>
      <c r="Y22" s="484" t="s">
        <v>615</v>
      </c>
      <c r="Z22" s="484" t="s">
        <v>615</v>
      </c>
      <c r="AA22" s="484" t="s">
        <v>615</v>
      </c>
      <c r="AB22" s="484" t="s">
        <v>615</v>
      </c>
      <c r="AC22" s="484" t="s">
        <v>615</v>
      </c>
      <c r="AD22" s="484" t="s">
        <v>615</v>
      </c>
      <c r="AE22" s="484" t="s">
        <v>615</v>
      </c>
      <c r="AF22" s="484" t="s">
        <v>615</v>
      </c>
      <c r="AG22" s="484" t="s">
        <v>615</v>
      </c>
      <c r="AH22" s="484" t="s">
        <v>615</v>
      </c>
      <c r="AI22" s="484" t="s">
        <v>615</v>
      </c>
      <c r="AJ22" s="484" t="s">
        <v>615</v>
      </c>
      <c r="AK22" s="484" t="s">
        <v>615</v>
      </c>
      <c r="AL22" s="484" t="s">
        <v>615</v>
      </c>
      <c r="AM22" s="484" t="s">
        <v>615</v>
      </c>
      <c r="AN22" s="484" t="s">
        <v>615</v>
      </c>
      <c r="AO22" s="484" t="s">
        <v>615</v>
      </c>
      <c r="AP22" s="484" t="s">
        <v>615</v>
      </c>
      <c r="AQ22" s="484" t="s">
        <v>615</v>
      </c>
      <c r="AR22" s="484" t="s">
        <v>615</v>
      </c>
      <c r="AS22" s="484" t="s">
        <v>615</v>
      </c>
      <c r="AT22" s="484" t="s">
        <v>615</v>
      </c>
      <c r="AU22" s="484" t="s">
        <v>615</v>
      </c>
      <c r="AV22" s="484" t="s">
        <v>615</v>
      </c>
      <c r="AW22" s="484" t="s">
        <v>615</v>
      </c>
      <c r="AX22" s="484" t="s">
        <v>615</v>
      </c>
      <c r="AY22" s="484" t="s">
        <v>615</v>
      </c>
      <c r="AZ22" s="484" t="s">
        <v>615</v>
      </c>
      <c r="BA22" s="484" t="s">
        <v>615</v>
      </c>
      <c r="BB22" s="484" t="s">
        <v>615</v>
      </c>
      <c r="BC22" s="484" t="s">
        <v>615</v>
      </c>
      <c r="BD22" s="484" t="s">
        <v>615</v>
      </c>
      <c r="BE22" s="484" t="s">
        <v>615</v>
      </c>
      <c r="BF22" s="484" t="s">
        <v>615</v>
      </c>
      <c r="BG22" s="484" t="s">
        <v>615</v>
      </c>
      <c r="BH22" s="484" t="s">
        <v>615</v>
      </c>
      <c r="BI22" s="484" t="s">
        <v>615</v>
      </c>
      <c r="BJ22" s="484" t="s">
        <v>615</v>
      </c>
      <c r="BK22" s="484" t="s">
        <v>615</v>
      </c>
      <c r="BL22" s="484">
        <v>3278.6721206416673</v>
      </c>
      <c r="BM22" s="484">
        <v>3414.699558166159</v>
      </c>
      <c r="BN22" s="484">
        <v>3246.9003947534702</v>
      </c>
      <c r="BO22" s="484">
        <v>3003.0285087410157</v>
      </c>
      <c r="BP22" s="484">
        <v>2754.4785976389271</v>
      </c>
      <c r="BQ22" s="484">
        <v>2504.5623245995998</v>
      </c>
      <c r="BR22" s="484">
        <v>2378.8444446022886</v>
      </c>
      <c r="BS22" s="484">
        <v>2256.0112500659761</v>
      </c>
      <c r="BT22" s="484">
        <v>2088.7413831652643</v>
      </c>
      <c r="BU22" s="484">
        <v>1868.0857479177519</v>
      </c>
      <c r="BV22" s="484">
        <v>1624.7547253145538</v>
      </c>
      <c r="BW22" s="484">
        <v>1152.5859545698952</v>
      </c>
      <c r="BX22" s="484">
        <v>841.90021053132944</v>
      </c>
      <c r="BY22" s="484">
        <v>614.08719892553017</v>
      </c>
      <c r="BZ22" s="484">
        <v>456.3633813403161</v>
      </c>
      <c r="CA22" s="484">
        <v>359.52212711779055</v>
      </c>
      <c r="CB22" s="484">
        <v>100.18140989195358</v>
      </c>
      <c r="CC22" s="633">
        <v>7.9797279894933126E-17</v>
      </c>
      <c r="CD22" s="509">
        <v>1.5178830414797062E-18</v>
      </c>
      <c r="CE22" s="484">
        <v>0</v>
      </c>
      <c r="CF22" s="484">
        <v>0</v>
      </c>
      <c r="CG22" s="485">
        <v>0</v>
      </c>
    </row>
    <row r="23" spans="1:85" s="42" customFormat="1" x14ac:dyDescent="0.35">
      <c r="A23" s="632"/>
      <c r="B23" s="62" t="s">
        <v>582</v>
      </c>
      <c r="D23" s="484" t="s">
        <v>615</v>
      </c>
      <c r="E23" s="484" t="s">
        <v>615</v>
      </c>
      <c r="F23" s="484" t="s">
        <v>615</v>
      </c>
      <c r="G23" s="484" t="s">
        <v>615</v>
      </c>
      <c r="H23" s="484" t="s">
        <v>615</v>
      </c>
      <c r="I23" s="484" t="s">
        <v>615</v>
      </c>
      <c r="J23" s="484" t="s">
        <v>615</v>
      </c>
      <c r="K23" s="484" t="s">
        <v>615</v>
      </c>
      <c r="L23" s="484" t="s">
        <v>615</v>
      </c>
      <c r="M23" s="484" t="s">
        <v>615</v>
      </c>
      <c r="N23" s="484" t="s">
        <v>615</v>
      </c>
      <c r="O23" s="484" t="s">
        <v>615</v>
      </c>
      <c r="P23" s="484" t="s">
        <v>615</v>
      </c>
      <c r="Q23" s="484" t="s">
        <v>615</v>
      </c>
      <c r="R23" s="484" t="s">
        <v>615</v>
      </c>
      <c r="S23" s="484" t="s">
        <v>615</v>
      </c>
      <c r="T23" s="484" t="s">
        <v>615</v>
      </c>
      <c r="U23" s="484" t="s">
        <v>615</v>
      </c>
      <c r="V23" s="484" t="s">
        <v>615</v>
      </c>
      <c r="W23" s="484" t="s">
        <v>615</v>
      </c>
      <c r="X23" s="484" t="s">
        <v>615</v>
      </c>
      <c r="Y23" s="484" t="s">
        <v>615</v>
      </c>
      <c r="Z23" s="484" t="s">
        <v>615</v>
      </c>
      <c r="AA23" s="484" t="s">
        <v>615</v>
      </c>
      <c r="AB23" s="484" t="s">
        <v>615</v>
      </c>
      <c r="AC23" s="484" t="s">
        <v>615</v>
      </c>
      <c r="AD23" s="484" t="s">
        <v>615</v>
      </c>
      <c r="AE23" s="484" t="s">
        <v>615</v>
      </c>
      <c r="AF23" s="484" t="s">
        <v>615</v>
      </c>
      <c r="AG23" s="484" t="s">
        <v>615</v>
      </c>
      <c r="AH23" s="484" t="s">
        <v>615</v>
      </c>
      <c r="AI23" s="484" t="s">
        <v>615</v>
      </c>
      <c r="AJ23" s="484" t="s">
        <v>615</v>
      </c>
      <c r="AK23" s="484" t="s">
        <v>615</v>
      </c>
      <c r="AL23" s="484" t="s">
        <v>615</v>
      </c>
      <c r="AM23" s="484" t="s">
        <v>615</v>
      </c>
      <c r="AN23" s="484" t="s">
        <v>615</v>
      </c>
      <c r="AO23" s="484" t="s">
        <v>615</v>
      </c>
      <c r="AP23" s="484" t="s">
        <v>615</v>
      </c>
      <c r="AQ23" s="484" t="s">
        <v>615</v>
      </c>
      <c r="AR23" s="484" t="s">
        <v>615</v>
      </c>
      <c r="AS23" s="484" t="s">
        <v>615</v>
      </c>
      <c r="AT23" s="484" t="s">
        <v>615</v>
      </c>
      <c r="AU23" s="484" t="s">
        <v>615</v>
      </c>
      <c r="AV23" s="484" t="s">
        <v>615</v>
      </c>
      <c r="AW23" s="484" t="s">
        <v>615</v>
      </c>
      <c r="AX23" s="484" t="s">
        <v>615</v>
      </c>
      <c r="AY23" s="484" t="s">
        <v>615</v>
      </c>
      <c r="AZ23" s="484" t="s">
        <v>615</v>
      </c>
      <c r="BA23" s="484" t="s">
        <v>615</v>
      </c>
      <c r="BB23" s="484" t="s">
        <v>615</v>
      </c>
      <c r="BC23" s="484" t="s">
        <v>615</v>
      </c>
      <c r="BD23" s="484" t="s">
        <v>615</v>
      </c>
      <c r="BE23" s="484" t="s">
        <v>615</v>
      </c>
      <c r="BF23" s="484" t="s">
        <v>615</v>
      </c>
      <c r="BG23" s="484" t="s">
        <v>615</v>
      </c>
      <c r="BH23" s="484" t="s">
        <v>615</v>
      </c>
      <c r="BI23" s="484" t="s">
        <v>615</v>
      </c>
      <c r="BJ23" s="484" t="s">
        <v>615</v>
      </c>
      <c r="BK23" s="484" t="s">
        <v>615</v>
      </c>
      <c r="BL23" s="484">
        <v>315.32689004851829</v>
      </c>
      <c r="BM23" s="484">
        <v>391.93425198433891</v>
      </c>
      <c r="BN23" s="484">
        <v>465.09166515156534</v>
      </c>
      <c r="BO23" s="484">
        <v>540.50149467791391</v>
      </c>
      <c r="BP23" s="484">
        <v>626.09691811330299</v>
      </c>
      <c r="BQ23" s="484">
        <v>695.36424794605682</v>
      </c>
      <c r="BR23" s="484">
        <v>781.28564014637732</v>
      </c>
      <c r="BS23" s="484">
        <v>885.7633665276046</v>
      </c>
      <c r="BT23" s="484">
        <v>935.86524437191224</v>
      </c>
      <c r="BU23" s="484">
        <v>953.07062235629201</v>
      </c>
      <c r="BV23" s="484">
        <v>940.40185978316003</v>
      </c>
      <c r="BW23" s="484">
        <v>846.18591161976656</v>
      </c>
      <c r="BX23" s="484">
        <v>779.67067405148509</v>
      </c>
      <c r="BY23" s="484">
        <v>710.79495320214107</v>
      </c>
      <c r="BZ23" s="484">
        <v>683.30971387269585</v>
      </c>
      <c r="CA23" s="484">
        <v>667.30374809463569</v>
      </c>
      <c r="CB23" s="484">
        <v>184.06511305340678</v>
      </c>
      <c r="CC23" s="633">
        <v>0.7000000000007276</v>
      </c>
      <c r="CD23" s="509">
        <v>1.8999999999996362</v>
      </c>
      <c r="CE23" s="484">
        <v>2.7999999999992724</v>
      </c>
      <c r="CF23" s="484">
        <v>3.5</v>
      </c>
      <c r="CG23" s="485">
        <v>4.1999999999970896</v>
      </c>
    </row>
    <row r="24" spans="1:85" s="42" customFormat="1" x14ac:dyDescent="0.35">
      <c r="A24" s="632"/>
      <c r="B24" s="62" t="s">
        <v>850</v>
      </c>
      <c r="D24" s="484" t="s">
        <v>615</v>
      </c>
      <c r="E24" s="484" t="s">
        <v>615</v>
      </c>
      <c r="F24" s="484" t="s">
        <v>615</v>
      </c>
      <c r="G24" s="484" t="s">
        <v>615</v>
      </c>
      <c r="H24" s="484" t="s">
        <v>615</v>
      </c>
      <c r="I24" s="484" t="s">
        <v>615</v>
      </c>
      <c r="J24" s="484" t="s">
        <v>615</v>
      </c>
      <c r="K24" s="484" t="s">
        <v>615</v>
      </c>
      <c r="L24" s="484" t="s">
        <v>615</v>
      </c>
      <c r="M24" s="484" t="s">
        <v>615</v>
      </c>
      <c r="N24" s="484" t="s">
        <v>615</v>
      </c>
      <c r="O24" s="484" t="s">
        <v>615</v>
      </c>
      <c r="P24" s="484" t="s">
        <v>615</v>
      </c>
      <c r="Q24" s="484" t="s">
        <v>615</v>
      </c>
      <c r="R24" s="484" t="s">
        <v>615</v>
      </c>
      <c r="S24" s="484" t="s">
        <v>615</v>
      </c>
      <c r="T24" s="484" t="s">
        <v>615</v>
      </c>
      <c r="U24" s="484" t="s">
        <v>615</v>
      </c>
      <c r="V24" s="484" t="s">
        <v>615</v>
      </c>
      <c r="W24" s="484" t="s">
        <v>615</v>
      </c>
      <c r="X24" s="484" t="s">
        <v>615</v>
      </c>
      <c r="Y24" s="484" t="s">
        <v>615</v>
      </c>
      <c r="Z24" s="484" t="s">
        <v>615</v>
      </c>
      <c r="AA24" s="484" t="s">
        <v>615</v>
      </c>
      <c r="AB24" s="484" t="s">
        <v>615</v>
      </c>
      <c r="AC24" s="484" t="s">
        <v>615</v>
      </c>
      <c r="AD24" s="484" t="s">
        <v>615</v>
      </c>
      <c r="AE24" s="484" t="s">
        <v>615</v>
      </c>
      <c r="AF24" s="484" t="s">
        <v>615</v>
      </c>
      <c r="AG24" s="484" t="s">
        <v>615</v>
      </c>
      <c r="AH24" s="484" t="s">
        <v>615</v>
      </c>
      <c r="AI24" s="484" t="s">
        <v>615</v>
      </c>
      <c r="AJ24" s="484" t="s">
        <v>615</v>
      </c>
      <c r="AK24" s="484" t="s">
        <v>615</v>
      </c>
      <c r="AL24" s="484" t="s">
        <v>615</v>
      </c>
      <c r="AM24" s="484" t="s">
        <v>615</v>
      </c>
      <c r="AN24" s="484" t="s">
        <v>615</v>
      </c>
      <c r="AO24" s="484" t="s">
        <v>615</v>
      </c>
      <c r="AP24" s="484" t="s">
        <v>615</v>
      </c>
      <c r="AQ24" s="484" t="s">
        <v>615</v>
      </c>
      <c r="AR24" s="484" t="s">
        <v>615</v>
      </c>
      <c r="AS24" s="484" t="s">
        <v>615</v>
      </c>
      <c r="AT24" s="484" t="s">
        <v>615</v>
      </c>
      <c r="AU24" s="484" t="s">
        <v>615</v>
      </c>
      <c r="AV24" s="484" t="s">
        <v>615</v>
      </c>
      <c r="AW24" s="484" t="s">
        <v>615</v>
      </c>
      <c r="AX24" s="484" t="s">
        <v>615</v>
      </c>
      <c r="AY24" s="484" t="s">
        <v>615</v>
      </c>
      <c r="AZ24" s="484" t="s">
        <v>615</v>
      </c>
      <c r="BA24" s="484" t="s">
        <v>615</v>
      </c>
      <c r="BB24" s="484" t="s">
        <v>615</v>
      </c>
      <c r="BC24" s="484" t="s">
        <v>615</v>
      </c>
      <c r="BD24" s="484" t="s">
        <v>615</v>
      </c>
      <c r="BE24" s="484" t="s">
        <v>615</v>
      </c>
      <c r="BF24" s="484" t="s">
        <v>615</v>
      </c>
      <c r="BG24" s="484" t="s">
        <v>615</v>
      </c>
      <c r="BH24" s="484" t="s">
        <v>615</v>
      </c>
      <c r="BI24" s="484" t="s">
        <v>615</v>
      </c>
      <c r="BJ24" s="484" t="s">
        <v>615</v>
      </c>
      <c r="BK24" s="484" t="s">
        <v>615</v>
      </c>
      <c r="BL24" s="484">
        <v>648.39868019601681</v>
      </c>
      <c r="BM24" s="484">
        <v>677.56700463404729</v>
      </c>
      <c r="BN24" s="484">
        <v>663.08095054898035</v>
      </c>
      <c r="BO24" s="484">
        <v>626.78101775676737</v>
      </c>
      <c r="BP24" s="484">
        <v>550.93048016298599</v>
      </c>
      <c r="BQ24" s="484">
        <v>491.29283105119077</v>
      </c>
      <c r="BR24" s="484">
        <v>443.77461406450112</v>
      </c>
      <c r="BS24" s="484">
        <v>381.44098743695912</v>
      </c>
      <c r="BT24" s="484">
        <v>309.89289354464535</v>
      </c>
      <c r="BU24" s="484">
        <v>223.58938666833674</v>
      </c>
      <c r="BV24" s="484">
        <v>129.18126513060972</v>
      </c>
      <c r="BW24" s="484">
        <v>72.70363447009683</v>
      </c>
      <c r="BX24" s="484">
        <v>50.805339842238681</v>
      </c>
      <c r="BY24" s="484">
        <v>41.016415656275093</v>
      </c>
      <c r="BZ24" s="484">
        <v>34.495313757704018</v>
      </c>
      <c r="CA24" s="484">
        <v>32.646735867862233</v>
      </c>
      <c r="CB24" s="484">
        <v>7.8687949895956502</v>
      </c>
      <c r="CC24" s="484">
        <v>1.3552527156068805E-18</v>
      </c>
      <c r="CD24" s="484" t="s">
        <v>615</v>
      </c>
      <c r="CE24" s="634">
        <v>0</v>
      </c>
      <c r="CF24" s="634">
        <v>0</v>
      </c>
      <c r="CG24" s="635">
        <v>0</v>
      </c>
    </row>
    <row r="25" spans="1:85" s="42" customFormat="1" ht="26.25" customHeight="1" x14ac:dyDescent="0.35">
      <c r="A25" s="632"/>
      <c r="B25" s="62" t="s">
        <v>806</v>
      </c>
      <c r="D25" s="484" t="s">
        <v>615</v>
      </c>
      <c r="E25" s="484" t="s">
        <v>615</v>
      </c>
      <c r="F25" s="484" t="s">
        <v>615</v>
      </c>
      <c r="G25" s="484" t="s">
        <v>615</v>
      </c>
      <c r="H25" s="484" t="s">
        <v>615</v>
      </c>
      <c r="I25" s="484" t="s">
        <v>615</v>
      </c>
      <c r="J25" s="484" t="s">
        <v>615</v>
      </c>
      <c r="K25" s="484" t="s">
        <v>615</v>
      </c>
      <c r="L25" s="484" t="s">
        <v>615</v>
      </c>
      <c r="M25" s="484" t="s">
        <v>615</v>
      </c>
      <c r="N25" s="484" t="s">
        <v>615</v>
      </c>
      <c r="O25" s="484" t="s">
        <v>615</v>
      </c>
      <c r="P25" s="484" t="s">
        <v>615</v>
      </c>
      <c r="Q25" s="484" t="s">
        <v>615</v>
      </c>
      <c r="R25" s="484" t="s">
        <v>615</v>
      </c>
      <c r="S25" s="484" t="s">
        <v>615</v>
      </c>
      <c r="T25" s="484" t="s">
        <v>615</v>
      </c>
      <c r="U25" s="484" t="s">
        <v>615</v>
      </c>
      <c r="V25" s="484" t="s">
        <v>615</v>
      </c>
      <c r="W25" s="484" t="s">
        <v>615</v>
      </c>
      <c r="X25" s="484" t="s">
        <v>615</v>
      </c>
      <c r="Y25" s="484" t="s">
        <v>615</v>
      </c>
      <c r="Z25" s="484" t="s">
        <v>615</v>
      </c>
      <c r="AA25" s="484" t="s">
        <v>615</v>
      </c>
      <c r="AB25" s="484" t="s">
        <v>615</v>
      </c>
      <c r="AC25" s="484" t="s">
        <v>615</v>
      </c>
      <c r="AD25" s="484" t="s">
        <v>615</v>
      </c>
      <c r="AE25" s="484" t="s">
        <v>615</v>
      </c>
      <c r="AF25" s="484" t="s">
        <v>615</v>
      </c>
      <c r="AG25" s="484" t="s">
        <v>615</v>
      </c>
      <c r="AH25" s="484" t="s">
        <v>615</v>
      </c>
      <c r="AI25" s="484" t="s">
        <v>615</v>
      </c>
      <c r="AJ25" s="484" t="s">
        <v>615</v>
      </c>
      <c r="AK25" s="484" t="s">
        <v>615</v>
      </c>
      <c r="AL25" s="484" t="s">
        <v>615</v>
      </c>
      <c r="AM25" s="484" t="s">
        <v>615</v>
      </c>
      <c r="AN25" s="484" t="s">
        <v>615</v>
      </c>
      <c r="AO25" s="484" t="s">
        <v>615</v>
      </c>
      <c r="AP25" s="484" t="s">
        <v>615</v>
      </c>
      <c r="AQ25" s="484" t="s">
        <v>615</v>
      </c>
      <c r="AR25" s="484" t="s">
        <v>615</v>
      </c>
      <c r="AS25" s="484" t="s">
        <v>615</v>
      </c>
      <c r="AT25" s="484" t="s">
        <v>615</v>
      </c>
      <c r="AU25" s="484" t="s">
        <v>615</v>
      </c>
      <c r="AV25" s="484" t="s">
        <v>615</v>
      </c>
      <c r="AW25" s="484" t="s">
        <v>615</v>
      </c>
      <c r="AX25" s="484" t="s">
        <v>615</v>
      </c>
      <c r="AY25" s="484" t="s">
        <v>615</v>
      </c>
      <c r="AZ25" s="484" t="s">
        <v>615</v>
      </c>
      <c r="BA25" s="484" t="s">
        <v>615</v>
      </c>
      <c r="BB25" s="484" t="s">
        <v>615</v>
      </c>
      <c r="BC25" s="484" t="s">
        <v>615</v>
      </c>
      <c r="BD25" s="484" t="s">
        <v>615</v>
      </c>
      <c r="BE25" s="484" t="s">
        <v>615</v>
      </c>
      <c r="BF25" s="484" t="s">
        <v>615</v>
      </c>
      <c r="BG25" s="484" t="s">
        <v>615</v>
      </c>
      <c r="BH25" s="484" t="s">
        <v>615</v>
      </c>
      <c r="BI25" s="484" t="s">
        <v>615</v>
      </c>
      <c r="BJ25" s="484" t="s">
        <v>615</v>
      </c>
      <c r="BK25" s="484" t="s">
        <v>615</v>
      </c>
      <c r="BL25" s="484">
        <v>4152.579372791467</v>
      </c>
      <c r="BM25" s="484">
        <v>4313.2385099654957</v>
      </c>
      <c r="BN25" s="484">
        <v>4443.152787180662</v>
      </c>
      <c r="BO25" s="484">
        <v>4622.5520183609024</v>
      </c>
      <c r="BP25" s="484">
        <v>4745.7790610750062</v>
      </c>
      <c r="BQ25" s="484">
        <v>4846.240294482328</v>
      </c>
      <c r="BR25" s="484">
        <v>4852.202471269452</v>
      </c>
      <c r="BS25" s="484">
        <v>4802.0500860739676</v>
      </c>
      <c r="BT25" s="484">
        <v>4647.386078796203</v>
      </c>
      <c r="BU25" s="484">
        <v>4480.8573206008805</v>
      </c>
      <c r="BV25" s="484">
        <v>4304.6380938767288</v>
      </c>
      <c r="BW25" s="484">
        <v>4197.4133171045278</v>
      </c>
      <c r="BX25" s="484">
        <v>4138.8330686008376</v>
      </c>
      <c r="BY25" s="484">
        <v>4021.5597614583803</v>
      </c>
      <c r="BZ25" s="484">
        <v>4093.2206777674546</v>
      </c>
      <c r="CA25" s="484">
        <v>4391.2315884799618</v>
      </c>
      <c r="CB25" s="484">
        <v>4803.9869315578726</v>
      </c>
      <c r="CC25" s="484">
        <v>4759.7860484936346</v>
      </c>
      <c r="CD25" s="484">
        <v>4701.18267279881</v>
      </c>
      <c r="CE25" s="484">
        <v>4617.7450460272285</v>
      </c>
      <c r="CF25" s="484">
        <v>4570.0938650126627</v>
      </c>
      <c r="CG25" s="485">
        <v>4570.9629239811129</v>
      </c>
    </row>
    <row r="26" spans="1:85" s="42" customFormat="1" x14ac:dyDescent="0.35">
      <c r="A26" s="632"/>
      <c r="B26" s="62" t="s">
        <v>583</v>
      </c>
      <c r="D26" s="484" t="s">
        <v>615</v>
      </c>
      <c r="E26" s="484" t="s">
        <v>615</v>
      </c>
      <c r="F26" s="484" t="s">
        <v>615</v>
      </c>
      <c r="G26" s="484" t="s">
        <v>615</v>
      </c>
      <c r="H26" s="484" t="s">
        <v>615</v>
      </c>
      <c r="I26" s="484" t="s">
        <v>615</v>
      </c>
      <c r="J26" s="484" t="s">
        <v>615</v>
      </c>
      <c r="K26" s="484" t="s">
        <v>615</v>
      </c>
      <c r="L26" s="484" t="s">
        <v>615</v>
      </c>
      <c r="M26" s="484" t="s">
        <v>615</v>
      </c>
      <c r="N26" s="484" t="s">
        <v>615</v>
      </c>
      <c r="O26" s="484" t="s">
        <v>615</v>
      </c>
      <c r="P26" s="484" t="s">
        <v>615</v>
      </c>
      <c r="Q26" s="484" t="s">
        <v>615</v>
      </c>
      <c r="R26" s="484" t="s">
        <v>615</v>
      </c>
      <c r="S26" s="484" t="s">
        <v>615</v>
      </c>
      <c r="T26" s="484" t="s">
        <v>615</v>
      </c>
      <c r="U26" s="484" t="s">
        <v>615</v>
      </c>
      <c r="V26" s="484" t="s">
        <v>615</v>
      </c>
      <c r="W26" s="484" t="s">
        <v>615</v>
      </c>
      <c r="X26" s="484" t="s">
        <v>615</v>
      </c>
      <c r="Y26" s="484" t="s">
        <v>615</v>
      </c>
      <c r="Z26" s="484" t="s">
        <v>615</v>
      </c>
      <c r="AA26" s="484" t="s">
        <v>615</v>
      </c>
      <c r="AB26" s="484" t="s">
        <v>615</v>
      </c>
      <c r="AC26" s="484" t="s">
        <v>615</v>
      </c>
      <c r="AD26" s="484" t="s">
        <v>615</v>
      </c>
      <c r="AE26" s="484" t="s">
        <v>615</v>
      </c>
      <c r="AF26" s="484" t="s">
        <v>615</v>
      </c>
      <c r="AG26" s="484" t="s">
        <v>615</v>
      </c>
      <c r="AH26" s="484" t="s">
        <v>615</v>
      </c>
      <c r="AI26" s="484" t="s">
        <v>615</v>
      </c>
      <c r="AJ26" s="484" t="s">
        <v>615</v>
      </c>
      <c r="AK26" s="484" t="s">
        <v>615</v>
      </c>
      <c r="AL26" s="484" t="s">
        <v>615</v>
      </c>
      <c r="AM26" s="484" t="s">
        <v>615</v>
      </c>
      <c r="AN26" s="484" t="s">
        <v>615</v>
      </c>
      <c r="AO26" s="484" t="s">
        <v>615</v>
      </c>
      <c r="AP26" s="484" t="s">
        <v>615</v>
      </c>
      <c r="AQ26" s="484" t="s">
        <v>615</v>
      </c>
      <c r="AR26" s="484" t="s">
        <v>615</v>
      </c>
      <c r="AS26" s="484" t="s">
        <v>615</v>
      </c>
      <c r="AT26" s="484" t="s">
        <v>615</v>
      </c>
      <c r="AU26" s="484" t="s">
        <v>615</v>
      </c>
      <c r="AV26" s="484" t="s">
        <v>615</v>
      </c>
      <c r="AW26" s="484" t="s">
        <v>615</v>
      </c>
      <c r="AX26" s="484" t="s">
        <v>615</v>
      </c>
      <c r="AY26" s="484" t="s">
        <v>615</v>
      </c>
      <c r="AZ26" s="484" t="s">
        <v>615</v>
      </c>
      <c r="BA26" s="484" t="s">
        <v>615</v>
      </c>
      <c r="BB26" s="484" t="s">
        <v>615</v>
      </c>
      <c r="BC26" s="484" t="s">
        <v>615</v>
      </c>
      <c r="BD26" s="484" t="s">
        <v>615</v>
      </c>
      <c r="BE26" s="484" t="s">
        <v>615</v>
      </c>
      <c r="BF26" s="484" t="s">
        <v>615</v>
      </c>
      <c r="BG26" s="484" t="s">
        <v>615</v>
      </c>
      <c r="BH26" s="484" t="s">
        <v>615</v>
      </c>
      <c r="BI26" s="484" t="s">
        <v>615</v>
      </c>
      <c r="BJ26" s="484" t="s">
        <v>615</v>
      </c>
      <c r="BK26" s="484" t="s">
        <v>615</v>
      </c>
      <c r="BL26" s="484">
        <v>99.45993897531325</v>
      </c>
      <c r="BM26" s="484">
        <v>126.1038655767793</v>
      </c>
      <c r="BN26" s="484">
        <v>152.98604032937789</v>
      </c>
      <c r="BO26" s="484">
        <v>179.42766398503792</v>
      </c>
      <c r="BP26" s="484">
        <v>220.87045793975454</v>
      </c>
      <c r="BQ26" s="484">
        <v>252.27197576665208</v>
      </c>
      <c r="BR26" s="484">
        <v>274.23709589580255</v>
      </c>
      <c r="BS26" s="484">
        <v>300.25519274908095</v>
      </c>
      <c r="BT26" s="484">
        <v>302.12204374352308</v>
      </c>
      <c r="BU26" s="484">
        <v>285.93220021424474</v>
      </c>
      <c r="BV26" s="484">
        <v>307.00938115698864</v>
      </c>
      <c r="BW26" s="484">
        <v>345.25748577713114</v>
      </c>
      <c r="BX26" s="484">
        <v>420.80895447009993</v>
      </c>
      <c r="BY26" s="484">
        <v>500.69367743036167</v>
      </c>
      <c r="BZ26" s="484">
        <v>662.28603794986986</v>
      </c>
      <c r="CA26" s="484">
        <v>872.48418288623975</v>
      </c>
      <c r="CB26" s="484">
        <v>864.13489865829069</v>
      </c>
      <c r="CC26" s="484">
        <v>1333.3325932292546</v>
      </c>
      <c r="CD26" s="484">
        <v>1577.1116635075923</v>
      </c>
      <c r="CE26" s="484">
        <v>1662.9701918860915</v>
      </c>
      <c r="CF26" s="484">
        <v>1756.7445575827701</v>
      </c>
      <c r="CG26" s="485">
        <v>1878.6898271678201</v>
      </c>
    </row>
    <row r="27" spans="1:85" s="42" customFormat="1" x14ac:dyDescent="0.35">
      <c r="A27" s="632"/>
      <c r="B27" s="62" t="s">
        <v>807</v>
      </c>
      <c r="D27" s="484" t="s">
        <v>615</v>
      </c>
      <c r="E27" s="484" t="s">
        <v>615</v>
      </c>
      <c r="F27" s="484" t="s">
        <v>615</v>
      </c>
      <c r="G27" s="484" t="s">
        <v>615</v>
      </c>
      <c r="H27" s="484" t="s">
        <v>615</v>
      </c>
      <c r="I27" s="484" t="s">
        <v>615</v>
      </c>
      <c r="J27" s="484" t="s">
        <v>615</v>
      </c>
      <c r="K27" s="484" t="s">
        <v>615</v>
      </c>
      <c r="L27" s="484" t="s">
        <v>615</v>
      </c>
      <c r="M27" s="484" t="s">
        <v>615</v>
      </c>
      <c r="N27" s="484" t="s">
        <v>615</v>
      </c>
      <c r="O27" s="484" t="s">
        <v>615</v>
      </c>
      <c r="P27" s="484" t="s">
        <v>615</v>
      </c>
      <c r="Q27" s="484" t="s">
        <v>615</v>
      </c>
      <c r="R27" s="484" t="s">
        <v>615</v>
      </c>
      <c r="S27" s="484" t="s">
        <v>615</v>
      </c>
      <c r="T27" s="484" t="s">
        <v>615</v>
      </c>
      <c r="U27" s="484" t="s">
        <v>615</v>
      </c>
      <c r="V27" s="484" t="s">
        <v>615</v>
      </c>
      <c r="W27" s="484" t="s">
        <v>615</v>
      </c>
      <c r="X27" s="484" t="s">
        <v>615</v>
      </c>
      <c r="Y27" s="484" t="s">
        <v>615</v>
      </c>
      <c r="Z27" s="484" t="s">
        <v>615</v>
      </c>
      <c r="AA27" s="484" t="s">
        <v>615</v>
      </c>
      <c r="AB27" s="484" t="s">
        <v>615</v>
      </c>
      <c r="AC27" s="484" t="s">
        <v>615</v>
      </c>
      <c r="AD27" s="484" t="s">
        <v>615</v>
      </c>
      <c r="AE27" s="484" t="s">
        <v>615</v>
      </c>
      <c r="AF27" s="484" t="s">
        <v>615</v>
      </c>
      <c r="AG27" s="484" t="s">
        <v>615</v>
      </c>
      <c r="AH27" s="484" t="s">
        <v>615</v>
      </c>
      <c r="AI27" s="484" t="s">
        <v>615</v>
      </c>
      <c r="AJ27" s="484" t="s">
        <v>615</v>
      </c>
      <c r="AK27" s="484" t="s">
        <v>615</v>
      </c>
      <c r="AL27" s="484" t="s">
        <v>615</v>
      </c>
      <c r="AM27" s="484" t="s">
        <v>615</v>
      </c>
      <c r="AN27" s="484" t="s">
        <v>615</v>
      </c>
      <c r="AO27" s="484" t="s">
        <v>615</v>
      </c>
      <c r="AP27" s="484" t="s">
        <v>615</v>
      </c>
      <c r="AQ27" s="484" t="s">
        <v>615</v>
      </c>
      <c r="AR27" s="484" t="s">
        <v>615</v>
      </c>
      <c r="AS27" s="484" t="s">
        <v>615</v>
      </c>
      <c r="AT27" s="484" t="s">
        <v>615</v>
      </c>
      <c r="AU27" s="484" t="s">
        <v>615</v>
      </c>
      <c r="AV27" s="484" t="s">
        <v>615</v>
      </c>
      <c r="AW27" s="484" t="s">
        <v>615</v>
      </c>
      <c r="AX27" s="484" t="s">
        <v>615</v>
      </c>
      <c r="AY27" s="484" t="s">
        <v>615</v>
      </c>
      <c r="AZ27" s="484" t="s">
        <v>615</v>
      </c>
      <c r="BA27" s="484" t="s">
        <v>615</v>
      </c>
      <c r="BB27" s="484" t="s">
        <v>615</v>
      </c>
      <c r="BC27" s="484" t="s">
        <v>615</v>
      </c>
      <c r="BD27" s="484" t="s">
        <v>615</v>
      </c>
      <c r="BE27" s="484" t="s">
        <v>615</v>
      </c>
      <c r="BF27" s="484" t="s">
        <v>615</v>
      </c>
      <c r="BG27" s="484" t="s">
        <v>615</v>
      </c>
      <c r="BH27" s="484" t="s">
        <v>615</v>
      </c>
      <c r="BI27" s="484" t="s">
        <v>615</v>
      </c>
      <c r="BJ27" s="484" t="s">
        <v>615</v>
      </c>
      <c r="BK27" s="484" t="s">
        <v>615</v>
      </c>
      <c r="BL27" s="484">
        <v>22.911098280285508</v>
      </c>
      <c r="BM27" s="484">
        <v>26.48139283378131</v>
      </c>
      <c r="BN27" s="484">
        <v>29.383466506712136</v>
      </c>
      <c r="BO27" s="484">
        <v>31.163302722754715</v>
      </c>
      <c r="BP27" s="484">
        <v>32.761190341591991</v>
      </c>
      <c r="BQ27" s="484">
        <v>32.515440545309076</v>
      </c>
      <c r="BR27" s="484">
        <v>32.218041485030888</v>
      </c>
      <c r="BS27" s="484">
        <v>32.620100909511436</v>
      </c>
      <c r="BT27" s="484">
        <v>31.906919767503069</v>
      </c>
      <c r="BU27" s="484">
        <v>26.665432947447133</v>
      </c>
      <c r="BV27" s="484">
        <v>24.959949829831139</v>
      </c>
      <c r="BW27" s="484">
        <v>18.638667864965907</v>
      </c>
      <c r="BX27" s="484">
        <v>14.247975373449069</v>
      </c>
      <c r="BY27" s="484">
        <v>11.381068063983371</v>
      </c>
      <c r="BZ27" s="484">
        <v>8.4095643646398024</v>
      </c>
      <c r="CA27" s="484">
        <v>7.0059288691367216</v>
      </c>
      <c r="CB27" s="484">
        <v>1.9346628556753798</v>
      </c>
      <c r="CC27" s="484" t="s">
        <v>615</v>
      </c>
      <c r="CD27" s="484" t="s">
        <v>615</v>
      </c>
      <c r="CE27" s="484" t="s">
        <v>615</v>
      </c>
      <c r="CF27" s="484" t="s">
        <v>615</v>
      </c>
      <c r="CG27" s="485" t="s">
        <v>615</v>
      </c>
    </row>
    <row r="28" spans="1:85" s="42" customFormat="1" x14ac:dyDescent="0.35">
      <c r="A28" s="632"/>
      <c r="B28" s="62" t="s">
        <v>35</v>
      </c>
      <c r="D28" s="484" t="s">
        <v>615</v>
      </c>
      <c r="E28" s="484" t="s">
        <v>615</v>
      </c>
      <c r="F28" s="484" t="s">
        <v>615</v>
      </c>
      <c r="G28" s="484" t="s">
        <v>615</v>
      </c>
      <c r="H28" s="484" t="s">
        <v>615</v>
      </c>
      <c r="I28" s="484" t="s">
        <v>615</v>
      </c>
      <c r="J28" s="484" t="s">
        <v>615</v>
      </c>
      <c r="K28" s="484" t="s">
        <v>615</v>
      </c>
      <c r="L28" s="484" t="s">
        <v>615</v>
      </c>
      <c r="M28" s="484" t="s">
        <v>615</v>
      </c>
      <c r="N28" s="484" t="s">
        <v>615</v>
      </c>
      <c r="O28" s="484" t="s">
        <v>615</v>
      </c>
      <c r="P28" s="484" t="s">
        <v>615</v>
      </c>
      <c r="Q28" s="484" t="s">
        <v>615</v>
      </c>
      <c r="R28" s="484" t="s">
        <v>615</v>
      </c>
      <c r="S28" s="484" t="s">
        <v>615</v>
      </c>
      <c r="T28" s="484" t="s">
        <v>615</v>
      </c>
      <c r="U28" s="484" t="s">
        <v>615</v>
      </c>
      <c r="V28" s="484" t="s">
        <v>615</v>
      </c>
      <c r="W28" s="484" t="s">
        <v>615</v>
      </c>
      <c r="X28" s="484" t="s">
        <v>615</v>
      </c>
      <c r="Y28" s="484" t="s">
        <v>615</v>
      </c>
      <c r="Z28" s="484" t="s">
        <v>615</v>
      </c>
      <c r="AA28" s="484" t="s">
        <v>615</v>
      </c>
      <c r="AB28" s="484" t="s">
        <v>615</v>
      </c>
      <c r="AC28" s="484" t="s">
        <v>615</v>
      </c>
      <c r="AD28" s="484" t="s">
        <v>615</v>
      </c>
      <c r="AE28" s="484" t="s">
        <v>615</v>
      </c>
      <c r="AF28" s="484" t="s">
        <v>615</v>
      </c>
      <c r="AG28" s="484" t="s">
        <v>615</v>
      </c>
      <c r="AH28" s="484" t="s">
        <v>615</v>
      </c>
      <c r="AI28" s="484" t="s">
        <v>615</v>
      </c>
      <c r="AJ28" s="484" t="s">
        <v>615</v>
      </c>
      <c r="AK28" s="484" t="s">
        <v>615</v>
      </c>
      <c r="AL28" s="484" t="s">
        <v>615</v>
      </c>
      <c r="AM28" s="484" t="s">
        <v>615</v>
      </c>
      <c r="AN28" s="484" t="s">
        <v>615</v>
      </c>
      <c r="AO28" s="484" t="s">
        <v>615</v>
      </c>
      <c r="AP28" s="484" t="s">
        <v>615</v>
      </c>
      <c r="AQ28" s="484" t="s">
        <v>615</v>
      </c>
      <c r="AR28" s="484" t="s">
        <v>615</v>
      </c>
      <c r="AS28" s="484" t="s">
        <v>615</v>
      </c>
      <c r="AT28" s="484" t="s">
        <v>615</v>
      </c>
      <c r="AU28" s="484" t="s">
        <v>615</v>
      </c>
      <c r="AV28" s="484" t="s">
        <v>615</v>
      </c>
      <c r="AW28" s="484" t="s">
        <v>615</v>
      </c>
      <c r="AX28" s="484" t="s">
        <v>615</v>
      </c>
      <c r="AY28" s="484" t="s">
        <v>615</v>
      </c>
      <c r="AZ28" s="484" t="s">
        <v>615</v>
      </c>
      <c r="BA28" s="484" t="s">
        <v>615</v>
      </c>
      <c r="BB28" s="484" t="s">
        <v>615</v>
      </c>
      <c r="BC28" s="484" t="s">
        <v>615</v>
      </c>
      <c r="BD28" s="484" t="s">
        <v>615</v>
      </c>
      <c r="BE28" s="484" t="s">
        <v>615</v>
      </c>
      <c r="BF28" s="484" t="s">
        <v>615</v>
      </c>
      <c r="BG28" s="484" t="s">
        <v>615</v>
      </c>
      <c r="BH28" s="484" t="s">
        <v>615</v>
      </c>
      <c r="BI28" s="484" t="s">
        <v>615</v>
      </c>
      <c r="BJ28" s="484" t="s">
        <v>615</v>
      </c>
      <c r="BK28" s="484" t="s">
        <v>615</v>
      </c>
      <c r="BL28" s="484">
        <v>729.57844381337998</v>
      </c>
      <c r="BM28" s="484">
        <v>811.77139366659742</v>
      </c>
      <c r="BN28" s="484">
        <v>789.08018610923807</v>
      </c>
      <c r="BO28" s="484">
        <v>845.76504266207826</v>
      </c>
      <c r="BP28" s="484">
        <v>954.91007025113925</v>
      </c>
      <c r="BQ28" s="484">
        <v>1050.0322154118712</v>
      </c>
      <c r="BR28" s="484">
        <v>1152.4229375804537</v>
      </c>
      <c r="BS28" s="484">
        <v>1242.6322315630098</v>
      </c>
      <c r="BT28" s="484">
        <v>1317.0764254864059</v>
      </c>
      <c r="BU28" s="484">
        <v>1382.1764984226986</v>
      </c>
      <c r="BV28" s="484">
        <v>1433.7626230447277</v>
      </c>
      <c r="BW28" s="484">
        <v>1488.0625701761858</v>
      </c>
      <c r="BX28" s="484">
        <v>1572.0684177442804</v>
      </c>
      <c r="BY28" s="484">
        <v>1653.5244285917215</v>
      </c>
      <c r="BZ28" s="484">
        <v>1765.2498846493579</v>
      </c>
      <c r="CA28" s="484">
        <v>1807.2833174060693</v>
      </c>
      <c r="CB28" s="484">
        <v>2071.2408751619996</v>
      </c>
      <c r="CC28" s="484">
        <v>2222.3796313573735</v>
      </c>
      <c r="CD28" s="484">
        <v>2351.7030598036476</v>
      </c>
      <c r="CE28" s="484">
        <v>2465.9495692473838</v>
      </c>
      <c r="CF28" s="484">
        <v>2623.177182507643</v>
      </c>
      <c r="CG28" s="485">
        <v>2857.7184736940098</v>
      </c>
    </row>
    <row r="29" spans="1:85" s="42" customFormat="1" x14ac:dyDescent="0.35">
      <c r="A29" s="632"/>
      <c r="B29" s="62" t="s">
        <v>851</v>
      </c>
      <c r="D29" s="484" t="s">
        <v>615</v>
      </c>
      <c r="E29" s="484" t="s">
        <v>615</v>
      </c>
      <c r="F29" s="484" t="s">
        <v>615</v>
      </c>
      <c r="G29" s="484" t="s">
        <v>615</v>
      </c>
      <c r="H29" s="484" t="s">
        <v>615</v>
      </c>
      <c r="I29" s="484" t="s">
        <v>615</v>
      </c>
      <c r="J29" s="484" t="s">
        <v>615</v>
      </c>
      <c r="K29" s="484" t="s">
        <v>615</v>
      </c>
      <c r="L29" s="484" t="s">
        <v>615</v>
      </c>
      <c r="M29" s="484" t="s">
        <v>615</v>
      </c>
      <c r="N29" s="484" t="s">
        <v>615</v>
      </c>
      <c r="O29" s="484" t="s">
        <v>615</v>
      </c>
      <c r="P29" s="484" t="s">
        <v>615</v>
      </c>
      <c r="Q29" s="484" t="s">
        <v>615</v>
      </c>
      <c r="R29" s="484" t="s">
        <v>615</v>
      </c>
      <c r="S29" s="484" t="s">
        <v>615</v>
      </c>
      <c r="T29" s="484" t="s">
        <v>615</v>
      </c>
      <c r="U29" s="484" t="s">
        <v>615</v>
      </c>
      <c r="V29" s="484" t="s">
        <v>615</v>
      </c>
      <c r="W29" s="484" t="s">
        <v>615</v>
      </c>
      <c r="X29" s="484" t="s">
        <v>615</v>
      </c>
      <c r="Y29" s="484" t="s">
        <v>615</v>
      </c>
      <c r="Z29" s="484" t="s">
        <v>615</v>
      </c>
      <c r="AA29" s="484" t="s">
        <v>615</v>
      </c>
      <c r="AB29" s="484" t="s">
        <v>615</v>
      </c>
      <c r="AC29" s="484" t="s">
        <v>615</v>
      </c>
      <c r="AD29" s="484" t="s">
        <v>615</v>
      </c>
      <c r="AE29" s="484" t="s">
        <v>615</v>
      </c>
      <c r="AF29" s="484" t="s">
        <v>615</v>
      </c>
      <c r="AG29" s="484" t="s">
        <v>615</v>
      </c>
      <c r="AH29" s="484" t="s">
        <v>615</v>
      </c>
      <c r="AI29" s="484" t="s">
        <v>615</v>
      </c>
      <c r="AJ29" s="484" t="s">
        <v>615</v>
      </c>
      <c r="AK29" s="484" t="s">
        <v>615</v>
      </c>
      <c r="AL29" s="484" t="s">
        <v>615</v>
      </c>
      <c r="AM29" s="484" t="s">
        <v>615</v>
      </c>
      <c r="AN29" s="484" t="s">
        <v>615</v>
      </c>
      <c r="AO29" s="484" t="s">
        <v>615</v>
      </c>
      <c r="AP29" s="484" t="s">
        <v>615</v>
      </c>
      <c r="AQ29" s="484" t="s">
        <v>615</v>
      </c>
      <c r="AR29" s="484" t="s">
        <v>615</v>
      </c>
      <c r="AS29" s="484" t="s">
        <v>615</v>
      </c>
      <c r="AT29" s="484" t="s">
        <v>615</v>
      </c>
      <c r="AU29" s="484" t="s">
        <v>615</v>
      </c>
      <c r="AV29" s="484" t="s">
        <v>615</v>
      </c>
      <c r="AW29" s="484" t="s">
        <v>615</v>
      </c>
      <c r="AX29" s="484" t="s">
        <v>615</v>
      </c>
      <c r="AY29" s="484" t="s">
        <v>615</v>
      </c>
      <c r="AZ29" s="484" t="s">
        <v>615</v>
      </c>
      <c r="BA29" s="484" t="s">
        <v>615</v>
      </c>
      <c r="BB29" s="484" t="s">
        <v>615</v>
      </c>
      <c r="BC29" s="484" t="s">
        <v>615</v>
      </c>
      <c r="BD29" s="484" t="s">
        <v>615</v>
      </c>
      <c r="BE29" s="484" t="s">
        <v>615</v>
      </c>
      <c r="BF29" s="484" t="s">
        <v>615</v>
      </c>
      <c r="BG29" s="484" t="s">
        <v>615</v>
      </c>
      <c r="BH29" s="484" t="s">
        <v>615</v>
      </c>
      <c r="BI29" s="484" t="s">
        <v>615</v>
      </c>
      <c r="BJ29" s="484" t="s">
        <v>615</v>
      </c>
      <c r="BK29" s="484" t="s">
        <v>615</v>
      </c>
      <c r="BL29" s="484">
        <v>1732.6349857079667</v>
      </c>
      <c r="BM29" s="484">
        <v>2425.5878015465441</v>
      </c>
      <c r="BN29" s="484">
        <v>3188.439054253764</v>
      </c>
      <c r="BO29" s="484">
        <v>3820.5403163022961</v>
      </c>
      <c r="BP29" s="484">
        <v>4315.1379425227778</v>
      </c>
      <c r="BQ29" s="484">
        <v>4861.3146503387634</v>
      </c>
      <c r="BR29" s="484">
        <v>5311.7474062442998</v>
      </c>
      <c r="BS29" s="484">
        <v>5479.6586182681949</v>
      </c>
      <c r="BT29" s="484">
        <v>5300.9156882785428</v>
      </c>
      <c r="BU29" s="484">
        <v>4949.7419052072837</v>
      </c>
      <c r="BV29" s="484">
        <v>4590.9738656666432</v>
      </c>
      <c r="BW29" s="484">
        <v>4060.5512484256724</v>
      </c>
      <c r="BX29" s="484">
        <v>3708.1835187353158</v>
      </c>
      <c r="BY29" s="484">
        <v>3276.9193680249527</v>
      </c>
      <c r="BZ29" s="484">
        <v>2959.615844371865</v>
      </c>
      <c r="CA29" s="484">
        <v>2907.5978834408766</v>
      </c>
      <c r="CB29" s="484">
        <v>2891.9947743614666</v>
      </c>
      <c r="CC29" s="484">
        <v>2264.5899791755542</v>
      </c>
      <c r="CD29" s="484">
        <v>2392.5163081441142</v>
      </c>
      <c r="CE29" s="484">
        <v>2521.4460772462548</v>
      </c>
      <c r="CF29" s="484">
        <v>2668.9285462924745</v>
      </c>
      <c r="CG29" s="485">
        <v>2864.6060372177872</v>
      </c>
    </row>
    <row r="30" spans="1:85" s="42" customFormat="1" ht="26.25" customHeight="1" x14ac:dyDescent="0.35">
      <c r="A30" s="632"/>
      <c r="B30" s="628" t="s">
        <v>852</v>
      </c>
      <c r="D30" s="484">
        <f t="shared" ref="D30:AI30" si="3">D33</f>
        <v>0</v>
      </c>
      <c r="E30" s="484">
        <f t="shared" si="3"/>
        <v>0</v>
      </c>
      <c r="F30" s="484">
        <f t="shared" si="3"/>
        <v>0</v>
      </c>
      <c r="G30" s="484">
        <f t="shared" si="3"/>
        <v>0</v>
      </c>
      <c r="H30" s="484">
        <f t="shared" si="3"/>
        <v>0</v>
      </c>
      <c r="I30" s="484">
        <f t="shared" si="3"/>
        <v>0</v>
      </c>
      <c r="J30" s="484">
        <f t="shared" si="3"/>
        <v>0</v>
      </c>
      <c r="K30" s="484">
        <f t="shared" si="3"/>
        <v>0</v>
      </c>
      <c r="L30" s="484">
        <f t="shared" si="3"/>
        <v>0</v>
      </c>
      <c r="M30" s="484">
        <f t="shared" si="3"/>
        <v>0</v>
      </c>
      <c r="N30" s="484">
        <f t="shared" si="3"/>
        <v>0</v>
      </c>
      <c r="O30" s="484">
        <f t="shared" si="3"/>
        <v>0</v>
      </c>
      <c r="P30" s="484">
        <f t="shared" si="3"/>
        <v>0</v>
      </c>
      <c r="Q30" s="484">
        <f t="shared" si="3"/>
        <v>0</v>
      </c>
      <c r="R30" s="484">
        <f t="shared" si="3"/>
        <v>0</v>
      </c>
      <c r="S30" s="484">
        <f t="shared" si="3"/>
        <v>0</v>
      </c>
      <c r="T30" s="484">
        <f t="shared" si="3"/>
        <v>0</v>
      </c>
      <c r="U30" s="484">
        <f t="shared" si="3"/>
        <v>0</v>
      </c>
      <c r="V30" s="484">
        <f t="shared" si="3"/>
        <v>0</v>
      </c>
      <c r="W30" s="484">
        <f t="shared" si="3"/>
        <v>0</v>
      </c>
      <c r="X30" s="484">
        <f t="shared" si="3"/>
        <v>0</v>
      </c>
      <c r="Y30" s="484">
        <f t="shared" si="3"/>
        <v>0</v>
      </c>
      <c r="Z30" s="484">
        <f t="shared" si="3"/>
        <v>0</v>
      </c>
      <c r="AA30" s="484">
        <f t="shared" si="3"/>
        <v>0</v>
      </c>
      <c r="AB30" s="484">
        <f t="shared" si="3"/>
        <v>0</v>
      </c>
      <c r="AC30" s="484">
        <f t="shared" si="3"/>
        <v>0</v>
      </c>
      <c r="AD30" s="484">
        <f t="shared" si="3"/>
        <v>0</v>
      </c>
      <c r="AE30" s="484">
        <f t="shared" si="3"/>
        <v>0</v>
      </c>
      <c r="AF30" s="484">
        <f t="shared" si="3"/>
        <v>0</v>
      </c>
      <c r="AG30" s="484">
        <f t="shared" si="3"/>
        <v>0</v>
      </c>
      <c r="AH30" s="484">
        <f t="shared" si="3"/>
        <v>320.9395900106818</v>
      </c>
      <c r="AI30" s="484">
        <f t="shared" si="3"/>
        <v>352.75813604081998</v>
      </c>
      <c r="AJ30" s="484">
        <f t="shared" ref="AJ30:BQ30" si="4">AJ33</f>
        <v>455.35323341022615</v>
      </c>
      <c r="AK30" s="484">
        <f t="shared" si="4"/>
        <v>736.40552867942881</v>
      </c>
      <c r="AL30" s="484">
        <f t="shared" si="4"/>
        <v>946.35929177961918</v>
      </c>
      <c r="AM30" s="484">
        <f t="shared" si="4"/>
        <v>1119.0866247744702</v>
      </c>
      <c r="AN30" s="484">
        <f t="shared" si="4"/>
        <v>1260.4022225303984</v>
      </c>
      <c r="AO30" s="484">
        <f t="shared" si="4"/>
        <v>1413.4558865030046</v>
      </c>
      <c r="AP30" s="484">
        <f t="shared" si="4"/>
        <v>1518.3915054319073</v>
      </c>
      <c r="AQ30" s="484">
        <f t="shared" si="4"/>
        <v>1572.8116400781266</v>
      </c>
      <c r="AR30" s="484">
        <f t="shared" si="4"/>
        <v>1819.8820000000001</v>
      </c>
      <c r="AS30" s="484">
        <f t="shared" si="4"/>
        <v>2044.9829999999999</v>
      </c>
      <c r="AT30" s="484">
        <f t="shared" si="4"/>
        <v>2323.52</v>
      </c>
      <c r="AU30" s="484">
        <f t="shared" si="4"/>
        <v>2573.1280000000002</v>
      </c>
      <c r="AV30" s="484">
        <f t="shared" si="4"/>
        <v>2807.8249999999998</v>
      </c>
      <c r="AW30" s="484">
        <f t="shared" si="4"/>
        <v>3189.0050000000001</v>
      </c>
      <c r="AX30" s="484">
        <f t="shared" si="4"/>
        <v>3402.2148963971672</v>
      </c>
      <c r="AY30" s="484">
        <f t="shared" si="4"/>
        <v>3614.8473488867526</v>
      </c>
      <c r="AZ30" s="484">
        <f t="shared" si="4"/>
        <v>3751.9206727282358</v>
      </c>
      <c r="BA30" s="484">
        <f t="shared" si="4"/>
        <v>3788.0146137757624</v>
      </c>
      <c r="BB30" s="484">
        <f t="shared" si="4"/>
        <v>3851.7417929521921</v>
      </c>
      <c r="BC30" s="484">
        <f t="shared" si="4"/>
        <v>3997.2728888889624</v>
      </c>
      <c r="BD30" s="484">
        <f t="shared" si="4"/>
        <v>4207.3417317175063</v>
      </c>
      <c r="BE30" s="484">
        <f t="shared" si="4"/>
        <v>4458.6120397296809</v>
      </c>
      <c r="BF30" s="484">
        <f t="shared" si="4"/>
        <v>4782.8062827579006</v>
      </c>
      <c r="BG30" s="484">
        <f t="shared" si="4"/>
        <v>4439.9426964228405</v>
      </c>
      <c r="BH30" s="484">
        <f t="shared" si="4"/>
        <v>4548.4601171225586</v>
      </c>
      <c r="BI30" s="484">
        <f t="shared" si="4"/>
        <v>4563.9384927414358</v>
      </c>
      <c r="BJ30" s="484">
        <f t="shared" si="4"/>
        <v>4861.4789099542368</v>
      </c>
      <c r="BK30" s="484">
        <f t="shared" si="4"/>
        <v>4923.6027084858815</v>
      </c>
      <c r="BL30" s="484">
        <f t="shared" si="4"/>
        <v>5503.9442212258709</v>
      </c>
      <c r="BM30" s="484">
        <f t="shared" si="4"/>
        <v>5762.4397376097304</v>
      </c>
      <c r="BN30" s="484">
        <f t="shared" si="4"/>
        <v>5948.9797621593234</v>
      </c>
      <c r="BO30" s="484">
        <f t="shared" si="4"/>
        <v>6241.622946717006</v>
      </c>
      <c r="BP30" s="484">
        <f t="shared" si="4"/>
        <v>6427.139962759471</v>
      </c>
      <c r="BQ30" s="484">
        <f t="shared" si="4"/>
        <v>6544.0581409153201</v>
      </c>
      <c r="BR30" s="484">
        <v>6578.0549409279665</v>
      </c>
      <c r="BS30" s="484">
        <v>6527.4880116677159</v>
      </c>
      <c r="BT30" s="484">
        <v>6329.2889150000001</v>
      </c>
      <c r="BU30" s="484">
        <v>6088.1434402404884</v>
      </c>
      <c r="BV30" s="484">
        <v>5834.4756976856261</v>
      </c>
      <c r="BW30" s="484">
        <v>5764.5872541995759</v>
      </c>
      <c r="BX30" s="484">
        <v>5769.2912694223442</v>
      </c>
      <c r="BY30" s="484">
        <v>5690.3957853275979</v>
      </c>
      <c r="BZ30" s="484">
        <v>5890.0821823973192</v>
      </c>
      <c r="CA30" s="484">
        <v>6221.5137074916975</v>
      </c>
      <c r="CB30" s="484">
        <v>6821.5715103316534</v>
      </c>
      <c r="CC30" s="484">
        <v>5820.5108823903756</v>
      </c>
      <c r="CD30" s="484">
        <v>5603.0258016457319</v>
      </c>
      <c r="CE30" s="484">
        <v>5752.6596110972423</v>
      </c>
      <c r="CF30" s="484">
        <v>6284.422513704204</v>
      </c>
      <c r="CG30" s="485">
        <v>7394.8773800028885</v>
      </c>
    </row>
    <row r="31" spans="1:85" s="42" customFormat="1" x14ac:dyDescent="0.35">
      <c r="A31" s="632"/>
      <c r="B31" s="628" t="s">
        <v>853</v>
      </c>
      <c r="D31" s="484">
        <f t="shared" ref="D31:AI31" si="5">SUM(D34:D37)</f>
        <v>0</v>
      </c>
      <c r="E31" s="484">
        <f t="shared" si="5"/>
        <v>0</v>
      </c>
      <c r="F31" s="484">
        <f t="shared" si="5"/>
        <v>0</v>
      </c>
      <c r="G31" s="484">
        <f t="shared" si="5"/>
        <v>0</v>
      </c>
      <c r="H31" s="484">
        <f t="shared" si="5"/>
        <v>0</v>
      </c>
      <c r="I31" s="484">
        <f t="shared" si="5"/>
        <v>0</v>
      </c>
      <c r="J31" s="484">
        <f t="shared" si="5"/>
        <v>0</v>
      </c>
      <c r="K31" s="484">
        <f t="shared" si="5"/>
        <v>0</v>
      </c>
      <c r="L31" s="484">
        <f t="shared" si="5"/>
        <v>0</v>
      </c>
      <c r="M31" s="484">
        <f t="shared" si="5"/>
        <v>0</v>
      </c>
      <c r="N31" s="484">
        <f t="shared" si="5"/>
        <v>0</v>
      </c>
      <c r="O31" s="484">
        <f t="shared" si="5"/>
        <v>0</v>
      </c>
      <c r="P31" s="484">
        <f t="shared" si="5"/>
        <v>0</v>
      </c>
      <c r="Q31" s="484">
        <f t="shared" si="5"/>
        <v>0</v>
      </c>
      <c r="R31" s="484">
        <f t="shared" si="5"/>
        <v>0</v>
      </c>
      <c r="S31" s="484">
        <f t="shared" si="5"/>
        <v>0</v>
      </c>
      <c r="T31" s="484">
        <f t="shared" si="5"/>
        <v>0</v>
      </c>
      <c r="U31" s="484">
        <f t="shared" si="5"/>
        <v>0</v>
      </c>
      <c r="V31" s="484">
        <f t="shared" si="5"/>
        <v>0</v>
      </c>
      <c r="W31" s="484">
        <f t="shared" si="5"/>
        <v>0</v>
      </c>
      <c r="X31" s="484">
        <f t="shared" si="5"/>
        <v>0</v>
      </c>
      <c r="Y31" s="484">
        <f t="shared" si="5"/>
        <v>0</v>
      </c>
      <c r="Z31" s="484">
        <f t="shared" si="5"/>
        <v>0</v>
      </c>
      <c r="AA31" s="484">
        <f t="shared" si="5"/>
        <v>0</v>
      </c>
      <c r="AB31" s="484">
        <f t="shared" si="5"/>
        <v>0</v>
      </c>
      <c r="AC31" s="484">
        <f t="shared" si="5"/>
        <v>0</v>
      </c>
      <c r="AD31" s="484">
        <f t="shared" si="5"/>
        <v>0</v>
      </c>
      <c r="AE31" s="484">
        <f t="shared" si="5"/>
        <v>0</v>
      </c>
      <c r="AF31" s="484">
        <f t="shared" si="5"/>
        <v>0</v>
      </c>
      <c r="AG31" s="484">
        <f t="shared" si="5"/>
        <v>0</v>
      </c>
      <c r="AH31" s="484">
        <f t="shared" si="5"/>
        <v>400.06040998931815</v>
      </c>
      <c r="AI31" s="484">
        <f t="shared" si="5"/>
        <v>440.24186395917997</v>
      </c>
      <c r="AJ31" s="484">
        <f t="shared" ref="AJ31:BQ31" si="6">SUM(AJ34:AJ37)</f>
        <v>568.64676658977396</v>
      </c>
      <c r="AK31" s="484">
        <f t="shared" si="6"/>
        <v>919.19447132057121</v>
      </c>
      <c r="AL31" s="484">
        <f t="shared" si="6"/>
        <v>1181.6407082203809</v>
      </c>
      <c r="AM31" s="484">
        <f t="shared" si="6"/>
        <v>1396.9133752255298</v>
      </c>
      <c r="AN31" s="484">
        <f t="shared" si="6"/>
        <v>1572.5977774696016</v>
      </c>
      <c r="AO31" s="484">
        <f t="shared" si="6"/>
        <v>1763.5441134969951</v>
      </c>
      <c r="AP31" s="484">
        <f t="shared" si="6"/>
        <v>1896.6084945680932</v>
      </c>
      <c r="AQ31" s="484">
        <f t="shared" si="6"/>
        <v>1963.1883599218736</v>
      </c>
      <c r="AR31" s="484">
        <f t="shared" si="6"/>
        <v>1903.5669999999996</v>
      </c>
      <c r="AS31" s="484">
        <f t="shared" si="6"/>
        <v>2187.5540000000001</v>
      </c>
      <c r="AT31" s="484">
        <f t="shared" si="6"/>
        <v>2771.8209999999999</v>
      </c>
      <c r="AU31" s="484">
        <f t="shared" si="6"/>
        <v>3785.5240000000008</v>
      </c>
      <c r="AV31" s="484">
        <f t="shared" si="6"/>
        <v>5004.2709999999997</v>
      </c>
      <c r="AW31" s="484">
        <f t="shared" si="6"/>
        <v>6027.8400000000011</v>
      </c>
      <c r="AX31" s="484">
        <f t="shared" si="6"/>
        <v>6701.0210236028324</v>
      </c>
      <c r="AY31" s="484">
        <f t="shared" si="6"/>
        <v>7259.8193451132465</v>
      </c>
      <c r="AZ31" s="484">
        <f t="shared" si="6"/>
        <v>7627.8412922717607</v>
      </c>
      <c r="BA31" s="484">
        <f t="shared" si="6"/>
        <v>7388.3815092242394</v>
      </c>
      <c r="BB31" s="484">
        <f t="shared" si="6"/>
        <v>7213.0624270478074</v>
      </c>
      <c r="BC31" s="484">
        <f t="shared" si="6"/>
        <v>7066.8309277856351</v>
      </c>
      <c r="BD31" s="484">
        <f t="shared" si="6"/>
        <v>6955.0272430824934</v>
      </c>
      <c r="BE31" s="484">
        <f t="shared" si="6"/>
        <v>7130.0830912703177</v>
      </c>
      <c r="BF31" s="484">
        <f t="shared" si="6"/>
        <v>7853.4141332420995</v>
      </c>
      <c r="BG31" s="484">
        <f t="shared" si="6"/>
        <v>7907.4304242871603</v>
      </c>
      <c r="BH31" s="484">
        <f t="shared" si="6"/>
        <v>8609.1099443174389</v>
      </c>
      <c r="BI31" s="484">
        <f t="shared" si="6"/>
        <v>9364.2666422585644</v>
      </c>
      <c r="BJ31" s="484">
        <f t="shared" si="6"/>
        <v>9979.0686760457666</v>
      </c>
      <c r="BK31" s="484">
        <f t="shared" si="6"/>
        <v>10808.197886514117</v>
      </c>
      <c r="BL31" s="484">
        <f t="shared" si="6"/>
        <v>11599.496940774132</v>
      </c>
      <c r="BM31" s="484">
        <f t="shared" si="6"/>
        <v>14226.791440390265</v>
      </c>
      <c r="BN31" s="484">
        <f t="shared" si="6"/>
        <v>15478.01053884067</v>
      </c>
      <c r="BO31" s="484">
        <f t="shared" si="6"/>
        <v>16578.667176283001</v>
      </c>
      <c r="BP31" s="484">
        <f t="shared" si="6"/>
        <v>17472.491649240532</v>
      </c>
      <c r="BQ31" s="484">
        <f t="shared" si="6"/>
        <v>17625.749532084679</v>
      </c>
      <c r="BR31" s="484">
        <v>17738.510614072031</v>
      </c>
      <c r="BS31" s="484">
        <v>17716.225635332288</v>
      </c>
      <c r="BT31" s="484">
        <v>17111.31100400001</v>
      </c>
      <c r="BU31" s="484">
        <v>16213.076773759509</v>
      </c>
      <c r="BV31" s="484">
        <v>14895.346253314372</v>
      </c>
      <c r="BW31" s="484">
        <v>12614.417210150652</v>
      </c>
      <c r="BX31" s="484">
        <v>11565.004433577658</v>
      </c>
      <c r="BY31" s="484">
        <v>10435.361701867883</v>
      </c>
      <c r="BZ31" s="484">
        <v>9689.0704626740935</v>
      </c>
      <c r="CA31" s="484">
        <v>9551.0808399705638</v>
      </c>
      <c r="CB31" s="484">
        <v>8336.4151631002278</v>
      </c>
      <c r="CC31" s="484">
        <v>5817.2883052454854</v>
      </c>
      <c r="CD31" s="484">
        <v>5550.8460438760667</v>
      </c>
      <c r="CE31" s="484">
        <v>5636.846255026343</v>
      </c>
      <c r="CF31" s="484">
        <v>5409.2250857330055</v>
      </c>
      <c r="CG31" s="485">
        <v>4796.3841251396552</v>
      </c>
    </row>
    <row r="32" spans="1:85" s="42" customFormat="1" ht="26.25" customHeight="1" x14ac:dyDescent="0.35">
      <c r="A32" s="630"/>
      <c r="B32" s="64" t="s">
        <v>811</v>
      </c>
      <c r="D32" s="484"/>
      <c r="E32" s="484"/>
      <c r="F32" s="484"/>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c r="AK32" s="484"/>
      <c r="AL32" s="484"/>
      <c r="AM32" s="484"/>
      <c r="AN32" s="484"/>
      <c r="AO32" s="484"/>
      <c r="AP32" s="484"/>
      <c r="AQ32" s="484"/>
      <c r="AR32" s="484"/>
      <c r="AS32" s="484"/>
      <c r="AT32" s="484"/>
      <c r="AU32" s="484"/>
      <c r="AV32" s="484"/>
      <c r="AW32" s="484"/>
      <c r="AX32" s="484"/>
      <c r="AY32" s="484"/>
      <c r="AZ32" s="484"/>
      <c r="BA32" s="484"/>
      <c r="BB32" s="484"/>
      <c r="BC32" s="484"/>
      <c r="BD32" s="484"/>
      <c r="BE32" s="484"/>
      <c r="BF32" s="484"/>
      <c r="BG32" s="484"/>
      <c r="BH32" s="484"/>
      <c r="BI32" s="484"/>
      <c r="BJ32" s="484"/>
      <c r="BK32" s="484"/>
      <c r="BL32" s="484"/>
      <c r="BM32" s="484"/>
      <c r="BN32" s="484"/>
      <c r="BO32" s="484"/>
      <c r="BP32" s="484"/>
      <c r="BQ32" s="484"/>
      <c r="BR32" s="484"/>
      <c r="BS32" s="484"/>
      <c r="BT32" s="484"/>
      <c r="BU32" s="484"/>
      <c r="BV32" s="484"/>
      <c r="BW32" s="484"/>
      <c r="BX32" s="484"/>
      <c r="BY32" s="484"/>
      <c r="BZ32" s="484"/>
      <c r="CA32" s="484"/>
      <c r="CB32" s="484"/>
      <c r="CC32" s="484"/>
      <c r="CD32" s="484"/>
      <c r="CE32" s="484"/>
      <c r="CF32" s="484"/>
      <c r="CG32" s="485"/>
    </row>
    <row r="33" spans="1:85" s="42" customFormat="1" x14ac:dyDescent="0.35">
      <c r="A33" s="104"/>
      <c r="B33" s="62" t="s">
        <v>854</v>
      </c>
      <c r="D33" s="484">
        <v>0</v>
      </c>
      <c r="E33" s="484">
        <v>0</v>
      </c>
      <c r="F33" s="484">
        <v>0</v>
      </c>
      <c r="G33" s="484">
        <v>0</v>
      </c>
      <c r="H33" s="484">
        <v>0</v>
      </c>
      <c r="I33" s="484">
        <v>0</v>
      </c>
      <c r="J33" s="484">
        <v>0</v>
      </c>
      <c r="K33" s="484">
        <v>0</v>
      </c>
      <c r="L33" s="484">
        <v>0</v>
      </c>
      <c r="M33" s="484">
        <v>0</v>
      </c>
      <c r="N33" s="484">
        <v>0</v>
      </c>
      <c r="O33" s="484">
        <v>0</v>
      </c>
      <c r="P33" s="484">
        <v>0</v>
      </c>
      <c r="Q33" s="484">
        <v>0</v>
      </c>
      <c r="R33" s="484">
        <v>0</v>
      </c>
      <c r="S33" s="484">
        <v>0</v>
      </c>
      <c r="T33" s="484">
        <v>0</v>
      </c>
      <c r="U33" s="484">
        <v>0</v>
      </c>
      <c r="V33" s="484">
        <v>0</v>
      </c>
      <c r="W33" s="484">
        <v>0</v>
      </c>
      <c r="X33" s="484">
        <v>0</v>
      </c>
      <c r="Y33" s="484">
        <v>0</v>
      </c>
      <c r="Z33" s="484">
        <v>0</v>
      </c>
      <c r="AA33" s="484">
        <v>0</v>
      </c>
      <c r="AB33" s="484">
        <v>0</v>
      </c>
      <c r="AC33" s="484">
        <v>0</v>
      </c>
      <c r="AD33" s="484">
        <v>0</v>
      </c>
      <c r="AE33" s="484">
        <v>0</v>
      </c>
      <c r="AF33" s="484">
        <v>0</v>
      </c>
      <c r="AG33" s="484">
        <v>0</v>
      </c>
      <c r="AH33" s="484">
        <v>320.9395900106818</v>
      </c>
      <c r="AI33" s="484">
        <v>352.75813604081998</v>
      </c>
      <c r="AJ33" s="484">
        <v>455.35323341022615</v>
      </c>
      <c r="AK33" s="484">
        <v>736.40552867942881</v>
      </c>
      <c r="AL33" s="484">
        <v>946.35929177961918</v>
      </c>
      <c r="AM33" s="484">
        <v>1119.0866247744702</v>
      </c>
      <c r="AN33" s="484">
        <v>1260.4022225303984</v>
      </c>
      <c r="AO33" s="484">
        <v>1413.4558865030046</v>
      </c>
      <c r="AP33" s="484">
        <v>1518.3915054319073</v>
      </c>
      <c r="AQ33" s="484">
        <v>1572.8116400781266</v>
      </c>
      <c r="AR33" s="484">
        <v>1819.8820000000001</v>
      </c>
      <c r="AS33" s="484">
        <v>2044.9829999999999</v>
      </c>
      <c r="AT33" s="484">
        <v>2323.52</v>
      </c>
      <c r="AU33" s="484">
        <v>2573.1280000000002</v>
      </c>
      <c r="AV33" s="484">
        <v>2807.8249999999998</v>
      </c>
      <c r="AW33" s="484">
        <v>3189.0050000000001</v>
      </c>
      <c r="AX33" s="484">
        <v>3402.2148963971672</v>
      </c>
      <c r="AY33" s="484">
        <v>3614.8473488867526</v>
      </c>
      <c r="AZ33" s="484">
        <v>3751.9206727282358</v>
      </c>
      <c r="BA33" s="484">
        <v>3788.0146137757624</v>
      </c>
      <c r="BB33" s="484">
        <v>3851.7417929521921</v>
      </c>
      <c r="BC33" s="484">
        <v>3997.2728888889624</v>
      </c>
      <c r="BD33" s="484">
        <v>4207.3417317175063</v>
      </c>
      <c r="BE33" s="484">
        <v>4458.6120397296809</v>
      </c>
      <c r="BF33" s="484">
        <v>4782.8062827579006</v>
      </c>
      <c r="BG33" s="484">
        <v>4439.9426964228405</v>
      </c>
      <c r="BH33" s="484">
        <v>4548.4601171225586</v>
      </c>
      <c r="BI33" s="484">
        <v>4563.9384927414358</v>
      </c>
      <c r="BJ33" s="484">
        <v>4861.4789099542368</v>
      </c>
      <c r="BK33" s="484">
        <v>4923.6027084858815</v>
      </c>
      <c r="BL33" s="484">
        <v>5503.9442212258709</v>
      </c>
      <c r="BM33" s="484">
        <v>5762.4397376097304</v>
      </c>
      <c r="BN33" s="484">
        <v>5948.9797621593234</v>
      </c>
      <c r="BO33" s="484">
        <v>6241.622946717006</v>
      </c>
      <c r="BP33" s="484">
        <v>6427.139962759471</v>
      </c>
      <c r="BQ33" s="484">
        <v>6544.0581409153201</v>
      </c>
      <c r="BR33" s="484">
        <v>6578.0549409279665</v>
      </c>
      <c r="BS33" s="484">
        <v>6527.4880116677159</v>
      </c>
      <c r="BT33" s="484">
        <v>6329.2889150000001</v>
      </c>
      <c r="BU33" s="484">
        <v>6088.1434402404884</v>
      </c>
      <c r="BV33" s="484"/>
      <c r="BW33" s="484"/>
      <c r="BX33" s="484"/>
      <c r="BY33" s="484"/>
      <c r="BZ33" s="484"/>
      <c r="CA33" s="484"/>
      <c r="CB33" s="484"/>
      <c r="CC33" s="484"/>
      <c r="CD33" s="484"/>
      <c r="CE33" s="484"/>
      <c r="CF33" s="484"/>
      <c r="CG33" s="485"/>
    </row>
    <row r="34" spans="1:85" s="42" customFormat="1" ht="23.25" customHeight="1" x14ac:dyDescent="0.35">
      <c r="A34" s="104"/>
      <c r="B34" s="62" t="s">
        <v>586</v>
      </c>
      <c r="D34" s="484">
        <v>0</v>
      </c>
      <c r="E34" s="484">
        <v>0</v>
      </c>
      <c r="F34" s="484">
        <v>0</v>
      </c>
      <c r="G34" s="484">
        <v>0</v>
      </c>
      <c r="H34" s="484">
        <v>0</v>
      </c>
      <c r="I34" s="484">
        <v>0</v>
      </c>
      <c r="J34" s="484">
        <v>0</v>
      </c>
      <c r="K34" s="484">
        <v>0</v>
      </c>
      <c r="L34" s="484">
        <v>0</v>
      </c>
      <c r="M34" s="484">
        <v>0</v>
      </c>
      <c r="N34" s="484">
        <v>0</v>
      </c>
      <c r="O34" s="484">
        <v>0</v>
      </c>
      <c r="P34" s="484">
        <v>0</v>
      </c>
      <c r="Q34" s="484">
        <v>0</v>
      </c>
      <c r="R34" s="484">
        <v>0</v>
      </c>
      <c r="S34" s="484">
        <v>0</v>
      </c>
      <c r="T34" s="484">
        <v>0</v>
      </c>
      <c r="U34" s="484">
        <v>0</v>
      </c>
      <c r="V34" s="484">
        <v>0</v>
      </c>
      <c r="W34" s="484">
        <v>0</v>
      </c>
      <c r="X34" s="484">
        <v>0</v>
      </c>
      <c r="Y34" s="484">
        <v>0</v>
      </c>
      <c r="Z34" s="484">
        <v>0</v>
      </c>
      <c r="AA34" s="484">
        <v>0</v>
      </c>
      <c r="AB34" s="484">
        <v>0</v>
      </c>
      <c r="AC34" s="484">
        <v>0</v>
      </c>
      <c r="AD34" s="484">
        <v>0</v>
      </c>
      <c r="AE34" s="484">
        <v>0</v>
      </c>
      <c r="AF34" s="484">
        <v>0</v>
      </c>
      <c r="AG34" s="484">
        <v>0</v>
      </c>
      <c r="AH34" s="484">
        <v>51.497172727332845</v>
      </c>
      <c r="AI34" s="484">
        <v>56.414147956273574</v>
      </c>
      <c r="AJ34" s="484">
        <v>72.615417878922116</v>
      </c>
      <c r="AK34" s="484">
        <v>117.78692276529311</v>
      </c>
      <c r="AL34" s="484">
        <v>151.22362386540289</v>
      </c>
      <c r="AM34" s="484">
        <v>178.70507247687672</v>
      </c>
      <c r="AN34" s="484">
        <v>201.80019075346371</v>
      </c>
      <c r="AO34" s="484">
        <v>225.35883833034222</v>
      </c>
      <c r="AP34" s="484">
        <v>242.96586799409306</v>
      </c>
      <c r="AQ34" s="484">
        <v>251.3770479196252</v>
      </c>
      <c r="AR34" s="484">
        <v>219.61099999999999</v>
      </c>
      <c r="AS34" s="484">
        <v>302.30599999999998</v>
      </c>
      <c r="AT34" s="484">
        <v>415.50300000000004</v>
      </c>
      <c r="AU34" s="484">
        <v>549.82100000000003</v>
      </c>
      <c r="AV34" s="484">
        <v>722.96500000000003</v>
      </c>
      <c r="AW34" s="484">
        <v>963.53300000000002</v>
      </c>
      <c r="AX34" s="484">
        <v>1237.7020586775143</v>
      </c>
      <c r="AY34" s="484">
        <v>1440.7675679371928</v>
      </c>
      <c r="AZ34" s="484">
        <v>1632.1173192887268</v>
      </c>
      <c r="BA34" s="484">
        <v>1783.2014949487759</v>
      </c>
      <c r="BB34" s="484">
        <v>1966.2753495570933</v>
      </c>
      <c r="BC34" s="484">
        <v>2143.4684371455282</v>
      </c>
      <c r="BD34" s="484">
        <v>2303.1767229957381</v>
      </c>
      <c r="BE34" s="484">
        <v>2531.7035246192022</v>
      </c>
      <c r="BF34" s="484">
        <v>2999.4614887041653</v>
      </c>
      <c r="BG34" s="484">
        <v>2966.6712049912694</v>
      </c>
      <c r="BH34" s="484">
        <v>3201.5130041258617</v>
      </c>
      <c r="BI34" s="484">
        <v>3472.5465205192463</v>
      </c>
      <c r="BJ34" s="484">
        <v>3760.9241738617989</v>
      </c>
      <c r="BK34" s="484">
        <v>3996.4280011900032</v>
      </c>
      <c r="BL34" s="484">
        <v>4244.6051546596109</v>
      </c>
      <c r="BM34" s="484">
        <v>4816.6368835239837</v>
      </c>
      <c r="BN34" s="484">
        <v>5116.2278732207014</v>
      </c>
      <c r="BO34" s="484">
        <v>5469.0315633652781</v>
      </c>
      <c r="BP34" s="484">
        <v>5737.9549651022062</v>
      </c>
      <c r="BQ34" s="484">
        <v>5906.7941022493942</v>
      </c>
      <c r="BR34" s="484">
        <v>6506.7348483009719</v>
      </c>
      <c r="BS34" s="484">
        <v>6964.344186289647</v>
      </c>
      <c r="BT34" s="484">
        <v>7015.2522599964095</v>
      </c>
      <c r="BU34" s="484">
        <v>6928.772256702845</v>
      </c>
      <c r="BV34" s="484"/>
      <c r="BW34" s="484"/>
      <c r="BX34" s="636"/>
      <c r="BY34" s="484"/>
      <c r="BZ34" s="484"/>
      <c r="CA34" s="484"/>
      <c r="CB34" s="484"/>
      <c r="CC34" s="484"/>
      <c r="CD34" s="484"/>
      <c r="CE34" s="484"/>
      <c r="CF34" s="484"/>
      <c r="CG34" s="485"/>
    </row>
    <row r="35" spans="1:85" s="42" customFormat="1" x14ac:dyDescent="0.35">
      <c r="A35" s="104"/>
      <c r="B35" s="62" t="s">
        <v>813</v>
      </c>
      <c r="D35" s="484">
        <v>0</v>
      </c>
      <c r="E35" s="484">
        <v>0</v>
      </c>
      <c r="F35" s="484">
        <v>0</v>
      </c>
      <c r="G35" s="484">
        <v>0</v>
      </c>
      <c r="H35" s="484">
        <v>0</v>
      </c>
      <c r="I35" s="484">
        <v>0</v>
      </c>
      <c r="J35" s="484">
        <v>0</v>
      </c>
      <c r="K35" s="484">
        <v>0</v>
      </c>
      <c r="L35" s="484">
        <v>0</v>
      </c>
      <c r="M35" s="484">
        <v>0</v>
      </c>
      <c r="N35" s="484">
        <v>0</v>
      </c>
      <c r="O35" s="484">
        <v>0</v>
      </c>
      <c r="P35" s="484">
        <v>0</v>
      </c>
      <c r="Q35" s="484">
        <v>0</v>
      </c>
      <c r="R35" s="484">
        <v>0</v>
      </c>
      <c r="S35" s="484">
        <v>0</v>
      </c>
      <c r="T35" s="484">
        <v>0</v>
      </c>
      <c r="U35" s="484">
        <v>0</v>
      </c>
      <c r="V35" s="484">
        <v>0</v>
      </c>
      <c r="W35" s="484">
        <v>0</v>
      </c>
      <c r="X35" s="484">
        <v>0</v>
      </c>
      <c r="Y35" s="484">
        <v>0</v>
      </c>
      <c r="Z35" s="484">
        <v>0</v>
      </c>
      <c r="AA35" s="484">
        <v>0</v>
      </c>
      <c r="AB35" s="484">
        <v>0</v>
      </c>
      <c r="AC35" s="484">
        <v>0</v>
      </c>
      <c r="AD35" s="484">
        <v>0</v>
      </c>
      <c r="AE35" s="484">
        <v>0</v>
      </c>
      <c r="AF35" s="484">
        <v>0</v>
      </c>
      <c r="AG35" s="484">
        <v>0</v>
      </c>
      <c r="AH35" s="484">
        <v>168.08730332909167</v>
      </c>
      <c r="AI35" s="484">
        <v>184.99751749637238</v>
      </c>
      <c r="AJ35" s="484">
        <v>239.23474572028033</v>
      </c>
      <c r="AK35" s="484">
        <v>386.48978982576017</v>
      </c>
      <c r="AL35" s="484">
        <v>497.02647197775968</v>
      </c>
      <c r="AM35" s="484">
        <v>587.578235170884</v>
      </c>
      <c r="AN35" s="484">
        <v>661.2712513369687</v>
      </c>
      <c r="AO35" s="484">
        <v>741.87435234499264</v>
      </c>
      <c r="AP35" s="484">
        <v>797.59674087542669</v>
      </c>
      <c r="AQ35" s="484">
        <v>825.30668435995631</v>
      </c>
      <c r="AR35" s="484">
        <v>605.18799999999999</v>
      </c>
      <c r="AS35" s="484">
        <v>725.47699999999998</v>
      </c>
      <c r="AT35" s="484">
        <v>943.97500000000002</v>
      </c>
      <c r="AU35" s="484">
        <v>1292.8490000000002</v>
      </c>
      <c r="AV35" s="484">
        <v>1634.97</v>
      </c>
      <c r="AW35" s="484">
        <v>1949.7149999999999</v>
      </c>
      <c r="AX35" s="484">
        <v>2178.8338293619486</v>
      </c>
      <c r="AY35" s="484">
        <v>2410.3410278276319</v>
      </c>
      <c r="AZ35" s="484">
        <v>2602.0677779938896</v>
      </c>
      <c r="BA35" s="484">
        <v>2613.3758641330728</v>
      </c>
      <c r="BB35" s="484">
        <v>2654.0090183747411</v>
      </c>
      <c r="BC35" s="484">
        <v>2717.25314288246</v>
      </c>
      <c r="BD35" s="484">
        <v>2631.7231073019957</v>
      </c>
      <c r="BE35" s="484">
        <v>2676.4827117072482</v>
      </c>
      <c r="BF35" s="484">
        <v>2863.2198953002007</v>
      </c>
      <c r="BG35" s="484">
        <v>3002.8396047330152</v>
      </c>
      <c r="BH35" s="484">
        <v>3231.1334929200289</v>
      </c>
      <c r="BI35" s="484">
        <v>3522.8486328112713</v>
      </c>
      <c r="BJ35" s="484">
        <v>3676.4928151004046</v>
      </c>
      <c r="BK35" s="484">
        <v>3930.1189148811586</v>
      </c>
      <c r="BL35" s="484">
        <v>4122.4846621636352</v>
      </c>
      <c r="BM35" s="484">
        <v>4731.9697243651808</v>
      </c>
      <c r="BN35" s="484">
        <v>5152.3156460949622</v>
      </c>
      <c r="BO35" s="484">
        <v>5488.63957396979</v>
      </c>
      <c r="BP35" s="484">
        <v>5687.7660422616582</v>
      </c>
      <c r="BQ35" s="484">
        <v>5692.0412985289258</v>
      </c>
      <c r="BR35" s="484">
        <v>5596.288435049948</v>
      </c>
      <c r="BS35" s="484">
        <v>5467.8613278076509</v>
      </c>
      <c r="BT35" s="484">
        <v>5175.8452222501146</v>
      </c>
      <c r="BU35" s="484">
        <v>4716.3196085507116</v>
      </c>
      <c r="BV35" s="484"/>
      <c r="BW35" s="484"/>
      <c r="BX35" s="484"/>
      <c r="BY35" s="484"/>
      <c r="BZ35" s="484"/>
      <c r="CA35" s="484"/>
      <c r="CB35" s="484"/>
      <c r="CC35" s="484"/>
      <c r="CD35" s="484"/>
      <c r="CE35" s="484"/>
      <c r="CF35" s="484"/>
      <c r="CG35" s="485"/>
    </row>
    <row r="36" spans="1:85" s="42" customFormat="1" x14ac:dyDescent="0.35">
      <c r="A36" s="104"/>
      <c r="B36" s="62" t="s">
        <v>542</v>
      </c>
      <c r="D36" s="484">
        <v>0</v>
      </c>
      <c r="E36" s="484">
        <v>0</v>
      </c>
      <c r="F36" s="484">
        <v>0</v>
      </c>
      <c r="G36" s="484">
        <v>0</v>
      </c>
      <c r="H36" s="484">
        <v>0</v>
      </c>
      <c r="I36" s="484">
        <v>0</v>
      </c>
      <c r="J36" s="484">
        <v>0</v>
      </c>
      <c r="K36" s="484">
        <v>0</v>
      </c>
      <c r="L36" s="484">
        <v>0</v>
      </c>
      <c r="M36" s="484">
        <v>0</v>
      </c>
      <c r="N36" s="484">
        <v>0</v>
      </c>
      <c r="O36" s="484">
        <v>0</v>
      </c>
      <c r="P36" s="484">
        <v>0</v>
      </c>
      <c r="Q36" s="484">
        <v>0</v>
      </c>
      <c r="R36" s="484">
        <v>0</v>
      </c>
      <c r="S36" s="484">
        <v>0</v>
      </c>
      <c r="T36" s="484">
        <v>0</v>
      </c>
      <c r="U36" s="484">
        <v>0</v>
      </c>
      <c r="V36" s="484">
        <v>0</v>
      </c>
      <c r="W36" s="484">
        <v>0</v>
      </c>
      <c r="X36" s="484">
        <v>0</v>
      </c>
      <c r="Y36" s="484">
        <v>0</v>
      </c>
      <c r="Z36" s="484">
        <v>0</v>
      </c>
      <c r="AA36" s="484">
        <v>0</v>
      </c>
      <c r="AB36" s="484">
        <v>0</v>
      </c>
      <c r="AC36" s="484">
        <v>0</v>
      </c>
      <c r="AD36" s="484">
        <v>0</v>
      </c>
      <c r="AE36" s="484">
        <v>0</v>
      </c>
      <c r="AF36" s="484">
        <v>0</v>
      </c>
      <c r="AG36" s="484">
        <v>0</v>
      </c>
      <c r="AH36" s="484">
        <v>167.7572054033308</v>
      </c>
      <c r="AI36" s="484">
        <v>184.83191810654029</v>
      </c>
      <c r="AJ36" s="484">
        <v>238.69433276913807</v>
      </c>
      <c r="AK36" s="484">
        <v>385.67308278503288</v>
      </c>
      <c r="AL36" s="484">
        <v>495.78191354102592</v>
      </c>
      <c r="AM36" s="484">
        <v>586.16955262509271</v>
      </c>
      <c r="AN36" s="484">
        <v>659.48966179596255</v>
      </c>
      <c r="AO36" s="484">
        <v>740.17522248237037</v>
      </c>
      <c r="AP36" s="484">
        <v>795.69381732493002</v>
      </c>
      <c r="AQ36" s="484">
        <v>824.05582000417701</v>
      </c>
      <c r="AR36" s="484">
        <v>827.64699999999993</v>
      </c>
      <c r="AS36" s="484">
        <v>856.07600000000002</v>
      </c>
      <c r="AT36" s="484">
        <v>998.779</v>
      </c>
      <c r="AU36" s="484">
        <v>1447.0230000000001</v>
      </c>
      <c r="AV36" s="484">
        <v>2057.3580000000002</v>
      </c>
      <c r="AW36" s="484">
        <v>2331.1950000000002</v>
      </c>
      <c r="AX36" s="484">
        <v>2407.7275243945537</v>
      </c>
      <c r="AY36" s="484">
        <v>2329.3000610574099</v>
      </c>
      <c r="AZ36" s="484">
        <v>2177.215384967817</v>
      </c>
      <c r="BA36" s="484">
        <v>1713.8246039972835</v>
      </c>
      <c r="BB36" s="484">
        <v>1410.9078789879757</v>
      </c>
      <c r="BC36" s="484">
        <v>1214.0820612666143</v>
      </c>
      <c r="BD36" s="484">
        <v>1085.7342355085079</v>
      </c>
      <c r="BE36" s="484">
        <v>1001.1096309288404</v>
      </c>
      <c r="BF36" s="484">
        <v>1053.6159987005542</v>
      </c>
      <c r="BG36" s="484">
        <v>956.77120862113122</v>
      </c>
      <c r="BH36" s="484">
        <v>1087.8137888204469</v>
      </c>
      <c r="BI36" s="484">
        <v>1160.1935787766724</v>
      </c>
      <c r="BJ36" s="484">
        <v>1245.1512127626136</v>
      </c>
      <c r="BK36" s="484">
        <v>1315.7849954177275</v>
      </c>
      <c r="BL36" s="484">
        <v>1528.2356823684902</v>
      </c>
      <c r="BM36" s="484">
        <v>2474.492773813538</v>
      </c>
      <c r="BN36" s="484">
        <v>2492.3723448820447</v>
      </c>
      <c r="BO36" s="484">
        <v>2602.272972800276</v>
      </c>
      <c r="BP36" s="484">
        <v>2678.532284898341</v>
      </c>
      <c r="BQ36" s="484">
        <v>2355.381181651002</v>
      </c>
      <c r="BR36" s="484">
        <v>1753.117847664269</v>
      </c>
      <c r="BS36" s="484">
        <v>1374.1237680959821</v>
      </c>
      <c r="BT36" s="484">
        <v>1130.7432728882734</v>
      </c>
      <c r="BU36" s="484">
        <v>990.0355456553425</v>
      </c>
      <c r="BV36" s="484"/>
      <c r="BW36" s="484"/>
      <c r="BX36" s="484"/>
      <c r="BY36" s="484"/>
      <c r="BZ36" s="484"/>
      <c r="CA36" s="484"/>
      <c r="CB36" s="484"/>
      <c r="CC36" s="484"/>
      <c r="CD36" s="484"/>
      <c r="CE36" s="484"/>
      <c r="CF36" s="484"/>
      <c r="CG36" s="485"/>
    </row>
    <row r="37" spans="1:85" s="42" customFormat="1" x14ac:dyDescent="0.35">
      <c r="A37" s="104"/>
      <c r="B37" s="62" t="s">
        <v>814</v>
      </c>
      <c r="D37" s="484">
        <v>0</v>
      </c>
      <c r="E37" s="484">
        <v>0</v>
      </c>
      <c r="F37" s="484">
        <v>0</v>
      </c>
      <c r="G37" s="484">
        <v>0</v>
      </c>
      <c r="H37" s="484">
        <v>0</v>
      </c>
      <c r="I37" s="484">
        <v>0</v>
      </c>
      <c r="J37" s="484">
        <v>0</v>
      </c>
      <c r="K37" s="484">
        <v>0</v>
      </c>
      <c r="L37" s="484">
        <v>0</v>
      </c>
      <c r="M37" s="484">
        <v>0</v>
      </c>
      <c r="N37" s="484">
        <v>0</v>
      </c>
      <c r="O37" s="484">
        <v>0</v>
      </c>
      <c r="P37" s="484">
        <v>0</v>
      </c>
      <c r="Q37" s="484">
        <v>0</v>
      </c>
      <c r="R37" s="484">
        <v>0</v>
      </c>
      <c r="S37" s="484">
        <v>0</v>
      </c>
      <c r="T37" s="484">
        <v>0</v>
      </c>
      <c r="U37" s="484">
        <v>0</v>
      </c>
      <c r="V37" s="484">
        <v>0</v>
      </c>
      <c r="W37" s="484">
        <v>0</v>
      </c>
      <c r="X37" s="484">
        <v>0</v>
      </c>
      <c r="Y37" s="484">
        <v>0</v>
      </c>
      <c r="Z37" s="484">
        <v>0</v>
      </c>
      <c r="AA37" s="484">
        <v>0</v>
      </c>
      <c r="AB37" s="484">
        <v>0</v>
      </c>
      <c r="AC37" s="484">
        <v>0</v>
      </c>
      <c r="AD37" s="484">
        <v>0</v>
      </c>
      <c r="AE37" s="484">
        <v>0</v>
      </c>
      <c r="AF37" s="484">
        <v>0</v>
      </c>
      <c r="AG37" s="484">
        <v>0</v>
      </c>
      <c r="AH37" s="484">
        <v>12.718728529562867</v>
      </c>
      <c r="AI37" s="484">
        <v>13.998280399993689</v>
      </c>
      <c r="AJ37" s="484">
        <v>18.102270221433344</v>
      </c>
      <c r="AK37" s="484">
        <v>29.244675944485095</v>
      </c>
      <c r="AL37" s="484">
        <v>37.608698836192275</v>
      </c>
      <c r="AM37" s="484">
        <v>44.460514952676363</v>
      </c>
      <c r="AN37" s="484">
        <v>50.036673583206834</v>
      </c>
      <c r="AO37" s="484">
        <v>56.135700339289997</v>
      </c>
      <c r="AP37" s="484">
        <v>60.352068373643192</v>
      </c>
      <c r="AQ37" s="484">
        <v>62.448807638114886</v>
      </c>
      <c r="AR37" s="484">
        <v>251.12099999999964</v>
      </c>
      <c r="AS37" s="484">
        <v>303.69499999999999</v>
      </c>
      <c r="AT37" s="484">
        <v>413.56399999999968</v>
      </c>
      <c r="AU37" s="484">
        <v>495.83100000000047</v>
      </c>
      <c r="AV37" s="484">
        <v>588.97799999999972</v>
      </c>
      <c r="AW37" s="484">
        <v>783.39700000000119</v>
      </c>
      <c r="AX37" s="484">
        <v>876.75761116881586</v>
      </c>
      <c r="AY37" s="484">
        <v>1079.4106882910114</v>
      </c>
      <c r="AZ37" s="484">
        <v>1216.4408100213277</v>
      </c>
      <c r="BA37" s="484">
        <v>1277.9795461451065</v>
      </c>
      <c r="BB37" s="484">
        <v>1181.8701801279974</v>
      </c>
      <c r="BC37" s="484">
        <v>992.02728649103301</v>
      </c>
      <c r="BD37" s="484">
        <v>934.39317727625121</v>
      </c>
      <c r="BE37" s="484">
        <v>920.78722401502739</v>
      </c>
      <c r="BF37" s="484">
        <v>937.11675053717931</v>
      </c>
      <c r="BG37" s="484">
        <v>981.1484059417445</v>
      </c>
      <c r="BH37" s="484">
        <v>1088.6496584511015</v>
      </c>
      <c r="BI37" s="484">
        <v>1208.6779101513739</v>
      </c>
      <c r="BJ37" s="484">
        <v>1296.5004743209502</v>
      </c>
      <c r="BK37" s="484">
        <v>1565.8659750252277</v>
      </c>
      <c r="BL37" s="484">
        <v>1704.1714415823972</v>
      </c>
      <c r="BM37" s="484">
        <v>2203.6920586875649</v>
      </c>
      <c r="BN37" s="484">
        <v>2717.0946746429627</v>
      </c>
      <c r="BO37" s="484">
        <v>3018.723066147656</v>
      </c>
      <c r="BP37" s="484">
        <v>3368.2383569783251</v>
      </c>
      <c r="BQ37" s="484">
        <v>3671.532949655355</v>
      </c>
      <c r="BR37" s="484">
        <v>3882.3694830568411</v>
      </c>
      <c r="BS37" s="484">
        <v>3909.8963531390082</v>
      </c>
      <c r="BT37" s="484">
        <v>3789.4702488652092</v>
      </c>
      <c r="BU37" s="484">
        <v>3577.9493628506098</v>
      </c>
      <c r="BV37" s="484"/>
      <c r="BW37" s="484"/>
      <c r="BX37" s="484"/>
      <c r="BY37" s="484"/>
      <c r="BZ37" s="484"/>
      <c r="CA37" s="484"/>
      <c r="CB37" s="484"/>
      <c r="CC37" s="484"/>
      <c r="CD37" s="484"/>
      <c r="CE37" s="484"/>
      <c r="CF37" s="484"/>
      <c r="CG37" s="485"/>
    </row>
    <row r="38" spans="1:85" s="42" customFormat="1" x14ac:dyDescent="0.35">
      <c r="A38" s="104"/>
      <c r="B38" s="62" t="s">
        <v>810</v>
      </c>
      <c r="D38" s="484">
        <f t="shared" ref="D38:AI38" si="7">SUM(D34:D37)</f>
        <v>0</v>
      </c>
      <c r="E38" s="484">
        <f t="shared" si="7"/>
        <v>0</v>
      </c>
      <c r="F38" s="484">
        <f t="shared" si="7"/>
        <v>0</v>
      </c>
      <c r="G38" s="484">
        <f t="shared" si="7"/>
        <v>0</v>
      </c>
      <c r="H38" s="484">
        <f t="shared" si="7"/>
        <v>0</v>
      </c>
      <c r="I38" s="484">
        <f t="shared" si="7"/>
        <v>0</v>
      </c>
      <c r="J38" s="484">
        <f t="shared" si="7"/>
        <v>0</v>
      </c>
      <c r="K38" s="484">
        <f t="shared" si="7"/>
        <v>0</v>
      </c>
      <c r="L38" s="484">
        <f t="shared" si="7"/>
        <v>0</v>
      </c>
      <c r="M38" s="484">
        <f t="shared" si="7"/>
        <v>0</v>
      </c>
      <c r="N38" s="484">
        <f t="shared" si="7"/>
        <v>0</v>
      </c>
      <c r="O38" s="484">
        <f t="shared" si="7"/>
        <v>0</v>
      </c>
      <c r="P38" s="484">
        <f t="shared" si="7"/>
        <v>0</v>
      </c>
      <c r="Q38" s="484">
        <f t="shared" si="7"/>
        <v>0</v>
      </c>
      <c r="R38" s="484">
        <f t="shared" si="7"/>
        <v>0</v>
      </c>
      <c r="S38" s="484">
        <f t="shared" si="7"/>
        <v>0</v>
      </c>
      <c r="T38" s="484">
        <f t="shared" si="7"/>
        <v>0</v>
      </c>
      <c r="U38" s="484">
        <f t="shared" si="7"/>
        <v>0</v>
      </c>
      <c r="V38" s="484">
        <f t="shared" si="7"/>
        <v>0</v>
      </c>
      <c r="W38" s="484">
        <f t="shared" si="7"/>
        <v>0</v>
      </c>
      <c r="X38" s="484">
        <f t="shared" si="7"/>
        <v>0</v>
      </c>
      <c r="Y38" s="484">
        <f t="shared" si="7"/>
        <v>0</v>
      </c>
      <c r="Z38" s="484">
        <f t="shared" si="7"/>
        <v>0</v>
      </c>
      <c r="AA38" s="484">
        <f t="shared" si="7"/>
        <v>0</v>
      </c>
      <c r="AB38" s="484">
        <f t="shared" si="7"/>
        <v>0</v>
      </c>
      <c r="AC38" s="484">
        <f t="shared" si="7"/>
        <v>0</v>
      </c>
      <c r="AD38" s="484">
        <f t="shared" si="7"/>
        <v>0</v>
      </c>
      <c r="AE38" s="484">
        <f t="shared" si="7"/>
        <v>0</v>
      </c>
      <c r="AF38" s="484">
        <f t="shared" si="7"/>
        <v>0</v>
      </c>
      <c r="AG38" s="484">
        <f t="shared" si="7"/>
        <v>0</v>
      </c>
      <c r="AH38" s="484">
        <f t="shared" si="7"/>
        <v>400.06040998931815</v>
      </c>
      <c r="AI38" s="484">
        <f t="shared" si="7"/>
        <v>440.24186395917997</v>
      </c>
      <c r="AJ38" s="484">
        <f t="shared" ref="AJ38:BO38" si="8">SUM(AJ34:AJ37)</f>
        <v>568.64676658977396</v>
      </c>
      <c r="AK38" s="484">
        <f t="shared" si="8"/>
        <v>919.19447132057121</v>
      </c>
      <c r="AL38" s="484">
        <f t="shared" si="8"/>
        <v>1181.6407082203809</v>
      </c>
      <c r="AM38" s="484">
        <f t="shared" si="8"/>
        <v>1396.9133752255298</v>
      </c>
      <c r="AN38" s="484">
        <f t="shared" si="8"/>
        <v>1572.5977774696016</v>
      </c>
      <c r="AO38" s="484">
        <f t="shared" si="8"/>
        <v>1763.5441134969951</v>
      </c>
      <c r="AP38" s="484">
        <f t="shared" si="8"/>
        <v>1896.6084945680932</v>
      </c>
      <c r="AQ38" s="484">
        <f t="shared" si="8"/>
        <v>1963.1883599218736</v>
      </c>
      <c r="AR38" s="484">
        <f t="shared" si="8"/>
        <v>1903.5669999999996</v>
      </c>
      <c r="AS38" s="484">
        <f t="shared" si="8"/>
        <v>2187.5540000000001</v>
      </c>
      <c r="AT38" s="484">
        <f t="shared" si="8"/>
        <v>2771.8209999999999</v>
      </c>
      <c r="AU38" s="484">
        <f t="shared" si="8"/>
        <v>3785.5240000000008</v>
      </c>
      <c r="AV38" s="484">
        <f t="shared" si="8"/>
        <v>5004.2709999999997</v>
      </c>
      <c r="AW38" s="484">
        <f t="shared" si="8"/>
        <v>6027.8400000000011</v>
      </c>
      <c r="AX38" s="484">
        <f t="shared" si="8"/>
        <v>6701.0210236028324</v>
      </c>
      <c r="AY38" s="484">
        <f t="shared" si="8"/>
        <v>7259.8193451132465</v>
      </c>
      <c r="AZ38" s="484">
        <f t="shared" si="8"/>
        <v>7627.8412922717607</v>
      </c>
      <c r="BA38" s="484">
        <f t="shared" si="8"/>
        <v>7388.3815092242394</v>
      </c>
      <c r="BB38" s="484">
        <f t="shared" si="8"/>
        <v>7213.0624270478074</v>
      </c>
      <c r="BC38" s="484">
        <f t="shared" si="8"/>
        <v>7066.8309277856351</v>
      </c>
      <c r="BD38" s="484">
        <f t="shared" si="8"/>
        <v>6955.0272430824934</v>
      </c>
      <c r="BE38" s="484">
        <f t="shared" si="8"/>
        <v>7130.0830912703177</v>
      </c>
      <c r="BF38" s="484">
        <f t="shared" si="8"/>
        <v>7853.4141332420995</v>
      </c>
      <c r="BG38" s="484">
        <f t="shared" si="8"/>
        <v>7907.4304242871603</v>
      </c>
      <c r="BH38" s="484">
        <f t="shared" si="8"/>
        <v>8609.1099443174389</v>
      </c>
      <c r="BI38" s="484">
        <f t="shared" si="8"/>
        <v>9364.2666422585644</v>
      </c>
      <c r="BJ38" s="484">
        <f t="shared" si="8"/>
        <v>9979.0686760457666</v>
      </c>
      <c r="BK38" s="484">
        <f t="shared" si="8"/>
        <v>10808.197886514117</v>
      </c>
      <c r="BL38" s="484">
        <f t="shared" si="8"/>
        <v>11599.496940774132</v>
      </c>
      <c r="BM38" s="484">
        <f t="shared" si="8"/>
        <v>14226.791440390265</v>
      </c>
      <c r="BN38" s="484">
        <f t="shared" si="8"/>
        <v>15478.01053884067</v>
      </c>
      <c r="BO38" s="484">
        <f t="shared" si="8"/>
        <v>16578.667176283001</v>
      </c>
      <c r="BP38" s="484">
        <f t="shared" ref="BP38:BU38" si="9">SUM(BP34:BP37)</f>
        <v>17472.491649240532</v>
      </c>
      <c r="BQ38" s="484">
        <f t="shared" si="9"/>
        <v>17625.749532084679</v>
      </c>
      <c r="BR38" s="484">
        <f t="shared" si="9"/>
        <v>17738.510614072031</v>
      </c>
      <c r="BS38" s="484">
        <f t="shared" si="9"/>
        <v>17716.225635332288</v>
      </c>
      <c r="BT38" s="484">
        <f t="shared" si="9"/>
        <v>17111.31100400001</v>
      </c>
      <c r="BU38" s="484">
        <f t="shared" si="9"/>
        <v>16213.076773759509</v>
      </c>
      <c r="BV38" s="484"/>
      <c r="BW38" s="484"/>
      <c r="BX38" s="484"/>
      <c r="BY38" s="484"/>
      <c r="BZ38" s="484"/>
      <c r="CA38" s="484"/>
      <c r="CB38" s="484"/>
      <c r="CC38" s="484"/>
      <c r="CD38" s="484"/>
      <c r="CE38" s="484"/>
      <c r="CF38" s="484"/>
      <c r="CG38" s="485"/>
    </row>
    <row r="39" spans="1:85" s="42" customFormat="1" ht="26.25" customHeight="1" x14ac:dyDescent="0.35">
      <c r="A39" s="630"/>
      <c r="B39" s="64" t="s">
        <v>815</v>
      </c>
      <c r="D39" s="484"/>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4"/>
      <c r="BM39" s="484"/>
      <c r="BN39" s="484"/>
      <c r="BO39" s="484"/>
      <c r="BP39" s="484"/>
      <c r="BQ39" s="484"/>
      <c r="BR39" s="484"/>
      <c r="BS39" s="484"/>
      <c r="BT39" s="484"/>
      <c r="BU39" s="484"/>
      <c r="BV39" s="484"/>
      <c r="BW39" s="484"/>
      <c r="BX39" s="484"/>
      <c r="BY39" s="484"/>
      <c r="BZ39" s="484"/>
      <c r="CA39" s="484"/>
      <c r="CB39" s="484"/>
      <c r="CC39" s="484"/>
      <c r="CD39" s="484"/>
      <c r="CE39" s="484"/>
      <c r="CF39" s="484"/>
      <c r="CG39" s="485"/>
    </row>
    <row r="40" spans="1:85" s="42" customFormat="1" x14ac:dyDescent="0.35">
      <c r="A40" s="104"/>
      <c r="B40" s="628" t="s">
        <v>855</v>
      </c>
      <c r="D40" s="484">
        <f t="shared" ref="D40:AI40" si="10">SUM(D41:D43)</f>
        <v>0</v>
      </c>
      <c r="E40" s="484">
        <f t="shared" si="10"/>
        <v>0</v>
      </c>
      <c r="F40" s="484">
        <f t="shared" si="10"/>
        <v>0</v>
      </c>
      <c r="G40" s="484">
        <f t="shared" si="10"/>
        <v>0</v>
      </c>
      <c r="H40" s="484">
        <f t="shared" si="10"/>
        <v>0</v>
      </c>
      <c r="I40" s="484">
        <f t="shared" si="10"/>
        <v>0</v>
      </c>
      <c r="J40" s="484">
        <f t="shared" si="10"/>
        <v>0</v>
      </c>
      <c r="K40" s="484">
        <f t="shared" si="10"/>
        <v>0</v>
      </c>
      <c r="L40" s="484">
        <f t="shared" si="10"/>
        <v>0</v>
      </c>
      <c r="M40" s="484">
        <f t="shared" si="10"/>
        <v>0</v>
      </c>
      <c r="N40" s="484">
        <f t="shared" si="10"/>
        <v>0</v>
      </c>
      <c r="O40" s="484">
        <f t="shared" si="10"/>
        <v>0</v>
      </c>
      <c r="P40" s="484">
        <f t="shared" si="10"/>
        <v>0</v>
      </c>
      <c r="Q40" s="484">
        <f t="shared" si="10"/>
        <v>0</v>
      </c>
      <c r="R40" s="484">
        <f t="shared" si="10"/>
        <v>0</v>
      </c>
      <c r="S40" s="484">
        <f t="shared" si="10"/>
        <v>0</v>
      </c>
      <c r="T40" s="484">
        <f t="shared" si="10"/>
        <v>0</v>
      </c>
      <c r="U40" s="484">
        <f t="shared" si="10"/>
        <v>0</v>
      </c>
      <c r="V40" s="484">
        <f t="shared" si="10"/>
        <v>0</v>
      </c>
      <c r="W40" s="484">
        <f t="shared" si="10"/>
        <v>0</v>
      </c>
      <c r="X40" s="484">
        <f t="shared" si="10"/>
        <v>0</v>
      </c>
      <c r="Y40" s="484">
        <f t="shared" si="10"/>
        <v>0</v>
      </c>
      <c r="Z40" s="484">
        <f t="shared" si="10"/>
        <v>0</v>
      </c>
      <c r="AA40" s="484">
        <f t="shared" si="10"/>
        <v>0</v>
      </c>
      <c r="AB40" s="484">
        <f t="shared" si="10"/>
        <v>0</v>
      </c>
      <c r="AC40" s="484">
        <f t="shared" si="10"/>
        <v>0</v>
      </c>
      <c r="AD40" s="484">
        <f t="shared" si="10"/>
        <v>0</v>
      </c>
      <c r="AE40" s="484">
        <f t="shared" si="10"/>
        <v>0</v>
      </c>
      <c r="AF40" s="484">
        <f t="shared" si="10"/>
        <v>0</v>
      </c>
      <c r="AG40" s="484">
        <f t="shared" si="10"/>
        <v>0</v>
      </c>
      <c r="AH40" s="484">
        <f t="shared" si="10"/>
        <v>0</v>
      </c>
      <c r="AI40" s="484">
        <f t="shared" si="10"/>
        <v>0</v>
      </c>
      <c r="AJ40" s="484">
        <f t="shared" ref="AJ40:BO40" si="11">SUM(AJ41:AJ43)</f>
        <v>0</v>
      </c>
      <c r="AK40" s="484">
        <f t="shared" si="11"/>
        <v>0</v>
      </c>
      <c r="AL40" s="484">
        <f t="shared" si="11"/>
        <v>0</v>
      </c>
      <c r="AM40" s="484">
        <f t="shared" si="11"/>
        <v>0</v>
      </c>
      <c r="AN40" s="484">
        <f t="shared" si="11"/>
        <v>0</v>
      </c>
      <c r="AO40" s="484">
        <f t="shared" si="11"/>
        <v>0</v>
      </c>
      <c r="AP40" s="484">
        <f t="shared" si="11"/>
        <v>0</v>
      </c>
      <c r="AQ40" s="484">
        <f t="shared" si="11"/>
        <v>0</v>
      </c>
      <c r="AR40" s="484">
        <f t="shared" si="11"/>
        <v>0</v>
      </c>
      <c r="AS40" s="484">
        <f t="shared" si="11"/>
        <v>0</v>
      </c>
      <c r="AT40" s="484">
        <f t="shared" si="11"/>
        <v>0</v>
      </c>
      <c r="AU40" s="484">
        <f t="shared" si="11"/>
        <v>3945.2429999999995</v>
      </c>
      <c r="AV40" s="484">
        <f t="shared" si="11"/>
        <v>4566.0839999999998</v>
      </c>
      <c r="AW40" s="484">
        <f t="shared" si="11"/>
        <v>5028.2650000000003</v>
      </c>
      <c r="AX40" s="484">
        <f t="shared" si="11"/>
        <v>5228.0419039999997</v>
      </c>
      <c r="AY40" s="484">
        <f t="shared" si="11"/>
        <v>5429.9853480000002</v>
      </c>
      <c r="AZ40" s="484">
        <f t="shared" si="11"/>
        <v>5569.4310189999997</v>
      </c>
      <c r="BA40" s="484">
        <f t="shared" si="11"/>
        <v>5497.5839940000005</v>
      </c>
      <c r="BB40" s="484">
        <f t="shared" si="11"/>
        <v>5404.9490960500007</v>
      </c>
      <c r="BC40" s="484">
        <f t="shared" si="11"/>
        <v>5344.7178286746339</v>
      </c>
      <c r="BD40" s="484">
        <f t="shared" si="11"/>
        <v>5258.2453963295238</v>
      </c>
      <c r="BE40" s="484">
        <f t="shared" si="11"/>
        <v>5282.4608215130647</v>
      </c>
      <c r="BF40" s="484">
        <f t="shared" si="11"/>
        <v>5405.2562457978129</v>
      </c>
      <c r="BG40" s="484">
        <f t="shared" si="11"/>
        <v>5027.4844449073989</v>
      </c>
      <c r="BH40" s="484">
        <f t="shared" si="11"/>
        <v>5200.1678251855656</v>
      </c>
      <c r="BI40" s="484">
        <f t="shared" si="11"/>
        <v>5262.5853160000006</v>
      </c>
      <c r="BJ40" s="484">
        <f t="shared" si="11"/>
        <v>5369.7323449999994</v>
      </c>
      <c r="BK40" s="484">
        <f t="shared" si="11"/>
        <v>5453.8794030000026</v>
      </c>
      <c r="BL40" s="484">
        <f t="shared" si="11"/>
        <v>5368.0309109999998</v>
      </c>
      <c r="BM40" s="484">
        <f t="shared" si="11"/>
        <v>5469.5985130000008</v>
      </c>
      <c r="BN40" s="484">
        <f t="shared" si="11"/>
        <v>5405.4632049999982</v>
      </c>
      <c r="BO40" s="484">
        <f t="shared" si="11"/>
        <v>5577.6619860000001</v>
      </c>
      <c r="BP40" s="484">
        <f t="shared" ref="BP40:CG40" si="12">SUM(BP41:BP43)</f>
        <v>5877.8337030000021</v>
      </c>
      <c r="BQ40" s="484">
        <f t="shared" si="12"/>
        <v>5949.4745670000011</v>
      </c>
      <c r="BR40" s="484">
        <f t="shared" si="12"/>
        <v>5996.8369509999993</v>
      </c>
      <c r="BS40" s="484">
        <f t="shared" si="12"/>
        <v>5971.5869620000003</v>
      </c>
      <c r="BT40" s="484">
        <f t="shared" si="12"/>
        <v>5801.1453980000006</v>
      </c>
      <c r="BU40" s="484">
        <f t="shared" si="12"/>
        <v>5485.4757249999984</v>
      </c>
      <c r="BV40" s="484">
        <f t="shared" si="12"/>
        <v>5177.6325700000007</v>
      </c>
      <c r="BW40" s="484">
        <f t="shared" si="12"/>
        <v>4802.5128440000008</v>
      </c>
      <c r="BX40" s="484">
        <f t="shared" si="12"/>
        <v>4627.0056790000008</v>
      </c>
      <c r="BY40" s="484">
        <f t="shared" si="12"/>
        <v>4369.6281436568779</v>
      </c>
      <c r="BZ40" s="484">
        <f t="shared" si="12"/>
        <v>4332.1930272781956</v>
      </c>
      <c r="CA40" s="484">
        <f t="shared" si="12"/>
        <v>4488.1401298264855</v>
      </c>
      <c r="CB40" s="484">
        <f t="shared" si="12"/>
        <v>4210.5022801947316</v>
      </c>
      <c r="CC40" s="484">
        <f t="shared" si="12"/>
        <v>3471.6892014621417</v>
      </c>
      <c r="CD40" s="484">
        <f t="shared" si="12"/>
        <v>3363.4994337849712</v>
      </c>
      <c r="CE40" s="484">
        <f t="shared" si="12"/>
        <v>3441.446935610214</v>
      </c>
      <c r="CF40" s="484">
        <f t="shared" si="12"/>
        <v>3552.4154254007603</v>
      </c>
      <c r="CG40" s="485">
        <f t="shared" si="12"/>
        <v>3727.341676392783</v>
      </c>
    </row>
    <row r="41" spans="1:85" s="42" customFormat="1" x14ac:dyDescent="0.35">
      <c r="A41" s="104"/>
      <c r="B41" s="201" t="s">
        <v>816</v>
      </c>
      <c r="D41" s="484" t="s">
        <v>615</v>
      </c>
      <c r="E41" s="484" t="s">
        <v>615</v>
      </c>
      <c r="F41" s="484" t="s">
        <v>615</v>
      </c>
      <c r="G41" s="484" t="s">
        <v>615</v>
      </c>
      <c r="H41" s="484" t="s">
        <v>615</v>
      </c>
      <c r="I41" s="484" t="s">
        <v>615</v>
      </c>
      <c r="J41" s="484" t="s">
        <v>615</v>
      </c>
      <c r="K41" s="484" t="s">
        <v>615</v>
      </c>
      <c r="L41" s="484" t="s">
        <v>615</v>
      </c>
      <c r="M41" s="484" t="s">
        <v>615</v>
      </c>
      <c r="N41" s="484" t="s">
        <v>615</v>
      </c>
      <c r="O41" s="484" t="s">
        <v>615</v>
      </c>
      <c r="P41" s="484" t="s">
        <v>615</v>
      </c>
      <c r="Q41" s="484" t="s">
        <v>615</v>
      </c>
      <c r="R41" s="484" t="s">
        <v>615</v>
      </c>
      <c r="S41" s="484" t="s">
        <v>615</v>
      </c>
      <c r="T41" s="484" t="s">
        <v>615</v>
      </c>
      <c r="U41" s="484" t="s">
        <v>615</v>
      </c>
      <c r="V41" s="484" t="s">
        <v>615</v>
      </c>
      <c r="W41" s="484" t="s">
        <v>615</v>
      </c>
      <c r="X41" s="484" t="s">
        <v>615</v>
      </c>
      <c r="Y41" s="484" t="s">
        <v>615</v>
      </c>
      <c r="Z41" s="484" t="s">
        <v>615</v>
      </c>
      <c r="AA41" s="484" t="s">
        <v>615</v>
      </c>
      <c r="AB41" s="484" t="s">
        <v>615</v>
      </c>
      <c r="AC41" s="484" t="s">
        <v>615</v>
      </c>
      <c r="AD41" s="484" t="s">
        <v>615</v>
      </c>
      <c r="AE41" s="484" t="s">
        <v>615</v>
      </c>
      <c r="AF41" s="484" t="s">
        <v>615</v>
      </c>
      <c r="AG41" s="484" t="s">
        <v>615</v>
      </c>
      <c r="AH41" s="484" t="s">
        <v>615</v>
      </c>
      <c r="AI41" s="484" t="s">
        <v>615</v>
      </c>
      <c r="AJ41" s="484" t="s">
        <v>615</v>
      </c>
      <c r="AK41" s="484" t="s">
        <v>615</v>
      </c>
      <c r="AL41" s="484" t="s">
        <v>615</v>
      </c>
      <c r="AM41" s="484" t="s">
        <v>615</v>
      </c>
      <c r="AN41" s="484" t="s">
        <v>615</v>
      </c>
      <c r="AO41" s="484" t="s">
        <v>615</v>
      </c>
      <c r="AP41" s="484" t="s">
        <v>615</v>
      </c>
      <c r="AQ41" s="484" t="s">
        <v>615</v>
      </c>
      <c r="AR41" s="484" t="s">
        <v>615</v>
      </c>
      <c r="AS41" s="484" t="s">
        <v>615</v>
      </c>
      <c r="AT41" s="484" t="s">
        <v>615</v>
      </c>
      <c r="AU41" s="484">
        <v>3236.7390749716378</v>
      </c>
      <c r="AV41" s="484">
        <v>3777.160321579041</v>
      </c>
      <c r="AW41" s="484">
        <v>4181.6408677259369</v>
      </c>
      <c r="AX41" s="484">
        <v>4354.828047</v>
      </c>
      <c r="AY41" s="484">
        <v>4537.4679940000005</v>
      </c>
      <c r="AZ41" s="484">
        <v>4634.1636629999994</v>
      </c>
      <c r="BA41" s="484">
        <v>4535.8971240000001</v>
      </c>
      <c r="BB41" s="484">
        <v>4440.2668552700006</v>
      </c>
      <c r="BC41" s="484">
        <v>4375.6373696746332</v>
      </c>
      <c r="BD41" s="484">
        <v>4287.3265713295241</v>
      </c>
      <c r="BE41" s="484">
        <v>4295.7709825130651</v>
      </c>
      <c r="BF41" s="484">
        <v>4378.7157327978121</v>
      </c>
      <c r="BG41" s="484">
        <v>4215.6524239073988</v>
      </c>
      <c r="BH41" s="484">
        <v>4369.9485561855663</v>
      </c>
      <c r="BI41" s="484">
        <v>4418.6826030000011</v>
      </c>
      <c r="BJ41" s="484">
        <v>4504.6312519999992</v>
      </c>
      <c r="BK41" s="484">
        <v>4581.3157550000024</v>
      </c>
      <c r="BL41" s="484">
        <v>4510.0732129999997</v>
      </c>
      <c r="BM41" s="484">
        <v>4583.9270970000007</v>
      </c>
      <c r="BN41" s="484">
        <v>4509.0307519999978</v>
      </c>
      <c r="BO41" s="484">
        <v>4682.9926180000002</v>
      </c>
      <c r="BP41" s="484">
        <v>4958.7607460000017</v>
      </c>
      <c r="BQ41" s="484">
        <v>5047.1581330000008</v>
      </c>
      <c r="BR41" s="484">
        <v>5091.0835709999992</v>
      </c>
      <c r="BS41" s="484">
        <v>5058.5009950000003</v>
      </c>
      <c r="BT41" s="484">
        <v>4893.5645820000009</v>
      </c>
      <c r="BU41" s="484">
        <v>4601.4981699999989</v>
      </c>
      <c r="BV41" s="484">
        <v>4323.6726686648526</v>
      </c>
      <c r="BW41" s="484">
        <v>4009.0528172699987</v>
      </c>
      <c r="BX41" s="484">
        <v>3856.2942750820766</v>
      </c>
      <c r="BY41" s="484">
        <v>3622.7495977718218</v>
      </c>
      <c r="BZ41" s="484">
        <v>3603.1819042777533</v>
      </c>
      <c r="CA41" s="484">
        <v>3753.0318462195073</v>
      </c>
      <c r="CB41" s="484">
        <v>3522.3669199807146</v>
      </c>
      <c r="CC41" s="484">
        <v>2926.365206237017</v>
      </c>
      <c r="CD41" s="484">
        <v>2844.562207399812</v>
      </c>
      <c r="CE41" s="484">
        <v>2914.6146016101652</v>
      </c>
      <c r="CF41" s="484">
        <v>3012.9165159672684</v>
      </c>
      <c r="CG41" s="485">
        <v>3165.875069181071</v>
      </c>
    </row>
    <row r="42" spans="1:85" s="42" customFormat="1" x14ac:dyDescent="0.35">
      <c r="A42" s="104"/>
      <c r="B42" s="201" t="s">
        <v>817</v>
      </c>
      <c r="D42" s="484" t="s">
        <v>615</v>
      </c>
      <c r="E42" s="484" t="s">
        <v>615</v>
      </c>
      <c r="F42" s="484" t="s">
        <v>615</v>
      </c>
      <c r="G42" s="484" t="s">
        <v>615</v>
      </c>
      <c r="H42" s="484" t="s">
        <v>615</v>
      </c>
      <c r="I42" s="484" t="s">
        <v>615</v>
      </c>
      <c r="J42" s="484" t="s">
        <v>615</v>
      </c>
      <c r="K42" s="484" t="s">
        <v>615</v>
      </c>
      <c r="L42" s="484" t="s">
        <v>615</v>
      </c>
      <c r="M42" s="484" t="s">
        <v>615</v>
      </c>
      <c r="N42" s="484" t="s">
        <v>615</v>
      </c>
      <c r="O42" s="484" t="s">
        <v>615</v>
      </c>
      <c r="P42" s="484" t="s">
        <v>615</v>
      </c>
      <c r="Q42" s="484" t="s">
        <v>615</v>
      </c>
      <c r="R42" s="484" t="s">
        <v>615</v>
      </c>
      <c r="S42" s="484" t="s">
        <v>615</v>
      </c>
      <c r="T42" s="484" t="s">
        <v>615</v>
      </c>
      <c r="U42" s="484" t="s">
        <v>615</v>
      </c>
      <c r="V42" s="484" t="s">
        <v>615</v>
      </c>
      <c r="W42" s="484" t="s">
        <v>615</v>
      </c>
      <c r="X42" s="484" t="s">
        <v>615</v>
      </c>
      <c r="Y42" s="484" t="s">
        <v>615</v>
      </c>
      <c r="Z42" s="484" t="s">
        <v>615</v>
      </c>
      <c r="AA42" s="484" t="s">
        <v>615</v>
      </c>
      <c r="AB42" s="484" t="s">
        <v>615</v>
      </c>
      <c r="AC42" s="484" t="s">
        <v>615</v>
      </c>
      <c r="AD42" s="484" t="s">
        <v>615</v>
      </c>
      <c r="AE42" s="484" t="s">
        <v>615</v>
      </c>
      <c r="AF42" s="484" t="s">
        <v>615</v>
      </c>
      <c r="AG42" s="484" t="s">
        <v>615</v>
      </c>
      <c r="AH42" s="484" t="s">
        <v>615</v>
      </c>
      <c r="AI42" s="484" t="s">
        <v>615</v>
      </c>
      <c r="AJ42" s="484" t="s">
        <v>615</v>
      </c>
      <c r="AK42" s="484" t="s">
        <v>615</v>
      </c>
      <c r="AL42" s="484" t="s">
        <v>615</v>
      </c>
      <c r="AM42" s="484" t="s">
        <v>615</v>
      </c>
      <c r="AN42" s="484" t="s">
        <v>615</v>
      </c>
      <c r="AO42" s="484" t="s">
        <v>615</v>
      </c>
      <c r="AP42" s="484" t="s">
        <v>615</v>
      </c>
      <c r="AQ42" s="484" t="s">
        <v>615</v>
      </c>
      <c r="AR42" s="484" t="s">
        <v>615</v>
      </c>
      <c r="AS42" s="484" t="s">
        <v>615</v>
      </c>
      <c r="AT42" s="484" t="s">
        <v>615</v>
      </c>
      <c r="AU42" s="484">
        <v>183.55250930270057</v>
      </c>
      <c r="AV42" s="484">
        <v>215.76524734087627</v>
      </c>
      <c r="AW42" s="484">
        <v>233.48116452688467</v>
      </c>
      <c r="AX42" s="484">
        <v>249.68303599999999</v>
      </c>
      <c r="AY42" s="484">
        <v>261.47803500000003</v>
      </c>
      <c r="AZ42" s="484">
        <v>270.25333700000004</v>
      </c>
      <c r="BA42" s="484">
        <v>267.80757900000003</v>
      </c>
      <c r="BB42" s="484">
        <v>266.30177027999997</v>
      </c>
      <c r="BC42" s="484">
        <v>267.94469299999997</v>
      </c>
      <c r="BD42" s="484">
        <v>270.05906600000003</v>
      </c>
      <c r="BE42" s="484">
        <v>273.37646599999994</v>
      </c>
      <c r="BF42" s="484">
        <v>283.87166200000001</v>
      </c>
      <c r="BG42" s="484">
        <v>272.87907999999999</v>
      </c>
      <c r="BH42" s="484">
        <v>273.85431499999993</v>
      </c>
      <c r="BI42" s="484">
        <v>281.61558000000008</v>
      </c>
      <c r="BJ42" s="484">
        <v>289.47423800000001</v>
      </c>
      <c r="BK42" s="484">
        <v>298.57093800000001</v>
      </c>
      <c r="BL42" s="484">
        <v>265.65446399999996</v>
      </c>
      <c r="BM42" s="484">
        <v>250.632768</v>
      </c>
      <c r="BN42" s="484">
        <v>232.66302899999994</v>
      </c>
      <c r="BO42" s="484">
        <v>220.99752100000003</v>
      </c>
      <c r="BP42" s="484">
        <v>229.47088200000007</v>
      </c>
      <c r="BQ42" s="484">
        <v>230.47488800000002</v>
      </c>
      <c r="BR42" s="484">
        <v>230.44787599999995</v>
      </c>
      <c r="BS42" s="484">
        <v>235.603419</v>
      </c>
      <c r="BT42" s="484">
        <v>238.79134599999998</v>
      </c>
      <c r="BU42" s="484">
        <v>240.23291299999997</v>
      </c>
      <c r="BV42" s="484">
        <v>237.28107100976376</v>
      </c>
      <c r="BW42" s="484">
        <v>222.09259873421991</v>
      </c>
      <c r="BX42" s="484">
        <v>213.36065884371956</v>
      </c>
      <c r="BY42" s="484">
        <v>207.03796970145467</v>
      </c>
      <c r="BZ42" s="484">
        <v>202.28084545663276</v>
      </c>
      <c r="CA42" s="484">
        <v>209.96120557603535</v>
      </c>
      <c r="CB42" s="484">
        <v>197.16003346970328</v>
      </c>
      <c r="CC42" s="484">
        <v>155.43505629496605</v>
      </c>
      <c r="CD42" s="484">
        <v>147.8248462590042</v>
      </c>
      <c r="CE42" s="484">
        <v>150.32962881222872</v>
      </c>
      <c r="CF42" s="484">
        <v>154.19079812754561</v>
      </c>
      <c r="CG42" s="485">
        <v>160.70873382706782</v>
      </c>
    </row>
    <row r="43" spans="1:85" s="42" customFormat="1" x14ac:dyDescent="0.35">
      <c r="A43" s="104"/>
      <c r="B43" s="201" t="s">
        <v>818</v>
      </c>
      <c r="D43" s="484" t="s">
        <v>615</v>
      </c>
      <c r="E43" s="484" t="s">
        <v>615</v>
      </c>
      <c r="F43" s="484" t="s">
        <v>615</v>
      </c>
      <c r="G43" s="484" t="s">
        <v>615</v>
      </c>
      <c r="H43" s="484" t="s">
        <v>615</v>
      </c>
      <c r="I43" s="484" t="s">
        <v>615</v>
      </c>
      <c r="J43" s="484" t="s">
        <v>615</v>
      </c>
      <c r="K43" s="484" t="s">
        <v>615</v>
      </c>
      <c r="L43" s="484" t="s">
        <v>615</v>
      </c>
      <c r="M43" s="484" t="s">
        <v>615</v>
      </c>
      <c r="N43" s="484" t="s">
        <v>615</v>
      </c>
      <c r="O43" s="484" t="s">
        <v>615</v>
      </c>
      <c r="P43" s="484" t="s">
        <v>615</v>
      </c>
      <c r="Q43" s="484" t="s">
        <v>615</v>
      </c>
      <c r="R43" s="484" t="s">
        <v>615</v>
      </c>
      <c r="S43" s="484" t="s">
        <v>615</v>
      </c>
      <c r="T43" s="484" t="s">
        <v>615</v>
      </c>
      <c r="U43" s="484" t="s">
        <v>615</v>
      </c>
      <c r="V43" s="484" t="s">
        <v>615</v>
      </c>
      <c r="W43" s="484" t="s">
        <v>615</v>
      </c>
      <c r="X43" s="484" t="s">
        <v>615</v>
      </c>
      <c r="Y43" s="484" t="s">
        <v>615</v>
      </c>
      <c r="Z43" s="484" t="s">
        <v>615</v>
      </c>
      <c r="AA43" s="484" t="s">
        <v>615</v>
      </c>
      <c r="AB43" s="484" t="s">
        <v>615</v>
      </c>
      <c r="AC43" s="484" t="s">
        <v>615</v>
      </c>
      <c r="AD43" s="484" t="s">
        <v>615</v>
      </c>
      <c r="AE43" s="484" t="s">
        <v>615</v>
      </c>
      <c r="AF43" s="484" t="s">
        <v>615</v>
      </c>
      <c r="AG43" s="484" t="s">
        <v>615</v>
      </c>
      <c r="AH43" s="484" t="s">
        <v>615</v>
      </c>
      <c r="AI43" s="484" t="s">
        <v>615</v>
      </c>
      <c r="AJ43" s="484" t="s">
        <v>615</v>
      </c>
      <c r="AK43" s="484" t="s">
        <v>615</v>
      </c>
      <c r="AL43" s="484" t="s">
        <v>615</v>
      </c>
      <c r="AM43" s="484" t="s">
        <v>615</v>
      </c>
      <c r="AN43" s="484" t="s">
        <v>615</v>
      </c>
      <c r="AO43" s="484" t="s">
        <v>615</v>
      </c>
      <c r="AP43" s="484" t="s">
        <v>615</v>
      </c>
      <c r="AQ43" s="484" t="s">
        <v>615</v>
      </c>
      <c r="AR43" s="484" t="s">
        <v>615</v>
      </c>
      <c r="AS43" s="484" t="s">
        <v>615</v>
      </c>
      <c r="AT43" s="484" t="s">
        <v>615</v>
      </c>
      <c r="AU43" s="484">
        <v>524.95141572566149</v>
      </c>
      <c r="AV43" s="484">
        <v>573.15843108008266</v>
      </c>
      <c r="AW43" s="484">
        <v>613.142967747179</v>
      </c>
      <c r="AX43" s="484">
        <v>623.53082099999983</v>
      </c>
      <c r="AY43" s="484">
        <v>631.03931899999998</v>
      </c>
      <c r="AZ43" s="484">
        <v>665.01401899999996</v>
      </c>
      <c r="BA43" s="484">
        <v>693.87929099999985</v>
      </c>
      <c r="BB43" s="484">
        <v>698.3804705</v>
      </c>
      <c r="BC43" s="484">
        <v>701.13576599999999</v>
      </c>
      <c r="BD43" s="484">
        <v>700.85975900000005</v>
      </c>
      <c r="BE43" s="484">
        <v>713.31337299999996</v>
      </c>
      <c r="BF43" s="484">
        <v>742.66885100000002</v>
      </c>
      <c r="BG43" s="484">
        <v>538.95294100000001</v>
      </c>
      <c r="BH43" s="484">
        <v>556.36495400000001</v>
      </c>
      <c r="BI43" s="484">
        <v>562.28713300000015</v>
      </c>
      <c r="BJ43" s="484">
        <v>575.62685500000009</v>
      </c>
      <c r="BK43" s="484">
        <v>573.99270999999999</v>
      </c>
      <c r="BL43" s="484">
        <v>592.30323399999986</v>
      </c>
      <c r="BM43" s="484">
        <v>635.03864799999997</v>
      </c>
      <c r="BN43" s="484">
        <v>663.76942399999973</v>
      </c>
      <c r="BO43" s="484">
        <v>673.67184699999996</v>
      </c>
      <c r="BP43" s="484">
        <v>689.60207500000024</v>
      </c>
      <c r="BQ43" s="484">
        <v>671.84154600000011</v>
      </c>
      <c r="BR43" s="484">
        <v>675.30550399999993</v>
      </c>
      <c r="BS43" s="484">
        <v>677.48254800000007</v>
      </c>
      <c r="BT43" s="484">
        <v>668.78947000000005</v>
      </c>
      <c r="BU43" s="484">
        <v>643.74464199999989</v>
      </c>
      <c r="BV43" s="484">
        <v>616.6788303253843</v>
      </c>
      <c r="BW43" s="484">
        <v>571.36742799578246</v>
      </c>
      <c r="BX43" s="484">
        <v>557.35074507420438</v>
      </c>
      <c r="BY43" s="484">
        <v>539.8405761836018</v>
      </c>
      <c r="BZ43" s="484">
        <v>526.73027754380882</v>
      </c>
      <c r="CA43" s="484">
        <v>525.14707803094302</v>
      </c>
      <c r="CB43" s="484">
        <v>490.9753267443142</v>
      </c>
      <c r="CC43" s="484">
        <v>389.88893893015847</v>
      </c>
      <c r="CD43" s="484">
        <v>371.1123801261549</v>
      </c>
      <c r="CE43" s="484">
        <v>376.50270518782003</v>
      </c>
      <c r="CF43" s="484">
        <v>385.30811130594606</v>
      </c>
      <c r="CG43" s="485">
        <v>400.75787338464426</v>
      </c>
    </row>
    <row r="44" spans="1:85" s="42" customFormat="1" ht="26.25" customHeight="1" x14ac:dyDescent="0.35">
      <c r="A44" s="104"/>
      <c r="B44" s="628" t="s">
        <v>856</v>
      </c>
      <c r="D44" s="484">
        <f t="shared" ref="D44:AI44" si="13">SUM(D45:D47)</f>
        <v>0</v>
      </c>
      <c r="E44" s="484">
        <f t="shared" si="13"/>
        <v>0</v>
      </c>
      <c r="F44" s="484">
        <f t="shared" si="13"/>
        <v>0</v>
      </c>
      <c r="G44" s="484">
        <f t="shared" si="13"/>
        <v>0</v>
      </c>
      <c r="H44" s="484">
        <f t="shared" si="13"/>
        <v>0</v>
      </c>
      <c r="I44" s="484">
        <f t="shared" si="13"/>
        <v>0</v>
      </c>
      <c r="J44" s="484">
        <f t="shared" si="13"/>
        <v>0</v>
      </c>
      <c r="K44" s="484">
        <f t="shared" si="13"/>
        <v>0</v>
      </c>
      <c r="L44" s="484">
        <f t="shared" si="13"/>
        <v>0</v>
      </c>
      <c r="M44" s="484">
        <f t="shared" si="13"/>
        <v>0</v>
      </c>
      <c r="N44" s="484">
        <f t="shared" si="13"/>
        <v>0</v>
      </c>
      <c r="O44" s="484">
        <f t="shared" si="13"/>
        <v>0</v>
      </c>
      <c r="P44" s="484">
        <f t="shared" si="13"/>
        <v>0</v>
      </c>
      <c r="Q44" s="484">
        <f t="shared" si="13"/>
        <v>0</v>
      </c>
      <c r="R44" s="484">
        <f t="shared" si="13"/>
        <v>0</v>
      </c>
      <c r="S44" s="484">
        <f t="shared" si="13"/>
        <v>0</v>
      </c>
      <c r="T44" s="484">
        <f t="shared" si="13"/>
        <v>0</v>
      </c>
      <c r="U44" s="484">
        <f t="shared" si="13"/>
        <v>0</v>
      </c>
      <c r="V44" s="484">
        <f t="shared" si="13"/>
        <v>0</v>
      </c>
      <c r="W44" s="484">
        <f t="shared" si="13"/>
        <v>0</v>
      </c>
      <c r="X44" s="484">
        <f t="shared" si="13"/>
        <v>0</v>
      </c>
      <c r="Y44" s="484">
        <f t="shared" si="13"/>
        <v>0</v>
      </c>
      <c r="Z44" s="484">
        <f t="shared" si="13"/>
        <v>0</v>
      </c>
      <c r="AA44" s="484">
        <f t="shared" si="13"/>
        <v>0</v>
      </c>
      <c r="AB44" s="484">
        <f t="shared" si="13"/>
        <v>0</v>
      </c>
      <c r="AC44" s="484">
        <f t="shared" si="13"/>
        <v>0</v>
      </c>
      <c r="AD44" s="484">
        <f t="shared" si="13"/>
        <v>0</v>
      </c>
      <c r="AE44" s="484">
        <f t="shared" si="13"/>
        <v>0</v>
      </c>
      <c r="AF44" s="484">
        <f t="shared" si="13"/>
        <v>0</v>
      </c>
      <c r="AG44" s="484">
        <f t="shared" si="13"/>
        <v>0</v>
      </c>
      <c r="AH44" s="484">
        <f t="shared" si="13"/>
        <v>0</v>
      </c>
      <c r="AI44" s="484">
        <f t="shared" si="13"/>
        <v>0</v>
      </c>
      <c r="AJ44" s="484">
        <f t="shared" ref="AJ44:BO44" si="14">SUM(AJ45:AJ47)</f>
        <v>0</v>
      </c>
      <c r="AK44" s="484">
        <f t="shared" si="14"/>
        <v>0</v>
      </c>
      <c r="AL44" s="484">
        <f t="shared" si="14"/>
        <v>0</v>
      </c>
      <c r="AM44" s="484">
        <f t="shared" si="14"/>
        <v>0</v>
      </c>
      <c r="AN44" s="484">
        <f t="shared" si="14"/>
        <v>0</v>
      </c>
      <c r="AO44" s="484">
        <f t="shared" si="14"/>
        <v>0</v>
      </c>
      <c r="AP44" s="484">
        <f t="shared" si="14"/>
        <v>0</v>
      </c>
      <c r="AQ44" s="484">
        <f t="shared" si="14"/>
        <v>0</v>
      </c>
      <c r="AR44" s="484">
        <f t="shared" si="14"/>
        <v>0</v>
      </c>
      <c r="AS44" s="484">
        <f t="shared" si="14"/>
        <v>0</v>
      </c>
      <c r="AT44" s="484">
        <f t="shared" si="14"/>
        <v>0</v>
      </c>
      <c r="AU44" s="484">
        <f t="shared" si="14"/>
        <v>2413.4089999999997</v>
      </c>
      <c r="AV44" s="484">
        <f t="shared" si="14"/>
        <v>3246.0120000000002</v>
      </c>
      <c r="AW44" s="484">
        <f t="shared" si="14"/>
        <v>4188.58</v>
      </c>
      <c r="AX44" s="484">
        <f t="shared" si="14"/>
        <v>4875.1940160000004</v>
      </c>
      <c r="AY44" s="484">
        <f t="shared" si="14"/>
        <v>5444.6813459999994</v>
      </c>
      <c r="AZ44" s="484">
        <f t="shared" si="14"/>
        <v>5810.3309459999982</v>
      </c>
      <c r="BA44" s="484">
        <f t="shared" si="14"/>
        <v>5678.8121289999999</v>
      </c>
      <c r="BB44" s="484">
        <f t="shared" si="14"/>
        <v>5659.8551239500011</v>
      </c>
      <c r="BC44" s="484">
        <f t="shared" si="14"/>
        <v>5719.3859879999654</v>
      </c>
      <c r="BD44" s="484">
        <f t="shared" si="14"/>
        <v>5904.123578470475</v>
      </c>
      <c r="BE44" s="484">
        <f t="shared" si="14"/>
        <v>6306.2343094869357</v>
      </c>
      <c r="BF44" s="484">
        <f t="shared" si="14"/>
        <v>7230.9641702021872</v>
      </c>
      <c r="BG44" s="484">
        <f t="shared" si="14"/>
        <v>7319.8412333400011</v>
      </c>
      <c r="BH44" s="484">
        <f t="shared" si="14"/>
        <v>7957.4022362544338</v>
      </c>
      <c r="BI44" s="484">
        <f t="shared" si="14"/>
        <v>8665.6198189999977</v>
      </c>
      <c r="BJ44" s="484">
        <f t="shared" si="14"/>
        <v>9470.8152410000039</v>
      </c>
      <c r="BK44" s="484">
        <f t="shared" si="14"/>
        <v>10277.921191999998</v>
      </c>
      <c r="BL44" s="484">
        <f t="shared" si="14"/>
        <v>11735.410251000003</v>
      </c>
      <c r="BM44" s="484">
        <f t="shared" si="14"/>
        <v>14519.632665000001</v>
      </c>
      <c r="BN44" s="484">
        <f t="shared" si="14"/>
        <v>16021.527095999994</v>
      </c>
      <c r="BO44" s="484">
        <f t="shared" si="14"/>
        <v>17242.628137000007</v>
      </c>
      <c r="BP44" s="484">
        <f t="shared" ref="BP44:CG44" si="15">SUM(BP45:BP47)</f>
        <v>18021.797909000001</v>
      </c>
      <c r="BQ44" s="484">
        <f t="shared" si="15"/>
        <v>18220.333105999998</v>
      </c>
      <c r="BR44" s="484">
        <f t="shared" si="15"/>
        <v>18319.728604</v>
      </c>
      <c r="BS44" s="484">
        <f t="shared" si="15"/>
        <v>18272.126685000003</v>
      </c>
      <c r="BT44" s="484">
        <f t="shared" si="15"/>
        <v>17639.454521000003</v>
      </c>
      <c r="BU44" s="484">
        <f t="shared" si="15"/>
        <v>16815.744488999997</v>
      </c>
      <c r="BV44" s="484">
        <f t="shared" si="15"/>
        <v>15552.189380999998</v>
      </c>
      <c r="BW44" s="484">
        <f t="shared" si="15"/>
        <v>13576.491620350231</v>
      </c>
      <c r="BX44" s="484">
        <f t="shared" si="15"/>
        <v>12707.290024000002</v>
      </c>
      <c r="BY44" s="484">
        <f t="shared" si="15"/>
        <v>11756.129343538603</v>
      </c>
      <c r="BZ44" s="484">
        <f t="shared" si="15"/>
        <v>11246.959617793218</v>
      </c>
      <c r="CA44" s="484">
        <f t="shared" si="15"/>
        <v>11284.454417635774</v>
      </c>
      <c r="CB44" s="484">
        <f t="shared" si="15"/>
        <v>10947.48439323715</v>
      </c>
      <c r="CC44" s="484">
        <f t="shared" si="15"/>
        <v>8166.1099861737193</v>
      </c>
      <c r="CD44" s="484">
        <f t="shared" si="15"/>
        <v>7790.3724117368274</v>
      </c>
      <c r="CE44" s="484">
        <f t="shared" si="15"/>
        <v>7948.0589305133708</v>
      </c>
      <c r="CF44" s="484">
        <f t="shared" si="15"/>
        <v>8141.2321740364496</v>
      </c>
      <c r="CG44" s="485">
        <f t="shared" si="15"/>
        <v>8463.9198287497602</v>
      </c>
    </row>
    <row r="45" spans="1:85" s="42" customFormat="1" x14ac:dyDescent="0.35">
      <c r="A45" s="104"/>
      <c r="B45" s="201" t="s">
        <v>816</v>
      </c>
      <c r="D45" s="484" t="s">
        <v>615</v>
      </c>
      <c r="E45" s="484" t="s">
        <v>615</v>
      </c>
      <c r="F45" s="484" t="s">
        <v>615</v>
      </c>
      <c r="G45" s="484" t="s">
        <v>615</v>
      </c>
      <c r="H45" s="484" t="s">
        <v>615</v>
      </c>
      <c r="I45" s="484" t="s">
        <v>615</v>
      </c>
      <c r="J45" s="484" t="s">
        <v>615</v>
      </c>
      <c r="K45" s="484" t="s">
        <v>615</v>
      </c>
      <c r="L45" s="484" t="s">
        <v>615</v>
      </c>
      <c r="M45" s="484" t="s">
        <v>615</v>
      </c>
      <c r="N45" s="484" t="s">
        <v>615</v>
      </c>
      <c r="O45" s="484" t="s">
        <v>615</v>
      </c>
      <c r="P45" s="484" t="s">
        <v>615</v>
      </c>
      <c r="Q45" s="484" t="s">
        <v>615</v>
      </c>
      <c r="R45" s="484" t="s">
        <v>615</v>
      </c>
      <c r="S45" s="484" t="s">
        <v>615</v>
      </c>
      <c r="T45" s="484" t="s">
        <v>615</v>
      </c>
      <c r="U45" s="484" t="s">
        <v>615</v>
      </c>
      <c r="V45" s="484" t="s">
        <v>615</v>
      </c>
      <c r="W45" s="484" t="s">
        <v>615</v>
      </c>
      <c r="X45" s="484" t="s">
        <v>615</v>
      </c>
      <c r="Y45" s="484" t="s">
        <v>615</v>
      </c>
      <c r="Z45" s="484" t="s">
        <v>615</v>
      </c>
      <c r="AA45" s="484" t="s">
        <v>615</v>
      </c>
      <c r="AB45" s="484" t="s">
        <v>615</v>
      </c>
      <c r="AC45" s="484" t="s">
        <v>615</v>
      </c>
      <c r="AD45" s="484" t="s">
        <v>615</v>
      </c>
      <c r="AE45" s="484" t="s">
        <v>615</v>
      </c>
      <c r="AF45" s="484" t="s">
        <v>615</v>
      </c>
      <c r="AG45" s="484" t="s">
        <v>615</v>
      </c>
      <c r="AH45" s="484" t="s">
        <v>615</v>
      </c>
      <c r="AI45" s="484" t="s">
        <v>615</v>
      </c>
      <c r="AJ45" s="484" t="s">
        <v>615</v>
      </c>
      <c r="AK45" s="484" t="s">
        <v>615</v>
      </c>
      <c r="AL45" s="484" t="s">
        <v>615</v>
      </c>
      <c r="AM45" s="484" t="s">
        <v>615</v>
      </c>
      <c r="AN45" s="484" t="s">
        <v>615</v>
      </c>
      <c r="AO45" s="484" t="s">
        <v>615</v>
      </c>
      <c r="AP45" s="484" t="s">
        <v>615</v>
      </c>
      <c r="AQ45" s="484" t="s">
        <v>615</v>
      </c>
      <c r="AR45" s="484" t="s">
        <v>615</v>
      </c>
      <c r="AS45" s="484" t="s">
        <v>615</v>
      </c>
      <c r="AT45" s="484" t="s">
        <v>615</v>
      </c>
      <c r="AU45" s="484">
        <v>2167.1547548999097</v>
      </c>
      <c r="AV45" s="484">
        <v>2933.9340063665963</v>
      </c>
      <c r="AW45" s="484">
        <v>3808.909900802536</v>
      </c>
      <c r="AX45" s="484">
        <v>4431.8053010000003</v>
      </c>
      <c r="AY45" s="484">
        <v>4945.9247070000001</v>
      </c>
      <c r="AZ45" s="484">
        <v>5272.4258929999987</v>
      </c>
      <c r="BA45" s="484">
        <v>5125.3931899999998</v>
      </c>
      <c r="BB45" s="484">
        <v>5085.6280137300009</v>
      </c>
      <c r="BC45" s="484">
        <v>5127.7575389068625</v>
      </c>
      <c r="BD45" s="484">
        <v>5286.4482749333047</v>
      </c>
      <c r="BE45" s="484">
        <v>5644.5086698518116</v>
      </c>
      <c r="BF45" s="484">
        <v>6440.9761648831518</v>
      </c>
      <c r="BG45" s="484">
        <v>6436.3892621292925</v>
      </c>
      <c r="BH45" s="484">
        <v>7040.1673683997742</v>
      </c>
      <c r="BI45" s="484">
        <v>7712.8027929999989</v>
      </c>
      <c r="BJ45" s="484">
        <v>8463.0670730000038</v>
      </c>
      <c r="BK45" s="484">
        <v>9198.6850749999976</v>
      </c>
      <c r="BL45" s="484">
        <v>10489.469894000003</v>
      </c>
      <c r="BM45" s="484">
        <v>13015.576289000001</v>
      </c>
      <c r="BN45" s="484">
        <v>14364.520094999996</v>
      </c>
      <c r="BO45" s="484">
        <v>15453.731155000005</v>
      </c>
      <c r="BP45" s="484">
        <v>16160.501292999999</v>
      </c>
      <c r="BQ45" s="484">
        <v>16348.544953999997</v>
      </c>
      <c r="BR45" s="484">
        <v>16438.019783</v>
      </c>
      <c r="BS45" s="484">
        <v>16388.976737000001</v>
      </c>
      <c r="BT45" s="484">
        <v>15805.191595000006</v>
      </c>
      <c r="BU45" s="484">
        <v>15036.677091999998</v>
      </c>
      <c r="BV45" s="484">
        <v>13873.505020699633</v>
      </c>
      <c r="BW45" s="484">
        <v>12085.492587363724</v>
      </c>
      <c r="BX45" s="484">
        <v>11323.207607066033</v>
      </c>
      <c r="BY45" s="484">
        <v>10470.580310828063</v>
      </c>
      <c r="BZ45" s="484">
        <v>10006.603877556754</v>
      </c>
      <c r="CA45" s="484">
        <v>10031.62696267556</v>
      </c>
      <c r="CB45" s="484">
        <v>9714.0308101717746</v>
      </c>
      <c r="CC45" s="484">
        <v>7240.2270342066786</v>
      </c>
      <c r="CD45" s="484">
        <v>6905.8891783873478</v>
      </c>
      <c r="CE45" s="484">
        <v>7043.7803643971611</v>
      </c>
      <c r="CF45" s="484">
        <v>7212.6007857663044</v>
      </c>
      <c r="CG45" s="485">
        <v>7496.2951868690425</v>
      </c>
    </row>
    <row r="46" spans="1:85" s="42" customFormat="1" x14ac:dyDescent="0.35">
      <c r="A46" s="104"/>
      <c r="B46" s="201" t="s">
        <v>817</v>
      </c>
      <c r="D46" s="484" t="s">
        <v>615</v>
      </c>
      <c r="E46" s="484" t="s">
        <v>615</v>
      </c>
      <c r="F46" s="484" t="s">
        <v>615</v>
      </c>
      <c r="G46" s="484" t="s">
        <v>615</v>
      </c>
      <c r="H46" s="484" t="s">
        <v>615</v>
      </c>
      <c r="I46" s="484" t="s">
        <v>615</v>
      </c>
      <c r="J46" s="484" t="s">
        <v>615</v>
      </c>
      <c r="K46" s="484" t="s">
        <v>615</v>
      </c>
      <c r="L46" s="484" t="s">
        <v>615</v>
      </c>
      <c r="M46" s="484" t="s">
        <v>615</v>
      </c>
      <c r="N46" s="484" t="s">
        <v>615</v>
      </c>
      <c r="O46" s="484" t="s">
        <v>615</v>
      </c>
      <c r="P46" s="484" t="s">
        <v>615</v>
      </c>
      <c r="Q46" s="484" t="s">
        <v>615</v>
      </c>
      <c r="R46" s="484" t="s">
        <v>615</v>
      </c>
      <c r="S46" s="484" t="s">
        <v>615</v>
      </c>
      <c r="T46" s="484" t="s">
        <v>615</v>
      </c>
      <c r="U46" s="484" t="s">
        <v>615</v>
      </c>
      <c r="V46" s="484" t="s">
        <v>615</v>
      </c>
      <c r="W46" s="484" t="s">
        <v>615</v>
      </c>
      <c r="X46" s="484" t="s">
        <v>615</v>
      </c>
      <c r="Y46" s="484" t="s">
        <v>615</v>
      </c>
      <c r="Z46" s="484" t="s">
        <v>615</v>
      </c>
      <c r="AA46" s="484" t="s">
        <v>615</v>
      </c>
      <c r="AB46" s="484" t="s">
        <v>615</v>
      </c>
      <c r="AC46" s="484" t="s">
        <v>615</v>
      </c>
      <c r="AD46" s="484" t="s">
        <v>615</v>
      </c>
      <c r="AE46" s="484" t="s">
        <v>615</v>
      </c>
      <c r="AF46" s="484" t="s">
        <v>615</v>
      </c>
      <c r="AG46" s="484" t="s">
        <v>615</v>
      </c>
      <c r="AH46" s="484" t="s">
        <v>615</v>
      </c>
      <c r="AI46" s="484" t="s">
        <v>615</v>
      </c>
      <c r="AJ46" s="484" t="s">
        <v>615</v>
      </c>
      <c r="AK46" s="484" t="s">
        <v>615</v>
      </c>
      <c r="AL46" s="484" t="s">
        <v>615</v>
      </c>
      <c r="AM46" s="484" t="s">
        <v>615</v>
      </c>
      <c r="AN46" s="484" t="s">
        <v>615</v>
      </c>
      <c r="AO46" s="484" t="s">
        <v>615</v>
      </c>
      <c r="AP46" s="484" t="s">
        <v>615</v>
      </c>
      <c r="AQ46" s="484" t="s">
        <v>615</v>
      </c>
      <c r="AR46" s="484" t="s">
        <v>615</v>
      </c>
      <c r="AS46" s="484" t="s">
        <v>615</v>
      </c>
      <c r="AT46" s="484" t="s">
        <v>615</v>
      </c>
      <c r="AU46" s="484">
        <v>109.79860287962624</v>
      </c>
      <c r="AV46" s="484">
        <v>141.66202051450421</v>
      </c>
      <c r="AW46" s="484">
        <v>175.6639341584962</v>
      </c>
      <c r="AX46" s="484">
        <v>202.48892000000004</v>
      </c>
      <c r="AY46" s="484">
        <v>222.72060800000003</v>
      </c>
      <c r="AZ46" s="484">
        <v>236.10433199999997</v>
      </c>
      <c r="BA46" s="484">
        <v>233.49411200000003</v>
      </c>
      <c r="BB46" s="484">
        <v>233.80841371999998</v>
      </c>
      <c r="BC46" s="484">
        <v>239.17032009310364</v>
      </c>
      <c r="BD46" s="484">
        <v>245.04842974875737</v>
      </c>
      <c r="BE46" s="484">
        <v>256.9479966351247</v>
      </c>
      <c r="BF46" s="484">
        <v>289.38963031903631</v>
      </c>
      <c r="BG46" s="484">
        <v>272.54368921070835</v>
      </c>
      <c r="BH46" s="484">
        <v>285.19785585465985</v>
      </c>
      <c r="BI46" s="484">
        <v>301.48449999999997</v>
      </c>
      <c r="BJ46" s="484">
        <v>324.24810600000001</v>
      </c>
      <c r="BK46" s="484">
        <v>357.63231799999994</v>
      </c>
      <c r="BL46" s="484">
        <v>446.53869700000007</v>
      </c>
      <c r="BM46" s="484">
        <v>583.22119599999996</v>
      </c>
      <c r="BN46" s="484">
        <v>660.18464399999982</v>
      </c>
      <c r="BO46" s="484">
        <v>734.82701900000029</v>
      </c>
      <c r="BP46" s="484">
        <v>762.09558300000015</v>
      </c>
      <c r="BQ46" s="484">
        <v>773.47292899999979</v>
      </c>
      <c r="BR46" s="484">
        <v>780.83464700000013</v>
      </c>
      <c r="BS46" s="484">
        <v>788.56670200000008</v>
      </c>
      <c r="BT46" s="484">
        <v>769.92821600000002</v>
      </c>
      <c r="BU46" s="484">
        <v>751.35525000000007</v>
      </c>
      <c r="BV46" s="484">
        <v>707.78068435206228</v>
      </c>
      <c r="BW46" s="484">
        <v>627.16658024079982</v>
      </c>
      <c r="BX46" s="484">
        <v>584.0015996417842</v>
      </c>
      <c r="BY46" s="484">
        <v>543.40301250447033</v>
      </c>
      <c r="BZ46" s="484">
        <v>524.99880610629691</v>
      </c>
      <c r="CA46" s="484">
        <v>541.41920102203107</v>
      </c>
      <c r="CB46" s="484">
        <v>534.01123149608554</v>
      </c>
      <c r="CC46" s="484">
        <v>401.8092983594168</v>
      </c>
      <c r="CD46" s="484">
        <v>384.8366742308454</v>
      </c>
      <c r="CE46" s="484">
        <v>394.4820315613689</v>
      </c>
      <c r="CF46" s="484">
        <v>406.18606094985023</v>
      </c>
      <c r="CG46" s="485">
        <v>424.3924266905334</v>
      </c>
    </row>
    <row r="47" spans="1:85" s="42" customFormat="1" x14ac:dyDescent="0.35">
      <c r="A47" s="104"/>
      <c r="B47" s="201" t="s">
        <v>818</v>
      </c>
      <c r="D47" s="484" t="s">
        <v>615</v>
      </c>
      <c r="E47" s="484" t="s">
        <v>615</v>
      </c>
      <c r="F47" s="484" t="s">
        <v>615</v>
      </c>
      <c r="G47" s="484" t="s">
        <v>615</v>
      </c>
      <c r="H47" s="484" t="s">
        <v>615</v>
      </c>
      <c r="I47" s="484" t="s">
        <v>615</v>
      </c>
      <c r="J47" s="484" t="s">
        <v>615</v>
      </c>
      <c r="K47" s="484" t="s">
        <v>615</v>
      </c>
      <c r="L47" s="484" t="s">
        <v>615</v>
      </c>
      <c r="M47" s="484" t="s">
        <v>615</v>
      </c>
      <c r="N47" s="484" t="s">
        <v>615</v>
      </c>
      <c r="O47" s="484" t="s">
        <v>615</v>
      </c>
      <c r="P47" s="484" t="s">
        <v>615</v>
      </c>
      <c r="Q47" s="484" t="s">
        <v>615</v>
      </c>
      <c r="R47" s="484" t="s">
        <v>615</v>
      </c>
      <c r="S47" s="484" t="s">
        <v>615</v>
      </c>
      <c r="T47" s="484" t="s">
        <v>615</v>
      </c>
      <c r="U47" s="484" t="s">
        <v>615</v>
      </c>
      <c r="V47" s="484" t="s">
        <v>615</v>
      </c>
      <c r="W47" s="484" t="s">
        <v>615</v>
      </c>
      <c r="X47" s="484" t="s">
        <v>615</v>
      </c>
      <c r="Y47" s="484" t="s">
        <v>615</v>
      </c>
      <c r="Z47" s="484" t="s">
        <v>615</v>
      </c>
      <c r="AA47" s="484" t="s">
        <v>615</v>
      </c>
      <c r="AB47" s="484" t="s">
        <v>615</v>
      </c>
      <c r="AC47" s="484" t="s">
        <v>615</v>
      </c>
      <c r="AD47" s="484" t="s">
        <v>615</v>
      </c>
      <c r="AE47" s="484" t="s">
        <v>615</v>
      </c>
      <c r="AF47" s="484" t="s">
        <v>615</v>
      </c>
      <c r="AG47" s="484" t="s">
        <v>615</v>
      </c>
      <c r="AH47" s="484" t="s">
        <v>615</v>
      </c>
      <c r="AI47" s="484" t="s">
        <v>615</v>
      </c>
      <c r="AJ47" s="484" t="s">
        <v>615</v>
      </c>
      <c r="AK47" s="484" t="s">
        <v>615</v>
      </c>
      <c r="AL47" s="484" t="s">
        <v>615</v>
      </c>
      <c r="AM47" s="484" t="s">
        <v>615</v>
      </c>
      <c r="AN47" s="484" t="s">
        <v>615</v>
      </c>
      <c r="AO47" s="484" t="s">
        <v>615</v>
      </c>
      <c r="AP47" s="484" t="s">
        <v>615</v>
      </c>
      <c r="AQ47" s="484" t="s">
        <v>615</v>
      </c>
      <c r="AR47" s="484" t="s">
        <v>615</v>
      </c>
      <c r="AS47" s="484" t="s">
        <v>615</v>
      </c>
      <c r="AT47" s="484" t="s">
        <v>615</v>
      </c>
      <c r="AU47" s="484">
        <v>136.45564222046383</v>
      </c>
      <c r="AV47" s="484">
        <v>170.41597311889956</v>
      </c>
      <c r="AW47" s="484">
        <v>204.00616503896794</v>
      </c>
      <c r="AX47" s="484">
        <v>240.89979499999998</v>
      </c>
      <c r="AY47" s="484">
        <v>276.03603100000004</v>
      </c>
      <c r="AZ47" s="484">
        <v>301.80072100000007</v>
      </c>
      <c r="BA47" s="484">
        <v>319.92482699999994</v>
      </c>
      <c r="BB47" s="484">
        <v>340.41869650000012</v>
      </c>
      <c r="BC47" s="484">
        <v>352.45812899999993</v>
      </c>
      <c r="BD47" s="484">
        <v>372.62687378841298</v>
      </c>
      <c r="BE47" s="484">
        <v>404.7776429999999</v>
      </c>
      <c r="BF47" s="484">
        <v>500.59837500000003</v>
      </c>
      <c r="BG47" s="484">
        <v>610.90828199999987</v>
      </c>
      <c r="BH47" s="484">
        <v>632.037012</v>
      </c>
      <c r="BI47" s="484">
        <v>651.33252599999992</v>
      </c>
      <c r="BJ47" s="484">
        <v>683.50006199999996</v>
      </c>
      <c r="BK47" s="484">
        <v>721.60379899999998</v>
      </c>
      <c r="BL47" s="484">
        <v>799.40165999999999</v>
      </c>
      <c r="BM47" s="484">
        <v>920.83518000000004</v>
      </c>
      <c r="BN47" s="484">
        <v>996.82235699999978</v>
      </c>
      <c r="BO47" s="484">
        <v>1054.0699630000004</v>
      </c>
      <c r="BP47" s="484">
        <v>1099.2010330000003</v>
      </c>
      <c r="BQ47" s="484">
        <v>1098.3152229999996</v>
      </c>
      <c r="BR47" s="484">
        <v>1100.874174</v>
      </c>
      <c r="BS47" s="484">
        <v>1094.5832460000001</v>
      </c>
      <c r="BT47" s="484">
        <v>1064.3347100000001</v>
      </c>
      <c r="BU47" s="484">
        <v>1027.712147</v>
      </c>
      <c r="BV47" s="484">
        <v>970.90367594830263</v>
      </c>
      <c r="BW47" s="484">
        <v>863.83245274570663</v>
      </c>
      <c r="BX47" s="484">
        <v>800.08081729218486</v>
      </c>
      <c r="BY47" s="484">
        <v>742.14602020607015</v>
      </c>
      <c r="BZ47" s="484">
        <v>715.35693413016566</v>
      </c>
      <c r="CA47" s="484">
        <v>711.40825393818295</v>
      </c>
      <c r="CB47" s="484">
        <v>699.44235156928903</v>
      </c>
      <c r="CC47" s="484">
        <v>524.07365360762412</v>
      </c>
      <c r="CD47" s="484">
        <v>499.6465591186344</v>
      </c>
      <c r="CE47" s="484">
        <v>509.79653455484095</v>
      </c>
      <c r="CF47" s="484">
        <v>522.44532732029495</v>
      </c>
      <c r="CG47" s="485">
        <v>543.23221519018421</v>
      </c>
    </row>
    <row r="48" spans="1:85" s="42" customFormat="1" ht="25.5" customHeight="1" x14ac:dyDescent="0.35">
      <c r="A48" s="104"/>
      <c r="B48" s="626" t="s">
        <v>857</v>
      </c>
      <c r="D48" s="484"/>
      <c r="E48" s="484"/>
      <c r="F48" s="484"/>
      <c r="G48" s="484"/>
      <c r="H48" s="484"/>
      <c r="I48" s="484"/>
      <c r="J48" s="484"/>
      <c r="K48" s="484"/>
      <c r="L48" s="484"/>
      <c r="M48" s="484"/>
      <c r="N48" s="484"/>
      <c r="O48" s="484"/>
      <c r="P48" s="484"/>
      <c r="Q48" s="484"/>
      <c r="R48" s="484"/>
      <c r="S48" s="484"/>
      <c r="T48" s="484"/>
      <c r="U48" s="484"/>
      <c r="V48" s="484"/>
      <c r="W48" s="484"/>
      <c r="X48" s="484"/>
      <c r="Y48" s="484"/>
      <c r="Z48" s="484"/>
      <c r="AA48" s="484"/>
      <c r="AB48" s="484"/>
      <c r="AC48" s="484"/>
      <c r="AD48" s="484"/>
      <c r="AE48" s="484"/>
      <c r="AF48" s="484"/>
      <c r="AG48" s="484"/>
      <c r="AH48" s="484"/>
      <c r="AI48" s="484"/>
      <c r="AJ48" s="484"/>
      <c r="AK48" s="484"/>
      <c r="AL48" s="484"/>
      <c r="AM48" s="484"/>
      <c r="AN48" s="484"/>
      <c r="AO48" s="484"/>
      <c r="AP48" s="484"/>
      <c r="AQ48" s="484"/>
      <c r="AR48" s="484"/>
      <c r="AS48" s="484"/>
      <c r="AT48" s="484"/>
      <c r="AU48" s="484"/>
      <c r="AV48" s="484"/>
      <c r="AW48" s="484"/>
      <c r="AX48" s="484"/>
      <c r="AY48" s="484"/>
      <c r="AZ48" s="484"/>
      <c r="BA48" s="484"/>
      <c r="BB48" s="484"/>
      <c r="BC48" s="484"/>
      <c r="BD48" s="484"/>
      <c r="BE48" s="484"/>
      <c r="BF48" s="484"/>
      <c r="BG48" s="484"/>
      <c r="BH48" s="484"/>
      <c r="BI48" s="484"/>
      <c r="BJ48" s="484"/>
      <c r="BK48" s="484"/>
      <c r="BL48" s="484"/>
      <c r="BM48" s="484"/>
      <c r="BN48" s="484"/>
      <c r="BO48" s="484"/>
      <c r="BP48" s="484"/>
      <c r="BQ48" s="484"/>
      <c r="BR48" s="484"/>
      <c r="BS48" s="484"/>
      <c r="BT48" s="484"/>
      <c r="BU48" s="484"/>
      <c r="BV48" s="484"/>
      <c r="BW48" s="484">
        <f t="shared" ref="BW48:CG48" si="16">SUM(BW49:BW51)</f>
        <v>5969.3035193200603</v>
      </c>
      <c r="BX48" s="484">
        <f t="shared" si="16"/>
        <v>11715.896911152406</v>
      </c>
      <c r="BY48" s="484">
        <f t="shared" si="16"/>
        <v>13351.962037205836</v>
      </c>
      <c r="BZ48" s="484">
        <f t="shared" si="16"/>
        <v>14231.408800707944</v>
      </c>
      <c r="CA48" s="484">
        <f t="shared" si="16"/>
        <v>16230.288576388391</v>
      </c>
      <c r="CB48" s="484">
        <f t="shared" si="16"/>
        <v>19957.7057768007</v>
      </c>
      <c r="CC48" s="484">
        <f t="shared" si="16"/>
        <v>23445.085022545944</v>
      </c>
      <c r="CD48" s="484">
        <f t="shared" si="16"/>
        <v>24717.667025815193</v>
      </c>
      <c r="CE48" s="484">
        <f t="shared" si="16"/>
        <v>25355.105236267234</v>
      </c>
      <c r="CF48" s="484">
        <f t="shared" si="16"/>
        <v>26133.238736393836</v>
      </c>
      <c r="CG48" s="485">
        <f t="shared" si="16"/>
        <v>27137.840221358372</v>
      </c>
    </row>
    <row r="49" spans="1:85" s="42" customFormat="1" x14ac:dyDescent="0.35">
      <c r="A49" s="104"/>
      <c r="B49" s="637" t="s">
        <v>816</v>
      </c>
      <c r="D49" s="484"/>
      <c r="E49" s="484"/>
      <c r="F49" s="484"/>
      <c r="G49" s="484"/>
      <c r="H49" s="484"/>
      <c r="I49" s="484"/>
      <c r="J49" s="484"/>
      <c r="K49" s="484"/>
      <c r="L49" s="484"/>
      <c r="M49" s="484"/>
      <c r="N49" s="484"/>
      <c r="O49" s="484"/>
      <c r="P49" s="484"/>
      <c r="Q49" s="484"/>
      <c r="R49" s="484"/>
      <c r="S49" s="484"/>
      <c r="T49" s="484"/>
      <c r="U49" s="484"/>
      <c r="V49" s="484"/>
      <c r="W49" s="484"/>
      <c r="X49" s="484"/>
      <c r="Y49" s="484"/>
      <c r="Z49" s="484"/>
      <c r="AA49" s="484"/>
      <c r="AB49" s="484"/>
      <c r="AC49" s="484"/>
      <c r="AD49" s="484"/>
      <c r="AE49" s="484"/>
      <c r="AF49" s="484"/>
      <c r="AG49" s="484"/>
      <c r="AH49" s="484"/>
      <c r="AI49" s="484"/>
      <c r="AJ49" s="484"/>
      <c r="AK49" s="484"/>
      <c r="AL49" s="484"/>
      <c r="AM49" s="484"/>
      <c r="AN49" s="484"/>
      <c r="AO49" s="484"/>
      <c r="AP49" s="484"/>
      <c r="AQ49" s="484"/>
      <c r="AR49" s="484"/>
      <c r="AS49" s="484"/>
      <c r="AT49" s="484"/>
      <c r="AU49" s="484"/>
      <c r="AV49" s="484"/>
      <c r="AW49" s="484"/>
      <c r="AX49" s="484"/>
      <c r="AY49" s="484"/>
      <c r="AZ49" s="484"/>
      <c r="BA49" s="484"/>
      <c r="BB49" s="484"/>
      <c r="BC49" s="484"/>
      <c r="BD49" s="484"/>
      <c r="BE49" s="484"/>
      <c r="BF49" s="484"/>
      <c r="BG49" s="484"/>
      <c r="BH49" s="484"/>
      <c r="BI49" s="484"/>
      <c r="BJ49" s="484"/>
      <c r="BK49" s="484"/>
      <c r="BL49" s="484"/>
      <c r="BM49" s="484"/>
      <c r="BN49" s="484"/>
      <c r="BO49" s="484"/>
      <c r="BP49" s="484"/>
      <c r="BQ49" s="484"/>
      <c r="BR49" s="484"/>
      <c r="BS49" s="484"/>
      <c r="BT49" s="484"/>
      <c r="BU49" s="484"/>
      <c r="BV49" s="484"/>
      <c r="BW49" s="484">
        <v>5290.1156820064234</v>
      </c>
      <c r="BX49" s="509">
        <v>10519.87134240623</v>
      </c>
      <c r="BY49" s="509">
        <v>11993.435737367943</v>
      </c>
      <c r="BZ49" s="509">
        <v>12779.611742817529</v>
      </c>
      <c r="CA49" s="509">
        <v>14573.77512824523</v>
      </c>
      <c r="CB49" s="509">
        <v>17878.688042749585</v>
      </c>
      <c r="CC49" s="509">
        <v>20948.956143155257</v>
      </c>
      <c r="CD49" s="509">
        <v>22034.049627953922</v>
      </c>
      <c r="CE49" s="509">
        <v>22567.89453460565</v>
      </c>
      <c r="CF49" s="509">
        <v>23207.763346872634</v>
      </c>
      <c r="CG49" s="485">
        <v>24016.747785328407</v>
      </c>
    </row>
    <row r="50" spans="1:85" s="42" customFormat="1" x14ac:dyDescent="0.35">
      <c r="A50" s="104"/>
      <c r="B50" s="637" t="s">
        <v>817</v>
      </c>
      <c r="D50" s="484"/>
      <c r="E50" s="484"/>
      <c r="F50" s="484"/>
      <c r="G50" s="484"/>
      <c r="H50" s="484"/>
      <c r="I50" s="484"/>
      <c r="J50" s="484"/>
      <c r="K50" s="484"/>
      <c r="L50" s="484"/>
      <c r="M50" s="484"/>
      <c r="N50" s="484"/>
      <c r="O50" s="484"/>
      <c r="P50" s="484"/>
      <c r="Q50" s="484"/>
      <c r="R50" s="484"/>
      <c r="S50" s="484"/>
      <c r="T50" s="484"/>
      <c r="U50" s="484"/>
      <c r="V50" s="484"/>
      <c r="W50" s="484"/>
      <c r="X50" s="484"/>
      <c r="Y50" s="484"/>
      <c r="Z50" s="484"/>
      <c r="AA50" s="484"/>
      <c r="AB50" s="484"/>
      <c r="AC50" s="484"/>
      <c r="AD50" s="484"/>
      <c r="AE50" s="484"/>
      <c r="AF50" s="484"/>
      <c r="AG50" s="484"/>
      <c r="AH50" s="484"/>
      <c r="AI50" s="484"/>
      <c r="AJ50" s="484"/>
      <c r="AK50" s="484"/>
      <c r="AL50" s="484"/>
      <c r="AM50" s="484"/>
      <c r="AN50" s="484"/>
      <c r="AO50" s="484"/>
      <c r="AP50" s="484"/>
      <c r="AQ50" s="484"/>
      <c r="AR50" s="484"/>
      <c r="AS50" s="484"/>
      <c r="AT50" s="484"/>
      <c r="AU50" s="484"/>
      <c r="AV50" s="484"/>
      <c r="AW50" s="484"/>
      <c r="AX50" s="484"/>
      <c r="AY50" s="484"/>
      <c r="AZ50" s="484"/>
      <c r="BA50" s="484"/>
      <c r="BB50" s="484"/>
      <c r="BC50" s="484"/>
      <c r="BD50" s="484"/>
      <c r="BE50" s="484"/>
      <c r="BF50" s="484"/>
      <c r="BG50" s="484"/>
      <c r="BH50" s="484"/>
      <c r="BI50" s="484"/>
      <c r="BJ50" s="484"/>
      <c r="BK50" s="484"/>
      <c r="BL50" s="484"/>
      <c r="BM50" s="484"/>
      <c r="BN50" s="484"/>
      <c r="BO50" s="484"/>
      <c r="BP50" s="484"/>
      <c r="BQ50" s="484"/>
      <c r="BR50" s="484"/>
      <c r="BS50" s="484"/>
      <c r="BT50" s="484"/>
      <c r="BU50" s="484"/>
      <c r="BV50" s="484"/>
      <c r="BW50" s="509">
        <v>253.07243066921978</v>
      </c>
      <c r="BX50" s="509">
        <v>443.18001627678649</v>
      </c>
      <c r="BY50" s="509">
        <v>509.70652115375196</v>
      </c>
      <c r="BZ50" s="509">
        <v>550.73852962364651</v>
      </c>
      <c r="CA50" s="509">
        <v>630.01672390042609</v>
      </c>
      <c r="CB50" s="509">
        <v>785.02501077561806</v>
      </c>
      <c r="CC50" s="509">
        <v>933.37277580613568</v>
      </c>
      <c r="CD50" s="509">
        <v>992.30269264744516</v>
      </c>
      <c r="CE50" s="509">
        <v>1025.2055174261561</v>
      </c>
      <c r="CF50" s="509">
        <v>1076.7244326424418</v>
      </c>
      <c r="CG50" s="485">
        <v>1155.3401153232962</v>
      </c>
    </row>
    <row r="51" spans="1:85" s="42" customFormat="1" x14ac:dyDescent="0.35">
      <c r="A51" s="104"/>
      <c r="B51" s="637" t="s">
        <v>818</v>
      </c>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c r="AE51" s="484"/>
      <c r="AF51" s="484"/>
      <c r="AG51" s="484"/>
      <c r="AH51" s="484"/>
      <c r="AI51" s="484"/>
      <c r="AJ51" s="484"/>
      <c r="AK51" s="484"/>
      <c r="AL51" s="484"/>
      <c r="AM51" s="484"/>
      <c r="AN51" s="484"/>
      <c r="AO51" s="484"/>
      <c r="AP51" s="484"/>
      <c r="AQ51" s="484"/>
      <c r="AR51" s="484"/>
      <c r="AS51" s="484"/>
      <c r="AT51" s="484"/>
      <c r="AU51" s="484"/>
      <c r="AV51" s="484"/>
      <c r="AW51" s="484"/>
      <c r="AX51" s="484"/>
      <c r="AY51" s="484"/>
      <c r="AZ51" s="484"/>
      <c r="BA51" s="484"/>
      <c r="BB51" s="484"/>
      <c r="BC51" s="484"/>
      <c r="BD51" s="484"/>
      <c r="BE51" s="484"/>
      <c r="BF51" s="484"/>
      <c r="BG51" s="484"/>
      <c r="BH51" s="484"/>
      <c r="BI51" s="484"/>
      <c r="BJ51" s="484"/>
      <c r="BK51" s="484"/>
      <c r="BL51" s="484"/>
      <c r="BM51" s="484"/>
      <c r="BN51" s="484"/>
      <c r="BO51" s="484"/>
      <c r="BP51" s="484"/>
      <c r="BQ51" s="484"/>
      <c r="BR51" s="484"/>
      <c r="BS51" s="484"/>
      <c r="BT51" s="484"/>
      <c r="BU51" s="484"/>
      <c r="BV51" s="484"/>
      <c r="BW51" s="509">
        <v>426.11540664441657</v>
      </c>
      <c r="BX51" s="509">
        <v>752.84555246938987</v>
      </c>
      <c r="BY51" s="509">
        <v>848.81977868414128</v>
      </c>
      <c r="BZ51" s="509">
        <v>901.05852826676949</v>
      </c>
      <c r="CA51" s="509">
        <v>1026.4967242427349</v>
      </c>
      <c r="CB51" s="509">
        <v>1293.9927232754958</v>
      </c>
      <c r="CC51" s="509">
        <v>1562.7561035845492</v>
      </c>
      <c r="CD51" s="509">
        <v>1691.3147052138249</v>
      </c>
      <c r="CE51" s="509">
        <v>1762.0051842354294</v>
      </c>
      <c r="CF51" s="509">
        <v>1848.75095687876</v>
      </c>
      <c r="CG51" s="485">
        <v>1965.7523207066683</v>
      </c>
    </row>
    <row r="52" spans="1:85" s="42" customFormat="1" ht="25.5" customHeight="1" x14ac:dyDescent="0.35">
      <c r="A52" s="104"/>
      <c r="B52" s="626" t="s">
        <v>858</v>
      </c>
      <c r="D52" s="484"/>
      <c r="E52" s="484"/>
      <c r="F52" s="484"/>
      <c r="G52" s="484"/>
      <c r="H52" s="484"/>
      <c r="I52" s="484"/>
      <c r="J52" s="484"/>
      <c r="K52" s="484"/>
      <c r="L52" s="484"/>
      <c r="M52" s="484"/>
      <c r="N52" s="484"/>
      <c r="O52" s="484"/>
      <c r="P52" s="484"/>
      <c r="Q52" s="484"/>
      <c r="R52" s="484"/>
      <c r="S52" s="484"/>
      <c r="T52" s="484"/>
      <c r="U52" s="484"/>
      <c r="V52" s="484"/>
      <c r="W52" s="484"/>
      <c r="X52" s="484"/>
      <c r="Y52" s="484"/>
      <c r="Z52" s="484"/>
      <c r="AA52" s="484"/>
      <c r="AB52" s="484"/>
      <c r="AC52" s="484"/>
      <c r="AD52" s="484"/>
      <c r="AE52" s="484"/>
      <c r="AF52" s="484"/>
      <c r="AG52" s="484"/>
      <c r="AH52" s="484"/>
      <c r="AI52" s="484"/>
      <c r="AJ52" s="484"/>
      <c r="AK52" s="484"/>
      <c r="AL52" s="484"/>
      <c r="AM52" s="484"/>
      <c r="AN52" s="484"/>
      <c r="AO52" s="484"/>
      <c r="AP52" s="484"/>
      <c r="AQ52" s="484"/>
      <c r="AR52" s="484"/>
      <c r="AS52" s="484"/>
      <c r="AT52" s="484"/>
      <c r="AU52" s="484"/>
      <c r="AV52" s="484"/>
      <c r="AW52" s="484"/>
      <c r="AX52" s="484"/>
      <c r="AY52" s="484"/>
      <c r="AZ52" s="484"/>
      <c r="BA52" s="484"/>
      <c r="BB52" s="484"/>
      <c r="BC52" s="484"/>
      <c r="BD52" s="484"/>
      <c r="BE52" s="484"/>
      <c r="BF52" s="484"/>
      <c r="BG52" s="484"/>
      <c r="BH52" s="484"/>
      <c r="BI52" s="484"/>
      <c r="BJ52" s="484"/>
      <c r="BK52" s="484"/>
      <c r="BL52" s="484"/>
      <c r="BM52" s="484"/>
      <c r="BN52" s="484"/>
      <c r="BO52" s="484"/>
      <c r="BP52" s="484"/>
      <c r="BQ52" s="484"/>
      <c r="BR52" s="484"/>
      <c r="BS52" s="484"/>
      <c r="BT52" s="484"/>
      <c r="BU52" s="484"/>
      <c r="BV52" s="484"/>
      <c r="BW52" s="509">
        <f t="shared" ref="BW52:CG52" si="17">BW41+BW45+BW49</f>
        <v>21384.661086640146</v>
      </c>
      <c r="BX52" s="484">
        <f t="shared" si="17"/>
        <v>25699.37322455434</v>
      </c>
      <c r="BY52" s="509">
        <f t="shared" si="17"/>
        <v>26086.765645967826</v>
      </c>
      <c r="BZ52" s="509">
        <f t="shared" si="17"/>
        <v>26389.397524652035</v>
      </c>
      <c r="CA52" s="509">
        <f t="shared" si="17"/>
        <v>28358.433937140297</v>
      </c>
      <c r="CB52" s="509">
        <f t="shared" si="17"/>
        <v>31115.085772902075</v>
      </c>
      <c r="CC52" s="509">
        <f t="shared" si="17"/>
        <v>31115.548383598951</v>
      </c>
      <c r="CD52" s="509">
        <f t="shared" si="17"/>
        <v>31784.501013741083</v>
      </c>
      <c r="CE52" s="509">
        <f t="shared" si="17"/>
        <v>32526.289500612977</v>
      </c>
      <c r="CF52" s="509">
        <f t="shared" si="17"/>
        <v>33433.280648606204</v>
      </c>
      <c r="CG52" s="485">
        <f t="shared" si="17"/>
        <v>34678.918041378522</v>
      </c>
    </row>
    <row r="53" spans="1:85" s="42" customFormat="1" x14ac:dyDescent="0.35">
      <c r="A53" s="104"/>
      <c r="B53" s="626" t="s">
        <v>859</v>
      </c>
      <c r="D53" s="484"/>
      <c r="E53" s="484"/>
      <c r="F53" s="484"/>
      <c r="G53" s="484"/>
      <c r="H53" s="484"/>
      <c r="I53" s="484"/>
      <c r="J53" s="484"/>
      <c r="K53" s="484"/>
      <c r="L53" s="484"/>
      <c r="M53" s="484"/>
      <c r="N53" s="484"/>
      <c r="O53" s="484"/>
      <c r="P53" s="484"/>
      <c r="Q53" s="484"/>
      <c r="R53" s="484"/>
      <c r="S53" s="484"/>
      <c r="T53" s="484"/>
      <c r="U53" s="484"/>
      <c r="V53" s="484"/>
      <c r="W53" s="484"/>
      <c r="X53" s="484"/>
      <c r="Y53" s="484"/>
      <c r="Z53" s="484"/>
      <c r="AA53" s="484"/>
      <c r="AB53" s="484"/>
      <c r="AC53" s="484"/>
      <c r="AD53" s="484"/>
      <c r="AE53" s="484"/>
      <c r="AF53" s="484"/>
      <c r="AG53" s="484"/>
      <c r="AH53" s="484"/>
      <c r="AI53" s="484"/>
      <c r="AJ53" s="484"/>
      <c r="AK53" s="484"/>
      <c r="AL53" s="484"/>
      <c r="AM53" s="484"/>
      <c r="AN53" s="484"/>
      <c r="AO53" s="484"/>
      <c r="AP53" s="484"/>
      <c r="AQ53" s="484"/>
      <c r="AR53" s="484"/>
      <c r="AS53" s="484"/>
      <c r="AT53" s="484"/>
      <c r="AU53" s="484"/>
      <c r="AV53" s="484"/>
      <c r="AW53" s="484"/>
      <c r="AX53" s="484"/>
      <c r="AY53" s="484"/>
      <c r="AZ53" s="484"/>
      <c r="BA53" s="484"/>
      <c r="BB53" s="484"/>
      <c r="BC53" s="484"/>
      <c r="BD53" s="484"/>
      <c r="BE53" s="484"/>
      <c r="BF53" s="484"/>
      <c r="BG53" s="484"/>
      <c r="BH53" s="484"/>
      <c r="BI53" s="484"/>
      <c r="BJ53" s="484"/>
      <c r="BK53" s="484"/>
      <c r="BL53" s="484"/>
      <c r="BM53" s="484"/>
      <c r="BN53" s="484"/>
      <c r="BO53" s="484"/>
      <c r="BP53" s="484"/>
      <c r="BQ53" s="484"/>
      <c r="BR53" s="484"/>
      <c r="BS53" s="484"/>
      <c r="BT53" s="484"/>
      <c r="BU53" s="484"/>
      <c r="BV53" s="484"/>
      <c r="BW53" s="484">
        <f t="shared" ref="BW53:CG53" si="18">BW42+BW46+BW50</f>
        <v>1102.3316096442395</v>
      </c>
      <c r="BX53" s="484">
        <f t="shared" si="18"/>
        <v>1240.5422747622902</v>
      </c>
      <c r="BY53" s="484">
        <f t="shared" si="18"/>
        <v>1260.1475033596771</v>
      </c>
      <c r="BZ53" s="484">
        <f t="shared" si="18"/>
        <v>1278.0181811865762</v>
      </c>
      <c r="CA53" s="484">
        <f t="shared" si="18"/>
        <v>1381.3971304984925</v>
      </c>
      <c r="CB53" s="484">
        <f t="shared" si="18"/>
        <v>1516.1962757414069</v>
      </c>
      <c r="CC53" s="484">
        <f t="shared" si="18"/>
        <v>1490.6171304605186</v>
      </c>
      <c r="CD53" s="484">
        <f t="shared" si="18"/>
        <v>1524.9642131372948</v>
      </c>
      <c r="CE53" s="484">
        <f t="shared" si="18"/>
        <v>1570.0171777997539</v>
      </c>
      <c r="CF53" s="484">
        <f t="shared" si="18"/>
        <v>1637.1012917198377</v>
      </c>
      <c r="CG53" s="485">
        <f t="shared" si="18"/>
        <v>1740.4412758408976</v>
      </c>
    </row>
    <row r="54" spans="1:85" s="42" customFormat="1" x14ac:dyDescent="0.35">
      <c r="A54" s="104"/>
      <c r="B54" s="626" t="s">
        <v>860</v>
      </c>
      <c r="D54" s="484"/>
      <c r="E54" s="484"/>
      <c r="F54" s="484"/>
      <c r="G54" s="484"/>
      <c r="H54" s="484"/>
      <c r="I54" s="484"/>
      <c r="J54" s="484"/>
      <c r="K54" s="484"/>
      <c r="L54" s="484"/>
      <c r="M54" s="484"/>
      <c r="N54" s="484"/>
      <c r="O54" s="484"/>
      <c r="P54" s="484"/>
      <c r="Q54" s="484"/>
      <c r="R54" s="484"/>
      <c r="S54" s="484"/>
      <c r="T54" s="484"/>
      <c r="U54" s="484"/>
      <c r="V54" s="484"/>
      <c r="W54" s="484"/>
      <c r="X54" s="484"/>
      <c r="Y54" s="484"/>
      <c r="Z54" s="484"/>
      <c r="AA54" s="484"/>
      <c r="AB54" s="484"/>
      <c r="AC54" s="484"/>
      <c r="AD54" s="484"/>
      <c r="AE54" s="484"/>
      <c r="AF54" s="484"/>
      <c r="AG54" s="484"/>
      <c r="AH54" s="484"/>
      <c r="AI54" s="484"/>
      <c r="AJ54" s="484"/>
      <c r="AK54" s="484"/>
      <c r="AL54" s="484"/>
      <c r="AM54" s="484"/>
      <c r="AN54" s="484"/>
      <c r="AO54" s="484"/>
      <c r="AP54" s="484"/>
      <c r="AQ54" s="484"/>
      <c r="AR54" s="484"/>
      <c r="AS54" s="484"/>
      <c r="AT54" s="484"/>
      <c r="AU54" s="484"/>
      <c r="AV54" s="484"/>
      <c r="AW54" s="484"/>
      <c r="AX54" s="484"/>
      <c r="AY54" s="484"/>
      <c r="AZ54" s="484"/>
      <c r="BA54" s="484"/>
      <c r="BB54" s="484"/>
      <c r="BC54" s="484"/>
      <c r="BD54" s="484"/>
      <c r="BE54" s="484"/>
      <c r="BF54" s="484"/>
      <c r="BG54" s="484"/>
      <c r="BH54" s="484"/>
      <c r="BI54" s="484"/>
      <c r="BJ54" s="484"/>
      <c r="BK54" s="484"/>
      <c r="BL54" s="484"/>
      <c r="BM54" s="484"/>
      <c r="BN54" s="484"/>
      <c r="BO54" s="484"/>
      <c r="BP54" s="484"/>
      <c r="BQ54" s="484"/>
      <c r="BR54" s="484"/>
      <c r="BS54" s="484"/>
      <c r="BT54" s="484"/>
      <c r="BU54" s="484"/>
      <c r="BV54" s="484"/>
      <c r="BW54" s="484">
        <f t="shared" ref="BW54:CG54" si="19">BW43+BW47+BW51</f>
        <v>1861.3152873859058</v>
      </c>
      <c r="BX54" s="484">
        <f t="shared" si="19"/>
        <v>2110.2771148357792</v>
      </c>
      <c r="BY54" s="484">
        <f t="shared" si="19"/>
        <v>2130.8063750738129</v>
      </c>
      <c r="BZ54" s="484">
        <f t="shared" si="19"/>
        <v>2143.1457399407441</v>
      </c>
      <c r="CA54" s="484">
        <f t="shared" si="19"/>
        <v>2263.0520562118609</v>
      </c>
      <c r="CB54" s="484">
        <f t="shared" si="19"/>
        <v>2484.4104015890989</v>
      </c>
      <c r="CC54" s="484">
        <f t="shared" si="19"/>
        <v>2476.7186961223319</v>
      </c>
      <c r="CD54" s="484">
        <f t="shared" si="19"/>
        <v>2562.0736444586141</v>
      </c>
      <c r="CE54" s="484">
        <f t="shared" si="19"/>
        <v>2648.3044239780902</v>
      </c>
      <c r="CF54" s="484">
        <f t="shared" si="19"/>
        <v>2756.504395505001</v>
      </c>
      <c r="CG54" s="485">
        <f t="shared" si="19"/>
        <v>2909.7424092814967</v>
      </c>
    </row>
    <row r="55" spans="1:85" s="42" customFormat="1" ht="26.25" customHeight="1" x14ac:dyDescent="0.35">
      <c r="A55" s="104"/>
      <c r="B55" s="638" t="s">
        <v>861</v>
      </c>
      <c r="D55" s="484"/>
      <c r="E55" s="484"/>
      <c r="F55" s="484"/>
      <c r="G55" s="484"/>
      <c r="H55" s="484"/>
      <c r="I55" s="484"/>
      <c r="J55" s="484"/>
      <c r="K55" s="484"/>
      <c r="L55" s="484"/>
      <c r="M55" s="484"/>
      <c r="N55" s="484"/>
      <c r="O55" s="484"/>
      <c r="P55" s="484"/>
      <c r="Q55" s="484"/>
      <c r="R55" s="484"/>
      <c r="S55" s="484"/>
      <c r="T55" s="484"/>
      <c r="U55" s="484"/>
      <c r="V55" s="484"/>
      <c r="W55" s="484"/>
      <c r="X55" s="484"/>
      <c r="Y55" s="484"/>
      <c r="Z55" s="484"/>
      <c r="AA55" s="484"/>
      <c r="AB55" s="484"/>
      <c r="AC55" s="484"/>
      <c r="AD55" s="484"/>
      <c r="AE55" s="484"/>
      <c r="AF55" s="484"/>
      <c r="AG55" s="484"/>
      <c r="AH55" s="484"/>
      <c r="AI55" s="484"/>
      <c r="AJ55" s="484"/>
      <c r="AK55" s="484"/>
      <c r="AL55" s="484"/>
      <c r="AM55" s="484"/>
      <c r="AN55" s="484"/>
      <c r="AO55" s="484"/>
      <c r="AP55" s="484"/>
      <c r="AQ55" s="484"/>
      <c r="AR55" s="484"/>
      <c r="AS55" s="484"/>
      <c r="AT55" s="484"/>
      <c r="AU55" s="484"/>
      <c r="AV55" s="484"/>
      <c r="AW55" s="484"/>
      <c r="AX55" s="484"/>
      <c r="AY55" s="484"/>
      <c r="AZ55" s="484"/>
      <c r="BA55" s="484"/>
      <c r="BB55" s="484"/>
      <c r="BC55" s="484"/>
      <c r="BD55" s="484"/>
      <c r="BE55" s="484"/>
      <c r="BF55" s="484"/>
      <c r="BG55" s="484"/>
      <c r="BH55" s="484"/>
      <c r="BI55" s="484"/>
      <c r="BJ55" s="484"/>
      <c r="BK55" s="484"/>
      <c r="BL55" s="484"/>
      <c r="BM55" s="484"/>
      <c r="BN55" s="484"/>
      <c r="BO55" s="484"/>
      <c r="BP55" s="484"/>
      <c r="BQ55" s="484"/>
      <c r="BR55" s="484"/>
      <c r="BS55" s="484"/>
      <c r="BT55" s="484"/>
      <c r="BU55" s="484"/>
      <c r="BV55" s="484"/>
      <c r="BW55" s="484"/>
      <c r="BX55" s="484"/>
      <c r="BY55" s="484"/>
      <c r="BZ55" s="484"/>
      <c r="CA55" s="484"/>
      <c r="CB55" s="484"/>
      <c r="CC55" s="484"/>
      <c r="CD55" s="484"/>
      <c r="CE55" s="484"/>
      <c r="CF55" s="484"/>
      <c r="CG55" s="485"/>
    </row>
    <row r="56" spans="1:85" s="42" customFormat="1" x14ac:dyDescent="0.35">
      <c r="A56" s="104"/>
      <c r="B56" s="62" t="s">
        <v>822</v>
      </c>
      <c r="D56" s="484">
        <f t="shared" ref="D56:AT56" si="20">SUM(D57:D59)</f>
        <v>0</v>
      </c>
      <c r="E56" s="484">
        <f t="shared" si="20"/>
        <v>0</v>
      </c>
      <c r="F56" s="484">
        <f t="shared" si="20"/>
        <v>0</v>
      </c>
      <c r="G56" s="484">
        <f t="shared" si="20"/>
        <v>0</v>
      </c>
      <c r="H56" s="484">
        <f t="shared" si="20"/>
        <v>0</v>
      </c>
      <c r="I56" s="484">
        <f t="shared" si="20"/>
        <v>0</v>
      </c>
      <c r="J56" s="484">
        <f t="shared" si="20"/>
        <v>0</v>
      </c>
      <c r="K56" s="484">
        <f t="shared" si="20"/>
        <v>0</v>
      </c>
      <c r="L56" s="484">
        <f t="shared" si="20"/>
        <v>0</v>
      </c>
      <c r="M56" s="484">
        <f t="shared" si="20"/>
        <v>0</v>
      </c>
      <c r="N56" s="484">
        <f t="shared" si="20"/>
        <v>0</v>
      </c>
      <c r="O56" s="484">
        <f t="shared" si="20"/>
        <v>0</v>
      </c>
      <c r="P56" s="484">
        <f t="shared" si="20"/>
        <v>0</v>
      </c>
      <c r="Q56" s="484">
        <f t="shared" si="20"/>
        <v>0</v>
      </c>
      <c r="R56" s="484">
        <f t="shared" si="20"/>
        <v>0</v>
      </c>
      <c r="S56" s="484">
        <f t="shared" si="20"/>
        <v>0</v>
      </c>
      <c r="T56" s="484">
        <f t="shared" si="20"/>
        <v>0</v>
      </c>
      <c r="U56" s="484">
        <f t="shared" si="20"/>
        <v>0</v>
      </c>
      <c r="V56" s="484">
        <f t="shared" si="20"/>
        <v>0</v>
      </c>
      <c r="W56" s="484">
        <f t="shared" si="20"/>
        <v>0</v>
      </c>
      <c r="X56" s="484">
        <f t="shared" si="20"/>
        <v>0</v>
      </c>
      <c r="Y56" s="484">
        <f t="shared" si="20"/>
        <v>0</v>
      </c>
      <c r="Z56" s="484">
        <f t="shared" si="20"/>
        <v>0</v>
      </c>
      <c r="AA56" s="484">
        <f t="shared" si="20"/>
        <v>0</v>
      </c>
      <c r="AB56" s="484">
        <f t="shared" si="20"/>
        <v>0</v>
      </c>
      <c r="AC56" s="484">
        <f t="shared" si="20"/>
        <v>0</v>
      </c>
      <c r="AD56" s="484">
        <f t="shared" si="20"/>
        <v>0</v>
      </c>
      <c r="AE56" s="484">
        <f t="shared" si="20"/>
        <v>0</v>
      </c>
      <c r="AF56" s="484">
        <f t="shared" si="20"/>
        <v>0</v>
      </c>
      <c r="AG56" s="484">
        <f t="shared" si="20"/>
        <v>0</v>
      </c>
      <c r="AH56" s="484">
        <f t="shared" si="20"/>
        <v>0</v>
      </c>
      <c r="AI56" s="484">
        <f t="shared" si="20"/>
        <v>0</v>
      </c>
      <c r="AJ56" s="484">
        <f t="shared" si="20"/>
        <v>0</v>
      </c>
      <c r="AK56" s="484">
        <f t="shared" si="20"/>
        <v>0</v>
      </c>
      <c r="AL56" s="484">
        <f t="shared" si="20"/>
        <v>0</v>
      </c>
      <c r="AM56" s="484">
        <f t="shared" si="20"/>
        <v>0</v>
      </c>
      <c r="AN56" s="484">
        <f t="shared" si="20"/>
        <v>0</v>
      </c>
      <c r="AO56" s="484">
        <f t="shared" si="20"/>
        <v>0</v>
      </c>
      <c r="AP56" s="484">
        <f t="shared" si="20"/>
        <v>0</v>
      </c>
      <c r="AQ56" s="484">
        <f t="shared" si="20"/>
        <v>0</v>
      </c>
      <c r="AR56" s="484">
        <f t="shared" si="20"/>
        <v>0</v>
      </c>
      <c r="AS56" s="484">
        <f t="shared" si="20"/>
        <v>0</v>
      </c>
      <c r="AT56" s="484">
        <f t="shared" si="20"/>
        <v>0</v>
      </c>
      <c r="AU56" s="484">
        <v>2708.66</v>
      </c>
      <c r="AV56" s="484">
        <v>3535.2440000000001</v>
      </c>
      <c r="AW56" s="484">
        <v>4454.2159999999994</v>
      </c>
      <c r="AX56" s="484">
        <f t="shared" ref="AX56:CG56" si="21">SUM(AX57:AX59)</f>
        <v>5113.3546770751864</v>
      </c>
      <c r="AY56" s="484">
        <f t="shared" si="21"/>
        <v>5651.4439407474802</v>
      </c>
      <c r="AZ56" s="484">
        <f t="shared" si="21"/>
        <v>6028.8879480805444</v>
      </c>
      <c r="BA56" s="484">
        <f t="shared" si="21"/>
        <v>5953.7060448394323</v>
      </c>
      <c r="BB56" s="484">
        <f t="shared" si="21"/>
        <v>5958.6779989229053</v>
      </c>
      <c r="BC56" s="484">
        <f t="shared" si="21"/>
        <v>6007.0621828336034</v>
      </c>
      <c r="BD56" s="484">
        <f t="shared" si="21"/>
        <v>6181.0154254508516</v>
      </c>
      <c r="BE56" s="484">
        <f t="shared" si="21"/>
        <v>6626.9679922369442</v>
      </c>
      <c r="BF56" s="484">
        <f t="shared" si="21"/>
        <v>7599.9883777870036</v>
      </c>
      <c r="BG56" s="484">
        <f t="shared" si="21"/>
        <v>7549.9188525306281</v>
      </c>
      <c r="BH56" s="484">
        <f t="shared" si="21"/>
        <v>12804.77139214534</v>
      </c>
      <c r="BI56" s="484">
        <f t="shared" si="21"/>
        <v>13557.341300000002</v>
      </c>
      <c r="BJ56" s="484">
        <f t="shared" si="21"/>
        <v>14497.841268</v>
      </c>
      <c r="BK56" s="484">
        <f t="shared" si="21"/>
        <v>15410.146448000001</v>
      </c>
      <c r="BL56" s="484">
        <f t="shared" si="21"/>
        <v>16755.202160000001</v>
      </c>
      <c r="BM56" s="484">
        <f t="shared" si="21"/>
        <v>19603.200417</v>
      </c>
      <c r="BN56" s="484">
        <f t="shared" si="21"/>
        <v>21027.491165999996</v>
      </c>
      <c r="BO56" s="484">
        <f t="shared" si="21"/>
        <v>22387.085473999996</v>
      </c>
      <c r="BP56" s="484">
        <f t="shared" si="21"/>
        <v>23452.705895999996</v>
      </c>
      <c r="BQ56" s="484">
        <f t="shared" si="21"/>
        <v>23698.914690999998</v>
      </c>
      <c r="BR56" s="484">
        <f t="shared" si="21"/>
        <v>23752.597499000003</v>
      </c>
      <c r="BS56" s="484">
        <f t="shared" si="21"/>
        <v>23615.447659000001</v>
      </c>
      <c r="BT56" s="484">
        <f t="shared" si="21"/>
        <v>22894.495554000001</v>
      </c>
      <c r="BU56" s="484">
        <f t="shared" si="21"/>
        <v>21676.449412000002</v>
      </c>
      <c r="BV56" s="484">
        <f t="shared" si="21"/>
        <v>20196.804036000001</v>
      </c>
      <c r="BW56" s="484">
        <f t="shared" si="21"/>
        <v>17882.48626035023</v>
      </c>
      <c r="BX56" s="484">
        <f t="shared" si="21"/>
        <v>16878.253154999999</v>
      </c>
      <c r="BY56" s="484">
        <f t="shared" si="21"/>
        <v>15623.272476154336</v>
      </c>
      <c r="BZ56" s="484">
        <f t="shared" si="21"/>
        <v>15000.41679230117</v>
      </c>
      <c r="CA56" s="484">
        <f t="shared" si="21"/>
        <v>15057.410978837643</v>
      </c>
      <c r="CB56" s="484">
        <f t="shared" si="21"/>
        <v>14509.172304588074</v>
      </c>
      <c r="CC56" s="484">
        <f t="shared" si="21"/>
        <v>11031.881973114127</v>
      </c>
      <c r="CD56" s="484">
        <f t="shared" si="21"/>
        <v>10539.579761478839</v>
      </c>
      <c r="CE56" s="484">
        <f t="shared" si="21"/>
        <v>10766.136810149426</v>
      </c>
      <c r="CF56" s="484">
        <f t="shared" si="21"/>
        <v>11070.945134802088</v>
      </c>
      <c r="CG56" s="485">
        <f t="shared" si="21"/>
        <v>11571.030841581021</v>
      </c>
    </row>
    <row r="57" spans="1:85" s="42" customFormat="1" x14ac:dyDescent="0.35">
      <c r="A57" s="104"/>
      <c r="B57" s="201" t="s">
        <v>862</v>
      </c>
      <c r="D57" s="484" t="s">
        <v>615</v>
      </c>
      <c r="E57" s="484" t="s">
        <v>615</v>
      </c>
      <c r="F57" s="484" t="s">
        <v>615</v>
      </c>
      <c r="G57" s="484" t="s">
        <v>615</v>
      </c>
      <c r="H57" s="484" t="s">
        <v>615</v>
      </c>
      <c r="I57" s="484" t="s">
        <v>615</v>
      </c>
      <c r="J57" s="484" t="s">
        <v>615</v>
      </c>
      <c r="K57" s="484" t="s">
        <v>615</v>
      </c>
      <c r="L57" s="484" t="s">
        <v>615</v>
      </c>
      <c r="M57" s="484" t="s">
        <v>615</v>
      </c>
      <c r="N57" s="484" t="s">
        <v>615</v>
      </c>
      <c r="O57" s="484" t="s">
        <v>615</v>
      </c>
      <c r="P57" s="484" t="s">
        <v>615</v>
      </c>
      <c r="Q57" s="484" t="s">
        <v>615</v>
      </c>
      <c r="R57" s="484" t="s">
        <v>615</v>
      </c>
      <c r="S57" s="484" t="s">
        <v>615</v>
      </c>
      <c r="T57" s="484" t="s">
        <v>615</v>
      </c>
      <c r="U57" s="484" t="s">
        <v>615</v>
      </c>
      <c r="V57" s="484" t="s">
        <v>615</v>
      </c>
      <c r="W57" s="484" t="s">
        <v>615</v>
      </c>
      <c r="X57" s="484" t="s">
        <v>615</v>
      </c>
      <c r="Y57" s="484" t="s">
        <v>615</v>
      </c>
      <c r="Z57" s="484" t="s">
        <v>615</v>
      </c>
      <c r="AA57" s="484" t="s">
        <v>615</v>
      </c>
      <c r="AB57" s="484" t="s">
        <v>615</v>
      </c>
      <c r="AC57" s="484" t="s">
        <v>615</v>
      </c>
      <c r="AD57" s="484" t="s">
        <v>615</v>
      </c>
      <c r="AE57" s="484" t="s">
        <v>615</v>
      </c>
      <c r="AF57" s="484" t="s">
        <v>615</v>
      </c>
      <c r="AG57" s="484" t="s">
        <v>615</v>
      </c>
      <c r="AH57" s="484" t="s">
        <v>615</v>
      </c>
      <c r="AI57" s="484" t="s">
        <v>615</v>
      </c>
      <c r="AJ57" s="484" t="s">
        <v>615</v>
      </c>
      <c r="AK57" s="484" t="s">
        <v>615</v>
      </c>
      <c r="AL57" s="484" t="s">
        <v>615</v>
      </c>
      <c r="AM57" s="484" t="s">
        <v>615</v>
      </c>
      <c r="AN57" s="484" t="s">
        <v>615</v>
      </c>
      <c r="AO57" s="484" t="s">
        <v>615</v>
      </c>
      <c r="AP57" s="484" t="s">
        <v>615</v>
      </c>
      <c r="AQ57" s="484" t="s">
        <v>615</v>
      </c>
      <c r="AR57" s="484" t="s">
        <v>615</v>
      </c>
      <c r="AS57" s="484" t="s">
        <v>615</v>
      </c>
      <c r="AT57" s="484" t="s">
        <v>615</v>
      </c>
      <c r="AU57" s="484" t="s">
        <v>615</v>
      </c>
      <c r="AV57" s="484" t="s">
        <v>615</v>
      </c>
      <c r="AW57" s="484" t="s">
        <v>615</v>
      </c>
      <c r="AX57" s="484">
        <v>4429.415416868932</v>
      </c>
      <c r="AY57" s="484">
        <v>4968.5965239301477</v>
      </c>
      <c r="AZ57" s="484">
        <v>5313.8474070000002</v>
      </c>
      <c r="BA57" s="484">
        <v>5219.4321618548292</v>
      </c>
      <c r="BB57" s="484">
        <v>5207.4534479525946</v>
      </c>
      <c r="BC57" s="484">
        <v>5247.5654994292272</v>
      </c>
      <c r="BD57" s="484">
        <v>5411.0352473970588</v>
      </c>
      <c r="BE57" s="484">
        <v>5803.9106138518118</v>
      </c>
      <c r="BF57" s="484">
        <v>6684.2752928831515</v>
      </c>
      <c r="BG57" s="484">
        <v>6757.0424057892933</v>
      </c>
      <c r="BH57" s="484">
        <v>7812.838736879773</v>
      </c>
      <c r="BI57" s="484">
        <v>8496.7527129999999</v>
      </c>
      <c r="BJ57" s="484">
        <v>9293.8341270000001</v>
      </c>
      <c r="BK57" s="484">
        <v>10107.739526000001</v>
      </c>
      <c r="BL57" s="484">
        <v>11544.045435999999</v>
      </c>
      <c r="BM57" s="484">
        <v>14280.365131999999</v>
      </c>
      <c r="BN57" s="484">
        <v>15754.283516999996</v>
      </c>
      <c r="BO57" s="484">
        <v>16935.230993999998</v>
      </c>
      <c r="BP57" s="484">
        <v>17703.513562999997</v>
      </c>
      <c r="BQ57" s="484">
        <v>17883.090279</v>
      </c>
      <c r="BR57" s="484">
        <v>17907.511554000001</v>
      </c>
      <c r="BS57" s="484">
        <v>17818.636347000003</v>
      </c>
      <c r="BT57" s="484">
        <v>17252.238771999997</v>
      </c>
      <c r="BU57" s="484">
        <v>16398.714596000002</v>
      </c>
      <c r="BV57" s="484">
        <v>15207.664475000001</v>
      </c>
      <c r="BW57" s="484">
        <v>13270.088346350229</v>
      </c>
      <c r="BX57" s="484">
        <v>12461.907048999998</v>
      </c>
      <c r="BY57" s="484">
        <v>11475.574670124281</v>
      </c>
      <c r="BZ57" s="484">
        <v>10946.477184692423</v>
      </c>
      <c r="CA57" s="484">
        <v>10934.857850230463</v>
      </c>
      <c r="CB57" s="484">
        <v>10644.615945349253</v>
      </c>
      <c r="CC57" s="484">
        <v>7911.9202836460418</v>
      </c>
      <c r="CD57" s="484">
        <v>7542.4955785343009</v>
      </c>
      <c r="CE57" s="484">
        <v>7706.2668364857273</v>
      </c>
      <c r="CF57" s="484">
        <v>7914.0064962590186</v>
      </c>
      <c r="CG57" s="485">
        <v>8255.8203528875893</v>
      </c>
    </row>
    <row r="58" spans="1:85" s="42" customFormat="1" x14ac:dyDescent="0.35">
      <c r="A58" s="104"/>
      <c r="B58" s="201" t="s">
        <v>863</v>
      </c>
      <c r="D58" s="484" t="s">
        <v>615</v>
      </c>
      <c r="E58" s="484" t="s">
        <v>615</v>
      </c>
      <c r="F58" s="484" t="s">
        <v>615</v>
      </c>
      <c r="G58" s="484" t="s">
        <v>615</v>
      </c>
      <c r="H58" s="484" t="s">
        <v>615</v>
      </c>
      <c r="I58" s="484" t="s">
        <v>615</v>
      </c>
      <c r="J58" s="484" t="s">
        <v>615</v>
      </c>
      <c r="K58" s="484" t="s">
        <v>615</v>
      </c>
      <c r="L58" s="484" t="s">
        <v>615</v>
      </c>
      <c r="M58" s="484" t="s">
        <v>615</v>
      </c>
      <c r="N58" s="484" t="s">
        <v>615</v>
      </c>
      <c r="O58" s="484" t="s">
        <v>615</v>
      </c>
      <c r="P58" s="484" t="s">
        <v>615</v>
      </c>
      <c r="Q58" s="484" t="s">
        <v>615</v>
      </c>
      <c r="R58" s="484" t="s">
        <v>615</v>
      </c>
      <c r="S58" s="484" t="s">
        <v>615</v>
      </c>
      <c r="T58" s="484" t="s">
        <v>615</v>
      </c>
      <c r="U58" s="484" t="s">
        <v>615</v>
      </c>
      <c r="V58" s="484" t="s">
        <v>615</v>
      </c>
      <c r="W58" s="484" t="s">
        <v>615</v>
      </c>
      <c r="X58" s="484" t="s">
        <v>615</v>
      </c>
      <c r="Y58" s="484" t="s">
        <v>615</v>
      </c>
      <c r="Z58" s="484" t="s">
        <v>615</v>
      </c>
      <c r="AA58" s="484" t="s">
        <v>615</v>
      </c>
      <c r="AB58" s="484" t="s">
        <v>615</v>
      </c>
      <c r="AC58" s="484" t="s">
        <v>615</v>
      </c>
      <c r="AD58" s="484" t="s">
        <v>615</v>
      </c>
      <c r="AE58" s="484" t="s">
        <v>615</v>
      </c>
      <c r="AF58" s="484" t="s">
        <v>615</v>
      </c>
      <c r="AG58" s="484" t="s">
        <v>615</v>
      </c>
      <c r="AH58" s="484" t="s">
        <v>615</v>
      </c>
      <c r="AI58" s="484" t="s">
        <v>615</v>
      </c>
      <c r="AJ58" s="484" t="s">
        <v>615</v>
      </c>
      <c r="AK58" s="484" t="s">
        <v>615</v>
      </c>
      <c r="AL58" s="484" t="s">
        <v>615</v>
      </c>
      <c r="AM58" s="484" t="s">
        <v>615</v>
      </c>
      <c r="AN58" s="484" t="s">
        <v>615</v>
      </c>
      <c r="AO58" s="484" t="s">
        <v>615</v>
      </c>
      <c r="AP58" s="484" t="s">
        <v>615</v>
      </c>
      <c r="AQ58" s="484" t="s">
        <v>615</v>
      </c>
      <c r="AR58" s="484" t="s">
        <v>615</v>
      </c>
      <c r="AS58" s="484" t="s">
        <v>615</v>
      </c>
      <c r="AT58" s="484" t="s">
        <v>615</v>
      </c>
      <c r="AU58" s="484" t="s">
        <v>615</v>
      </c>
      <c r="AV58" s="484" t="s">
        <v>615</v>
      </c>
      <c r="AW58" s="484" t="s">
        <v>615</v>
      </c>
      <c r="AX58" s="484">
        <v>97.835934361254431</v>
      </c>
      <c r="AY58" s="484">
        <v>92.96147905233147</v>
      </c>
      <c r="AZ58" s="484">
        <v>95.657403645544264</v>
      </c>
      <c r="BA58" s="484">
        <v>90.424803879432829</v>
      </c>
      <c r="BB58" s="484">
        <v>106.58802431385607</v>
      </c>
      <c r="BC58" s="484">
        <v>116.47249782937627</v>
      </c>
      <c r="BD58" s="484">
        <v>125.77455034379273</v>
      </c>
      <c r="BE58" s="484">
        <v>168.56066903013232</v>
      </c>
      <c r="BF58" s="484">
        <v>232.54356990385213</v>
      </c>
      <c r="BG58" s="484">
        <v>301.1443687413348</v>
      </c>
      <c r="BH58" s="484">
        <v>446.74966326556677</v>
      </c>
      <c r="BI58" s="484">
        <v>543.66435000000001</v>
      </c>
      <c r="BJ58" s="484">
        <v>611.69554699999992</v>
      </c>
      <c r="BK58" s="484">
        <v>646.66085999999996</v>
      </c>
      <c r="BL58" s="484">
        <v>596.97222399999998</v>
      </c>
      <c r="BM58" s="484">
        <v>527.91480200000001</v>
      </c>
      <c r="BN58" s="484">
        <v>451.205443</v>
      </c>
      <c r="BO58" s="484">
        <v>478.69337500000006</v>
      </c>
      <c r="BP58" s="484">
        <v>516.43352000000016</v>
      </c>
      <c r="BQ58" s="484">
        <v>557.09083299999986</v>
      </c>
      <c r="BR58" s="484">
        <v>585.29426899999999</v>
      </c>
      <c r="BS58" s="484">
        <v>633.61245500000007</v>
      </c>
      <c r="BT58" s="484">
        <v>663.14482100000009</v>
      </c>
      <c r="BU58" s="484">
        <v>566.02567199999999</v>
      </c>
      <c r="BV58" s="484">
        <v>608.47759739999992</v>
      </c>
      <c r="BW58" s="484">
        <v>654.11341720499991</v>
      </c>
      <c r="BX58" s="484">
        <v>763.61144999999988</v>
      </c>
      <c r="BY58" s="484">
        <v>747.99928774979594</v>
      </c>
      <c r="BZ58" s="484">
        <v>779.02574864999553</v>
      </c>
      <c r="CA58" s="484">
        <v>839.73639239212412</v>
      </c>
      <c r="CB58" s="484">
        <v>796.21743321890426</v>
      </c>
      <c r="CC58" s="484">
        <v>776.30052773883142</v>
      </c>
      <c r="CD58" s="484">
        <v>804.9299658737541</v>
      </c>
      <c r="CE58" s="484">
        <v>849.7420219658203</v>
      </c>
      <c r="CF58" s="484">
        <v>907.96363274019348</v>
      </c>
      <c r="CG58" s="485">
        <v>988.22723740641425</v>
      </c>
    </row>
    <row r="59" spans="1:85" s="42" customFormat="1" x14ac:dyDescent="0.35">
      <c r="A59" s="104"/>
      <c r="B59" s="201" t="s">
        <v>864</v>
      </c>
      <c r="D59" s="484" t="s">
        <v>615</v>
      </c>
      <c r="E59" s="484" t="s">
        <v>615</v>
      </c>
      <c r="F59" s="484" t="s">
        <v>615</v>
      </c>
      <c r="G59" s="484" t="s">
        <v>615</v>
      </c>
      <c r="H59" s="484" t="s">
        <v>615</v>
      </c>
      <c r="I59" s="484" t="s">
        <v>615</v>
      </c>
      <c r="J59" s="484" t="s">
        <v>615</v>
      </c>
      <c r="K59" s="484" t="s">
        <v>615</v>
      </c>
      <c r="L59" s="484" t="s">
        <v>615</v>
      </c>
      <c r="M59" s="484" t="s">
        <v>615</v>
      </c>
      <c r="N59" s="484" t="s">
        <v>615</v>
      </c>
      <c r="O59" s="484" t="s">
        <v>615</v>
      </c>
      <c r="P59" s="484" t="s">
        <v>615</v>
      </c>
      <c r="Q59" s="484" t="s">
        <v>615</v>
      </c>
      <c r="R59" s="484" t="s">
        <v>615</v>
      </c>
      <c r="S59" s="484" t="s">
        <v>615</v>
      </c>
      <c r="T59" s="484" t="s">
        <v>615</v>
      </c>
      <c r="U59" s="484" t="s">
        <v>615</v>
      </c>
      <c r="V59" s="484" t="s">
        <v>615</v>
      </c>
      <c r="W59" s="484" t="s">
        <v>615</v>
      </c>
      <c r="X59" s="484" t="s">
        <v>615</v>
      </c>
      <c r="Y59" s="484" t="s">
        <v>615</v>
      </c>
      <c r="Z59" s="484" t="s">
        <v>615</v>
      </c>
      <c r="AA59" s="484" t="s">
        <v>615</v>
      </c>
      <c r="AB59" s="484" t="s">
        <v>615</v>
      </c>
      <c r="AC59" s="484" t="s">
        <v>615</v>
      </c>
      <c r="AD59" s="484" t="s">
        <v>615</v>
      </c>
      <c r="AE59" s="484" t="s">
        <v>615</v>
      </c>
      <c r="AF59" s="484" t="s">
        <v>615</v>
      </c>
      <c r="AG59" s="484" t="s">
        <v>615</v>
      </c>
      <c r="AH59" s="484" t="s">
        <v>615</v>
      </c>
      <c r="AI59" s="484" t="s">
        <v>615</v>
      </c>
      <c r="AJ59" s="484" t="s">
        <v>615</v>
      </c>
      <c r="AK59" s="484" t="s">
        <v>615</v>
      </c>
      <c r="AL59" s="484" t="s">
        <v>615</v>
      </c>
      <c r="AM59" s="484" t="s">
        <v>615</v>
      </c>
      <c r="AN59" s="484" t="s">
        <v>615</v>
      </c>
      <c r="AO59" s="484" t="s">
        <v>615</v>
      </c>
      <c r="AP59" s="484" t="s">
        <v>615</v>
      </c>
      <c r="AQ59" s="484" t="s">
        <v>615</v>
      </c>
      <c r="AR59" s="484" t="s">
        <v>615</v>
      </c>
      <c r="AS59" s="484" t="s">
        <v>615</v>
      </c>
      <c r="AT59" s="484" t="s">
        <v>615</v>
      </c>
      <c r="AU59" s="484" t="s">
        <v>615</v>
      </c>
      <c r="AV59" s="484" t="s">
        <v>615</v>
      </c>
      <c r="AW59" s="484" t="s">
        <v>615</v>
      </c>
      <c r="AX59" s="484">
        <v>586.10332584499997</v>
      </c>
      <c r="AY59" s="484">
        <v>589.88593776500011</v>
      </c>
      <c r="AZ59" s="484">
        <v>619.38313743499998</v>
      </c>
      <c r="BA59" s="484">
        <v>643.84907910517018</v>
      </c>
      <c r="BB59" s="484">
        <v>644.63652665645463</v>
      </c>
      <c r="BC59" s="484">
        <v>643.02418557499993</v>
      </c>
      <c r="BD59" s="484">
        <v>644.20562771000004</v>
      </c>
      <c r="BE59" s="484">
        <v>654.49670935500001</v>
      </c>
      <c r="BF59" s="484">
        <v>683.16951500000005</v>
      </c>
      <c r="BG59" s="484">
        <v>491.732078</v>
      </c>
      <c r="BH59" s="484">
        <v>4545.182992</v>
      </c>
      <c r="BI59" s="484">
        <v>4516.9242370000011</v>
      </c>
      <c r="BJ59" s="484">
        <v>4592.3115940000016</v>
      </c>
      <c r="BK59" s="484">
        <v>4655.7460620000002</v>
      </c>
      <c r="BL59" s="484">
        <v>4614.1845000000012</v>
      </c>
      <c r="BM59" s="484">
        <v>4794.9204830000017</v>
      </c>
      <c r="BN59" s="484">
        <v>4822.0022060000001</v>
      </c>
      <c r="BO59" s="484">
        <v>4973.1611050000001</v>
      </c>
      <c r="BP59" s="484">
        <v>5232.7588130000004</v>
      </c>
      <c r="BQ59" s="484">
        <v>5258.7335790000016</v>
      </c>
      <c r="BR59" s="484">
        <v>5259.7916759999998</v>
      </c>
      <c r="BS59" s="484">
        <v>5163.1988570000003</v>
      </c>
      <c r="BT59" s="484">
        <v>4979.1119610000005</v>
      </c>
      <c r="BU59" s="484">
        <v>4711.7091439999995</v>
      </c>
      <c r="BV59" s="484">
        <v>4380.6619635999978</v>
      </c>
      <c r="BW59" s="484">
        <v>3958.2844967949995</v>
      </c>
      <c r="BX59" s="484">
        <v>3652.734656000001</v>
      </c>
      <c r="BY59" s="484">
        <v>3399.69851828026</v>
      </c>
      <c r="BZ59" s="484">
        <v>3274.9138589587501</v>
      </c>
      <c r="CA59" s="484">
        <v>3282.8167362150557</v>
      </c>
      <c r="CB59" s="484">
        <v>3068.3389260199169</v>
      </c>
      <c r="CC59" s="484">
        <v>2343.6611617292533</v>
      </c>
      <c r="CD59" s="484">
        <v>2192.1542170707826</v>
      </c>
      <c r="CE59" s="484">
        <v>2210.1279516978784</v>
      </c>
      <c r="CF59" s="484">
        <v>2248.9750058028776</v>
      </c>
      <c r="CG59" s="485">
        <v>2326.983251287018</v>
      </c>
    </row>
    <row r="60" spans="1:85" s="42" customFormat="1" ht="24.75" customHeight="1" x14ac:dyDescent="0.35">
      <c r="A60" s="104"/>
      <c r="B60" s="62" t="s">
        <v>823</v>
      </c>
      <c r="D60" s="484">
        <f t="shared" ref="D60:AI60" si="22">SUM(D61:D63)</f>
        <v>0</v>
      </c>
      <c r="E60" s="484">
        <f t="shared" si="22"/>
        <v>0</v>
      </c>
      <c r="F60" s="484">
        <f t="shared" si="22"/>
        <v>0</v>
      </c>
      <c r="G60" s="484">
        <f t="shared" si="22"/>
        <v>0</v>
      </c>
      <c r="H60" s="484">
        <f t="shared" si="22"/>
        <v>0</v>
      </c>
      <c r="I60" s="484">
        <f t="shared" si="22"/>
        <v>0</v>
      </c>
      <c r="J60" s="484">
        <f t="shared" si="22"/>
        <v>0</v>
      </c>
      <c r="K60" s="484">
        <f t="shared" si="22"/>
        <v>0</v>
      </c>
      <c r="L60" s="484">
        <f t="shared" si="22"/>
        <v>0</v>
      </c>
      <c r="M60" s="484">
        <f t="shared" si="22"/>
        <v>0</v>
      </c>
      <c r="N60" s="484">
        <f t="shared" si="22"/>
        <v>0</v>
      </c>
      <c r="O60" s="484">
        <f t="shared" si="22"/>
        <v>0</v>
      </c>
      <c r="P60" s="484">
        <f t="shared" si="22"/>
        <v>0</v>
      </c>
      <c r="Q60" s="484">
        <f t="shared" si="22"/>
        <v>0</v>
      </c>
      <c r="R60" s="484">
        <f t="shared" si="22"/>
        <v>0</v>
      </c>
      <c r="S60" s="484">
        <f t="shared" si="22"/>
        <v>0</v>
      </c>
      <c r="T60" s="484">
        <f t="shared" si="22"/>
        <v>0</v>
      </c>
      <c r="U60" s="484">
        <f t="shared" si="22"/>
        <v>0</v>
      </c>
      <c r="V60" s="484">
        <f t="shared" si="22"/>
        <v>0</v>
      </c>
      <c r="W60" s="484">
        <f t="shared" si="22"/>
        <v>0</v>
      </c>
      <c r="X60" s="484">
        <f t="shared" si="22"/>
        <v>0</v>
      </c>
      <c r="Y60" s="484">
        <f t="shared" si="22"/>
        <v>0</v>
      </c>
      <c r="Z60" s="484">
        <f t="shared" si="22"/>
        <v>0</v>
      </c>
      <c r="AA60" s="484">
        <f t="shared" si="22"/>
        <v>0</v>
      </c>
      <c r="AB60" s="484">
        <f t="shared" si="22"/>
        <v>0</v>
      </c>
      <c r="AC60" s="484">
        <f t="shared" si="22"/>
        <v>0</v>
      </c>
      <c r="AD60" s="484">
        <f t="shared" si="22"/>
        <v>0</v>
      </c>
      <c r="AE60" s="484">
        <f t="shared" si="22"/>
        <v>0</v>
      </c>
      <c r="AF60" s="484">
        <f t="shared" si="22"/>
        <v>0</v>
      </c>
      <c r="AG60" s="484">
        <f t="shared" si="22"/>
        <v>0</v>
      </c>
      <c r="AH60" s="484">
        <f t="shared" si="22"/>
        <v>0</v>
      </c>
      <c r="AI60" s="484">
        <f t="shared" si="22"/>
        <v>0</v>
      </c>
      <c r="AJ60" s="484">
        <f t="shared" ref="AJ60:BO60" si="23">SUM(AJ61:AJ63)</f>
        <v>0</v>
      </c>
      <c r="AK60" s="484">
        <f t="shared" si="23"/>
        <v>0</v>
      </c>
      <c r="AL60" s="484">
        <f t="shared" si="23"/>
        <v>0</v>
      </c>
      <c r="AM60" s="484">
        <f t="shared" si="23"/>
        <v>0</v>
      </c>
      <c r="AN60" s="484">
        <f t="shared" si="23"/>
        <v>0</v>
      </c>
      <c r="AO60" s="484">
        <f t="shared" si="23"/>
        <v>0</v>
      </c>
      <c r="AP60" s="484">
        <f t="shared" si="23"/>
        <v>0</v>
      </c>
      <c r="AQ60" s="484">
        <f t="shared" si="23"/>
        <v>0</v>
      </c>
      <c r="AR60" s="484">
        <f t="shared" si="23"/>
        <v>0</v>
      </c>
      <c r="AS60" s="484">
        <f t="shared" si="23"/>
        <v>0</v>
      </c>
      <c r="AT60" s="484">
        <f t="shared" si="23"/>
        <v>0</v>
      </c>
      <c r="AU60" s="484">
        <f t="shared" si="23"/>
        <v>3649.9919999999997</v>
      </c>
      <c r="AV60" s="484">
        <f t="shared" si="23"/>
        <v>4276.851999999999</v>
      </c>
      <c r="AW60" s="484">
        <f t="shared" si="23"/>
        <v>4762.6290000000017</v>
      </c>
      <c r="AX60" s="484">
        <f t="shared" si="23"/>
        <v>4989.8812429248146</v>
      </c>
      <c r="AY60" s="484">
        <f t="shared" si="23"/>
        <v>5223.2227532525258</v>
      </c>
      <c r="AZ60" s="484">
        <f t="shared" si="23"/>
        <v>5350.8740169194498</v>
      </c>
      <c r="BA60" s="484">
        <f t="shared" si="23"/>
        <v>5222.6900781605664</v>
      </c>
      <c r="BB60" s="484">
        <f t="shared" si="23"/>
        <v>5106.1262210770974</v>
      </c>
      <c r="BC60" s="484">
        <f t="shared" si="23"/>
        <v>5057.0168972702568</v>
      </c>
      <c r="BD60" s="484">
        <f t="shared" si="23"/>
        <v>4981.3293010757343</v>
      </c>
      <c r="BE60" s="484">
        <f t="shared" si="23"/>
        <v>4961.6985451279334</v>
      </c>
      <c r="BF60" s="484">
        <f t="shared" si="23"/>
        <v>5036.3023338939556</v>
      </c>
      <c r="BG60" s="484">
        <f t="shared" si="23"/>
        <v>4791.5473475060626</v>
      </c>
      <c r="BH60" s="484">
        <f t="shared" si="23"/>
        <v>352.83686502826782</v>
      </c>
      <c r="BI60" s="484">
        <f t="shared" si="23"/>
        <v>370.8638349999992</v>
      </c>
      <c r="BJ60" s="484">
        <f t="shared" si="23"/>
        <v>342.7063180000041</v>
      </c>
      <c r="BK60" s="484">
        <f t="shared" si="23"/>
        <v>321.65414699999565</v>
      </c>
      <c r="BL60" s="484">
        <f t="shared" si="23"/>
        <v>348.23900200000571</v>
      </c>
      <c r="BM60" s="484">
        <f t="shared" si="23"/>
        <v>386.0307610000018</v>
      </c>
      <c r="BN60" s="484">
        <f t="shared" si="23"/>
        <v>399.49913500000184</v>
      </c>
      <c r="BO60" s="484">
        <f t="shared" si="23"/>
        <v>433.20464900001389</v>
      </c>
      <c r="BP60" s="484">
        <f t="shared" ref="BP60:CG60" si="24">SUM(BP61:BP63)</f>
        <v>446.92571600000156</v>
      </c>
      <c r="BQ60" s="484">
        <f t="shared" si="24"/>
        <v>470.89298200000121</v>
      </c>
      <c r="BR60" s="484">
        <f t="shared" si="24"/>
        <v>563.96805599999789</v>
      </c>
      <c r="BS60" s="484">
        <f t="shared" si="24"/>
        <v>628.2659879999992</v>
      </c>
      <c r="BT60" s="484">
        <f t="shared" si="24"/>
        <v>546.10436500000287</v>
      </c>
      <c r="BU60" s="484">
        <f t="shared" si="24"/>
        <v>624.77080199999909</v>
      </c>
      <c r="BV60" s="484">
        <f t="shared" si="24"/>
        <v>533.01791499999672</v>
      </c>
      <c r="BW60" s="484">
        <f t="shared" si="24"/>
        <v>496.51820399999997</v>
      </c>
      <c r="BX60" s="484">
        <f t="shared" si="24"/>
        <v>456.0425480000049</v>
      </c>
      <c r="BY60" s="484">
        <f t="shared" si="24"/>
        <v>502.48501104114257</v>
      </c>
      <c r="BZ60" s="484">
        <f t="shared" si="24"/>
        <v>578.73585277024722</v>
      </c>
      <c r="CA60" s="484">
        <f t="shared" si="24"/>
        <v>715.18356862462133</v>
      </c>
      <c r="CB60" s="484">
        <f t="shared" si="24"/>
        <v>648.81436884381219</v>
      </c>
      <c r="CC60" s="484">
        <f t="shared" si="24"/>
        <v>605.91721452173442</v>
      </c>
      <c r="CD60" s="484">
        <f t="shared" si="24"/>
        <v>614.29208404295969</v>
      </c>
      <c r="CE60" s="484">
        <f t="shared" si="24"/>
        <v>623.3690559741608</v>
      </c>
      <c r="CF60" s="484">
        <f t="shared" si="24"/>
        <v>622.70246463512012</v>
      </c>
      <c r="CG60" s="485">
        <f t="shared" si="24"/>
        <v>620.23066356152049</v>
      </c>
    </row>
    <row r="61" spans="1:85" s="42" customFormat="1" x14ac:dyDescent="0.35">
      <c r="A61" s="104"/>
      <c r="B61" s="201" t="s">
        <v>865</v>
      </c>
      <c r="D61" s="484" t="s">
        <v>615</v>
      </c>
      <c r="E61" s="484" t="s">
        <v>615</v>
      </c>
      <c r="F61" s="484" t="s">
        <v>615</v>
      </c>
      <c r="G61" s="484" t="s">
        <v>615</v>
      </c>
      <c r="H61" s="484" t="s">
        <v>615</v>
      </c>
      <c r="I61" s="484" t="s">
        <v>615</v>
      </c>
      <c r="J61" s="484" t="s">
        <v>615</v>
      </c>
      <c r="K61" s="484" t="s">
        <v>615</v>
      </c>
      <c r="L61" s="484" t="s">
        <v>615</v>
      </c>
      <c r="M61" s="484" t="s">
        <v>615</v>
      </c>
      <c r="N61" s="484" t="s">
        <v>615</v>
      </c>
      <c r="O61" s="484" t="s">
        <v>615</v>
      </c>
      <c r="P61" s="484" t="s">
        <v>615</v>
      </c>
      <c r="Q61" s="484" t="s">
        <v>615</v>
      </c>
      <c r="R61" s="484" t="s">
        <v>615</v>
      </c>
      <c r="S61" s="484" t="s">
        <v>615</v>
      </c>
      <c r="T61" s="484" t="s">
        <v>615</v>
      </c>
      <c r="U61" s="484" t="s">
        <v>615</v>
      </c>
      <c r="V61" s="484" t="s">
        <v>615</v>
      </c>
      <c r="W61" s="484" t="s">
        <v>615</v>
      </c>
      <c r="X61" s="484" t="s">
        <v>615</v>
      </c>
      <c r="Y61" s="484" t="s">
        <v>615</v>
      </c>
      <c r="Z61" s="484" t="s">
        <v>615</v>
      </c>
      <c r="AA61" s="484" t="s">
        <v>615</v>
      </c>
      <c r="AB61" s="484" t="s">
        <v>615</v>
      </c>
      <c r="AC61" s="484" t="s">
        <v>615</v>
      </c>
      <c r="AD61" s="484" t="s">
        <v>615</v>
      </c>
      <c r="AE61" s="484" t="s">
        <v>615</v>
      </c>
      <c r="AF61" s="484" t="s">
        <v>615</v>
      </c>
      <c r="AG61" s="484" t="s">
        <v>615</v>
      </c>
      <c r="AH61" s="484" t="s">
        <v>615</v>
      </c>
      <c r="AI61" s="484" t="s">
        <v>615</v>
      </c>
      <c r="AJ61" s="484" t="s">
        <v>615</v>
      </c>
      <c r="AK61" s="484" t="s">
        <v>615</v>
      </c>
      <c r="AL61" s="484" t="s">
        <v>615</v>
      </c>
      <c r="AM61" s="484" t="s">
        <v>615</v>
      </c>
      <c r="AN61" s="484" t="s">
        <v>615</v>
      </c>
      <c r="AO61" s="484" t="s">
        <v>615</v>
      </c>
      <c r="AP61" s="484" t="s">
        <v>615</v>
      </c>
      <c r="AQ61" s="484" t="s">
        <v>615</v>
      </c>
      <c r="AR61" s="484" t="s">
        <v>615</v>
      </c>
      <c r="AS61" s="484" t="s">
        <v>615</v>
      </c>
      <c r="AT61" s="484" t="s">
        <v>615</v>
      </c>
      <c r="AU61" s="484">
        <v>3114.1550000000002</v>
      </c>
      <c r="AV61" s="484">
        <v>3633.5120000000002</v>
      </c>
      <c r="AW61" s="484">
        <v>4037.9810000000002</v>
      </c>
      <c r="AX61" s="484">
        <v>4226.3026981393186</v>
      </c>
      <c r="AY61" s="484">
        <v>4421.0604006604308</v>
      </c>
      <c r="AZ61" s="484">
        <v>4534.5630379493414</v>
      </c>
      <c r="BA61" s="484">
        <v>4441.312006402869</v>
      </c>
      <c r="BB61" s="484">
        <v>4315.8404802199366</v>
      </c>
      <c r="BC61" s="484">
        <v>4240.8678359897649</v>
      </c>
      <c r="BD61" s="484">
        <v>4129.9407028060114</v>
      </c>
      <c r="BE61" s="484">
        <v>4079.0531644913372</v>
      </c>
      <c r="BF61" s="484">
        <v>4096.7528282306994</v>
      </c>
      <c r="BG61" s="484">
        <v>3844.8726073335538</v>
      </c>
      <c r="BH61" s="484" t="s">
        <v>615</v>
      </c>
      <c r="BI61" s="484" t="s">
        <v>615</v>
      </c>
      <c r="BJ61" s="484" t="s">
        <v>615</v>
      </c>
      <c r="BK61" s="484" t="s">
        <v>615</v>
      </c>
      <c r="BL61" s="484" t="s">
        <v>615</v>
      </c>
      <c r="BM61" s="484" t="s">
        <v>615</v>
      </c>
      <c r="BN61" s="484" t="s">
        <v>615</v>
      </c>
      <c r="BO61" s="484" t="s">
        <v>615</v>
      </c>
      <c r="BP61" s="484" t="s">
        <v>615</v>
      </c>
      <c r="BQ61" s="484" t="s">
        <v>615</v>
      </c>
      <c r="BR61" s="484" t="s">
        <v>615</v>
      </c>
      <c r="BS61" s="484" t="s">
        <v>615</v>
      </c>
      <c r="BT61" s="484" t="s">
        <v>615</v>
      </c>
      <c r="BU61" s="484" t="s">
        <v>615</v>
      </c>
      <c r="BV61" s="484" t="s">
        <v>615</v>
      </c>
      <c r="BW61" s="484" t="s">
        <v>615</v>
      </c>
      <c r="BX61" s="484" t="s">
        <v>615</v>
      </c>
      <c r="BY61" s="484" t="s">
        <v>615</v>
      </c>
      <c r="BZ61" s="484" t="s">
        <v>615</v>
      </c>
      <c r="CA61" s="484" t="s">
        <v>615</v>
      </c>
      <c r="CB61" s="484" t="s">
        <v>615</v>
      </c>
      <c r="CC61" s="484" t="s">
        <v>615</v>
      </c>
      <c r="CD61" s="484" t="s">
        <v>615</v>
      </c>
      <c r="CE61" s="484" t="s">
        <v>615</v>
      </c>
      <c r="CF61" s="484" t="s">
        <v>615</v>
      </c>
      <c r="CG61" s="485" t="s">
        <v>615</v>
      </c>
    </row>
    <row r="62" spans="1:85" s="42" customFormat="1" x14ac:dyDescent="0.35">
      <c r="A62" s="104"/>
      <c r="B62" s="201" t="s">
        <v>866</v>
      </c>
      <c r="D62" s="484" t="s">
        <v>615</v>
      </c>
      <c r="E62" s="484" t="s">
        <v>615</v>
      </c>
      <c r="F62" s="484" t="s">
        <v>615</v>
      </c>
      <c r="G62" s="484" t="s">
        <v>615</v>
      </c>
      <c r="H62" s="484" t="s">
        <v>615</v>
      </c>
      <c r="I62" s="484" t="s">
        <v>615</v>
      </c>
      <c r="J62" s="484" t="s">
        <v>615</v>
      </c>
      <c r="K62" s="484" t="s">
        <v>615</v>
      </c>
      <c r="L62" s="484" t="s">
        <v>615</v>
      </c>
      <c r="M62" s="484" t="s">
        <v>615</v>
      </c>
      <c r="N62" s="484" t="s">
        <v>615</v>
      </c>
      <c r="O62" s="484" t="s">
        <v>615</v>
      </c>
      <c r="P62" s="484" t="s">
        <v>615</v>
      </c>
      <c r="Q62" s="484" t="s">
        <v>615</v>
      </c>
      <c r="R62" s="484" t="s">
        <v>615</v>
      </c>
      <c r="S62" s="484" t="s">
        <v>615</v>
      </c>
      <c r="T62" s="484" t="s">
        <v>615</v>
      </c>
      <c r="U62" s="484" t="s">
        <v>615</v>
      </c>
      <c r="V62" s="484" t="s">
        <v>615</v>
      </c>
      <c r="W62" s="484" t="s">
        <v>615</v>
      </c>
      <c r="X62" s="484" t="s">
        <v>615</v>
      </c>
      <c r="Y62" s="484" t="s">
        <v>615</v>
      </c>
      <c r="Z62" s="484" t="s">
        <v>615</v>
      </c>
      <c r="AA62" s="484" t="s">
        <v>615</v>
      </c>
      <c r="AB62" s="484" t="s">
        <v>615</v>
      </c>
      <c r="AC62" s="484" t="s">
        <v>615</v>
      </c>
      <c r="AD62" s="484" t="s">
        <v>615</v>
      </c>
      <c r="AE62" s="484" t="s">
        <v>615</v>
      </c>
      <c r="AF62" s="484" t="s">
        <v>615</v>
      </c>
      <c r="AG62" s="484" t="s">
        <v>615</v>
      </c>
      <c r="AH62" s="484" t="s">
        <v>615</v>
      </c>
      <c r="AI62" s="484" t="s">
        <v>615</v>
      </c>
      <c r="AJ62" s="484" t="s">
        <v>615</v>
      </c>
      <c r="AK62" s="484" t="s">
        <v>615</v>
      </c>
      <c r="AL62" s="484" t="s">
        <v>615</v>
      </c>
      <c r="AM62" s="484" t="s">
        <v>615</v>
      </c>
      <c r="AN62" s="484" t="s">
        <v>615</v>
      </c>
      <c r="AO62" s="484" t="s">
        <v>615</v>
      </c>
      <c r="AP62" s="484" t="s">
        <v>615</v>
      </c>
      <c r="AQ62" s="484" t="s">
        <v>615</v>
      </c>
      <c r="AR62" s="484" t="s">
        <v>615</v>
      </c>
      <c r="AS62" s="484" t="s">
        <v>615</v>
      </c>
      <c r="AT62" s="484" t="s">
        <v>615</v>
      </c>
      <c r="AU62" s="484">
        <v>181.965</v>
      </c>
      <c r="AV62" s="484">
        <v>214.066</v>
      </c>
      <c r="AW62" s="484">
        <v>231.85599999999999</v>
      </c>
      <c r="AX62" s="484">
        <v>248.25138732470668</v>
      </c>
      <c r="AY62" s="484">
        <v>260.59597526855003</v>
      </c>
      <c r="AZ62" s="484">
        <v>269.42270267979103</v>
      </c>
      <c r="BA62" s="484">
        <v>266.82421889558537</v>
      </c>
      <c r="BB62" s="484">
        <v>265.2056659520656</v>
      </c>
      <c r="BC62" s="484">
        <v>266.9137775611797</v>
      </c>
      <c r="BD62" s="484">
        <v>268.83757781930126</v>
      </c>
      <c r="BE62" s="484">
        <v>272.36002185110834</v>
      </c>
      <c r="BF62" s="484">
        <v>282.06406816095773</v>
      </c>
      <c r="BG62" s="484">
        <v>289.39901345521349</v>
      </c>
      <c r="BH62" s="484" t="s">
        <v>615</v>
      </c>
      <c r="BI62" s="484" t="s">
        <v>615</v>
      </c>
      <c r="BJ62" s="484" t="s">
        <v>615</v>
      </c>
      <c r="BK62" s="484" t="s">
        <v>615</v>
      </c>
      <c r="BL62" s="484" t="s">
        <v>615</v>
      </c>
      <c r="BM62" s="484" t="s">
        <v>615</v>
      </c>
      <c r="BN62" s="484" t="s">
        <v>615</v>
      </c>
      <c r="BO62" s="484" t="s">
        <v>615</v>
      </c>
      <c r="BP62" s="484" t="s">
        <v>615</v>
      </c>
      <c r="BQ62" s="484" t="s">
        <v>615</v>
      </c>
      <c r="BR62" s="484" t="s">
        <v>615</v>
      </c>
      <c r="BS62" s="484" t="s">
        <v>615</v>
      </c>
      <c r="BT62" s="484" t="s">
        <v>615</v>
      </c>
      <c r="BU62" s="484" t="s">
        <v>615</v>
      </c>
      <c r="BV62" s="484" t="s">
        <v>615</v>
      </c>
      <c r="BW62" s="484" t="s">
        <v>615</v>
      </c>
      <c r="BX62" s="484" t="s">
        <v>615</v>
      </c>
      <c r="BY62" s="484" t="s">
        <v>615</v>
      </c>
      <c r="BZ62" s="484" t="s">
        <v>615</v>
      </c>
      <c r="CA62" s="484" t="s">
        <v>615</v>
      </c>
      <c r="CB62" s="484" t="s">
        <v>615</v>
      </c>
      <c r="CC62" s="484" t="s">
        <v>615</v>
      </c>
      <c r="CD62" s="484" t="s">
        <v>615</v>
      </c>
      <c r="CE62" s="484" t="s">
        <v>615</v>
      </c>
      <c r="CF62" s="484" t="s">
        <v>615</v>
      </c>
      <c r="CG62" s="485" t="s">
        <v>615</v>
      </c>
    </row>
    <row r="63" spans="1:85" s="78" customFormat="1" ht="24.75" customHeight="1" thickBot="1" x14ac:dyDescent="0.3">
      <c r="A63" s="639"/>
      <c r="B63" s="602" t="s">
        <v>867</v>
      </c>
      <c r="C63" s="203"/>
      <c r="D63" s="499" t="s">
        <v>615</v>
      </c>
      <c r="E63" s="499" t="s">
        <v>615</v>
      </c>
      <c r="F63" s="499" t="s">
        <v>615</v>
      </c>
      <c r="G63" s="499" t="s">
        <v>615</v>
      </c>
      <c r="H63" s="499" t="s">
        <v>615</v>
      </c>
      <c r="I63" s="499" t="s">
        <v>615</v>
      </c>
      <c r="J63" s="499" t="s">
        <v>615</v>
      </c>
      <c r="K63" s="499" t="s">
        <v>615</v>
      </c>
      <c r="L63" s="499" t="s">
        <v>615</v>
      </c>
      <c r="M63" s="499" t="s">
        <v>615</v>
      </c>
      <c r="N63" s="499" t="s">
        <v>615</v>
      </c>
      <c r="O63" s="499" t="s">
        <v>615</v>
      </c>
      <c r="P63" s="499" t="s">
        <v>615</v>
      </c>
      <c r="Q63" s="499" t="s">
        <v>615</v>
      </c>
      <c r="R63" s="499" t="s">
        <v>615</v>
      </c>
      <c r="S63" s="499" t="s">
        <v>615</v>
      </c>
      <c r="T63" s="499" t="s">
        <v>615</v>
      </c>
      <c r="U63" s="499" t="s">
        <v>615</v>
      </c>
      <c r="V63" s="499" t="s">
        <v>615</v>
      </c>
      <c r="W63" s="499" t="s">
        <v>615</v>
      </c>
      <c r="X63" s="499" t="s">
        <v>615</v>
      </c>
      <c r="Y63" s="499" t="s">
        <v>615</v>
      </c>
      <c r="Z63" s="499" t="s">
        <v>615</v>
      </c>
      <c r="AA63" s="499" t="s">
        <v>615</v>
      </c>
      <c r="AB63" s="499" t="s">
        <v>615</v>
      </c>
      <c r="AC63" s="499" t="s">
        <v>615</v>
      </c>
      <c r="AD63" s="499" t="s">
        <v>615</v>
      </c>
      <c r="AE63" s="499" t="s">
        <v>615</v>
      </c>
      <c r="AF63" s="499" t="s">
        <v>615</v>
      </c>
      <c r="AG63" s="499" t="s">
        <v>615</v>
      </c>
      <c r="AH63" s="499" t="s">
        <v>615</v>
      </c>
      <c r="AI63" s="499" t="s">
        <v>615</v>
      </c>
      <c r="AJ63" s="499" t="s">
        <v>615</v>
      </c>
      <c r="AK63" s="499" t="s">
        <v>615</v>
      </c>
      <c r="AL63" s="499" t="s">
        <v>615</v>
      </c>
      <c r="AM63" s="499" t="s">
        <v>615</v>
      </c>
      <c r="AN63" s="499" t="s">
        <v>615</v>
      </c>
      <c r="AO63" s="499" t="s">
        <v>615</v>
      </c>
      <c r="AP63" s="499" t="s">
        <v>615</v>
      </c>
      <c r="AQ63" s="499" t="s">
        <v>615</v>
      </c>
      <c r="AR63" s="499" t="s">
        <v>615</v>
      </c>
      <c r="AS63" s="499" t="s">
        <v>615</v>
      </c>
      <c r="AT63" s="499" t="s">
        <v>615</v>
      </c>
      <c r="AU63" s="499">
        <v>353.87199999999939</v>
      </c>
      <c r="AV63" s="499">
        <v>429.27399999999852</v>
      </c>
      <c r="AW63" s="499">
        <v>492.79200000000128</v>
      </c>
      <c r="AX63" s="499">
        <v>515.32715746078907</v>
      </c>
      <c r="AY63" s="499">
        <v>541.56637732354477</v>
      </c>
      <c r="AZ63" s="499">
        <v>546.888276290318</v>
      </c>
      <c r="BA63" s="499">
        <v>514.55385286211151</v>
      </c>
      <c r="BB63" s="499">
        <v>525.08007490509476</v>
      </c>
      <c r="BC63" s="499">
        <v>549.23528371931229</v>
      </c>
      <c r="BD63" s="499">
        <v>582.55102045042167</v>
      </c>
      <c r="BE63" s="499">
        <v>610.28535878548792</v>
      </c>
      <c r="BF63" s="499">
        <v>657.4854375022984</v>
      </c>
      <c r="BG63" s="499">
        <v>657.2757267172957</v>
      </c>
      <c r="BH63" s="499">
        <v>352.83686502826782</v>
      </c>
      <c r="BI63" s="499">
        <v>370.8638349999992</v>
      </c>
      <c r="BJ63" s="499">
        <v>342.7063180000041</v>
      </c>
      <c r="BK63" s="499">
        <v>321.65414699999565</v>
      </c>
      <c r="BL63" s="499">
        <v>348.23900200000571</v>
      </c>
      <c r="BM63" s="499">
        <v>386.0307610000018</v>
      </c>
      <c r="BN63" s="499">
        <v>399.49913500000184</v>
      </c>
      <c r="BO63" s="499">
        <v>433.20464900001389</v>
      </c>
      <c r="BP63" s="499">
        <v>446.92571600000156</v>
      </c>
      <c r="BQ63" s="499">
        <v>470.89298200000121</v>
      </c>
      <c r="BR63" s="499">
        <v>563.96805599999789</v>
      </c>
      <c r="BS63" s="499">
        <v>628.2659879999992</v>
      </c>
      <c r="BT63" s="499">
        <v>546.10436500000287</v>
      </c>
      <c r="BU63" s="499">
        <v>624.77080199999909</v>
      </c>
      <c r="BV63" s="499">
        <v>533.01791499999672</v>
      </c>
      <c r="BW63" s="499">
        <v>496.51820399999997</v>
      </c>
      <c r="BX63" s="499">
        <v>456.0425480000049</v>
      </c>
      <c r="BY63" s="499">
        <v>502.48501104114257</v>
      </c>
      <c r="BZ63" s="499">
        <v>578.73585277024722</v>
      </c>
      <c r="CA63" s="499">
        <v>715.18356862462133</v>
      </c>
      <c r="CB63" s="499">
        <v>648.81436884381219</v>
      </c>
      <c r="CC63" s="499">
        <v>605.91721452173442</v>
      </c>
      <c r="CD63" s="499">
        <v>614.29208404295969</v>
      </c>
      <c r="CE63" s="499">
        <v>623.3690559741608</v>
      </c>
      <c r="CF63" s="499">
        <v>622.70246463512012</v>
      </c>
      <c r="CG63" s="500">
        <v>620.23066356152049</v>
      </c>
    </row>
    <row r="64" spans="1:85" ht="26.25" customHeight="1" x14ac:dyDescent="0.35">
      <c r="A64" s="460"/>
      <c r="B64" s="107" t="s">
        <v>868</v>
      </c>
      <c r="C64" s="439"/>
      <c r="D64" s="40" t="s">
        <v>274</v>
      </c>
      <c r="E64" s="40" t="s">
        <v>275</v>
      </c>
      <c r="F64" s="40" t="s">
        <v>276</v>
      </c>
      <c r="G64" s="40" t="s">
        <v>277</v>
      </c>
      <c r="H64" s="40" t="s">
        <v>278</v>
      </c>
      <c r="I64" s="40" t="s">
        <v>279</v>
      </c>
      <c r="J64" s="40" t="s">
        <v>280</v>
      </c>
      <c r="K64" s="40" t="s">
        <v>281</v>
      </c>
      <c r="L64" s="40" t="s">
        <v>282</v>
      </c>
      <c r="M64" s="40" t="s">
        <v>283</v>
      </c>
      <c r="N64" s="40" t="s">
        <v>284</v>
      </c>
      <c r="O64" s="40" t="s">
        <v>285</v>
      </c>
      <c r="P64" s="40" t="s">
        <v>286</v>
      </c>
      <c r="Q64" s="40" t="s">
        <v>287</v>
      </c>
      <c r="R64" s="40" t="s">
        <v>288</v>
      </c>
      <c r="S64" s="40" t="s">
        <v>289</v>
      </c>
      <c r="T64" s="40" t="s">
        <v>290</v>
      </c>
      <c r="U64" s="40" t="s">
        <v>291</v>
      </c>
      <c r="V64" s="40" t="s">
        <v>292</v>
      </c>
      <c r="W64" s="40" t="s">
        <v>293</v>
      </c>
      <c r="X64" s="40" t="s">
        <v>294</v>
      </c>
      <c r="Y64" s="40" t="s">
        <v>295</v>
      </c>
      <c r="Z64" s="40" t="s">
        <v>296</v>
      </c>
      <c r="AA64" s="40" t="s">
        <v>297</v>
      </c>
      <c r="AB64" s="40" t="s">
        <v>298</v>
      </c>
      <c r="AC64" s="40" t="s">
        <v>299</v>
      </c>
      <c r="AD64" s="40" t="s">
        <v>300</v>
      </c>
      <c r="AE64" s="40" t="s">
        <v>301</v>
      </c>
      <c r="AF64" s="40" t="s">
        <v>302</v>
      </c>
      <c r="AG64" s="40" t="s">
        <v>303</v>
      </c>
      <c r="AH64" s="40" t="s">
        <v>304</v>
      </c>
      <c r="AI64" s="40" t="s">
        <v>305</v>
      </c>
      <c r="AJ64" s="40" t="s">
        <v>306</v>
      </c>
      <c r="AK64" s="40" t="s">
        <v>307</v>
      </c>
      <c r="AL64" s="40" t="s">
        <v>308</v>
      </c>
      <c r="AM64" s="40" t="s">
        <v>309</v>
      </c>
      <c r="AN64" s="40" t="s">
        <v>310</v>
      </c>
      <c r="AO64" s="40" t="s">
        <v>311</v>
      </c>
      <c r="AP64" s="40" t="s">
        <v>312</v>
      </c>
      <c r="AQ64" s="40" t="s">
        <v>313</v>
      </c>
      <c r="AR64" s="40" t="s">
        <v>314</v>
      </c>
      <c r="AS64" s="40" t="s">
        <v>315</v>
      </c>
      <c r="AT64" s="40" t="s">
        <v>316</v>
      </c>
      <c r="AU64" s="40" t="s">
        <v>317</v>
      </c>
      <c r="AV64" s="40" t="s">
        <v>318</v>
      </c>
      <c r="AW64" s="40" t="s">
        <v>319</v>
      </c>
      <c r="AX64" s="40" t="s">
        <v>320</v>
      </c>
      <c r="AY64" s="40" t="s">
        <v>211</v>
      </c>
      <c r="AZ64" s="40" t="s">
        <v>212</v>
      </c>
      <c r="BA64" s="40" t="s">
        <v>213</v>
      </c>
      <c r="BB64" s="40" t="s">
        <v>214</v>
      </c>
      <c r="BC64" s="40" t="s">
        <v>215</v>
      </c>
      <c r="BD64" s="40" t="s">
        <v>216</v>
      </c>
      <c r="BE64" s="40" t="s">
        <v>217</v>
      </c>
      <c r="BF64" s="40" t="s">
        <v>218</v>
      </c>
      <c r="BG64" s="40" t="s">
        <v>219</v>
      </c>
      <c r="BH64" s="40" t="s">
        <v>220</v>
      </c>
      <c r="BI64" s="40" t="s">
        <v>221</v>
      </c>
      <c r="BJ64" s="40" t="s">
        <v>222</v>
      </c>
      <c r="BK64" s="40" t="s">
        <v>223</v>
      </c>
      <c r="BL64" s="40" t="s">
        <v>224</v>
      </c>
      <c r="BM64" s="40" t="s">
        <v>225</v>
      </c>
      <c r="BN64" s="40" t="s">
        <v>226</v>
      </c>
      <c r="BO64" s="40" t="s">
        <v>227</v>
      </c>
      <c r="BP64" s="40" t="s">
        <v>228</v>
      </c>
      <c r="BQ64" s="40" t="s">
        <v>229</v>
      </c>
      <c r="BR64" s="40" t="s">
        <v>230</v>
      </c>
      <c r="BS64" s="40" t="s">
        <v>231</v>
      </c>
      <c r="BT64" s="40" t="s">
        <v>232</v>
      </c>
      <c r="BU64" s="40" t="s">
        <v>233</v>
      </c>
      <c r="BV64" s="40" t="s">
        <v>234</v>
      </c>
      <c r="BW64" s="40" t="s">
        <v>235</v>
      </c>
      <c r="BX64" s="40" t="s">
        <v>236</v>
      </c>
      <c r="BY64" s="40" t="s">
        <v>237</v>
      </c>
      <c r="BZ64" s="40" t="s">
        <v>238</v>
      </c>
      <c r="CA64" s="40" t="s">
        <v>239</v>
      </c>
      <c r="CB64" s="40" t="s">
        <v>240</v>
      </c>
      <c r="CC64" s="40" t="s">
        <v>241</v>
      </c>
      <c r="CD64" s="40" t="s">
        <v>242</v>
      </c>
      <c r="CE64" s="40" t="s">
        <v>243</v>
      </c>
      <c r="CF64" s="40" t="s">
        <v>244</v>
      </c>
      <c r="CG64" s="41" t="s">
        <v>245</v>
      </c>
    </row>
    <row r="65" spans="1:85" ht="15" customHeight="1" thickBot="1" x14ac:dyDescent="0.4">
      <c r="A65" s="460"/>
      <c r="B65" s="463" t="s">
        <v>869</v>
      </c>
      <c r="C65" s="478"/>
      <c r="D65" s="46" t="s">
        <v>247</v>
      </c>
      <c r="E65" s="46" t="s">
        <v>247</v>
      </c>
      <c r="F65" s="46" t="s">
        <v>247</v>
      </c>
      <c r="G65" s="46" t="s">
        <v>247</v>
      </c>
      <c r="H65" s="46" t="s">
        <v>247</v>
      </c>
      <c r="I65" s="46" t="s">
        <v>247</v>
      </c>
      <c r="J65" s="46" t="s">
        <v>247</v>
      </c>
      <c r="K65" s="46" t="s">
        <v>247</v>
      </c>
      <c r="L65" s="46" t="s">
        <v>247</v>
      </c>
      <c r="M65" s="46" t="s">
        <v>247</v>
      </c>
      <c r="N65" s="46" t="s">
        <v>247</v>
      </c>
      <c r="O65" s="46" t="s">
        <v>247</v>
      </c>
      <c r="P65" s="46" t="s">
        <v>247</v>
      </c>
      <c r="Q65" s="46" t="s">
        <v>247</v>
      </c>
      <c r="R65" s="46" t="s">
        <v>247</v>
      </c>
      <c r="S65" s="46" t="s">
        <v>247</v>
      </c>
      <c r="T65" s="46" t="s">
        <v>247</v>
      </c>
      <c r="U65" s="46" t="s">
        <v>247</v>
      </c>
      <c r="V65" s="46" t="s">
        <v>247</v>
      </c>
      <c r="W65" s="46" t="s">
        <v>247</v>
      </c>
      <c r="X65" s="46" t="s">
        <v>247</v>
      </c>
      <c r="Y65" s="46" t="s">
        <v>247</v>
      </c>
      <c r="Z65" s="46" t="s">
        <v>247</v>
      </c>
      <c r="AA65" s="46" t="s">
        <v>247</v>
      </c>
      <c r="AB65" s="46" t="s">
        <v>247</v>
      </c>
      <c r="AC65" s="46" t="s">
        <v>247</v>
      </c>
      <c r="AD65" s="46" t="s">
        <v>247</v>
      </c>
      <c r="AE65" s="46" t="s">
        <v>247</v>
      </c>
      <c r="AF65" s="46" t="s">
        <v>247</v>
      </c>
      <c r="AG65" s="46" t="s">
        <v>247</v>
      </c>
      <c r="AH65" s="46" t="s">
        <v>247</v>
      </c>
      <c r="AI65" s="46" t="s">
        <v>247</v>
      </c>
      <c r="AJ65" s="46" t="s">
        <v>247</v>
      </c>
      <c r="AK65" s="46" t="s">
        <v>247</v>
      </c>
      <c r="AL65" s="46" t="s">
        <v>247</v>
      </c>
      <c r="AM65" s="46" t="s">
        <v>247</v>
      </c>
      <c r="AN65" s="46" t="s">
        <v>247</v>
      </c>
      <c r="AO65" s="46" t="s">
        <v>247</v>
      </c>
      <c r="AP65" s="46" t="s">
        <v>247</v>
      </c>
      <c r="AQ65" s="46" t="s">
        <v>247</v>
      </c>
      <c r="AR65" s="46" t="s">
        <v>247</v>
      </c>
      <c r="AS65" s="46" t="s">
        <v>247</v>
      </c>
      <c r="AT65" s="46" t="s">
        <v>247</v>
      </c>
      <c r="AU65" s="46" t="s">
        <v>247</v>
      </c>
      <c r="AV65" s="46" t="s">
        <v>247</v>
      </c>
      <c r="AW65" s="46" t="s">
        <v>247</v>
      </c>
      <c r="AX65" s="46" t="s">
        <v>247</v>
      </c>
      <c r="AY65" s="46" t="s">
        <v>247</v>
      </c>
      <c r="AZ65" s="46" t="s">
        <v>247</v>
      </c>
      <c r="BA65" s="46" t="s">
        <v>247</v>
      </c>
      <c r="BB65" s="46" t="s">
        <v>247</v>
      </c>
      <c r="BC65" s="46" t="s">
        <v>247</v>
      </c>
      <c r="BD65" s="46" t="s">
        <v>247</v>
      </c>
      <c r="BE65" s="46" t="s">
        <v>247</v>
      </c>
      <c r="BF65" s="46" t="s">
        <v>247</v>
      </c>
      <c r="BG65" s="46" t="s">
        <v>247</v>
      </c>
      <c r="BH65" s="46" t="s">
        <v>247</v>
      </c>
      <c r="BI65" s="46" t="s">
        <v>247</v>
      </c>
      <c r="BJ65" s="46" t="s">
        <v>247</v>
      </c>
      <c r="BK65" s="46" t="s">
        <v>247</v>
      </c>
      <c r="BL65" s="46" t="s">
        <v>247</v>
      </c>
      <c r="BM65" s="46" t="s">
        <v>247</v>
      </c>
      <c r="BN65" s="46" t="s">
        <v>247</v>
      </c>
      <c r="BO65" s="46" t="s">
        <v>247</v>
      </c>
      <c r="BP65" s="46" t="s">
        <v>247</v>
      </c>
      <c r="BQ65" s="46" t="s">
        <v>247</v>
      </c>
      <c r="BR65" s="46" t="s">
        <v>247</v>
      </c>
      <c r="BS65" s="46" t="s">
        <v>247</v>
      </c>
      <c r="BT65" s="46" t="s">
        <v>247</v>
      </c>
      <c r="BU65" s="46" t="s">
        <v>247</v>
      </c>
      <c r="BV65" s="46" t="s">
        <v>247</v>
      </c>
      <c r="BW65" s="46" t="s">
        <v>247</v>
      </c>
      <c r="BX65" s="46" t="s">
        <v>247</v>
      </c>
      <c r="BY65" s="46" t="s">
        <v>247</v>
      </c>
      <c r="BZ65" s="46" t="s">
        <v>247</v>
      </c>
      <c r="CA65" s="46" t="s">
        <v>247</v>
      </c>
      <c r="CB65" s="46" t="s">
        <v>248</v>
      </c>
      <c r="CC65" s="46" t="s">
        <v>248</v>
      </c>
      <c r="CD65" s="46" t="s">
        <v>248</v>
      </c>
      <c r="CE65" s="46" t="s">
        <v>248</v>
      </c>
      <c r="CF65" s="46" t="s">
        <v>248</v>
      </c>
      <c r="CG65" s="47" t="s">
        <v>248</v>
      </c>
    </row>
    <row r="66" spans="1:85" s="252" customFormat="1" ht="24" customHeight="1" x14ac:dyDescent="0.35">
      <c r="A66" s="501"/>
      <c r="B66" s="107" t="s">
        <v>260</v>
      </c>
      <c r="C66" s="107"/>
      <c r="D66" s="624">
        <v>0</v>
      </c>
      <c r="E66" s="624">
        <v>0</v>
      </c>
      <c r="F66" s="624">
        <v>0</v>
      </c>
      <c r="G66" s="624">
        <v>0</v>
      </c>
      <c r="H66" s="624">
        <v>0</v>
      </c>
      <c r="I66" s="624">
        <v>0</v>
      </c>
      <c r="J66" s="624">
        <v>0</v>
      </c>
      <c r="K66" s="624">
        <v>0</v>
      </c>
      <c r="L66" s="624">
        <v>0</v>
      </c>
      <c r="M66" s="624">
        <v>0</v>
      </c>
      <c r="N66" s="624">
        <v>0</v>
      </c>
      <c r="O66" s="624">
        <v>0</v>
      </c>
      <c r="P66" s="624">
        <v>0</v>
      </c>
      <c r="Q66" s="624">
        <v>0</v>
      </c>
      <c r="R66" s="624">
        <v>0</v>
      </c>
      <c r="S66" s="624">
        <v>0</v>
      </c>
      <c r="T66" s="624">
        <v>0</v>
      </c>
      <c r="U66" s="624">
        <v>0</v>
      </c>
      <c r="V66" s="624">
        <v>0</v>
      </c>
      <c r="W66" s="624">
        <v>0</v>
      </c>
      <c r="X66" s="624">
        <v>0</v>
      </c>
      <c r="Y66" s="624">
        <v>0</v>
      </c>
      <c r="Z66" s="624">
        <v>365.28579945396467</v>
      </c>
      <c r="AA66" s="624">
        <v>308.72939106444102</v>
      </c>
      <c r="AB66" s="624">
        <v>1493.8145246712304</v>
      </c>
      <c r="AC66" s="624">
        <v>2942.4395931834429</v>
      </c>
      <c r="AD66" s="624">
        <v>1499.8040190899571</v>
      </c>
      <c r="AE66" s="624">
        <v>1694.1640551848429</v>
      </c>
      <c r="AF66" s="624">
        <v>1540.3790727674082</v>
      </c>
      <c r="AG66" s="624">
        <v>4608.5578632026636</v>
      </c>
      <c r="AH66" s="624">
        <v>4366.2642777324227</v>
      </c>
      <c r="AI66" s="624">
        <v>4108.9144641122048</v>
      </c>
      <c r="AJ66" s="624">
        <v>4455.4045017793242</v>
      </c>
      <c r="AK66" s="624">
        <v>6516.8734800707953</v>
      </c>
      <c r="AL66" s="624">
        <v>7801.1755985271375</v>
      </c>
      <c r="AM66" s="624">
        <v>8804.4963356447315</v>
      </c>
      <c r="AN66" s="624">
        <v>9366.5706090618551</v>
      </c>
      <c r="AO66" s="624">
        <v>9961.6935673296484</v>
      </c>
      <c r="AP66" s="624">
        <v>10291.046345330826</v>
      </c>
      <c r="AQ66" s="624">
        <v>10069.20047198154</v>
      </c>
      <c r="AR66" s="624">
        <v>9926.9217936166224</v>
      </c>
      <c r="AS66" s="624">
        <v>10441.400863964764</v>
      </c>
      <c r="AT66" s="624">
        <v>11596.140652402608</v>
      </c>
      <c r="AU66" s="624">
        <v>13648.063803416368</v>
      </c>
      <c r="AV66" s="624">
        <v>16317.584588351929</v>
      </c>
      <c r="AW66" s="624">
        <v>18718.089989965763</v>
      </c>
      <c r="AX66" s="624">
        <v>20184.166380912364</v>
      </c>
      <c r="AY66" s="624">
        <v>21058.243513872174</v>
      </c>
      <c r="AZ66" s="624">
        <v>21313.172667939903</v>
      </c>
      <c r="BA66" s="624">
        <v>20934.280003879765</v>
      </c>
      <c r="BB66" s="624">
        <v>20443.01497967049</v>
      </c>
      <c r="BC66" s="624">
        <v>20175.41179073304</v>
      </c>
      <c r="BD66" s="624">
        <v>20156.131208670042</v>
      </c>
      <c r="BE66" s="624">
        <v>20567.533264865269</v>
      </c>
      <c r="BF66" s="624">
        <v>21934.984053794684</v>
      </c>
      <c r="BG66" s="624">
        <v>20959.416216940273</v>
      </c>
      <c r="BH66" s="624">
        <v>21685.473190613593</v>
      </c>
      <c r="BI66" s="624">
        <v>22345.359075955424</v>
      </c>
      <c r="BJ66" s="624">
        <v>23185.342875003829</v>
      </c>
      <c r="BK66" s="624">
        <v>23995.938929163822</v>
      </c>
      <c r="BL66" s="624">
        <f t="shared" ref="BL66:CG66" si="25">SUM(BL67:BL70)</f>
        <v>25177.571130483993</v>
      </c>
      <c r="BM66" s="624">
        <f t="shared" si="25"/>
        <v>29034.851724705135</v>
      </c>
      <c r="BN66" s="624">
        <f t="shared" si="25"/>
        <v>30545.013445705688</v>
      </c>
      <c r="BO66" s="624">
        <f t="shared" si="25"/>
        <v>31966.049952133024</v>
      </c>
      <c r="BP66" s="624">
        <f t="shared" si="25"/>
        <v>32871.177704139453</v>
      </c>
      <c r="BQ66" s="624">
        <f t="shared" si="25"/>
        <v>32619.125951702685</v>
      </c>
      <c r="BR66" s="624">
        <f t="shared" si="25"/>
        <v>32421.031586627883</v>
      </c>
      <c r="BS66" s="624">
        <f t="shared" si="25"/>
        <v>32093.511568251681</v>
      </c>
      <c r="BT66" s="624">
        <f t="shared" si="25"/>
        <v>30345.019484396995</v>
      </c>
      <c r="BU66" s="624">
        <f t="shared" si="25"/>
        <v>28422.889553207242</v>
      </c>
      <c r="BV66" s="624">
        <f t="shared" si="25"/>
        <v>25875.196758586186</v>
      </c>
      <c r="BW66" s="624">
        <f t="shared" si="25"/>
        <v>29688.364163713119</v>
      </c>
      <c r="BX66" s="624">
        <f t="shared" si="25"/>
        <v>33617.667546619574</v>
      </c>
      <c r="BY66" s="624">
        <f t="shared" si="25"/>
        <v>34312.902002091258</v>
      </c>
      <c r="BZ66" s="624">
        <f t="shared" si="25"/>
        <v>32391.501298364077</v>
      </c>
      <c r="CA66" s="624">
        <f t="shared" si="25"/>
        <v>32762.844733044658</v>
      </c>
      <c r="CB66" s="624">
        <f t="shared" si="25"/>
        <v>35115.692450232586</v>
      </c>
      <c r="CC66" s="624">
        <f t="shared" si="25"/>
        <v>34265.324592900346</v>
      </c>
      <c r="CD66" s="624">
        <f t="shared" si="25"/>
        <v>34358.437118451504</v>
      </c>
      <c r="CE66" s="624">
        <f t="shared" si="25"/>
        <v>34518.921120806932</v>
      </c>
      <c r="CF66" s="624">
        <f t="shared" si="25"/>
        <v>34848.85058891213</v>
      </c>
      <c r="CG66" s="625">
        <f t="shared" si="25"/>
        <v>35531.96692054798</v>
      </c>
    </row>
    <row r="67" spans="1:85" x14ac:dyDescent="0.35">
      <c r="A67" s="632"/>
      <c r="B67" s="62" t="s">
        <v>836</v>
      </c>
      <c r="C67" s="42"/>
      <c r="D67" s="484"/>
      <c r="E67" s="484"/>
      <c r="F67" s="484"/>
      <c r="G67" s="484"/>
      <c r="H67" s="484"/>
      <c r="I67" s="484"/>
      <c r="J67" s="484"/>
      <c r="K67" s="484"/>
      <c r="L67" s="484"/>
      <c r="M67" s="484"/>
      <c r="N67" s="484"/>
      <c r="O67" s="484"/>
      <c r="P67" s="484"/>
      <c r="Q67" s="484"/>
      <c r="R67" s="484"/>
      <c r="S67" s="484"/>
      <c r="T67" s="484"/>
      <c r="U67" s="484"/>
      <c r="V67" s="484"/>
      <c r="W67" s="484"/>
      <c r="X67" s="484"/>
      <c r="Y67" s="484"/>
      <c r="Z67" s="484"/>
      <c r="AA67" s="484"/>
      <c r="AB67" s="484"/>
      <c r="AC67" s="484"/>
      <c r="AD67" s="484"/>
      <c r="AE67" s="484"/>
      <c r="AF67" s="484"/>
      <c r="AG67" s="484"/>
      <c r="AH67" s="484"/>
      <c r="AI67" s="484"/>
      <c r="AJ67" s="484"/>
      <c r="AK67" s="484"/>
      <c r="AL67" s="484"/>
      <c r="AM67" s="484"/>
      <c r="AN67" s="484"/>
      <c r="AO67" s="484"/>
      <c r="AP67" s="484"/>
      <c r="AQ67" s="484"/>
      <c r="AR67" s="484"/>
      <c r="AS67" s="484"/>
      <c r="AT67" s="484"/>
      <c r="AU67" s="484"/>
      <c r="AV67" s="484"/>
      <c r="AW67" s="484"/>
      <c r="AX67" s="484"/>
      <c r="AY67" s="484"/>
      <c r="AZ67" s="484"/>
      <c r="BA67" s="484"/>
      <c r="BB67" s="484"/>
      <c r="BC67" s="484"/>
      <c r="BD67" s="484"/>
      <c r="BE67" s="484"/>
      <c r="BF67" s="484"/>
      <c r="BG67" s="484"/>
      <c r="BH67" s="484"/>
      <c r="BI67" s="484"/>
      <c r="BJ67" s="484"/>
      <c r="BK67" s="484"/>
      <c r="BL67" s="484">
        <v>22289.851611376642</v>
      </c>
      <c r="BM67" s="484">
        <v>24581.446993825211</v>
      </c>
      <c r="BN67" s="484">
        <v>25685.774123578074</v>
      </c>
      <c r="BO67" s="484">
        <v>26692.168533983047</v>
      </c>
      <c r="BP67" s="484">
        <v>27342.194483042924</v>
      </c>
      <c r="BQ67" s="484">
        <v>27697.123013025546</v>
      </c>
      <c r="BR67" s="484">
        <v>28530.767414766702</v>
      </c>
      <c r="BS67" s="484">
        <v>28792.770446744056</v>
      </c>
      <c r="BT67" s="484">
        <v>27571.334526826948</v>
      </c>
      <c r="BU67" s="484">
        <v>25832.208359107633</v>
      </c>
      <c r="BV67" s="484">
        <v>23867.873551380118</v>
      </c>
      <c r="BW67" s="484">
        <v>21176.554176346875</v>
      </c>
      <c r="BX67" s="484">
        <v>19106.853565848294</v>
      </c>
      <c r="BY67" s="484">
        <v>17890.876765373672</v>
      </c>
      <c r="BZ67" s="484">
        <v>16124.416360854671</v>
      </c>
      <c r="CA67" s="484">
        <v>15302.303725971135</v>
      </c>
      <c r="CB67" s="484">
        <v>14451.737488510682</v>
      </c>
      <c r="CC67" s="484">
        <v>10774.798742733205</v>
      </c>
      <c r="CD67" s="484">
        <v>10095.008463075112</v>
      </c>
      <c r="CE67" s="484">
        <v>10114.01171969903</v>
      </c>
      <c r="CF67" s="484">
        <v>10199.351579072694</v>
      </c>
      <c r="CG67" s="485">
        <v>10453.874282683148</v>
      </c>
    </row>
    <row r="68" spans="1:85" x14ac:dyDescent="0.35">
      <c r="A68" s="632"/>
      <c r="B68" s="62" t="s">
        <v>837</v>
      </c>
      <c r="C68" s="42"/>
      <c r="D68" s="484"/>
      <c r="E68" s="484"/>
      <c r="F68" s="484"/>
      <c r="G68" s="484"/>
      <c r="H68" s="484"/>
      <c r="I68" s="484"/>
      <c r="J68" s="484"/>
      <c r="K68" s="484"/>
      <c r="L68" s="484"/>
      <c r="M68" s="484"/>
      <c r="N68" s="484"/>
      <c r="O68" s="484"/>
      <c r="P68" s="484"/>
      <c r="Q68" s="484"/>
      <c r="R68" s="484"/>
      <c r="S68" s="484"/>
      <c r="T68" s="484"/>
      <c r="U68" s="484"/>
      <c r="V68" s="484"/>
      <c r="W68" s="484"/>
      <c r="X68" s="484"/>
      <c r="Y68" s="484"/>
      <c r="Z68" s="484"/>
      <c r="AA68" s="484"/>
      <c r="AB68" s="484"/>
      <c r="AC68" s="484"/>
      <c r="AD68" s="484"/>
      <c r="AE68" s="484"/>
      <c r="AF68" s="484"/>
      <c r="AG68" s="484"/>
      <c r="AH68" s="484"/>
      <c r="AI68" s="484"/>
      <c r="AJ68" s="484"/>
      <c r="AK68" s="484"/>
      <c r="AL68" s="484"/>
      <c r="AM68" s="484"/>
      <c r="AN68" s="484"/>
      <c r="AO68" s="484"/>
      <c r="AP68" s="484"/>
      <c r="AQ68" s="484"/>
      <c r="AR68" s="484"/>
      <c r="AS68" s="484"/>
      <c r="AT68" s="484"/>
      <c r="AU68" s="484"/>
      <c r="AV68" s="484"/>
      <c r="AW68" s="484"/>
      <c r="AX68" s="484"/>
      <c r="AY68" s="484"/>
      <c r="AZ68" s="484"/>
      <c r="BA68" s="484"/>
      <c r="BB68" s="484"/>
      <c r="BC68" s="484"/>
      <c r="BD68" s="484"/>
      <c r="BE68" s="484"/>
      <c r="BF68" s="484"/>
      <c r="BG68" s="484"/>
      <c r="BH68" s="484"/>
      <c r="BI68" s="484"/>
      <c r="BJ68" s="484"/>
      <c r="BK68" s="484"/>
      <c r="BL68" s="484">
        <v>2375.0851223086529</v>
      </c>
      <c r="BM68" s="484">
        <v>3892.6855212714049</v>
      </c>
      <c r="BN68" s="484">
        <v>4289.7376665659676</v>
      </c>
      <c r="BO68" s="484">
        <v>4667.0599722002717</v>
      </c>
      <c r="BP68" s="484">
        <v>4914.288615351662</v>
      </c>
      <c r="BQ68" s="484">
        <v>4286.4944688770402</v>
      </c>
      <c r="BR68" s="484">
        <v>3138.3312512326984</v>
      </c>
      <c r="BS68" s="484">
        <v>2469.0508100560132</v>
      </c>
      <c r="BT68" s="484">
        <v>2066.7257648146106</v>
      </c>
      <c r="BU68" s="484">
        <v>1794.4112442532344</v>
      </c>
      <c r="BV68" s="484">
        <v>1342.0042546807206</v>
      </c>
      <c r="BW68" s="484">
        <v>627.90815450315972</v>
      </c>
      <c r="BX68" s="484">
        <v>425.11687127880327</v>
      </c>
      <c r="BY68" s="484">
        <v>295.0557312868234</v>
      </c>
      <c r="BZ68" s="484">
        <v>174.70705175110879</v>
      </c>
      <c r="CA68" s="484">
        <v>112.67048345071589</v>
      </c>
      <c r="CB68" s="484">
        <v>57.434816077393634</v>
      </c>
      <c r="CC68" s="484">
        <v>0</v>
      </c>
      <c r="CD68" s="484">
        <v>0</v>
      </c>
      <c r="CE68" s="484">
        <v>0</v>
      </c>
      <c r="CF68" s="484">
        <v>0</v>
      </c>
      <c r="CG68" s="485">
        <v>0</v>
      </c>
    </row>
    <row r="69" spans="1:85" x14ac:dyDescent="0.35">
      <c r="A69" s="632"/>
      <c r="B69" s="62" t="s">
        <v>379</v>
      </c>
      <c r="C69" s="42"/>
      <c r="D69" s="484"/>
      <c r="E69" s="484"/>
      <c r="F69" s="484"/>
      <c r="G69" s="484"/>
      <c r="H69" s="484"/>
      <c r="I69" s="484"/>
      <c r="J69" s="484"/>
      <c r="K69" s="484"/>
      <c r="L69" s="484"/>
      <c r="M69" s="484"/>
      <c r="N69" s="484"/>
      <c r="O69" s="484"/>
      <c r="P69" s="484"/>
      <c r="Q69" s="484"/>
      <c r="R69" s="484"/>
      <c r="S69" s="484"/>
      <c r="T69" s="484"/>
      <c r="U69" s="484"/>
      <c r="V69" s="484"/>
      <c r="W69" s="484"/>
      <c r="X69" s="484"/>
      <c r="Y69" s="484"/>
      <c r="Z69" s="484"/>
      <c r="AA69" s="484"/>
      <c r="AB69" s="484"/>
      <c r="AC69" s="484"/>
      <c r="AD69" s="484"/>
      <c r="AE69" s="484"/>
      <c r="AF69" s="484"/>
      <c r="AG69" s="484"/>
      <c r="AH69" s="484"/>
      <c r="AI69" s="484"/>
      <c r="AJ69" s="484"/>
      <c r="AK69" s="484"/>
      <c r="AL69" s="484"/>
      <c r="AM69" s="484"/>
      <c r="AN69" s="484"/>
      <c r="AO69" s="484"/>
      <c r="AP69" s="484"/>
      <c r="AQ69" s="484"/>
      <c r="AR69" s="484"/>
      <c r="AS69" s="484"/>
      <c r="AT69" s="484"/>
      <c r="AU69" s="484"/>
      <c r="AV69" s="484"/>
      <c r="AW69" s="484"/>
      <c r="AX69" s="484"/>
      <c r="AY69" s="484"/>
      <c r="AZ69" s="484"/>
      <c r="BA69" s="484"/>
      <c r="BB69" s="484"/>
      <c r="BC69" s="484"/>
      <c r="BD69" s="484"/>
      <c r="BE69" s="484"/>
      <c r="BF69" s="484"/>
      <c r="BG69" s="484"/>
      <c r="BH69" s="484"/>
      <c r="BI69" s="484"/>
      <c r="BJ69" s="484"/>
      <c r="BK69" s="484"/>
      <c r="BL69" s="484">
        <v>512.63439679869839</v>
      </c>
      <c r="BM69" s="484">
        <v>560.71920960851969</v>
      </c>
      <c r="BN69" s="484">
        <v>569.50165556164688</v>
      </c>
      <c r="BO69" s="484">
        <v>606.82144594970782</v>
      </c>
      <c r="BP69" s="484">
        <v>614.69460574486334</v>
      </c>
      <c r="BQ69" s="484">
        <v>635.50846980009817</v>
      </c>
      <c r="BR69" s="484">
        <v>751.93292062848047</v>
      </c>
      <c r="BS69" s="484">
        <v>831.69031145160852</v>
      </c>
      <c r="BT69" s="484">
        <v>706.95919275543395</v>
      </c>
      <c r="BU69" s="484">
        <v>796.26994984637236</v>
      </c>
      <c r="BV69" s="484">
        <v>665.3189525253465</v>
      </c>
      <c r="BW69" s="484">
        <v>605.41427618506555</v>
      </c>
      <c r="BX69" s="484">
        <v>527.74475437758724</v>
      </c>
      <c r="BY69" s="484">
        <v>584.90681163792112</v>
      </c>
      <c r="BZ69" s="484">
        <v>628.84166608245539</v>
      </c>
      <c r="CA69" s="484">
        <v>732.16679021680397</v>
      </c>
      <c r="CB69" s="484">
        <v>648.81436884381219</v>
      </c>
      <c r="CC69" s="484">
        <v>591.7971255620912</v>
      </c>
      <c r="CD69" s="484">
        <v>588.38055478064007</v>
      </c>
      <c r="CE69" s="484">
        <v>585.61042359008241</v>
      </c>
      <c r="CF69" s="484">
        <v>573.67833447240798</v>
      </c>
      <c r="CG69" s="485">
        <v>560.34881177893055</v>
      </c>
    </row>
    <row r="70" spans="1:85" x14ac:dyDescent="0.35">
      <c r="A70" s="632"/>
      <c r="B70" s="62" t="s">
        <v>870</v>
      </c>
      <c r="C70" s="42"/>
      <c r="D70" s="484"/>
      <c r="E70" s="484"/>
      <c r="F70" s="484"/>
      <c r="G70" s="484"/>
      <c r="H70" s="484"/>
      <c r="I70" s="484"/>
      <c r="J70" s="484"/>
      <c r="K70" s="484"/>
      <c r="L70" s="484"/>
      <c r="M70" s="484"/>
      <c r="N70" s="484"/>
      <c r="O70" s="484"/>
      <c r="P70" s="484"/>
      <c r="Q70" s="484"/>
      <c r="R70" s="484"/>
      <c r="S70" s="484"/>
      <c r="T70" s="484"/>
      <c r="U70" s="484"/>
      <c r="V70" s="484"/>
      <c r="W70" s="484"/>
      <c r="X70" s="484"/>
      <c r="Y70" s="484"/>
      <c r="Z70" s="484"/>
      <c r="AA70" s="484"/>
      <c r="AB70" s="484"/>
      <c r="AC70" s="484"/>
      <c r="AD70" s="484"/>
      <c r="AE70" s="484"/>
      <c r="AF70" s="484"/>
      <c r="AG70" s="484"/>
      <c r="AH70" s="484"/>
      <c r="AI70" s="484"/>
      <c r="AJ70" s="484"/>
      <c r="AK70" s="484"/>
      <c r="AL70" s="484"/>
      <c r="AM70" s="484"/>
      <c r="AN70" s="484"/>
      <c r="AO70" s="484"/>
      <c r="AP70" s="484"/>
      <c r="AQ70" s="484"/>
      <c r="AR70" s="484"/>
      <c r="AS70" s="484"/>
      <c r="AT70" s="484"/>
      <c r="AU70" s="484"/>
      <c r="AV70" s="484"/>
      <c r="AW70" s="484"/>
      <c r="AX70" s="484"/>
      <c r="AY70" s="484"/>
      <c r="AZ70" s="484"/>
      <c r="BA70" s="484"/>
      <c r="BB70" s="484"/>
      <c r="BC70" s="484"/>
      <c r="BD70" s="484"/>
      <c r="BE70" s="484"/>
      <c r="BF70" s="484"/>
      <c r="BG70" s="484"/>
      <c r="BH70" s="484"/>
      <c r="BI70" s="484"/>
      <c r="BJ70" s="484"/>
      <c r="BK70" s="484"/>
      <c r="BL70" s="484"/>
      <c r="BM70" s="484"/>
      <c r="BN70" s="484"/>
      <c r="BO70" s="484"/>
      <c r="BP70" s="484"/>
      <c r="BQ70" s="484"/>
      <c r="BR70" s="484"/>
      <c r="BS70" s="484"/>
      <c r="BT70" s="484"/>
      <c r="BU70" s="484"/>
      <c r="BV70" s="484"/>
      <c r="BW70" s="484">
        <v>7278.4875566780174</v>
      </c>
      <c r="BX70" s="484">
        <v>13557.952355114889</v>
      </c>
      <c r="BY70" s="484">
        <v>15542.062693792846</v>
      </c>
      <c r="BZ70" s="484">
        <v>15463.536219675841</v>
      </c>
      <c r="CA70" s="484">
        <v>16615.703733406004</v>
      </c>
      <c r="CB70" s="484">
        <v>19957.705776800696</v>
      </c>
      <c r="CC70" s="484">
        <v>22898.728724605055</v>
      </c>
      <c r="CD70" s="484">
        <v>23675.048100595752</v>
      </c>
      <c r="CE70" s="484">
        <v>23819.298977517818</v>
      </c>
      <c r="CF70" s="484">
        <v>24075.820675367027</v>
      </c>
      <c r="CG70" s="485">
        <v>24517.743826085902</v>
      </c>
    </row>
    <row r="71" spans="1:85" s="42" customFormat="1" ht="26.25" customHeight="1" x14ac:dyDescent="0.35">
      <c r="A71" s="104"/>
      <c r="B71" s="42" t="s">
        <v>839</v>
      </c>
      <c r="D71" s="484"/>
      <c r="E71" s="484"/>
      <c r="F71" s="484"/>
      <c r="G71" s="484"/>
      <c r="H71" s="484"/>
      <c r="I71" s="484"/>
      <c r="J71" s="484"/>
      <c r="K71" s="484"/>
      <c r="L71" s="484"/>
      <c r="M71" s="484"/>
      <c r="N71" s="484"/>
      <c r="O71" s="484"/>
      <c r="P71" s="484"/>
      <c r="Q71" s="484"/>
      <c r="R71" s="484"/>
      <c r="S71" s="484"/>
      <c r="T71" s="484"/>
      <c r="U71" s="484"/>
      <c r="V71" s="484"/>
      <c r="W71" s="484"/>
      <c r="X71" s="484"/>
      <c r="Y71" s="484"/>
      <c r="Z71" s="484"/>
      <c r="AA71" s="484"/>
      <c r="AB71" s="484"/>
      <c r="AC71" s="484"/>
      <c r="AD71" s="484"/>
      <c r="AE71" s="484"/>
      <c r="AF71" s="484"/>
      <c r="AG71" s="484"/>
      <c r="AH71" s="484"/>
      <c r="AI71" s="484"/>
      <c r="AJ71" s="484"/>
      <c r="AK71" s="484"/>
      <c r="AL71" s="484"/>
      <c r="AM71" s="484"/>
      <c r="AN71" s="484"/>
      <c r="AO71" s="484"/>
      <c r="AP71" s="484"/>
      <c r="AQ71" s="484"/>
      <c r="AR71" s="484"/>
      <c r="AS71" s="484"/>
      <c r="AT71" s="484"/>
      <c r="AU71" s="484"/>
      <c r="AV71" s="484"/>
      <c r="AW71" s="484"/>
      <c r="AX71" s="484"/>
      <c r="AY71" s="484"/>
      <c r="AZ71" s="484"/>
      <c r="BA71" s="484"/>
      <c r="BB71" s="484"/>
      <c r="BC71" s="484"/>
      <c r="BD71" s="484"/>
      <c r="BE71" s="484"/>
      <c r="BF71" s="484"/>
      <c r="BG71" s="484"/>
      <c r="BH71" s="484"/>
      <c r="BI71" s="484"/>
      <c r="BJ71" s="484"/>
      <c r="BK71" s="484"/>
      <c r="BL71" s="484"/>
      <c r="BM71" s="484"/>
      <c r="BN71" s="484"/>
      <c r="BO71" s="484"/>
      <c r="BP71" s="484"/>
      <c r="BQ71" s="484"/>
      <c r="BR71" s="484"/>
      <c r="BS71" s="484"/>
      <c r="BT71" s="484"/>
      <c r="BU71" s="484"/>
      <c r="BV71" s="484"/>
      <c r="BW71" s="484"/>
      <c r="BX71" s="484"/>
      <c r="BY71" s="484"/>
      <c r="BZ71" s="484"/>
      <c r="CA71" s="484"/>
      <c r="CB71" s="484"/>
      <c r="CC71" s="484"/>
      <c r="CD71" s="484"/>
      <c r="CE71" s="484"/>
      <c r="CF71" s="484"/>
      <c r="CG71" s="485"/>
    </row>
    <row r="72" spans="1:85" s="42" customFormat="1" x14ac:dyDescent="0.35">
      <c r="A72" s="104"/>
      <c r="B72" s="628" t="s">
        <v>840</v>
      </c>
      <c r="D72" s="484" t="s">
        <v>615</v>
      </c>
      <c r="E72" s="484" t="s">
        <v>615</v>
      </c>
      <c r="F72" s="484" t="s">
        <v>615</v>
      </c>
      <c r="G72" s="484" t="s">
        <v>615</v>
      </c>
      <c r="H72" s="484" t="s">
        <v>615</v>
      </c>
      <c r="I72" s="484" t="s">
        <v>615</v>
      </c>
      <c r="J72" s="484" t="s">
        <v>615</v>
      </c>
      <c r="K72" s="484" t="s">
        <v>615</v>
      </c>
      <c r="L72" s="484" t="s">
        <v>615</v>
      </c>
      <c r="M72" s="484" t="s">
        <v>615</v>
      </c>
      <c r="N72" s="484" t="s">
        <v>615</v>
      </c>
      <c r="O72" s="484" t="s">
        <v>615</v>
      </c>
      <c r="P72" s="484" t="s">
        <v>615</v>
      </c>
      <c r="Q72" s="484" t="s">
        <v>615</v>
      </c>
      <c r="R72" s="484" t="s">
        <v>615</v>
      </c>
      <c r="S72" s="484" t="s">
        <v>615</v>
      </c>
      <c r="T72" s="484" t="s">
        <v>615</v>
      </c>
      <c r="U72" s="484" t="s">
        <v>615</v>
      </c>
      <c r="V72" s="484" t="s">
        <v>615</v>
      </c>
      <c r="W72" s="484" t="s">
        <v>615</v>
      </c>
      <c r="X72" s="484" t="s">
        <v>615</v>
      </c>
      <c r="Y72" s="484" t="s">
        <v>615</v>
      </c>
      <c r="Z72" s="484">
        <v>365.28579945396467</v>
      </c>
      <c r="AA72" s="484">
        <v>308.72939106444102</v>
      </c>
      <c r="AB72" s="484">
        <v>1280.4124497181974</v>
      </c>
      <c r="AC72" s="484">
        <v>2563.1918233953547</v>
      </c>
      <c r="AD72" s="484">
        <v>1325.9136980360493</v>
      </c>
      <c r="AE72" s="484">
        <v>1414.7143141234255</v>
      </c>
      <c r="AF72" s="484">
        <v>1333.4624809031295</v>
      </c>
      <c r="AG72" s="484">
        <v>3645.072812854738</v>
      </c>
      <c r="AH72" s="484">
        <v>3476.0550560588222</v>
      </c>
      <c r="AI72" s="484">
        <v>3295.4219409525376</v>
      </c>
      <c r="AJ72" s="484">
        <v>3659.1749863246205</v>
      </c>
      <c r="AK72" s="484">
        <v>5454.0830478292428</v>
      </c>
      <c r="AL72" s="484">
        <v>6514.42154068737</v>
      </c>
      <c r="AM72" s="484">
        <v>6928.8166711353615</v>
      </c>
      <c r="AN72" s="484">
        <v>7095.1855019579034</v>
      </c>
      <c r="AO72" s="484">
        <v>7199.2598144755657</v>
      </c>
      <c r="AP72" s="484">
        <v>7289.616723090855</v>
      </c>
      <c r="AQ72" s="484">
        <v>7136.1471670774145</v>
      </c>
      <c r="AR72" s="484">
        <v>7072.3228175433123</v>
      </c>
      <c r="AS72" s="484">
        <v>7073.1293681625748</v>
      </c>
      <c r="AT72" s="484">
        <v>7575.2186894682891</v>
      </c>
      <c r="AU72" s="484">
        <v>8467.9784620988539</v>
      </c>
      <c r="AV72" s="484">
        <v>9537.4483246903674</v>
      </c>
      <c r="AW72" s="484">
        <v>10211.684883861581</v>
      </c>
      <c r="AX72" s="484">
        <v>10444.541577795586</v>
      </c>
      <c r="AY72" s="484">
        <v>10514.892727519757</v>
      </c>
      <c r="AZ72" s="484">
        <v>10430.995422857906</v>
      </c>
      <c r="BA72" s="484">
        <v>10297.412637191981</v>
      </c>
      <c r="BB72" s="484">
        <v>9986.0289561369791</v>
      </c>
      <c r="BC72" s="484">
        <v>9746.1236780823747</v>
      </c>
      <c r="BD72" s="484">
        <v>9494.9481253613412</v>
      </c>
      <c r="BE72" s="484">
        <v>9375.2968313098336</v>
      </c>
      <c r="BF72" s="484">
        <v>9382.8333221756002</v>
      </c>
      <c r="BG72" s="484">
        <v>8538.1377947350829</v>
      </c>
      <c r="BH72" s="484">
        <v>8570.5880253690411</v>
      </c>
      <c r="BI72" s="484">
        <v>8442.8939273998112</v>
      </c>
      <c r="BJ72" s="484">
        <v>8389.1166983131352</v>
      </c>
      <c r="BK72" s="484">
        <v>8318.8797296990197</v>
      </c>
      <c r="BL72" s="484">
        <v>7902.1513163456848</v>
      </c>
      <c r="BM72" s="484">
        <v>7944.7268583999694</v>
      </c>
      <c r="BN72" s="484">
        <v>7705.6993986358739</v>
      </c>
      <c r="BO72" s="484">
        <v>7813.0392163984625</v>
      </c>
      <c r="BP72" s="484">
        <v>8084.2800970070884</v>
      </c>
      <c r="BQ72" s="484">
        <v>8029.3009722297411</v>
      </c>
      <c r="BR72" s="484">
        <v>7995.5222199645978</v>
      </c>
      <c r="BS72" s="484">
        <v>7905.1088474427343</v>
      </c>
      <c r="BT72" s="484">
        <v>7509.87051280383</v>
      </c>
      <c r="BU72" s="484">
        <v>6991.2349720037782</v>
      </c>
      <c r="BV72" s="484">
        <v>6462.7791695022988</v>
      </c>
      <c r="BW72" s="484">
        <v>5855.7970561734737</v>
      </c>
      <c r="BX72" s="484">
        <v>5354.4959484077126</v>
      </c>
      <c r="BY72" s="484">
        <v>5086.37115414455</v>
      </c>
      <c r="BZ72" s="484">
        <v>4707.2657897797872</v>
      </c>
      <c r="CA72" s="484">
        <v>4594.7184709762914</v>
      </c>
      <c r="CB72" s="484">
        <v>4210.5022801947316</v>
      </c>
      <c r="CC72" s="484">
        <v>3390.7861355151354</v>
      </c>
      <c r="CD72" s="484">
        <v>3221.6232542504486</v>
      </c>
      <c r="CE72" s="484">
        <v>3232.9920428533856</v>
      </c>
      <c r="CF72" s="484">
        <v>3272.7408037354658</v>
      </c>
      <c r="CG72" s="485">
        <v>3367.4753638709999</v>
      </c>
    </row>
    <row r="73" spans="1:85" s="42" customFormat="1" x14ac:dyDescent="0.35">
      <c r="A73" s="104"/>
      <c r="B73" s="628" t="s">
        <v>841</v>
      </c>
      <c r="D73" s="484" t="s">
        <v>615</v>
      </c>
      <c r="E73" s="484" t="s">
        <v>615</v>
      </c>
      <c r="F73" s="484" t="s">
        <v>615</v>
      </c>
      <c r="G73" s="484" t="s">
        <v>615</v>
      </c>
      <c r="H73" s="484" t="s">
        <v>615</v>
      </c>
      <c r="I73" s="484" t="s">
        <v>615</v>
      </c>
      <c r="J73" s="484" t="s">
        <v>615</v>
      </c>
      <c r="K73" s="484" t="s">
        <v>615</v>
      </c>
      <c r="L73" s="484" t="s">
        <v>615</v>
      </c>
      <c r="M73" s="484" t="s">
        <v>615</v>
      </c>
      <c r="N73" s="484" t="s">
        <v>615</v>
      </c>
      <c r="O73" s="484" t="s">
        <v>615</v>
      </c>
      <c r="P73" s="484" t="s">
        <v>615</v>
      </c>
      <c r="Q73" s="484" t="s">
        <v>615</v>
      </c>
      <c r="R73" s="484" t="s">
        <v>615</v>
      </c>
      <c r="S73" s="484" t="s">
        <v>615</v>
      </c>
      <c r="T73" s="484" t="s">
        <v>615</v>
      </c>
      <c r="U73" s="484" t="s">
        <v>615</v>
      </c>
      <c r="V73" s="484" t="s">
        <v>615</v>
      </c>
      <c r="W73" s="484" t="s">
        <v>615</v>
      </c>
      <c r="X73" s="484" t="s">
        <v>615</v>
      </c>
      <c r="Y73" s="484" t="s">
        <v>615</v>
      </c>
      <c r="Z73" s="484" t="s">
        <v>615</v>
      </c>
      <c r="AA73" s="484" t="s">
        <v>615</v>
      </c>
      <c r="AB73" s="484" t="s">
        <v>615</v>
      </c>
      <c r="AC73" s="484" t="s">
        <v>615</v>
      </c>
      <c r="AD73" s="484" t="s">
        <v>615</v>
      </c>
      <c r="AE73" s="484" t="s">
        <v>615</v>
      </c>
      <c r="AF73" s="484" t="s">
        <v>615</v>
      </c>
      <c r="AG73" s="484" t="s">
        <v>615</v>
      </c>
      <c r="AH73" s="484" t="s">
        <v>615</v>
      </c>
      <c r="AI73" s="484" t="s">
        <v>615</v>
      </c>
      <c r="AJ73" s="484" t="s">
        <v>615</v>
      </c>
      <c r="AK73" s="484" t="s">
        <v>615</v>
      </c>
      <c r="AL73" s="484" t="s">
        <v>615</v>
      </c>
      <c r="AM73" s="484" t="s">
        <v>615</v>
      </c>
      <c r="AN73" s="484" t="s">
        <v>615</v>
      </c>
      <c r="AO73" s="484" t="s">
        <v>615</v>
      </c>
      <c r="AP73" s="484" t="s">
        <v>615</v>
      </c>
      <c r="AQ73" s="484" t="s">
        <v>615</v>
      </c>
      <c r="AR73" s="484" t="s">
        <v>615</v>
      </c>
      <c r="AS73" s="484" t="s">
        <v>615</v>
      </c>
      <c r="AT73" s="484" t="s">
        <v>615</v>
      </c>
      <c r="AU73" s="484" t="s">
        <v>615</v>
      </c>
      <c r="AV73" s="484" t="s">
        <v>615</v>
      </c>
      <c r="AW73" s="484" t="s">
        <v>615</v>
      </c>
      <c r="AX73" s="484">
        <v>2614.2378978821412</v>
      </c>
      <c r="AY73" s="484">
        <v>3176.3136365365722</v>
      </c>
      <c r="AZ73" s="484">
        <v>3728.455394529848</v>
      </c>
      <c r="BA73" s="484">
        <v>4199.8474415523251</v>
      </c>
      <c r="BB73" s="484">
        <v>4582.3326277388869</v>
      </c>
      <c r="BC73" s="484">
        <v>5020.1049245913709</v>
      </c>
      <c r="BD73" s="484">
        <v>5512.9917740637657</v>
      </c>
      <c r="BE73" s="484">
        <v>6179.7785506887922</v>
      </c>
      <c r="BF73" s="484">
        <v>7289.5448519374122</v>
      </c>
      <c r="BG73" s="484">
        <v>7286.0216264168794</v>
      </c>
      <c r="BH73" s="484">
        <v>7587.0256237501135</v>
      </c>
      <c r="BI73" s="484">
        <v>7940.7269832259963</v>
      </c>
      <c r="BJ73" s="484">
        <v>8116.1851077157098</v>
      </c>
      <c r="BK73" s="484">
        <v>8510.7968045115576</v>
      </c>
      <c r="BL73" s="484">
        <v>8997.055092367822</v>
      </c>
      <c r="BM73" s="484">
        <v>10090.929241046924</v>
      </c>
      <c r="BN73" s="484">
        <v>10477.406769991625</v>
      </c>
      <c r="BO73" s="484">
        <v>11242.83167759163</v>
      </c>
      <c r="BP73" s="484">
        <v>12034.351635749605</v>
      </c>
      <c r="BQ73" s="484">
        <v>12072.165633419505</v>
      </c>
      <c r="BR73" s="484">
        <v>12295.534311608326</v>
      </c>
      <c r="BS73" s="484">
        <v>12561.385322820564</v>
      </c>
      <c r="BT73" s="484">
        <v>12102.30553169379</v>
      </c>
      <c r="BU73" s="484">
        <v>11606.425885846027</v>
      </c>
      <c r="BV73" s="484">
        <v>10835.973405990064</v>
      </c>
      <c r="BW73" s="484">
        <v>9714.3521260914695</v>
      </c>
      <c r="BX73" s="484">
        <v>8940.8446922707808</v>
      </c>
      <c r="BY73" s="484">
        <v>8502.8664545422616</v>
      </c>
      <c r="BZ73" s="484">
        <v>7894.8462988410147</v>
      </c>
      <c r="CA73" s="484">
        <v>7815.4112724906563</v>
      </c>
      <c r="CB73" s="484">
        <v>7864.7734200669393</v>
      </c>
      <c r="CC73" s="484">
        <v>5895.6068887633201</v>
      </c>
      <c r="CD73" s="484">
        <v>5575.020080577151</v>
      </c>
      <c r="CE73" s="484">
        <v>5653.483221519471</v>
      </c>
      <c r="CF73" s="484">
        <v>5764.3926643729046</v>
      </c>
      <c r="CG73" s="485">
        <v>5958.8100194591034</v>
      </c>
    </row>
    <row r="74" spans="1:85" s="42" customFormat="1" x14ac:dyDescent="0.35">
      <c r="A74" s="104"/>
      <c r="B74" s="628" t="s">
        <v>842</v>
      </c>
      <c r="D74" s="484" t="s">
        <v>615</v>
      </c>
      <c r="E74" s="484" t="s">
        <v>615</v>
      </c>
      <c r="F74" s="484" t="s">
        <v>615</v>
      </c>
      <c r="G74" s="484" t="s">
        <v>615</v>
      </c>
      <c r="H74" s="484" t="s">
        <v>615</v>
      </c>
      <c r="I74" s="484" t="s">
        <v>615</v>
      </c>
      <c r="J74" s="484" t="s">
        <v>615</v>
      </c>
      <c r="K74" s="484" t="s">
        <v>615</v>
      </c>
      <c r="L74" s="484" t="s">
        <v>615</v>
      </c>
      <c r="M74" s="484" t="s">
        <v>615</v>
      </c>
      <c r="N74" s="484" t="s">
        <v>615</v>
      </c>
      <c r="O74" s="484" t="s">
        <v>615</v>
      </c>
      <c r="P74" s="484" t="s">
        <v>615</v>
      </c>
      <c r="Q74" s="484" t="s">
        <v>615</v>
      </c>
      <c r="R74" s="484" t="s">
        <v>615</v>
      </c>
      <c r="S74" s="484" t="s">
        <v>615</v>
      </c>
      <c r="T74" s="484" t="s">
        <v>615</v>
      </c>
      <c r="U74" s="484" t="s">
        <v>615</v>
      </c>
      <c r="V74" s="484" t="s">
        <v>615</v>
      </c>
      <c r="W74" s="484" t="s">
        <v>615</v>
      </c>
      <c r="X74" s="484" t="s">
        <v>615</v>
      </c>
      <c r="Y74" s="484" t="s">
        <v>615</v>
      </c>
      <c r="Z74" s="484" t="s">
        <v>615</v>
      </c>
      <c r="AA74" s="484" t="s">
        <v>615</v>
      </c>
      <c r="AB74" s="484" t="s">
        <v>615</v>
      </c>
      <c r="AC74" s="484" t="s">
        <v>615</v>
      </c>
      <c r="AD74" s="484" t="s">
        <v>615</v>
      </c>
      <c r="AE74" s="484" t="s">
        <v>615</v>
      </c>
      <c r="AF74" s="484" t="s">
        <v>615</v>
      </c>
      <c r="AG74" s="484" t="s">
        <v>615</v>
      </c>
      <c r="AH74" s="484" t="s">
        <v>615</v>
      </c>
      <c r="AI74" s="484" t="s">
        <v>615</v>
      </c>
      <c r="AJ74" s="484" t="s">
        <v>615</v>
      </c>
      <c r="AK74" s="484" t="s">
        <v>615</v>
      </c>
      <c r="AL74" s="484" t="s">
        <v>615</v>
      </c>
      <c r="AM74" s="484" t="s">
        <v>615</v>
      </c>
      <c r="AN74" s="484" t="s">
        <v>615</v>
      </c>
      <c r="AO74" s="484" t="s">
        <v>615</v>
      </c>
      <c r="AP74" s="484" t="s">
        <v>615</v>
      </c>
      <c r="AQ74" s="484" t="s">
        <v>615</v>
      </c>
      <c r="AR74" s="484" t="s">
        <v>615</v>
      </c>
      <c r="AS74" s="484" t="s">
        <v>615</v>
      </c>
      <c r="AT74" s="484" t="s">
        <v>615</v>
      </c>
      <c r="AU74" s="484" t="s">
        <v>615</v>
      </c>
      <c r="AV74" s="484" t="s">
        <v>615</v>
      </c>
      <c r="AW74" s="484" t="s">
        <v>615</v>
      </c>
      <c r="AX74" s="484">
        <v>7125.3869052346326</v>
      </c>
      <c r="AY74" s="484">
        <v>7367.0371498158374</v>
      </c>
      <c r="AZ74" s="484">
        <v>7153.7218505521505</v>
      </c>
      <c r="BA74" s="484">
        <v>6437.0199251354625</v>
      </c>
      <c r="BB74" s="484">
        <v>5874.6533957946222</v>
      </c>
      <c r="BC74" s="484">
        <v>5409.2049779552135</v>
      </c>
      <c r="BD74" s="484">
        <v>5148.211935338406</v>
      </c>
      <c r="BE74" s="484">
        <v>5012.4810152261898</v>
      </c>
      <c r="BF74" s="484">
        <v>5262.5536826934112</v>
      </c>
      <c r="BG74" s="484">
        <v>5139.2608649793538</v>
      </c>
      <c r="BH74" s="484">
        <v>5527.8604878529768</v>
      </c>
      <c r="BI74" s="484">
        <v>5961.7381653296206</v>
      </c>
      <c r="BJ74" s="484">
        <v>6680.0410689749833</v>
      </c>
      <c r="BK74" s="484">
        <v>7166.262394953249</v>
      </c>
      <c r="BL74" s="484">
        <v>8278.3647217704856</v>
      </c>
      <c r="BM74" s="484">
        <v>10999.195625258239</v>
      </c>
      <c r="BN74" s="484">
        <v>12361.90727707819</v>
      </c>
      <c r="BO74" s="484">
        <v>12910.179058142936</v>
      </c>
      <c r="BP74" s="484">
        <v>12752.545971382757</v>
      </c>
      <c r="BQ74" s="484">
        <v>12517.659346053428</v>
      </c>
      <c r="BR74" s="484">
        <v>12129.97505505496</v>
      </c>
      <c r="BS74" s="484">
        <v>11627.017397988378</v>
      </c>
      <c r="BT74" s="484">
        <v>10732.843439899376</v>
      </c>
      <c r="BU74" s="484">
        <v>9825.228695357433</v>
      </c>
      <c r="BV74" s="484">
        <v>8576.4441830938267</v>
      </c>
      <c r="BW74" s="484">
        <v>6839.7274247701562</v>
      </c>
      <c r="BX74" s="484">
        <v>5764.3745508261873</v>
      </c>
      <c r="BY74" s="484">
        <v>5181.6016996116095</v>
      </c>
      <c r="BZ74" s="484">
        <v>4325.8529900674312</v>
      </c>
      <c r="CA74" s="484">
        <v>3737.0112561717051</v>
      </c>
      <c r="CB74" s="484">
        <v>3082.7109731702108</v>
      </c>
      <c r="CC74" s="484">
        <v>2080.2028440168433</v>
      </c>
      <c r="CD74" s="484">
        <v>1886.745683028151</v>
      </c>
      <c r="CE74" s="484">
        <v>1813.1468789162548</v>
      </c>
      <c r="CF74" s="484">
        <v>1735.8964454367306</v>
      </c>
      <c r="CG74" s="485">
        <v>1687.9377111319775</v>
      </c>
    </row>
    <row r="75" spans="1:85" s="42" customFormat="1" x14ac:dyDescent="0.35">
      <c r="A75" s="104"/>
      <c r="B75" s="629" t="s">
        <v>843</v>
      </c>
      <c r="D75" s="484" t="s">
        <v>615</v>
      </c>
      <c r="E75" s="484" t="s">
        <v>615</v>
      </c>
      <c r="F75" s="484" t="s">
        <v>615</v>
      </c>
      <c r="G75" s="484" t="s">
        <v>615</v>
      </c>
      <c r="H75" s="484" t="s">
        <v>615</v>
      </c>
      <c r="I75" s="484" t="s">
        <v>615</v>
      </c>
      <c r="J75" s="484" t="s">
        <v>615</v>
      </c>
      <c r="K75" s="484" t="s">
        <v>615</v>
      </c>
      <c r="L75" s="484" t="s">
        <v>615</v>
      </c>
      <c r="M75" s="484" t="s">
        <v>615</v>
      </c>
      <c r="N75" s="484" t="s">
        <v>615</v>
      </c>
      <c r="O75" s="484" t="s">
        <v>615</v>
      </c>
      <c r="P75" s="484" t="s">
        <v>615</v>
      </c>
      <c r="Q75" s="484" t="s">
        <v>615</v>
      </c>
      <c r="R75" s="484" t="s">
        <v>615</v>
      </c>
      <c r="S75" s="484" t="s">
        <v>615</v>
      </c>
      <c r="T75" s="484" t="s">
        <v>615</v>
      </c>
      <c r="U75" s="484" t="s">
        <v>615</v>
      </c>
      <c r="V75" s="484" t="s">
        <v>615</v>
      </c>
      <c r="W75" s="484" t="s">
        <v>615</v>
      </c>
      <c r="X75" s="484" t="s">
        <v>615</v>
      </c>
      <c r="Y75" s="484" t="s">
        <v>615</v>
      </c>
      <c r="Z75" s="484" t="s">
        <v>615</v>
      </c>
      <c r="AA75" s="484" t="s">
        <v>615</v>
      </c>
      <c r="AB75" s="484" t="s">
        <v>615</v>
      </c>
      <c r="AC75" s="484" t="s">
        <v>615</v>
      </c>
      <c r="AD75" s="484" t="s">
        <v>615</v>
      </c>
      <c r="AE75" s="484" t="s">
        <v>615</v>
      </c>
      <c r="AF75" s="484" t="s">
        <v>615</v>
      </c>
      <c r="AG75" s="484" t="s">
        <v>615</v>
      </c>
      <c r="AH75" s="484" t="s">
        <v>615</v>
      </c>
      <c r="AI75" s="484" t="s">
        <v>615</v>
      </c>
      <c r="AJ75" s="484" t="s">
        <v>615</v>
      </c>
      <c r="AK75" s="484" t="s">
        <v>615</v>
      </c>
      <c r="AL75" s="484" t="s">
        <v>615</v>
      </c>
      <c r="AM75" s="484" t="s">
        <v>615</v>
      </c>
      <c r="AN75" s="484" t="s">
        <v>615</v>
      </c>
      <c r="AO75" s="484" t="s">
        <v>615</v>
      </c>
      <c r="AP75" s="484" t="s">
        <v>615</v>
      </c>
      <c r="AQ75" s="484" t="s">
        <v>615</v>
      </c>
      <c r="AR75" s="484" t="s">
        <v>615</v>
      </c>
      <c r="AS75" s="484" t="s">
        <v>615</v>
      </c>
      <c r="AT75" s="484" t="s">
        <v>615</v>
      </c>
      <c r="AU75" s="484" t="s">
        <v>615</v>
      </c>
      <c r="AV75" s="484" t="s">
        <v>615</v>
      </c>
      <c r="AW75" s="484" t="s">
        <v>615</v>
      </c>
      <c r="AX75" s="484" t="s">
        <v>615</v>
      </c>
      <c r="AY75" s="484" t="s">
        <v>615</v>
      </c>
      <c r="AZ75" s="484" t="s">
        <v>615</v>
      </c>
      <c r="BA75" s="484" t="s">
        <v>615</v>
      </c>
      <c r="BB75" s="484" t="s">
        <v>615</v>
      </c>
      <c r="BC75" s="484" t="s">
        <v>615</v>
      </c>
      <c r="BD75" s="484" t="s">
        <v>615</v>
      </c>
      <c r="BE75" s="484" t="s">
        <v>615</v>
      </c>
      <c r="BF75" s="484" t="s">
        <v>615</v>
      </c>
      <c r="BG75" s="484" t="s">
        <v>615</v>
      </c>
      <c r="BH75" s="484" t="s">
        <v>615</v>
      </c>
      <c r="BI75" s="484" t="s">
        <v>615</v>
      </c>
      <c r="BJ75" s="484">
        <v>591.60090018709707</v>
      </c>
      <c r="BK75" s="484">
        <v>643.19151533086631</v>
      </c>
      <c r="BL75" s="484">
        <v>2742.7930371126286</v>
      </c>
      <c r="BM75" s="484">
        <v>6928.2723494307338</v>
      </c>
      <c r="BN75" s="484">
        <v>9064.4836237525724</v>
      </c>
      <c r="BO75" s="484">
        <v>10087.585127457467</v>
      </c>
      <c r="BP75" s="484">
        <v>10288.051056163837</v>
      </c>
      <c r="BQ75" s="484">
        <v>10374.057967299683</v>
      </c>
      <c r="BR75" s="484">
        <v>10169.876123508408</v>
      </c>
      <c r="BS75" s="484">
        <v>9849.6740659742227</v>
      </c>
      <c r="BT75" s="484">
        <v>9132.3159061731349</v>
      </c>
      <c r="BU75" s="484">
        <v>8348.8399501816821</v>
      </c>
      <c r="BV75" s="484">
        <v>7218.4898339658203</v>
      </c>
      <c r="BW75" s="484">
        <v>5335.0246649688515</v>
      </c>
      <c r="BX75" s="484">
        <v>4496.2435630700429</v>
      </c>
      <c r="BY75" s="484">
        <v>4041.6775632548561</v>
      </c>
      <c r="BZ75" s="484">
        <v>3374.1889063385502</v>
      </c>
      <c r="CA75" s="484">
        <v>2856.1465414239606</v>
      </c>
      <c r="CB75" s="484">
        <v>2356.0737928441604</v>
      </c>
      <c r="CC75" s="484">
        <v>1589.8705546007604</v>
      </c>
      <c r="CD75" s="484">
        <v>1442.0138949883433</v>
      </c>
      <c r="CE75" s="484">
        <v>1385.7633366123227</v>
      </c>
      <c r="CF75" s="484">
        <v>1326.721887903369</v>
      </c>
      <c r="CG75" s="485">
        <v>1290.0676838547799</v>
      </c>
    </row>
    <row r="76" spans="1:85" s="42" customFormat="1" x14ac:dyDescent="0.35">
      <c r="A76" s="104"/>
      <c r="B76" s="628" t="s">
        <v>844</v>
      </c>
      <c r="D76" s="484">
        <v>0</v>
      </c>
      <c r="E76" s="484">
        <v>0</v>
      </c>
      <c r="F76" s="484">
        <v>0</v>
      </c>
      <c r="G76" s="484">
        <v>0</v>
      </c>
      <c r="H76" s="484">
        <v>0</v>
      </c>
      <c r="I76" s="484">
        <v>0</v>
      </c>
      <c r="J76" s="484">
        <v>0</v>
      </c>
      <c r="K76" s="484">
        <v>0</v>
      </c>
      <c r="L76" s="484">
        <v>0</v>
      </c>
      <c r="M76" s="484">
        <v>0</v>
      </c>
      <c r="N76" s="484">
        <v>0</v>
      </c>
      <c r="O76" s="484">
        <v>0</v>
      </c>
      <c r="P76" s="484">
        <v>0</v>
      </c>
      <c r="Q76" s="484">
        <v>0</v>
      </c>
      <c r="R76" s="484">
        <v>0</v>
      </c>
      <c r="S76" s="484">
        <v>0</v>
      </c>
      <c r="T76" s="484">
        <v>0</v>
      </c>
      <c r="U76" s="484">
        <v>0</v>
      </c>
      <c r="V76" s="484">
        <v>0</v>
      </c>
      <c r="W76" s="484">
        <v>0</v>
      </c>
      <c r="X76" s="484">
        <v>0</v>
      </c>
      <c r="Y76" s="484">
        <v>0</v>
      </c>
      <c r="Z76" s="484">
        <v>0</v>
      </c>
      <c r="AA76" s="484">
        <v>0</v>
      </c>
      <c r="AB76" s="484">
        <v>0</v>
      </c>
      <c r="AC76" s="484">
        <v>0</v>
      </c>
      <c r="AD76" s="484">
        <v>0</v>
      </c>
      <c r="AE76" s="484">
        <v>0</v>
      </c>
      <c r="AF76" s="484">
        <v>0</v>
      </c>
      <c r="AG76" s="484">
        <v>0</v>
      </c>
      <c r="AH76" s="484">
        <v>0</v>
      </c>
      <c r="AI76" s="484">
        <v>0</v>
      </c>
      <c r="AJ76" s="484">
        <v>0</v>
      </c>
      <c r="AK76" s="484">
        <v>0</v>
      </c>
      <c r="AL76" s="484">
        <v>0</v>
      </c>
      <c r="AM76" s="484">
        <v>0</v>
      </c>
      <c r="AN76" s="484">
        <v>0</v>
      </c>
      <c r="AO76" s="484">
        <v>0</v>
      </c>
      <c r="AP76" s="484">
        <v>0</v>
      </c>
      <c r="AQ76" s="484">
        <v>0</v>
      </c>
      <c r="AR76" s="484">
        <v>0</v>
      </c>
      <c r="AS76" s="484">
        <v>0</v>
      </c>
      <c r="AT76" s="484">
        <v>0</v>
      </c>
      <c r="AU76" s="484">
        <v>0</v>
      </c>
      <c r="AV76" s="484">
        <v>0</v>
      </c>
      <c r="AW76" s="484">
        <v>0</v>
      </c>
      <c r="AX76" s="484">
        <v>0</v>
      </c>
      <c r="AY76" s="484">
        <v>0</v>
      </c>
      <c r="AZ76" s="484">
        <v>0</v>
      </c>
      <c r="BA76" s="484">
        <v>0</v>
      </c>
      <c r="BB76" s="484">
        <v>0</v>
      </c>
      <c r="BC76" s="484">
        <v>0</v>
      </c>
      <c r="BD76" s="484">
        <v>0</v>
      </c>
      <c r="BE76" s="484">
        <v>0</v>
      </c>
      <c r="BF76" s="484">
        <v>0</v>
      </c>
      <c r="BG76" s="484">
        <v>0</v>
      </c>
      <c r="BH76" s="484">
        <v>0</v>
      </c>
      <c r="BI76" s="484">
        <v>0</v>
      </c>
      <c r="BJ76" s="484">
        <v>0</v>
      </c>
      <c r="BK76" s="484">
        <v>0</v>
      </c>
      <c r="BL76" s="484">
        <v>0</v>
      </c>
      <c r="BM76" s="484">
        <v>0</v>
      </c>
      <c r="BN76" s="484">
        <v>0</v>
      </c>
      <c r="BO76" s="484">
        <v>0</v>
      </c>
      <c r="BP76" s="484">
        <v>0</v>
      </c>
      <c r="BQ76" s="484">
        <v>0</v>
      </c>
      <c r="BR76" s="484">
        <v>0</v>
      </c>
      <c r="BS76" s="484">
        <v>0</v>
      </c>
      <c r="BT76" s="484">
        <v>0</v>
      </c>
      <c r="BU76" s="484">
        <v>0</v>
      </c>
      <c r="BV76" s="484">
        <v>0</v>
      </c>
      <c r="BW76" s="484">
        <v>3264.1233858640294</v>
      </c>
      <c r="BX76" s="484">
        <v>5079.288190911303</v>
      </c>
      <c r="BY76" s="484">
        <v>6228.8238398235126</v>
      </c>
      <c r="BZ76" s="484">
        <v>7899.7651508071294</v>
      </c>
      <c r="CA76" s="484">
        <v>7999.498289868864</v>
      </c>
      <c r="CB76" s="484">
        <v>9134.2560643285415</v>
      </c>
      <c r="CC76" s="484">
        <v>10187.37978823185</v>
      </c>
      <c r="CD76" s="484">
        <v>10323.173940324128</v>
      </c>
      <c r="CE76" s="484">
        <v>10169.380354338644</v>
      </c>
      <c r="CF76" s="484">
        <v>9908.5026114084212</v>
      </c>
      <c r="CG76" s="485">
        <v>9646.9058173707472</v>
      </c>
    </row>
    <row r="77" spans="1:85" s="42" customFormat="1" x14ac:dyDescent="0.35">
      <c r="A77" s="104"/>
      <c r="B77" s="628" t="s">
        <v>845</v>
      </c>
      <c r="D77" s="484">
        <v>0</v>
      </c>
      <c r="E77" s="484">
        <v>0</v>
      </c>
      <c r="F77" s="484">
        <v>0</v>
      </c>
      <c r="G77" s="484">
        <v>0</v>
      </c>
      <c r="H77" s="484">
        <v>0</v>
      </c>
      <c r="I77" s="484">
        <v>0</v>
      </c>
      <c r="J77" s="484">
        <v>0</v>
      </c>
      <c r="K77" s="484">
        <v>0</v>
      </c>
      <c r="L77" s="484">
        <v>0</v>
      </c>
      <c r="M77" s="484">
        <v>0</v>
      </c>
      <c r="N77" s="484">
        <v>0</v>
      </c>
      <c r="O77" s="484">
        <v>0</v>
      </c>
      <c r="P77" s="484">
        <v>0</v>
      </c>
      <c r="Q77" s="484">
        <v>0</v>
      </c>
      <c r="R77" s="484">
        <v>0</v>
      </c>
      <c r="S77" s="484">
        <v>0</v>
      </c>
      <c r="T77" s="484">
        <v>0</v>
      </c>
      <c r="U77" s="484">
        <v>0</v>
      </c>
      <c r="V77" s="484">
        <v>0</v>
      </c>
      <c r="W77" s="484">
        <v>0</v>
      </c>
      <c r="X77" s="484">
        <v>0</v>
      </c>
      <c r="Y77" s="484">
        <v>0</v>
      </c>
      <c r="Z77" s="484">
        <v>0</v>
      </c>
      <c r="AA77" s="484">
        <v>0</v>
      </c>
      <c r="AB77" s="484">
        <v>0</v>
      </c>
      <c r="AC77" s="484">
        <v>0</v>
      </c>
      <c r="AD77" s="484">
        <v>0</v>
      </c>
      <c r="AE77" s="484">
        <v>0</v>
      </c>
      <c r="AF77" s="484">
        <v>0</v>
      </c>
      <c r="AG77" s="484">
        <v>0</v>
      </c>
      <c r="AH77" s="484">
        <v>0</v>
      </c>
      <c r="AI77" s="484">
        <v>0</v>
      </c>
      <c r="AJ77" s="484">
        <v>0</v>
      </c>
      <c r="AK77" s="484">
        <v>0</v>
      </c>
      <c r="AL77" s="484">
        <v>0</v>
      </c>
      <c r="AM77" s="484">
        <v>0</v>
      </c>
      <c r="AN77" s="484">
        <v>0</v>
      </c>
      <c r="AO77" s="484">
        <v>0</v>
      </c>
      <c r="AP77" s="484">
        <v>0</v>
      </c>
      <c r="AQ77" s="484">
        <v>0</v>
      </c>
      <c r="AR77" s="484">
        <v>0</v>
      </c>
      <c r="AS77" s="484">
        <v>0</v>
      </c>
      <c r="AT77" s="484">
        <v>0</v>
      </c>
      <c r="AU77" s="484">
        <v>0</v>
      </c>
      <c r="AV77" s="484">
        <v>0</v>
      </c>
      <c r="AW77" s="484">
        <v>0</v>
      </c>
      <c r="AX77" s="484">
        <v>0</v>
      </c>
      <c r="AY77" s="484">
        <v>0</v>
      </c>
      <c r="AZ77" s="484">
        <v>0</v>
      </c>
      <c r="BA77" s="484">
        <v>0</v>
      </c>
      <c r="BB77" s="484">
        <v>0</v>
      </c>
      <c r="BC77" s="484">
        <v>0</v>
      </c>
      <c r="BD77" s="484">
        <v>0</v>
      </c>
      <c r="BE77" s="484">
        <v>0</v>
      </c>
      <c r="BF77" s="484">
        <v>0</v>
      </c>
      <c r="BG77" s="484">
        <v>0</v>
      </c>
      <c r="BH77" s="484">
        <v>0</v>
      </c>
      <c r="BI77" s="484">
        <v>0</v>
      </c>
      <c r="BJ77" s="484">
        <v>0</v>
      </c>
      <c r="BK77" s="484">
        <v>0</v>
      </c>
      <c r="BL77" s="484">
        <v>0</v>
      </c>
      <c r="BM77" s="484">
        <v>0</v>
      </c>
      <c r="BN77" s="484">
        <v>0</v>
      </c>
      <c r="BO77" s="484">
        <v>0</v>
      </c>
      <c r="BP77" s="484">
        <v>0</v>
      </c>
      <c r="BQ77" s="484">
        <v>0</v>
      </c>
      <c r="BR77" s="484">
        <v>0</v>
      </c>
      <c r="BS77" s="484">
        <v>0</v>
      </c>
      <c r="BT77" s="484">
        <v>0</v>
      </c>
      <c r="BU77" s="484">
        <v>0</v>
      </c>
      <c r="BV77" s="484">
        <v>0</v>
      </c>
      <c r="BW77" s="484">
        <v>3788.9508618658151</v>
      </c>
      <c r="BX77" s="484">
        <v>7798.7998297060221</v>
      </c>
      <c r="BY77" s="484">
        <v>8462.733629687551</v>
      </c>
      <c r="BZ77" s="484">
        <v>6660.2334644966795</v>
      </c>
      <c r="CA77" s="484">
        <v>7619.2762369361326</v>
      </c>
      <c r="CB77" s="484">
        <v>9571.3823749018247</v>
      </c>
      <c r="CC77" s="484">
        <v>11319.686463595322</v>
      </c>
      <c r="CD77" s="484">
        <v>11906.914146480471</v>
      </c>
      <c r="CE77" s="484">
        <v>12213.224823543589</v>
      </c>
      <c r="CF77" s="484">
        <v>12730.830954497767</v>
      </c>
      <c r="CG77" s="485">
        <v>13442.351181574648</v>
      </c>
    </row>
    <row r="78" spans="1:85" s="42" customFormat="1" x14ac:dyDescent="0.35">
      <c r="A78" s="104"/>
      <c r="B78" s="628" t="s">
        <v>846</v>
      </c>
      <c r="D78" s="484">
        <v>0</v>
      </c>
      <c r="E78" s="484">
        <v>0</v>
      </c>
      <c r="F78" s="484">
        <v>0</v>
      </c>
      <c r="G78" s="484">
        <v>0</v>
      </c>
      <c r="H78" s="484">
        <v>0</v>
      </c>
      <c r="I78" s="484">
        <v>0</v>
      </c>
      <c r="J78" s="484">
        <v>0</v>
      </c>
      <c r="K78" s="484">
        <v>0</v>
      </c>
      <c r="L78" s="484">
        <v>0</v>
      </c>
      <c r="M78" s="484">
        <v>0</v>
      </c>
      <c r="N78" s="484">
        <v>0</v>
      </c>
      <c r="O78" s="484">
        <v>0</v>
      </c>
      <c r="P78" s="484">
        <v>0</v>
      </c>
      <c r="Q78" s="484">
        <v>0</v>
      </c>
      <c r="R78" s="484">
        <v>0</v>
      </c>
      <c r="S78" s="484">
        <v>0</v>
      </c>
      <c r="T78" s="484">
        <v>0</v>
      </c>
      <c r="U78" s="484">
        <v>0</v>
      </c>
      <c r="V78" s="484">
        <v>0</v>
      </c>
      <c r="W78" s="484">
        <v>0</v>
      </c>
      <c r="X78" s="484">
        <v>0</v>
      </c>
      <c r="Y78" s="484">
        <v>0</v>
      </c>
      <c r="Z78" s="484">
        <v>0</v>
      </c>
      <c r="AA78" s="484">
        <v>0</v>
      </c>
      <c r="AB78" s="484">
        <v>0</v>
      </c>
      <c r="AC78" s="484">
        <v>0</v>
      </c>
      <c r="AD78" s="484">
        <v>0</v>
      </c>
      <c r="AE78" s="484">
        <v>0</v>
      </c>
      <c r="AF78" s="484">
        <v>0</v>
      </c>
      <c r="AG78" s="484">
        <v>0</v>
      </c>
      <c r="AH78" s="484">
        <v>0</v>
      </c>
      <c r="AI78" s="484">
        <v>0</v>
      </c>
      <c r="AJ78" s="484">
        <v>0</v>
      </c>
      <c r="AK78" s="484">
        <v>0</v>
      </c>
      <c r="AL78" s="484">
        <v>0</v>
      </c>
      <c r="AM78" s="484">
        <v>0</v>
      </c>
      <c r="AN78" s="484">
        <v>0</v>
      </c>
      <c r="AO78" s="484">
        <v>0</v>
      </c>
      <c r="AP78" s="484">
        <v>0</v>
      </c>
      <c r="AQ78" s="484">
        <v>0</v>
      </c>
      <c r="AR78" s="484">
        <v>0</v>
      </c>
      <c r="AS78" s="484">
        <v>0</v>
      </c>
      <c r="AT78" s="484">
        <v>0</v>
      </c>
      <c r="AU78" s="484">
        <v>0</v>
      </c>
      <c r="AV78" s="484">
        <v>0</v>
      </c>
      <c r="AW78" s="484">
        <v>0</v>
      </c>
      <c r="AX78" s="484">
        <v>0</v>
      </c>
      <c r="AY78" s="484">
        <v>0</v>
      </c>
      <c r="AZ78" s="484">
        <v>0</v>
      </c>
      <c r="BA78" s="484">
        <v>0</v>
      </c>
      <c r="BB78" s="484">
        <v>0</v>
      </c>
      <c r="BC78" s="484">
        <v>0</v>
      </c>
      <c r="BD78" s="484">
        <v>0</v>
      </c>
      <c r="BE78" s="484">
        <v>0</v>
      </c>
      <c r="BF78" s="484">
        <v>0</v>
      </c>
      <c r="BG78" s="484">
        <v>0</v>
      </c>
      <c r="BH78" s="484">
        <v>0</v>
      </c>
      <c r="BI78" s="484">
        <v>0</v>
      </c>
      <c r="BJ78" s="484">
        <v>0</v>
      </c>
      <c r="BK78" s="484">
        <v>0</v>
      </c>
      <c r="BL78" s="484">
        <v>0</v>
      </c>
      <c r="BM78" s="484">
        <v>0</v>
      </c>
      <c r="BN78" s="484">
        <v>0</v>
      </c>
      <c r="BO78" s="484">
        <v>0</v>
      </c>
      <c r="BP78" s="484">
        <v>0</v>
      </c>
      <c r="BQ78" s="484">
        <v>0</v>
      </c>
      <c r="BR78" s="484">
        <v>0</v>
      </c>
      <c r="BS78" s="484">
        <v>0</v>
      </c>
      <c r="BT78" s="484">
        <v>0</v>
      </c>
      <c r="BU78" s="484">
        <v>0</v>
      </c>
      <c r="BV78" s="484">
        <v>0</v>
      </c>
      <c r="BW78" s="484">
        <v>225.41330894817355</v>
      </c>
      <c r="BX78" s="484">
        <v>679.86433449756214</v>
      </c>
      <c r="BY78" s="484">
        <v>850.5052242817801</v>
      </c>
      <c r="BZ78" s="484">
        <v>903.53760437203016</v>
      </c>
      <c r="CA78" s="484">
        <v>996.92920660100697</v>
      </c>
      <c r="CB78" s="484">
        <v>1252.0673375703332</v>
      </c>
      <c r="CC78" s="484">
        <v>1391.6624727778817</v>
      </c>
      <c r="CD78" s="484">
        <v>1444.9600137911511</v>
      </c>
      <c r="CE78" s="484">
        <v>1436.6937996355846</v>
      </c>
      <c r="CF78" s="484">
        <v>1436.48710946084</v>
      </c>
      <c r="CG78" s="485">
        <v>1428.4868271405057</v>
      </c>
    </row>
    <row r="79" spans="1:85" s="42" customFormat="1" ht="25.5" customHeight="1" x14ac:dyDescent="0.35">
      <c r="A79" s="104"/>
      <c r="B79" s="626" t="s">
        <v>847</v>
      </c>
      <c r="D79" s="484">
        <v>0</v>
      </c>
      <c r="E79" s="484">
        <v>0</v>
      </c>
      <c r="F79" s="484">
        <v>0</v>
      </c>
      <c r="G79" s="484">
        <v>0</v>
      </c>
      <c r="H79" s="484">
        <v>0</v>
      </c>
      <c r="I79" s="484">
        <v>0</v>
      </c>
      <c r="J79" s="484">
        <v>0</v>
      </c>
      <c r="K79" s="484">
        <v>0</v>
      </c>
      <c r="L79" s="484">
        <v>0</v>
      </c>
      <c r="M79" s="484">
        <v>0</v>
      </c>
      <c r="N79" s="484">
        <v>0</v>
      </c>
      <c r="O79" s="484">
        <v>0</v>
      </c>
      <c r="P79" s="484">
        <v>0</v>
      </c>
      <c r="Q79" s="484">
        <v>0</v>
      </c>
      <c r="R79" s="484">
        <v>0</v>
      </c>
      <c r="S79" s="484">
        <v>0</v>
      </c>
      <c r="T79" s="484">
        <v>0</v>
      </c>
      <c r="U79" s="484">
        <v>0</v>
      </c>
      <c r="V79" s="484">
        <v>0</v>
      </c>
      <c r="W79" s="484">
        <v>0</v>
      </c>
      <c r="X79" s="484">
        <v>0</v>
      </c>
      <c r="Y79" s="484">
        <v>0</v>
      </c>
      <c r="Z79" s="484">
        <v>0</v>
      </c>
      <c r="AA79" s="484">
        <v>0</v>
      </c>
      <c r="AB79" s="484">
        <v>0</v>
      </c>
      <c r="AC79" s="484">
        <v>0</v>
      </c>
      <c r="AD79" s="484">
        <v>0</v>
      </c>
      <c r="AE79" s="484">
        <v>0</v>
      </c>
      <c r="AF79" s="484">
        <v>0</v>
      </c>
      <c r="AG79" s="484">
        <v>0</v>
      </c>
      <c r="AH79" s="484">
        <v>0</v>
      </c>
      <c r="AI79" s="484">
        <v>0</v>
      </c>
      <c r="AJ79" s="484">
        <v>0</v>
      </c>
      <c r="AK79" s="484">
        <v>0</v>
      </c>
      <c r="AL79" s="484">
        <v>0</v>
      </c>
      <c r="AM79" s="484">
        <v>0</v>
      </c>
      <c r="AN79" s="484">
        <v>0</v>
      </c>
      <c r="AO79" s="484">
        <v>0</v>
      </c>
      <c r="AP79" s="484">
        <v>0</v>
      </c>
      <c r="AQ79" s="484">
        <v>0</v>
      </c>
      <c r="AR79" s="484">
        <v>0</v>
      </c>
      <c r="AS79" s="484">
        <v>0</v>
      </c>
      <c r="AT79" s="484">
        <v>0</v>
      </c>
      <c r="AU79" s="484">
        <v>0</v>
      </c>
      <c r="AV79" s="484">
        <v>0</v>
      </c>
      <c r="AW79" s="484">
        <v>0</v>
      </c>
      <c r="AX79" s="484">
        <v>0</v>
      </c>
      <c r="AY79" s="484">
        <v>0</v>
      </c>
      <c r="AZ79" s="484">
        <v>0</v>
      </c>
      <c r="BA79" s="484">
        <v>0</v>
      </c>
      <c r="BB79" s="484">
        <v>0</v>
      </c>
      <c r="BC79" s="484">
        <v>0</v>
      </c>
      <c r="BD79" s="484">
        <v>0</v>
      </c>
      <c r="BE79" s="484">
        <v>0</v>
      </c>
      <c r="BF79" s="484">
        <v>0</v>
      </c>
      <c r="BG79" s="484">
        <v>0</v>
      </c>
      <c r="BH79" s="484">
        <v>0</v>
      </c>
      <c r="BI79" s="484">
        <v>0</v>
      </c>
      <c r="BJ79" s="484">
        <v>0</v>
      </c>
      <c r="BK79" s="484">
        <v>0</v>
      </c>
      <c r="BL79" s="484">
        <v>0</v>
      </c>
      <c r="BM79" s="484">
        <v>0</v>
      </c>
      <c r="BN79" s="484">
        <v>0</v>
      </c>
      <c r="BO79" s="484">
        <v>0</v>
      </c>
      <c r="BP79" s="484">
        <v>0</v>
      </c>
      <c r="BQ79" s="484">
        <v>0</v>
      </c>
      <c r="BR79" s="484">
        <v>0</v>
      </c>
      <c r="BS79" s="484">
        <v>0</v>
      </c>
      <c r="BT79" s="484">
        <v>0</v>
      </c>
      <c r="BU79" s="484">
        <v>0</v>
      </c>
      <c r="BV79" s="484">
        <v>0</v>
      </c>
      <c r="BW79" s="484">
        <v>19359.100044130759</v>
      </c>
      <c r="BX79" s="484">
        <v>22094.140470384515</v>
      </c>
      <c r="BY79" s="484">
        <v>22051.971238374364</v>
      </c>
      <c r="BZ79" s="484">
        <v>19262.345553117484</v>
      </c>
      <c r="CA79" s="484">
        <v>20029.40598040308</v>
      </c>
      <c r="CB79" s="484">
        <v>21646.658075163497</v>
      </c>
      <c r="CC79" s="484">
        <v>20606.07948787378</v>
      </c>
      <c r="CD79" s="484">
        <v>20703.557481308071</v>
      </c>
      <c r="CE79" s="484">
        <v>21099.700087916448</v>
      </c>
      <c r="CF79" s="484">
        <v>21767.964422606139</v>
      </c>
      <c r="CG79" s="485">
        <v>22768.636564904751</v>
      </c>
    </row>
    <row r="80" spans="1:85" s="42" customFormat="1" x14ac:dyDescent="0.35">
      <c r="A80" s="104"/>
      <c r="B80" s="626" t="s">
        <v>848</v>
      </c>
      <c r="D80" s="484">
        <v>0</v>
      </c>
      <c r="E80" s="484">
        <v>0</v>
      </c>
      <c r="F80" s="484">
        <v>0</v>
      </c>
      <c r="G80" s="484">
        <v>0</v>
      </c>
      <c r="H80" s="484">
        <v>0</v>
      </c>
      <c r="I80" s="484">
        <v>0</v>
      </c>
      <c r="J80" s="484">
        <v>0</v>
      </c>
      <c r="K80" s="484">
        <v>0</v>
      </c>
      <c r="L80" s="484">
        <v>0</v>
      </c>
      <c r="M80" s="484">
        <v>0</v>
      </c>
      <c r="N80" s="484">
        <v>0</v>
      </c>
      <c r="O80" s="484">
        <v>0</v>
      </c>
      <c r="P80" s="484">
        <v>0</v>
      </c>
      <c r="Q80" s="484">
        <v>0</v>
      </c>
      <c r="R80" s="484">
        <v>0</v>
      </c>
      <c r="S80" s="484">
        <v>0</v>
      </c>
      <c r="T80" s="484">
        <v>0</v>
      </c>
      <c r="U80" s="484">
        <v>0</v>
      </c>
      <c r="V80" s="484">
        <v>0</v>
      </c>
      <c r="W80" s="484">
        <v>0</v>
      </c>
      <c r="X80" s="484">
        <v>0</v>
      </c>
      <c r="Y80" s="484">
        <v>0</v>
      </c>
      <c r="Z80" s="484">
        <v>0</v>
      </c>
      <c r="AA80" s="484">
        <v>0</v>
      </c>
      <c r="AB80" s="484">
        <v>0</v>
      </c>
      <c r="AC80" s="484">
        <v>0</v>
      </c>
      <c r="AD80" s="484">
        <v>0</v>
      </c>
      <c r="AE80" s="484">
        <v>0</v>
      </c>
      <c r="AF80" s="484">
        <v>0</v>
      </c>
      <c r="AG80" s="484">
        <v>0</v>
      </c>
      <c r="AH80" s="484">
        <v>0</v>
      </c>
      <c r="AI80" s="484">
        <v>0</v>
      </c>
      <c r="AJ80" s="484">
        <v>0</v>
      </c>
      <c r="AK80" s="484">
        <v>0</v>
      </c>
      <c r="AL80" s="484">
        <v>0</v>
      </c>
      <c r="AM80" s="484">
        <v>0</v>
      </c>
      <c r="AN80" s="484">
        <v>0</v>
      </c>
      <c r="AO80" s="484">
        <v>0</v>
      </c>
      <c r="AP80" s="484">
        <v>0</v>
      </c>
      <c r="AQ80" s="484">
        <v>0</v>
      </c>
      <c r="AR80" s="484">
        <v>0</v>
      </c>
      <c r="AS80" s="484">
        <v>0</v>
      </c>
      <c r="AT80" s="484">
        <v>0</v>
      </c>
      <c r="AU80" s="484">
        <v>0</v>
      </c>
      <c r="AV80" s="484">
        <v>0</v>
      </c>
      <c r="AW80" s="484">
        <v>0</v>
      </c>
      <c r="AX80" s="484">
        <v>0</v>
      </c>
      <c r="AY80" s="484">
        <v>0</v>
      </c>
      <c r="AZ80" s="484">
        <v>0</v>
      </c>
      <c r="BA80" s="484">
        <v>0</v>
      </c>
      <c r="BB80" s="484">
        <v>0</v>
      </c>
      <c r="BC80" s="484">
        <v>0</v>
      </c>
      <c r="BD80" s="484">
        <v>0</v>
      </c>
      <c r="BE80" s="484">
        <v>0</v>
      </c>
      <c r="BF80" s="484">
        <v>0</v>
      </c>
      <c r="BG80" s="484">
        <v>0</v>
      </c>
      <c r="BH80" s="484">
        <v>0</v>
      </c>
      <c r="BI80" s="484">
        <v>0</v>
      </c>
      <c r="BJ80" s="484">
        <v>0</v>
      </c>
      <c r="BK80" s="484">
        <v>0</v>
      </c>
      <c r="BL80" s="484">
        <v>0</v>
      </c>
      <c r="BM80" s="484">
        <v>0</v>
      </c>
      <c r="BN80" s="484">
        <v>0</v>
      </c>
      <c r="BO80" s="484">
        <v>0</v>
      </c>
      <c r="BP80" s="484">
        <v>0</v>
      </c>
      <c r="BQ80" s="484">
        <v>0</v>
      </c>
      <c r="BR80" s="484">
        <v>0</v>
      </c>
      <c r="BS80" s="484">
        <v>0</v>
      </c>
      <c r="BT80" s="484">
        <v>0</v>
      </c>
      <c r="BU80" s="484">
        <v>0</v>
      </c>
      <c r="BV80" s="484">
        <v>0</v>
      </c>
      <c r="BW80" s="484">
        <v>10103.850810634185</v>
      </c>
      <c r="BX80" s="484">
        <v>10843.662741737491</v>
      </c>
      <c r="BY80" s="484">
        <v>11410.425539435122</v>
      </c>
      <c r="BZ80" s="484">
        <v>12225.618140874562</v>
      </c>
      <c r="CA80" s="484">
        <v>11736.509546040568</v>
      </c>
      <c r="CB80" s="484">
        <v>12216.967037498753</v>
      </c>
      <c r="CC80" s="484">
        <v>12267.582632248692</v>
      </c>
      <c r="CD80" s="484">
        <v>12209.91962335228</v>
      </c>
      <c r="CE80" s="484">
        <v>11982.527233254898</v>
      </c>
      <c r="CF80" s="484">
        <v>11644.399056845152</v>
      </c>
      <c r="CG80" s="485">
        <v>11334.843528502726</v>
      </c>
    </row>
    <row r="81" spans="1:85" s="42" customFormat="1" ht="26.25" customHeight="1" x14ac:dyDescent="0.35">
      <c r="A81" s="630"/>
      <c r="B81" s="631" t="s">
        <v>849</v>
      </c>
      <c r="D81" s="484"/>
      <c r="E81" s="484"/>
      <c r="F81" s="484"/>
      <c r="G81" s="484"/>
      <c r="H81" s="484"/>
      <c r="I81" s="484"/>
      <c r="J81" s="484"/>
      <c r="K81" s="484"/>
      <c r="L81" s="484"/>
      <c r="M81" s="484"/>
      <c r="N81" s="484"/>
      <c r="O81" s="484"/>
      <c r="P81" s="484"/>
      <c r="Q81" s="484"/>
      <c r="R81" s="484"/>
      <c r="S81" s="484"/>
      <c r="T81" s="484"/>
      <c r="U81" s="484"/>
      <c r="V81" s="484"/>
      <c r="W81" s="484"/>
      <c r="X81" s="484"/>
      <c r="Y81" s="484"/>
      <c r="Z81" s="484"/>
      <c r="AA81" s="484"/>
      <c r="AB81" s="484"/>
      <c r="AC81" s="484"/>
      <c r="AD81" s="484"/>
      <c r="AE81" s="484"/>
      <c r="AF81" s="484"/>
      <c r="AG81" s="484"/>
      <c r="AH81" s="484"/>
      <c r="AI81" s="484"/>
      <c r="AJ81" s="484"/>
      <c r="AK81" s="484"/>
      <c r="AL81" s="484"/>
      <c r="AM81" s="484"/>
      <c r="AN81" s="484"/>
      <c r="AO81" s="484"/>
      <c r="AP81" s="484"/>
      <c r="AQ81" s="484"/>
      <c r="AR81" s="484"/>
      <c r="AS81" s="484"/>
      <c r="AT81" s="484"/>
      <c r="AU81" s="484"/>
      <c r="AV81" s="484"/>
      <c r="AW81" s="484"/>
      <c r="AX81" s="484"/>
      <c r="AY81" s="484"/>
      <c r="AZ81" s="484"/>
      <c r="BA81" s="484"/>
      <c r="BB81" s="484"/>
      <c r="BC81" s="484"/>
      <c r="BD81" s="484"/>
      <c r="BE81" s="484"/>
      <c r="BF81" s="484"/>
      <c r="BG81" s="484"/>
      <c r="BH81" s="484"/>
      <c r="BI81" s="484"/>
      <c r="BJ81" s="484"/>
      <c r="BK81" s="484"/>
      <c r="BL81" s="484"/>
      <c r="BM81" s="484"/>
      <c r="BN81" s="484"/>
      <c r="BO81" s="484"/>
      <c r="BP81" s="484"/>
      <c r="BQ81" s="484"/>
      <c r="BR81" s="484"/>
      <c r="BS81" s="484"/>
      <c r="BT81" s="484"/>
      <c r="BU81" s="484"/>
      <c r="BV81" s="484"/>
      <c r="BW81" s="484"/>
      <c r="BX81" s="484"/>
      <c r="BY81" s="484"/>
      <c r="BZ81" s="484"/>
      <c r="CA81" s="484"/>
      <c r="CB81" s="484"/>
      <c r="CC81" s="484"/>
      <c r="CD81" s="484"/>
      <c r="CE81" s="484"/>
      <c r="CF81" s="484"/>
      <c r="CG81" s="485"/>
    </row>
    <row r="82" spans="1:85" s="42" customFormat="1" x14ac:dyDescent="0.35">
      <c r="A82" s="632"/>
      <c r="B82" s="62" t="s">
        <v>803</v>
      </c>
      <c r="D82" s="484" t="s">
        <v>615</v>
      </c>
      <c r="E82" s="484" t="s">
        <v>615</v>
      </c>
      <c r="F82" s="484" t="s">
        <v>615</v>
      </c>
      <c r="G82" s="484" t="s">
        <v>615</v>
      </c>
      <c r="H82" s="484" t="s">
        <v>615</v>
      </c>
      <c r="I82" s="484" t="s">
        <v>615</v>
      </c>
      <c r="J82" s="484" t="s">
        <v>615</v>
      </c>
      <c r="K82" s="484" t="s">
        <v>615</v>
      </c>
      <c r="L82" s="484" t="s">
        <v>615</v>
      </c>
      <c r="M82" s="484" t="s">
        <v>615</v>
      </c>
      <c r="N82" s="484" t="s">
        <v>615</v>
      </c>
      <c r="O82" s="484" t="s">
        <v>615</v>
      </c>
      <c r="P82" s="484" t="s">
        <v>615</v>
      </c>
      <c r="Q82" s="484" t="s">
        <v>615</v>
      </c>
      <c r="R82" s="484" t="s">
        <v>615</v>
      </c>
      <c r="S82" s="484" t="s">
        <v>615</v>
      </c>
      <c r="T82" s="484" t="s">
        <v>615</v>
      </c>
      <c r="U82" s="484" t="s">
        <v>615</v>
      </c>
      <c r="V82" s="484" t="s">
        <v>615</v>
      </c>
      <c r="W82" s="484" t="s">
        <v>615</v>
      </c>
      <c r="X82" s="484" t="s">
        <v>615</v>
      </c>
      <c r="Y82" s="484" t="s">
        <v>615</v>
      </c>
      <c r="Z82" s="484" t="s">
        <v>615</v>
      </c>
      <c r="AA82" s="484" t="s">
        <v>615</v>
      </c>
      <c r="AB82" s="484" t="s">
        <v>615</v>
      </c>
      <c r="AC82" s="484" t="s">
        <v>615</v>
      </c>
      <c r="AD82" s="484" t="s">
        <v>615</v>
      </c>
      <c r="AE82" s="484" t="s">
        <v>615</v>
      </c>
      <c r="AF82" s="484" t="s">
        <v>615</v>
      </c>
      <c r="AG82" s="484" t="s">
        <v>615</v>
      </c>
      <c r="AH82" s="484" t="s">
        <v>615</v>
      </c>
      <c r="AI82" s="484" t="s">
        <v>615</v>
      </c>
      <c r="AJ82" s="484" t="s">
        <v>615</v>
      </c>
      <c r="AK82" s="484" t="s">
        <v>615</v>
      </c>
      <c r="AL82" s="484" t="s">
        <v>615</v>
      </c>
      <c r="AM82" s="484" t="s">
        <v>615</v>
      </c>
      <c r="AN82" s="484" t="s">
        <v>615</v>
      </c>
      <c r="AO82" s="484" t="s">
        <v>615</v>
      </c>
      <c r="AP82" s="484" t="s">
        <v>615</v>
      </c>
      <c r="AQ82" s="484" t="s">
        <v>615</v>
      </c>
      <c r="AR82" s="484" t="s">
        <v>615</v>
      </c>
      <c r="AS82" s="484" t="s">
        <v>615</v>
      </c>
      <c r="AT82" s="484" t="s">
        <v>615</v>
      </c>
      <c r="AU82" s="484" t="s">
        <v>615</v>
      </c>
      <c r="AV82" s="484" t="s">
        <v>615</v>
      </c>
      <c r="AW82" s="484" t="s">
        <v>615</v>
      </c>
      <c r="AX82" s="484" t="s">
        <v>615</v>
      </c>
      <c r="AY82" s="484" t="s">
        <v>615</v>
      </c>
      <c r="AZ82" s="484" t="s">
        <v>615</v>
      </c>
      <c r="BA82" s="484" t="s">
        <v>615</v>
      </c>
      <c r="BB82" s="484" t="s">
        <v>615</v>
      </c>
      <c r="BC82" s="484" t="s">
        <v>615</v>
      </c>
      <c r="BD82" s="484" t="s">
        <v>615</v>
      </c>
      <c r="BE82" s="484" t="s">
        <v>615</v>
      </c>
      <c r="BF82" s="484" t="s">
        <v>615</v>
      </c>
      <c r="BG82" s="484" t="s">
        <v>615</v>
      </c>
      <c r="BH82" s="484" t="s">
        <v>615</v>
      </c>
      <c r="BI82" s="484" t="s">
        <v>615</v>
      </c>
      <c r="BJ82" s="484" t="s">
        <v>615</v>
      </c>
      <c r="BK82" s="484" t="s">
        <v>615</v>
      </c>
      <c r="BL82" s="484">
        <v>2424.4487327718175</v>
      </c>
      <c r="BM82" s="484">
        <v>3969.341185762134</v>
      </c>
      <c r="BN82" s="484">
        <v>4374.7574191289405</v>
      </c>
      <c r="BO82" s="484">
        <v>4761.3689796084282</v>
      </c>
      <c r="BP82" s="484">
        <v>5012.1367124136787</v>
      </c>
      <c r="BQ82" s="484">
        <v>4375.2654293379455</v>
      </c>
      <c r="BR82" s="484">
        <v>3215.476102976259</v>
      </c>
      <c r="BS82" s="484">
        <v>2537.3906462297932</v>
      </c>
      <c r="BT82" s="484">
        <v>2118.7006968761375</v>
      </c>
      <c r="BU82" s="484">
        <v>1850.2069374228101</v>
      </c>
      <c r="BV82" s="484">
        <v>1379.8014173926649</v>
      </c>
      <c r="BW82" s="484">
        <v>644.3579724482662</v>
      </c>
      <c r="BX82" s="484">
        <v>435.05197885573028</v>
      </c>
      <c r="BY82" s="484">
        <v>302.96375254021052</v>
      </c>
      <c r="BZ82" s="484">
        <v>180.0309415901279</v>
      </c>
      <c r="CA82" s="484">
        <v>117.84438146971685</v>
      </c>
      <c r="CB82" s="484">
        <v>59.32705892048709</v>
      </c>
      <c r="CC82" s="484">
        <v>0</v>
      </c>
      <c r="CD82" s="484">
        <v>0</v>
      </c>
      <c r="CE82" s="484">
        <v>2.08594946925678E-16</v>
      </c>
      <c r="CF82" s="484">
        <v>0</v>
      </c>
      <c r="CG82" s="485">
        <v>0</v>
      </c>
    </row>
    <row r="83" spans="1:85" s="42" customFormat="1" x14ac:dyDescent="0.35">
      <c r="A83" s="632"/>
      <c r="B83" s="62" t="s">
        <v>597</v>
      </c>
      <c r="D83" s="484" t="s">
        <v>615</v>
      </c>
      <c r="E83" s="484" t="s">
        <v>615</v>
      </c>
      <c r="F83" s="484" t="s">
        <v>615</v>
      </c>
      <c r="G83" s="484" t="s">
        <v>615</v>
      </c>
      <c r="H83" s="484" t="s">
        <v>615</v>
      </c>
      <c r="I83" s="484" t="s">
        <v>615</v>
      </c>
      <c r="J83" s="484" t="s">
        <v>615</v>
      </c>
      <c r="K83" s="484" t="s">
        <v>615</v>
      </c>
      <c r="L83" s="484" t="s">
        <v>615</v>
      </c>
      <c r="M83" s="484" t="s">
        <v>615</v>
      </c>
      <c r="N83" s="484" t="s">
        <v>615</v>
      </c>
      <c r="O83" s="484" t="s">
        <v>615</v>
      </c>
      <c r="P83" s="484" t="s">
        <v>615</v>
      </c>
      <c r="Q83" s="484" t="s">
        <v>615</v>
      </c>
      <c r="R83" s="484" t="s">
        <v>615</v>
      </c>
      <c r="S83" s="484" t="s">
        <v>615</v>
      </c>
      <c r="T83" s="484" t="s">
        <v>615</v>
      </c>
      <c r="U83" s="484" t="s">
        <v>615</v>
      </c>
      <c r="V83" s="484" t="s">
        <v>615</v>
      </c>
      <c r="W83" s="484" t="s">
        <v>615</v>
      </c>
      <c r="X83" s="484" t="s">
        <v>615</v>
      </c>
      <c r="Y83" s="484" t="s">
        <v>615</v>
      </c>
      <c r="Z83" s="484" t="s">
        <v>615</v>
      </c>
      <c r="AA83" s="484" t="s">
        <v>615</v>
      </c>
      <c r="AB83" s="484" t="s">
        <v>615</v>
      </c>
      <c r="AC83" s="484" t="s">
        <v>615</v>
      </c>
      <c r="AD83" s="484" t="s">
        <v>615</v>
      </c>
      <c r="AE83" s="484" t="s">
        <v>615</v>
      </c>
      <c r="AF83" s="484" t="s">
        <v>615</v>
      </c>
      <c r="AG83" s="484" t="s">
        <v>615</v>
      </c>
      <c r="AH83" s="484" t="s">
        <v>615</v>
      </c>
      <c r="AI83" s="484" t="s">
        <v>615</v>
      </c>
      <c r="AJ83" s="484" t="s">
        <v>615</v>
      </c>
      <c r="AK83" s="484" t="s">
        <v>615</v>
      </c>
      <c r="AL83" s="484" t="s">
        <v>615</v>
      </c>
      <c r="AM83" s="484" t="s">
        <v>615</v>
      </c>
      <c r="AN83" s="484" t="s">
        <v>615</v>
      </c>
      <c r="AO83" s="484" t="s">
        <v>615</v>
      </c>
      <c r="AP83" s="484" t="s">
        <v>615</v>
      </c>
      <c r="AQ83" s="484" t="s">
        <v>615</v>
      </c>
      <c r="AR83" s="484" t="s">
        <v>615</v>
      </c>
      <c r="AS83" s="484" t="s">
        <v>615</v>
      </c>
      <c r="AT83" s="484" t="s">
        <v>615</v>
      </c>
      <c r="AU83" s="484" t="s">
        <v>615</v>
      </c>
      <c r="AV83" s="484" t="s">
        <v>615</v>
      </c>
      <c r="AW83" s="484" t="s">
        <v>615</v>
      </c>
      <c r="AX83" s="484" t="s">
        <v>615</v>
      </c>
      <c r="AY83" s="484" t="s">
        <v>615</v>
      </c>
      <c r="AZ83" s="484" t="s">
        <v>615</v>
      </c>
      <c r="BA83" s="484" t="s">
        <v>615</v>
      </c>
      <c r="BB83" s="484" t="s">
        <v>615</v>
      </c>
      <c r="BC83" s="484" t="s">
        <v>615</v>
      </c>
      <c r="BD83" s="484" t="s">
        <v>615</v>
      </c>
      <c r="BE83" s="484" t="s">
        <v>615</v>
      </c>
      <c r="BF83" s="484" t="s">
        <v>615</v>
      </c>
      <c r="BG83" s="484" t="s">
        <v>615</v>
      </c>
      <c r="BH83" s="484" t="s">
        <v>615</v>
      </c>
      <c r="BI83" s="484" t="s">
        <v>615</v>
      </c>
      <c r="BJ83" s="484" t="s">
        <v>615</v>
      </c>
      <c r="BK83" s="484" t="s">
        <v>615</v>
      </c>
      <c r="BL83" s="484">
        <v>6590.3696045063643</v>
      </c>
      <c r="BM83" s="484">
        <v>7363.0347525499365</v>
      </c>
      <c r="BN83" s="484">
        <v>7669.4457072966143</v>
      </c>
      <c r="BO83" s="484">
        <v>8056.4489234722423</v>
      </c>
      <c r="BP83" s="484">
        <v>8327.2573058757225</v>
      </c>
      <c r="BQ83" s="484">
        <v>8359.6742573508909</v>
      </c>
      <c r="BR83" s="484">
        <v>8903.9064233860063</v>
      </c>
      <c r="BS83" s="484">
        <v>9195.7060877522035</v>
      </c>
      <c r="BT83" s="484">
        <v>8893.6357221406324</v>
      </c>
      <c r="BU83" s="484">
        <v>8512.8757228102331</v>
      </c>
      <c r="BV83" s="484">
        <v>7824.6832482322216</v>
      </c>
      <c r="BW83" s="484">
        <v>6912.5028298038278</v>
      </c>
      <c r="BX83" s="484">
        <v>6285.8650642919893</v>
      </c>
      <c r="BY83" s="484">
        <v>5861.4751602306796</v>
      </c>
      <c r="BZ83" s="484">
        <v>5161.8064172415061</v>
      </c>
      <c r="CA83" s="484">
        <v>4721.9374446434695</v>
      </c>
      <c r="CB83" s="484">
        <v>4173.2521539811369</v>
      </c>
      <c r="CC83" s="484">
        <v>1032.3787115692983</v>
      </c>
      <c r="CD83" s="484">
        <v>123.99745163344355</v>
      </c>
      <c r="CE83" s="484">
        <v>111.41146133761607</v>
      </c>
      <c r="CF83" s="484">
        <v>65.59774178052578</v>
      </c>
      <c r="CG83" s="485">
        <v>13.627893917632045</v>
      </c>
    </row>
    <row r="84" spans="1:85" s="42" customFormat="1" x14ac:dyDescent="0.35">
      <c r="A84" s="632"/>
      <c r="B84" s="62" t="s">
        <v>804</v>
      </c>
      <c r="D84" s="484" t="s">
        <v>615</v>
      </c>
      <c r="E84" s="484" t="s">
        <v>615</v>
      </c>
      <c r="F84" s="484" t="s">
        <v>615</v>
      </c>
      <c r="G84" s="484" t="s">
        <v>615</v>
      </c>
      <c r="H84" s="484" t="s">
        <v>615</v>
      </c>
      <c r="I84" s="484" t="s">
        <v>615</v>
      </c>
      <c r="J84" s="484" t="s">
        <v>615</v>
      </c>
      <c r="K84" s="484" t="s">
        <v>615</v>
      </c>
      <c r="L84" s="484" t="s">
        <v>615</v>
      </c>
      <c r="M84" s="484" t="s">
        <v>615</v>
      </c>
      <c r="N84" s="484" t="s">
        <v>615</v>
      </c>
      <c r="O84" s="484" t="s">
        <v>615</v>
      </c>
      <c r="P84" s="484" t="s">
        <v>615</v>
      </c>
      <c r="Q84" s="484" t="s">
        <v>615</v>
      </c>
      <c r="R84" s="484" t="s">
        <v>615</v>
      </c>
      <c r="S84" s="484" t="s">
        <v>615</v>
      </c>
      <c r="T84" s="484" t="s">
        <v>615</v>
      </c>
      <c r="U84" s="484" t="s">
        <v>615</v>
      </c>
      <c r="V84" s="484" t="s">
        <v>615</v>
      </c>
      <c r="W84" s="484" t="s">
        <v>615</v>
      </c>
      <c r="X84" s="484" t="s">
        <v>615</v>
      </c>
      <c r="Y84" s="484" t="s">
        <v>615</v>
      </c>
      <c r="Z84" s="484" t="s">
        <v>615</v>
      </c>
      <c r="AA84" s="484" t="s">
        <v>615</v>
      </c>
      <c r="AB84" s="484" t="s">
        <v>615</v>
      </c>
      <c r="AC84" s="484" t="s">
        <v>615</v>
      </c>
      <c r="AD84" s="484" t="s">
        <v>615</v>
      </c>
      <c r="AE84" s="484" t="s">
        <v>615</v>
      </c>
      <c r="AF84" s="484" t="s">
        <v>615</v>
      </c>
      <c r="AG84" s="484" t="s">
        <v>615</v>
      </c>
      <c r="AH84" s="484" t="s">
        <v>615</v>
      </c>
      <c r="AI84" s="484" t="s">
        <v>615</v>
      </c>
      <c r="AJ84" s="484" t="s">
        <v>615</v>
      </c>
      <c r="AK84" s="484" t="s">
        <v>615</v>
      </c>
      <c r="AL84" s="484" t="s">
        <v>615</v>
      </c>
      <c r="AM84" s="484" t="s">
        <v>615</v>
      </c>
      <c r="AN84" s="484" t="s">
        <v>615</v>
      </c>
      <c r="AO84" s="484" t="s">
        <v>615</v>
      </c>
      <c r="AP84" s="484" t="s">
        <v>615</v>
      </c>
      <c r="AQ84" s="484" t="s">
        <v>615</v>
      </c>
      <c r="AR84" s="484" t="s">
        <v>615</v>
      </c>
      <c r="AS84" s="484" t="s">
        <v>615</v>
      </c>
      <c r="AT84" s="484" t="s">
        <v>615</v>
      </c>
      <c r="AU84" s="484" t="s">
        <v>615</v>
      </c>
      <c r="AV84" s="484" t="s">
        <v>615</v>
      </c>
      <c r="AW84" s="484" t="s">
        <v>615</v>
      </c>
      <c r="AX84" s="484" t="s">
        <v>615</v>
      </c>
      <c r="AY84" s="484" t="s">
        <v>615</v>
      </c>
      <c r="AZ84" s="484" t="s">
        <v>615</v>
      </c>
      <c r="BA84" s="484" t="s">
        <v>615</v>
      </c>
      <c r="BB84" s="484" t="s">
        <v>615</v>
      </c>
      <c r="BC84" s="484" t="s">
        <v>615</v>
      </c>
      <c r="BD84" s="484" t="s">
        <v>615</v>
      </c>
      <c r="BE84" s="484" t="s">
        <v>615</v>
      </c>
      <c r="BF84" s="484" t="s">
        <v>615</v>
      </c>
      <c r="BG84" s="484" t="s">
        <v>615</v>
      </c>
      <c r="BH84" s="484" t="s">
        <v>615</v>
      </c>
      <c r="BI84" s="484" t="s">
        <v>615</v>
      </c>
      <c r="BJ84" s="484" t="s">
        <v>615</v>
      </c>
      <c r="BK84" s="484" t="s">
        <v>615</v>
      </c>
      <c r="BL84" s="484">
        <v>4826.4556675527765</v>
      </c>
      <c r="BM84" s="484">
        <v>4959.9354008616974</v>
      </c>
      <c r="BN84" s="484">
        <v>4628.5836144697978</v>
      </c>
      <c r="BO84" s="484">
        <v>4206.5617396048756</v>
      </c>
      <c r="BP84" s="484">
        <v>3788.4665728394075</v>
      </c>
      <c r="BQ84" s="484">
        <v>3380.1110470261042</v>
      </c>
      <c r="BR84" s="484">
        <v>3171.6893038896537</v>
      </c>
      <c r="BS84" s="484">
        <v>2986.4782354025929</v>
      </c>
      <c r="BT84" s="484">
        <v>2703.9793430645368</v>
      </c>
      <c r="BU84" s="484">
        <v>2380.8739781715876</v>
      </c>
      <c r="BV84" s="484">
        <v>2028.0371100789268</v>
      </c>
      <c r="BW84" s="484">
        <v>1405.3704089910989</v>
      </c>
      <c r="BX84" s="484">
        <v>974.26966357816821</v>
      </c>
      <c r="BY84" s="484">
        <v>714.81492521930045</v>
      </c>
      <c r="BZ84" s="484">
        <v>495.87442645443957</v>
      </c>
      <c r="CA84" s="484">
        <v>368.05957710965282</v>
      </c>
      <c r="CB84" s="484">
        <v>100.18140989195358</v>
      </c>
      <c r="CC84" s="484">
        <v>7.7937711188433556E-17</v>
      </c>
      <c r="CD84" s="484">
        <v>1.4538570319188707E-18</v>
      </c>
      <c r="CE84" s="484">
        <v>0</v>
      </c>
      <c r="CF84" s="484">
        <v>0</v>
      </c>
      <c r="CG84" s="485">
        <v>0</v>
      </c>
    </row>
    <row r="85" spans="1:85" s="42" customFormat="1" x14ac:dyDescent="0.35">
      <c r="A85" s="632"/>
      <c r="B85" s="62" t="s">
        <v>582</v>
      </c>
      <c r="D85" s="484" t="s">
        <v>615</v>
      </c>
      <c r="E85" s="484" t="s">
        <v>615</v>
      </c>
      <c r="F85" s="484" t="s">
        <v>615</v>
      </c>
      <c r="G85" s="484" t="s">
        <v>615</v>
      </c>
      <c r="H85" s="484" t="s">
        <v>615</v>
      </c>
      <c r="I85" s="484" t="s">
        <v>615</v>
      </c>
      <c r="J85" s="484" t="s">
        <v>615</v>
      </c>
      <c r="K85" s="484" t="s">
        <v>615</v>
      </c>
      <c r="L85" s="484" t="s">
        <v>615</v>
      </c>
      <c r="M85" s="484" t="s">
        <v>615</v>
      </c>
      <c r="N85" s="484" t="s">
        <v>615</v>
      </c>
      <c r="O85" s="484" t="s">
        <v>615</v>
      </c>
      <c r="P85" s="484" t="s">
        <v>615</v>
      </c>
      <c r="Q85" s="484" t="s">
        <v>615</v>
      </c>
      <c r="R85" s="484" t="s">
        <v>615</v>
      </c>
      <c r="S85" s="484" t="s">
        <v>615</v>
      </c>
      <c r="T85" s="484" t="s">
        <v>615</v>
      </c>
      <c r="U85" s="484" t="s">
        <v>615</v>
      </c>
      <c r="V85" s="484" t="s">
        <v>615</v>
      </c>
      <c r="W85" s="484" t="s">
        <v>615</v>
      </c>
      <c r="X85" s="484" t="s">
        <v>615</v>
      </c>
      <c r="Y85" s="484" t="s">
        <v>615</v>
      </c>
      <c r="Z85" s="484" t="s">
        <v>615</v>
      </c>
      <c r="AA85" s="484" t="s">
        <v>615</v>
      </c>
      <c r="AB85" s="484" t="s">
        <v>615</v>
      </c>
      <c r="AC85" s="484" t="s">
        <v>615</v>
      </c>
      <c r="AD85" s="484" t="s">
        <v>615</v>
      </c>
      <c r="AE85" s="484" t="s">
        <v>615</v>
      </c>
      <c r="AF85" s="484" t="s">
        <v>615</v>
      </c>
      <c r="AG85" s="484" t="s">
        <v>615</v>
      </c>
      <c r="AH85" s="484" t="s">
        <v>615</v>
      </c>
      <c r="AI85" s="484" t="s">
        <v>615</v>
      </c>
      <c r="AJ85" s="484" t="s">
        <v>615</v>
      </c>
      <c r="AK85" s="484" t="s">
        <v>615</v>
      </c>
      <c r="AL85" s="484" t="s">
        <v>615</v>
      </c>
      <c r="AM85" s="484" t="s">
        <v>615</v>
      </c>
      <c r="AN85" s="484" t="s">
        <v>615</v>
      </c>
      <c r="AO85" s="484" t="s">
        <v>615</v>
      </c>
      <c r="AP85" s="484" t="s">
        <v>615</v>
      </c>
      <c r="AQ85" s="484" t="s">
        <v>615</v>
      </c>
      <c r="AR85" s="484" t="s">
        <v>615</v>
      </c>
      <c r="AS85" s="484" t="s">
        <v>615</v>
      </c>
      <c r="AT85" s="484" t="s">
        <v>615</v>
      </c>
      <c r="AU85" s="484" t="s">
        <v>615</v>
      </c>
      <c r="AV85" s="484" t="s">
        <v>615</v>
      </c>
      <c r="AW85" s="484" t="s">
        <v>615</v>
      </c>
      <c r="AX85" s="484" t="s">
        <v>615</v>
      </c>
      <c r="AY85" s="484" t="s">
        <v>615</v>
      </c>
      <c r="AZ85" s="484" t="s">
        <v>615</v>
      </c>
      <c r="BA85" s="484" t="s">
        <v>615</v>
      </c>
      <c r="BB85" s="484" t="s">
        <v>615</v>
      </c>
      <c r="BC85" s="484" t="s">
        <v>615</v>
      </c>
      <c r="BD85" s="484" t="s">
        <v>615</v>
      </c>
      <c r="BE85" s="484" t="s">
        <v>615</v>
      </c>
      <c r="BF85" s="484" t="s">
        <v>615</v>
      </c>
      <c r="BG85" s="484" t="s">
        <v>615</v>
      </c>
      <c r="BH85" s="484" t="s">
        <v>615</v>
      </c>
      <c r="BI85" s="484" t="s">
        <v>615</v>
      </c>
      <c r="BJ85" s="484" t="s">
        <v>615</v>
      </c>
      <c r="BK85" s="484" t="s">
        <v>615</v>
      </c>
      <c r="BL85" s="484">
        <v>464.18525537363274</v>
      </c>
      <c r="BM85" s="484">
        <v>569.29417599226986</v>
      </c>
      <c r="BN85" s="484">
        <v>663.00637494931834</v>
      </c>
      <c r="BO85" s="484">
        <v>757.1199877368341</v>
      </c>
      <c r="BP85" s="484">
        <v>861.12386121395036</v>
      </c>
      <c r="BQ85" s="484">
        <v>938.45074371036924</v>
      </c>
      <c r="BR85" s="484">
        <v>1041.6802636076247</v>
      </c>
      <c r="BS85" s="484">
        <v>1172.5619789237576</v>
      </c>
      <c r="BT85" s="484">
        <v>1211.5239871577121</v>
      </c>
      <c r="BU85" s="484">
        <v>1214.6878411000016</v>
      </c>
      <c r="BV85" s="484">
        <v>1173.8201713235569</v>
      </c>
      <c r="BW85" s="484">
        <v>1031.7708939454731</v>
      </c>
      <c r="BX85" s="484">
        <v>902.25596312716073</v>
      </c>
      <c r="BY85" s="484">
        <v>827.38549542873614</v>
      </c>
      <c r="BZ85" s="484">
        <v>742.4693266629472</v>
      </c>
      <c r="CA85" s="484">
        <v>683.14998383097929</v>
      </c>
      <c r="CB85" s="484">
        <v>184.06511305340678</v>
      </c>
      <c r="CC85" s="484">
        <v>0.68368743776470953</v>
      </c>
      <c r="CD85" s="484">
        <v>1.8198558684419279</v>
      </c>
      <c r="CE85" s="484">
        <v>2.6303987506877018</v>
      </c>
      <c r="CF85" s="484">
        <v>3.2244519408317509</v>
      </c>
      <c r="CG85" s="485">
        <v>3.7944996075422801</v>
      </c>
    </row>
    <row r="86" spans="1:85" s="42" customFormat="1" x14ac:dyDescent="0.35">
      <c r="A86" s="632"/>
      <c r="B86" s="62" t="s">
        <v>805</v>
      </c>
      <c r="D86" s="484" t="s">
        <v>615</v>
      </c>
      <c r="E86" s="484" t="s">
        <v>615</v>
      </c>
      <c r="F86" s="484" t="s">
        <v>615</v>
      </c>
      <c r="G86" s="484" t="s">
        <v>615</v>
      </c>
      <c r="H86" s="484" t="s">
        <v>615</v>
      </c>
      <c r="I86" s="484" t="s">
        <v>615</v>
      </c>
      <c r="J86" s="484" t="s">
        <v>615</v>
      </c>
      <c r="K86" s="484" t="s">
        <v>615</v>
      </c>
      <c r="L86" s="484" t="s">
        <v>615</v>
      </c>
      <c r="M86" s="484" t="s">
        <v>615</v>
      </c>
      <c r="N86" s="484" t="s">
        <v>615</v>
      </c>
      <c r="O86" s="484" t="s">
        <v>615</v>
      </c>
      <c r="P86" s="484" t="s">
        <v>615</v>
      </c>
      <c r="Q86" s="484" t="s">
        <v>615</v>
      </c>
      <c r="R86" s="484" t="s">
        <v>615</v>
      </c>
      <c r="S86" s="484" t="s">
        <v>615</v>
      </c>
      <c r="T86" s="484" t="s">
        <v>615</v>
      </c>
      <c r="U86" s="484" t="s">
        <v>615</v>
      </c>
      <c r="V86" s="484" t="s">
        <v>615</v>
      </c>
      <c r="W86" s="484" t="s">
        <v>615</v>
      </c>
      <c r="X86" s="484" t="s">
        <v>615</v>
      </c>
      <c r="Y86" s="484" t="s">
        <v>615</v>
      </c>
      <c r="Z86" s="484" t="s">
        <v>615</v>
      </c>
      <c r="AA86" s="484" t="s">
        <v>615</v>
      </c>
      <c r="AB86" s="484" t="s">
        <v>615</v>
      </c>
      <c r="AC86" s="484" t="s">
        <v>615</v>
      </c>
      <c r="AD86" s="484" t="s">
        <v>615</v>
      </c>
      <c r="AE86" s="484" t="s">
        <v>615</v>
      </c>
      <c r="AF86" s="484" t="s">
        <v>615</v>
      </c>
      <c r="AG86" s="484" t="s">
        <v>615</v>
      </c>
      <c r="AH86" s="484" t="s">
        <v>615</v>
      </c>
      <c r="AI86" s="484" t="s">
        <v>615</v>
      </c>
      <c r="AJ86" s="484" t="s">
        <v>615</v>
      </c>
      <c r="AK86" s="484" t="s">
        <v>615</v>
      </c>
      <c r="AL86" s="484" t="s">
        <v>615</v>
      </c>
      <c r="AM86" s="484" t="s">
        <v>615</v>
      </c>
      <c r="AN86" s="484" t="s">
        <v>615</v>
      </c>
      <c r="AO86" s="484" t="s">
        <v>615</v>
      </c>
      <c r="AP86" s="484" t="s">
        <v>615</v>
      </c>
      <c r="AQ86" s="484" t="s">
        <v>615</v>
      </c>
      <c r="AR86" s="484" t="s">
        <v>615</v>
      </c>
      <c r="AS86" s="484" t="s">
        <v>615</v>
      </c>
      <c r="AT86" s="484" t="s">
        <v>615</v>
      </c>
      <c r="AU86" s="484" t="s">
        <v>615</v>
      </c>
      <c r="AV86" s="484" t="s">
        <v>615</v>
      </c>
      <c r="AW86" s="484" t="s">
        <v>615</v>
      </c>
      <c r="AX86" s="484" t="s">
        <v>615</v>
      </c>
      <c r="AY86" s="484" t="s">
        <v>615</v>
      </c>
      <c r="AZ86" s="484" t="s">
        <v>615</v>
      </c>
      <c r="BA86" s="484" t="s">
        <v>615</v>
      </c>
      <c r="BB86" s="484" t="s">
        <v>615</v>
      </c>
      <c r="BC86" s="484" t="s">
        <v>615</v>
      </c>
      <c r="BD86" s="484" t="s">
        <v>615</v>
      </c>
      <c r="BE86" s="484" t="s">
        <v>615</v>
      </c>
      <c r="BF86" s="484" t="s">
        <v>615</v>
      </c>
      <c r="BG86" s="484" t="s">
        <v>615</v>
      </c>
      <c r="BH86" s="484" t="s">
        <v>615</v>
      </c>
      <c r="BI86" s="484" t="s">
        <v>615</v>
      </c>
      <c r="BJ86" s="484" t="s">
        <v>615</v>
      </c>
      <c r="BK86" s="484" t="s">
        <v>615</v>
      </c>
      <c r="BL86" s="484">
        <v>954.49235840433448</v>
      </c>
      <c r="BM86" s="484">
        <v>984.18280012460821</v>
      </c>
      <c r="BN86" s="484">
        <v>945.24785168566905</v>
      </c>
      <c r="BO86" s="484">
        <v>877.97802809124255</v>
      </c>
      <c r="BP86" s="484">
        <v>757.74112379922599</v>
      </c>
      <c r="BQ86" s="484">
        <v>663.03972923745891</v>
      </c>
      <c r="BR86" s="484">
        <v>591.68021682117819</v>
      </c>
      <c r="BS86" s="484">
        <v>504.94659857642017</v>
      </c>
      <c r="BT86" s="484">
        <v>401.17172449439573</v>
      </c>
      <c r="BU86" s="484">
        <v>284.96451680944256</v>
      </c>
      <c r="BV86" s="484">
        <v>161.24550710945061</v>
      </c>
      <c r="BW86" s="484">
        <v>88.648951607698265</v>
      </c>
      <c r="BX86" s="484">
        <v>58.793311531343804</v>
      </c>
      <c r="BY86" s="484">
        <v>47.744271727865041</v>
      </c>
      <c r="BZ86" s="484">
        <v>37.48185026311684</v>
      </c>
      <c r="CA86" s="484">
        <v>33.421986829753912</v>
      </c>
      <c r="CB86" s="484">
        <v>7.8687949895956502</v>
      </c>
      <c r="CC86" s="484">
        <v>1.323670366651385E-18</v>
      </c>
      <c r="CD86" s="484" t="s">
        <v>615</v>
      </c>
      <c r="CE86" s="484">
        <v>0</v>
      </c>
      <c r="CF86" s="484">
        <v>0</v>
      </c>
      <c r="CG86" s="485">
        <v>0</v>
      </c>
    </row>
    <row r="87" spans="1:85" s="42" customFormat="1" ht="26.25" customHeight="1" x14ac:dyDescent="0.35">
      <c r="A87" s="632"/>
      <c r="B87" s="62" t="s">
        <v>806</v>
      </c>
      <c r="D87" s="484" t="s">
        <v>615</v>
      </c>
      <c r="E87" s="484" t="s">
        <v>615</v>
      </c>
      <c r="F87" s="484" t="s">
        <v>615</v>
      </c>
      <c r="G87" s="484" t="s">
        <v>615</v>
      </c>
      <c r="H87" s="484" t="s">
        <v>615</v>
      </c>
      <c r="I87" s="484" t="s">
        <v>615</v>
      </c>
      <c r="J87" s="484" t="s">
        <v>615</v>
      </c>
      <c r="K87" s="484" t="s">
        <v>615</v>
      </c>
      <c r="L87" s="484" t="s">
        <v>615</v>
      </c>
      <c r="M87" s="484" t="s">
        <v>615</v>
      </c>
      <c r="N87" s="484" t="s">
        <v>615</v>
      </c>
      <c r="O87" s="484" t="s">
        <v>615</v>
      </c>
      <c r="P87" s="484" t="s">
        <v>615</v>
      </c>
      <c r="Q87" s="484" t="s">
        <v>615</v>
      </c>
      <c r="R87" s="484" t="s">
        <v>615</v>
      </c>
      <c r="S87" s="484" t="s">
        <v>615</v>
      </c>
      <c r="T87" s="484" t="s">
        <v>615</v>
      </c>
      <c r="U87" s="484" t="s">
        <v>615</v>
      </c>
      <c r="V87" s="484" t="s">
        <v>615</v>
      </c>
      <c r="W87" s="484" t="s">
        <v>615</v>
      </c>
      <c r="X87" s="484" t="s">
        <v>615</v>
      </c>
      <c r="Y87" s="484" t="s">
        <v>615</v>
      </c>
      <c r="Z87" s="484" t="s">
        <v>615</v>
      </c>
      <c r="AA87" s="484" t="s">
        <v>615</v>
      </c>
      <c r="AB87" s="484" t="s">
        <v>615</v>
      </c>
      <c r="AC87" s="484" t="s">
        <v>615</v>
      </c>
      <c r="AD87" s="484" t="s">
        <v>615</v>
      </c>
      <c r="AE87" s="484" t="s">
        <v>615</v>
      </c>
      <c r="AF87" s="484" t="s">
        <v>615</v>
      </c>
      <c r="AG87" s="484" t="s">
        <v>615</v>
      </c>
      <c r="AH87" s="484" t="s">
        <v>615</v>
      </c>
      <c r="AI87" s="484" t="s">
        <v>615</v>
      </c>
      <c r="AJ87" s="484" t="s">
        <v>615</v>
      </c>
      <c r="AK87" s="484" t="s">
        <v>615</v>
      </c>
      <c r="AL87" s="484" t="s">
        <v>615</v>
      </c>
      <c r="AM87" s="484" t="s">
        <v>615</v>
      </c>
      <c r="AN87" s="484" t="s">
        <v>615</v>
      </c>
      <c r="AO87" s="484" t="s">
        <v>615</v>
      </c>
      <c r="AP87" s="484" t="s">
        <v>615</v>
      </c>
      <c r="AQ87" s="484" t="s">
        <v>615</v>
      </c>
      <c r="AR87" s="484" t="s">
        <v>615</v>
      </c>
      <c r="AS87" s="484" t="s">
        <v>615</v>
      </c>
      <c r="AT87" s="484" t="s">
        <v>615</v>
      </c>
      <c r="AU87" s="484" t="s">
        <v>615</v>
      </c>
      <c r="AV87" s="484" t="s">
        <v>615</v>
      </c>
      <c r="AW87" s="484" t="s">
        <v>615</v>
      </c>
      <c r="AX87" s="484" t="s">
        <v>615</v>
      </c>
      <c r="AY87" s="484" t="s">
        <v>615</v>
      </c>
      <c r="AZ87" s="484" t="s">
        <v>615</v>
      </c>
      <c r="BA87" s="484" t="s">
        <v>615</v>
      </c>
      <c r="BB87" s="484" t="s">
        <v>615</v>
      </c>
      <c r="BC87" s="484" t="s">
        <v>615</v>
      </c>
      <c r="BD87" s="484" t="s">
        <v>615</v>
      </c>
      <c r="BE87" s="484" t="s">
        <v>615</v>
      </c>
      <c r="BF87" s="484" t="s">
        <v>615</v>
      </c>
      <c r="BG87" s="484" t="s">
        <v>615</v>
      </c>
      <c r="BH87" s="484" t="s">
        <v>615</v>
      </c>
      <c r="BI87" s="484" t="s">
        <v>615</v>
      </c>
      <c r="BJ87" s="484" t="s">
        <v>615</v>
      </c>
      <c r="BK87" s="484" t="s">
        <v>615</v>
      </c>
      <c r="BL87" s="484">
        <v>6112.9138600323577</v>
      </c>
      <c r="BM87" s="484">
        <v>6265.0854089860222</v>
      </c>
      <c r="BN87" s="484">
        <v>6333.8882278499077</v>
      </c>
      <c r="BO87" s="484">
        <v>6475.1468070219471</v>
      </c>
      <c r="BP87" s="484">
        <v>6527.269934271847</v>
      </c>
      <c r="BQ87" s="484">
        <v>6540.396377854775</v>
      </c>
      <c r="BR87" s="484">
        <v>6469.3926134397643</v>
      </c>
      <c r="BS87" s="484">
        <v>6356.8912020955786</v>
      </c>
      <c r="BT87" s="484">
        <v>6016.2718360410609</v>
      </c>
      <c r="BU87" s="484">
        <v>5710.8495187705948</v>
      </c>
      <c r="BV87" s="484">
        <v>5373.0976521094854</v>
      </c>
      <c r="BW87" s="484">
        <v>5117.9874670302979</v>
      </c>
      <c r="BX87" s="484">
        <v>4789.5694179801858</v>
      </c>
      <c r="BY87" s="484">
        <v>4681.2096802891165</v>
      </c>
      <c r="BZ87" s="484">
        <v>4447.6036836658413</v>
      </c>
      <c r="CA87" s="484">
        <v>4495.5086753727264</v>
      </c>
      <c r="CB87" s="484">
        <v>4803.9869315578726</v>
      </c>
      <c r="CC87" s="484">
        <v>4648.8656111420596</v>
      </c>
      <c r="CD87" s="484">
        <v>4502.8815135326631</v>
      </c>
      <c r="CE87" s="484">
        <v>4338.0395714526794</v>
      </c>
      <c r="CF87" s="484">
        <v>4210.2994379495312</v>
      </c>
      <c r="CG87" s="485">
        <v>4129.6469097973013</v>
      </c>
    </row>
    <row r="88" spans="1:85" s="42" customFormat="1" x14ac:dyDescent="0.35">
      <c r="A88" s="632"/>
      <c r="B88" s="62" t="s">
        <v>583</v>
      </c>
      <c r="D88" s="484" t="s">
        <v>615</v>
      </c>
      <c r="E88" s="484" t="s">
        <v>615</v>
      </c>
      <c r="F88" s="484" t="s">
        <v>615</v>
      </c>
      <c r="G88" s="484" t="s">
        <v>615</v>
      </c>
      <c r="H88" s="484" t="s">
        <v>615</v>
      </c>
      <c r="I88" s="484" t="s">
        <v>615</v>
      </c>
      <c r="J88" s="484" t="s">
        <v>615</v>
      </c>
      <c r="K88" s="484" t="s">
        <v>615</v>
      </c>
      <c r="L88" s="484" t="s">
        <v>615</v>
      </c>
      <c r="M88" s="484" t="s">
        <v>615</v>
      </c>
      <c r="N88" s="484" t="s">
        <v>615</v>
      </c>
      <c r="O88" s="484" t="s">
        <v>615</v>
      </c>
      <c r="P88" s="484" t="s">
        <v>615</v>
      </c>
      <c r="Q88" s="484" t="s">
        <v>615</v>
      </c>
      <c r="R88" s="484" t="s">
        <v>615</v>
      </c>
      <c r="S88" s="484" t="s">
        <v>615</v>
      </c>
      <c r="T88" s="484" t="s">
        <v>615</v>
      </c>
      <c r="U88" s="484" t="s">
        <v>615</v>
      </c>
      <c r="V88" s="484" t="s">
        <v>615</v>
      </c>
      <c r="W88" s="484" t="s">
        <v>615</v>
      </c>
      <c r="X88" s="484" t="s">
        <v>615</v>
      </c>
      <c r="Y88" s="484" t="s">
        <v>615</v>
      </c>
      <c r="Z88" s="484" t="s">
        <v>615</v>
      </c>
      <c r="AA88" s="484" t="s">
        <v>615</v>
      </c>
      <c r="AB88" s="484" t="s">
        <v>615</v>
      </c>
      <c r="AC88" s="484" t="s">
        <v>615</v>
      </c>
      <c r="AD88" s="484" t="s">
        <v>615</v>
      </c>
      <c r="AE88" s="484" t="s">
        <v>615</v>
      </c>
      <c r="AF88" s="484" t="s">
        <v>615</v>
      </c>
      <c r="AG88" s="484" t="s">
        <v>615</v>
      </c>
      <c r="AH88" s="484" t="s">
        <v>615</v>
      </c>
      <c r="AI88" s="484" t="s">
        <v>615</v>
      </c>
      <c r="AJ88" s="484" t="s">
        <v>615</v>
      </c>
      <c r="AK88" s="484" t="s">
        <v>615</v>
      </c>
      <c r="AL88" s="484" t="s">
        <v>615</v>
      </c>
      <c r="AM88" s="484" t="s">
        <v>615</v>
      </c>
      <c r="AN88" s="484" t="s">
        <v>615</v>
      </c>
      <c r="AO88" s="484" t="s">
        <v>615</v>
      </c>
      <c r="AP88" s="484" t="s">
        <v>615</v>
      </c>
      <c r="AQ88" s="484" t="s">
        <v>615</v>
      </c>
      <c r="AR88" s="484" t="s">
        <v>615</v>
      </c>
      <c r="AS88" s="484" t="s">
        <v>615</v>
      </c>
      <c r="AT88" s="484" t="s">
        <v>615</v>
      </c>
      <c r="AU88" s="484" t="s">
        <v>615</v>
      </c>
      <c r="AV88" s="484" t="s">
        <v>615</v>
      </c>
      <c r="AW88" s="484" t="s">
        <v>615</v>
      </c>
      <c r="AX88" s="484" t="s">
        <v>615</v>
      </c>
      <c r="AY88" s="484" t="s">
        <v>615</v>
      </c>
      <c r="AZ88" s="484" t="s">
        <v>615</v>
      </c>
      <c r="BA88" s="484" t="s">
        <v>615</v>
      </c>
      <c r="BB88" s="484" t="s">
        <v>615</v>
      </c>
      <c r="BC88" s="484" t="s">
        <v>615</v>
      </c>
      <c r="BD88" s="484" t="s">
        <v>615</v>
      </c>
      <c r="BE88" s="484" t="s">
        <v>615</v>
      </c>
      <c r="BF88" s="484" t="s">
        <v>615</v>
      </c>
      <c r="BG88" s="484" t="s">
        <v>615</v>
      </c>
      <c r="BH88" s="484" t="s">
        <v>615</v>
      </c>
      <c r="BI88" s="484" t="s">
        <v>615</v>
      </c>
      <c r="BJ88" s="484" t="s">
        <v>615</v>
      </c>
      <c r="BK88" s="484" t="s">
        <v>615</v>
      </c>
      <c r="BL88" s="484">
        <v>146.41262331163074</v>
      </c>
      <c r="BM88" s="484">
        <v>183.16897765250982</v>
      </c>
      <c r="BN88" s="484">
        <v>218.08758921443268</v>
      </c>
      <c r="BO88" s="484">
        <v>251.33745622101009</v>
      </c>
      <c r="BP88" s="484">
        <v>303.78175657263893</v>
      </c>
      <c r="BQ88" s="484">
        <v>340.46159832747753</v>
      </c>
      <c r="BR88" s="484">
        <v>365.63755387876841</v>
      </c>
      <c r="BS88" s="484">
        <v>397.47390363656962</v>
      </c>
      <c r="BT88" s="484">
        <v>391.11197391462315</v>
      </c>
      <c r="BU88" s="484">
        <v>364.42038903741837</v>
      </c>
      <c r="BV88" s="484">
        <v>383.21256028856789</v>
      </c>
      <c r="BW88" s="484">
        <v>420.97914873074302</v>
      </c>
      <c r="BX88" s="484">
        <v>486.9714882759356</v>
      </c>
      <c r="BY88" s="484">
        <v>582.82164848312232</v>
      </c>
      <c r="BZ88" s="484">
        <v>719.62546217588567</v>
      </c>
      <c r="CA88" s="484">
        <v>893.20276880415634</v>
      </c>
      <c r="CB88" s="484">
        <v>864.13489865829069</v>
      </c>
      <c r="CC88" s="484">
        <v>1302.261063360196</v>
      </c>
      <c r="CD88" s="484">
        <v>1510.5873242226592</v>
      </c>
      <c r="CE88" s="484">
        <v>1562.2409697032854</v>
      </c>
      <c r="CF88" s="484">
        <v>1618.439542355251</v>
      </c>
      <c r="CG88" s="485">
        <v>1697.3066218778351</v>
      </c>
    </row>
    <row r="89" spans="1:85" s="42" customFormat="1" x14ac:dyDescent="0.35">
      <c r="A89" s="632"/>
      <c r="B89" s="62" t="s">
        <v>807</v>
      </c>
      <c r="D89" s="484" t="s">
        <v>615</v>
      </c>
      <c r="E89" s="484" t="s">
        <v>615</v>
      </c>
      <c r="F89" s="484" t="s">
        <v>615</v>
      </c>
      <c r="G89" s="484" t="s">
        <v>615</v>
      </c>
      <c r="H89" s="484" t="s">
        <v>615</v>
      </c>
      <c r="I89" s="484" t="s">
        <v>615</v>
      </c>
      <c r="J89" s="484" t="s">
        <v>615</v>
      </c>
      <c r="K89" s="484" t="s">
        <v>615</v>
      </c>
      <c r="L89" s="484" t="s">
        <v>615</v>
      </c>
      <c r="M89" s="484" t="s">
        <v>615</v>
      </c>
      <c r="N89" s="484" t="s">
        <v>615</v>
      </c>
      <c r="O89" s="484" t="s">
        <v>615</v>
      </c>
      <c r="P89" s="484" t="s">
        <v>615</v>
      </c>
      <c r="Q89" s="484" t="s">
        <v>615</v>
      </c>
      <c r="R89" s="484" t="s">
        <v>615</v>
      </c>
      <c r="S89" s="484" t="s">
        <v>615</v>
      </c>
      <c r="T89" s="484" t="s">
        <v>615</v>
      </c>
      <c r="U89" s="484" t="s">
        <v>615</v>
      </c>
      <c r="V89" s="484" t="s">
        <v>615</v>
      </c>
      <c r="W89" s="484" t="s">
        <v>615</v>
      </c>
      <c r="X89" s="484" t="s">
        <v>615</v>
      </c>
      <c r="Y89" s="484" t="s">
        <v>615</v>
      </c>
      <c r="Z89" s="484" t="s">
        <v>615</v>
      </c>
      <c r="AA89" s="484" t="s">
        <v>615</v>
      </c>
      <c r="AB89" s="484" t="s">
        <v>615</v>
      </c>
      <c r="AC89" s="484" t="s">
        <v>615</v>
      </c>
      <c r="AD89" s="484" t="s">
        <v>615</v>
      </c>
      <c r="AE89" s="484" t="s">
        <v>615</v>
      </c>
      <c r="AF89" s="484" t="s">
        <v>615</v>
      </c>
      <c r="AG89" s="484" t="s">
        <v>615</v>
      </c>
      <c r="AH89" s="484" t="s">
        <v>615</v>
      </c>
      <c r="AI89" s="484" t="s">
        <v>615</v>
      </c>
      <c r="AJ89" s="484" t="s">
        <v>615</v>
      </c>
      <c r="AK89" s="484" t="s">
        <v>615</v>
      </c>
      <c r="AL89" s="484" t="s">
        <v>615</v>
      </c>
      <c r="AM89" s="484" t="s">
        <v>615</v>
      </c>
      <c r="AN89" s="484" t="s">
        <v>615</v>
      </c>
      <c r="AO89" s="484" t="s">
        <v>615</v>
      </c>
      <c r="AP89" s="484" t="s">
        <v>615</v>
      </c>
      <c r="AQ89" s="484" t="s">
        <v>615</v>
      </c>
      <c r="AR89" s="484" t="s">
        <v>615</v>
      </c>
      <c r="AS89" s="484" t="s">
        <v>615</v>
      </c>
      <c r="AT89" s="484" t="s">
        <v>615</v>
      </c>
      <c r="AU89" s="484" t="s">
        <v>615</v>
      </c>
      <c r="AV89" s="484" t="s">
        <v>615</v>
      </c>
      <c r="AW89" s="484" t="s">
        <v>615</v>
      </c>
      <c r="AX89" s="484" t="s">
        <v>615</v>
      </c>
      <c r="AY89" s="484" t="s">
        <v>615</v>
      </c>
      <c r="AZ89" s="484" t="s">
        <v>615</v>
      </c>
      <c r="BA89" s="484" t="s">
        <v>615</v>
      </c>
      <c r="BB89" s="484" t="s">
        <v>615</v>
      </c>
      <c r="BC89" s="484" t="s">
        <v>615</v>
      </c>
      <c r="BD89" s="484" t="s">
        <v>615</v>
      </c>
      <c r="BE89" s="484" t="s">
        <v>615</v>
      </c>
      <c r="BF89" s="484" t="s">
        <v>615</v>
      </c>
      <c r="BG89" s="484" t="s">
        <v>615</v>
      </c>
      <c r="BH89" s="484" t="s">
        <v>615</v>
      </c>
      <c r="BI89" s="484" t="s">
        <v>615</v>
      </c>
      <c r="BJ89" s="484" t="s">
        <v>615</v>
      </c>
      <c r="BK89" s="484" t="s">
        <v>615</v>
      </c>
      <c r="BL89" s="484">
        <v>33.726885786646221</v>
      </c>
      <c r="BM89" s="484">
        <v>38.464876790195753</v>
      </c>
      <c r="BN89" s="484">
        <v>41.887281737700597</v>
      </c>
      <c r="BO89" s="484">
        <v>43.652718091651593</v>
      </c>
      <c r="BP89" s="484">
        <v>45.059226309450587</v>
      </c>
      <c r="BQ89" s="484">
        <v>43.882237909048705</v>
      </c>
      <c r="BR89" s="484">
        <v>42.955989746286114</v>
      </c>
      <c r="BS89" s="484">
        <v>43.182063653292175</v>
      </c>
      <c r="BT89" s="484">
        <v>41.305090542805402</v>
      </c>
      <c r="BU89" s="484">
        <v>33.985075627294698</v>
      </c>
      <c r="BV89" s="484">
        <v>31.155289922794797</v>
      </c>
      <c r="BW89" s="484">
        <v>22.726489227617876</v>
      </c>
      <c r="BX89" s="484">
        <v>16.488141943805449</v>
      </c>
      <c r="BY89" s="484">
        <v>13.247886181810166</v>
      </c>
      <c r="BZ89" s="484">
        <v>9.1376479282805718</v>
      </c>
      <c r="CA89" s="484">
        <v>7.172296285368664</v>
      </c>
      <c r="CB89" s="484">
        <v>1.9346628556753798</v>
      </c>
      <c r="CC89" s="484" t="s">
        <v>615</v>
      </c>
      <c r="CD89" s="484" t="s">
        <v>615</v>
      </c>
      <c r="CE89" s="484" t="s">
        <v>615</v>
      </c>
      <c r="CF89" s="484" t="s">
        <v>615</v>
      </c>
      <c r="CG89" s="485" t="s">
        <v>615</v>
      </c>
    </row>
    <row r="90" spans="1:85" s="42" customFormat="1" x14ac:dyDescent="0.35">
      <c r="A90" s="632"/>
      <c r="B90" s="62" t="s">
        <v>35</v>
      </c>
      <c r="D90" s="484" t="s">
        <v>615</v>
      </c>
      <c r="E90" s="484" t="s">
        <v>615</v>
      </c>
      <c r="F90" s="484" t="s">
        <v>615</v>
      </c>
      <c r="G90" s="484" t="s">
        <v>615</v>
      </c>
      <c r="H90" s="484" t="s">
        <v>615</v>
      </c>
      <c r="I90" s="484" t="s">
        <v>615</v>
      </c>
      <c r="J90" s="484" t="s">
        <v>615</v>
      </c>
      <c r="K90" s="484" t="s">
        <v>615</v>
      </c>
      <c r="L90" s="484" t="s">
        <v>615</v>
      </c>
      <c r="M90" s="484" t="s">
        <v>615</v>
      </c>
      <c r="N90" s="484" t="s">
        <v>615</v>
      </c>
      <c r="O90" s="484" t="s">
        <v>615</v>
      </c>
      <c r="P90" s="484" t="s">
        <v>615</v>
      </c>
      <c r="Q90" s="484" t="s">
        <v>615</v>
      </c>
      <c r="R90" s="484" t="s">
        <v>615</v>
      </c>
      <c r="S90" s="484" t="s">
        <v>615</v>
      </c>
      <c r="T90" s="484" t="s">
        <v>615</v>
      </c>
      <c r="U90" s="484" t="s">
        <v>615</v>
      </c>
      <c r="V90" s="484" t="s">
        <v>615</v>
      </c>
      <c r="W90" s="484" t="s">
        <v>615</v>
      </c>
      <c r="X90" s="484" t="s">
        <v>615</v>
      </c>
      <c r="Y90" s="484" t="s">
        <v>615</v>
      </c>
      <c r="Z90" s="484" t="s">
        <v>615</v>
      </c>
      <c r="AA90" s="484" t="s">
        <v>615</v>
      </c>
      <c r="AB90" s="484" t="s">
        <v>615</v>
      </c>
      <c r="AC90" s="484" t="s">
        <v>615</v>
      </c>
      <c r="AD90" s="484" t="s">
        <v>615</v>
      </c>
      <c r="AE90" s="484" t="s">
        <v>615</v>
      </c>
      <c r="AF90" s="484" t="s">
        <v>615</v>
      </c>
      <c r="AG90" s="484" t="s">
        <v>615</v>
      </c>
      <c r="AH90" s="484" t="s">
        <v>615</v>
      </c>
      <c r="AI90" s="484" t="s">
        <v>615</v>
      </c>
      <c r="AJ90" s="484" t="s">
        <v>615</v>
      </c>
      <c r="AK90" s="484" t="s">
        <v>615</v>
      </c>
      <c r="AL90" s="484" t="s">
        <v>615</v>
      </c>
      <c r="AM90" s="484" t="s">
        <v>615</v>
      </c>
      <c r="AN90" s="484" t="s">
        <v>615</v>
      </c>
      <c r="AO90" s="484" t="s">
        <v>615</v>
      </c>
      <c r="AP90" s="484" t="s">
        <v>615</v>
      </c>
      <c r="AQ90" s="484" t="s">
        <v>615</v>
      </c>
      <c r="AR90" s="484" t="s">
        <v>615</v>
      </c>
      <c r="AS90" s="484" t="s">
        <v>615</v>
      </c>
      <c r="AT90" s="484" t="s">
        <v>615</v>
      </c>
      <c r="AU90" s="484" t="s">
        <v>615</v>
      </c>
      <c r="AV90" s="484" t="s">
        <v>615</v>
      </c>
      <c r="AW90" s="484" t="s">
        <v>615</v>
      </c>
      <c r="AX90" s="484" t="s">
        <v>615</v>
      </c>
      <c r="AY90" s="484" t="s">
        <v>615</v>
      </c>
      <c r="AZ90" s="484" t="s">
        <v>615</v>
      </c>
      <c r="BA90" s="484" t="s">
        <v>615</v>
      </c>
      <c r="BB90" s="484" t="s">
        <v>615</v>
      </c>
      <c r="BC90" s="484" t="s">
        <v>615</v>
      </c>
      <c r="BD90" s="484" t="s">
        <v>615</v>
      </c>
      <c r="BE90" s="484" t="s">
        <v>615</v>
      </c>
      <c r="BF90" s="484" t="s">
        <v>615</v>
      </c>
      <c r="BG90" s="484" t="s">
        <v>615</v>
      </c>
      <c r="BH90" s="484" t="s">
        <v>615</v>
      </c>
      <c r="BI90" s="484" t="s">
        <v>615</v>
      </c>
      <c r="BJ90" s="484" t="s">
        <v>615</v>
      </c>
      <c r="BK90" s="484" t="s">
        <v>615</v>
      </c>
      <c r="BL90" s="484">
        <v>1073.9951680127976</v>
      </c>
      <c r="BM90" s="484">
        <v>1179.1179880598656</v>
      </c>
      <c r="BN90" s="484">
        <v>1124.864694288015</v>
      </c>
      <c r="BO90" s="484">
        <v>1184.7249730736435</v>
      </c>
      <c r="BP90" s="484">
        <v>1313.3683029213332</v>
      </c>
      <c r="BQ90" s="484">
        <v>1417.104080895399</v>
      </c>
      <c r="BR90" s="484">
        <v>1536.5138788182126</v>
      </c>
      <c r="BS90" s="484">
        <v>1644.9803227107818</v>
      </c>
      <c r="BT90" s="484">
        <v>1705.0207730148377</v>
      </c>
      <c r="BU90" s="484">
        <v>1761.5829797978913</v>
      </c>
      <c r="BV90" s="484">
        <v>1789.6386213099788</v>
      </c>
      <c r="BW90" s="484">
        <v>1814.4235530210365</v>
      </c>
      <c r="BX90" s="484">
        <v>1819.2400350048226</v>
      </c>
      <c r="BY90" s="484">
        <v>1924.7493561829053</v>
      </c>
      <c r="BZ90" s="484">
        <v>1918.0817521520464</v>
      </c>
      <c r="CA90" s="484">
        <v>1850.2002612592248</v>
      </c>
      <c r="CB90" s="484">
        <v>2071.2408751619996</v>
      </c>
      <c r="CC90" s="484">
        <v>2170.5900512880326</v>
      </c>
      <c r="CD90" s="484">
        <v>2252.5055864301712</v>
      </c>
      <c r="CE90" s="484">
        <v>2316.5823807888855</v>
      </c>
      <c r="CF90" s="484">
        <v>2416.6596449378094</v>
      </c>
      <c r="CG90" s="485">
        <v>2581.8122921204185</v>
      </c>
    </row>
    <row r="91" spans="1:85" s="42" customFormat="1" x14ac:dyDescent="0.35">
      <c r="A91" s="632"/>
      <c r="B91" s="62" t="s">
        <v>851</v>
      </c>
      <c r="D91" s="484" t="s">
        <v>615</v>
      </c>
      <c r="E91" s="484" t="s">
        <v>615</v>
      </c>
      <c r="F91" s="484" t="s">
        <v>615</v>
      </c>
      <c r="G91" s="484" t="s">
        <v>615</v>
      </c>
      <c r="H91" s="484" t="s">
        <v>615</v>
      </c>
      <c r="I91" s="484" t="s">
        <v>615</v>
      </c>
      <c r="J91" s="484" t="s">
        <v>615</v>
      </c>
      <c r="K91" s="484" t="s">
        <v>615</v>
      </c>
      <c r="L91" s="484" t="s">
        <v>615</v>
      </c>
      <c r="M91" s="484" t="s">
        <v>615</v>
      </c>
      <c r="N91" s="484" t="s">
        <v>615</v>
      </c>
      <c r="O91" s="484" t="s">
        <v>615</v>
      </c>
      <c r="P91" s="484" t="s">
        <v>615</v>
      </c>
      <c r="Q91" s="484" t="s">
        <v>615</v>
      </c>
      <c r="R91" s="484" t="s">
        <v>615</v>
      </c>
      <c r="S91" s="484" t="s">
        <v>615</v>
      </c>
      <c r="T91" s="484" t="s">
        <v>615</v>
      </c>
      <c r="U91" s="484" t="s">
        <v>615</v>
      </c>
      <c r="V91" s="484" t="s">
        <v>615</v>
      </c>
      <c r="W91" s="484" t="s">
        <v>615</v>
      </c>
      <c r="X91" s="484" t="s">
        <v>615</v>
      </c>
      <c r="Y91" s="484" t="s">
        <v>615</v>
      </c>
      <c r="Z91" s="484" t="s">
        <v>615</v>
      </c>
      <c r="AA91" s="484" t="s">
        <v>615</v>
      </c>
      <c r="AB91" s="484" t="s">
        <v>615</v>
      </c>
      <c r="AC91" s="484" t="s">
        <v>615</v>
      </c>
      <c r="AD91" s="484" t="s">
        <v>615</v>
      </c>
      <c r="AE91" s="484" t="s">
        <v>615</v>
      </c>
      <c r="AF91" s="484" t="s">
        <v>615</v>
      </c>
      <c r="AG91" s="484" t="s">
        <v>615</v>
      </c>
      <c r="AH91" s="484" t="s">
        <v>615</v>
      </c>
      <c r="AI91" s="484" t="s">
        <v>615</v>
      </c>
      <c r="AJ91" s="484" t="s">
        <v>615</v>
      </c>
      <c r="AK91" s="484" t="s">
        <v>615</v>
      </c>
      <c r="AL91" s="484" t="s">
        <v>615</v>
      </c>
      <c r="AM91" s="484" t="s">
        <v>615</v>
      </c>
      <c r="AN91" s="484" t="s">
        <v>615</v>
      </c>
      <c r="AO91" s="484" t="s">
        <v>615</v>
      </c>
      <c r="AP91" s="484" t="s">
        <v>615</v>
      </c>
      <c r="AQ91" s="484" t="s">
        <v>615</v>
      </c>
      <c r="AR91" s="484" t="s">
        <v>615</v>
      </c>
      <c r="AS91" s="484" t="s">
        <v>615</v>
      </c>
      <c r="AT91" s="484" t="s">
        <v>615</v>
      </c>
      <c r="AU91" s="484" t="s">
        <v>615</v>
      </c>
      <c r="AV91" s="484" t="s">
        <v>615</v>
      </c>
      <c r="AW91" s="484" t="s">
        <v>615</v>
      </c>
      <c r="AX91" s="484" t="s">
        <v>615</v>
      </c>
      <c r="AY91" s="484" t="s">
        <v>615</v>
      </c>
      <c r="AZ91" s="484" t="s">
        <v>615</v>
      </c>
      <c r="BA91" s="484" t="s">
        <v>615</v>
      </c>
      <c r="BB91" s="484" t="s">
        <v>615</v>
      </c>
      <c r="BC91" s="484" t="s">
        <v>615</v>
      </c>
      <c r="BD91" s="484" t="s">
        <v>615</v>
      </c>
      <c r="BE91" s="484" t="s">
        <v>615</v>
      </c>
      <c r="BF91" s="484" t="s">
        <v>615</v>
      </c>
      <c r="BG91" s="484" t="s">
        <v>615</v>
      </c>
      <c r="BH91" s="484" t="s">
        <v>615</v>
      </c>
      <c r="BI91" s="484" t="s">
        <v>615</v>
      </c>
      <c r="BJ91" s="484" t="s">
        <v>615</v>
      </c>
      <c r="BK91" s="484" t="s">
        <v>615</v>
      </c>
      <c r="BL91" s="484">
        <v>2550.5709747316309</v>
      </c>
      <c r="BM91" s="484">
        <v>3523.2261579258929</v>
      </c>
      <c r="BN91" s="484">
        <v>4545.244685085293</v>
      </c>
      <c r="BO91" s="484">
        <v>5351.7103392111549</v>
      </c>
      <c r="BP91" s="484">
        <v>5934.9729079221979</v>
      </c>
      <c r="BQ91" s="484">
        <v>6560.740450053212</v>
      </c>
      <c r="BR91" s="484">
        <v>7082.0992400641344</v>
      </c>
      <c r="BS91" s="484">
        <v>7253.9005292706879</v>
      </c>
      <c r="BT91" s="484">
        <v>6862.2983371502514</v>
      </c>
      <c r="BU91" s="484">
        <v>6308.4425936599655</v>
      </c>
      <c r="BV91" s="484">
        <v>5730.5051808185426</v>
      </c>
      <c r="BW91" s="484">
        <v>4951.1088922290401</v>
      </c>
      <c r="BX91" s="484">
        <v>4291.2101269155382</v>
      </c>
      <c r="BY91" s="484">
        <v>3814.4271320146727</v>
      </c>
      <c r="BZ91" s="484">
        <v>3215.8535705540398</v>
      </c>
      <c r="CA91" s="484">
        <v>2976.6436240336052</v>
      </c>
      <c r="CB91" s="484">
        <v>2891.9947743614666</v>
      </c>
      <c r="CC91" s="484">
        <v>2211.8167434979459</v>
      </c>
      <c r="CD91" s="484">
        <v>2291.5972861683767</v>
      </c>
      <c r="CE91" s="484">
        <v>2368.7173612559563</v>
      </c>
      <c r="CF91" s="484">
        <v>2458.8090945811523</v>
      </c>
      <c r="CG91" s="485">
        <v>2588.0348771413505</v>
      </c>
    </row>
    <row r="92" spans="1:85" s="42" customFormat="1" ht="26.25" customHeight="1" x14ac:dyDescent="0.35">
      <c r="A92" s="632"/>
      <c r="B92" s="628" t="s">
        <v>852</v>
      </c>
      <c r="D92" s="484">
        <v>0</v>
      </c>
      <c r="E92" s="484">
        <v>0</v>
      </c>
      <c r="F92" s="484">
        <v>0</v>
      </c>
      <c r="G92" s="484">
        <v>0</v>
      </c>
      <c r="H92" s="484">
        <v>0</v>
      </c>
      <c r="I92" s="484">
        <v>0</v>
      </c>
      <c r="J92" s="484">
        <v>0</v>
      </c>
      <c r="K92" s="484">
        <v>0</v>
      </c>
      <c r="L92" s="484">
        <v>0</v>
      </c>
      <c r="M92" s="484">
        <v>0</v>
      </c>
      <c r="N92" s="484">
        <v>0</v>
      </c>
      <c r="O92" s="484">
        <v>0</v>
      </c>
      <c r="P92" s="484">
        <v>0</v>
      </c>
      <c r="Q92" s="484">
        <v>0</v>
      </c>
      <c r="R92" s="484">
        <v>0</v>
      </c>
      <c r="S92" s="484">
        <v>0</v>
      </c>
      <c r="T92" s="484">
        <v>0</v>
      </c>
      <c r="U92" s="484">
        <v>0</v>
      </c>
      <c r="V92" s="484">
        <v>0</v>
      </c>
      <c r="W92" s="484">
        <v>0</v>
      </c>
      <c r="X92" s="484">
        <v>0</v>
      </c>
      <c r="Y92" s="484">
        <v>0</v>
      </c>
      <c r="Z92" s="484">
        <v>0</v>
      </c>
      <c r="AA92" s="484">
        <v>0</v>
      </c>
      <c r="AB92" s="484">
        <v>0</v>
      </c>
      <c r="AC92" s="484">
        <v>0</v>
      </c>
      <c r="AD92" s="484">
        <v>0</v>
      </c>
      <c r="AE92" s="484">
        <v>0</v>
      </c>
      <c r="AF92" s="484">
        <v>0</v>
      </c>
      <c r="AG92" s="484">
        <v>0</v>
      </c>
      <c r="AH92" s="484">
        <v>1943.5604260384598</v>
      </c>
      <c r="AI92" s="484">
        <v>1827.809593330878</v>
      </c>
      <c r="AJ92" s="484">
        <v>1981.2332480817313</v>
      </c>
      <c r="AK92" s="484">
        <v>2898.6842597417758</v>
      </c>
      <c r="AL92" s="484">
        <v>3469.320965446705</v>
      </c>
      <c r="AM92" s="484">
        <v>3916.1343748393701</v>
      </c>
      <c r="AN92" s="484">
        <v>4167.1889915811753</v>
      </c>
      <c r="AO92" s="484">
        <v>4431.9843916528826</v>
      </c>
      <c r="AP92" s="484">
        <v>4575.6478338964571</v>
      </c>
      <c r="AQ92" s="484">
        <v>4478.7770669153651</v>
      </c>
      <c r="AR92" s="484">
        <v>4851.9064683336901</v>
      </c>
      <c r="AS92" s="484">
        <v>5044.8436157777851</v>
      </c>
      <c r="AT92" s="484">
        <v>5287.9414211277526</v>
      </c>
      <c r="AU92" s="484">
        <v>5522.9025142997534</v>
      </c>
      <c r="AV92" s="484">
        <v>5864.8692933099201</v>
      </c>
      <c r="AW92" s="484">
        <v>6476.4116754107035</v>
      </c>
      <c r="AX92" s="484">
        <v>6796.9185393919761</v>
      </c>
      <c r="AY92" s="484">
        <v>6999.9695512812614</v>
      </c>
      <c r="AZ92" s="484">
        <v>7026.977662644822</v>
      </c>
      <c r="BA92" s="484">
        <v>7095.2530413967224</v>
      </c>
      <c r="BB92" s="484">
        <v>7116.3676831097619</v>
      </c>
      <c r="BC92" s="484">
        <v>7289.0337897703184</v>
      </c>
      <c r="BD92" s="484">
        <v>7597.2880107854126</v>
      </c>
      <c r="BE92" s="484">
        <v>7913.1127711663148</v>
      </c>
      <c r="BF92" s="484">
        <v>8302.386005537337</v>
      </c>
      <c r="BG92" s="484">
        <v>7536.7129545640009</v>
      </c>
      <c r="BH92" s="484">
        <v>7496.4837327753112</v>
      </c>
      <c r="BI92" s="484">
        <v>7322.0377954235355</v>
      </c>
      <c r="BJ92" s="484">
        <v>7595.0738848221372</v>
      </c>
      <c r="BK92" s="484">
        <v>7510.0411545925035</v>
      </c>
      <c r="BL92" s="484">
        <v>8102.2260851234569</v>
      </c>
      <c r="BM92" s="484">
        <v>8370.0859659969901</v>
      </c>
      <c r="BN92" s="484">
        <v>8480.5035271289162</v>
      </c>
      <c r="BO92" s="484">
        <v>8743.0979107511102</v>
      </c>
      <c r="BP92" s="484">
        <v>8839.7872935901378</v>
      </c>
      <c r="BQ92" s="484">
        <v>8831.7399799684408</v>
      </c>
      <c r="BR92" s="484">
        <v>8770.4543035086208</v>
      </c>
      <c r="BS92" s="484">
        <v>8641.003398421386</v>
      </c>
      <c r="BT92" s="484">
        <v>8193.578496784754</v>
      </c>
      <c r="BU92" s="484">
        <v>7759.3345532460098</v>
      </c>
      <c r="BV92" s="484">
        <v>7282.6581442742381</v>
      </c>
      <c r="BW92" s="484">
        <v>7028.8730441127809</v>
      </c>
      <c r="BX92" s="484">
        <v>6676.3796870857332</v>
      </c>
      <c r="BY92" s="484">
        <v>6623.7821678651235</v>
      </c>
      <c r="BZ92" s="484">
        <v>6400.0339277610665</v>
      </c>
      <c r="CA92" s="484">
        <v>6369.2538829774567</v>
      </c>
      <c r="CB92" s="484">
        <v>6821.5715103316534</v>
      </c>
      <c r="CC92" s="484">
        <v>5684.8716737984969</v>
      </c>
      <c r="CD92" s="484">
        <v>5366.6838874518289</v>
      </c>
      <c r="CE92" s="484">
        <v>5404.2102336306134</v>
      </c>
      <c r="CF92" s="484">
        <v>5789.6623918057921</v>
      </c>
      <c r="CG92" s="485">
        <v>6680.9188848246877</v>
      </c>
    </row>
    <row r="93" spans="1:85" s="42" customFormat="1" x14ac:dyDescent="0.35">
      <c r="A93" s="632"/>
      <c r="B93" s="628" t="s">
        <v>853</v>
      </c>
      <c r="D93" s="484">
        <v>0</v>
      </c>
      <c r="E93" s="484">
        <v>0</v>
      </c>
      <c r="F93" s="484">
        <v>0</v>
      </c>
      <c r="G93" s="484">
        <v>0</v>
      </c>
      <c r="H93" s="484">
        <v>0</v>
      </c>
      <c r="I93" s="484">
        <v>0</v>
      </c>
      <c r="J93" s="484">
        <v>0</v>
      </c>
      <c r="K93" s="484">
        <v>0</v>
      </c>
      <c r="L93" s="484">
        <v>0</v>
      </c>
      <c r="M93" s="484">
        <v>0</v>
      </c>
      <c r="N93" s="484">
        <v>0</v>
      </c>
      <c r="O93" s="484">
        <v>0</v>
      </c>
      <c r="P93" s="484">
        <v>0</v>
      </c>
      <c r="Q93" s="484">
        <v>0</v>
      </c>
      <c r="R93" s="484">
        <v>0</v>
      </c>
      <c r="S93" s="484">
        <v>0</v>
      </c>
      <c r="T93" s="484">
        <v>0</v>
      </c>
      <c r="U93" s="484">
        <v>0</v>
      </c>
      <c r="V93" s="484">
        <v>0</v>
      </c>
      <c r="W93" s="484">
        <v>0</v>
      </c>
      <c r="X93" s="484">
        <v>0</v>
      </c>
      <c r="Y93" s="484">
        <v>0</v>
      </c>
      <c r="Z93" s="484">
        <v>0</v>
      </c>
      <c r="AA93" s="484">
        <v>0</v>
      </c>
      <c r="AB93" s="484">
        <v>0</v>
      </c>
      <c r="AC93" s="484">
        <v>0</v>
      </c>
      <c r="AD93" s="484">
        <v>0</v>
      </c>
      <c r="AE93" s="484">
        <v>0</v>
      </c>
      <c r="AF93" s="484">
        <v>0</v>
      </c>
      <c r="AG93" s="484">
        <v>0</v>
      </c>
      <c r="AH93" s="484">
        <v>2422.7038516939629</v>
      </c>
      <c r="AI93" s="484">
        <v>2281.104870781327</v>
      </c>
      <c r="AJ93" s="484">
        <v>2474.1712536975929</v>
      </c>
      <c r="AK93" s="484">
        <v>3618.1892203290204</v>
      </c>
      <c r="AL93" s="484">
        <v>4331.8546330804329</v>
      </c>
      <c r="AM93" s="484">
        <v>4888.3619608053623</v>
      </c>
      <c r="AN93" s="484">
        <v>5199.3816174806798</v>
      </c>
      <c r="AO93" s="484">
        <v>5529.709175676765</v>
      </c>
      <c r="AP93" s="484">
        <v>5715.3985114343704</v>
      </c>
      <c r="AQ93" s="484">
        <v>5590.4234050661753</v>
      </c>
      <c r="AR93" s="484">
        <v>5075.0153252829323</v>
      </c>
      <c r="AS93" s="484">
        <v>5396.5572481869813</v>
      </c>
      <c r="AT93" s="484">
        <v>6308.1992312748534</v>
      </c>
      <c r="AU93" s="484">
        <v>8125.1612891166169</v>
      </c>
      <c r="AV93" s="484">
        <v>10452.715295042008</v>
      </c>
      <c r="AW93" s="484">
        <v>12241.67831455506</v>
      </c>
      <c r="AX93" s="484">
        <v>13387.247841520388</v>
      </c>
      <c r="AY93" s="484">
        <v>14058.273962590903</v>
      </c>
      <c r="AZ93" s="484">
        <v>14286.19500529508</v>
      </c>
      <c r="BA93" s="484">
        <v>13839.026962483049</v>
      </c>
      <c r="BB93" s="484">
        <v>13326.647296560723</v>
      </c>
      <c r="BC93" s="484">
        <v>12886.378000962719</v>
      </c>
      <c r="BD93" s="484">
        <v>12558.843197884631</v>
      </c>
      <c r="BE93" s="484">
        <v>12654.42049369895</v>
      </c>
      <c r="BF93" s="484">
        <v>13632.598048257349</v>
      </c>
      <c r="BG93" s="484">
        <v>13422.703262376272</v>
      </c>
      <c r="BH93" s="484">
        <v>14188.989457838279</v>
      </c>
      <c r="BI93" s="484">
        <v>15023.321280531891</v>
      </c>
      <c r="BJ93" s="484">
        <v>15590.26899018169</v>
      </c>
      <c r="BK93" s="484">
        <v>16485.897774571324</v>
      </c>
      <c r="BL93" s="484">
        <v>17075.345045360533</v>
      </c>
      <c r="BM93" s="484">
        <v>20664.765758708138</v>
      </c>
      <c r="BN93" s="484">
        <v>22064.509918576769</v>
      </c>
      <c r="BO93" s="484">
        <v>23222.952041381919</v>
      </c>
      <c r="BP93" s="484">
        <v>24031.390410549317</v>
      </c>
      <c r="BQ93" s="484">
        <v>23787.385971734238</v>
      </c>
      <c r="BR93" s="484">
        <v>23650.577283119266</v>
      </c>
      <c r="BS93" s="484">
        <v>23452.508169830293</v>
      </c>
      <c r="BT93" s="484">
        <v>22151.440987612244</v>
      </c>
      <c r="BU93" s="484">
        <v>20663.554999961227</v>
      </c>
      <c r="BV93" s="484">
        <v>18592.53861431195</v>
      </c>
      <c r="BW93" s="484">
        <v>15381.003562922318</v>
      </c>
      <c r="BX93" s="484">
        <v>13383.335504418948</v>
      </c>
      <c r="BY93" s="484">
        <v>12147.057140433297</v>
      </c>
      <c r="BZ93" s="484">
        <v>10527.931150927167</v>
      </c>
      <c r="CA93" s="484">
        <v>9777.8871166611971</v>
      </c>
      <c r="CB93" s="484">
        <v>8336.4151631002278</v>
      </c>
      <c r="CC93" s="484">
        <v>5681.7241944968018</v>
      </c>
      <c r="CD93" s="484">
        <v>5316.7051304039223</v>
      </c>
      <c r="CE93" s="484">
        <v>5295.4119096584982</v>
      </c>
      <c r="CF93" s="484">
        <v>4983.3675217393093</v>
      </c>
      <c r="CG93" s="485">
        <v>4333.3042096373938</v>
      </c>
    </row>
    <row r="94" spans="1:85" s="42" customFormat="1" ht="26.25" customHeight="1" x14ac:dyDescent="0.35">
      <c r="A94" s="630"/>
      <c r="B94" s="64" t="s">
        <v>811</v>
      </c>
      <c r="D94" s="484"/>
      <c r="E94" s="484"/>
      <c r="F94" s="484"/>
      <c r="G94" s="484"/>
      <c r="H94" s="484"/>
      <c r="I94" s="484"/>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484"/>
      <c r="AH94" s="484"/>
      <c r="AI94" s="484"/>
      <c r="AJ94" s="484"/>
      <c r="AK94" s="484"/>
      <c r="AL94" s="484"/>
      <c r="AM94" s="484"/>
      <c r="AN94" s="484"/>
      <c r="AO94" s="484"/>
      <c r="AP94" s="484"/>
      <c r="AQ94" s="484"/>
      <c r="AR94" s="484"/>
      <c r="AS94" s="484"/>
      <c r="AT94" s="484"/>
      <c r="AU94" s="484"/>
      <c r="AV94" s="484"/>
      <c r="AW94" s="484"/>
      <c r="AX94" s="484"/>
      <c r="AY94" s="484"/>
      <c r="AZ94" s="484"/>
      <c r="BA94" s="484"/>
      <c r="BB94" s="484"/>
      <c r="BC94" s="484"/>
      <c r="BD94" s="484"/>
      <c r="BE94" s="484"/>
      <c r="BF94" s="484"/>
      <c r="BG94" s="484"/>
      <c r="BH94" s="484"/>
      <c r="BI94" s="484"/>
      <c r="BJ94" s="484"/>
      <c r="BK94" s="484"/>
      <c r="BL94" s="484"/>
      <c r="BM94" s="484"/>
      <c r="BN94" s="484"/>
      <c r="BO94" s="484"/>
      <c r="BP94" s="484"/>
      <c r="BQ94" s="484"/>
      <c r="BR94" s="484"/>
      <c r="BS94" s="484"/>
      <c r="BT94" s="484"/>
      <c r="BU94" s="484"/>
      <c r="BV94" s="484"/>
      <c r="BW94" s="484"/>
      <c r="BX94" s="484"/>
      <c r="BY94" s="484"/>
      <c r="BZ94" s="484"/>
      <c r="CA94" s="484"/>
      <c r="CB94" s="484"/>
      <c r="CC94" s="484"/>
      <c r="CD94" s="484"/>
      <c r="CE94" s="484"/>
      <c r="CF94" s="484"/>
      <c r="CG94" s="485"/>
    </row>
    <row r="95" spans="1:85" s="42" customFormat="1" x14ac:dyDescent="0.35">
      <c r="A95" s="104"/>
      <c r="B95" s="62" t="s">
        <v>854</v>
      </c>
      <c r="D95" s="484">
        <v>0</v>
      </c>
      <c r="E95" s="484">
        <v>0</v>
      </c>
      <c r="F95" s="484">
        <v>0</v>
      </c>
      <c r="G95" s="484">
        <v>0</v>
      </c>
      <c r="H95" s="484">
        <v>0</v>
      </c>
      <c r="I95" s="484">
        <v>0</v>
      </c>
      <c r="J95" s="484">
        <v>0</v>
      </c>
      <c r="K95" s="484">
        <v>0</v>
      </c>
      <c r="L95" s="484">
        <v>0</v>
      </c>
      <c r="M95" s="484">
        <v>0</v>
      </c>
      <c r="N95" s="484">
        <v>0</v>
      </c>
      <c r="O95" s="484">
        <v>0</v>
      </c>
      <c r="P95" s="484">
        <v>0</v>
      </c>
      <c r="Q95" s="484">
        <v>0</v>
      </c>
      <c r="R95" s="484">
        <v>0</v>
      </c>
      <c r="S95" s="484">
        <v>0</v>
      </c>
      <c r="T95" s="484">
        <v>0</v>
      </c>
      <c r="U95" s="484">
        <v>0</v>
      </c>
      <c r="V95" s="484">
        <v>0</v>
      </c>
      <c r="W95" s="484">
        <v>0</v>
      </c>
      <c r="X95" s="484">
        <v>0</v>
      </c>
      <c r="Y95" s="484">
        <v>0</v>
      </c>
      <c r="Z95" s="484">
        <v>0</v>
      </c>
      <c r="AA95" s="484">
        <v>0</v>
      </c>
      <c r="AB95" s="484">
        <v>0</v>
      </c>
      <c r="AC95" s="484">
        <v>0</v>
      </c>
      <c r="AD95" s="484">
        <v>0</v>
      </c>
      <c r="AE95" s="484">
        <v>0</v>
      </c>
      <c r="AF95" s="484">
        <v>0</v>
      </c>
      <c r="AG95" s="484">
        <v>0</v>
      </c>
      <c r="AH95" s="484">
        <v>1943.5604260384598</v>
      </c>
      <c r="AI95" s="484">
        <v>1827.809593330878</v>
      </c>
      <c r="AJ95" s="484">
        <v>1981.2332480817313</v>
      </c>
      <c r="AK95" s="484">
        <v>2898.6842597417758</v>
      </c>
      <c r="AL95" s="484">
        <v>3469.320965446705</v>
      </c>
      <c r="AM95" s="484">
        <v>3916.1343748393701</v>
      </c>
      <c r="AN95" s="484">
        <v>4167.1889915811753</v>
      </c>
      <c r="AO95" s="484">
        <v>4431.9843916528826</v>
      </c>
      <c r="AP95" s="484">
        <v>4575.6478338964571</v>
      </c>
      <c r="AQ95" s="484">
        <v>4478.7770669153651</v>
      </c>
      <c r="AR95" s="484">
        <v>4851.9064683336901</v>
      </c>
      <c r="AS95" s="484">
        <v>5044.8436157777851</v>
      </c>
      <c r="AT95" s="484">
        <v>5287.9414211277526</v>
      </c>
      <c r="AU95" s="484">
        <v>5522.9025142997534</v>
      </c>
      <c r="AV95" s="484">
        <v>5864.8692933099201</v>
      </c>
      <c r="AW95" s="484">
        <v>6476.4116754107035</v>
      </c>
      <c r="AX95" s="484">
        <v>6796.9185393919761</v>
      </c>
      <c r="AY95" s="484">
        <v>6999.9695512812614</v>
      </c>
      <c r="AZ95" s="484">
        <v>7026.977662644822</v>
      </c>
      <c r="BA95" s="484">
        <v>7095.2530413967224</v>
      </c>
      <c r="BB95" s="484">
        <v>7116.3676831097619</v>
      </c>
      <c r="BC95" s="484">
        <v>7289.0337897703184</v>
      </c>
      <c r="BD95" s="484">
        <v>7597.2880107854126</v>
      </c>
      <c r="BE95" s="484">
        <v>7913.1127711663148</v>
      </c>
      <c r="BF95" s="484">
        <v>8302.386005537337</v>
      </c>
      <c r="BG95" s="484">
        <v>7536.7129545640009</v>
      </c>
      <c r="BH95" s="484">
        <v>7496.4837327753112</v>
      </c>
      <c r="BI95" s="484">
        <v>7322.0377954235355</v>
      </c>
      <c r="BJ95" s="484">
        <v>7595.0738848221372</v>
      </c>
      <c r="BK95" s="484">
        <v>7510.0411545925035</v>
      </c>
      <c r="BL95" s="484">
        <v>8102.2260851234569</v>
      </c>
      <c r="BM95" s="484">
        <v>8370.0859659969901</v>
      </c>
      <c r="BN95" s="484">
        <v>8480.5035271289162</v>
      </c>
      <c r="BO95" s="484">
        <v>8743.0979107511102</v>
      </c>
      <c r="BP95" s="484">
        <v>8839.7872935901378</v>
      </c>
      <c r="BQ95" s="484">
        <v>8831.7399799684408</v>
      </c>
      <c r="BR95" s="484">
        <v>8770.4543035086208</v>
      </c>
      <c r="BS95" s="484">
        <v>8641.003398421386</v>
      </c>
      <c r="BT95" s="484">
        <v>8193.578496784754</v>
      </c>
      <c r="BU95" s="484">
        <v>7759.3345532460098</v>
      </c>
      <c r="BV95" s="484"/>
      <c r="BW95" s="484"/>
      <c r="BX95" s="484"/>
      <c r="BY95" s="484"/>
      <c r="BZ95" s="484"/>
      <c r="CA95" s="484"/>
      <c r="CB95" s="484"/>
      <c r="CC95" s="484"/>
      <c r="CD95" s="484"/>
      <c r="CE95" s="484"/>
      <c r="CF95" s="484"/>
      <c r="CG95" s="485"/>
    </row>
    <row r="96" spans="1:85" s="42" customFormat="1" x14ac:dyDescent="0.35">
      <c r="A96" s="104"/>
      <c r="B96" s="62" t="s">
        <v>586</v>
      </c>
      <c r="D96" s="484">
        <v>0</v>
      </c>
      <c r="E96" s="484">
        <v>0</v>
      </c>
      <c r="F96" s="484">
        <v>0</v>
      </c>
      <c r="G96" s="484">
        <v>0</v>
      </c>
      <c r="H96" s="484">
        <v>0</v>
      </c>
      <c r="I96" s="484">
        <v>0</v>
      </c>
      <c r="J96" s="484">
        <v>0</v>
      </c>
      <c r="K96" s="484">
        <v>0</v>
      </c>
      <c r="L96" s="484">
        <v>0</v>
      </c>
      <c r="M96" s="484">
        <v>0</v>
      </c>
      <c r="N96" s="484">
        <v>0</v>
      </c>
      <c r="O96" s="484">
        <v>0</v>
      </c>
      <c r="P96" s="484">
        <v>0</v>
      </c>
      <c r="Q96" s="484">
        <v>0</v>
      </c>
      <c r="R96" s="484">
        <v>0</v>
      </c>
      <c r="S96" s="484">
        <v>0</v>
      </c>
      <c r="T96" s="484">
        <v>0</v>
      </c>
      <c r="U96" s="484">
        <v>0</v>
      </c>
      <c r="V96" s="484">
        <v>0</v>
      </c>
      <c r="W96" s="484">
        <v>0</v>
      </c>
      <c r="X96" s="484">
        <v>0</v>
      </c>
      <c r="Y96" s="484">
        <v>0</v>
      </c>
      <c r="Z96" s="484">
        <v>0</v>
      </c>
      <c r="AA96" s="484">
        <v>0</v>
      </c>
      <c r="AB96" s="484">
        <v>0</v>
      </c>
      <c r="AC96" s="484">
        <v>0</v>
      </c>
      <c r="AD96" s="484">
        <v>0</v>
      </c>
      <c r="AE96" s="484">
        <v>0</v>
      </c>
      <c r="AF96" s="484">
        <v>0</v>
      </c>
      <c r="AG96" s="484">
        <v>0</v>
      </c>
      <c r="AH96" s="484">
        <v>311.85889831285681</v>
      </c>
      <c r="AI96" s="484">
        <v>292.30883797994767</v>
      </c>
      <c r="AJ96" s="484">
        <v>315.94830050423474</v>
      </c>
      <c r="AK96" s="484">
        <v>463.6400539189936</v>
      </c>
      <c r="AL96" s="484">
        <v>554.38065997162926</v>
      </c>
      <c r="AM96" s="484">
        <v>625.36095221931134</v>
      </c>
      <c r="AN96" s="484">
        <v>667.19934190415427</v>
      </c>
      <c r="AO96" s="484">
        <v>706.62753860127555</v>
      </c>
      <c r="AP96" s="484">
        <v>732.17364798264816</v>
      </c>
      <c r="AQ96" s="484">
        <v>715.82745745407692</v>
      </c>
      <c r="AR96" s="484">
        <v>585.49512079202384</v>
      </c>
      <c r="AS96" s="484">
        <v>745.76976635567087</v>
      </c>
      <c r="AT96" s="484">
        <v>945.61506864707201</v>
      </c>
      <c r="AU96" s="484">
        <v>1180.1230966025805</v>
      </c>
      <c r="AV96" s="484">
        <v>1510.0995356326719</v>
      </c>
      <c r="AW96" s="484">
        <v>1956.7972991084998</v>
      </c>
      <c r="AX96" s="484">
        <v>2472.6715757365691</v>
      </c>
      <c r="AY96" s="484">
        <v>2789.9737202291089</v>
      </c>
      <c r="AZ96" s="484">
        <v>3056.794891433025</v>
      </c>
      <c r="BA96" s="484">
        <v>3340.0784105864741</v>
      </c>
      <c r="BB96" s="484">
        <v>3632.8339504187338</v>
      </c>
      <c r="BC96" s="484">
        <v>3908.6182754969609</v>
      </c>
      <c r="BD96" s="484">
        <v>4158.8960488818257</v>
      </c>
      <c r="BE96" s="484">
        <v>4493.2493150235141</v>
      </c>
      <c r="BF96" s="484">
        <v>5206.7103737277139</v>
      </c>
      <c r="BG96" s="484">
        <v>5035.8643864038577</v>
      </c>
      <c r="BH96" s="484">
        <v>5276.5308560913682</v>
      </c>
      <c r="BI96" s="484">
        <v>5571.0910456060119</v>
      </c>
      <c r="BJ96" s="484">
        <v>5875.6805294796413</v>
      </c>
      <c r="BK96" s="484">
        <v>6095.8084023665178</v>
      </c>
      <c r="BL96" s="484">
        <v>6248.3828365311583</v>
      </c>
      <c r="BM96" s="484">
        <v>6996.2839730816131</v>
      </c>
      <c r="BN96" s="484">
        <v>7293.3831109041566</v>
      </c>
      <c r="BO96" s="484">
        <v>7660.8726358008289</v>
      </c>
      <c r="BP96" s="484">
        <v>7891.8930792858409</v>
      </c>
      <c r="BQ96" s="484">
        <v>7971.7002054295799</v>
      </c>
      <c r="BR96" s="484">
        <v>8675.3639433756889</v>
      </c>
      <c r="BS96" s="484">
        <v>9219.3078982200823</v>
      </c>
      <c r="BT96" s="484">
        <v>9081.5920775560335</v>
      </c>
      <c r="BU96" s="484">
        <v>8830.7153914368082</v>
      </c>
      <c r="BV96" s="484"/>
      <c r="BW96" s="484"/>
      <c r="BX96" s="484"/>
      <c r="BY96" s="484"/>
      <c r="BZ96" s="484"/>
      <c r="CA96" s="484"/>
      <c r="CB96" s="484"/>
      <c r="CC96" s="484"/>
      <c r="CD96" s="484"/>
      <c r="CE96" s="484"/>
      <c r="CF96" s="484"/>
      <c r="CG96" s="485"/>
    </row>
    <row r="97" spans="1:85" s="42" customFormat="1" x14ac:dyDescent="0.35">
      <c r="A97" s="104"/>
      <c r="B97" s="62" t="s">
        <v>813</v>
      </c>
      <c r="D97" s="484">
        <v>0</v>
      </c>
      <c r="E97" s="484">
        <v>0</v>
      </c>
      <c r="F97" s="484">
        <v>0</v>
      </c>
      <c r="G97" s="484">
        <v>0</v>
      </c>
      <c r="H97" s="484">
        <v>0</v>
      </c>
      <c r="I97" s="484">
        <v>0</v>
      </c>
      <c r="J97" s="484">
        <v>0</v>
      </c>
      <c r="K97" s="484">
        <v>0</v>
      </c>
      <c r="L97" s="484">
        <v>0</v>
      </c>
      <c r="M97" s="484">
        <v>0</v>
      </c>
      <c r="N97" s="484">
        <v>0</v>
      </c>
      <c r="O97" s="484">
        <v>0</v>
      </c>
      <c r="P97" s="484">
        <v>0</v>
      </c>
      <c r="Q97" s="484">
        <v>0</v>
      </c>
      <c r="R97" s="484">
        <v>0</v>
      </c>
      <c r="S97" s="484">
        <v>0</v>
      </c>
      <c r="T97" s="484">
        <v>0</v>
      </c>
      <c r="U97" s="484">
        <v>0</v>
      </c>
      <c r="V97" s="484">
        <v>0</v>
      </c>
      <c r="W97" s="484">
        <v>0</v>
      </c>
      <c r="X97" s="484">
        <v>0</v>
      </c>
      <c r="Y97" s="484">
        <v>0</v>
      </c>
      <c r="Z97" s="484">
        <v>0</v>
      </c>
      <c r="AA97" s="484">
        <v>0</v>
      </c>
      <c r="AB97" s="484">
        <v>0</v>
      </c>
      <c r="AC97" s="484">
        <v>0</v>
      </c>
      <c r="AD97" s="484">
        <v>0</v>
      </c>
      <c r="AE97" s="484">
        <v>0</v>
      </c>
      <c r="AF97" s="484">
        <v>0</v>
      </c>
      <c r="AG97" s="484">
        <v>0</v>
      </c>
      <c r="AH97" s="484">
        <v>1017.9106630598989</v>
      </c>
      <c r="AI97" s="484">
        <v>958.56112921273041</v>
      </c>
      <c r="AJ97" s="484">
        <v>1040.9058233048522</v>
      </c>
      <c r="AK97" s="484">
        <v>1521.3246325402465</v>
      </c>
      <c r="AL97" s="484">
        <v>1822.0821358152871</v>
      </c>
      <c r="AM97" s="484">
        <v>2056.1726623476338</v>
      </c>
      <c r="AN97" s="484">
        <v>2186.3197555207926</v>
      </c>
      <c r="AO97" s="484">
        <v>2326.1960854648919</v>
      </c>
      <c r="AP97" s="484">
        <v>2403.5446633188399</v>
      </c>
      <c r="AQ97" s="484">
        <v>2350.1635904091604</v>
      </c>
      <c r="AR97" s="484">
        <v>1613.4648135197385</v>
      </c>
      <c r="AS97" s="484">
        <v>1789.7058370869684</v>
      </c>
      <c r="AT97" s="484">
        <v>2148.3286147780395</v>
      </c>
      <c r="AU97" s="484">
        <v>2774.9412360014435</v>
      </c>
      <c r="AV97" s="484">
        <v>3415.0580426069719</v>
      </c>
      <c r="AW97" s="484">
        <v>3959.5914680984756</v>
      </c>
      <c r="AX97" s="484">
        <v>4352.8573297140219</v>
      </c>
      <c r="AY97" s="484">
        <v>4667.5038181608106</v>
      </c>
      <c r="AZ97" s="484">
        <v>4873.4165105242164</v>
      </c>
      <c r="BA97" s="484">
        <v>4895.0611174702899</v>
      </c>
      <c r="BB97" s="484">
        <v>4903.4709552967934</v>
      </c>
      <c r="BC97" s="484">
        <v>4954.9156448347821</v>
      </c>
      <c r="BD97" s="484">
        <v>4752.1593646852452</v>
      </c>
      <c r="BE97" s="484">
        <v>4750.2023811653607</v>
      </c>
      <c r="BF97" s="484">
        <v>4970.2110819778209</v>
      </c>
      <c r="BG97" s="484">
        <v>5097.2595136650907</v>
      </c>
      <c r="BH97" s="484">
        <v>5325.34946869532</v>
      </c>
      <c r="BI97" s="484">
        <v>5651.7919507513416</v>
      </c>
      <c r="BJ97" s="484">
        <v>5743.7736715324263</v>
      </c>
      <c r="BK97" s="484">
        <v>5994.6662110510879</v>
      </c>
      <c r="BL97" s="484">
        <v>6068.6121484465612</v>
      </c>
      <c r="BM97" s="484">
        <v>6873.3028343756168</v>
      </c>
      <c r="BN97" s="484">
        <v>7344.827643812655</v>
      </c>
      <c r="BO97" s="484">
        <v>7688.3390108147933</v>
      </c>
      <c r="BP97" s="484">
        <v>7822.8640235976918</v>
      </c>
      <c r="BQ97" s="484">
        <v>7681.8737886118515</v>
      </c>
      <c r="BR97" s="484">
        <v>7461.4749237614833</v>
      </c>
      <c r="BS97" s="484">
        <v>7238.2834301998801</v>
      </c>
      <c r="BT97" s="484">
        <v>6700.3884141248191</v>
      </c>
      <c r="BU97" s="484">
        <v>6010.9460399529726</v>
      </c>
      <c r="BV97" s="484"/>
      <c r="BW97" s="484"/>
      <c r="BX97" s="484"/>
      <c r="BY97" s="484"/>
      <c r="BZ97" s="484"/>
      <c r="CA97" s="484"/>
      <c r="CB97" s="484"/>
      <c r="CC97" s="484"/>
      <c r="CD97" s="484"/>
      <c r="CE97" s="484"/>
      <c r="CF97" s="484"/>
      <c r="CG97" s="485"/>
    </row>
    <row r="98" spans="1:85" s="42" customFormat="1" x14ac:dyDescent="0.35">
      <c r="A98" s="104"/>
      <c r="B98" s="62" t="s">
        <v>542</v>
      </c>
      <c r="D98" s="484">
        <v>0</v>
      </c>
      <c r="E98" s="484">
        <v>0</v>
      </c>
      <c r="F98" s="484">
        <v>0</v>
      </c>
      <c r="G98" s="484">
        <v>0</v>
      </c>
      <c r="H98" s="484">
        <v>0</v>
      </c>
      <c r="I98" s="484">
        <v>0</v>
      </c>
      <c r="J98" s="484">
        <v>0</v>
      </c>
      <c r="K98" s="484">
        <v>0</v>
      </c>
      <c r="L98" s="484">
        <v>0</v>
      </c>
      <c r="M98" s="484">
        <v>0</v>
      </c>
      <c r="N98" s="484">
        <v>0</v>
      </c>
      <c r="O98" s="484">
        <v>0</v>
      </c>
      <c r="P98" s="484">
        <v>0</v>
      </c>
      <c r="Q98" s="484">
        <v>0</v>
      </c>
      <c r="R98" s="484">
        <v>0</v>
      </c>
      <c r="S98" s="484">
        <v>0</v>
      </c>
      <c r="T98" s="484">
        <v>0</v>
      </c>
      <c r="U98" s="484">
        <v>0</v>
      </c>
      <c r="V98" s="484">
        <v>0</v>
      </c>
      <c r="W98" s="484">
        <v>0</v>
      </c>
      <c r="X98" s="484">
        <v>0</v>
      </c>
      <c r="Y98" s="484">
        <v>0</v>
      </c>
      <c r="Z98" s="484">
        <v>0</v>
      </c>
      <c r="AA98" s="484">
        <v>0</v>
      </c>
      <c r="AB98" s="484">
        <v>0</v>
      </c>
      <c r="AC98" s="484">
        <v>0</v>
      </c>
      <c r="AD98" s="484">
        <v>0</v>
      </c>
      <c r="AE98" s="484">
        <v>0</v>
      </c>
      <c r="AF98" s="484">
        <v>0</v>
      </c>
      <c r="AG98" s="484">
        <v>0</v>
      </c>
      <c r="AH98" s="484">
        <v>1015.9116411716835</v>
      </c>
      <c r="AI98" s="484">
        <v>957.70307911420673</v>
      </c>
      <c r="AJ98" s="484">
        <v>1038.5544968445602</v>
      </c>
      <c r="AK98" s="484">
        <v>1518.1098605816196</v>
      </c>
      <c r="AL98" s="484">
        <v>1817.5196269301421</v>
      </c>
      <c r="AM98" s="484">
        <v>2051.2431153235852</v>
      </c>
      <c r="AN98" s="484">
        <v>2180.4293975143682</v>
      </c>
      <c r="AO98" s="484">
        <v>2320.868351431986</v>
      </c>
      <c r="AP98" s="484">
        <v>2397.8102344902068</v>
      </c>
      <c r="AQ98" s="484">
        <v>2346.6015983385728</v>
      </c>
      <c r="AR98" s="484">
        <v>2206.5528604585202</v>
      </c>
      <c r="AS98" s="484">
        <v>2111.8853033108749</v>
      </c>
      <c r="AT98" s="484">
        <v>2273.053317661374</v>
      </c>
      <c r="AU98" s="484">
        <v>3105.8567490422442</v>
      </c>
      <c r="AV98" s="484">
        <v>4297.324712026395</v>
      </c>
      <c r="AW98" s="484">
        <v>4734.3226227801633</v>
      </c>
      <c r="AX98" s="484">
        <v>4810.1393788181385</v>
      </c>
      <c r="AY98" s="484">
        <v>4510.5720738721748</v>
      </c>
      <c r="AZ98" s="484">
        <v>4077.7098482230285</v>
      </c>
      <c r="BA98" s="484">
        <v>3210.1299687995584</v>
      </c>
      <c r="BB98" s="484">
        <v>2606.7529376571561</v>
      </c>
      <c r="BC98" s="484">
        <v>2213.880666672736</v>
      </c>
      <c r="BD98" s="484">
        <v>1960.5338040751026</v>
      </c>
      <c r="BE98" s="484">
        <v>1776.7622155169383</v>
      </c>
      <c r="BF98" s="484">
        <v>1828.9527540257507</v>
      </c>
      <c r="BG98" s="484">
        <v>1624.0997813729443</v>
      </c>
      <c r="BH98" s="484">
        <v>1792.8657528473668</v>
      </c>
      <c r="BI98" s="484">
        <v>1861.326844636721</v>
      </c>
      <c r="BJ98" s="484">
        <v>1945.2959961101553</v>
      </c>
      <c r="BK98" s="484">
        <v>2006.9855451885669</v>
      </c>
      <c r="BL98" s="484">
        <v>2249.6795956163614</v>
      </c>
      <c r="BM98" s="484">
        <v>3594.2618373739233</v>
      </c>
      <c r="BN98" s="484">
        <v>3552.9743429516607</v>
      </c>
      <c r="BO98" s="484">
        <v>3645.1941403575693</v>
      </c>
      <c r="BP98" s="484">
        <v>3684.0112078949332</v>
      </c>
      <c r="BQ98" s="484">
        <v>3178.7789322945814</v>
      </c>
      <c r="BR98" s="484">
        <v>2337.4143435530227</v>
      </c>
      <c r="BS98" s="484">
        <v>1819.0471018475803</v>
      </c>
      <c r="BT98" s="484">
        <v>1463.8032629801939</v>
      </c>
      <c r="BU98" s="484">
        <v>1261.7996099713805</v>
      </c>
      <c r="BV98" s="484"/>
      <c r="BW98" s="484"/>
      <c r="BX98" s="484"/>
      <c r="BY98" s="484"/>
      <c r="BZ98" s="484"/>
      <c r="CA98" s="484"/>
      <c r="CB98" s="484"/>
      <c r="CC98" s="484"/>
      <c r="CD98" s="484"/>
      <c r="CE98" s="484"/>
      <c r="CF98" s="484"/>
      <c r="CG98" s="485"/>
    </row>
    <row r="99" spans="1:85" s="42" customFormat="1" x14ac:dyDescent="0.35">
      <c r="A99" s="104"/>
      <c r="B99" s="62" t="s">
        <v>814</v>
      </c>
      <c r="D99" s="484">
        <v>0</v>
      </c>
      <c r="E99" s="484">
        <v>0</v>
      </c>
      <c r="F99" s="484">
        <v>0</v>
      </c>
      <c r="G99" s="484">
        <v>0</v>
      </c>
      <c r="H99" s="484">
        <v>0</v>
      </c>
      <c r="I99" s="484">
        <v>0</v>
      </c>
      <c r="J99" s="484">
        <v>0</v>
      </c>
      <c r="K99" s="484">
        <v>0</v>
      </c>
      <c r="L99" s="484">
        <v>0</v>
      </c>
      <c r="M99" s="484">
        <v>0</v>
      </c>
      <c r="N99" s="484">
        <v>0</v>
      </c>
      <c r="O99" s="484">
        <v>0</v>
      </c>
      <c r="P99" s="484">
        <v>0</v>
      </c>
      <c r="Q99" s="484">
        <v>0</v>
      </c>
      <c r="R99" s="484">
        <v>0</v>
      </c>
      <c r="S99" s="484">
        <v>0</v>
      </c>
      <c r="T99" s="484">
        <v>0</v>
      </c>
      <c r="U99" s="484">
        <v>0</v>
      </c>
      <c r="V99" s="484">
        <v>0</v>
      </c>
      <c r="W99" s="484">
        <v>0</v>
      </c>
      <c r="X99" s="484">
        <v>0</v>
      </c>
      <c r="Y99" s="484">
        <v>0</v>
      </c>
      <c r="Z99" s="484">
        <v>0</v>
      </c>
      <c r="AA99" s="484">
        <v>0</v>
      </c>
      <c r="AB99" s="484">
        <v>0</v>
      </c>
      <c r="AC99" s="484">
        <v>0</v>
      </c>
      <c r="AD99" s="484">
        <v>0</v>
      </c>
      <c r="AE99" s="484">
        <v>0</v>
      </c>
      <c r="AF99" s="484">
        <v>0</v>
      </c>
      <c r="AG99" s="484">
        <v>0</v>
      </c>
      <c r="AH99" s="484">
        <v>77.022649149523673</v>
      </c>
      <c r="AI99" s="484">
        <v>72.531824474441933</v>
      </c>
      <c r="AJ99" s="484">
        <v>78.762633043945229</v>
      </c>
      <c r="AK99" s="484">
        <v>115.11467328816096</v>
      </c>
      <c r="AL99" s="484">
        <v>137.87221036337365</v>
      </c>
      <c r="AM99" s="484">
        <v>155.58523091483181</v>
      </c>
      <c r="AN99" s="484">
        <v>165.43312254136492</v>
      </c>
      <c r="AO99" s="484">
        <v>176.01720017861186</v>
      </c>
      <c r="AP99" s="484">
        <v>181.86996564267554</v>
      </c>
      <c r="AQ99" s="484">
        <v>177.8307588643639</v>
      </c>
      <c r="AR99" s="484">
        <v>669.50253051265008</v>
      </c>
      <c r="AS99" s="484">
        <v>749.19634143346639</v>
      </c>
      <c r="AT99" s="484">
        <v>941.20223018836771</v>
      </c>
      <c r="AU99" s="484">
        <v>1064.2402074703487</v>
      </c>
      <c r="AV99" s="484">
        <v>1230.2330047759701</v>
      </c>
      <c r="AW99" s="484">
        <v>1590.966924567922</v>
      </c>
      <c r="AX99" s="484">
        <v>1751.5795572516581</v>
      </c>
      <c r="AY99" s="484">
        <v>2090.2243503288087</v>
      </c>
      <c r="AZ99" s="484">
        <v>2278.2737551148102</v>
      </c>
      <c r="BA99" s="484">
        <v>2393.7574656267257</v>
      </c>
      <c r="BB99" s="484">
        <v>2183.589453188039</v>
      </c>
      <c r="BC99" s="484">
        <v>1808.9634139582415</v>
      </c>
      <c r="BD99" s="484">
        <v>1687.2539802424565</v>
      </c>
      <c r="BE99" s="484">
        <v>1634.2065819931374</v>
      </c>
      <c r="BF99" s="484">
        <v>1626.7238385260625</v>
      </c>
      <c r="BG99" s="484">
        <v>1665.4795809343782</v>
      </c>
      <c r="BH99" s="484">
        <v>1794.2433802042242</v>
      </c>
      <c r="BI99" s="484">
        <v>1939.1114395378152</v>
      </c>
      <c r="BJ99" s="484">
        <v>2025.5187930594677</v>
      </c>
      <c r="BK99" s="484">
        <v>2388.4376159651506</v>
      </c>
      <c r="BL99" s="484">
        <v>2508.6704647664537</v>
      </c>
      <c r="BM99" s="484">
        <v>3200.9171138769875</v>
      </c>
      <c r="BN99" s="484">
        <v>3873.3248209082967</v>
      </c>
      <c r="BO99" s="484">
        <v>4228.5462544087277</v>
      </c>
      <c r="BP99" s="484">
        <v>4632.6220997708497</v>
      </c>
      <c r="BQ99" s="484">
        <v>4955.0330453982206</v>
      </c>
      <c r="BR99" s="484">
        <v>5176.3240724290699</v>
      </c>
      <c r="BS99" s="484">
        <v>5175.8697395627505</v>
      </c>
      <c r="BT99" s="484">
        <v>4905.657232951191</v>
      </c>
      <c r="BU99" s="484">
        <v>4560.0939586000677</v>
      </c>
      <c r="BV99" s="484"/>
      <c r="BW99" s="484"/>
      <c r="BX99" s="484"/>
      <c r="BY99" s="484"/>
      <c r="BZ99" s="484"/>
      <c r="CA99" s="484"/>
      <c r="CB99" s="484"/>
      <c r="CC99" s="484"/>
      <c r="CD99" s="484"/>
      <c r="CE99" s="484"/>
      <c r="CF99" s="484"/>
      <c r="CG99" s="485"/>
    </row>
    <row r="100" spans="1:85" s="42" customFormat="1" ht="26.25" customHeight="1" x14ac:dyDescent="0.35">
      <c r="A100" s="104"/>
      <c r="B100" s="62" t="s">
        <v>810</v>
      </c>
      <c r="D100" s="484">
        <v>0</v>
      </c>
      <c r="E100" s="484">
        <v>0</v>
      </c>
      <c r="F100" s="484">
        <v>0</v>
      </c>
      <c r="G100" s="484">
        <v>0</v>
      </c>
      <c r="H100" s="484">
        <v>0</v>
      </c>
      <c r="I100" s="484">
        <v>0</v>
      </c>
      <c r="J100" s="484">
        <v>0</v>
      </c>
      <c r="K100" s="484">
        <v>0</v>
      </c>
      <c r="L100" s="484">
        <v>0</v>
      </c>
      <c r="M100" s="484">
        <v>0</v>
      </c>
      <c r="N100" s="484">
        <v>0</v>
      </c>
      <c r="O100" s="484">
        <v>0</v>
      </c>
      <c r="P100" s="484">
        <v>0</v>
      </c>
      <c r="Q100" s="484">
        <v>0</v>
      </c>
      <c r="R100" s="484">
        <v>0</v>
      </c>
      <c r="S100" s="484">
        <v>0</v>
      </c>
      <c r="T100" s="484">
        <v>0</v>
      </c>
      <c r="U100" s="484">
        <v>0</v>
      </c>
      <c r="V100" s="484">
        <v>0</v>
      </c>
      <c r="W100" s="484">
        <v>0</v>
      </c>
      <c r="X100" s="484">
        <v>0</v>
      </c>
      <c r="Y100" s="484">
        <v>0</v>
      </c>
      <c r="Z100" s="484">
        <v>0</v>
      </c>
      <c r="AA100" s="484">
        <v>0</v>
      </c>
      <c r="AB100" s="484">
        <v>0</v>
      </c>
      <c r="AC100" s="484">
        <v>0</v>
      </c>
      <c r="AD100" s="484">
        <v>0</v>
      </c>
      <c r="AE100" s="484">
        <v>0</v>
      </c>
      <c r="AF100" s="484">
        <v>0</v>
      </c>
      <c r="AG100" s="484">
        <v>0</v>
      </c>
      <c r="AH100" s="484">
        <v>2422.7038516939629</v>
      </c>
      <c r="AI100" s="484">
        <v>2281.104870781327</v>
      </c>
      <c r="AJ100" s="484">
        <v>2474.1712536975929</v>
      </c>
      <c r="AK100" s="484">
        <v>3618.1892203290204</v>
      </c>
      <c r="AL100" s="484">
        <v>4331.8546330804329</v>
      </c>
      <c r="AM100" s="484">
        <v>4888.3619608053623</v>
      </c>
      <c r="AN100" s="484">
        <v>5199.3816174806798</v>
      </c>
      <c r="AO100" s="484">
        <v>5529.709175676765</v>
      </c>
      <c r="AP100" s="484">
        <v>5715.3985114343704</v>
      </c>
      <c r="AQ100" s="484">
        <v>5590.4234050661753</v>
      </c>
      <c r="AR100" s="484">
        <v>5075.0153252829323</v>
      </c>
      <c r="AS100" s="484">
        <v>5396.5572481869813</v>
      </c>
      <c r="AT100" s="484">
        <v>6308.1992312748534</v>
      </c>
      <c r="AU100" s="484">
        <v>8125.1612891166169</v>
      </c>
      <c r="AV100" s="484">
        <v>10452.715295042008</v>
      </c>
      <c r="AW100" s="484">
        <v>12241.67831455506</v>
      </c>
      <c r="AX100" s="484">
        <v>13387.247841520388</v>
      </c>
      <c r="AY100" s="484">
        <v>14058.273962590903</v>
      </c>
      <c r="AZ100" s="484">
        <v>14286.19500529508</v>
      </c>
      <c r="BA100" s="484">
        <v>13839.026962483049</v>
      </c>
      <c r="BB100" s="484">
        <v>13326.647296560723</v>
      </c>
      <c r="BC100" s="484">
        <v>12886.378000962719</v>
      </c>
      <c r="BD100" s="484">
        <v>12558.843197884631</v>
      </c>
      <c r="BE100" s="484">
        <v>12654.42049369895</v>
      </c>
      <c r="BF100" s="484">
        <v>13632.598048257349</v>
      </c>
      <c r="BG100" s="484">
        <v>13422.703262376272</v>
      </c>
      <c r="BH100" s="484">
        <v>14188.989457838279</v>
      </c>
      <c r="BI100" s="484">
        <v>15023.321280531891</v>
      </c>
      <c r="BJ100" s="484">
        <v>15590.26899018169</v>
      </c>
      <c r="BK100" s="484">
        <v>16485.897774571324</v>
      </c>
      <c r="BL100" s="484">
        <v>17075.345045360533</v>
      </c>
      <c r="BM100" s="484">
        <v>20664.765758708138</v>
      </c>
      <c r="BN100" s="484">
        <v>22064.509918576769</v>
      </c>
      <c r="BO100" s="484">
        <v>23222.952041381919</v>
      </c>
      <c r="BP100" s="484">
        <v>24031.390410549317</v>
      </c>
      <c r="BQ100" s="484">
        <v>23787.385971734238</v>
      </c>
      <c r="BR100" s="484">
        <v>23650.577283119266</v>
      </c>
      <c r="BS100" s="484">
        <v>23452.508169830293</v>
      </c>
      <c r="BT100" s="484">
        <v>22151.440987612244</v>
      </c>
      <c r="BU100" s="484">
        <v>20663.554999961227</v>
      </c>
      <c r="BV100" s="484"/>
      <c r="BW100" s="484"/>
      <c r="BX100" s="484"/>
      <c r="BY100" s="484"/>
      <c r="BZ100" s="484"/>
      <c r="CA100" s="484"/>
      <c r="CB100" s="484"/>
      <c r="CC100" s="484"/>
      <c r="CD100" s="484"/>
      <c r="CE100" s="484"/>
      <c r="CF100" s="484"/>
      <c r="CG100" s="485"/>
    </row>
    <row r="101" spans="1:85" s="42" customFormat="1" ht="26.25" customHeight="1" x14ac:dyDescent="0.35">
      <c r="A101" s="630"/>
      <c r="B101" s="64" t="s">
        <v>815</v>
      </c>
      <c r="D101" s="484"/>
      <c r="E101" s="484"/>
      <c r="F101" s="484"/>
      <c r="G101" s="484"/>
      <c r="H101" s="484"/>
      <c r="I101" s="484"/>
      <c r="J101" s="484"/>
      <c r="K101" s="484"/>
      <c r="L101" s="484"/>
      <c r="M101" s="484"/>
      <c r="N101" s="484"/>
      <c r="O101" s="484"/>
      <c r="P101" s="484"/>
      <c r="Q101" s="484"/>
      <c r="R101" s="484"/>
      <c r="S101" s="484"/>
      <c r="T101" s="484"/>
      <c r="U101" s="484"/>
      <c r="V101" s="484"/>
      <c r="W101" s="484"/>
      <c r="X101" s="484"/>
      <c r="Y101" s="484"/>
      <c r="Z101" s="484"/>
      <c r="AA101" s="484"/>
      <c r="AB101" s="484"/>
      <c r="AC101" s="484"/>
      <c r="AD101" s="484"/>
      <c r="AE101" s="484"/>
      <c r="AF101" s="484"/>
      <c r="AG101" s="484"/>
      <c r="AH101" s="484"/>
      <c r="AI101" s="484"/>
      <c r="AJ101" s="484"/>
      <c r="AK101" s="484"/>
      <c r="AL101" s="484"/>
      <c r="AM101" s="484"/>
      <c r="AN101" s="484"/>
      <c r="AO101" s="484"/>
      <c r="AP101" s="484"/>
      <c r="AQ101" s="484"/>
      <c r="AR101" s="484"/>
      <c r="AS101" s="484"/>
      <c r="AT101" s="484"/>
      <c r="AU101" s="484"/>
      <c r="AV101" s="484"/>
      <c r="AW101" s="484"/>
      <c r="AX101" s="484"/>
      <c r="AY101" s="484"/>
      <c r="AZ101" s="484"/>
      <c r="BA101" s="484"/>
      <c r="BB101" s="484"/>
      <c r="BC101" s="484"/>
      <c r="BD101" s="484"/>
      <c r="BE101" s="484"/>
      <c r="BF101" s="484"/>
      <c r="BG101" s="484"/>
      <c r="BH101" s="484"/>
      <c r="BI101" s="484"/>
      <c r="BJ101" s="484"/>
      <c r="BK101" s="484"/>
      <c r="BL101" s="484"/>
      <c r="BM101" s="484"/>
      <c r="BN101" s="484"/>
      <c r="BO101" s="484"/>
      <c r="BP101" s="484"/>
      <c r="BQ101" s="484"/>
      <c r="BR101" s="484"/>
      <c r="BS101" s="484"/>
      <c r="BT101" s="484"/>
      <c r="BU101" s="484"/>
      <c r="BV101" s="484"/>
      <c r="BW101" s="484"/>
      <c r="BX101" s="484"/>
      <c r="BY101" s="484"/>
      <c r="BZ101" s="484"/>
      <c r="CA101" s="484"/>
      <c r="CB101" s="484"/>
      <c r="CC101" s="484"/>
      <c r="CD101" s="484"/>
      <c r="CE101" s="484"/>
      <c r="CF101" s="484"/>
      <c r="CG101" s="485"/>
    </row>
    <row r="102" spans="1:85" s="42" customFormat="1" x14ac:dyDescent="0.35">
      <c r="A102" s="104"/>
      <c r="B102" s="628" t="s">
        <v>855</v>
      </c>
      <c r="D102" s="484">
        <v>0</v>
      </c>
      <c r="E102" s="484">
        <v>0</v>
      </c>
      <c r="F102" s="484">
        <v>0</v>
      </c>
      <c r="G102" s="484">
        <v>0</v>
      </c>
      <c r="H102" s="484">
        <v>0</v>
      </c>
      <c r="I102" s="484">
        <v>0</v>
      </c>
      <c r="J102" s="484">
        <v>0</v>
      </c>
      <c r="K102" s="484">
        <v>0</v>
      </c>
      <c r="L102" s="484">
        <v>0</v>
      </c>
      <c r="M102" s="484">
        <v>0</v>
      </c>
      <c r="N102" s="484">
        <v>0</v>
      </c>
      <c r="O102" s="484">
        <v>0</v>
      </c>
      <c r="P102" s="484">
        <v>0</v>
      </c>
      <c r="Q102" s="484">
        <v>0</v>
      </c>
      <c r="R102" s="484">
        <v>0</v>
      </c>
      <c r="S102" s="484">
        <v>0</v>
      </c>
      <c r="T102" s="484">
        <v>0</v>
      </c>
      <c r="U102" s="484">
        <v>0</v>
      </c>
      <c r="V102" s="484">
        <v>0</v>
      </c>
      <c r="W102" s="484">
        <v>0</v>
      </c>
      <c r="X102" s="484">
        <v>0</v>
      </c>
      <c r="Y102" s="484">
        <v>0</v>
      </c>
      <c r="Z102" s="484">
        <v>0</v>
      </c>
      <c r="AA102" s="484">
        <v>0</v>
      </c>
      <c r="AB102" s="484">
        <v>0</v>
      </c>
      <c r="AC102" s="484">
        <v>0</v>
      </c>
      <c r="AD102" s="484">
        <v>0</v>
      </c>
      <c r="AE102" s="484">
        <v>0</v>
      </c>
      <c r="AF102" s="484">
        <v>0</v>
      </c>
      <c r="AG102" s="484">
        <v>0</v>
      </c>
      <c r="AH102" s="484">
        <v>0</v>
      </c>
      <c r="AI102" s="484">
        <v>0</v>
      </c>
      <c r="AJ102" s="484">
        <v>0</v>
      </c>
      <c r="AK102" s="484">
        <v>0</v>
      </c>
      <c r="AL102" s="484">
        <v>0</v>
      </c>
      <c r="AM102" s="484">
        <v>0</v>
      </c>
      <c r="AN102" s="484">
        <v>0</v>
      </c>
      <c r="AO102" s="484">
        <v>0</v>
      </c>
      <c r="AP102" s="484">
        <v>0</v>
      </c>
      <c r="AQ102" s="484">
        <v>0</v>
      </c>
      <c r="AR102" s="484">
        <v>0</v>
      </c>
      <c r="AS102" s="484">
        <v>0</v>
      </c>
      <c r="AT102" s="484">
        <v>0</v>
      </c>
      <c r="AU102" s="484">
        <v>8467.9784620988521</v>
      </c>
      <c r="AV102" s="484">
        <v>9537.4483246903674</v>
      </c>
      <c r="AW102" s="484">
        <v>10211.684883861581</v>
      </c>
      <c r="AX102" s="484">
        <v>10444.541577795588</v>
      </c>
      <c r="AY102" s="484">
        <v>10514.892727519755</v>
      </c>
      <c r="AZ102" s="484">
        <v>10430.995422857906</v>
      </c>
      <c r="BA102" s="484">
        <v>10297.412637191983</v>
      </c>
      <c r="BB102" s="484">
        <v>9986.0289561369773</v>
      </c>
      <c r="BC102" s="484">
        <v>9746.1018881864584</v>
      </c>
      <c r="BD102" s="484">
        <v>9494.9274992678766</v>
      </c>
      <c r="BE102" s="484">
        <v>9375.2736989502791</v>
      </c>
      <c r="BF102" s="484">
        <v>9382.8855191638613</v>
      </c>
      <c r="BG102" s="484">
        <v>8534.0531929230237</v>
      </c>
      <c r="BH102" s="484">
        <v>8570.5870790104946</v>
      </c>
      <c r="BI102" s="484">
        <v>8442.8939273998112</v>
      </c>
      <c r="BJ102" s="484">
        <v>8389.1166983131352</v>
      </c>
      <c r="BK102" s="484">
        <v>8318.8797296990233</v>
      </c>
      <c r="BL102" s="484">
        <v>7902.151316345683</v>
      </c>
      <c r="BM102" s="484">
        <v>7944.7268583999721</v>
      </c>
      <c r="BN102" s="484">
        <v>7705.6993986358711</v>
      </c>
      <c r="BO102" s="484">
        <v>7813.0392163984616</v>
      </c>
      <c r="BP102" s="484">
        <v>8084.2800970070912</v>
      </c>
      <c r="BQ102" s="484">
        <v>8029.3009722297429</v>
      </c>
      <c r="BR102" s="484">
        <v>7995.5222199645978</v>
      </c>
      <c r="BS102" s="484">
        <v>7905.1088474427352</v>
      </c>
      <c r="BT102" s="484">
        <v>7509.8705128038282</v>
      </c>
      <c r="BU102" s="484">
        <v>6991.2349720037782</v>
      </c>
      <c r="BV102" s="484">
        <v>6462.7791695022988</v>
      </c>
      <c r="BW102" s="484">
        <v>5855.7970561734755</v>
      </c>
      <c r="BX102" s="484">
        <v>5354.4959484077135</v>
      </c>
      <c r="BY102" s="484">
        <v>5086.3711541445482</v>
      </c>
      <c r="BZ102" s="484">
        <v>4707.2657897797881</v>
      </c>
      <c r="CA102" s="484">
        <v>4594.7184709762914</v>
      </c>
      <c r="CB102" s="484">
        <v>4210.5022801947316</v>
      </c>
      <c r="CC102" s="484">
        <v>3390.7861355151354</v>
      </c>
      <c r="CD102" s="484">
        <v>3221.623254250449</v>
      </c>
      <c r="CE102" s="484">
        <v>3232.9920428533851</v>
      </c>
      <c r="CF102" s="484">
        <v>3272.7408037354662</v>
      </c>
      <c r="CG102" s="485">
        <v>3367.4753638709999</v>
      </c>
    </row>
    <row r="103" spans="1:85" s="42" customFormat="1" x14ac:dyDescent="0.35">
      <c r="A103" s="104"/>
      <c r="B103" s="201" t="s">
        <v>816</v>
      </c>
      <c r="D103" s="484" t="s">
        <v>615</v>
      </c>
      <c r="E103" s="484" t="s">
        <v>615</v>
      </c>
      <c r="F103" s="484" t="s">
        <v>615</v>
      </c>
      <c r="G103" s="484" t="s">
        <v>615</v>
      </c>
      <c r="H103" s="484" t="s">
        <v>615</v>
      </c>
      <c r="I103" s="484" t="s">
        <v>615</v>
      </c>
      <c r="J103" s="484" t="s">
        <v>615</v>
      </c>
      <c r="K103" s="484" t="s">
        <v>615</v>
      </c>
      <c r="L103" s="484" t="s">
        <v>615</v>
      </c>
      <c r="M103" s="484" t="s">
        <v>615</v>
      </c>
      <c r="N103" s="484" t="s">
        <v>615</v>
      </c>
      <c r="O103" s="484" t="s">
        <v>615</v>
      </c>
      <c r="P103" s="484" t="s">
        <v>615</v>
      </c>
      <c r="Q103" s="484" t="s">
        <v>615</v>
      </c>
      <c r="R103" s="484" t="s">
        <v>615</v>
      </c>
      <c r="S103" s="484" t="s">
        <v>615</v>
      </c>
      <c r="T103" s="484" t="s">
        <v>615</v>
      </c>
      <c r="U103" s="484" t="s">
        <v>615</v>
      </c>
      <c r="V103" s="484" t="s">
        <v>615</v>
      </c>
      <c r="W103" s="484" t="s">
        <v>615</v>
      </c>
      <c r="X103" s="484" t="s">
        <v>615</v>
      </c>
      <c r="Y103" s="484" t="s">
        <v>615</v>
      </c>
      <c r="Z103" s="484" t="s">
        <v>615</v>
      </c>
      <c r="AA103" s="484" t="s">
        <v>615</v>
      </c>
      <c r="AB103" s="484" t="s">
        <v>615</v>
      </c>
      <c r="AC103" s="484" t="s">
        <v>615</v>
      </c>
      <c r="AD103" s="484" t="s">
        <v>615</v>
      </c>
      <c r="AE103" s="484" t="s">
        <v>615</v>
      </c>
      <c r="AF103" s="484" t="s">
        <v>615</v>
      </c>
      <c r="AG103" s="484" t="s">
        <v>615</v>
      </c>
      <c r="AH103" s="484" t="s">
        <v>615</v>
      </c>
      <c r="AI103" s="484" t="s">
        <v>615</v>
      </c>
      <c r="AJ103" s="484" t="s">
        <v>615</v>
      </c>
      <c r="AK103" s="484" t="s">
        <v>615</v>
      </c>
      <c r="AL103" s="484" t="s">
        <v>615</v>
      </c>
      <c r="AM103" s="484" t="s">
        <v>615</v>
      </c>
      <c r="AN103" s="484" t="s">
        <v>615</v>
      </c>
      <c r="AO103" s="484" t="s">
        <v>615</v>
      </c>
      <c r="AP103" s="484" t="s">
        <v>615</v>
      </c>
      <c r="AQ103" s="484" t="s">
        <v>615</v>
      </c>
      <c r="AR103" s="484" t="s">
        <v>615</v>
      </c>
      <c r="AS103" s="484" t="s">
        <v>615</v>
      </c>
      <c r="AT103" s="484" t="s">
        <v>615</v>
      </c>
      <c r="AU103" s="484">
        <v>6947.2619999056069</v>
      </c>
      <c r="AV103" s="484">
        <v>7889.577016351639</v>
      </c>
      <c r="AW103" s="484">
        <v>8492.3127239106871</v>
      </c>
      <c r="AX103" s="484">
        <v>8700.041705144271</v>
      </c>
      <c r="AY103" s="484">
        <v>8786.5778917870211</v>
      </c>
      <c r="AZ103" s="484">
        <v>8679.3318370620127</v>
      </c>
      <c r="BA103" s="484">
        <v>8496.0965428917407</v>
      </c>
      <c r="BB103" s="484">
        <v>8203.7097115505021</v>
      </c>
      <c r="BC103" s="484">
        <v>7978.9820524875568</v>
      </c>
      <c r="BD103" s="484">
        <v>7741.718366524763</v>
      </c>
      <c r="BE103" s="484">
        <v>7624.1036270540253</v>
      </c>
      <c r="BF103" s="484">
        <v>7600.9326058767529</v>
      </c>
      <c r="BG103" s="484">
        <v>7155.9847519654077</v>
      </c>
      <c r="BH103" s="484">
        <v>7202.2722901732668</v>
      </c>
      <c r="BI103" s="484">
        <v>7089.000230086891</v>
      </c>
      <c r="BJ103" s="484">
        <v>7037.5718616746817</v>
      </c>
      <c r="BK103" s="484">
        <v>6987.9460020066526</v>
      </c>
      <c r="BL103" s="484">
        <v>6639.1720852226208</v>
      </c>
      <c r="BM103" s="484">
        <v>6658.2672636621937</v>
      </c>
      <c r="BN103" s="484">
        <v>6427.7998455299894</v>
      </c>
      <c r="BO103" s="484">
        <v>6559.8103768883529</v>
      </c>
      <c r="BP103" s="484">
        <v>6820.2015964227139</v>
      </c>
      <c r="BQ103" s="484">
        <v>6811.5513812052159</v>
      </c>
      <c r="BR103" s="484">
        <v>6787.8903742479306</v>
      </c>
      <c r="BS103" s="484">
        <v>6696.3775667732425</v>
      </c>
      <c r="BT103" s="484">
        <v>6334.9621213653636</v>
      </c>
      <c r="BU103" s="484">
        <v>5864.6061968883087</v>
      </c>
      <c r="BV103" s="484">
        <v>5396.8568223051061</v>
      </c>
      <c r="BW103" s="484">
        <v>4888.3158563008374</v>
      </c>
      <c r="BX103" s="484">
        <v>4462.6078946714078</v>
      </c>
      <c r="BY103" s="484">
        <v>4216.9833329053872</v>
      </c>
      <c r="BZ103" s="484">
        <v>3915.1383157588662</v>
      </c>
      <c r="CA103" s="484">
        <v>3842.1538203295117</v>
      </c>
      <c r="CB103" s="484">
        <v>3522.3669199807146</v>
      </c>
      <c r="CC103" s="484">
        <v>2858.1701854484318</v>
      </c>
      <c r="CD103" s="484">
        <v>2724.5753822556121</v>
      </c>
      <c r="CE103" s="484">
        <v>2738.0709310048228</v>
      </c>
      <c r="CF103" s="484">
        <v>2775.7155735641986</v>
      </c>
      <c r="CG103" s="485">
        <v>2860.2170732247114</v>
      </c>
    </row>
    <row r="104" spans="1:85" s="42" customFormat="1" x14ac:dyDescent="0.35">
      <c r="A104" s="104"/>
      <c r="B104" s="201" t="s">
        <v>817</v>
      </c>
      <c r="D104" s="484" t="s">
        <v>615</v>
      </c>
      <c r="E104" s="484" t="s">
        <v>615</v>
      </c>
      <c r="F104" s="484" t="s">
        <v>615</v>
      </c>
      <c r="G104" s="484" t="s">
        <v>615</v>
      </c>
      <c r="H104" s="484" t="s">
        <v>615</v>
      </c>
      <c r="I104" s="484" t="s">
        <v>615</v>
      </c>
      <c r="J104" s="484" t="s">
        <v>615</v>
      </c>
      <c r="K104" s="484" t="s">
        <v>615</v>
      </c>
      <c r="L104" s="484" t="s">
        <v>615</v>
      </c>
      <c r="M104" s="484" t="s">
        <v>615</v>
      </c>
      <c r="N104" s="484" t="s">
        <v>615</v>
      </c>
      <c r="O104" s="484" t="s">
        <v>615</v>
      </c>
      <c r="P104" s="484" t="s">
        <v>615</v>
      </c>
      <c r="Q104" s="484" t="s">
        <v>615</v>
      </c>
      <c r="R104" s="484" t="s">
        <v>615</v>
      </c>
      <c r="S104" s="484" t="s">
        <v>615</v>
      </c>
      <c r="T104" s="484" t="s">
        <v>615</v>
      </c>
      <c r="U104" s="484" t="s">
        <v>615</v>
      </c>
      <c r="V104" s="484" t="s">
        <v>615</v>
      </c>
      <c r="W104" s="484" t="s">
        <v>615</v>
      </c>
      <c r="X104" s="484" t="s">
        <v>615</v>
      </c>
      <c r="Y104" s="484" t="s">
        <v>615</v>
      </c>
      <c r="Z104" s="484" t="s">
        <v>615</v>
      </c>
      <c r="AA104" s="484" t="s">
        <v>615</v>
      </c>
      <c r="AB104" s="484" t="s">
        <v>615</v>
      </c>
      <c r="AC104" s="484" t="s">
        <v>615</v>
      </c>
      <c r="AD104" s="484" t="s">
        <v>615</v>
      </c>
      <c r="AE104" s="484" t="s">
        <v>615</v>
      </c>
      <c r="AF104" s="484" t="s">
        <v>615</v>
      </c>
      <c r="AG104" s="484" t="s">
        <v>615</v>
      </c>
      <c r="AH104" s="484" t="s">
        <v>615</v>
      </c>
      <c r="AI104" s="484" t="s">
        <v>615</v>
      </c>
      <c r="AJ104" s="484" t="s">
        <v>615</v>
      </c>
      <c r="AK104" s="484" t="s">
        <v>615</v>
      </c>
      <c r="AL104" s="484" t="s">
        <v>615</v>
      </c>
      <c r="AM104" s="484" t="s">
        <v>615</v>
      </c>
      <c r="AN104" s="484" t="s">
        <v>615</v>
      </c>
      <c r="AO104" s="484" t="s">
        <v>615</v>
      </c>
      <c r="AP104" s="484" t="s">
        <v>615</v>
      </c>
      <c r="AQ104" s="484" t="s">
        <v>615</v>
      </c>
      <c r="AR104" s="484" t="s">
        <v>615</v>
      </c>
      <c r="AS104" s="484" t="s">
        <v>615</v>
      </c>
      <c r="AT104" s="484" t="s">
        <v>615</v>
      </c>
      <c r="AU104" s="484">
        <v>393.97286692846751</v>
      </c>
      <c r="AV104" s="484">
        <v>450.68156800830718</v>
      </c>
      <c r="AW104" s="484">
        <v>474.16675104943494</v>
      </c>
      <c r="AX104" s="484">
        <v>498.81483328910838</v>
      </c>
      <c r="AY104" s="484">
        <v>506.33902532358297</v>
      </c>
      <c r="AZ104" s="484">
        <v>506.15786633178089</v>
      </c>
      <c r="BA104" s="484">
        <v>501.62492311898097</v>
      </c>
      <c r="BB104" s="484">
        <v>492.01151423055256</v>
      </c>
      <c r="BC104" s="484">
        <v>488.59759524936629</v>
      </c>
      <c r="BD104" s="484">
        <v>487.6514994868653</v>
      </c>
      <c r="BE104" s="484">
        <v>485.18659734567728</v>
      </c>
      <c r="BF104" s="484">
        <v>492.7676294257983</v>
      </c>
      <c r="BG104" s="484">
        <v>463.20672087107579</v>
      </c>
      <c r="BH104" s="484">
        <v>451.3493280549103</v>
      </c>
      <c r="BI104" s="484">
        <v>451.80274094831913</v>
      </c>
      <c r="BJ104" s="484">
        <v>452.24473171339628</v>
      </c>
      <c r="BK104" s="484">
        <v>455.4144931476078</v>
      </c>
      <c r="BL104" s="484">
        <v>391.06365205330815</v>
      </c>
      <c r="BM104" s="484">
        <v>364.0502824461567</v>
      </c>
      <c r="BN104" s="484">
        <v>331.67025556510106</v>
      </c>
      <c r="BO104" s="484">
        <v>309.56739627352579</v>
      </c>
      <c r="BP104" s="484">
        <v>315.6106446578151</v>
      </c>
      <c r="BQ104" s="484">
        <v>311.04465133062581</v>
      </c>
      <c r="BR104" s="484">
        <v>307.25382866952759</v>
      </c>
      <c r="BS104" s="484">
        <v>311.88872972568754</v>
      </c>
      <c r="BT104" s="484">
        <v>309.12724384677387</v>
      </c>
      <c r="BU104" s="484">
        <v>306.17667946966282</v>
      </c>
      <c r="BV104" s="484">
        <v>296.17689982954835</v>
      </c>
      <c r="BW104" s="484">
        <v>270.8018131571626</v>
      </c>
      <c r="BX104" s="484">
        <v>246.90671734278126</v>
      </c>
      <c r="BY104" s="484">
        <v>240.99807175372857</v>
      </c>
      <c r="BZ104" s="484">
        <v>219.79392371257651</v>
      </c>
      <c r="CA104" s="484">
        <v>214.94708309964386</v>
      </c>
      <c r="CB104" s="484">
        <v>197.16003346970328</v>
      </c>
      <c r="CC104" s="484">
        <v>151.81285053858323</v>
      </c>
      <c r="CD104" s="484">
        <v>141.58942840317161</v>
      </c>
      <c r="CE104" s="484">
        <v>141.22388136397683</v>
      </c>
      <c r="CF104" s="484">
        <v>142.05166236593175</v>
      </c>
      <c r="CG104" s="485">
        <v>145.19267319901147</v>
      </c>
    </row>
    <row r="105" spans="1:85" s="42" customFormat="1" x14ac:dyDescent="0.35">
      <c r="A105" s="104"/>
      <c r="B105" s="201" t="s">
        <v>818</v>
      </c>
      <c r="D105" s="484" t="s">
        <v>615</v>
      </c>
      <c r="E105" s="484" t="s">
        <v>615</v>
      </c>
      <c r="F105" s="484" t="s">
        <v>615</v>
      </c>
      <c r="G105" s="484" t="s">
        <v>615</v>
      </c>
      <c r="H105" s="484" t="s">
        <v>615</v>
      </c>
      <c r="I105" s="484" t="s">
        <v>615</v>
      </c>
      <c r="J105" s="484" t="s">
        <v>615</v>
      </c>
      <c r="K105" s="484" t="s">
        <v>615</v>
      </c>
      <c r="L105" s="484" t="s">
        <v>615</v>
      </c>
      <c r="M105" s="484" t="s">
        <v>615</v>
      </c>
      <c r="N105" s="484" t="s">
        <v>615</v>
      </c>
      <c r="O105" s="484" t="s">
        <v>615</v>
      </c>
      <c r="P105" s="484" t="s">
        <v>615</v>
      </c>
      <c r="Q105" s="484" t="s">
        <v>615</v>
      </c>
      <c r="R105" s="484" t="s">
        <v>615</v>
      </c>
      <c r="S105" s="484" t="s">
        <v>615</v>
      </c>
      <c r="T105" s="484" t="s">
        <v>615</v>
      </c>
      <c r="U105" s="484" t="s">
        <v>615</v>
      </c>
      <c r="V105" s="484" t="s">
        <v>615</v>
      </c>
      <c r="W105" s="484" t="s">
        <v>615</v>
      </c>
      <c r="X105" s="484" t="s">
        <v>615</v>
      </c>
      <c r="Y105" s="484" t="s">
        <v>615</v>
      </c>
      <c r="Z105" s="484" t="s">
        <v>615</v>
      </c>
      <c r="AA105" s="484" t="s">
        <v>615</v>
      </c>
      <c r="AB105" s="484" t="s">
        <v>615</v>
      </c>
      <c r="AC105" s="484" t="s">
        <v>615</v>
      </c>
      <c r="AD105" s="484" t="s">
        <v>615</v>
      </c>
      <c r="AE105" s="484" t="s">
        <v>615</v>
      </c>
      <c r="AF105" s="484" t="s">
        <v>615</v>
      </c>
      <c r="AG105" s="484" t="s">
        <v>615</v>
      </c>
      <c r="AH105" s="484" t="s">
        <v>615</v>
      </c>
      <c r="AI105" s="484" t="s">
        <v>615</v>
      </c>
      <c r="AJ105" s="484" t="s">
        <v>615</v>
      </c>
      <c r="AK105" s="484" t="s">
        <v>615</v>
      </c>
      <c r="AL105" s="484" t="s">
        <v>615</v>
      </c>
      <c r="AM105" s="484" t="s">
        <v>615</v>
      </c>
      <c r="AN105" s="484" t="s">
        <v>615</v>
      </c>
      <c r="AO105" s="484" t="s">
        <v>615</v>
      </c>
      <c r="AP105" s="484" t="s">
        <v>615</v>
      </c>
      <c r="AQ105" s="484" t="s">
        <v>615</v>
      </c>
      <c r="AR105" s="484" t="s">
        <v>615</v>
      </c>
      <c r="AS105" s="484" t="s">
        <v>615</v>
      </c>
      <c r="AT105" s="484" t="s">
        <v>615</v>
      </c>
      <c r="AU105" s="484">
        <v>1126.7435952647793</v>
      </c>
      <c r="AV105" s="484">
        <v>1197.189740330422</v>
      </c>
      <c r="AW105" s="484">
        <v>1245.2054089014594</v>
      </c>
      <c r="AX105" s="484">
        <v>1245.6850393622087</v>
      </c>
      <c r="AY105" s="484">
        <v>1221.9758104091516</v>
      </c>
      <c r="AZ105" s="484">
        <v>1245.5057194641126</v>
      </c>
      <c r="BA105" s="484">
        <v>1299.6911711812604</v>
      </c>
      <c r="BB105" s="484">
        <v>1290.3077303559214</v>
      </c>
      <c r="BC105" s="484">
        <v>1278.5222404495335</v>
      </c>
      <c r="BD105" s="484">
        <v>1265.5576332562487</v>
      </c>
      <c r="BE105" s="484">
        <v>1265.983474550578</v>
      </c>
      <c r="BF105" s="484">
        <v>1289.1852838613083</v>
      </c>
      <c r="BG105" s="484">
        <v>914.86172008653944</v>
      </c>
      <c r="BH105" s="484">
        <v>916.96546078231836</v>
      </c>
      <c r="BI105" s="484">
        <v>902.09095636460188</v>
      </c>
      <c r="BJ105" s="484">
        <v>899.30010492505755</v>
      </c>
      <c r="BK105" s="484">
        <v>875.51923454476275</v>
      </c>
      <c r="BL105" s="484">
        <v>871.91557906975402</v>
      </c>
      <c r="BM105" s="484">
        <v>922.40931229162129</v>
      </c>
      <c r="BN105" s="484">
        <v>946.22929754077904</v>
      </c>
      <c r="BO105" s="484">
        <v>943.66144323658261</v>
      </c>
      <c r="BP105" s="484">
        <v>948.46785592656147</v>
      </c>
      <c r="BQ105" s="484">
        <v>906.70493969390111</v>
      </c>
      <c r="BR105" s="484">
        <v>900.37801704713911</v>
      </c>
      <c r="BS105" s="484">
        <v>896.84255094380512</v>
      </c>
      <c r="BT105" s="484">
        <v>865.78114759169159</v>
      </c>
      <c r="BU105" s="484">
        <v>820.45209564580705</v>
      </c>
      <c r="BV105" s="484">
        <v>769.74544736764426</v>
      </c>
      <c r="BW105" s="484">
        <v>696.67938671547518</v>
      </c>
      <c r="BX105" s="484">
        <v>644.98133639352454</v>
      </c>
      <c r="BY105" s="484">
        <v>628.38974948543341</v>
      </c>
      <c r="BZ105" s="484">
        <v>572.33355030834446</v>
      </c>
      <c r="CA105" s="484">
        <v>537.61756754713588</v>
      </c>
      <c r="CB105" s="484">
        <v>490.9753267443142</v>
      </c>
      <c r="CC105" s="484">
        <v>380.80309952812036</v>
      </c>
      <c r="CD105" s="484">
        <v>355.45844359166517</v>
      </c>
      <c r="CE105" s="484">
        <v>353.69723048458542</v>
      </c>
      <c r="CF105" s="484">
        <v>354.97356780533545</v>
      </c>
      <c r="CG105" s="485">
        <v>362.06561744727742</v>
      </c>
    </row>
    <row r="106" spans="1:85" s="42" customFormat="1" ht="26.25" customHeight="1" x14ac:dyDescent="0.35">
      <c r="A106" s="104"/>
      <c r="B106" s="628" t="s">
        <v>856</v>
      </c>
      <c r="D106" s="484">
        <v>0</v>
      </c>
      <c r="E106" s="484">
        <v>0</v>
      </c>
      <c r="F106" s="484">
        <v>0</v>
      </c>
      <c r="G106" s="484">
        <v>0</v>
      </c>
      <c r="H106" s="484">
        <v>0</v>
      </c>
      <c r="I106" s="484">
        <v>0</v>
      </c>
      <c r="J106" s="484">
        <v>0</v>
      </c>
      <c r="K106" s="484">
        <v>0</v>
      </c>
      <c r="L106" s="484">
        <v>0</v>
      </c>
      <c r="M106" s="484">
        <v>0</v>
      </c>
      <c r="N106" s="484">
        <v>0</v>
      </c>
      <c r="O106" s="484">
        <v>0</v>
      </c>
      <c r="P106" s="484">
        <v>0</v>
      </c>
      <c r="Q106" s="484">
        <v>0</v>
      </c>
      <c r="R106" s="484">
        <v>0</v>
      </c>
      <c r="S106" s="484">
        <v>0</v>
      </c>
      <c r="T106" s="484">
        <v>0</v>
      </c>
      <c r="U106" s="484">
        <v>0</v>
      </c>
      <c r="V106" s="484">
        <v>0</v>
      </c>
      <c r="W106" s="484">
        <v>0</v>
      </c>
      <c r="X106" s="484">
        <v>0</v>
      </c>
      <c r="Y106" s="484">
        <v>0</v>
      </c>
      <c r="Z106" s="484">
        <v>0</v>
      </c>
      <c r="AA106" s="484">
        <v>0</v>
      </c>
      <c r="AB106" s="484">
        <v>0</v>
      </c>
      <c r="AC106" s="484">
        <v>0</v>
      </c>
      <c r="AD106" s="484">
        <v>0</v>
      </c>
      <c r="AE106" s="484">
        <v>0</v>
      </c>
      <c r="AF106" s="484">
        <v>0</v>
      </c>
      <c r="AG106" s="484">
        <v>0</v>
      </c>
      <c r="AH106" s="484">
        <v>0</v>
      </c>
      <c r="AI106" s="484">
        <v>0</v>
      </c>
      <c r="AJ106" s="484">
        <v>0</v>
      </c>
      <c r="AK106" s="484">
        <v>0</v>
      </c>
      <c r="AL106" s="484">
        <v>0</v>
      </c>
      <c r="AM106" s="484">
        <v>0</v>
      </c>
      <c r="AN106" s="484">
        <v>0</v>
      </c>
      <c r="AO106" s="484">
        <v>0</v>
      </c>
      <c r="AP106" s="484">
        <v>0</v>
      </c>
      <c r="AQ106" s="484">
        <v>0</v>
      </c>
      <c r="AR106" s="484">
        <v>0</v>
      </c>
      <c r="AS106" s="484">
        <v>0</v>
      </c>
      <c r="AT106" s="484">
        <v>0</v>
      </c>
      <c r="AU106" s="484">
        <v>5180.0853413175137</v>
      </c>
      <c r="AV106" s="484">
        <v>6780.1362636615604</v>
      </c>
      <c r="AW106" s="484">
        <v>8506.405106104181</v>
      </c>
      <c r="AX106" s="484">
        <v>9739.6248031167761</v>
      </c>
      <c r="AY106" s="484">
        <v>10543.35078635241</v>
      </c>
      <c r="AZ106" s="484">
        <v>10882.177245081997</v>
      </c>
      <c r="BA106" s="484">
        <v>10636.867366687786</v>
      </c>
      <c r="BB106" s="484">
        <v>10456.986023533513</v>
      </c>
      <c r="BC106" s="484">
        <v>10429.309902546584</v>
      </c>
      <c r="BD106" s="484">
        <v>10661.203709402165</v>
      </c>
      <c r="BE106" s="484">
        <v>11192.259565914988</v>
      </c>
      <c r="BF106" s="484">
        <v>12552.098534630823</v>
      </c>
      <c r="BG106" s="484">
        <v>12425.282491396238</v>
      </c>
      <c r="BH106" s="484">
        <v>13114.886111603098</v>
      </c>
      <c r="BI106" s="484">
        <v>13902.465148555611</v>
      </c>
      <c r="BJ106" s="484">
        <v>14796.22617669069</v>
      </c>
      <c r="BK106" s="484">
        <v>15677.059199464806</v>
      </c>
      <c r="BL106" s="484">
        <v>17275.419814138306</v>
      </c>
      <c r="BM106" s="484">
        <v>21090.124866305167</v>
      </c>
      <c r="BN106" s="484">
        <v>22839.314047069813</v>
      </c>
      <c r="BO106" s="484">
        <v>24153.01073573457</v>
      </c>
      <c r="BP106" s="484">
        <v>24786.897607132363</v>
      </c>
      <c r="BQ106" s="484">
        <v>24589.824979472935</v>
      </c>
      <c r="BR106" s="484">
        <v>24425.509366663293</v>
      </c>
      <c r="BS106" s="484">
        <v>24188.402720808943</v>
      </c>
      <c r="BT106" s="484">
        <v>22835.14897159316</v>
      </c>
      <c r="BU106" s="484">
        <v>21431.654581203456</v>
      </c>
      <c r="BV106" s="484">
        <v>19412.417589083892</v>
      </c>
      <c r="BW106" s="484">
        <v>16554.079550861628</v>
      </c>
      <c r="BX106" s="484">
        <v>14705.21924309697</v>
      </c>
      <c r="BY106" s="484">
        <v>13684.46815415387</v>
      </c>
      <c r="BZ106" s="484">
        <v>12220.699288908447</v>
      </c>
      <c r="CA106" s="484">
        <v>11552.42252866236</v>
      </c>
      <c r="CB106" s="484">
        <v>10947.48439323715</v>
      </c>
      <c r="CC106" s="484">
        <v>7975.8097327801634</v>
      </c>
      <c r="CD106" s="484">
        <v>7461.7657636053027</v>
      </c>
      <c r="CE106" s="484">
        <v>7466.6301004357265</v>
      </c>
      <c r="CF106" s="484">
        <v>7500.2891098096361</v>
      </c>
      <c r="CG106" s="485">
        <v>7646.7477305910816</v>
      </c>
    </row>
    <row r="107" spans="1:85" s="42" customFormat="1" x14ac:dyDescent="0.35">
      <c r="A107" s="104"/>
      <c r="B107" s="201" t="s">
        <v>816</v>
      </c>
      <c r="D107" s="484" t="s">
        <v>615</v>
      </c>
      <c r="E107" s="484" t="s">
        <v>615</v>
      </c>
      <c r="F107" s="484" t="s">
        <v>615</v>
      </c>
      <c r="G107" s="484" t="s">
        <v>615</v>
      </c>
      <c r="H107" s="484" t="s">
        <v>615</v>
      </c>
      <c r="I107" s="484" t="s">
        <v>615</v>
      </c>
      <c r="J107" s="484" t="s">
        <v>615</v>
      </c>
      <c r="K107" s="484" t="s">
        <v>615</v>
      </c>
      <c r="L107" s="484" t="s">
        <v>615</v>
      </c>
      <c r="M107" s="484" t="s">
        <v>615</v>
      </c>
      <c r="N107" s="484" t="s">
        <v>615</v>
      </c>
      <c r="O107" s="484" t="s">
        <v>615</v>
      </c>
      <c r="P107" s="484" t="s">
        <v>615</v>
      </c>
      <c r="Q107" s="484" t="s">
        <v>615</v>
      </c>
      <c r="R107" s="484" t="s">
        <v>615</v>
      </c>
      <c r="S107" s="484" t="s">
        <v>615</v>
      </c>
      <c r="T107" s="484" t="s">
        <v>615</v>
      </c>
      <c r="U107" s="484" t="s">
        <v>615</v>
      </c>
      <c r="V107" s="484" t="s">
        <v>615</v>
      </c>
      <c r="W107" s="484" t="s">
        <v>615</v>
      </c>
      <c r="X107" s="484" t="s">
        <v>615</v>
      </c>
      <c r="Y107" s="484" t="s">
        <v>615</v>
      </c>
      <c r="Z107" s="484" t="s">
        <v>615</v>
      </c>
      <c r="AA107" s="484" t="s">
        <v>615</v>
      </c>
      <c r="AB107" s="484" t="s">
        <v>615</v>
      </c>
      <c r="AC107" s="484" t="s">
        <v>615</v>
      </c>
      <c r="AD107" s="484" t="s">
        <v>615</v>
      </c>
      <c r="AE107" s="484" t="s">
        <v>615</v>
      </c>
      <c r="AF107" s="484" t="s">
        <v>615</v>
      </c>
      <c r="AG107" s="484" t="s">
        <v>615</v>
      </c>
      <c r="AH107" s="484" t="s">
        <v>615</v>
      </c>
      <c r="AI107" s="484" t="s">
        <v>615</v>
      </c>
      <c r="AJ107" s="484" t="s">
        <v>615</v>
      </c>
      <c r="AK107" s="484" t="s">
        <v>615</v>
      </c>
      <c r="AL107" s="484" t="s">
        <v>615</v>
      </c>
      <c r="AM107" s="484" t="s">
        <v>615</v>
      </c>
      <c r="AN107" s="484" t="s">
        <v>615</v>
      </c>
      <c r="AO107" s="484" t="s">
        <v>615</v>
      </c>
      <c r="AP107" s="484" t="s">
        <v>615</v>
      </c>
      <c r="AQ107" s="484" t="s">
        <v>615</v>
      </c>
      <c r="AR107" s="484" t="s">
        <v>615</v>
      </c>
      <c r="AS107" s="484" t="s">
        <v>615</v>
      </c>
      <c r="AT107" s="484" t="s">
        <v>615</v>
      </c>
      <c r="AU107" s="484">
        <v>4651.5309167337873</v>
      </c>
      <c r="AV107" s="484">
        <v>6128.2805953138832</v>
      </c>
      <c r="AW107" s="484">
        <v>7735.3496003126265</v>
      </c>
      <c r="AX107" s="484">
        <v>8853.8262663071037</v>
      </c>
      <c r="AY107" s="484">
        <v>9577.5337131710021</v>
      </c>
      <c r="AZ107" s="484">
        <v>9874.7340921578088</v>
      </c>
      <c r="BA107" s="484">
        <v>9600.2696207798454</v>
      </c>
      <c r="BB107" s="484">
        <v>9396.0604813768914</v>
      </c>
      <c r="BC107" s="484">
        <v>9350.4744373933245</v>
      </c>
      <c r="BD107" s="484">
        <v>9545.8540474659658</v>
      </c>
      <c r="BE107" s="484">
        <v>10017.833631712745</v>
      </c>
      <c r="BF107" s="484">
        <v>11180.772795692232</v>
      </c>
      <c r="BG107" s="484">
        <v>10925.640633062501</v>
      </c>
      <c r="BH107" s="484">
        <v>11603.157726842262</v>
      </c>
      <c r="BI107" s="484">
        <v>12373.837563501456</v>
      </c>
      <c r="BJ107" s="484">
        <v>13221.824243652951</v>
      </c>
      <c r="BK107" s="484">
        <v>14030.885018874773</v>
      </c>
      <c r="BL107" s="484">
        <v>15441.300488934638</v>
      </c>
      <c r="BM107" s="484">
        <v>18905.445852195793</v>
      </c>
      <c r="BN107" s="484">
        <v>20477.185702669933</v>
      </c>
      <c r="BO107" s="484">
        <v>21647.171853861732</v>
      </c>
      <c r="BP107" s="484">
        <v>22226.899494277375</v>
      </c>
      <c r="BQ107" s="484">
        <v>22063.694266682931</v>
      </c>
      <c r="BR107" s="484">
        <v>21916.645975388325</v>
      </c>
      <c r="BS107" s="484">
        <v>21695.513408516257</v>
      </c>
      <c r="BT107" s="484">
        <v>20460.60461601715</v>
      </c>
      <c r="BU107" s="484">
        <v>19164.234428968964</v>
      </c>
      <c r="BV107" s="484">
        <v>17317.064902456594</v>
      </c>
      <c r="BW107" s="484">
        <v>14736.075511782814</v>
      </c>
      <c r="BX107" s="484">
        <v>13103.521685782325</v>
      </c>
      <c r="BY107" s="484">
        <v>12188.052600645213</v>
      </c>
      <c r="BZ107" s="484">
        <v>10872.955985134102</v>
      </c>
      <c r="CA107" s="484">
        <v>10269.844605126256</v>
      </c>
      <c r="CB107" s="484">
        <v>9714.0308101717746</v>
      </c>
      <c r="CC107" s="484">
        <v>7071.5032426377147</v>
      </c>
      <c r="CD107" s="484">
        <v>6614.5910253159082</v>
      </c>
      <c r="CE107" s="484">
        <v>6617.1253823691686</v>
      </c>
      <c r="CF107" s="484">
        <v>6644.767029173935</v>
      </c>
      <c r="CG107" s="485">
        <v>6772.5450344322326</v>
      </c>
    </row>
    <row r="108" spans="1:85" s="42" customFormat="1" x14ac:dyDescent="0.35">
      <c r="A108" s="104"/>
      <c r="B108" s="201" t="s">
        <v>817</v>
      </c>
      <c r="D108" s="484" t="s">
        <v>615</v>
      </c>
      <c r="E108" s="484" t="s">
        <v>615</v>
      </c>
      <c r="F108" s="484" t="s">
        <v>615</v>
      </c>
      <c r="G108" s="484" t="s">
        <v>615</v>
      </c>
      <c r="H108" s="484" t="s">
        <v>615</v>
      </c>
      <c r="I108" s="484" t="s">
        <v>615</v>
      </c>
      <c r="J108" s="484" t="s">
        <v>615</v>
      </c>
      <c r="K108" s="484" t="s">
        <v>615</v>
      </c>
      <c r="L108" s="484" t="s">
        <v>615</v>
      </c>
      <c r="M108" s="484" t="s">
        <v>615</v>
      </c>
      <c r="N108" s="484" t="s">
        <v>615</v>
      </c>
      <c r="O108" s="484" t="s">
        <v>615</v>
      </c>
      <c r="P108" s="484" t="s">
        <v>615</v>
      </c>
      <c r="Q108" s="484" t="s">
        <v>615</v>
      </c>
      <c r="R108" s="484" t="s">
        <v>615</v>
      </c>
      <c r="S108" s="484" t="s">
        <v>615</v>
      </c>
      <c r="T108" s="484" t="s">
        <v>615</v>
      </c>
      <c r="U108" s="484" t="s">
        <v>615</v>
      </c>
      <c r="V108" s="484" t="s">
        <v>615</v>
      </c>
      <c r="W108" s="484" t="s">
        <v>615</v>
      </c>
      <c r="X108" s="484" t="s">
        <v>615</v>
      </c>
      <c r="Y108" s="484" t="s">
        <v>615</v>
      </c>
      <c r="Z108" s="484" t="s">
        <v>615</v>
      </c>
      <c r="AA108" s="484" t="s">
        <v>615</v>
      </c>
      <c r="AB108" s="484" t="s">
        <v>615</v>
      </c>
      <c r="AC108" s="484" t="s">
        <v>615</v>
      </c>
      <c r="AD108" s="484" t="s">
        <v>615</v>
      </c>
      <c r="AE108" s="484" t="s">
        <v>615</v>
      </c>
      <c r="AF108" s="484" t="s">
        <v>615</v>
      </c>
      <c r="AG108" s="484" t="s">
        <v>615</v>
      </c>
      <c r="AH108" s="484" t="s">
        <v>615</v>
      </c>
      <c r="AI108" s="484" t="s">
        <v>615</v>
      </c>
      <c r="AJ108" s="484" t="s">
        <v>615</v>
      </c>
      <c r="AK108" s="484" t="s">
        <v>615</v>
      </c>
      <c r="AL108" s="484" t="s">
        <v>615</v>
      </c>
      <c r="AM108" s="484" t="s">
        <v>615</v>
      </c>
      <c r="AN108" s="484" t="s">
        <v>615</v>
      </c>
      <c r="AO108" s="484" t="s">
        <v>615</v>
      </c>
      <c r="AP108" s="484" t="s">
        <v>615</v>
      </c>
      <c r="AQ108" s="484" t="s">
        <v>615</v>
      </c>
      <c r="AR108" s="484" t="s">
        <v>615</v>
      </c>
      <c r="AS108" s="484" t="s">
        <v>615</v>
      </c>
      <c r="AT108" s="484" t="s">
        <v>615</v>
      </c>
      <c r="AU108" s="484">
        <v>235.66918548571539</v>
      </c>
      <c r="AV108" s="484">
        <v>295.89779781281089</v>
      </c>
      <c r="AW108" s="484">
        <v>356.74825035792099</v>
      </c>
      <c r="AX108" s="484">
        <v>404.53079428548614</v>
      </c>
      <c r="AY108" s="484">
        <v>431.28722293708455</v>
      </c>
      <c r="AZ108" s="484">
        <v>442.20014540212827</v>
      </c>
      <c r="BA108" s="484">
        <v>437.35306677312047</v>
      </c>
      <c r="BB108" s="484">
        <v>431.9777204382342</v>
      </c>
      <c r="BC108" s="484">
        <v>436.12747819010411</v>
      </c>
      <c r="BD108" s="484">
        <v>442.4892523840814</v>
      </c>
      <c r="BE108" s="484">
        <v>456.02946737260373</v>
      </c>
      <c r="BF108" s="484">
        <v>502.34616977273214</v>
      </c>
      <c r="BG108" s="484">
        <v>462.63740178762635</v>
      </c>
      <c r="BH108" s="484">
        <v>470.04503326048348</v>
      </c>
      <c r="BI108" s="484">
        <v>483.67893372033416</v>
      </c>
      <c r="BJ108" s="484">
        <v>506.57184114099601</v>
      </c>
      <c r="BK108" s="484">
        <v>545.50165507124495</v>
      </c>
      <c r="BL108" s="484">
        <v>657.33905240133902</v>
      </c>
      <c r="BM108" s="484">
        <v>847.14318413618332</v>
      </c>
      <c r="BN108" s="484">
        <v>941.11905332254253</v>
      </c>
      <c r="BO108" s="484">
        <v>1029.32596688841</v>
      </c>
      <c r="BP108" s="484">
        <v>1048.1742874963256</v>
      </c>
      <c r="BQ108" s="484">
        <v>1043.8647767755192</v>
      </c>
      <c r="BR108" s="484">
        <v>1041.0789589944804</v>
      </c>
      <c r="BS108" s="484">
        <v>1043.8943035489431</v>
      </c>
      <c r="BT108" s="484">
        <v>996.71027178658153</v>
      </c>
      <c r="BU108" s="484">
        <v>957.6017402207433</v>
      </c>
      <c r="BV108" s="484">
        <v>883.45980553166009</v>
      </c>
      <c r="BW108" s="484">
        <v>764.71637528106953</v>
      </c>
      <c r="BX108" s="484">
        <v>675.82242514588381</v>
      </c>
      <c r="BY108" s="484">
        <v>632.53652645254124</v>
      </c>
      <c r="BZ108" s="484">
        <v>570.45217147493145</v>
      </c>
      <c r="CA108" s="484">
        <v>554.27609912289586</v>
      </c>
      <c r="CB108" s="484">
        <v>534.01123149608554</v>
      </c>
      <c r="CC108" s="484">
        <v>392.44567095014258</v>
      </c>
      <c r="CD108" s="484">
        <v>368.60383157411184</v>
      </c>
      <c r="CE108" s="484">
        <v>370.58751535287178</v>
      </c>
      <c r="CF108" s="484">
        <v>374.20783787672815</v>
      </c>
      <c r="CG108" s="485">
        <v>383.41830869577637</v>
      </c>
    </row>
    <row r="109" spans="1:85" s="42" customFormat="1" x14ac:dyDescent="0.35">
      <c r="A109" s="104"/>
      <c r="B109" s="201" t="s">
        <v>818</v>
      </c>
      <c r="D109" s="484" t="s">
        <v>615</v>
      </c>
      <c r="E109" s="484" t="s">
        <v>615</v>
      </c>
      <c r="F109" s="484" t="s">
        <v>615</v>
      </c>
      <c r="G109" s="484" t="s">
        <v>615</v>
      </c>
      <c r="H109" s="484" t="s">
        <v>615</v>
      </c>
      <c r="I109" s="484" t="s">
        <v>615</v>
      </c>
      <c r="J109" s="484" t="s">
        <v>615</v>
      </c>
      <c r="K109" s="484" t="s">
        <v>615</v>
      </c>
      <c r="L109" s="484" t="s">
        <v>615</v>
      </c>
      <c r="M109" s="484" t="s">
        <v>615</v>
      </c>
      <c r="N109" s="484" t="s">
        <v>615</v>
      </c>
      <c r="O109" s="484" t="s">
        <v>615</v>
      </c>
      <c r="P109" s="484" t="s">
        <v>615</v>
      </c>
      <c r="Q109" s="484" t="s">
        <v>615</v>
      </c>
      <c r="R109" s="484" t="s">
        <v>615</v>
      </c>
      <c r="S109" s="484" t="s">
        <v>615</v>
      </c>
      <c r="T109" s="484" t="s">
        <v>615</v>
      </c>
      <c r="U109" s="484" t="s">
        <v>615</v>
      </c>
      <c r="V109" s="484" t="s">
        <v>615</v>
      </c>
      <c r="W109" s="484" t="s">
        <v>615</v>
      </c>
      <c r="X109" s="484" t="s">
        <v>615</v>
      </c>
      <c r="Y109" s="484" t="s">
        <v>615</v>
      </c>
      <c r="Z109" s="484" t="s">
        <v>615</v>
      </c>
      <c r="AA109" s="484" t="s">
        <v>615</v>
      </c>
      <c r="AB109" s="484" t="s">
        <v>615</v>
      </c>
      <c r="AC109" s="484" t="s">
        <v>615</v>
      </c>
      <c r="AD109" s="484" t="s">
        <v>615</v>
      </c>
      <c r="AE109" s="484" t="s">
        <v>615</v>
      </c>
      <c r="AF109" s="484" t="s">
        <v>615</v>
      </c>
      <c r="AG109" s="484" t="s">
        <v>615</v>
      </c>
      <c r="AH109" s="484" t="s">
        <v>615</v>
      </c>
      <c r="AI109" s="484" t="s">
        <v>615</v>
      </c>
      <c r="AJ109" s="484" t="s">
        <v>615</v>
      </c>
      <c r="AK109" s="484" t="s">
        <v>615</v>
      </c>
      <c r="AL109" s="484" t="s">
        <v>615</v>
      </c>
      <c r="AM109" s="484" t="s">
        <v>615</v>
      </c>
      <c r="AN109" s="484" t="s">
        <v>615</v>
      </c>
      <c r="AO109" s="484" t="s">
        <v>615</v>
      </c>
      <c r="AP109" s="484" t="s">
        <v>615</v>
      </c>
      <c r="AQ109" s="484" t="s">
        <v>615</v>
      </c>
      <c r="AR109" s="484" t="s">
        <v>615</v>
      </c>
      <c r="AS109" s="484" t="s">
        <v>615</v>
      </c>
      <c r="AT109" s="484" t="s">
        <v>615</v>
      </c>
      <c r="AU109" s="484">
        <v>292.88523909801114</v>
      </c>
      <c r="AV109" s="484">
        <v>355.95787053486697</v>
      </c>
      <c r="AW109" s="484">
        <v>414.3072554336336</v>
      </c>
      <c r="AX109" s="484">
        <v>481.26774252418727</v>
      </c>
      <c r="AY109" s="484">
        <v>534.52985024432485</v>
      </c>
      <c r="AZ109" s="484">
        <v>565.24300752206102</v>
      </c>
      <c r="BA109" s="484">
        <v>599.24467913482101</v>
      </c>
      <c r="BB109" s="484">
        <v>628.94782171838585</v>
      </c>
      <c r="BC109" s="484">
        <v>642.70798696315626</v>
      </c>
      <c r="BD109" s="484">
        <v>672.86040955211809</v>
      </c>
      <c r="BE109" s="484">
        <v>718.3964668296403</v>
      </c>
      <c r="BF109" s="484">
        <v>868.97956916586065</v>
      </c>
      <c r="BG109" s="484">
        <v>1037.0044565461099</v>
      </c>
      <c r="BH109" s="484">
        <v>1041.683351500353</v>
      </c>
      <c r="BI109" s="484">
        <v>1044.9486513338225</v>
      </c>
      <c r="BJ109" s="484">
        <v>1067.8300918967432</v>
      </c>
      <c r="BK109" s="484">
        <v>1100.6725255187873</v>
      </c>
      <c r="BL109" s="484">
        <v>1176.7802728023307</v>
      </c>
      <c r="BM109" s="484">
        <v>1337.5358299731884</v>
      </c>
      <c r="BN109" s="484">
        <v>1421.0092910773392</v>
      </c>
      <c r="BO109" s="484">
        <v>1476.5129149844252</v>
      </c>
      <c r="BP109" s="484">
        <v>1511.8238253586626</v>
      </c>
      <c r="BQ109" s="484">
        <v>1482.2659360144839</v>
      </c>
      <c r="BR109" s="484">
        <v>1467.7844322804858</v>
      </c>
      <c r="BS109" s="484">
        <v>1448.9950087437392</v>
      </c>
      <c r="BT109" s="484">
        <v>1377.8340837894327</v>
      </c>
      <c r="BU109" s="484">
        <v>1309.8184120137528</v>
      </c>
      <c r="BV109" s="484">
        <v>1211.8928810956356</v>
      </c>
      <c r="BW109" s="484">
        <v>1053.2876637977442</v>
      </c>
      <c r="BX109" s="484">
        <v>925.87513216876152</v>
      </c>
      <c r="BY109" s="484">
        <v>863.87902705611748</v>
      </c>
      <c r="BZ109" s="484">
        <v>777.29113229941106</v>
      </c>
      <c r="CA109" s="484">
        <v>728.3018244132079</v>
      </c>
      <c r="CB109" s="484">
        <v>699.44235156928903</v>
      </c>
      <c r="CC109" s="484">
        <v>511.86081919230571</v>
      </c>
      <c r="CD109" s="484">
        <v>478.57090671528294</v>
      </c>
      <c r="CE109" s="484">
        <v>478.91720271368638</v>
      </c>
      <c r="CF109" s="484">
        <v>481.31424275897268</v>
      </c>
      <c r="CG109" s="485">
        <v>490.78438746307279</v>
      </c>
    </row>
    <row r="110" spans="1:85" s="42" customFormat="1" ht="25.5" customHeight="1" x14ac:dyDescent="0.35">
      <c r="A110" s="104"/>
      <c r="B110" s="626" t="s">
        <v>857</v>
      </c>
      <c r="D110" s="484">
        <v>0</v>
      </c>
      <c r="E110" s="484">
        <v>0</v>
      </c>
      <c r="F110" s="484">
        <v>0</v>
      </c>
      <c r="G110" s="484">
        <v>0</v>
      </c>
      <c r="H110" s="484">
        <v>0</v>
      </c>
      <c r="I110" s="484">
        <v>0</v>
      </c>
      <c r="J110" s="484">
        <v>0</v>
      </c>
      <c r="K110" s="484">
        <v>0</v>
      </c>
      <c r="L110" s="484">
        <v>0</v>
      </c>
      <c r="M110" s="484">
        <v>0</v>
      </c>
      <c r="N110" s="484">
        <v>0</v>
      </c>
      <c r="O110" s="484">
        <v>0</v>
      </c>
      <c r="P110" s="484">
        <v>0</v>
      </c>
      <c r="Q110" s="484">
        <v>0</v>
      </c>
      <c r="R110" s="484">
        <v>0</v>
      </c>
      <c r="S110" s="484">
        <v>0</v>
      </c>
      <c r="T110" s="484">
        <v>0</v>
      </c>
      <c r="U110" s="484">
        <v>0</v>
      </c>
      <c r="V110" s="484">
        <v>0</v>
      </c>
      <c r="W110" s="484">
        <v>0</v>
      </c>
      <c r="X110" s="484">
        <v>0</v>
      </c>
      <c r="Y110" s="484">
        <v>0</v>
      </c>
      <c r="Z110" s="484">
        <v>0</v>
      </c>
      <c r="AA110" s="484">
        <v>0</v>
      </c>
      <c r="AB110" s="484">
        <v>0</v>
      </c>
      <c r="AC110" s="484">
        <v>0</v>
      </c>
      <c r="AD110" s="484">
        <v>0</v>
      </c>
      <c r="AE110" s="484">
        <v>0</v>
      </c>
      <c r="AF110" s="484">
        <v>0</v>
      </c>
      <c r="AG110" s="484">
        <v>0</v>
      </c>
      <c r="AH110" s="484">
        <v>0</v>
      </c>
      <c r="AI110" s="484">
        <v>0</v>
      </c>
      <c r="AJ110" s="484">
        <v>0</v>
      </c>
      <c r="AK110" s="484">
        <v>0</v>
      </c>
      <c r="AL110" s="484">
        <v>0</v>
      </c>
      <c r="AM110" s="484">
        <v>0</v>
      </c>
      <c r="AN110" s="484">
        <v>0</v>
      </c>
      <c r="AO110" s="484">
        <v>0</v>
      </c>
      <c r="AP110" s="484">
        <v>0</v>
      </c>
      <c r="AQ110" s="484">
        <v>0</v>
      </c>
      <c r="AR110" s="484">
        <v>0</v>
      </c>
      <c r="AS110" s="484">
        <v>0</v>
      </c>
      <c r="AT110" s="484">
        <v>0</v>
      </c>
      <c r="AU110" s="484">
        <v>0</v>
      </c>
      <c r="AV110" s="484">
        <v>0</v>
      </c>
      <c r="AW110" s="484">
        <v>0</v>
      </c>
      <c r="AX110" s="484">
        <v>0</v>
      </c>
      <c r="AY110" s="484">
        <v>0</v>
      </c>
      <c r="AZ110" s="484">
        <v>0</v>
      </c>
      <c r="BA110" s="484">
        <v>0</v>
      </c>
      <c r="BB110" s="484">
        <v>0</v>
      </c>
      <c r="BC110" s="484">
        <v>0</v>
      </c>
      <c r="BD110" s="484">
        <v>0</v>
      </c>
      <c r="BE110" s="484">
        <v>0</v>
      </c>
      <c r="BF110" s="484">
        <v>0</v>
      </c>
      <c r="BG110" s="484">
        <v>0</v>
      </c>
      <c r="BH110" s="484">
        <v>0</v>
      </c>
      <c r="BI110" s="484">
        <v>0</v>
      </c>
      <c r="BJ110" s="484">
        <v>0</v>
      </c>
      <c r="BK110" s="484">
        <v>0</v>
      </c>
      <c r="BL110" s="484">
        <v>0</v>
      </c>
      <c r="BM110" s="484">
        <v>0</v>
      </c>
      <c r="BN110" s="484">
        <v>0</v>
      </c>
      <c r="BO110" s="484">
        <v>0</v>
      </c>
      <c r="BP110" s="484">
        <v>0</v>
      </c>
      <c r="BQ110" s="484">
        <v>0</v>
      </c>
      <c r="BR110" s="484">
        <v>0</v>
      </c>
      <c r="BS110" s="484">
        <v>0</v>
      </c>
      <c r="BT110" s="484">
        <v>0</v>
      </c>
      <c r="BU110" s="484">
        <v>0</v>
      </c>
      <c r="BV110" s="484">
        <v>0</v>
      </c>
      <c r="BW110" s="484">
        <v>7278.4875566780202</v>
      </c>
      <c r="BX110" s="484">
        <v>13557.952355114885</v>
      </c>
      <c r="BY110" s="484">
        <v>15542.062693792846</v>
      </c>
      <c r="BZ110" s="484">
        <v>15463.536219675841</v>
      </c>
      <c r="CA110" s="484">
        <v>16615.703733406004</v>
      </c>
      <c r="CB110" s="484">
        <v>19957.7057768007</v>
      </c>
      <c r="CC110" s="484">
        <v>22898.728724605058</v>
      </c>
      <c r="CD110" s="484">
        <v>23675.048100595752</v>
      </c>
      <c r="CE110" s="484">
        <v>23819.29897751781</v>
      </c>
      <c r="CF110" s="484">
        <v>24075.820675367027</v>
      </c>
      <c r="CG110" s="485">
        <v>24517.743826085905</v>
      </c>
    </row>
    <row r="111" spans="1:85" s="42" customFormat="1" x14ac:dyDescent="0.35">
      <c r="A111" s="104"/>
      <c r="B111" s="637" t="s">
        <v>816</v>
      </c>
      <c r="D111" s="484">
        <v>0</v>
      </c>
      <c r="E111" s="484">
        <v>0</v>
      </c>
      <c r="F111" s="484">
        <v>0</v>
      </c>
      <c r="G111" s="484">
        <v>0</v>
      </c>
      <c r="H111" s="484">
        <v>0</v>
      </c>
      <c r="I111" s="484">
        <v>0</v>
      </c>
      <c r="J111" s="484">
        <v>0</v>
      </c>
      <c r="K111" s="484">
        <v>0</v>
      </c>
      <c r="L111" s="484">
        <v>0</v>
      </c>
      <c r="M111" s="484">
        <v>0</v>
      </c>
      <c r="N111" s="484">
        <v>0</v>
      </c>
      <c r="O111" s="484">
        <v>0</v>
      </c>
      <c r="P111" s="484">
        <v>0</v>
      </c>
      <c r="Q111" s="484">
        <v>0</v>
      </c>
      <c r="R111" s="484">
        <v>0</v>
      </c>
      <c r="S111" s="484">
        <v>0</v>
      </c>
      <c r="T111" s="484">
        <v>0</v>
      </c>
      <c r="U111" s="484">
        <v>0</v>
      </c>
      <c r="V111" s="484">
        <v>0</v>
      </c>
      <c r="W111" s="484">
        <v>0</v>
      </c>
      <c r="X111" s="484">
        <v>0</v>
      </c>
      <c r="Y111" s="484">
        <v>0</v>
      </c>
      <c r="Z111" s="484">
        <v>0</v>
      </c>
      <c r="AA111" s="484">
        <v>0</v>
      </c>
      <c r="AB111" s="484">
        <v>0</v>
      </c>
      <c r="AC111" s="484">
        <v>0</v>
      </c>
      <c r="AD111" s="484">
        <v>0</v>
      </c>
      <c r="AE111" s="484">
        <v>0</v>
      </c>
      <c r="AF111" s="484">
        <v>0</v>
      </c>
      <c r="AG111" s="484">
        <v>0</v>
      </c>
      <c r="AH111" s="484">
        <v>0</v>
      </c>
      <c r="AI111" s="484">
        <v>0</v>
      </c>
      <c r="AJ111" s="484">
        <v>0</v>
      </c>
      <c r="AK111" s="484">
        <v>0</v>
      </c>
      <c r="AL111" s="484">
        <v>0</v>
      </c>
      <c r="AM111" s="484">
        <v>0</v>
      </c>
      <c r="AN111" s="484">
        <v>0</v>
      </c>
      <c r="AO111" s="484">
        <v>0</v>
      </c>
      <c r="AP111" s="484">
        <v>0</v>
      </c>
      <c r="AQ111" s="484">
        <v>0</v>
      </c>
      <c r="AR111" s="484">
        <v>0</v>
      </c>
      <c r="AS111" s="484">
        <v>0</v>
      </c>
      <c r="AT111" s="484">
        <v>0</v>
      </c>
      <c r="AU111" s="484">
        <v>0</v>
      </c>
      <c r="AV111" s="484">
        <v>0</v>
      </c>
      <c r="AW111" s="484">
        <v>0</v>
      </c>
      <c r="AX111" s="484">
        <v>0</v>
      </c>
      <c r="AY111" s="484">
        <v>0</v>
      </c>
      <c r="AZ111" s="484">
        <v>0</v>
      </c>
      <c r="BA111" s="484">
        <v>0</v>
      </c>
      <c r="BB111" s="484">
        <v>0</v>
      </c>
      <c r="BC111" s="484">
        <v>0</v>
      </c>
      <c r="BD111" s="484">
        <v>0</v>
      </c>
      <c r="BE111" s="484">
        <v>0</v>
      </c>
      <c r="BF111" s="484">
        <v>0</v>
      </c>
      <c r="BG111" s="484">
        <v>0</v>
      </c>
      <c r="BH111" s="484">
        <v>0</v>
      </c>
      <c r="BI111" s="484">
        <v>0</v>
      </c>
      <c r="BJ111" s="484">
        <v>0</v>
      </c>
      <c r="BK111" s="484">
        <v>0</v>
      </c>
      <c r="BL111" s="484">
        <v>0</v>
      </c>
      <c r="BM111" s="484">
        <v>0</v>
      </c>
      <c r="BN111" s="484">
        <v>0</v>
      </c>
      <c r="BO111" s="484">
        <v>0</v>
      </c>
      <c r="BP111" s="484">
        <v>0</v>
      </c>
      <c r="BQ111" s="484">
        <v>0</v>
      </c>
      <c r="BR111" s="484">
        <v>0</v>
      </c>
      <c r="BS111" s="484">
        <v>0</v>
      </c>
      <c r="BT111" s="484">
        <v>0</v>
      </c>
      <c r="BU111" s="484">
        <v>0</v>
      </c>
      <c r="BV111" s="484">
        <v>0</v>
      </c>
      <c r="BW111" s="484">
        <v>6450.3406536876601</v>
      </c>
      <c r="BX111" s="484">
        <v>12173.879261989245</v>
      </c>
      <c r="BY111" s="484">
        <v>13960.699530505606</v>
      </c>
      <c r="BZ111" s="484">
        <v>13886.045424302829</v>
      </c>
      <c r="CA111" s="484">
        <v>14919.853622349363</v>
      </c>
      <c r="CB111" s="484">
        <v>17878.688042749585</v>
      </c>
      <c r="CC111" s="484">
        <v>20460.768784777429</v>
      </c>
      <c r="CD111" s="484">
        <v>21104.628695252788</v>
      </c>
      <c r="CE111" s="484">
        <v>21200.914853390692</v>
      </c>
      <c r="CF111" s="484">
        <v>21380.662161767839</v>
      </c>
      <c r="CG111" s="485">
        <v>21697.985725222312</v>
      </c>
    </row>
    <row r="112" spans="1:85" s="42" customFormat="1" x14ac:dyDescent="0.35">
      <c r="A112" s="104"/>
      <c r="B112" s="637" t="s">
        <v>817</v>
      </c>
      <c r="D112" s="484">
        <v>0</v>
      </c>
      <c r="E112" s="484">
        <v>0</v>
      </c>
      <c r="F112" s="484">
        <v>0</v>
      </c>
      <c r="G112" s="484">
        <v>0</v>
      </c>
      <c r="H112" s="484">
        <v>0</v>
      </c>
      <c r="I112" s="484">
        <v>0</v>
      </c>
      <c r="J112" s="484">
        <v>0</v>
      </c>
      <c r="K112" s="484">
        <v>0</v>
      </c>
      <c r="L112" s="484">
        <v>0</v>
      </c>
      <c r="M112" s="484">
        <v>0</v>
      </c>
      <c r="N112" s="484">
        <v>0</v>
      </c>
      <c r="O112" s="484">
        <v>0</v>
      </c>
      <c r="P112" s="484">
        <v>0</v>
      </c>
      <c r="Q112" s="484">
        <v>0</v>
      </c>
      <c r="R112" s="484">
        <v>0</v>
      </c>
      <c r="S112" s="484">
        <v>0</v>
      </c>
      <c r="T112" s="484">
        <v>0</v>
      </c>
      <c r="U112" s="484">
        <v>0</v>
      </c>
      <c r="V112" s="484">
        <v>0</v>
      </c>
      <c r="W112" s="484">
        <v>0</v>
      </c>
      <c r="X112" s="484">
        <v>0</v>
      </c>
      <c r="Y112" s="484">
        <v>0</v>
      </c>
      <c r="Z112" s="484">
        <v>0</v>
      </c>
      <c r="AA112" s="484">
        <v>0</v>
      </c>
      <c r="AB112" s="484">
        <v>0</v>
      </c>
      <c r="AC112" s="484">
        <v>0</v>
      </c>
      <c r="AD112" s="484">
        <v>0</v>
      </c>
      <c r="AE112" s="484">
        <v>0</v>
      </c>
      <c r="AF112" s="484">
        <v>0</v>
      </c>
      <c r="AG112" s="484">
        <v>0</v>
      </c>
      <c r="AH112" s="484">
        <v>0</v>
      </c>
      <c r="AI112" s="484">
        <v>0</v>
      </c>
      <c r="AJ112" s="484">
        <v>0</v>
      </c>
      <c r="AK112" s="484">
        <v>0</v>
      </c>
      <c r="AL112" s="484">
        <v>0</v>
      </c>
      <c r="AM112" s="484">
        <v>0</v>
      </c>
      <c r="AN112" s="484">
        <v>0</v>
      </c>
      <c r="AO112" s="484">
        <v>0</v>
      </c>
      <c r="AP112" s="484">
        <v>0</v>
      </c>
      <c r="AQ112" s="484">
        <v>0</v>
      </c>
      <c r="AR112" s="484">
        <v>0</v>
      </c>
      <c r="AS112" s="484">
        <v>0</v>
      </c>
      <c r="AT112" s="484">
        <v>0</v>
      </c>
      <c r="AU112" s="484">
        <v>0</v>
      </c>
      <c r="AV112" s="484">
        <v>0</v>
      </c>
      <c r="AW112" s="484">
        <v>0</v>
      </c>
      <c r="AX112" s="484">
        <v>0</v>
      </c>
      <c r="AY112" s="484">
        <v>0</v>
      </c>
      <c r="AZ112" s="484">
        <v>0</v>
      </c>
      <c r="BA112" s="484">
        <v>0</v>
      </c>
      <c r="BB112" s="484">
        <v>0</v>
      </c>
      <c r="BC112" s="484">
        <v>0</v>
      </c>
      <c r="BD112" s="484">
        <v>0</v>
      </c>
      <c r="BE112" s="484">
        <v>0</v>
      </c>
      <c r="BF112" s="484">
        <v>0</v>
      </c>
      <c r="BG112" s="484">
        <v>0</v>
      </c>
      <c r="BH112" s="484">
        <v>0</v>
      </c>
      <c r="BI112" s="484">
        <v>0</v>
      </c>
      <c r="BJ112" s="484">
        <v>0</v>
      </c>
      <c r="BK112" s="484">
        <v>0</v>
      </c>
      <c r="BL112" s="484">
        <v>0</v>
      </c>
      <c r="BM112" s="484">
        <v>0</v>
      </c>
      <c r="BN112" s="484">
        <v>0</v>
      </c>
      <c r="BO112" s="484">
        <v>0</v>
      </c>
      <c r="BP112" s="484">
        <v>0</v>
      </c>
      <c r="BQ112" s="484">
        <v>0</v>
      </c>
      <c r="BR112" s="484">
        <v>0</v>
      </c>
      <c r="BS112" s="484">
        <v>0</v>
      </c>
      <c r="BT112" s="484">
        <v>0</v>
      </c>
      <c r="BU112" s="484">
        <v>0</v>
      </c>
      <c r="BV112" s="484">
        <v>0</v>
      </c>
      <c r="BW112" s="484">
        <v>308.57612309417135</v>
      </c>
      <c r="BX112" s="484">
        <v>512.85988524703464</v>
      </c>
      <c r="BY112" s="484">
        <v>593.31285433046935</v>
      </c>
      <c r="BZ112" s="484">
        <v>598.42038969343821</v>
      </c>
      <c r="CA112" s="484">
        <v>644.97751732211873</v>
      </c>
      <c r="CB112" s="484">
        <v>785.02501077561806</v>
      </c>
      <c r="CC112" s="484">
        <v>911.62177367081176</v>
      </c>
      <c r="CD112" s="484">
        <v>950.44625183448716</v>
      </c>
      <c r="CE112" s="484">
        <v>963.10689722735731</v>
      </c>
      <c r="CF112" s="484">
        <v>991.95605330711066</v>
      </c>
      <c r="CG112" s="485">
        <v>1043.7946700416994</v>
      </c>
    </row>
    <row r="113" spans="1:85" s="42" customFormat="1" x14ac:dyDescent="0.35">
      <c r="A113" s="104"/>
      <c r="B113" s="637" t="s">
        <v>818</v>
      </c>
      <c r="D113" s="484">
        <v>0</v>
      </c>
      <c r="E113" s="484">
        <v>0</v>
      </c>
      <c r="F113" s="484">
        <v>0</v>
      </c>
      <c r="G113" s="484">
        <v>0</v>
      </c>
      <c r="H113" s="484">
        <v>0</v>
      </c>
      <c r="I113" s="484">
        <v>0</v>
      </c>
      <c r="J113" s="484">
        <v>0</v>
      </c>
      <c r="K113" s="484">
        <v>0</v>
      </c>
      <c r="L113" s="484">
        <v>0</v>
      </c>
      <c r="M113" s="484">
        <v>0</v>
      </c>
      <c r="N113" s="484">
        <v>0</v>
      </c>
      <c r="O113" s="484">
        <v>0</v>
      </c>
      <c r="P113" s="484">
        <v>0</v>
      </c>
      <c r="Q113" s="484">
        <v>0</v>
      </c>
      <c r="R113" s="484">
        <v>0</v>
      </c>
      <c r="S113" s="484">
        <v>0</v>
      </c>
      <c r="T113" s="484">
        <v>0</v>
      </c>
      <c r="U113" s="484">
        <v>0</v>
      </c>
      <c r="V113" s="484">
        <v>0</v>
      </c>
      <c r="W113" s="484">
        <v>0</v>
      </c>
      <c r="X113" s="484">
        <v>0</v>
      </c>
      <c r="Y113" s="484">
        <v>0</v>
      </c>
      <c r="Z113" s="484">
        <v>0</v>
      </c>
      <c r="AA113" s="484">
        <v>0</v>
      </c>
      <c r="AB113" s="484">
        <v>0</v>
      </c>
      <c r="AC113" s="484">
        <v>0</v>
      </c>
      <c r="AD113" s="484">
        <v>0</v>
      </c>
      <c r="AE113" s="484">
        <v>0</v>
      </c>
      <c r="AF113" s="484">
        <v>0</v>
      </c>
      <c r="AG113" s="484">
        <v>0</v>
      </c>
      <c r="AH113" s="484">
        <v>0</v>
      </c>
      <c r="AI113" s="484">
        <v>0</v>
      </c>
      <c r="AJ113" s="484">
        <v>0</v>
      </c>
      <c r="AK113" s="484">
        <v>0</v>
      </c>
      <c r="AL113" s="484">
        <v>0</v>
      </c>
      <c r="AM113" s="484">
        <v>0</v>
      </c>
      <c r="AN113" s="484">
        <v>0</v>
      </c>
      <c r="AO113" s="484">
        <v>0</v>
      </c>
      <c r="AP113" s="484">
        <v>0</v>
      </c>
      <c r="AQ113" s="484">
        <v>0</v>
      </c>
      <c r="AR113" s="484">
        <v>0</v>
      </c>
      <c r="AS113" s="484">
        <v>0</v>
      </c>
      <c r="AT113" s="484">
        <v>0</v>
      </c>
      <c r="AU113" s="484">
        <v>0</v>
      </c>
      <c r="AV113" s="484">
        <v>0</v>
      </c>
      <c r="AW113" s="484">
        <v>0</v>
      </c>
      <c r="AX113" s="484">
        <v>0</v>
      </c>
      <c r="AY113" s="484">
        <v>0</v>
      </c>
      <c r="AZ113" s="484">
        <v>0</v>
      </c>
      <c r="BA113" s="484">
        <v>0</v>
      </c>
      <c r="BB113" s="484">
        <v>0</v>
      </c>
      <c r="BC113" s="484">
        <v>0</v>
      </c>
      <c r="BD113" s="484">
        <v>0</v>
      </c>
      <c r="BE113" s="484">
        <v>0</v>
      </c>
      <c r="BF113" s="484">
        <v>0</v>
      </c>
      <c r="BG113" s="484">
        <v>0</v>
      </c>
      <c r="BH113" s="484">
        <v>0</v>
      </c>
      <c r="BI113" s="484">
        <v>0</v>
      </c>
      <c r="BJ113" s="484">
        <v>0</v>
      </c>
      <c r="BK113" s="484">
        <v>0</v>
      </c>
      <c r="BL113" s="484">
        <v>0</v>
      </c>
      <c r="BM113" s="484">
        <v>0</v>
      </c>
      <c r="BN113" s="484">
        <v>0</v>
      </c>
      <c r="BO113" s="484">
        <v>0</v>
      </c>
      <c r="BP113" s="484">
        <v>0</v>
      </c>
      <c r="BQ113" s="484">
        <v>0</v>
      </c>
      <c r="BR113" s="484">
        <v>0</v>
      </c>
      <c r="BS113" s="484">
        <v>0</v>
      </c>
      <c r="BT113" s="484">
        <v>0</v>
      </c>
      <c r="BU113" s="484">
        <v>0</v>
      </c>
      <c r="BV113" s="484">
        <v>0</v>
      </c>
      <c r="BW113" s="484">
        <v>519.57077989618745</v>
      </c>
      <c r="BX113" s="484">
        <v>871.21320787860532</v>
      </c>
      <c r="BY113" s="484">
        <v>988.0503089567701</v>
      </c>
      <c r="BZ113" s="484">
        <v>979.07040567957472</v>
      </c>
      <c r="CA113" s="484">
        <v>1050.8725937345214</v>
      </c>
      <c r="CB113" s="484">
        <v>1293.9927232754958</v>
      </c>
      <c r="CC113" s="484">
        <v>1526.3381661568155</v>
      </c>
      <c r="CD113" s="484">
        <v>1619.9731535084727</v>
      </c>
      <c r="CE113" s="484">
        <v>1655.2772268997612</v>
      </c>
      <c r="CF113" s="484">
        <v>1703.2024602920783</v>
      </c>
      <c r="CG113" s="485">
        <v>1775.9634308218924</v>
      </c>
    </row>
    <row r="114" spans="1:85" s="42" customFormat="1" ht="25.5" customHeight="1" x14ac:dyDescent="0.35">
      <c r="A114" s="104"/>
      <c r="B114" s="626" t="s">
        <v>858</v>
      </c>
      <c r="D114" s="484">
        <v>0</v>
      </c>
      <c r="E114" s="484">
        <v>0</v>
      </c>
      <c r="F114" s="484">
        <v>0</v>
      </c>
      <c r="G114" s="484">
        <v>0</v>
      </c>
      <c r="H114" s="484">
        <v>0</v>
      </c>
      <c r="I114" s="484">
        <v>0</v>
      </c>
      <c r="J114" s="484">
        <v>0</v>
      </c>
      <c r="K114" s="484">
        <v>0</v>
      </c>
      <c r="L114" s="484">
        <v>0</v>
      </c>
      <c r="M114" s="484">
        <v>0</v>
      </c>
      <c r="N114" s="484">
        <v>0</v>
      </c>
      <c r="O114" s="484">
        <v>0</v>
      </c>
      <c r="P114" s="484">
        <v>0</v>
      </c>
      <c r="Q114" s="484">
        <v>0</v>
      </c>
      <c r="R114" s="484">
        <v>0</v>
      </c>
      <c r="S114" s="484">
        <v>0</v>
      </c>
      <c r="T114" s="484">
        <v>0</v>
      </c>
      <c r="U114" s="484">
        <v>0</v>
      </c>
      <c r="V114" s="484">
        <v>0</v>
      </c>
      <c r="W114" s="484">
        <v>0</v>
      </c>
      <c r="X114" s="484">
        <v>0</v>
      </c>
      <c r="Y114" s="484">
        <v>0</v>
      </c>
      <c r="Z114" s="484">
        <v>0</v>
      </c>
      <c r="AA114" s="484">
        <v>0</v>
      </c>
      <c r="AB114" s="484">
        <v>0</v>
      </c>
      <c r="AC114" s="484">
        <v>0</v>
      </c>
      <c r="AD114" s="484">
        <v>0</v>
      </c>
      <c r="AE114" s="484">
        <v>0</v>
      </c>
      <c r="AF114" s="484">
        <v>0</v>
      </c>
      <c r="AG114" s="484">
        <v>0</v>
      </c>
      <c r="AH114" s="484">
        <v>0</v>
      </c>
      <c r="AI114" s="484">
        <v>0</v>
      </c>
      <c r="AJ114" s="484">
        <v>0</v>
      </c>
      <c r="AK114" s="484">
        <v>0</v>
      </c>
      <c r="AL114" s="484">
        <v>0</v>
      </c>
      <c r="AM114" s="484">
        <v>0</v>
      </c>
      <c r="AN114" s="484">
        <v>0</v>
      </c>
      <c r="AO114" s="484">
        <v>0</v>
      </c>
      <c r="AP114" s="484">
        <v>0</v>
      </c>
      <c r="AQ114" s="484">
        <v>0</v>
      </c>
      <c r="AR114" s="484">
        <v>0</v>
      </c>
      <c r="AS114" s="484">
        <v>0</v>
      </c>
      <c r="AT114" s="484">
        <v>0</v>
      </c>
      <c r="AU114" s="484">
        <v>0</v>
      </c>
      <c r="AV114" s="484">
        <v>0</v>
      </c>
      <c r="AW114" s="484">
        <v>0</v>
      </c>
      <c r="AX114" s="484">
        <v>0</v>
      </c>
      <c r="AY114" s="484">
        <v>0</v>
      </c>
      <c r="AZ114" s="484">
        <v>0</v>
      </c>
      <c r="BA114" s="484">
        <v>0</v>
      </c>
      <c r="BB114" s="484">
        <v>0</v>
      </c>
      <c r="BC114" s="484">
        <v>0</v>
      </c>
      <c r="BD114" s="484">
        <v>0</v>
      </c>
      <c r="BE114" s="484">
        <v>0</v>
      </c>
      <c r="BF114" s="484">
        <v>0</v>
      </c>
      <c r="BG114" s="484">
        <v>0</v>
      </c>
      <c r="BH114" s="484">
        <v>0</v>
      </c>
      <c r="BI114" s="484">
        <v>0</v>
      </c>
      <c r="BJ114" s="484">
        <v>0</v>
      </c>
      <c r="BK114" s="484">
        <v>0</v>
      </c>
      <c r="BL114" s="484">
        <v>0</v>
      </c>
      <c r="BM114" s="484">
        <v>0</v>
      </c>
      <c r="BN114" s="484">
        <v>0</v>
      </c>
      <c r="BO114" s="484">
        <v>0</v>
      </c>
      <c r="BP114" s="484">
        <v>0</v>
      </c>
      <c r="BQ114" s="484">
        <v>0</v>
      </c>
      <c r="BR114" s="484">
        <v>0</v>
      </c>
      <c r="BS114" s="484">
        <v>0</v>
      </c>
      <c r="BT114" s="484">
        <v>0</v>
      </c>
      <c r="BU114" s="484">
        <v>0</v>
      </c>
      <c r="BV114" s="484">
        <v>0</v>
      </c>
      <c r="BW114" s="484">
        <v>26074.732021771313</v>
      </c>
      <c r="BX114" s="484">
        <v>29740.008842442978</v>
      </c>
      <c r="BY114" s="484">
        <v>30365.735464056204</v>
      </c>
      <c r="BZ114" s="484">
        <v>28674.139725195797</v>
      </c>
      <c r="CA114" s="484">
        <v>29031.852047805129</v>
      </c>
      <c r="CB114" s="484">
        <v>31115.085772902075</v>
      </c>
      <c r="CC114" s="484">
        <v>30390.442212863574</v>
      </c>
      <c r="CD114" s="484">
        <v>30443.795102824311</v>
      </c>
      <c r="CE114" s="484">
        <v>30556.111166764684</v>
      </c>
      <c r="CF114" s="484">
        <v>30801.144764505971</v>
      </c>
      <c r="CG114" s="485">
        <v>31330.747832879257</v>
      </c>
    </row>
    <row r="115" spans="1:85" s="42" customFormat="1" x14ac:dyDescent="0.35">
      <c r="A115" s="104"/>
      <c r="B115" s="626" t="s">
        <v>859</v>
      </c>
      <c r="D115" s="484">
        <v>0</v>
      </c>
      <c r="E115" s="484">
        <v>0</v>
      </c>
      <c r="F115" s="484">
        <v>0</v>
      </c>
      <c r="G115" s="484">
        <v>0</v>
      </c>
      <c r="H115" s="484">
        <v>0</v>
      </c>
      <c r="I115" s="484">
        <v>0</v>
      </c>
      <c r="J115" s="484">
        <v>0</v>
      </c>
      <c r="K115" s="484">
        <v>0</v>
      </c>
      <c r="L115" s="484">
        <v>0</v>
      </c>
      <c r="M115" s="484">
        <v>0</v>
      </c>
      <c r="N115" s="484">
        <v>0</v>
      </c>
      <c r="O115" s="484">
        <v>0</v>
      </c>
      <c r="P115" s="484">
        <v>0</v>
      </c>
      <c r="Q115" s="484">
        <v>0</v>
      </c>
      <c r="R115" s="484">
        <v>0</v>
      </c>
      <c r="S115" s="484">
        <v>0</v>
      </c>
      <c r="T115" s="484">
        <v>0</v>
      </c>
      <c r="U115" s="484">
        <v>0</v>
      </c>
      <c r="V115" s="484">
        <v>0</v>
      </c>
      <c r="W115" s="484">
        <v>0</v>
      </c>
      <c r="X115" s="484">
        <v>0</v>
      </c>
      <c r="Y115" s="484">
        <v>0</v>
      </c>
      <c r="Z115" s="484">
        <v>0</v>
      </c>
      <c r="AA115" s="484">
        <v>0</v>
      </c>
      <c r="AB115" s="484">
        <v>0</v>
      </c>
      <c r="AC115" s="484">
        <v>0</v>
      </c>
      <c r="AD115" s="484">
        <v>0</v>
      </c>
      <c r="AE115" s="484">
        <v>0</v>
      </c>
      <c r="AF115" s="484">
        <v>0</v>
      </c>
      <c r="AG115" s="484">
        <v>0</v>
      </c>
      <c r="AH115" s="484">
        <v>0</v>
      </c>
      <c r="AI115" s="484">
        <v>0</v>
      </c>
      <c r="AJ115" s="484">
        <v>0</v>
      </c>
      <c r="AK115" s="484">
        <v>0</v>
      </c>
      <c r="AL115" s="484">
        <v>0</v>
      </c>
      <c r="AM115" s="484">
        <v>0</v>
      </c>
      <c r="AN115" s="484">
        <v>0</v>
      </c>
      <c r="AO115" s="484">
        <v>0</v>
      </c>
      <c r="AP115" s="484">
        <v>0</v>
      </c>
      <c r="AQ115" s="484">
        <v>0</v>
      </c>
      <c r="AR115" s="484">
        <v>0</v>
      </c>
      <c r="AS115" s="484">
        <v>0</v>
      </c>
      <c r="AT115" s="484">
        <v>0</v>
      </c>
      <c r="AU115" s="484">
        <v>0</v>
      </c>
      <c r="AV115" s="484">
        <v>0</v>
      </c>
      <c r="AW115" s="484">
        <v>0</v>
      </c>
      <c r="AX115" s="484">
        <v>0</v>
      </c>
      <c r="AY115" s="484">
        <v>0</v>
      </c>
      <c r="AZ115" s="484">
        <v>0</v>
      </c>
      <c r="BA115" s="484">
        <v>0</v>
      </c>
      <c r="BB115" s="484">
        <v>0</v>
      </c>
      <c r="BC115" s="484">
        <v>0</v>
      </c>
      <c r="BD115" s="484">
        <v>0</v>
      </c>
      <c r="BE115" s="484">
        <v>0</v>
      </c>
      <c r="BF115" s="484">
        <v>0</v>
      </c>
      <c r="BG115" s="484">
        <v>0</v>
      </c>
      <c r="BH115" s="484">
        <v>0</v>
      </c>
      <c r="BI115" s="484">
        <v>0</v>
      </c>
      <c r="BJ115" s="484">
        <v>0</v>
      </c>
      <c r="BK115" s="484">
        <v>0</v>
      </c>
      <c r="BL115" s="484">
        <v>0</v>
      </c>
      <c r="BM115" s="484">
        <v>0</v>
      </c>
      <c r="BN115" s="484">
        <v>0</v>
      </c>
      <c r="BO115" s="484">
        <v>0</v>
      </c>
      <c r="BP115" s="484">
        <v>0</v>
      </c>
      <c r="BQ115" s="484">
        <v>0</v>
      </c>
      <c r="BR115" s="484">
        <v>0</v>
      </c>
      <c r="BS115" s="484">
        <v>0</v>
      </c>
      <c r="BT115" s="484">
        <v>0</v>
      </c>
      <c r="BU115" s="484">
        <v>0</v>
      </c>
      <c r="BV115" s="484">
        <v>0</v>
      </c>
      <c r="BW115" s="484">
        <v>1344.0943115324035</v>
      </c>
      <c r="BX115" s="484">
        <v>1435.5890277356996</v>
      </c>
      <c r="BY115" s="484">
        <v>1466.8474525367392</v>
      </c>
      <c r="BZ115" s="484">
        <v>1388.6664848809462</v>
      </c>
      <c r="CA115" s="484">
        <v>1414.2006995446584</v>
      </c>
      <c r="CB115" s="484">
        <v>1516.1962757414069</v>
      </c>
      <c r="CC115" s="484">
        <v>1455.8802951595376</v>
      </c>
      <c r="CD115" s="484">
        <v>1460.6395118117707</v>
      </c>
      <c r="CE115" s="484">
        <v>1474.918293944206</v>
      </c>
      <c r="CF115" s="484">
        <v>1508.2155535497707</v>
      </c>
      <c r="CG115" s="485">
        <v>1572.4056519364874</v>
      </c>
    </row>
    <row r="116" spans="1:85" s="42" customFormat="1" x14ac:dyDescent="0.35">
      <c r="A116" s="104"/>
      <c r="B116" s="626" t="s">
        <v>860</v>
      </c>
      <c r="D116" s="484">
        <v>0</v>
      </c>
      <c r="E116" s="484">
        <v>0</v>
      </c>
      <c r="F116" s="484">
        <v>0</v>
      </c>
      <c r="G116" s="484">
        <v>0</v>
      </c>
      <c r="H116" s="484">
        <v>0</v>
      </c>
      <c r="I116" s="484">
        <v>0</v>
      </c>
      <c r="J116" s="484">
        <v>0</v>
      </c>
      <c r="K116" s="484">
        <v>0</v>
      </c>
      <c r="L116" s="484">
        <v>0</v>
      </c>
      <c r="M116" s="484">
        <v>0</v>
      </c>
      <c r="N116" s="484">
        <v>0</v>
      </c>
      <c r="O116" s="484">
        <v>0</v>
      </c>
      <c r="P116" s="484">
        <v>0</v>
      </c>
      <c r="Q116" s="484">
        <v>0</v>
      </c>
      <c r="R116" s="484">
        <v>0</v>
      </c>
      <c r="S116" s="484">
        <v>0</v>
      </c>
      <c r="T116" s="484">
        <v>0</v>
      </c>
      <c r="U116" s="484">
        <v>0</v>
      </c>
      <c r="V116" s="484">
        <v>0</v>
      </c>
      <c r="W116" s="484">
        <v>0</v>
      </c>
      <c r="X116" s="484">
        <v>0</v>
      </c>
      <c r="Y116" s="484">
        <v>0</v>
      </c>
      <c r="Z116" s="484">
        <v>0</v>
      </c>
      <c r="AA116" s="484">
        <v>0</v>
      </c>
      <c r="AB116" s="484">
        <v>0</v>
      </c>
      <c r="AC116" s="484">
        <v>0</v>
      </c>
      <c r="AD116" s="484">
        <v>0</v>
      </c>
      <c r="AE116" s="484">
        <v>0</v>
      </c>
      <c r="AF116" s="484">
        <v>0</v>
      </c>
      <c r="AG116" s="484">
        <v>0</v>
      </c>
      <c r="AH116" s="484">
        <v>0</v>
      </c>
      <c r="AI116" s="484">
        <v>0</v>
      </c>
      <c r="AJ116" s="484">
        <v>0</v>
      </c>
      <c r="AK116" s="484">
        <v>0</v>
      </c>
      <c r="AL116" s="484">
        <v>0</v>
      </c>
      <c r="AM116" s="484">
        <v>0</v>
      </c>
      <c r="AN116" s="484">
        <v>0</v>
      </c>
      <c r="AO116" s="484">
        <v>0</v>
      </c>
      <c r="AP116" s="484">
        <v>0</v>
      </c>
      <c r="AQ116" s="484">
        <v>0</v>
      </c>
      <c r="AR116" s="484">
        <v>0</v>
      </c>
      <c r="AS116" s="484">
        <v>0</v>
      </c>
      <c r="AT116" s="484">
        <v>0</v>
      </c>
      <c r="AU116" s="484">
        <v>0</v>
      </c>
      <c r="AV116" s="484">
        <v>0</v>
      </c>
      <c r="AW116" s="484">
        <v>0</v>
      </c>
      <c r="AX116" s="484">
        <v>0</v>
      </c>
      <c r="AY116" s="484">
        <v>0</v>
      </c>
      <c r="AZ116" s="484">
        <v>0</v>
      </c>
      <c r="BA116" s="484">
        <v>0</v>
      </c>
      <c r="BB116" s="484">
        <v>0</v>
      </c>
      <c r="BC116" s="484">
        <v>0</v>
      </c>
      <c r="BD116" s="484">
        <v>0</v>
      </c>
      <c r="BE116" s="484">
        <v>0</v>
      </c>
      <c r="BF116" s="484">
        <v>0</v>
      </c>
      <c r="BG116" s="484">
        <v>0</v>
      </c>
      <c r="BH116" s="484">
        <v>0</v>
      </c>
      <c r="BI116" s="484">
        <v>0</v>
      </c>
      <c r="BJ116" s="484">
        <v>0</v>
      </c>
      <c r="BK116" s="484">
        <v>0</v>
      </c>
      <c r="BL116" s="484">
        <v>0</v>
      </c>
      <c r="BM116" s="484">
        <v>0</v>
      </c>
      <c r="BN116" s="484">
        <v>0</v>
      </c>
      <c r="BO116" s="484">
        <v>0</v>
      </c>
      <c r="BP116" s="484">
        <v>0</v>
      </c>
      <c r="BQ116" s="484">
        <v>0</v>
      </c>
      <c r="BR116" s="484">
        <v>0</v>
      </c>
      <c r="BS116" s="484">
        <v>0</v>
      </c>
      <c r="BT116" s="484">
        <v>0</v>
      </c>
      <c r="BU116" s="484">
        <v>0</v>
      </c>
      <c r="BV116" s="484">
        <v>0</v>
      </c>
      <c r="BW116" s="484">
        <v>2269.537830409407</v>
      </c>
      <c r="BX116" s="484">
        <v>2442.0696764408917</v>
      </c>
      <c r="BY116" s="484">
        <v>2480.3190854983204</v>
      </c>
      <c r="BZ116" s="484">
        <v>2328.6950882873302</v>
      </c>
      <c r="CA116" s="484">
        <v>2316.7919856948652</v>
      </c>
      <c r="CB116" s="484">
        <v>2484.4104015890989</v>
      </c>
      <c r="CC116" s="484">
        <v>2419.0020848772415</v>
      </c>
      <c r="CD116" s="484">
        <v>2454.0025038154204</v>
      </c>
      <c r="CE116" s="484">
        <v>2487.8916600980328</v>
      </c>
      <c r="CF116" s="484">
        <v>2539.4902708563864</v>
      </c>
      <c r="CG116" s="485">
        <v>2628.8134357322424</v>
      </c>
    </row>
    <row r="117" spans="1:85" s="42" customFormat="1" ht="26.25" customHeight="1" x14ac:dyDescent="0.35">
      <c r="A117" s="104"/>
      <c r="B117" s="638" t="s">
        <v>861</v>
      </c>
      <c r="D117" s="484"/>
      <c r="E117" s="484"/>
      <c r="F117" s="484"/>
      <c r="G117" s="484"/>
      <c r="H117" s="484"/>
      <c r="I117" s="484"/>
      <c r="J117" s="484"/>
      <c r="K117" s="484"/>
      <c r="L117" s="484"/>
      <c r="M117" s="484"/>
      <c r="N117" s="484"/>
      <c r="O117" s="484"/>
      <c r="P117" s="484"/>
      <c r="Q117" s="484"/>
      <c r="R117" s="484"/>
      <c r="S117" s="484"/>
      <c r="T117" s="484"/>
      <c r="U117" s="484"/>
      <c r="V117" s="484"/>
      <c r="W117" s="484"/>
      <c r="X117" s="484"/>
      <c r="Y117" s="484"/>
      <c r="Z117" s="484"/>
      <c r="AA117" s="484"/>
      <c r="AB117" s="484"/>
      <c r="AC117" s="484"/>
      <c r="AD117" s="484"/>
      <c r="AE117" s="484"/>
      <c r="AF117" s="484"/>
      <c r="AG117" s="484"/>
      <c r="AH117" s="484"/>
      <c r="AI117" s="484"/>
      <c r="AJ117" s="484"/>
      <c r="AK117" s="484"/>
      <c r="AL117" s="484"/>
      <c r="AM117" s="484"/>
      <c r="AN117" s="484"/>
      <c r="AO117" s="484"/>
      <c r="AP117" s="484"/>
      <c r="AQ117" s="484"/>
      <c r="AR117" s="484"/>
      <c r="AS117" s="484"/>
      <c r="AT117" s="484"/>
      <c r="AU117" s="484"/>
      <c r="AV117" s="484"/>
      <c r="AW117" s="484"/>
      <c r="AX117" s="484"/>
      <c r="AY117" s="484"/>
      <c r="AZ117" s="484"/>
      <c r="BA117" s="484"/>
      <c r="BB117" s="484"/>
      <c r="BC117" s="484"/>
      <c r="BD117" s="484"/>
      <c r="BE117" s="484"/>
      <c r="BF117" s="484"/>
      <c r="BG117" s="484"/>
      <c r="BH117" s="484"/>
      <c r="BI117" s="484"/>
      <c r="BJ117" s="484"/>
      <c r="BK117" s="484"/>
      <c r="BL117" s="484"/>
      <c r="BM117" s="484"/>
      <c r="BN117" s="484"/>
      <c r="BO117" s="484"/>
      <c r="BP117" s="484"/>
      <c r="BQ117" s="484"/>
      <c r="BR117" s="484"/>
      <c r="BS117" s="484"/>
      <c r="BT117" s="484"/>
      <c r="BU117" s="484"/>
      <c r="BV117" s="484"/>
      <c r="BW117" s="484"/>
      <c r="BX117" s="484"/>
      <c r="BY117" s="484"/>
      <c r="BZ117" s="484"/>
      <c r="CA117" s="484"/>
      <c r="CB117" s="484"/>
      <c r="CC117" s="484"/>
      <c r="CD117" s="484"/>
      <c r="CE117" s="484"/>
      <c r="CF117" s="484"/>
      <c r="CG117" s="485"/>
    </row>
    <row r="118" spans="1:85" s="42" customFormat="1" x14ac:dyDescent="0.35">
      <c r="A118" s="104"/>
      <c r="B118" s="62" t="s">
        <v>822</v>
      </c>
      <c r="D118" s="484">
        <v>0</v>
      </c>
      <c r="E118" s="484">
        <v>0</v>
      </c>
      <c r="F118" s="484">
        <v>0</v>
      </c>
      <c r="G118" s="484">
        <v>0</v>
      </c>
      <c r="H118" s="484">
        <v>0</v>
      </c>
      <c r="I118" s="484">
        <v>0</v>
      </c>
      <c r="J118" s="484">
        <v>0</v>
      </c>
      <c r="K118" s="484">
        <v>0</v>
      </c>
      <c r="L118" s="484">
        <v>0</v>
      </c>
      <c r="M118" s="484">
        <v>0</v>
      </c>
      <c r="N118" s="484">
        <v>0</v>
      </c>
      <c r="O118" s="484">
        <v>0</v>
      </c>
      <c r="P118" s="484">
        <v>0</v>
      </c>
      <c r="Q118" s="484">
        <v>0</v>
      </c>
      <c r="R118" s="484">
        <v>0</v>
      </c>
      <c r="S118" s="484">
        <v>0</v>
      </c>
      <c r="T118" s="484">
        <v>0</v>
      </c>
      <c r="U118" s="484">
        <v>0</v>
      </c>
      <c r="V118" s="484">
        <v>0</v>
      </c>
      <c r="W118" s="484">
        <v>0</v>
      </c>
      <c r="X118" s="484">
        <v>0</v>
      </c>
      <c r="Y118" s="484">
        <v>0</v>
      </c>
      <c r="Z118" s="484">
        <v>0</v>
      </c>
      <c r="AA118" s="484">
        <v>0</v>
      </c>
      <c r="AB118" s="484">
        <v>0</v>
      </c>
      <c r="AC118" s="484">
        <v>0</v>
      </c>
      <c r="AD118" s="484">
        <v>0</v>
      </c>
      <c r="AE118" s="484">
        <v>0</v>
      </c>
      <c r="AF118" s="484">
        <v>0</v>
      </c>
      <c r="AG118" s="484">
        <v>0</v>
      </c>
      <c r="AH118" s="484">
        <v>0</v>
      </c>
      <c r="AI118" s="484">
        <v>0</v>
      </c>
      <c r="AJ118" s="484">
        <v>0</v>
      </c>
      <c r="AK118" s="484">
        <v>0</v>
      </c>
      <c r="AL118" s="484">
        <v>0</v>
      </c>
      <c r="AM118" s="484">
        <v>0</v>
      </c>
      <c r="AN118" s="484">
        <v>0</v>
      </c>
      <c r="AO118" s="484">
        <v>0</v>
      </c>
      <c r="AP118" s="484">
        <v>0</v>
      </c>
      <c r="AQ118" s="484">
        <v>0</v>
      </c>
      <c r="AR118" s="484">
        <v>0</v>
      </c>
      <c r="AS118" s="484">
        <v>0</v>
      </c>
      <c r="AT118" s="484">
        <v>0</v>
      </c>
      <c r="AU118" s="484">
        <v>5813.8052690667419</v>
      </c>
      <c r="AV118" s="484">
        <v>7384.2721608213251</v>
      </c>
      <c r="AW118" s="484">
        <v>9045.8737152187459</v>
      </c>
      <c r="AX118" s="484">
        <v>10215.420325125098</v>
      </c>
      <c r="AY118" s="484">
        <v>10943.736121578806</v>
      </c>
      <c r="AZ118" s="484">
        <v>11291.512970860509</v>
      </c>
      <c r="BA118" s="484">
        <v>11151.765563048506</v>
      </c>
      <c r="BB118" s="484">
        <v>11009.082598211024</v>
      </c>
      <c r="BC118" s="484">
        <v>10953.887924348282</v>
      </c>
      <c r="BD118" s="484">
        <v>11161.193309364968</v>
      </c>
      <c r="BE118" s="484">
        <v>11761.495412967106</v>
      </c>
      <c r="BF118" s="484">
        <v>13192.680911508947</v>
      </c>
      <c r="BG118" s="484">
        <v>12815.834597959754</v>
      </c>
      <c r="BH118" s="484">
        <v>21104.012780450579</v>
      </c>
      <c r="BI118" s="484">
        <v>21750.373183585394</v>
      </c>
      <c r="BJ118" s="484">
        <v>22649.93382475046</v>
      </c>
      <c r="BK118" s="484">
        <v>23505.315289414837</v>
      </c>
      <c r="BL118" s="484">
        <v>24664.936733685296</v>
      </c>
      <c r="BM118" s="484">
        <v>28474.132515096619</v>
      </c>
      <c r="BN118" s="484">
        <v>29975.511790144043</v>
      </c>
      <c r="BO118" s="484">
        <v>31359.228506183328</v>
      </c>
      <c r="BP118" s="484">
        <v>32256.483098394583</v>
      </c>
      <c r="BQ118" s="484">
        <v>31983.61748190258</v>
      </c>
      <c r="BR118" s="484">
        <v>31669.098665999412</v>
      </c>
      <c r="BS118" s="484">
        <v>31261.821256800067</v>
      </c>
      <c r="BT118" s="484">
        <v>29638.060291641556</v>
      </c>
      <c r="BU118" s="484">
        <v>27626.619603360872</v>
      </c>
      <c r="BV118" s="484">
        <v>25209.877806060842</v>
      </c>
      <c r="BW118" s="484">
        <v>21804.462330850038</v>
      </c>
      <c r="BX118" s="484">
        <v>19531.970437127096</v>
      </c>
      <c r="BY118" s="484">
        <v>18185.932496660495</v>
      </c>
      <c r="BZ118" s="484">
        <v>16299.123412605783</v>
      </c>
      <c r="CA118" s="484">
        <v>15414.974209421853</v>
      </c>
      <c r="CB118" s="484">
        <v>14509.172304588074</v>
      </c>
      <c r="CC118" s="484">
        <v>10774.798742733208</v>
      </c>
      <c r="CD118" s="484">
        <v>10095.008463075112</v>
      </c>
      <c r="CE118" s="484">
        <v>10114.01171969903</v>
      </c>
      <c r="CF118" s="484">
        <v>10199.351579072692</v>
      </c>
      <c r="CG118" s="485">
        <v>10453.874282683149</v>
      </c>
    </row>
    <row r="119" spans="1:85" s="42" customFormat="1" x14ac:dyDescent="0.35">
      <c r="A119" s="104"/>
      <c r="B119" s="201" t="s">
        <v>862</v>
      </c>
      <c r="D119" s="484" t="s">
        <v>615</v>
      </c>
      <c r="E119" s="484" t="s">
        <v>615</v>
      </c>
      <c r="F119" s="484" t="s">
        <v>615</v>
      </c>
      <c r="G119" s="484" t="s">
        <v>615</v>
      </c>
      <c r="H119" s="484" t="s">
        <v>615</v>
      </c>
      <c r="I119" s="484" t="s">
        <v>615</v>
      </c>
      <c r="J119" s="484" t="s">
        <v>615</v>
      </c>
      <c r="K119" s="484" t="s">
        <v>615</v>
      </c>
      <c r="L119" s="484" t="s">
        <v>615</v>
      </c>
      <c r="M119" s="484" t="s">
        <v>615</v>
      </c>
      <c r="N119" s="484" t="s">
        <v>615</v>
      </c>
      <c r="O119" s="484" t="s">
        <v>615</v>
      </c>
      <c r="P119" s="484" t="s">
        <v>615</v>
      </c>
      <c r="Q119" s="484" t="s">
        <v>615</v>
      </c>
      <c r="R119" s="484" t="s">
        <v>615</v>
      </c>
      <c r="S119" s="484" t="s">
        <v>615</v>
      </c>
      <c r="T119" s="484" t="s">
        <v>615</v>
      </c>
      <c r="U119" s="484" t="s">
        <v>615</v>
      </c>
      <c r="V119" s="484" t="s">
        <v>615</v>
      </c>
      <c r="W119" s="484" t="s">
        <v>615</v>
      </c>
      <c r="X119" s="484" t="s">
        <v>615</v>
      </c>
      <c r="Y119" s="484" t="s">
        <v>615</v>
      </c>
      <c r="Z119" s="484" t="s">
        <v>615</v>
      </c>
      <c r="AA119" s="484" t="s">
        <v>615</v>
      </c>
      <c r="AB119" s="484" t="s">
        <v>615</v>
      </c>
      <c r="AC119" s="484" t="s">
        <v>615</v>
      </c>
      <c r="AD119" s="484" t="s">
        <v>615</v>
      </c>
      <c r="AE119" s="484" t="s">
        <v>615</v>
      </c>
      <c r="AF119" s="484" t="s">
        <v>615</v>
      </c>
      <c r="AG119" s="484" t="s">
        <v>615</v>
      </c>
      <c r="AH119" s="484" t="s">
        <v>615</v>
      </c>
      <c r="AI119" s="484" t="s">
        <v>615</v>
      </c>
      <c r="AJ119" s="484" t="s">
        <v>615</v>
      </c>
      <c r="AK119" s="484" t="s">
        <v>615</v>
      </c>
      <c r="AL119" s="484" t="s">
        <v>615</v>
      </c>
      <c r="AM119" s="484" t="s">
        <v>615</v>
      </c>
      <c r="AN119" s="484" t="s">
        <v>615</v>
      </c>
      <c r="AO119" s="484" t="s">
        <v>615</v>
      </c>
      <c r="AP119" s="484" t="s">
        <v>615</v>
      </c>
      <c r="AQ119" s="484" t="s">
        <v>615</v>
      </c>
      <c r="AR119" s="484" t="s">
        <v>615</v>
      </c>
      <c r="AS119" s="484" t="s">
        <v>615</v>
      </c>
      <c r="AT119" s="484" t="s">
        <v>615</v>
      </c>
      <c r="AU119" s="484" t="s">
        <v>615</v>
      </c>
      <c r="AV119" s="484" t="s">
        <v>615</v>
      </c>
      <c r="AW119" s="484" t="s">
        <v>615</v>
      </c>
      <c r="AX119" s="484">
        <v>8849.0517743211149</v>
      </c>
      <c r="AY119" s="484">
        <v>9621.4365430462749</v>
      </c>
      <c r="AZ119" s="484">
        <v>9952.3125057278612</v>
      </c>
      <c r="BA119" s="484">
        <v>9776.4121041367725</v>
      </c>
      <c r="BB119" s="484">
        <v>9621.1416601487417</v>
      </c>
      <c r="BC119" s="484">
        <v>9568.9444535281782</v>
      </c>
      <c r="BD119" s="484">
        <v>9770.8234396746993</v>
      </c>
      <c r="BE119" s="484">
        <v>10300.739062276203</v>
      </c>
      <c r="BF119" s="484">
        <v>11603.111304937031</v>
      </c>
      <c r="BG119" s="484">
        <v>11469.942861037438</v>
      </c>
      <c r="BH119" s="484">
        <v>12876.625712806683</v>
      </c>
      <c r="BI119" s="484">
        <v>13631.547533319945</v>
      </c>
      <c r="BJ119" s="484">
        <v>14519.729114388139</v>
      </c>
      <c r="BK119" s="484">
        <v>15417.478686761307</v>
      </c>
      <c r="BL119" s="484">
        <v>16993.716196959838</v>
      </c>
      <c r="BM119" s="484">
        <v>20742.582868249883</v>
      </c>
      <c r="BN119" s="484">
        <v>22458.347863804564</v>
      </c>
      <c r="BO119" s="484">
        <v>23722.4170677611</v>
      </c>
      <c r="BP119" s="484">
        <v>24349.13431991254</v>
      </c>
      <c r="BQ119" s="484">
        <v>24134.688289969614</v>
      </c>
      <c r="BR119" s="484">
        <v>23875.904531705481</v>
      </c>
      <c r="BS119" s="484">
        <v>23588.078132727762</v>
      </c>
      <c r="BT119" s="484">
        <v>22333.878974721345</v>
      </c>
      <c r="BU119" s="484">
        <v>20900.150274471234</v>
      </c>
      <c r="BV119" s="484">
        <v>18982.37772901875</v>
      </c>
      <c r="BW119" s="484">
        <v>16180.476096134225</v>
      </c>
      <c r="BX119" s="484">
        <v>14421.255436566757</v>
      </c>
      <c r="BY119" s="484">
        <v>13357.894553128677</v>
      </c>
      <c r="BZ119" s="484">
        <v>11894.201676992518</v>
      </c>
      <c r="CA119" s="484">
        <v>11194.524210164627</v>
      </c>
      <c r="CB119" s="484">
        <v>10644.615945349253</v>
      </c>
      <c r="CC119" s="484">
        <v>7727.5435807413905</v>
      </c>
      <c r="CD119" s="484">
        <v>7224.3446533134575</v>
      </c>
      <c r="CE119" s="484">
        <v>7239.4838068440686</v>
      </c>
      <c r="CF119" s="484">
        <v>7290.952459033565</v>
      </c>
      <c r="CG119" s="485">
        <v>7458.739783093627</v>
      </c>
    </row>
    <row r="120" spans="1:85" s="42" customFormat="1" x14ac:dyDescent="0.35">
      <c r="A120" s="104"/>
      <c r="B120" s="201" t="s">
        <v>863</v>
      </c>
      <c r="D120" s="484" t="s">
        <v>615</v>
      </c>
      <c r="E120" s="484" t="s">
        <v>615</v>
      </c>
      <c r="F120" s="484" t="s">
        <v>615</v>
      </c>
      <c r="G120" s="484" t="s">
        <v>615</v>
      </c>
      <c r="H120" s="484" t="s">
        <v>615</v>
      </c>
      <c r="I120" s="484" t="s">
        <v>615</v>
      </c>
      <c r="J120" s="484" t="s">
        <v>615</v>
      </c>
      <c r="K120" s="484" t="s">
        <v>615</v>
      </c>
      <c r="L120" s="484" t="s">
        <v>615</v>
      </c>
      <c r="M120" s="484" t="s">
        <v>615</v>
      </c>
      <c r="N120" s="484" t="s">
        <v>615</v>
      </c>
      <c r="O120" s="484" t="s">
        <v>615</v>
      </c>
      <c r="P120" s="484" t="s">
        <v>615</v>
      </c>
      <c r="Q120" s="484" t="s">
        <v>615</v>
      </c>
      <c r="R120" s="484" t="s">
        <v>615</v>
      </c>
      <c r="S120" s="484" t="s">
        <v>615</v>
      </c>
      <c r="T120" s="484" t="s">
        <v>615</v>
      </c>
      <c r="U120" s="484" t="s">
        <v>615</v>
      </c>
      <c r="V120" s="484" t="s">
        <v>615</v>
      </c>
      <c r="W120" s="484" t="s">
        <v>615</v>
      </c>
      <c r="X120" s="484" t="s">
        <v>615</v>
      </c>
      <c r="Y120" s="484" t="s">
        <v>615</v>
      </c>
      <c r="Z120" s="484" t="s">
        <v>615</v>
      </c>
      <c r="AA120" s="484" t="s">
        <v>615</v>
      </c>
      <c r="AB120" s="484" t="s">
        <v>615</v>
      </c>
      <c r="AC120" s="484" t="s">
        <v>615</v>
      </c>
      <c r="AD120" s="484" t="s">
        <v>615</v>
      </c>
      <c r="AE120" s="484" t="s">
        <v>615</v>
      </c>
      <c r="AF120" s="484" t="s">
        <v>615</v>
      </c>
      <c r="AG120" s="484" t="s">
        <v>615</v>
      </c>
      <c r="AH120" s="484" t="s">
        <v>615</v>
      </c>
      <c r="AI120" s="484" t="s">
        <v>615</v>
      </c>
      <c r="AJ120" s="484" t="s">
        <v>615</v>
      </c>
      <c r="AK120" s="484" t="s">
        <v>615</v>
      </c>
      <c r="AL120" s="484" t="s">
        <v>615</v>
      </c>
      <c r="AM120" s="484" t="s">
        <v>615</v>
      </c>
      <c r="AN120" s="484" t="s">
        <v>615</v>
      </c>
      <c r="AO120" s="484" t="s">
        <v>615</v>
      </c>
      <c r="AP120" s="484" t="s">
        <v>615</v>
      </c>
      <c r="AQ120" s="484" t="s">
        <v>615</v>
      </c>
      <c r="AR120" s="484" t="s">
        <v>615</v>
      </c>
      <c r="AS120" s="484" t="s">
        <v>615</v>
      </c>
      <c r="AT120" s="484" t="s">
        <v>615</v>
      </c>
      <c r="AU120" s="484" t="s">
        <v>615</v>
      </c>
      <c r="AV120" s="484" t="s">
        <v>615</v>
      </c>
      <c r="AW120" s="484" t="s">
        <v>615</v>
      </c>
      <c r="AX120" s="484">
        <v>195.45587105122064</v>
      </c>
      <c r="AY120" s="484">
        <v>180.01521502942373</v>
      </c>
      <c r="AZ120" s="484">
        <v>179.15688984838175</v>
      </c>
      <c r="BA120" s="484">
        <v>169.37285891400938</v>
      </c>
      <c r="BB120" s="484">
        <v>196.9289771763934</v>
      </c>
      <c r="BC120" s="484">
        <v>212.38779434276864</v>
      </c>
      <c r="BD120" s="484">
        <v>227.11382728560849</v>
      </c>
      <c r="BE120" s="484">
        <v>299.1602702664274</v>
      </c>
      <c r="BF120" s="484">
        <v>403.66813253706749</v>
      </c>
      <c r="BG120" s="484">
        <v>511.18647700462714</v>
      </c>
      <c r="BH120" s="484">
        <v>736.30448482679947</v>
      </c>
      <c r="BI120" s="484">
        <v>872.21397156324315</v>
      </c>
      <c r="BJ120" s="484">
        <v>955.65011399492528</v>
      </c>
      <c r="BK120" s="484">
        <v>986.36099604341314</v>
      </c>
      <c r="BL120" s="484">
        <v>878.78868879773677</v>
      </c>
      <c r="BM120" s="484">
        <v>766.80928160042868</v>
      </c>
      <c r="BN120" s="484">
        <v>643.21102168825746</v>
      </c>
      <c r="BO120" s="484">
        <v>670.54083250163012</v>
      </c>
      <c r="BP120" s="484">
        <v>710.29454695739855</v>
      </c>
      <c r="BQ120" s="484">
        <v>751.8394971949084</v>
      </c>
      <c r="BR120" s="484">
        <v>780.36694531557498</v>
      </c>
      <c r="BS120" s="484">
        <v>838.76789465574097</v>
      </c>
      <c r="BT120" s="484">
        <v>858.47386942989237</v>
      </c>
      <c r="BU120" s="484">
        <v>721.39932277949163</v>
      </c>
      <c r="BV120" s="484">
        <v>759.50857624984485</v>
      </c>
      <c r="BW120" s="484">
        <v>797.57317622961671</v>
      </c>
      <c r="BX120" s="484">
        <v>883.6717952908175</v>
      </c>
      <c r="BY120" s="484">
        <v>870.69239657249511</v>
      </c>
      <c r="BZ120" s="484">
        <v>846.47226771463681</v>
      </c>
      <c r="CA120" s="484">
        <v>859.67732763822016</v>
      </c>
      <c r="CB120" s="484">
        <v>796.21743321890426</v>
      </c>
      <c r="CC120" s="484">
        <v>758.20988392085962</v>
      </c>
      <c r="CD120" s="484">
        <v>770.97711688441711</v>
      </c>
      <c r="CE120" s="484">
        <v>798.27155463796998</v>
      </c>
      <c r="CF120" s="484">
        <v>836.481456512504</v>
      </c>
      <c r="CG120" s="485">
        <v>892.81615821519733</v>
      </c>
    </row>
    <row r="121" spans="1:85" s="42" customFormat="1" x14ac:dyDescent="0.35">
      <c r="A121" s="104"/>
      <c r="B121" s="201" t="s">
        <v>864</v>
      </c>
      <c r="D121" s="484" t="s">
        <v>615</v>
      </c>
      <c r="E121" s="484" t="s">
        <v>615</v>
      </c>
      <c r="F121" s="484" t="s">
        <v>615</v>
      </c>
      <c r="G121" s="484" t="s">
        <v>615</v>
      </c>
      <c r="H121" s="484" t="s">
        <v>615</v>
      </c>
      <c r="I121" s="484" t="s">
        <v>615</v>
      </c>
      <c r="J121" s="484" t="s">
        <v>615</v>
      </c>
      <c r="K121" s="484" t="s">
        <v>615</v>
      </c>
      <c r="L121" s="484" t="s">
        <v>615</v>
      </c>
      <c r="M121" s="484" t="s">
        <v>615</v>
      </c>
      <c r="N121" s="484" t="s">
        <v>615</v>
      </c>
      <c r="O121" s="484" t="s">
        <v>615</v>
      </c>
      <c r="P121" s="484" t="s">
        <v>615</v>
      </c>
      <c r="Q121" s="484" t="s">
        <v>615</v>
      </c>
      <c r="R121" s="484" t="s">
        <v>615</v>
      </c>
      <c r="S121" s="484" t="s">
        <v>615</v>
      </c>
      <c r="T121" s="484" t="s">
        <v>615</v>
      </c>
      <c r="U121" s="484" t="s">
        <v>615</v>
      </c>
      <c r="V121" s="484" t="s">
        <v>615</v>
      </c>
      <c r="W121" s="484" t="s">
        <v>615</v>
      </c>
      <c r="X121" s="484" t="s">
        <v>615</v>
      </c>
      <c r="Y121" s="484" t="s">
        <v>615</v>
      </c>
      <c r="Z121" s="484" t="s">
        <v>615</v>
      </c>
      <c r="AA121" s="484" t="s">
        <v>615</v>
      </c>
      <c r="AB121" s="484" t="s">
        <v>615</v>
      </c>
      <c r="AC121" s="484" t="s">
        <v>615</v>
      </c>
      <c r="AD121" s="484" t="s">
        <v>615</v>
      </c>
      <c r="AE121" s="484" t="s">
        <v>615</v>
      </c>
      <c r="AF121" s="484" t="s">
        <v>615</v>
      </c>
      <c r="AG121" s="484" t="s">
        <v>615</v>
      </c>
      <c r="AH121" s="484" t="s">
        <v>615</v>
      </c>
      <c r="AI121" s="484" t="s">
        <v>615</v>
      </c>
      <c r="AJ121" s="484" t="s">
        <v>615</v>
      </c>
      <c r="AK121" s="484" t="s">
        <v>615</v>
      </c>
      <c r="AL121" s="484" t="s">
        <v>615</v>
      </c>
      <c r="AM121" s="484" t="s">
        <v>615</v>
      </c>
      <c r="AN121" s="484" t="s">
        <v>615</v>
      </c>
      <c r="AO121" s="484" t="s">
        <v>615</v>
      </c>
      <c r="AP121" s="484" t="s">
        <v>615</v>
      </c>
      <c r="AQ121" s="484" t="s">
        <v>615</v>
      </c>
      <c r="AR121" s="484" t="s">
        <v>615</v>
      </c>
      <c r="AS121" s="484" t="s">
        <v>615</v>
      </c>
      <c r="AT121" s="484" t="s">
        <v>615</v>
      </c>
      <c r="AU121" s="484" t="s">
        <v>615</v>
      </c>
      <c r="AV121" s="484" t="s">
        <v>615</v>
      </c>
      <c r="AW121" s="484" t="s">
        <v>615</v>
      </c>
      <c r="AX121" s="484">
        <v>1170.9126797527631</v>
      </c>
      <c r="AY121" s="484">
        <v>1142.2843635031059</v>
      </c>
      <c r="AZ121" s="484">
        <v>1160.0435752842664</v>
      </c>
      <c r="BA121" s="484">
        <v>1205.9805999977232</v>
      </c>
      <c r="BB121" s="484">
        <v>1191.0119608858886</v>
      </c>
      <c r="BC121" s="484">
        <v>1172.5556764773364</v>
      </c>
      <c r="BD121" s="484">
        <v>1163.2560424046596</v>
      </c>
      <c r="BE121" s="484">
        <v>1161.5960804244767</v>
      </c>
      <c r="BF121" s="484">
        <v>1185.9014740348487</v>
      </c>
      <c r="BG121" s="484">
        <v>834.70525991768989</v>
      </c>
      <c r="BH121" s="484">
        <v>7491.0825828170982</v>
      </c>
      <c r="BI121" s="484">
        <v>7246.6116787022038</v>
      </c>
      <c r="BJ121" s="484">
        <v>7174.5545963673967</v>
      </c>
      <c r="BK121" s="484">
        <v>7101.4756066101154</v>
      </c>
      <c r="BL121" s="484">
        <v>6792.4318479277217</v>
      </c>
      <c r="BM121" s="484">
        <v>6964.7403652463063</v>
      </c>
      <c r="BN121" s="484">
        <v>6873.9529046512225</v>
      </c>
      <c r="BO121" s="484">
        <v>6966.2706059205984</v>
      </c>
      <c r="BP121" s="484">
        <v>7197.0542315246475</v>
      </c>
      <c r="BQ121" s="484">
        <v>7097.0896947380634</v>
      </c>
      <c r="BR121" s="484">
        <v>7012.8271889783509</v>
      </c>
      <c r="BS121" s="484">
        <v>6834.9752294165646</v>
      </c>
      <c r="BT121" s="484">
        <v>6445.7074474903111</v>
      </c>
      <c r="BU121" s="484">
        <v>6005.0700061101425</v>
      </c>
      <c r="BV121" s="484">
        <v>5467.9915007922436</v>
      </c>
      <c r="BW121" s="484">
        <v>4826.4130584861923</v>
      </c>
      <c r="BX121" s="484">
        <v>4227.0432052695232</v>
      </c>
      <c r="BY121" s="484">
        <v>3957.3455469593227</v>
      </c>
      <c r="BZ121" s="484">
        <v>3558.4494678986262</v>
      </c>
      <c r="CA121" s="484">
        <v>3360.7726716190036</v>
      </c>
      <c r="CB121" s="484">
        <v>3068.3389260199169</v>
      </c>
      <c r="CC121" s="484">
        <v>2289.0452780709575</v>
      </c>
      <c r="CD121" s="484">
        <v>2099.6866928772356</v>
      </c>
      <c r="CE121" s="484">
        <v>2076.2563582169923</v>
      </c>
      <c r="CF121" s="484">
        <v>2071.9176635266249</v>
      </c>
      <c r="CG121" s="485">
        <v>2102.3183413743254</v>
      </c>
    </row>
    <row r="122" spans="1:85" s="42" customFormat="1" ht="26.25" customHeight="1" x14ac:dyDescent="0.35">
      <c r="A122" s="104"/>
      <c r="B122" s="62" t="s">
        <v>823</v>
      </c>
      <c r="D122" s="484">
        <v>0</v>
      </c>
      <c r="E122" s="484">
        <v>0</v>
      </c>
      <c r="F122" s="484">
        <v>0</v>
      </c>
      <c r="G122" s="484">
        <v>0</v>
      </c>
      <c r="H122" s="484">
        <v>0</v>
      </c>
      <c r="I122" s="484">
        <v>0</v>
      </c>
      <c r="J122" s="484">
        <v>0</v>
      </c>
      <c r="K122" s="484">
        <v>0</v>
      </c>
      <c r="L122" s="484">
        <v>0</v>
      </c>
      <c r="M122" s="484">
        <v>0</v>
      </c>
      <c r="N122" s="484">
        <v>0</v>
      </c>
      <c r="O122" s="484">
        <v>0</v>
      </c>
      <c r="P122" s="484">
        <v>0</v>
      </c>
      <c r="Q122" s="484">
        <v>0</v>
      </c>
      <c r="R122" s="484">
        <v>0</v>
      </c>
      <c r="S122" s="484">
        <v>0</v>
      </c>
      <c r="T122" s="484">
        <v>0</v>
      </c>
      <c r="U122" s="484">
        <v>0</v>
      </c>
      <c r="V122" s="484">
        <v>0</v>
      </c>
      <c r="W122" s="484">
        <v>0</v>
      </c>
      <c r="X122" s="484">
        <v>0</v>
      </c>
      <c r="Y122" s="484">
        <v>0</v>
      </c>
      <c r="Z122" s="484">
        <v>0</v>
      </c>
      <c r="AA122" s="484">
        <v>0</v>
      </c>
      <c r="AB122" s="484">
        <v>0</v>
      </c>
      <c r="AC122" s="484">
        <v>0</v>
      </c>
      <c r="AD122" s="484">
        <v>0</v>
      </c>
      <c r="AE122" s="484">
        <v>0</v>
      </c>
      <c r="AF122" s="484">
        <v>0</v>
      </c>
      <c r="AG122" s="484">
        <v>0</v>
      </c>
      <c r="AH122" s="484">
        <v>0</v>
      </c>
      <c r="AI122" s="484">
        <v>0</v>
      </c>
      <c r="AJ122" s="484">
        <v>0</v>
      </c>
      <c r="AK122" s="484">
        <v>0</v>
      </c>
      <c r="AL122" s="484">
        <v>0</v>
      </c>
      <c r="AM122" s="484">
        <v>0</v>
      </c>
      <c r="AN122" s="484">
        <v>0</v>
      </c>
      <c r="AO122" s="484">
        <v>0</v>
      </c>
      <c r="AP122" s="484">
        <v>0</v>
      </c>
      <c r="AQ122" s="484">
        <v>0</v>
      </c>
      <c r="AR122" s="484">
        <v>0</v>
      </c>
      <c r="AS122" s="484">
        <v>0</v>
      </c>
      <c r="AT122" s="484">
        <v>0</v>
      </c>
      <c r="AU122" s="484">
        <v>7834.2585343496248</v>
      </c>
      <c r="AV122" s="484">
        <v>8933.3124275306018</v>
      </c>
      <c r="AW122" s="484">
        <v>9672.2162747470175</v>
      </c>
      <c r="AX122" s="484">
        <v>9968.7460557872673</v>
      </c>
      <c r="AY122" s="484">
        <v>10114.507392293372</v>
      </c>
      <c r="AZ122" s="484">
        <v>10021.659697079389</v>
      </c>
      <c r="BA122" s="484">
        <v>9782.5144408312608</v>
      </c>
      <c r="BB122" s="484">
        <v>9433.9323814594663</v>
      </c>
      <c r="BC122" s="484">
        <v>9221.4787592066969</v>
      </c>
      <c r="BD122" s="484">
        <v>8994.8941136730446</v>
      </c>
      <c r="BE122" s="484">
        <v>8805.9871041189763</v>
      </c>
      <c r="BF122" s="484">
        <v>8742.4251672734408</v>
      </c>
      <c r="BG122" s="484">
        <v>8133.5547405714815</v>
      </c>
      <c r="BH122" s="484">
        <v>581.52336195071382</v>
      </c>
      <c r="BI122" s="484">
        <v>594.98589237003421</v>
      </c>
      <c r="BJ122" s="484">
        <v>535.40905025336906</v>
      </c>
      <c r="BK122" s="484">
        <v>490.62363974898705</v>
      </c>
      <c r="BL122" s="484">
        <v>512.63439679869839</v>
      </c>
      <c r="BM122" s="484">
        <v>560.71920960851969</v>
      </c>
      <c r="BN122" s="484">
        <v>569.50165556164688</v>
      </c>
      <c r="BO122" s="484">
        <v>606.82144594970782</v>
      </c>
      <c r="BP122" s="484">
        <v>614.69460574486334</v>
      </c>
      <c r="BQ122" s="484">
        <v>635.50846980009817</v>
      </c>
      <c r="BR122" s="484">
        <v>751.93292062848047</v>
      </c>
      <c r="BS122" s="484">
        <v>831.69031145160852</v>
      </c>
      <c r="BT122" s="484">
        <v>706.95919275543395</v>
      </c>
      <c r="BU122" s="484">
        <v>796.26994984637236</v>
      </c>
      <c r="BV122" s="484">
        <v>665.31895252534798</v>
      </c>
      <c r="BW122" s="484">
        <v>605.41427618506555</v>
      </c>
      <c r="BX122" s="484">
        <v>527.74475437758724</v>
      </c>
      <c r="BY122" s="484">
        <v>584.90681163792112</v>
      </c>
      <c r="BZ122" s="484">
        <v>628.84166608245539</v>
      </c>
      <c r="CA122" s="484">
        <v>732.16679021680397</v>
      </c>
      <c r="CB122" s="484">
        <v>648.81436884381219</v>
      </c>
      <c r="CC122" s="484">
        <v>591.7971255620912</v>
      </c>
      <c r="CD122" s="484">
        <v>588.38055478064007</v>
      </c>
      <c r="CE122" s="484">
        <v>585.61042359008241</v>
      </c>
      <c r="CF122" s="484">
        <v>573.67833447240798</v>
      </c>
      <c r="CG122" s="485">
        <v>560.34881177893055</v>
      </c>
    </row>
    <row r="123" spans="1:85" s="42" customFormat="1" x14ac:dyDescent="0.35">
      <c r="A123" s="104"/>
      <c r="B123" s="201" t="s">
        <v>865</v>
      </c>
      <c r="D123" s="484" t="s">
        <v>615</v>
      </c>
      <c r="E123" s="484" t="s">
        <v>615</v>
      </c>
      <c r="F123" s="484" t="s">
        <v>615</v>
      </c>
      <c r="G123" s="484" t="s">
        <v>615</v>
      </c>
      <c r="H123" s="484" t="s">
        <v>615</v>
      </c>
      <c r="I123" s="484" t="s">
        <v>615</v>
      </c>
      <c r="J123" s="484" t="s">
        <v>615</v>
      </c>
      <c r="K123" s="484" t="s">
        <v>615</v>
      </c>
      <c r="L123" s="484" t="s">
        <v>615</v>
      </c>
      <c r="M123" s="484" t="s">
        <v>615</v>
      </c>
      <c r="N123" s="484" t="s">
        <v>615</v>
      </c>
      <c r="O123" s="484" t="s">
        <v>615</v>
      </c>
      <c r="P123" s="484" t="s">
        <v>615</v>
      </c>
      <c r="Q123" s="484" t="s">
        <v>615</v>
      </c>
      <c r="R123" s="484" t="s">
        <v>615</v>
      </c>
      <c r="S123" s="484" t="s">
        <v>615</v>
      </c>
      <c r="T123" s="484" t="s">
        <v>615</v>
      </c>
      <c r="U123" s="484" t="s">
        <v>615</v>
      </c>
      <c r="V123" s="484" t="s">
        <v>615</v>
      </c>
      <c r="W123" s="484" t="s">
        <v>615</v>
      </c>
      <c r="X123" s="484" t="s">
        <v>615</v>
      </c>
      <c r="Y123" s="484" t="s">
        <v>615</v>
      </c>
      <c r="Z123" s="484" t="s">
        <v>615</v>
      </c>
      <c r="AA123" s="484" t="s">
        <v>615</v>
      </c>
      <c r="AB123" s="484" t="s">
        <v>615</v>
      </c>
      <c r="AC123" s="484" t="s">
        <v>615</v>
      </c>
      <c r="AD123" s="484" t="s">
        <v>615</v>
      </c>
      <c r="AE123" s="484" t="s">
        <v>615</v>
      </c>
      <c r="AF123" s="484" t="s">
        <v>615</v>
      </c>
      <c r="AG123" s="484" t="s">
        <v>615</v>
      </c>
      <c r="AH123" s="484" t="s">
        <v>615</v>
      </c>
      <c r="AI123" s="484" t="s">
        <v>615</v>
      </c>
      <c r="AJ123" s="484" t="s">
        <v>615</v>
      </c>
      <c r="AK123" s="484" t="s">
        <v>615</v>
      </c>
      <c r="AL123" s="484" t="s">
        <v>615</v>
      </c>
      <c r="AM123" s="484" t="s">
        <v>615</v>
      </c>
      <c r="AN123" s="484" t="s">
        <v>615</v>
      </c>
      <c r="AO123" s="484" t="s">
        <v>615</v>
      </c>
      <c r="AP123" s="484" t="s">
        <v>615</v>
      </c>
      <c r="AQ123" s="484" t="s">
        <v>615</v>
      </c>
      <c r="AR123" s="484" t="s">
        <v>615</v>
      </c>
      <c r="AS123" s="484" t="s">
        <v>615</v>
      </c>
      <c r="AT123" s="484" t="s">
        <v>615</v>
      </c>
      <c r="AU123" s="484">
        <v>6684.150372394668</v>
      </c>
      <c r="AV123" s="484">
        <v>7589.5303146289798</v>
      </c>
      <c r="AW123" s="484">
        <v>8200.5601413251425</v>
      </c>
      <c r="AX123" s="484">
        <v>8443.2747597705165</v>
      </c>
      <c r="AY123" s="484">
        <v>8561.1604591073647</v>
      </c>
      <c r="AZ123" s="484">
        <v>8492.7896821322011</v>
      </c>
      <c r="BA123" s="484">
        <v>8318.931085065542</v>
      </c>
      <c r="BB123" s="484">
        <v>7973.8231090910731</v>
      </c>
      <c r="BC123" s="484">
        <v>7733.2295826996778</v>
      </c>
      <c r="BD123" s="484">
        <v>7457.523297941013</v>
      </c>
      <c r="BE123" s="484">
        <v>7239.4743930579216</v>
      </c>
      <c r="BF123" s="484">
        <v>7111.4783535902088</v>
      </c>
      <c r="BG123" s="484">
        <v>6526.5935102463663</v>
      </c>
      <c r="BH123" s="484" t="s">
        <v>615</v>
      </c>
      <c r="BI123" s="484" t="s">
        <v>615</v>
      </c>
      <c r="BJ123" s="484" t="s">
        <v>615</v>
      </c>
      <c r="BK123" s="484" t="s">
        <v>615</v>
      </c>
      <c r="BL123" s="484" t="s">
        <v>615</v>
      </c>
      <c r="BM123" s="484" t="s">
        <v>615</v>
      </c>
      <c r="BN123" s="484" t="s">
        <v>615</v>
      </c>
      <c r="BO123" s="484" t="s">
        <v>615</v>
      </c>
      <c r="BP123" s="484" t="s">
        <v>615</v>
      </c>
      <c r="BQ123" s="484" t="s">
        <v>615</v>
      </c>
      <c r="BR123" s="484" t="s">
        <v>615</v>
      </c>
      <c r="BS123" s="484" t="s">
        <v>615</v>
      </c>
      <c r="BT123" s="484" t="s">
        <v>615</v>
      </c>
      <c r="BU123" s="484" t="s">
        <v>615</v>
      </c>
      <c r="BV123" s="484" t="s">
        <v>615</v>
      </c>
      <c r="BW123" s="484" t="s">
        <v>615</v>
      </c>
      <c r="BX123" s="484" t="s">
        <v>615</v>
      </c>
      <c r="BY123" s="484" t="s">
        <v>615</v>
      </c>
      <c r="BZ123" s="484" t="s">
        <v>615</v>
      </c>
      <c r="CA123" s="484" t="s">
        <v>615</v>
      </c>
      <c r="CB123" s="484" t="s">
        <v>615</v>
      </c>
      <c r="CC123" s="484" t="s">
        <v>615</v>
      </c>
      <c r="CD123" s="484" t="s">
        <v>615</v>
      </c>
      <c r="CE123" s="484" t="s">
        <v>615</v>
      </c>
      <c r="CF123" s="484" t="s">
        <v>615</v>
      </c>
      <c r="CG123" s="485" t="s">
        <v>615</v>
      </c>
    </row>
    <row r="124" spans="1:85" s="42" customFormat="1" x14ac:dyDescent="0.35">
      <c r="A124" s="104"/>
      <c r="B124" s="201" t="s">
        <v>866</v>
      </c>
      <c r="D124" s="484" t="s">
        <v>615</v>
      </c>
      <c r="E124" s="484" t="s">
        <v>615</v>
      </c>
      <c r="F124" s="484" t="s">
        <v>615</v>
      </c>
      <c r="G124" s="484" t="s">
        <v>615</v>
      </c>
      <c r="H124" s="484" t="s">
        <v>615</v>
      </c>
      <c r="I124" s="484" t="s">
        <v>615</v>
      </c>
      <c r="J124" s="484" t="s">
        <v>615</v>
      </c>
      <c r="K124" s="484" t="s">
        <v>615</v>
      </c>
      <c r="L124" s="484" t="s">
        <v>615</v>
      </c>
      <c r="M124" s="484" t="s">
        <v>615</v>
      </c>
      <c r="N124" s="484" t="s">
        <v>615</v>
      </c>
      <c r="O124" s="484" t="s">
        <v>615</v>
      </c>
      <c r="P124" s="484" t="s">
        <v>615</v>
      </c>
      <c r="Q124" s="484" t="s">
        <v>615</v>
      </c>
      <c r="R124" s="484" t="s">
        <v>615</v>
      </c>
      <c r="S124" s="484" t="s">
        <v>615</v>
      </c>
      <c r="T124" s="484" t="s">
        <v>615</v>
      </c>
      <c r="U124" s="484" t="s">
        <v>615</v>
      </c>
      <c r="V124" s="484" t="s">
        <v>615</v>
      </c>
      <c r="W124" s="484" t="s">
        <v>615</v>
      </c>
      <c r="X124" s="484" t="s">
        <v>615</v>
      </c>
      <c r="Y124" s="484" t="s">
        <v>615</v>
      </c>
      <c r="Z124" s="484" t="s">
        <v>615</v>
      </c>
      <c r="AA124" s="484" t="s">
        <v>615</v>
      </c>
      <c r="AB124" s="484" t="s">
        <v>615</v>
      </c>
      <c r="AC124" s="484" t="s">
        <v>615</v>
      </c>
      <c r="AD124" s="484" t="s">
        <v>615</v>
      </c>
      <c r="AE124" s="484" t="s">
        <v>615</v>
      </c>
      <c r="AF124" s="484" t="s">
        <v>615</v>
      </c>
      <c r="AG124" s="484" t="s">
        <v>615</v>
      </c>
      <c r="AH124" s="484" t="s">
        <v>615</v>
      </c>
      <c r="AI124" s="484" t="s">
        <v>615</v>
      </c>
      <c r="AJ124" s="484" t="s">
        <v>615</v>
      </c>
      <c r="AK124" s="484" t="s">
        <v>615</v>
      </c>
      <c r="AL124" s="484" t="s">
        <v>615</v>
      </c>
      <c r="AM124" s="484" t="s">
        <v>615</v>
      </c>
      <c r="AN124" s="484" t="s">
        <v>615</v>
      </c>
      <c r="AO124" s="484" t="s">
        <v>615</v>
      </c>
      <c r="AP124" s="484" t="s">
        <v>615</v>
      </c>
      <c r="AQ124" s="484" t="s">
        <v>615</v>
      </c>
      <c r="AR124" s="484" t="s">
        <v>615</v>
      </c>
      <c r="AS124" s="484" t="s">
        <v>615</v>
      </c>
      <c r="AT124" s="484" t="s">
        <v>615</v>
      </c>
      <c r="AU124" s="484">
        <v>390.56547362375852</v>
      </c>
      <c r="AV124" s="484">
        <v>447.1322501016557</v>
      </c>
      <c r="AW124" s="484">
        <v>470.86627503375627</v>
      </c>
      <c r="AX124" s="484">
        <v>495.95469666655066</v>
      </c>
      <c r="AY124" s="484">
        <v>504.63096114641576</v>
      </c>
      <c r="AZ124" s="484">
        <v>504.60217011027981</v>
      </c>
      <c r="BA124" s="484">
        <v>499.78301133060967</v>
      </c>
      <c r="BB124" s="484">
        <v>489.98638330643359</v>
      </c>
      <c r="BC124" s="484">
        <v>486.71771922467849</v>
      </c>
      <c r="BD124" s="484">
        <v>485.44583184627874</v>
      </c>
      <c r="BE124" s="484">
        <v>483.3826195373145</v>
      </c>
      <c r="BF124" s="484">
        <v>489.62986032001999</v>
      </c>
      <c r="BG124" s="484">
        <v>491.24897388951103</v>
      </c>
      <c r="BH124" s="484" t="s">
        <v>615</v>
      </c>
      <c r="BI124" s="484" t="s">
        <v>615</v>
      </c>
      <c r="BJ124" s="484" t="s">
        <v>615</v>
      </c>
      <c r="BK124" s="484" t="s">
        <v>615</v>
      </c>
      <c r="BL124" s="484" t="s">
        <v>615</v>
      </c>
      <c r="BM124" s="484" t="s">
        <v>615</v>
      </c>
      <c r="BN124" s="484" t="s">
        <v>615</v>
      </c>
      <c r="BO124" s="484" t="s">
        <v>615</v>
      </c>
      <c r="BP124" s="484" t="s">
        <v>615</v>
      </c>
      <c r="BQ124" s="484" t="s">
        <v>615</v>
      </c>
      <c r="BR124" s="484" t="s">
        <v>615</v>
      </c>
      <c r="BS124" s="484" t="s">
        <v>615</v>
      </c>
      <c r="BT124" s="484" t="s">
        <v>615</v>
      </c>
      <c r="BU124" s="484" t="s">
        <v>615</v>
      </c>
      <c r="BV124" s="484" t="s">
        <v>615</v>
      </c>
      <c r="BW124" s="484" t="s">
        <v>615</v>
      </c>
      <c r="BX124" s="484" t="s">
        <v>615</v>
      </c>
      <c r="BY124" s="484" t="s">
        <v>615</v>
      </c>
      <c r="BZ124" s="484" t="s">
        <v>615</v>
      </c>
      <c r="CA124" s="484" t="s">
        <v>615</v>
      </c>
      <c r="CB124" s="484" t="s">
        <v>615</v>
      </c>
      <c r="CC124" s="484" t="s">
        <v>615</v>
      </c>
      <c r="CD124" s="484" t="s">
        <v>615</v>
      </c>
      <c r="CE124" s="484" t="s">
        <v>615</v>
      </c>
      <c r="CF124" s="484" t="s">
        <v>615</v>
      </c>
      <c r="CG124" s="485" t="s">
        <v>615</v>
      </c>
    </row>
    <row r="125" spans="1:85" s="78" customFormat="1" ht="24.75" customHeight="1" thickBot="1" x14ac:dyDescent="0.3">
      <c r="A125" s="639"/>
      <c r="B125" s="602" t="s">
        <v>867</v>
      </c>
      <c r="C125" s="203"/>
      <c r="D125" s="499" t="s">
        <v>615</v>
      </c>
      <c r="E125" s="499" t="s">
        <v>615</v>
      </c>
      <c r="F125" s="499" t="s">
        <v>615</v>
      </c>
      <c r="G125" s="499" t="s">
        <v>615</v>
      </c>
      <c r="H125" s="499" t="s">
        <v>615</v>
      </c>
      <c r="I125" s="499" t="s">
        <v>615</v>
      </c>
      <c r="J125" s="499" t="s">
        <v>615</v>
      </c>
      <c r="K125" s="499" t="s">
        <v>615</v>
      </c>
      <c r="L125" s="499" t="s">
        <v>615</v>
      </c>
      <c r="M125" s="499" t="s">
        <v>615</v>
      </c>
      <c r="N125" s="499" t="s">
        <v>615</v>
      </c>
      <c r="O125" s="499" t="s">
        <v>615</v>
      </c>
      <c r="P125" s="499" t="s">
        <v>615</v>
      </c>
      <c r="Q125" s="499" t="s">
        <v>615</v>
      </c>
      <c r="R125" s="499" t="s">
        <v>615</v>
      </c>
      <c r="S125" s="499" t="s">
        <v>615</v>
      </c>
      <c r="T125" s="499" t="s">
        <v>615</v>
      </c>
      <c r="U125" s="499" t="s">
        <v>615</v>
      </c>
      <c r="V125" s="499" t="s">
        <v>615</v>
      </c>
      <c r="W125" s="499" t="s">
        <v>615</v>
      </c>
      <c r="X125" s="499" t="s">
        <v>615</v>
      </c>
      <c r="Y125" s="499" t="s">
        <v>615</v>
      </c>
      <c r="Z125" s="499" t="s">
        <v>615</v>
      </c>
      <c r="AA125" s="499" t="s">
        <v>615</v>
      </c>
      <c r="AB125" s="499" t="s">
        <v>615</v>
      </c>
      <c r="AC125" s="499" t="s">
        <v>615</v>
      </c>
      <c r="AD125" s="499" t="s">
        <v>615</v>
      </c>
      <c r="AE125" s="499" t="s">
        <v>615</v>
      </c>
      <c r="AF125" s="499" t="s">
        <v>615</v>
      </c>
      <c r="AG125" s="499" t="s">
        <v>615</v>
      </c>
      <c r="AH125" s="499" t="s">
        <v>615</v>
      </c>
      <c r="AI125" s="499" t="s">
        <v>615</v>
      </c>
      <c r="AJ125" s="499" t="s">
        <v>615</v>
      </c>
      <c r="AK125" s="499" t="s">
        <v>615</v>
      </c>
      <c r="AL125" s="499" t="s">
        <v>615</v>
      </c>
      <c r="AM125" s="499" t="s">
        <v>615</v>
      </c>
      <c r="AN125" s="499" t="s">
        <v>615</v>
      </c>
      <c r="AO125" s="499" t="s">
        <v>615</v>
      </c>
      <c r="AP125" s="499" t="s">
        <v>615</v>
      </c>
      <c r="AQ125" s="499" t="s">
        <v>615</v>
      </c>
      <c r="AR125" s="499" t="s">
        <v>615</v>
      </c>
      <c r="AS125" s="499" t="s">
        <v>615</v>
      </c>
      <c r="AT125" s="499" t="s">
        <v>615</v>
      </c>
      <c r="AU125" s="499">
        <v>759.54268833119795</v>
      </c>
      <c r="AV125" s="499">
        <v>896.64986279996583</v>
      </c>
      <c r="AW125" s="499">
        <v>1000.7898583881178</v>
      </c>
      <c r="AX125" s="499">
        <v>1029.5165993502003</v>
      </c>
      <c r="AY125" s="499">
        <v>1048.7159720395916</v>
      </c>
      <c r="AZ125" s="499">
        <v>1024.2678448369086</v>
      </c>
      <c r="BA125" s="499">
        <v>963.80034443510692</v>
      </c>
      <c r="BB125" s="499">
        <v>970.12288906195874</v>
      </c>
      <c r="BC125" s="499">
        <v>1001.5314572823409</v>
      </c>
      <c r="BD125" s="499">
        <v>1051.9249838857536</v>
      </c>
      <c r="BE125" s="499">
        <v>1083.1300915237407</v>
      </c>
      <c r="BF125" s="499">
        <v>1141.3169533632117</v>
      </c>
      <c r="BG125" s="499">
        <v>1115.7122564356048</v>
      </c>
      <c r="BH125" s="499">
        <v>581.52336195071382</v>
      </c>
      <c r="BI125" s="499">
        <v>594.98589237003421</v>
      </c>
      <c r="BJ125" s="499">
        <v>535.40905025336906</v>
      </c>
      <c r="BK125" s="499">
        <v>490.62363974898705</v>
      </c>
      <c r="BL125" s="499">
        <v>512.63439679869839</v>
      </c>
      <c r="BM125" s="499">
        <v>560.71920960851969</v>
      </c>
      <c r="BN125" s="499">
        <v>569.50165556164688</v>
      </c>
      <c r="BO125" s="499">
        <v>606.82144594970782</v>
      </c>
      <c r="BP125" s="499">
        <v>614.69460574486334</v>
      </c>
      <c r="BQ125" s="499">
        <v>635.50846980009817</v>
      </c>
      <c r="BR125" s="499">
        <v>751.93292062848047</v>
      </c>
      <c r="BS125" s="499">
        <v>831.69031145160852</v>
      </c>
      <c r="BT125" s="499">
        <v>706.95919275543395</v>
      </c>
      <c r="BU125" s="499">
        <v>796.26994984637236</v>
      </c>
      <c r="BV125" s="499">
        <v>665.31895252534798</v>
      </c>
      <c r="BW125" s="499">
        <v>605.41427618506555</v>
      </c>
      <c r="BX125" s="499">
        <v>527.74475437758724</v>
      </c>
      <c r="BY125" s="499">
        <v>584.90681163792112</v>
      </c>
      <c r="BZ125" s="499">
        <v>628.84166608245539</v>
      </c>
      <c r="CA125" s="499">
        <v>732.16679021680397</v>
      </c>
      <c r="CB125" s="499">
        <v>648.81436884381219</v>
      </c>
      <c r="CC125" s="499">
        <v>591.7971255620912</v>
      </c>
      <c r="CD125" s="499">
        <v>588.38055478064007</v>
      </c>
      <c r="CE125" s="499">
        <v>585.61042359008241</v>
      </c>
      <c r="CF125" s="499">
        <v>573.67833447240798</v>
      </c>
      <c r="CG125" s="500">
        <v>560.34881177893055</v>
      </c>
    </row>
    <row r="126" spans="1:85" s="42" customFormat="1" ht="39.75" customHeight="1" x14ac:dyDescent="0.35">
      <c r="A126" s="640"/>
      <c r="B126" s="520" t="s">
        <v>871</v>
      </c>
      <c r="C126" s="641"/>
      <c r="D126" s="504" t="s">
        <v>644</v>
      </c>
      <c r="E126" s="504" t="s">
        <v>645</v>
      </c>
      <c r="F126" s="504" t="s">
        <v>646</v>
      </c>
      <c r="G126" s="504" t="s">
        <v>647</v>
      </c>
      <c r="H126" s="504" t="s">
        <v>648</v>
      </c>
      <c r="I126" s="504" t="s">
        <v>649</v>
      </c>
      <c r="J126" s="504" t="s">
        <v>650</v>
      </c>
      <c r="K126" s="504" t="s">
        <v>651</v>
      </c>
      <c r="L126" s="504" t="s">
        <v>652</v>
      </c>
      <c r="M126" s="504" t="s">
        <v>653</v>
      </c>
      <c r="N126" s="504" t="s">
        <v>654</v>
      </c>
      <c r="O126" s="504" t="s">
        <v>655</v>
      </c>
      <c r="P126" s="504" t="s">
        <v>656</v>
      </c>
      <c r="Q126" s="504" t="s">
        <v>657</v>
      </c>
      <c r="R126" s="504" t="s">
        <v>658</v>
      </c>
      <c r="S126" s="504" t="s">
        <v>659</v>
      </c>
      <c r="T126" s="504" t="s">
        <v>660</v>
      </c>
      <c r="U126" s="504" t="s">
        <v>661</v>
      </c>
      <c r="V126" s="504" t="s">
        <v>662</v>
      </c>
      <c r="W126" s="504" t="s">
        <v>663</v>
      </c>
      <c r="X126" s="504" t="s">
        <v>664</v>
      </c>
      <c r="Y126" s="504" t="s">
        <v>665</v>
      </c>
      <c r="Z126" s="504" t="s">
        <v>666</v>
      </c>
      <c r="AA126" s="504" t="s">
        <v>667</v>
      </c>
      <c r="AB126" s="504" t="s">
        <v>668</v>
      </c>
      <c r="AC126" s="504" t="s">
        <v>669</v>
      </c>
      <c r="AD126" s="504" t="s">
        <v>670</v>
      </c>
      <c r="AE126" s="504" t="s">
        <v>671</v>
      </c>
      <c r="AF126" s="504" t="s">
        <v>672</v>
      </c>
      <c r="AG126" s="504" t="s">
        <v>673</v>
      </c>
      <c r="AH126" s="504" t="s">
        <v>674</v>
      </c>
      <c r="AI126" s="504" t="s">
        <v>675</v>
      </c>
      <c r="AJ126" s="504" t="s">
        <v>676</v>
      </c>
      <c r="AK126" s="504" t="s">
        <v>677</v>
      </c>
      <c r="AL126" s="504" t="s">
        <v>678</v>
      </c>
      <c r="AM126" s="504" t="s">
        <v>679</v>
      </c>
      <c r="AN126" s="504" t="s">
        <v>680</v>
      </c>
      <c r="AO126" s="504" t="s">
        <v>681</v>
      </c>
      <c r="AP126" s="504" t="s">
        <v>682</v>
      </c>
      <c r="AQ126" s="504" t="s">
        <v>683</v>
      </c>
      <c r="AR126" s="504" t="s">
        <v>684</v>
      </c>
      <c r="AS126" s="504" t="s">
        <v>685</v>
      </c>
      <c r="AT126" s="504" t="s">
        <v>686</v>
      </c>
      <c r="AU126" s="504" t="s">
        <v>687</v>
      </c>
      <c r="AV126" s="504" t="s">
        <v>688</v>
      </c>
      <c r="AW126" s="504" t="s">
        <v>689</v>
      </c>
      <c r="AX126" s="504" t="s">
        <v>690</v>
      </c>
      <c r="AY126" s="504" t="s">
        <v>691</v>
      </c>
      <c r="AZ126" s="504" t="s">
        <v>692</v>
      </c>
      <c r="BA126" s="504" t="s">
        <v>693</v>
      </c>
      <c r="BB126" s="504" t="s">
        <v>694</v>
      </c>
      <c r="BC126" s="504" t="s">
        <v>695</v>
      </c>
      <c r="BD126" s="504" t="s">
        <v>696</v>
      </c>
      <c r="BE126" s="504" t="s">
        <v>697</v>
      </c>
      <c r="BF126" s="504" t="s">
        <v>698</v>
      </c>
      <c r="BG126" s="504" t="s">
        <v>699</v>
      </c>
      <c r="BH126" s="504" t="s">
        <v>700</v>
      </c>
      <c r="BI126" s="504" t="s">
        <v>701</v>
      </c>
      <c r="BJ126" s="504" t="s">
        <v>702</v>
      </c>
      <c r="BK126" s="504" t="s">
        <v>703</v>
      </c>
      <c r="BL126" s="504" t="s">
        <v>704</v>
      </c>
      <c r="BM126" s="504" t="s">
        <v>705</v>
      </c>
      <c r="BN126" s="504" t="s">
        <v>706</v>
      </c>
      <c r="BO126" s="504" t="s">
        <v>707</v>
      </c>
      <c r="BP126" s="504" t="s">
        <v>708</v>
      </c>
      <c r="BQ126" s="504" t="s">
        <v>709</v>
      </c>
      <c r="BR126" s="504" t="s">
        <v>710</v>
      </c>
      <c r="BS126" s="504" t="s">
        <v>711</v>
      </c>
      <c r="BT126" s="504" t="s">
        <v>712</v>
      </c>
      <c r="BU126" s="504" t="s">
        <v>713</v>
      </c>
      <c r="BV126" s="504" t="s">
        <v>714</v>
      </c>
      <c r="BW126" s="504" t="s">
        <v>715</v>
      </c>
      <c r="BX126" s="504" t="s">
        <v>716</v>
      </c>
      <c r="BY126" s="504" t="s">
        <v>717</v>
      </c>
      <c r="BZ126" s="504" t="s">
        <v>718</v>
      </c>
      <c r="CA126" s="504" t="s">
        <v>719</v>
      </c>
      <c r="CB126" s="504" t="s">
        <v>720</v>
      </c>
      <c r="CC126" s="504" t="s">
        <v>721</v>
      </c>
      <c r="CD126" s="504" t="s">
        <v>722</v>
      </c>
      <c r="CE126" s="504" t="s">
        <v>723</v>
      </c>
      <c r="CF126" s="504" t="s">
        <v>724</v>
      </c>
      <c r="CG126" s="505" t="s">
        <v>725</v>
      </c>
    </row>
    <row r="127" spans="1:85" s="107" customFormat="1" ht="26.25" customHeight="1" x14ac:dyDescent="0.35">
      <c r="A127" s="501"/>
      <c r="B127" s="107" t="s">
        <v>260</v>
      </c>
      <c r="D127" s="480"/>
      <c r="E127" s="480"/>
      <c r="F127" s="480"/>
      <c r="G127" s="480"/>
      <c r="H127" s="480"/>
      <c r="I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480"/>
      <c r="AH127" s="480">
        <v>3408</v>
      </c>
      <c r="AI127" s="480">
        <v>3314</v>
      </c>
      <c r="AJ127" s="480">
        <v>3556</v>
      </c>
      <c r="AK127" s="480">
        <v>4151</v>
      </c>
      <c r="AL127" s="480">
        <v>4431</v>
      </c>
      <c r="AM127" s="480">
        <v>4750</v>
      </c>
      <c r="AN127" s="480">
        <v>4825</v>
      </c>
      <c r="AO127" s="480">
        <v>4860</v>
      </c>
      <c r="AP127" s="480">
        <v>4900</v>
      </c>
      <c r="AQ127" s="480">
        <v>4860</v>
      </c>
      <c r="AR127" s="480">
        <v>3996</v>
      </c>
      <c r="AS127" s="480">
        <v>3886</v>
      </c>
      <c r="AT127" s="480">
        <v>3950</v>
      </c>
      <c r="AU127" s="480">
        <v>4120</v>
      </c>
      <c r="AV127" s="480">
        <v>4380</v>
      </c>
      <c r="AW127" s="480">
        <v>4601</v>
      </c>
      <c r="AX127" s="480">
        <v>4692</v>
      </c>
      <c r="AY127" s="480">
        <v>4757</v>
      </c>
      <c r="AZ127" s="480">
        <v>4740</v>
      </c>
      <c r="BA127" s="480">
        <v>4588</v>
      </c>
      <c r="BB127" s="480">
        <v>4423</v>
      </c>
      <c r="BC127" s="480">
        <v>4187</v>
      </c>
      <c r="BD127" s="480">
        <v>3946</v>
      </c>
      <c r="BE127" s="480">
        <v>3846</v>
      </c>
      <c r="BF127" s="480">
        <v>3807</v>
      </c>
      <c r="BG127" s="480">
        <v>3812</v>
      </c>
      <c r="BH127" s="480">
        <v>3940</v>
      </c>
      <c r="BI127" s="480">
        <v>3986</v>
      </c>
      <c r="BJ127" s="480">
        <v>4021</v>
      </c>
      <c r="BK127" s="480">
        <v>4036</v>
      </c>
      <c r="BL127" s="480">
        <v>4166</v>
      </c>
      <c r="BM127" s="480">
        <v>4547</v>
      </c>
      <c r="BN127" s="480">
        <v>4798</v>
      </c>
      <c r="BO127" s="480">
        <v>4932</v>
      </c>
      <c r="BP127" s="480">
        <v>5053</v>
      </c>
      <c r="BQ127" s="480">
        <v>5026</v>
      </c>
      <c r="BR127" s="480">
        <v>4921</v>
      </c>
      <c r="BS127" s="480">
        <v>4777</v>
      </c>
      <c r="BT127" s="480">
        <v>4594</v>
      </c>
      <c r="BU127" s="480">
        <v>4371</v>
      </c>
      <c r="BV127" s="480">
        <v>3984</v>
      </c>
      <c r="BW127" s="480">
        <v>3394</v>
      </c>
      <c r="BX127" s="480">
        <v>3008</v>
      </c>
      <c r="BY127" s="480">
        <v>2733</v>
      </c>
      <c r="BZ127" s="480">
        <v>2509</v>
      </c>
      <c r="CA127" s="480">
        <v>2350</v>
      </c>
      <c r="CB127" s="480">
        <v>2056</v>
      </c>
      <c r="CC127" s="480">
        <v>1504</v>
      </c>
      <c r="CD127" s="480">
        <v>1373</v>
      </c>
      <c r="CE127" s="480">
        <v>1358</v>
      </c>
      <c r="CF127" s="480">
        <v>1357</v>
      </c>
      <c r="CG127" s="482">
        <v>1366</v>
      </c>
    </row>
    <row r="128" spans="1:85" s="42" customFormat="1" x14ac:dyDescent="0.35">
      <c r="A128" s="632"/>
      <c r="B128" s="628" t="s">
        <v>872</v>
      </c>
      <c r="D128" s="484"/>
      <c r="E128" s="484"/>
      <c r="F128" s="484"/>
      <c r="G128" s="484"/>
      <c r="H128" s="484"/>
      <c r="I128" s="484"/>
      <c r="J128" s="484"/>
      <c r="K128" s="484"/>
      <c r="L128" s="484"/>
      <c r="M128" s="484"/>
      <c r="N128" s="484"/>
      <c r="O128" s="484"/>
      <c r="P128" s="484"/>
      <c r="Q128" s="484"/>
      <c r="R128" s="484"/>
      <c r="S128" s="484"/>
      <c r="T128" s="484"/>
      <c r="U128" s="484"/>
      <c r="V128" s="484"/>
      <c r="W128" s="484"/>
      <c r="X128" s="484"/>
      <c r="Y128" s="484"/>
      <c r="Z128" s="484"/>
      <c r="AA128" s="484"/>
      <c r="AB128" s="484"/>
      <c r="AC128" s="484"/>
      <c r="AD128" s="484"/>
      <c r="AE128" s="484"/>
      <c r="AF128" s="484"/>
      <c r="AG128" s="484"/>
      <c r="AH128" s="484"/>
      <c r="AI128" s="484"/>
      <c r="AJ128" s="484"/>
      <c r="AK128" s="484"/>
      <c r="AL128" s="484"/>
      <c r="AM128" s="484"/>
      <c r="AN128" s="484"/>
      <c r="AO128" s="484"/>
      <c r="AP128" s="484"/>
      <c r="AQ128" s="484"/>
      <c r="AR128" s="484"/>
      <c r="AS128" s="484"/>
      <c r="AT128" s="484"/>
      <c r="AU128" s="484"/>
      <c r="AV128" s="484"/>
      <c r="AW128" s="484"/>
      <c r="AX128" s="484"/>
      <c r="AY128" s="484"/>
      <c r="AZ128" s="484"/>
      <c r="BA128" s="484"/>
      <c r="BB128" s="484"/>
      <c r="BC128" s="484"/>
      <c r="BD128" s="484"/>
      <c r="BE128" s="484"/>
      <c r="BF128" s="484"/>
      <c r="BG128" s="484"/>
      <c r="BH128" s="484"/>
      <c r="BI128" s="484"/>
      <c r="BJ128" s="484"/>
      <c r="BK128" s="484"/>
      <c r="BL128" s="484">
        <v>3796</v>
      </c>
      <c r="BM128" s="484">
        <v>3966</v>
      </c>
      <c r="BN128" s="484">
        <v>4155</v>
      </c>
      <c r="BO128" s="484">
        <v>4237</v>
      </c>
      <c r="BP128" s="484">
        <v>4309</v>
      </c>
      <c r="BQ128" s="484">
        <v>4365</v>
      </c>
      <c r="BR128" s="484">
        <v>4440</v>
      </c>
      <c r="BS128" s="484">
        <v>4410</v>
      </c>
      <c r="BT128" s="484">
        <v>4287</v>
      </c>
      <c r="BU128" s="484">
        <v>4098</v>
      </c>
      <c r="BV128" s="484">
        <v>3774</v>
      </c>
      <c r="BW128" s="484">
        <v>3291</v>
      </c>
      <c r="BX128" s="484">
        <v>2936</v>
      </c>
      <c r="BY128" s="484">
        <v>2683</v>
      </c>
      <c r="BZ128" s="484">
        <v>2479</v>
      </c>
      <c r="CA128" s="484">
        <v>2330</v>
      </c>
      <c r="CB128" s="484">
        <v>2046</v>
      </c>
      <c r="CC128" s="484">
        <v>1504</v>
      </c>
      <c r="CD128" s="484">
        <v>1373</v>
      </c>
      <c r="CE128" s="484">
        <v>1358</v>
      </c>
      <c r="CF128" s="484">
        <v>1357</v>
      </c>
      <c r="CG128" s="485">
        <v>1366</v>
      </c>
    </row>
    <row r="129" spans="1:85" s="42" customFormat="1" x14ac:dyDescent="0.35">
      <c r="A129" s="632"/>
      <c r="B129" s="628" t="s">
        <v>873</v>
      </c>
      <c r="D129" s="484"/>
      <c r="E129" s="484"/>
      <c r="F129" s="484"/>
      <c r="G129" s="484"/>
      <c r="H129" s="484"/>
      <c r="I129" s="484"/>
      <c r="J129" s="484"/>
      <c r="K129" s="484"/>
      <c r="L129" s="484"/>
      <c r="M129" s="484"/>
      <c r="N129" s="484"/>
      <c r="O129" s="484"/>
      <c r="P129" s="484"/>
      <c r="Q129" s="484"/>
      <c r="R129" s="484"/>
      <c r="S129" s="484"/>
      <c r="T129" s="484"/>
      <c r="U129" s="484"/>
      <c r="V129" s="484"/>
      <c r="W129" s="484"/>
      <c r="X129" s="484"/>
      <c r="Y129" s="484"/>
      <c r="Z129" s="484"/>
      <c r="AA129" s="484"/>
      <c r="AB129" s="484"/>
      <c r="AC129" s="484"/>
      <c r="AD129" s="484"/>
      <c r="AE129" s="484"/>
      <c r="AF129" s="484"/>
      <c r="AG129" s="484"/>
      <c r="AH129" s="484"/>
      <c r="AI129" s="484"/>
      <c r="AJ129" s="484"/>
      <c r="AK129" s="484"/>
      <c r="AL129" s="484"/>
      <c r="AM129" s="484"/>
      <c r="AN129" s="484"/>
      <c r="AO129" s="484"/>
      <c r="AP129" s="484"/>
      <c r="AQ129" s="484"/>
      <c r="AR129" s="484"/>
      <c r="AS129" s="484"/>
      <c r="AT129" s="484"/>
      <c r="AU129" s="484"/>
      <c r="AV129" s="484"/>
      <c r="AW129" s="484"/>
      <c r="AX129" s="484"/>
      <c r="AY129" s="484"/>
      <c r="AZ129" s="484"/>
      <c r="BA129" s="484"/>
      <c r="BB129" s="484"/>
      <c r="BC129" s="484"/>
      <c r="BD129" s="484"/>
      <c r="BE129" s="484"/>
      <c r="BF129" s="484"/>
      <c r="BG129" s="484"/>
      <c r="BH129" s="484"/>
      <c r="BI129" s="484"/>
      <c r="BJ129" s="484"/>
      <c r="BK129" s="484"/>
      <c r="BL129" s="484">
        <v>370</v>
      </c>
      <c r="BM129" s="484">
        <v>580</v>
      </c>
      <c r="BN129" s="484">
        <v>643</v>
      </c>
      <c r="BO129" s="484">
        <v>696</v>
      </c>
      <c r="BP129" s="484">
        <v>744</v>
      </c>
      <c r="BQ129" s="484">
        <v>661</v>
      </c>
      <c r="BR129" s="484">
        <v>481</v>
      </c>
      <c r="BS129" s="484">
        <v>367</v>
      </c>
      <c r="BT129" s="484">
        <v>307</v>
      </c>
      <c r="BU129" s="484">
        <v>273</v>
      </c>
      <c r="BV129" s="484">
        <v>210</v>
      </c>
      <c r="BW129" s="484">
        <v>103</v>
      </c>
      <c r="BX129" s="484">
        <v>72</v>
      </c>
      <c r="BY129" s="484">
        <v>50</v>
      </c>
      <c r="BZ129" s="484">
        <v>31</v>
      </c>
      <c r="CA129" s="484">
        <v>20</v>
      </c>
      <c r="CB129" s="484">
        <v>10</v>
      </c>
      <c r="CC129" s="484">
        <v>0</v>
      </c>
      <c r="CD129" s="484">
        <v>0</v>
      </c>
      <c r="CE129" s="484">
        <v>0</v>
      </c>
      <c r="CF129" s="484">
        <v>0</v>
      </c>
      <c r="CG129" s="485">
        <v>0</v>
      </c>
    </row>
    <row r="130" spans="1:85" s="42" customFormat="1" ht="23.25" customHeight="1" x14ac:dyDescent="0.35">
      <c r="A130" s="632"/>
      <c r="B130" s="64" t="s">
        <v>870</v>
      </c>
      <c r="D130" s="484"/>
      <c r="E130" s="484"/>
      <c r="F130" s="484"/>
      <c r="G130" s="484"/>
      <c r="H130" s="484"/>
      <c r="I130" s="484"/>
      <c r="J130" s="484"/>
      <c r="K130" s="484"/>
      <c r="L130" s="484"/>
      <c r="M130" s="484"/>
      <c r="N130" s="484"/>
      <c r="O130" s="484"/>
      <c r="P130" s="484"/>
      <c r="Q130" s="484"/>
      <c r="R130" s="484"/>
      <c r="S130" s="484"/>
      <c r="T130" s="484"/>
      <c r="U130" s="484"/>
      <c r="V130" s="484"/>
      <c r="W130" s="484"/>
      <c r="X130" s="484"/>
      <c r="Y130" s="484"/>
      <c r="Z130" s="484"/>
      <c r="AA130" s="484"/>
      <c r="AB130" s="484"/>
      <c r="AC130" s="484"/>
      <c r="AD130" s="484"/>
      <c r="AE130" s="484"/>
      <c r="AF130" s="484"/>
      <c r="AG130" s="484"/>
      <c r="AH130" s="484"/>
      <c r="AI130" s="484"/>
      <c r="AJ130" s="484"/>
      <c r="AK130" s="484"/>
      <c r="AL130" s="484"/>
      <c r="AM130" s="484"/>
      <c r="AN130" s="484"/>
      <c r="AO130" s="484"/>
      <c r="AP130" s="484"/>
      <c r="AQ130" s="484"/>
      <c r="AR130" s="484"/>
      <c r="AS130" s="484"/>
      <c r="AT130" s="484"/>
      <c r="AU130" s="484"/>
      <c r="AV130" s="484"/>
      <c r="AW130" s="484"/>
      <c r="AX130" s="484"/>
      <c r="AY130" s="484"/>
      <c r="AZ130" s="484"/>
      <c r="BA130" s="484"/>
      <c r="BB130" s="484"/>
      <c r="BC130" s="484"/>
      <c r="BD130" s="484"/>
      <c r="BE130" s="484"/>
      <c r="BF130" s="484"/>
      <c r="BG130" s="484"/>
      <c r="BH130" s="484"/>
      <c r="BI130" s="484"/>
      <c r="BJ130" s="484"/>
      <c r="BK130" s="484"/>
      <c r="BL130" s="484"/>
      <c r="BM130" s="484"/>
      <c r="BN130" s="484"/>
      <c r="BO130" s="484"/>
      <c r="BP130" s="484"/>
      <c r="BQ130" s="484"/>
      <c r="BR130" s="484"/>
      <c r="BS130" s="484"/>
      <c r="BT130" s="484"/>
      <c r="BU130" s="484"/>
      <c r="BV130" s="484"/>
      <c r="BW130" s="484">
        <v>1380</v>
      </c>
      <c r="BX130" s="484">
        <v>2444</v>
      </c>
      <c r="BY130" s="484">
        <v>2706</v>
      </c>
      <c r="BZ130" s="484">
        <v>2903</v>
      </c>
      <c r="CA130" s="484">
        <v>3174</v>
      </c>
      <c r="CB130" s="484">
        <v>3626</v>
      </c>
      <c r="CC130" s="484">
        <v>4264</v>
      </c>
      <c r="CD130" s="484">
        <v>4434</v>
      </c>
      <c r="CE130" s="484">
        <v>4463</v>
      </c>
      <c r="CF130" s="484">
        <v>4495</v>
      </c>
      <c r="CG130" s="485">
        <v>4554</v>
      </c>
    </row>
    <row r="131" spans="1:85" s="42" customFormat="1" ht="26.25" customHeight="1" x14ac:dyDescent="0.35">
      <c r="A131" s="104"/>
      <c r="B131" s="64" t="s">
        <v>839</v>
      </c>
      <c r="D131" s="484"/>
      <c r="E131" s="484"/>
      <c r="F131" s="484"/>
      <c r="G131" s="484"/>
      <c r="H131" s="484"/>
      <c r="I131" s="484"/>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84"/>
      <c r="AK131" s="484"/>
      <c r="AL131" s="484"/>
      <c r="AM131" s="484"/>
      <c r="AN131" s="484"/>
      <c r="AO131" s="484"/>
      <c r="AP131" s="484"/>
      <c r="AQ131" s="484"/>
      <c r="AR131" s="484"/>
      <c r="AS131" s="484"/>
      <c r="AT131" s="484"/>
      <c r="AU131" s="484"/>
      <c r="AV131" s="484"/>
      <c r="AW131" s="484"/>
      <c r="AX131" s="484"/>
      <c r="AY131" s="484"/>
      <c r="AZ131" s="484"/>
      <c r="BA131" s="484"/>
      <c r="BB131" s="484"/>
      <c r="BC131" s="484"/>
      <c r="BD131" s="484"/>
      <c r="BE131" s="484"/>
      <c r="BF131" s="484"/>
      <c r="BG131" s="484"/>
      <c r="BH131" s="484"/>
      <c r="BI131" s="484"/>
      <c r="BJ131" s="484"/>
      <c r="BK131" s="484"/>
      <c r="BL131" s="484"/>
      <c r="BM131" s="484"/>
      <c r="BN131" s="484"/>
      <c r="BO131" s="484"/>
      <c r="BP131" s="484"/>
      <c r="BQ131" s="484"/>
      <c r="BR131" s="484"/>
      <c r="BS131" s="484"/>
      <c r="BT131" s="484"/>
      <c r="BU131" s="484"/>
      <c r="BV131" s="484"/>
      <c r="BW131" s="484"/>
      <c r="BX131" s="484"/>
      <c r="BY131" s="484"/>
      <c r="BZ131" s="484"/>
      <c r="CA131" s="484"/>
      <c r="CB131" s="484"/>
      <c r="CC131" s="484"/>
      <c r="CD131" s="484"/>
      <c r="CE131" s="484"/>
      <c r="CF131" s="484"/>
      <c r="CG131" s="485"/>
    </row>
    <row r="132" spans="1:85" s="42" customFormat="1" x14ac:dyDescent="0.35">
      <c r="A132" s="104"/>
      <c r="B132" s="628" t="s">
        <v>840</v>
      </c>
      <c r="D132" s="484"/>
      <c r="E132" s="484"/>
      <c r="F132" s="484"/>
      <c r="G132" s="484"/>
      <c r="H132" s="484"/>
      <c r="I132" s="484"/>
      <c r="J132" s="484"/>
      <c r="K132" s="484"/>
      <c r="L132" s="484"/>
      <c r="M132" s="484"/>
      <c r="N132" s="484"/>
      <c r="O132" s="484"/>
      <c r="P132" s="484"/>
      <c r="Q132" s="484"/>
      <c r="R132" s="484"/>
      <c r="S132" s="484"/>
      <c r="T132" s="484"/>
      <c r="U132" s="484"/>
      <c r="V132" s="484"/>
      <c r="W132" s="484"/>
      <c r="X132" s="484"/>
      <c r="Y132" s="484"/>
      <c r="Z132" s="484"/>
      <c r="AA132" s="484"/>
      <c r="AB132" s="484"/>
      <c r="AC132" s="484"/>
      <c r="AD132" s="484"/>
      <c r="AE132" s="484"/>
      <c r="AF132" s="484"/>
      <c r="AG132" s="484"/>
      <c r="AH132" s="484">
        <v>2667</v>
      </c>
      <c r="AI132" s="484">
        <v>2625</v>
      </c>
      <c r="AJ132" s="484">
        <v>2843</v>
      </c>
      <c r="AK132" s="484">
        <v>3354</v>
      </c>
      <c r="AL132" s="484">
        <v>3580</v>
      </c>
      <c r="AM132" s="484">
        <v>3735</v>
      </c>
      <c r="AN132" s="484">
        <v>3745</v>
      </c>
      <c r="AO132" s="484">
        <v>3710</v>
      </c>
      <c r="AP132" s="484">
        <v>3720</v>
      </c>
      <c r="AQ132" s="484">
        <v>3665</v>
      </c>
      <c r="AR132" s="484">
        <v>3082</v>
      </c>
      <c r="AS132" s="484">
        <v>2938</v>
      </c>
      <c r="AT132" s="484">
        <v>2922</v>
      </c>
      <c r="AU132" s="484">
        <v>2967</v>
      </c>
      <c r="AV132" s="484">
        <v>3034</v>
      </c>
      <c r="AW132" s="484">
        <v>3053</v>
      </c>
      <c r="AX132" s="484">
        <v>3006</v>
      </c>
      <c r="AY132" s="484">
        <v>2939</v>
      </c>
      <c r="AZ132" s="484">
        <v>2868</v>
      </c>
      <c r="BA132" s="484">
        <v>2754</v>
      </c>
      <c r="BB132" s="484">
        <v>2628</v>
      </c>
      <c r="BC132" s="484">
        <v>2438</v>
      </c>
      <c r="BD132" s="484">
        <v>2230</v>
      </c>
      <c r="BE132" s="484">
        <v>2093</v>
      </c>
      <c r="BF132" s="484">
        <v>1993</v>
      </c>
      <c r="BG132" s="484">
        <v>1824</v>
      </c>
      <c r="BH132" s="484">
        <v>1808</v>
      </c>
      <c r="BI132" s="484">
        <v>1753</v>
      </c>
      <c r="BJ132" s="484">
        <v>1674</v>
      </c>
      <c r="BK132" s="484">
        <v>1581</v>
      </c>
      <c r="BL132" s="484">
        <v>1533</v>
      </c>
      <c r="BM132" s="484">
        <v>1512</v>
      </c>
      <c r="BN132" s="484">
        <v>1502</v>
      </c>
      <c r="BO132" s="484">
        <v>1464</v>
      </c>
      <c r="BP132" s="484">
        <v>1455</v>
      </c>
      <c r="BQ132" s="484">
        <v>1428</v>
      </c>
      <c r="BR132" s="484">
        <v>1397</v>
      </c>
      <c r="BS132" s="484">
        <v>1344</v>
      </c>
      <c r="BT132" s="484">
        <v>1300</v>
      </c>
      <c r="BU132" s="484">
        <v>1243</v>
      </c>
      <c r="BV132" s="484">
        <v>1148</v>
      </c>
      <c r="BW132" s="484">
        <v>1012</v>
      </c>
      <c r="BX132" s="484">
        <v>921</v>
      </c>
      <c r="BY132" s="484">
        <v>848</v>
      </c>
      <c r="BZ132" s="484">
        <v>792</v>
      </c>
      <c r="CA132" s="484">
        <v>749</v>
      </c>
      <c r="CB132" s="484">
        <v>670</v>
      </c>
      <c r="CC132" s="484">
        <v>516</v>
      </c>
      <c r="CD132" s="484">
        <v>475</v>
      </c>
      <c r="CE132" s="484">
        <v>473</v>
      </c>
      <c r="CF132" s="484">
        <v>476</v>
      </c>
      <c r="CG132" s="485">
        <v>484</v>
      </c>
    </row>
    <row r="133" spans="1:85" s="42" customFormat="1" x14ac:dyDescent="0.35">
      <c r="A133" s="104"/>
      <c r="B133" s="628" t="s">
        <v>841</v>
      </c>
      <c r="D133" s="484"/>
      <c r="E133" s="484"/>
      <c r="F133" s="484"/>
      <c r="G133" s="484"/>
      <c r="H133" s="484"/>
      <c r="I133" s="484"/>
      <c r="J133" s="484"/>
      <c r="K133" s="484"/>
      <c r="L133" s="484"/>
      <c r="M133" s="484"/>
      <c r="N133" s="484"/>
      <c r="O133" s="484"/>
      <c r="P133" s="484"/>
      <c r="Q133" s="484"/>
      <c r="R133" s="484"/>
      <c r="S133" s="484"/>
      <c r="T133" s="484"/>
      <c r="U133" s="484"/>
      <c r="V133" s="484"/>
      <c r="W133" s="484"/>
      <c r="X133" s="484"/>
      <c r="Y133" s="484"/>
      <c r="Z133" s="484"/>
      <c r="AA133" s="484"/>
      <c r="AB133" s="484"/>
      <c r="AC133" s="484"/>
      <c r="AD133" s="484"/>
      <c r="AE133" s="484"/>
      <c r="AF133" s="484"/>
      <c r="AG133" s="484"/>
      <c r="AH133" s="484"/>
      <c r="AI133" s="484"/>
      <c r="AJ133" s="484"/>
      <c r="AK133" s="484"/>
      <c r="AL133" s="484"/>
      <c r="AM133" s="484"/>
      <c r="AN133" s="484"/>
      <c r="AO133" s="484"/>
      <c r="AP133" s="484"/>
      <c r="AQ133" s="484"/>
      <c r="AR133" s="484"/>
      <c r="AS133" s="484"/>
      <c r="AT133" s="484"/>
      <c r="AU133" s="484"/>
      <c r="AV133" s="484">
        <v>354</v>
      </c>
      <c r="AW133" s="484">
        <v>449</v>
      </c>
      <c r="AX133" s="484">
        <v>546</v>
      </c>
      <c r="AY133" s="484">
        <v>649</v>
      </c>
      <c r="AZ133" s="484">
        <v>743</v>
      </c>
      <c r="BA133" s="484">
        <v>802</v>
      </c>
      <c r="BB133" s="484">
        <v>851</v>
      </c>
      <c r="BC133" s="484">
        <v>897</v>
      </c>
      <c r="BD133" s="484">
        <v>945</v>
      </c>
      <c r="BE133" s="484">
        <v>1026</v>
      </c>
      <c r="BF133" s="484">
        <v>1103</v>
      </c>
      <c r="BG133" s="484">
        <v>1266</v>
      </c>
      <c r="BH133" s="484">
        <v>1355</v>
      </c>
      <c r="BI133" s="484">
        <v>1416</v>
      </c>
      <c r="BJ133" s="484">
        <v>1480</v>
      </c>
      <c r="BK133" s="484">
        <v>1520</v>
      </c>
      <c r="BL133" s="484">
        <v>1583</v>
      </c>
      <c r="BM133" s="484">
        <v>1715</v>
      </c>
      <c r="BN133" s="484">
        <v>1804</v>
      </c>
      <c r="BO133" s="484">
        <v>1882</v>
      </c>
      <c r="BP133" s="484">
        <v>1939</v>
      </c>
      <c r="BQ133" s="484">
        <v>1933</v>
      </c>
      <c r="BR133" s="484">
        <v>1915</v>
      </c>
      <c r="BS133" s="484">
        <v>1913</v>
      </c>
      <c r="BT133" s="484">
        <v>1870</v>
      </c>
      <c r="BU133" s="484">
        <v>1810</v>
      </c>
      <c r="BV133" s="484">
        <v>2836</v>
      </c>
      <c r="BW133" s="484">
        <v>1493</v>
      </c>
      <c r="BX133" s="484">
        <v>1353</v>
      </c>
      <c r="BY133" s="484">
        <v>1250</v>
      </c>
      <c r="BZ133" s="484">
        <v>1164</v>
      </c>
      <c r="CA133" s="484">
        <v>1112</v>
      </c>
      <c r="CB133" s="484">
        <v>997</v>
      </c>
      <c r="CC133" s="484">
        <v>719</v>
      </c>
      <c r="CD133" s="484">
        <v>648</v>
      </c>
      <c r="CE133" s="484">
        <v>639</v>
      </c>
      <c r="CF133" s="484">
        <v>637</v>
      </c>
      <c r="CG133" s="485">
        <v>638</v>
      </c>
    </row>
    <row r="134" spans="1:85" s="42" customFormat="1" x14ac:dyDescent="0.35">
      <c r="A134" s="104"/>
      <c r="B134" s="628" t="s">
        <v>842</v>
      </c>
      <c r="D134" s="484"/>
      <c r="E134" s="484"/>
      <c r="F134" s="484"/>
      <c r="G134" s="484"/>
      <c r="H134" s="484"/>
      <c r="I134" s="484"/>
      <c r="J134" s="484"/>
      <c r="K134" s="484"/>
      <c r="L134" s="484"/>
      <c r="M134" s="484"/>
      <c r="N134" s="484"/>
      <c r="O134" s="484"/>
      <c r="P134" s="484"/>
      <c r="Q134" s="484"/>
      <c r="R134" s="484"/>
      <c r="S134" s="484"/>
      <c r="T134" s="484"/>
      <c r="U134" s="484"/>
      <c r="V134" s="484"/>
      <c r="W134" s="484"/>
      <c r="X134" s="484"/>
      <c r="Y134" s="484"/>
      <c r="Z134" s="484"/>
      <c r="AA134" s="484"/>
      <c r="AB134" s="484"/>
      <c r="AC134" s="484"/>
      <c r="AD134" s="484"/>
      <c r="AE134" s="484"/>
      <c r="AF134" s="484"/>
      <c r="AG134" s="484"/>
      <c r="AH134" s="484"/>
      <c r="AI134" s="484"/>
      <c r="AJ134" s="484"/>
      <c r="AK134" s="484"/>
      <c r="AL134" s="484"/>
      <c r="AM134" s="484"/>
      <c r="AN134" s="484"/>
      <c r="AO134" s="484"/>
      <c r="AP134" s="484"/>
      <c r="AQ134" s="484"/>
      <c r="AR134" s="484"/>
      <c r="AS134" s="484"/>
      <c r="AT134" s="484"/>
      <c r="AU134" s="484"/>
      <c r="AV134" s="484">
        <v>992</v>
      </c>
      <c r="AW134" s="484">
        <v>1100</v>
      </c>
      <c r="AX134" s="484">
        <v>1140</v>
      </c>
      <c r="AY134" s="484">
        <v>1168</v>
      </c>
      <c r="AZ134" s="484">
        <v>1128</v>
      </c>
      <c r="BA134" s="484">
        <v>1032</v>
      </c>
      <c r="BB134" s="484">
        <v>945</v>
      </c>
      <c r="BC134" s="484">
        <v>852</v>
      </c>
      <c r="BD134" s="484">
        <v>771</v>
      </c>
      <c r="BE134" s="484">
        <v>727</v>
      </c>
      <c r="BF134" s="484">
        <v>711</v>
      </c>
      <c r="BG134" s="484">
        <v>722</v>
      </c>
      <c r="BH134" s="484">
        <v>777</v>
      </c>
      <c r="BI134" s="484">
        <v>817</v>
      </c>
      <c r="BJ134" s="484">
        <v>868</v>
      </c>
      <c r="BK134" s="484">
        <v>934</v>
      </c>
      <c r="BL134" s="484">
        <v>1049</v>
      </c>
      <c r="BM134" s="484">
        <v>1320</v>
      </c>
      <c r="BN134" s="484">
        <v>1492</v>
      </c>
      <c r="BO134" s="484">
        <v>1586</v>
      </c>
      <c r="BP134" s="484">
        <v>1659</v>
      </c>
      <c r="BQ134" s="484">
        <v>1665</v>
      </c>
      <c r="BR134" s="484">
        <v>1609</v>
      </c>
      <c r="BS134" s="484">
        <v>1520</v>
      </c>
      <c r="BT134" s="484">
        <v>1424</v>
      </c>
      <c r="BU134" s="484">
        <v>1318</v>
      </c>
      <c r="BV134" s="484">
        <v>1694</v>
      </c>
      <c r="BW134" s="484">
        <v>889</v>
      </c>
      <c r="BX134" s="484">
        <v>734</v>
      </c>
      <c r="BY134" s="484">
        <v>635</v>
      </c>
      <c r="BZ134" s="484">
        <v>554</v>
      </c>
      <c r="CA134" s="484">
        <v>489</v>
      </c>
      <c r="CB134" s="484">
        <v>390</v>
      </c>
      <c r="CC134" s="484">
        <v>270</v>
      </c>
      <c r="CD134" s="484">
        <v>249</v>
      </c>
      <c r="CE134" s="484">
        <v>246</v>
      </c>
      <c r="CF134" s="484">
        <v>244</v>
      </c>
      <c r="CG134" s="485">
        <v>244</v>
      </c>
    </row>
    <row r="135" spans="1:85" s="42" customFormat="1" x14ac:dyDescent="0.35">
      <c r="A135" s="104"/>
      <c r="B135" s="629" t="s">
        <v>843</v>
      </c>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4"/>
      <c r="AO135" s="484"/>
      <c r="AP135" s="484"/>
      <c r="AQ135" s="484"/>
      <c r="AR135" s="484"/>
      <c r="AS135" s="484"/>
      <c r="AT135" s="484"/>
      <c r="AU135" s="484"/>
      <c r="AV135" s="484"/>
      <c r="AW135" s="484"/>
      <c r="AX135" s="484"/>
      <c r="AY135" s="484"/>
      <c r="AZ135" s="484"/>
      <c r="BA135" s="484"/>
      <c r="BB135" s="484"/>
      <c r="BC135" s="484"/>
      <c r="BD135" s="484"/>
      <c r="BE135" s="484"/>
      <c r="BF135" s="484"/>
      <c r="BG135" s="484"/>
      <c r="BH135" s="484">
        <v>60</v>
      </c>
      <c r="BI135" s="484">
        <v>60</v>
      </c>
      <c r="BJ135" s="484">
        <v>70</v>
      </c>
      <c r="BK135" s="484">
        <v>70</v>
      </c>
      <c r="BL135" s="484">
        <v>360</v>
      </c>
      <c r="BM135" s="484">
        <v>787</v>
      </c>
      <c r="BN135" s="484">
        <v>1067</v>
      </c>
      <c r="BO135" s="484">
        <v>1242</v>
      </c>
      <c r="BP135" s="484">
        <v>1358</v>
      </c>
      <c r="BQ135" s="484">
        <v>1402</v>
      </c>
      <c r="BR135" s="484">
        <v>1379</v>
      </c>
      <c r="BS135" s="484">
        <v>1318</v>
      </c>
      <c r="BT135" s="484">
        <v>1243</v>
      </c>
      <c r="BU135" s="484">
        <v>1151</v>
      </c>
      <c r="BV135" s="484">
        <v>1142</v>
      </c>
      <c r="BW135" s="484">
        <v>679</v>
      </c>
      <c r="BX135" s="484">
        <v>564</v>
      </c>
      <c r="BY135" s="484">
        <v>491</v>
      </c>
      <c r="BZ135" s="484">
        <v>431</v>
      </c>
      <c r="CA135" s="484">
        <v>392</v>
      </c>
      <c r="CB135" s="484">
        <v>312</v>
      </c>
      <c r="CC135" s="484">
        <v>216</v>
      </c>
      <c r="CD135" s="484">
        <v>200</v>
      </c>
      <c r="CE135" s="484">
        <v>197</v>
      </c>
      <c r="CF135" s="484">
        <v>196</v>
      </c>
      <c r="CG135" s="485">
        <v>196</v>
      </c>
    </row>
    <row r="136" spans="1:85" s="42" customFormat="1" ht="25.5" customHeight="1" x14ac:dyDescent="0.35">
      <c r="A136" s="104"/>
      <c r="B136" s="628" t="s">
        <v>844</v>
      </c>
      <c r="D136" s="484"/>
      <c r="E136" s="484"/>
      <c r="F136" s="484"/>
      <c r="G136" s="484"/>
      <c r="H136" s="484"/>
      <c r="I136" s="484"/>
      <c r="J136" s="484"/>
      <c r="K136" s="484"/>
      <c r="L136" s="484"/>
      <c r="M136" s="484"/>
      <c r="N136" s="484"/>
      <c r="O136" s="484"/>
      <c r="P136" s="484"/>
      <c r="Q136" s="484"/>
      <c r="R136" s="484"/>
      <c r="S136" s="484"/>
      <c r="T136" s="484"/>
      <c r="U136" s="484"/>
      <c r="V136" s="484"/>
      <c r="W136" s="484"/>
      <c r="X136" s="484"/>
      <c r="Y136" s="484"/>
      <c r="Z136" s="484"/>
      <c r="AA136" s="484"/>
      <c r="AB136" s="484"/>
      <c r="AC136" s="484"/>
      <c r="AD136" s="484"/>
      <c r="AE136" s="484"/>
      <c r="AF136" s="484"/>
      <c r="AG136" s="484"/>
      <c r="AH136" s="484"/>
      <c r="AI136" s="484"/>
      <c r="AJ136" s="484"/>
      <c r="AK136" s="484"/>
      <c r="AL136" s="484"/>
      <c r="AM136" s="484"/>
      <c r="AN136" s="484"/>
      <c r="AO136" s="484"/>
      <c r="AP136" s="484"/>
      <c r="AQ136" s="484"/>
      <c r="AR136" s="484"/>
      <c r="AS136" s="484"/>
      <c r="AT136" s="484"/>
      <c r="AU136" s="484"/>
      <c r="AV136" s="484"/>
      <c r="AW136" s="484"/>
      <c r="AX136" s="484"/>
      <c r="AY136" s="484"/>
      <c r="AZ136" s="484"/>
      <c r="BA136" s="484"/>
      <c r="BB136" s="484"/>
      <c r="BC136" s="484"/>
      <c r="BD136" s="484"/>
      <c r="BE136" s="484"/>
      <c r="BF136" s="484"/>
      <c r="BG136" s="484"/>
      <c r="BH136" s="484"/>
      <c r="BI136" s="484"/>
      <c r="BJ136" s="484"/>
      <c r="BK136" s="484"/>
      <c r="BL136" s="484"/>
      <c r="BM136" s="484"/>
      <c r="BN136" s="484"/>
      <c r="BO136" s="484"/>
      <c r="BP136" s="484"/>
      <c r="BQ136" s="484"/>
      <c r="BR136" s="484"/>
      <c r="BS136" s="484"/>
      <c r="BT136" s="484"/>
      <c r="BU136" s="484"/>
      <c r="BV136" s="484"/>
      <c r="BW136" s="484">
        <v>617</v>
      </c>
      <c r="BX136" s="509">
        <v>1200</v>
      </c>
      <c r="BY136" s="509">
        <v>1239</v>
      </c>
      <c r="BZ136" s="509">
        <v>1242</v>
      </c>
      <c r="CA136" s="509">
        <v>1302</v>
      </c>
      <c r="CB136" s="509">
        <v>1432</v>
      </c>
      <c r="CC136" s="509">
        <v>1629</v>
      </c>
      <c r="CD136" s="509">
        <v>1685</v>
      </c>
      <c r="CE136" s="509">
        <v>1687</v>
      </c>
      <c r="CF136" s="509">
        <v>1670</v>
      </c>
      <c r="CG136" s="485">
        <v>1656</v>
      </c>
    </row>
    <row r="137" spans="1:85" s="42" customFormat="1" x14ac:dyDescent="0.35">
      <c r="A137" s="104"/>
      <c r="B137" s="628" t="s">
        <v>845</v>
      </c>
      <c r="D137" s="484"/>
      <c r="E137" s="484"/>
      <c r="F137" s="484"/>
      <c r="G137" s="484"/>
      <c r="H137" s="484"/>
      <c r="I137" s="484"/>
      <c r="J137" s="484"/>
      <c r="K137" s="484"/>
      <c r="L137" s="484"/>
      <c r="M137" s="484"/>
      <c r="N137" s="484"/>
      <c r="O137" s="484"/>
      <c r="P137" s="484"/>
      <c r="Q137" s="484"/>
      <c r="R137" s="484"/>
      <c r="S137" s="484"/>
      <c r="T137" s="484"/>
      <c r="U137" s="484"/>
      <c r="V137" s="484"/>
      <c r="W137" s="484"/>
      <c r="X137" s="484"/>
      <c r="Y137" s="484"/>
      <c r="Z137" s="484"/>
      <c r="AA137" s="484"/>
      <c r="AB137" s="484"/>
      <c r="AC137" s="484"/>
      <c r="AD137" s="484"/>
      <c r="AE137" s="484"/>
      <c r="AF137" s="484"/>
      <c r="AG137" s="484"/>
      <c r="AH137" s="484"/>
      <c r="AI137" s="484"/>
      <c r="AJ137" s="484"/>
      <c r="AK137" s="484"/>
      <c r="AL137" s="484"/>
      <c r="AM137" s="484"/>
      <c r="AN137" s="484"/>
      <c r="AO137" s="484"/>
      <c r="AP137" s="484"/>
      <c r="AQ137" s="484"/>
      <c r="AR137" s="484"/>
      <c r="AS137" s="484"/>
      <c r="AT137" s="484"/>
      <c r="AU137" s="484"/>
      <c r="AV137" s="484"/>
      <c r="AW137" s="484"/>
      <c r="AX137" s="484"/>
      <c r="AY137" s="484"/>
      <c r="AZ137" s="484"/>
      <c r="BA137" s="484"/>
      <c r="BB137" s="484"/>
      <c r="BC137" s="484"/>
      <c r="BD137" s="484"/>
      <c r="BE137" s="484"/>
      <c r="BF137" s="484"/>
      <c r="BG137" s="484"/>
      <c r="BH137" s="484"/>
      <c r="BI137" s="484"/>
      <c r="BJ137" s="484"/>
      <c r="BK137" s="484"/>
      <c r="BL137" s="484"/>
      <c r="BM137" s="484"/>
      <c r="BN137" s="484"/>
      <c r="BO137" s="484"/>
      <c r="BP137" s="484"/>
      <c r="BQ137" s="484"/>
      <c r="BR137" s="484"/>
      <c r="BS137" s="484"/>
      <c r="BT137" s="484"/>
      <c r="BU137" s="484"/>
      <c r="BV137" s="484"/>
      <c r="BW137" s="509">
        <v>719</v>
      </c>
      <c r="BX137" s="509">
        <v>1121</v>
      </c>
      <c r="BY137" s="509">
        <v>1321</v>
      </c>
      <c r="BZ137" s="509">
        <v>1496</v>
      </c>
      <c r="CA137" s="509">
        <v>1687</v>
      </c>
      <c r="CB137" s="509">
        <v>1977</v>
      </c>
      <c r="CC137" s="509">
        <v>2389</v>
      </c>
      <c r="CD137" s="509">
        <v>2494</v>
      </c>
      <c r="CE137" s="509">
        <v>2522</v>
      </c>
      <c r="CF137" s="509">
        <v>2571</v>
      </c>
      <c r="CG137" s="485">
        <v>2645</v>
      </c>
    </row>
    <row r="138" spans="1:85" s="42" customFormat="1" x14ac:dyDescent="0.35">
      <c r="A138" s="104"/>
      <c r="B138" s="628" t="s">
        <v>846</v>
      </c>
      <c r="D138" s="484"/>
      <c r="E138" s="484"/>
      <c r="F138" s="484"/>
      <c r="G138" s="484"/>
      <c r="H138" s="484"/>
      <c r="I138" s="484"/>
      <c r="J138" s="484"/>
      <c r="K138" s="484"/>
      <c r="L138" s="484"/>
      <c r="M138" s="484"/>
      <c r="N138" s="484"/>
      <c r="O138" s="484"/>
      <c r="P138" s="484"/>
      <c r="Q138" s="484"/>
      <c r="R138" s="484"/>
      <c r="S138" s="484"/>
      <c r="T138" s="484"/>
      <c r="U138" s="484"/>
      <c r="V138" s="484"/>
      <c r="W138" s="484"/>
      <c r="X138" s="484"/>
      <c r="Y138" s="484"/>
      <c r="Z138" s="484"/>
      <c r="AA138" s="484"/>
      <c r="AB138" s="484"/>
      <c r="AC138" s="484"/>
      <c r="AD138" s="484"/>
      <c r="AE138" s="484"/>
      <c r="AF138" s="484"/>
      <c r="AG138" s="484"/>
      <c r="AH138" s="484"/>
      <c r="AI138" s="484"/>
      <c r="AJ138" s="484"/>
      <c r="AK138" s="484"/>
      <c r="AL138" s="484"/>
      <c r="AM138" s="484"/>
      <c r="AN138" s="484"/>
      <c r="AO138" s="484"/>
      <c r="AP138" s="484"/>
      <c r="AQ138" s="484"/>
      <c r="AR138" s="484"/>
      <c r="AS138" s="484"/>
      <c r="AT138" s="484"/>
      <c r="AU138" s="484"/>
      <c r="AV138" s="484"/>
      <c r="AW138" s="484"/>
      <c r="AX138" s="484"/>
      <c r="AY138" s="484"/>
      <c r="AZ138" s="484"/>
      <c r="BA138" s="484"/>
      <c r="BB138" s="484"/>
      <c r="BC138" s="484"/>
      <c r="BD138" s="484"/>
      <c r="BE138" s="484"/>
      <c r="BF138" s="484"/>
      <c r="BG138" s="484"/>
      <c r="BH138" s="484"/>
      <c r="BI138" s="484"/>
      <c r="BJ138" s="484"/>
      <c r="BK138" s="484"/>
      <c r="BL138" s="484"/>
      <c r="BM138" s="484"/>
      <c r="BN138" s="484"/>
      <c r="BO138" s="484"/>
      <c r="BP138" s="484"/>
      <c r="BQ138" s="484"/>
      <c r="BR138" s="484"/>
      <c r="BS138" s="484"/>
      <c r="BT138" s="484"/>
      <c r="BU138" s="484"/>
      <c r="BV138" s="484"/>
      <c r="BW138" s="509">
        <v>44</v>
      </c>
      <c r="BX138" s="509">
        <v>123</v>
      </c>
      <c r="BY138" s="509">
        <v>146</v>
      </c>
      <c r="BZ138" s="509">
        <v>165</v>
      </c>
      <c r="CA138" s="509">
        <v>184</v>
      </c>
      <c r="CB138" s="509">
        <v>217</v>
      </c>
      <c r="CC138" s="509">
        <v>245</v>
      </c>
      <c r="CD138" s="509">
        <v>256</v>
      </c>
      <c r="CE138" s="509">
        <v>254</v>
      </c>
      <c r="CF138" s="509">
        <v>254</v>
      </c>
      <c r="CG138" s="485">
        <v>254</v>
      </c>
    </row>
    <row r="139" spans="1:85" s="42" customFormat="1" ht="25.5" customHeight="1" x14ac:dyDescent="0.35">
      <c r="A139" s="104"/>
      <c r="B139" s="626" t="s">
        <v>847</v>
      </c>
      <c r="D139" s="484"/>
      <c r="E139" s="484"/>
      <c r="F139" s="484"/>
      <c r="G139" s="484"/>
      <c r="H139" s="484"/>
      <c r="I139" s="484"/>
      <c r="J139" s="484"/>
      <c r="K139" s="484"/>
      <c r="L139" s="484"/>
      <c r="M139" s="484"/>
      <c r="N139" s="484"/>
      <c r="O139" s="484"/>
      <c r="P139" s="484"/>
      <c r="Q139" s="484"/>
      <c r="R139" s="484"/>
      <c r="S139" s="484"/>
      <c r="T139" s="484"/>
      <c r="U139" s="484"/>
      <c r="V139" s="484"/>
      <c r="W139" s="484"/>
      <c r="X139" s="484"/>
      <c r="Y139" s="484"/>
      <c r="Z139" s="484"/>
      <c r="AA139" s="484"/>
      <c r="AB139" s="484"/>
      <c r="AC139" s="484"/>
      <c r="AD139" s="484"/>
      <c r="AE139" s="484"/>
      <c r="AF139" s="484"/>
      <c r="AG139" s="484"/>
      <c r="AH139" s="484"/>
      <c r="AI139" s="484"/>
      <c r="AJ139" s="484"/>
      <c r="AK139" s="484"/>
      <c r="AL139" s="484"/>
      <c r="AM139" s="484"/>
      <c r="AN139" s="484"/>
      <c r="AO139" s="484"/>
      <c r="AP139" s="484"/>
      <c r="AQ139" s="484"/>
      <c r="AR139" s="484"/>
      <c r="AS139" s="484"/>
      <c r="AT139" s="484"/>
      <c r="AU139" s="484"/>
      <c r="AV139" s="484"/>
      <c r="AW139" s="484"/>
      <c r="AX139" s="484"/>
      <c r="AY139" s="484"/>
      <c r="AZ139" s="484"/>
      <c r="BA139" s="484"/>
      <c r="BB139" s="484"/>
      <c r="BC139" s="484"/>
      <c r="BD139" s="484"/>
      <c r="BE139" s="484"/>
      <c r="BF139" s="484"/>
      <c r="BG139" s="484"/>
      <c r="BH139" s="484"/>
      <c r="BI139" s="484"/>
      <c r="BJ139" s="484"/>
      <c r="BK139" s="484"/>
      <c r="BL139" s="484"/>
      <c r="BM139" s="484"/>
      <c r="BN139" s="484"/>
      <c r="BO139" s="484"/>
      <c r="BP139" s="484"/>
      <c r="BQ139" s="484"/>
      <c r="BR139" s="484"/>
      <c r="BS139" s="484"/>
      <c r="BT139" s="484"/>
      <c r="BU139" s="484"/>
      <c r="BV139" s="484"/>
      <c r="BW139" s="484">
        <v>3225</v>
      </c>
      <c r="BX139" s="509">
        <v>3395</v>
      </c>
      <c r="BY139" s="509">
        <v>3419</v>
      </c>
      <c r="BZ139" s="509">
        <v>3452</v>
      </c>
      <c r="CA139" s="509">
        <v>3548</v>
      </c>
      <c r="CB139" s="509">
        <v>3644</v>
      </c>
      <c r="CC139" s="509">
        <v>3624</v>
      </c>
      <c r="CD139" s="509">
        <v>3617</v>
      </c>
      <c r="CE139" s="509">
        <v>3634</v>
      </c>
      <c r="CF139" s="509">
        <v>3684</v>
      </c>
      <c r="CG139" s="485">
        <v>3767</v>
      </c>
    </row>
    <row r="140" spans="1:85" s="42" customFormat="1" x14ac:dyDescent="0.35">
      <c r="A140" s="104"/>
      <c r="B140" s="626" t="s">
        <v>848</v>
      </c>
      <c r="D140" s="484"/>
      <c r="E140" s="484"/>
      <c r="F140" s="484"/>
      <c r="G140" s="484"/>
      <c r="H140" s="484"/>
      <c r="I140" s="484"/>
      <c r="J140" s="484"/>
      <c r="K140" s="484"/>
      <c r="L140" s="484"/>
      <c r="M140" s="484"/>
      <c r="N140" s="484"/>
      <c r="O140" s="484"/>
      <c r="P140" s="484"/>
      <c r="Q140" s="484"/>
      <c r="R140" s="484"/>
      <c r="S140" s="484"/>
      <c r="T140" s="484"/>
      <c r="U140" s="484"/>
      <c r="V140" s="484"/>
      <c r="W140" s="484"/>
      <c r="X140" s="484"/>
      <c r="Y140" s="484"/>
      <c r="Z140" s="484"/>
      <c r="AA140" s="484"/>
      <c r="AB140" s="484"/>
      <c r="AC140" s="484"/>
      <c r="AD140" s="484"/>
      <c r="AE140" s="484"/>
      <c r="AF140" s="484"/>
      <c r="AG140" s="484"/>
      <c r="AH140" s="484"/>
      <c r="AI140" s="484"/>
      <c r="AJ140" s="484"/>
      <c r="AK140" s="484"/>
      <c r="AL140" s="484"/>
      <c r="AM140" s="484"/>
      <c r="AN140" s="484"/>
      <c r="AO140" s="484"/>
      <c r="AP140" s="484"/>
      <c r="AQ140" s="484"/>
      <c r="AR140" s="484"/>
      <c r="AS140" s="484"/>
      <c r="AT140" s="484"/>
      <c r="AU140" s="484"/>
      <c r="AV140" s="484"/>
      <c r="AW140" s="484"/>
      <c r="AX140" s="484"/>
      <c r="AY140" s="484"/>
      <c r="AZ140" s="484"/>
      <c r="BA140" s="484"/>
      <c r="BB140" s="484"/>
      <c r="BC140" s="484"/>
      <c r="BD140" s="484"/>
      <c r="BE140" s="484"/>
      <c r="BF140" s="484"/>
      <c r="BG140" s="484"/>
      <c r="BH140" s="484"/>
      <c r="BI140" s="484"/>
      <c r="BJ140" s="484"/>
      <c r="BK140" s="484"/>
      <c r="BL140" s="484"/>
      <c r="BM140" s="484"/>
      <c r="BN140" s="484"/>
      <c r="BO140" s="484"/>
      <c r="BP140" s="484"/>
      <c r="BQ140" s="484"/>
      <c r="BR140" s="484"/>
      <c r="BS140" s="484"/>
      <c r="BT140" s="484"/>
      <c r="BU140" s="484"/>
      <c r="BV140" s="484"/>
      <c r="BW140" s="484">
        <v>1506</v>
      </c>
      <c r="BX140" s="509">
        <v>1934</v>
      </c>
      <c r="BY140" s="509">
        <v>1874</v>
      </c>
      <c r="BZ140" s="509">
        <v>1796</v>
      </c>
      <c r="CA140" s="509">
        <v>1791</v>
      </c>
      <c r="CB140" s="509">
        <v>1822</v>
      </c>
      <c r="CC140" s="509">
        <v>1899</v>
      </c>
      <c r="CD140" s="509">
        <v>1934</v>
      </c>
      <c r="CE140" s="509">
        <v>1933</v>
      </c>
      <c r="CF140" s="509">
        <v>1914</v>
      </c>
      <c r="CG140" s="485">
        <v>1900</v>
      </c>
    </row>
    <row r="141" spans="1:85" ht="26.25" customHeight="1" x14ac:dyDescent="0.35">
      <c r="A141" s="630"/>
      <c r="B141" s="631" t="s">
        <v>849</v>
      </c>
      <c r="C141" s="439"/>
      <c r="D141" s="484"/>
      <c r="E141" s="484"/>
      <c r="F141" s="484"/>
      <c r="G141" s="484"/>
      <c r="H141" s="484"/>
      <c r="I141" s="484"/>
      <c r="J141" s="484"/>
      <c r="K141" s="484"/>
      <c r="L141" s="484"/>
      <c r="M141" s="484"/>
      <c r="N141" s="484"/>
      <c r="O141" s="484"/>
      <c r="P141" s="484"/>
      <c r="Q141" s="484"/>
      <c r="R141" s="484"/>
      <c r="S141" s="484"/>
      <c r="T141" s="484"/>
      <c r="U141" s="484"/>
      <c r="V141" s="484"/>
      <c r="W141" s="484"/>
      <c r="X141" s="484"/>
      <c r="Y141" s="484"/>
      <c r="Z141" s="484"/>
      <c r="AA141" s="484"/>
      <c r="AB141" s="484"/>
      <c r="AC141" s="484"/>
      <c r="AD141" s="484"/>
      <c r="AE141" s="484"/>
      <c r="AF141" s="484"/>
      <c r="AG141" s="484"/>
      <c r="AH141" s="484"/>
      <c r="AI141" s="484"/>
      <c r="AJ141" s="484"/>
      <c r="AK141" s="484"/>
      <c r="AL141" s="484"/>
      <c r="AM141" s="484"/>
      <c r="AN141" s="484"/>
      <c r="AO141" s="484"/>
      <c r="AP141" s="484"/>
      <c r="AQ141" s="484"/>
      <c r="AR141" s="484"/>
      <c r="AS141" s="484"/>
      <c r="AT141" s="484"/>
      <c r="AU141" s="484"/>
      <c r="AV141" s="484"/>
      <c r="AW141" s="484"/>
      <c r="AX141" s="484"/>
      <c r="AY141" s="484"/>
      <c r="AZ141" s="484"/>
      <c r="BA141" s="484"/>
      <c r="BB141" s="484"/>
      <c r="BC141" s="484"/>
      <c r="BD141" s="484"/>
      <c r="BE141" s="484"/>
      <c r="BF141" s="484"/>
      <c r="BG141" s="484"/>
      <c r="BH141" s="484"/>
      <c r="BI141" s="484"/>
      <c r="BJ141" s="484"/>
      <c r="BK141" s="484"/>
      <c r="BL141" s="484"/>
      <c r="BM141" s="484"/>
      <c r="BN141" s="484"/>
      <c r="BO141" s="484"/>
      <c r="BP141" s="484"/>
      <c r="BQ141" s="484"/>
      <c r="BR141" s="484"/>
      <c r="BS141" s="484"/>
      <c r="BT141" s="484"/>
      <c r="BU141" s="484"/>
      <c r="BV141" s="484"/>
      <c r="BW141" s="484"/>
      <c r="BX141" s="484"/>
      <c r="BY141" s="484"/>
      <c r="BZ141" s="484"/>
      <c r="CA141" s="484"/>
      <c r="CB141" s="484"/>
      <c r="CC141" s="484"/>
      <c r="CD141" s="484"/>
      <c r="CE141" s="484"/>
      <c r="CF141" s="484"/>
      <c r="CG141" s="485"/>
    </row>
    <row r="142" spans="1:85" x14ac:dyDescent="0.35">
      <c r="A142" s="632"/>
      <c r="B142" s="62" t="s">
        <v>803</v>
      </c>
      <c r="C142" s="439"/>
      <c r="D142" s="484"/>
      <c r="E142" s="484"/>
      <c r="F142" s="484"/>
      <c r="G142" s="484"/>
      <c r="H142" s="484"/>
      <c r="I142" s="484"/>
      <c r="J142" s="484"/>
      <c r="K142" s="484"/>
      <c r="L142" s="484"/>
      <c r="M142" s="484"/>
      <c r="N142" s="484"/>
      <c r="O142" s="484"/>
      <c r="P142" s="484"/>
      <c r="Q142" s="484"/>
      <c r="R142" s="484"/>
      <c r="S142" s="484"/>
      <c r="T142" s="484"/>
      <c r="U142" s="484"/>
      <c r="V142" s="484"/>
      <c r="W142" s="484"/>
      <c r="X142" s="484"/>
      <c r="Y142" s="484"/>
      <c r="Z142" s="484"/>
      <c r="AA142" s="484"/>
      <c r="AB142" s="484"/>
      <c r="AC142" s="484"/>
      <c r="AD142" s="484"/>
      <c r="AE142" s="484"/>
      <c r="AF142" s="484"/>
      <c r="AG142" s="484"/>
      <c r="AH142" s="484"/>
      <c r="AI142" s="484"/>
      <c r="AJ142" s="484"/>
      <c r="AK142" s="484"/>
      <c r="AL142" s="484"/>
      <c r="AM142" s="484"/>
      <c r="AN142" s="484"/>
      <c r="AO142" s="484"/>
      <c r="AP142" s="484"/>
      <c r="AQ142" s="484"/>
      <c r="AR142" s="484"/>
      <c r="AS142" s="484"/>
      <c r="AT142" s="484"/>
      <c r="AU142" s="484"/>
      <c r="AV142" s="484"/>
      <c r="AW142" s="484"/>
      <c r="AX142" s="484"/>
      <c r="AY142" s="484"/>
      <c r="AZ142" s="484"/>
      <c r="BA142" s="484"/>
      <c r="BB142" s="484"/>
      <c r="BC142" s="484"/>
      <c r="BD142" s="484"/>
      <c r="BE142" s="484"/>
      <c r="BF142" s="484"/>
      <c r="BG142" s="484"/>
      <c r="BH142" s="484"/>
      <c r="BI142" s="484"/>
      <c r="BJ142" s="484"/>
      <c r="BK142" s="484"/>
      <c r="BL142" s="484">
        <v>370</v>
      </c>
      <c r="BM142" s="484">
        <v>580</v>
      </c>
      <c r="BN142" s="484">
        <v>643</v>
      </c>
      <c r="BO142" s="484">
        <v>696</v>
      </c>
      <c r="BP142" s="484">
        <v>744</v>
      </c>
      <c r="BQ142" s="484">
        <v>661</v>
      </c>
      <c r="BR142" s="484">
        <v>481</v>
      </c>
      <c r="BS142" s="484">
        <v>367</v>
      </c>
      <c r="BT142" s="484">
        <v>307</v>
      </c>
      <c r="BU142" s="484">
        <v>273</v>
      </c>
      <c r="BV142" s="484">
        <v>210</v>
      </c>
      <c r="BW142" s="484">
        <v>103</v>
      </c>
      <c r="BX142" s="484">
        <v>72</v>
      </c>
      <c r="BY142" s="484">
        <v>50</v>
      </c>
      <c r="BZ142" s="484">
        <v>31</v>
      </c>
      <c r="CA142" s="484">
        <v>20</v>
      </c>
      <c r="CB142" s="484">
        <v>10</v>
      </c>
      <c r="CC142" s="484">
        <v>0</v>
      </c>
      <c r="CD142" s="484">
        <v>0</v>
      </c>
      <c r="CE142" s="484">
        <v>0</v>
      </c>
      <c r="CF142" s="484">
        <v>0</v>
      </c>
      <c r="CG142" s="485">
        <v>0</v>
      </c>
    </row>
    <row r="143" spans="1:85" x14ac:dyDescent="0.35">
      <c r="A143" s="632"/>
      <c r="B143" s="62" t="s">
        <v>597</v>
      </c>
      <c r="C143" s="439"/>
      <c r="D143" s="484"/>
      <c r="E143" s="484"/>
      <c r="F143" s="484"/>
      <c r="G143" s="484"/>
      <c r="H143" s="484"/>
      <c r="I143" s="484"/>
      <c r="J143" s="484"/>
      <c r="K143" s="484"/>
      <c r="L143" s="484"/>
      <c r="M143" s="484"/>
      <c r="N143" s="484"/>
      <c r="O143" s="484"/>
      <c r="P143" s="484"/>
      <c r="Q143" s="484"/>
      <c r="R143" s="484"/>
      <c r="S143" s="484"/>
      <c r="T143" s="484"/>
      <c r="U143" s="484"/>
      <c r="V143" s="484"/>
      <c r="W143" s="484"/>
      <c r="X143" s="484"/>
      <c r="Y143" s="484"/>
      <c r="Z143" s="484"/>
      <c r="AA143" s="484"/>
      <c r="AB143" s="484"/>
      <c r="AC143" s="484"/>
      <c r="AD143" s="484"/>
      <c r="AE143" s="484"/>
      <c r="AF143" s="484"/>
      <c r="AG143" s="484"/>
      <c r="AH143" s="484"/>
      <c r="AI143" s="484"/>
      <c r="AJ143" s="484"/>
      <c r="AK143" s="484"/>
      <c r="AL143" s="484"/>
      <c r="AM143" s="484"/>
      <c r="AN143" s="484"/>
      <c r="AO143" s="484"/>
      <c r="AP143" s="484"/>
      <c r="AQ143" s="484"/>
      <c r="AR143" s="484"/>
      <c r="AS143" s="484"/>
      <c r="AT143" s="484"/>
      <c r="AU143" s="484"/>
      <c r="AV143" s="484"/>
      <c r="AW143" s="484"/>
      <c r="AX143" s="484"/>
      <c r="AY143" s="484"/>
      <c r="AZ143" s="484"/>
      <c r="BA143" s="484"/>
      <c r="BB143" s="484"/>
      <c r="BC143" s="484"/>
      <c r="BD143" s="484"/>
      <c r="BE143" s="484"/>
      <c r="BF143" s="484"/>
      <c r="BG143" s="484"/>
      <c r="BH143" s="484"/>
      <c r="BI143" s="484"/>
      <c r="BJ143" s="484"/>
      <c r="BK143" s="484"/>
      <c r="BL143" s="484">
        <v>1095</v>
      </c>
      <c r="BM143" s="484">
        <v>1161</v>
      </c>
      <c r="BN143" s="484">
        <v>1211</v>
      </c>
      <c r="BO143" s="484">
        <v>1240</v>
      </c>
      <c r="BP143" s="484">
        <v>1257</v>
      </c>
      <c r="BQ143" s="484">
        <v>1274</v>
      </c>
      <c r="BR143" s="484">
        <v>1331</v>
      </c>
      <c r="BS143" s="484">
        <v>1347</v>
      </c>
      <c r="BT143" s="484">
        <v>1325</v>
      </c>
      <c r="BU143" s="484">
        <v>1283</v>
      </c>
      <c r="BV143" s="484">
        <v>1188</v>
      </c>
      <c r="BW143" s="484">
        <v>1049</v>
      </c>
      <c r="BX143" s="484">
        <v>970</v>
      </c>
      <c r="BY143" s="484">
        <v>884</v>
      </c>
      <c r="BZ143" s="484">
        <v>797</v>
      </c>
      <c r="CA143" s="484">
        <v>723</v>
      </c>
      <c r="CB143" s="484">
        <v>593</v>
      </c>
      <c r="CC143" s="484">
        <v>136</v>
      </c>
      <c r="CD143" s="484">
        <v>4</v>
      </c>
      <c r="CE143" s="484">
        <v>4</v>
      </c>
      <c r="CF143" s="484">
        <v>3</v>
      </c>
      <c r="CG143" s="485">
        <v>0</v>
      </c>
    </row>
    <row r="144" spans="1:85" x14ac:dyDescent="0.35">
      <c r="A144" s="632"/>
      <c r="B144" s="62" t="s">
        <v>804</v>
      </c>
      <c r="C144" s="439"/>
      <c r="D144" s="484"/>
      <c r="E144" s="484"/>
      <c r="F144" s="484"/>
      <c r="G144" s="484"/>
      <c r="H144" s="484"/>
      <c r="I144" s="484"/>
      <c r="J144" s="484"/>
      <c r="K144" s="484"/>
      <c r="L144" s="484"/>
      <c r="M144" s="484"/>
      <c r="N144" s="484"/>
      <c r="O144" s="484"/>
      <c r="P144" s="484"/>
      <c r="Q144" s="484"/>
      <c r="R144" s="484"/>
      <c r="S144" s="484"/>
      <c r="T144" s="484"/>
      <c r="U144" s="484"/>
      <c r="V144" s="484"/>
      <c r="W144" s="484"/>
      <c r="X144" s="484"/>
      <c r="Y144" s="484"/>
      <c r="Z144" s="484"/>
      <c r="AA144" s="484"/>
      <c r="AB144" s="484"/>
      <c r="AC144" s="484"/>
      <c r="AD144" s="484"/>
      <c r="AE144" s="484"/>
      <c r="AF144" s="484"/>
      <c r="AG144" s="484"/>
      <c r="AH144" s="484"/>
      <c r="AI144" s="484"/>
      <c r="AJ144" s="484"/>
      <c r="AK144" s="484"/>
      <c r="AL144" s="484"/>
      <c r="AM144" s="484"/>
      <c r="AN144" s="484"/>
      <c r="AO144" s="484"/>
      <c r="AP144" s="484"/>
      <c r="AQ144" s="484"/>
      <c r="AR144" s="484"/>
      <c r="AS144" s="484"/>
      <c r="AT144" s="484"/>
      <c r="AU144" s="484"/>
      <c r="AV144" s="484"/>
      <c r="AW144" s="484"/>
      <c r="AX144" s="484"/>
      <c r="AY144" s="484"/>
      <c r="AZ144" s="484"/>
      <c r="BA144" s="484"/>
      <c r="BB144" s="484"/>
      <c r="BC144" s="484"/>
      <c r="BD144" s="484"/>
      <c r="BE144" s="484"/>
      <c r="BF144" s="484"/>
      <c r="BG144" s="484"/>
      <c r="BH144" s="484"/>
      <c r="BI144" s="484"/>
      <c r="BJ144" s="484"/>
      <c r="BK144" s="484"/>
      <c r="BL144" s="484">
        <v>628</v>
      </c>
      <c r="BM144" s="484">
        <v>606</v>
      </c>
      <c r="BN144" s="484">
        <v>566</v>
      </c>
      <c r="BO144" s="484">
        <v>506</v>
      </c>
      <c r="BP144" s="484">
        <v>461</v>
      </c>
      <c r="BQ144" s="484">
        <v>422</v>
      </c>
      <c r="BR144" s="484">
        <v>399</v>
      </c>
      <c r="BS144" s="484">
        <v>373</v>
      </c>
      <c r="BT144" s="484">
        <v>350</v>
      </c>
      <c r="BU144" s="484">
        <v>323</v>
      </c>
      <c r="BV144" s="484">
        <v>279</v>
      </c>
      <c r="BW144" s="484">
        <v>196</v>
      </c>
      <c r="BX144" s="484">
        <v>139</v>
      </c>
      <c r="BY144" s="484">
        <v>99</v>
      </c>
      <c r="BZ144" s="484">
        <v>70</v>
      </c>
      <c r="CA144" s="484">
        <v>52</v>
      </c>
      <c r="CB144" s="484">
        <v>13</v>
      </c>
      <c r="CC144" s="484">
        <v>0</v>
      </c>
      <c r="CD144" s="484">
        <v>0</v>
      </c>
      <c r="CE144" s="484">
        <v>0</v>
      </c>
      <c r="CF144" s="484">
        <v>0</v>
      </c>
      <c r="CG144" s="485">
        <v>0</v>
      </c>
    </row>
    <row r="145" spans="1:85" x14ac:dyDescent="0.35">
      <c r="A145" s="632"/>
      <c r="B145" s="62" t="s">
        <v>582</v>
      </c>
      <c r="C145" s="439"/>
      <c r="D145" s="484"/>
      <c r="E145" s="484"/>
      <c r="F145" s="484"/>
      <c r="G145" s="484"/>
      <c r="H145" s="484"/>
      <c r="I145" s="484"/>
      <c r="J145" s="484"/>
      <c r="K145" s="484"/>
      <c r="L145" s="484"/>
      <c r="M145" s="484"/>
      <c r="N145" s="484"/>
      <c r="O145" s="484"/>
      <c r="P145" s="484"/>
      <c r="Q145" s="484"/>
      <c r="R145" s="484"/>
      <c r="S145" s="484"/>
      <c r="T145" s="484"/>
      <c r="U145" s="484"/>
      <c r="V145" s="484"/>
      <c r="W145" s="484"/>
      <c r="X145" s="484"/>
      <c r="Y145" s="484"/>
      <c r="Z145" s="484"/>
      <c r="AA145" s="484"/>
      <c r="AB145" s="484"/>
      <c r="AC145" s="484"/>
      <c r="AD145" s="484"/>
      <c r="AE145" s="484"/>
      <c r="AF145" s="484"/>
      <c r="AG145" s="484"/>
      <c r="AH145" s="484"/>
      <c r="AI145" s="484"/>
      <c r="AJ145" s="484"/>
      <c r="AK145" s="484"/>
      <c r="AL145" s="484"/>
      <c r="AM145" s="484"/>
      <c r="AN145" s="484"/>
      <c r="AO145" s="484"/>
      <c r="AP145" s="484"/>
      <c r="AQ145" s="484"/>
      <c r="AR145" s="484"/>
      <c r="AS145" s="484"/>
      <c r="AT145" s="484"/>
      <c r="AU145" s="484"/>
      <c r="AV145" s="484"/>
      <c r="AW145" s="484"/>
      <c r="AX145" s="484"/>
      <c r="AY145" s="484"/>
      <c r="AZ145" s="484"/>
      <c r="BA145" s="484"/>
      <c r="BB145" s="484"/>
      <c r="BC145" s="484"/>
      <c r="BD145" s="484"/>
      <c r="BE145" s="484"/>
      <c r="BF145" s="484"/>
      <c r="BG145" s="484"/>
      <c r="BH145" s="484"/>
      <c r="BI145" s="484"/>
      <c r="BJ145" s="484"/>
      <c r="BK145" s="484"/>
      <c r="BL145" s="484">
        <v>77</v>
      </c>
      <c r="BM145" s="484">
        <v>88</v>
      </c>
      <c r="BN145" s="484">
        <v>103</v>
      </c>
      <c r="BO145" s="484">
        <v>115</v>
      </c>
      <c r="BP145" s="484">
        <v>130</v>
      </c>
      <c r="BQ145" s="484">
        <v>144</v>
      </c>
      <c r="BR145" s="484">
        <v>158</v>
      </c>
      <c r="BS145" s="484">
        <v>174</v>
      </c>
      <c r="BT145" s="484">
        <v>183</v>
      </c>
      <c r="BU145" s="484">
        <v>186</v>
      </c>
      <c r="BV145" s="484">
        <v>181</v>
      </c>
      <c r="BW145" s="484">
        <v>156</v>
      </c>
      <c r="BX145" s="484">
        <v>134</v>
      </c>
      <c r="BY145" s="484">
        <v>119</v>
      </c>
      <c r="BZ145" s="484">
        <v>107</v>
      </c>
      <c r="CA145" s="484">
        <v>97</v>
      </c>
      <c r="CB145" s="484">
        <v>25</v>
      </c>
      <c r="CC145" s="484">
        <v>0</v>
      </c>
      <c r="CD145" s="484">
        <v>0</v>
      </c>
      <c r="CE145" s="484">
        <v>0</v>
      </c>
      <c r="CF145" s="484">
        <v>0</v>
      </c>
      <c r="CG145" s="485">
        <v>0</v>
      </c>
    </row>
    <row r="146" spans="1:85" x14ac:dyDescent="0.35">
      <c r="A146" s="632"/>
      <c r="B146" s="62" t="s">
        <v>805</v>
      </c>
      <c r="C146" s="439"/>
      <c r="D146" s="484"/>
      <c r="E146" s="484"/>
      <c r="F146" s="484"/>
      <c r="G146" s="484"/>
      <c r="H146" s="484"/>
      <c r="I146" s="484"/>
      <c r="J146" s="484"/>
      <c r="K146" s="484"/>
      <c r="L146" s="484"/>
      <c r="M146" s="484"/>
      <c r="N146" s="484"/>
      <c r="O146" s="484"/>
      <c r="P146" s="484"/>
      <c r="Q146" s="484"/>
      <c r="R146" s="484"/>
      <c r="S146" s="484"/>
      <c r="T146" s="484"/>
      <c r="U146" s="484"/>
      <c r="V146" s="484"/>
      <c r="W146" s="484"/>
      <c r="X146" s="484"/>
      <c r="Y146" s="484"/>
      <c r="Z146" s="484"/>
      <c r="AA146" s="484"/>
      <c r="AB146" s="484"/>
      <c r="AC146" s="484"/>
      <c r="AD146" s="484"/>
      <c r="AE146" s="484"/>
      <c r="AF146" s="484"/>
      <c r="AG146" s="484"/>
      <c r="AH146" s="484"/>
      <c r="AI146" s="484"/>
      <c r="AJ146" s="484"/>
      <c r="AK146" s="484"/>
      <c r="AL146" s="484"/>
      <c r="AM146" s="484"/>
      <c r="AN146" s="484"/>
      <c r="AO146" s="484"/>
      <c r="AP146" s="484"/>
      <c r="AQ146" s="484"/>
      <c r="AR146" s="484"/>
      <c r="AS146" s="484"/>
      <c r="AT146" s="484"/>
      <c r="AU146" s="484"/>
      <c r="AV146" s="484"/>
      <c r="AW146" s="484"/>
      <c r="AX146" s="484"/>
      <c r="AY146" s="484"/>
      <c r="AZ146" s="484"/>
      <c r="BA146" s="484"/>
      <c r="BB146" s="484"/>
      <c r="BC146" s="484"/>
      <c r="BD146" s="484"/>
      <c r="BE146" s="484"/>
      <c r="BF146" s="484"/>
      <c r="BG146" s="484"/>
      <c r="BH146" s="484"/>
      <c r="BI146" s="484"/>
      <c r="BJ146" s="484"/>
      <c r="BK146" s="484"/>
      <c r="BL146" s="484">
        <v>146</v>
      </c>
      <c r="BM146" s="484">
        <v>147</v>
      </c>
      <c r="BN146" s="484">
        <v>143</v>
      </c>
      <c r="BO146" s="484">
        <v>131</v>
      </c>
      <c r="BP146" s="484">
        <v>112</v>
      </c>
      <c r="BQ146" s="484">
        <v>98</v>
      </c>
      <c r="BR146" s="484">
        <v>86</v>
      </c>
      <c r="BS146" s="484">
        <v>71</v>
      </c>
      <c r="BT146" s="484">
        <v>57</v>
      </c>
      <c r="BU146" s="484">
        <v>40</v>
      </c>
      <c r="BV146" s="484">
        <v>22</v>
      </c>
      <c r="BW146" s="484">
        <v>13</v>
      </c>
      <c r="BX146" s="484">
        <v>9</v>
      </c>
      <c r="BY146" s="484">
        <v>7</v>
      </c>
      <c r="BZ146" s="484">
        <v>6</v>
      </c>
      <c r="CA146" s="484">
        <v>5</v>
      </c>
      <c r="CB146" s="484">
        <v>1</v>
      </c>
      <c r="CC146" s="484">
        <v>0</v>
      </c>
      <c r="CD146" s="484">
        <v>0</v>
      </c>
      <c r="CE146" s="484">
        <v>0</v>
      </c>
      <c r="CF146" s="484">
        <v>0</v>
      </c>
      <c r="CG146" s="485">
        <v>0</v>
      </c>
    </row>
    <row r="147" spans="1:85" ht="26.25" customHeight="1" x14ac:dyDescent="0.35">
      <c r="A147" s="632"/>
      <c r="B147" s="62" t="s">
        <v>806</v>
      </c>
      <c r="C147" s="439"/>
      <c r="D147" s="484"/>
      <c r="E147" s="484"/>
      <c r="F147" s="484"/>
      <c r="G147" s="484"/>
      <c r="H147" s="484"/>
      <c r="I147" s="484"/>
      <c r="J147" s="484"/>
      <c r="K147" s="484"/>
      <c r="L147" s="484"/>
      <c r="M147" s="484"/>
      <c r="N147" s="484"/>
      <c r="O147" s="484"/>
      <c r="P147" s="484"/>
      <c r="Q147" s="484"/>
      <c r="R147" s="484"/>
      <c r="S147" s="484"/>
      <c r="T147" s="484"/>
      <c r="U147" s="484"/>
      <c r="V147" s="484"/>
      <c r="W147" s="484"/>
      <c r="X147" s="484"/>
      <c r="Y147" s="484"/>
      <c r="Z147" s="484"/>
      <c r="AA147" s="484"/>
      <c r="AB147" s="484"/>
      <c r="AC147" s="484"/>
      <c r="AD147" s="484"/>
      <c r="AE147" s="484"/>
      <c r="AF147" s="484"/>
      <c r="AG147" s="484"/>
      <c r="AH147" s="484"/>
      <c r="AI147" s="484"/>
      <c r="AJ147" s="484"/>
      <c r="AK147" s="484"/>
      <c r="AL147" s="484"/>
      <c r="AM147" s="484"/>
      <c r="AN147" s="484"/>
      <c r="AO147" s="484"/>
      <c r="AP147" s="484"/>
      <c r="AQ147" s="484"/>
      <c r="AR147" s="484"/>
      <c r="AS147" s="484"/>
      <c r="AT147" s="484"/>
      <c r="AU147" s="484"/>
      <c r="AV147" s="484"/>
      <c r="AW147" s="484"/>
      <c r="AX147" s="484"/>
      <c r="AY147" s="484"/>
      <c r="AZ147" s="484"/>
      <c r="BA147" s="484"/>
      <c r="BB147" s="484"/>
      <c r="BC147" s="484"/>
      <c r="BD147" s="484"/>
      <c r="BE147" s="484"/>
      <c r="BF147" s="484"/>
      <c r="BG147" s="484"/>
      <c r="BH147" s="484"/>
      <c r="BI147" s="484"/>
      <c r="BJ147" s="484"/>
      <c r="BK147" s="484"/>
      <c r="BL147" s="484">
        <v>1150</v>
      </c>
      <c r="BM147" s="484">
        <v>1152</v>
      </c>
      <c r="BN147" s="484">
        <v>1150</v>
      </c>
      <c r="BO147" s="484">
        <v>1135</v>
      </c>
      <c r="BP147" s="484">
        <v>1101</v>
      </c>
      <c r="BQ147" s="484">
        <v>1066</v>
      </c>
      <c r="BR147" s="484">
        <v>1025</v>
      </c>
      <c r="BS147" s="484">
        <v>980</v>
      </c>
      <c r="BT147" s="484">
        <v>936</v>
      </c>
      <c r="BU147" s="484">
        <v>897</v>
      </c>
      <c r="BV147" s="484">
        <v>853</v>
      </c>
      <c r="BW147" s="484">
        <v>813</v>
      </c>
      <c r="BX147" s="484">
        <v>776</v>
      </c>
      <c r="BY147" s="484">
        <v>742</v>
      </c>
      <c r="BZ147" s="484">
        <v>722</v>
      </c>
      <c r="CA147" s="484">
        <v>724</v>
      </c>
      <c r="CB147" s="484">
        <v>726</v>
      </c>
      <c r="CC147" s="484">
        <v>705</v>
      </c>
      <c r="CD147" s="484">
        <v>673</v>
      </c>
      <c r="CE147" s="484">
        <v>641</v>
      </c>
      <c r="CF147" s="484">
        <v>616</v>
      </c>
      <c r="CG147" s="485">
        <v>594</v>
      </c>
    </row>
    <row r="148" spans="1:85" x14ac:dyDescent="0.35">
      <c r="A148" s="632"/>
      <c r="B148" s="62" t="s">
        <v>583</v>
      </c>
      <c r="C148" s="439"/>
      <c r="D148" s="484"/>
      <c r="E148" s="484"/>
      <c r="F148" s="484"/>
      <c r="G148" s="484"/>
      <c r="H148" s="484"/>
      <c r="I148" s="484"/>
      <c r="J148" s="484"/>
      <c r="K148" s="484"/>
      <c r="L148" s="484"/>
      <c r="M148" s="484"/>
      <c r="N148" s="484"/>
      <c r="O148" s="484"/>
      <c r="P148" s="484"/>
      <c r="Q148" s="484"/>
      <c r="R148" s="484"/>
      <c r="S148" s="484"/>
      <c r="T148" s="484"/>
      <c r="U148" s="484"/>
      <c r="V148" s="484"/>
      <c r="W148" s="484"/>
      <c r="X148" s="484"/>
      <c r="Y148" s="484"/>
      <c r="Z148" s="484"/>
      <c r="AA148" s="484"/>
      <c r="AB148" s="484"/>
      <c r="AC148" s="484"/>
      <c r="AD148" s="484"/>
      <c r="AE148" s="484"/>
      <c r="AF148" s="484"/>
      <c r="AG148" s="484"/>
      <c r="AH148" s="484"/>
      <c r="AI148" s="484"/>
      <c r="AJ148" s="484"/>
      <c r="AK148" s="484"/>
      <c r="AL148" s="484"/>
      <c r="AM148" s="484"/>
      <c r="AN148" s="484"/>
      <c r="AO148" s="484"/>
      <c r="AP148" s="484"/>
      <c r="AQ148" s="484"/>
      <c r="AR148" s="484"/>
      <c r="AS148" s="484"/>
      <c r="AT148" s="484"/>
      <c r="AU148" s="484"/>
      <c r="AV148" s="484"/>
      <c r="AW148" s="484"/>
      <c r="AX148" s="484"/>
      <c r="AY148" s="484"/>
      <c r="AZ148" s="484"/>
      <c r="BA148" s="484"/>
      <c r="BB148" s="484"/>
      <c r="BC148" s="484"/>
      <c r="BD148" s="484"/>
      <c r="BE148" s="484"/>
      <c r="BF148" s="484"/>
      <c r="BG148" s="484"/>
      <c r="BH148" s="484"/>
      <c r="BI148" s="484"/>
      <c r="BJ148" s="484"/>
      <c r="BK148" s="484"/>
      <c r="BL148" s="484">
        <v>26</v>
      </c>
      <c r="BM148" s="484">
        <v>30</v>
      </c>
      <c r="BN148" s="484">
        <v>37</v>
      </c>
      <c r="BO148" s="484">
        <v>42</v>
      </c>
      <c r="BP148" s="484">
        <v>49</v>
      </c>
      <c r="BQ148" s="484">
        <v>56</v>
      </c>
      <c r="BR148" s="484">
        <v>59</v>
      </c>
      <c r="BS148" s="484">
        <v>62</v>
      </c>
      <c r="BT148" s="484">
        <v>61</v>
      </c>
      <c r="BU148" s="484">
        <v>57</v>
      </c>
      <c r="BV148" s="484">
        <v>55</v>
      </c>
      <c r="BW148" s="484">
        <v>51</v>
      </c>
      <c r="BX148" s="484">
        <v>50</v>
      </c>
      <c r="BY148" s="484">
        <v>54</v>
      </c>
      <c r="BZ148" s="484">
        <v>63</v>
      </c>
      <c r="CA148" s="484">
        <v>74</v>
      </c>
      <c r="CB148" s="484">
        <v>58</v>
      </c>
      <c r="CC148" s="484">
        <v>86</v>
      </c>
      <c r="CD148" s="484">
        <v>98</v>
      </c>
      <c r="CE148" s="484">
        <v>100</v>
      </c>
      <c r="CF148" s="484">
        <v>102</v>
      </c>
      <c r="CG148" s="485">
        <v>105</v>
      </c>
    </row>
    <row r="149" spans="1:85" x14ac:dyDescent="0.35">
      <c r="A149" s="632"/>
      <c r="B149" s="62" t="s">
        <v>807</v>
      </c>
      <c r="C149" s="439"/>
      <c r="D149" s="484"/>
      <c r="E149" s="484"/>
      <c r="F149" s="484"/>
      <c r="G149" s="484"/>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4"/>
      <c r="AK149" s="484"/>
      <c r="AL149" s="484"/>
      <c r="AM149" s="484"/>
      <c r="AN149" s="484"/>
      <c r="AO149" s="484"/>
      <c r="AP149" s="484"/>
      <c r="AQ149" s="484"/>
      <c r="AR149" s="484"/>
      <c r="AS149" s="484"/>
      <c r="AT149" s="484"/>
      <c r="AU149" s="484"/>
      <c r="AV149" s="484"/>
      <c r="AW149" s="484"/>
      <c r="AX149" s="484"/>
      <c r="AY149" s="484"/>
      <c r="AZ149" s="484"/>
      <c r="BA149" s="484"/>
      <c r="BB149" s="484"/>
      <c r="BC149" s="484"/>
      <c r="BD149" s="484"/>
      <c r="BE149" s="484"/>
      <c r="BF149" s="484"/>
      <c r="BG149" s="484"/>
      <c r="BH149" s="484"/>
      <c r="BI149" s="484"/>
      <c r="BJ149" s="484"/>
      <c r="BK149" s="484"/>
      <c r="BL149" s="484">
        <v>6</v>
      </c>
      <c r="BM149" s="484">
        <v>7</v>
      </c>
      <c r="BN149" s="484">
        <v>7</v>
      </c>
      <c r="BO149" s="484">
        <v>7</v>
      </c>
      <c r="BP149" s="484">
        <v>7</v>
      </c>
      <c r="BQ149" s="484">
        <v>7</v>
      </c>
      <c r="BR149" s="484">
        <v>7</v>
      </c>
      <c r="BS149" s="484">
        <v>7</v>
      </c>
      <c r="BT149" s="484">
        <v>7</v>
      </c>
      <c r="BU149" s="484">
        <v>6</v>
      </c>
      <c r="BV149" s="484">
        <v>5</v>
      </c>
      <c r="BW149" s="484">
        <v>4</v>
      </c>
      <c r="BX149" s="484">
        <v>3</v>
      </c>
      <c r="BY149" s="484">
        <v>2</v>
      </c>
      <c r="BZ149" s="484">
        <v>1</v>
      </c>
      <c r="CA149" s="484">
        <v>1</v>
      </c>
      <c r="CB149" s="484">
        <v>0</v>
      </c>
      <c r="CC149" s="484">
        <v>0</v>
      </c>
      <c r="CD149" s="484">
        <v>0</v>
      </c>
      <c r="CE149" s="484">
        <v>0</v>
      </c>
      <c r="CF149" s="484">
        <v>0</v>
      </c>
      <c r="CG149" s="485">
        <v>0</v>
      </c>
    </row>
    <row r="150" spans="1:85" x14ac:dyDescent="0.35">
      <c r="A150" s="632"/>
      <c r="B150" s="62" t="s">
        <v>35</v>
      </c>
      <c r="C150" s="439"/>
      <c r="D150" s="484"/>
      <c r="E150" s="484"/>
      <c r="F150" s="484"/>
      <c r="G150" s="484"/>
      <c r="H150" s="484"/>
      <c r="I150" s="484"/>
      <c r="J150" s="484"/>
      <c r="K150" s="484"/>
      <c r="L150" s="484"/>
      <c r="M150" s="484"/>
      <c r="N150" s="484"/>
      <c r="O150" s="484"/>
      <c r="P150" s="484"/>
      <c r="Q150" s="484"/>
      <c r="R150" s="484"/>
      <c r="S150" s="484"/>
      <c r="T150" s="484"/>
      <c r="U150" s="484"/>
      <c r="V150" s="484"/>
      <c r="W150" s="484"/>
      <c r="X150" s="484"/>
      <c r="Y150" s="484"/>
      <c r="Z150" s="484"/>
      <c r="AA150" s="484"/>
      <c r="AB150" s="484"/>
      <c r="AC150" s="484"/>
      <c r="AD150" s="484"/>
      <c r="AE150" s="484"/>
      <c r="AF150" s="484"/>
      <c r="AG150" s="484"/>
      <c r="AH150" s="484"/>
      <c r="AI150" s="484"/>
      <c r="AJ150" s="484"/>
      <c r="AK150" s="484"/>
      <c r="AL150" s="484"/>
      <c r="AM150" s="484"/>
      <c r="AN150" s="484"/>
      <c r="AO150" s="484"/>
      <c r="AP150" s="484"/>
      <c r="AQ150" s="484"/>
      <c r="AR150" s="484"/>
      <c r="AS150" s="484"/>
      <c r="AT150" s="484"/>
      <c r="AU150" s="484"/>
      <c r="AV150" s="484"/>
      <c r="AW150" s="484"/>
      <c r="AX150" s="484"/>
      <c r="AY150" s="484"/>
      <c r="AZ150" s="484"/>
      <c r="BA150" s="484"/>
      <c r="BB150" s="484"/>
      <c r="BC150" s="484"/>
      <c r="BD150" s="484"/>
      <c r="BE150" s="484"/>
      <c r="BF150" s="484"/>
      <c r="BG150" s="484"/>
      <c r="BH150" s="484"/>
      <c r="BI150" s="484"/>
      <c r="BJ150" s="484"/>
      <c r="BK150" s="484"/>
      <c r="BL150" s="484">
        <v>239</v>
      </c>
      <c r="BM150" s="484">
        <v>245</v>
      </c>
      <c r="BN150" s="484">
        <v>251</v>
      </c>
      <c r="BO150" s="484">
        <v>259</v>
      </c>
      <c r="BP150" s="484">
        <v>285</v>
      </c>
      <c r="BQ150" s="484">
        <v>300</v>
      </c>
      <c r="BR150" s="484">
        <v>320</v>
      </c>
      <c r="BS150" s="484">
        <v>339</v>
      </c>
      <c r="BT150" s="484">
        <v>355</v>
      </c>
      <c r="BU150" s="484">
        <v>366</v>
      </c>
      <c r="BV150" s="484">
        <v>375</v>
      </c>
      <c r="BW150" s="484">
        <v>378</v>
      </c>
      <c r="BX150" s="484">
        <v>377</v>
      </c>
      <c r="BY150" s="484">
        <v>386</v>
      </c>
      <c r="BZ150" s="484">
        <v>391</v>
      </c>
      <c r="CA150" s="484">
        <v>375</v>
      </c>
      <c r="CB150" s="484">
        <v>387</v>
      </c>
      <c r="CC150" s="484">
        <v>406</v>
      </c>
      <c r="CD150" s="484">
        <v>419</v>
      </c>
      <c r="CE150" s="484">
        <v>426</v>
      </c>
      <c r="CF150" s="484">
        <v>441</v>
      </c>
      <c r="CG150" s="485">
        <v>463</v>
      </c>
    </row>
    <row r="151" spans="1:85" x14ac:dyDescent="0.35">
      <c r="A151" s="632"/>
      <c r="B151" s="62" t="s">
        <v>851</v>
      </c>
      <c r="C151" s="439"/>
      <c r="D151" s="484"/>
      <c r="E151" s="484"/>
      <c r="F151" s="484"/>
      <c r="G151" s="484"/>
      <c r="H151" s="484"/>
      <c r="I151" s="484"/>
      <c r="J151" s="484"/>
      <c r="K151" s="484"/>
      <c r="L151" s="484"/>
      <c r="M151" s="484"/>
      <c r="N151" s="484"/>
      <c r="O151" s="484"/>
      <c r="P151" s="484"/>
      <c r="Q151" s="484"/>
      <c r="R151" s="484"/>
      <c r="S151" s="484"/>
      <c r="T151" s="484"/>
      <c r="U151" s="484"/>
      <c r="V151" s="484"/>
      <c r="W151" s="484"/>
      <c r="X151" s="484"/>
      <c r="Y151" s="484"/>
      <c r="Z151" s="484"/>
      <c r="AA151" s="484"/>
      <c r="AB151" s="484"/>
      <c r="AC151" s="484"/>
      <c r="AD151" s="484"/>
      <c r="AE151" s="484"/>
      <c r="AF151" s="484"/>
      <c r="AG151" s="484"/>
      <c r="AH151" s="484"/>
      <c r="AI151" s="484"/>
      <c r="AJ151" s="484"/>
      <c r="AK151" s="484"/>
      <c r="AL151" s="484"/>
      <c r="AM151" s="484"/>
      <c r="AN151" s="484"/>
      <c r="AO151" s="484"/>
      <c r="AP151" s="484"/>
      <c r="AQ151" s="484"/>
      <c r="AR151" s="484"/>
      <c r="AS151" s="484"/>
      <c r="AT151" s="484"/>
      <c r="AU151" s="484"/>
      <c r="AV151" s="484"/>
      <c r="AW151" s="484"/>
      <c r="AX151" s="484"/>
      <c r="AY151" s="484"/>
      <c r="AZ151" s="484"/>
      <c r="BA151" s="484"/>
      <c r="BB151" s="484"/>
      <c r="BC151" s="484"/>
      <c r="BD151" s="484"/>
      <c r="BE151" s="484"/>
      <c r="BF151" s="484"/>
      <c r="BG151" s="484"/>
      <c r="BH151" s="484"/>
      <c r="BI151" s="484"/>
      <c r="BJ151" s="484"/>
      <c r="BK151" s="484"/>
      <c r="BL151" s="484">
        <v>429</v>
      </c>
      <c r="BM151" s="484">
        <v>531</v>
      </c>
      <c r="BN151" s="484">
        <v>686</v>
      </c>
      <c r="BO151" s="484">
        <v>802</v>
      </c>
      <c r="BP151" s="484">
        <v>905</v>
      </c>
      <c r="BQ151" s="484">
        <v>998</v>
      </c>
      <c r="BR151" s="484">
        <v>1056</v>
      </c>
      <c r="BS151" s="484">
        <v>1056</v>
      </c>
      <c r="BT151" s="484">
        <v>1012</v>
      </c>
      <c r="BU151" s="484">
        <v>939</v>
      </c>
      <c r="BV151" s="484">
        <v>816</v>
      </c>
      <c r="BW151" s="484">
        <v>632</v>
      </c>
      <c r="BX151" s="484">
        <v>478</v>
      </c>
      <c r="BY151" s="484">
        <v>391</v>
      </c>
      <c r="BZ151" s="484">
        <v>321</v>
      </c>
      <c r="CA151" s="484">
        <v>279</v>
      </c>
      <c r="CB151" s="484">
        <v>243</v>
      </c>
      <c r="CC151" s="484">
        <v>172</v>
      </c>
      <c r="CD151" s="484">
        <v>179</v>
      </c>
      <c r="CE151" s="484">
        <v>186</v>
      </c>
      <c r="CF151" s="484">
        <v>195</v>
      </c>
      <c r="CG151" s="485">
        <v>205</v>
      </c>
    </row>
    <row r="152" spans="1:85" ht="26.25" customHeight="1" x14ac:dyDescent="0.35">
      <c r="A152" s="632"/>
      <c r="B152" s="628" t="s">
        <v>852</v>
      </c>
      <c r="C152" s="439"/>
      <c r="D152" s="484"/>
      <c r="E152" s="484"/>
      <c r="F152" s="484"/>
      <c r="G152" s="484"/>
      <c r="H152" s="484"/>
      <c r="I152" s="484"/>
      <c r="J152" s="484"/>
      <c r="K152" s="484"/>
      <c r="L152" s="484"/>
      <c r="M152" s="484"/>
      <c r="N152" s="484"/>
      <c r="O152" s="484"/>
      <c r="P152" s="484"/>
      <c r="Q152" s="484"/>
      <c r="R152" s="484"/>
      <c r="S152" s="484"/>
      <c r="T152" s="484"/>
      <c r="U152" s="484"/>
      <c r="V152" s="484"/>
      <c r="W152" s="484"/>
      <c r="X152" s="484"/>
      <c r="Y152" s="484"/>
      <c r="Z152" s="484"/>
      <c r="AA152" s="484"/>
      <c r="AB152" s="484"/>
      <c r="AC152" s="484"/>
      <c r="AD152" s="484"/>
      <c r="AE152" s="484"/>
      <c r="AF152" s="484"/>
      <c r="AG152" s="484"/>
      <c r="AH152" s="484"/>
      <c r="AI152" s="484"/>
      <c r="AJ152" s="484"/>
      <c r="AK152" s="484"/>
      <c r="AL152" s="484"/>
      <c r="AM152" s="484"/>
      <c r="AN152" s="484"/>
      <c r="AO152" s="484"/>
      <c r="AP152" s="484"/>
      <c r="AQ152" s="484"/>
      <c r="AR152" s="484">
        <f t="shared" ref="AR152:BK152" si="26">AR155</f>
        <v>2178</v>
      </c>
      <c r="AS152" s="484">
        <f t="shared" si="26"/>
        <v>2116</v>
      </c>
      <c r="AT152" s="484">
        <f t="shared" si="26"/>
        <v>2076</v>
      </c>
      <c r="AU152" s="484">
        <f t="shared" si="26"/>
        <v>1981</v>
      </c>
      <c r="AV152" s="484">
        <f t="shared" si="26"/>
        <v>1929</v>
      </c>
      <c r="AW152" s="484">
        <f t="shared" si="26"/>
        <v>1955</v>
      </c>
      <c r="AX152" s="484">
        <f t="shared" si="26"/>
        <v>1937</v>
      </c>
      <c r="AY152" s="484">
        <f t="shared" si="26"/>
        <v>1917</v>
      </c>
      <c r="AZ152" s="484">
        <f t="shared" si="26"/>
        <v>1886</v>
      </c>
      <c r="BA152" s="484">
        <f t="shared" si="26"/>
        <v>1844</v>
      </c>
      <c r="BB152" s="484">
        <f t="shared" si="26"/>
        <v>1798</v>
      </c>
      <c r="BC152" s="484">
        <f t="shared" si="26"/>
        <v>1726</v>
      </c>
      <c r="BD152" s="484">
        <f t="shared" si="26"/>
        <v>1664</v>
      </c>
      <c r="BE152" s="484">
        <f t="shared" si="26"/>
        <v>1637</v>
      </c>
      <c r="BF152" s="484">
        <f t="shared" si="26"/>
        <v>1612</v>
      </c>
      <c r="BG152" s="484">
        <f t="shared" si="26"/>
        <v>1546</v>
      </c>
      <c r="BH152" s="484">
        <f t="shared" si="26"/>
        <v>1554</v>
      </c>
      <c r="BI152" s="484">
        <f t="shared" si="26"/>
        <v>1491</v>
      </c>
      <c r="BJ152" s="484">
        <f t="shared" si="26"/>
        <v>1503</v>
      </c>
      <c r="BK152" s="484">
        <f t="shared" si="26"/>
        <v>1509</v>
      </c>
      <c r="BL152" s="484">
        <v>1541</v>
      </c>
      <c r="BM152" s="484">
        <v>1566</v>
      </c>
      <c r="BN152" s="484">
        <v>1574</v>
      </c>
      <c r="BO152" s="484">
        <v>1576</v>
      </c>
      <c r="BP152" s="484">
        <v>1551</v>
      </c>
      <c r="BQ152" s="484">
        <v>1505</v>
      </c>
      <c r="BR152" s="484">
        <v>1464</v>
      </c>
      <c r="BS152" s="484">
        <v>1417</v>
      </c>
      <c r="BT152" s="484">
        <v>1364</v>
      </c>
      <c r="BU152" s="484">
        <v>1308</v>
      </c>
      <c r="BV152" s="484">
        <v>1248</v>
      </c>
      <c r="BW152" s="484">
        <v>1207</v>
      </c>
      <c r="BX152" s="484">
        <v>1165</v>
      </c>
      <c r="BY152" s="484">
        <v>1134</v>
      </c>
      <c r="BZ152" s="484">
        <v>1121</v>
      </c>
      <c r="CA152" s="484">
        <v>1107</v>
      </c>
      <c r="CB152" s="484">
        <v>1120</v>
      </c>
      <c r="CC152" s="484">
        <v>1112</v>
      </c>
      <c r="CD152" s="484">
        <v>1093</v>
      </c>
      <c r="CE152" s="484">
        <v>1069</v>
      </c>
      <c r="CF152" s="484">
        <v>899</v>
      </c>
      <c r="CG152" s="485">
        <v>1051</v>
      </c>
    </row>
    <row r="153" spans="1:85" x14ac:dyDescent="0.35">
      <c r="A153" s="632"/>
      <c r="B153" s="628" t="s">
        <v>853</v>
      </c>
      <c r="C153" s="439"/>
      <c r="D153" s="484"/>
      <c r="E153" s="484"/>
      <c r="F153" s="484"/>
      <c r="G153" s="484"/>
      <c r="H153" s="484"/>
      <c r="I153" s="484"/>
      <c r="J153" s="484"/>
      <c r="K153" s="484"/>
      <c r="L153" s="484"/>
      <c r="M153" s="484"/>
      <c r="N153" s="484"/>
      <c r="O153" s="484"/>
      <c r="P153" s="484"/>
      <c r="Q153" s="484"/>
      <c r="R153" s="484"/>
      <c r="S153" s="484"/>
      <c r="T153" s="484"/>
      <c r="U153" s="484"/>
      <c r="V153" s="484"/>
      <c r="W153" s="484"/>
      <c r="X153" s="484"/>
      <c r="Y153" s="484"/>
      <c r="Z153" s="484"/>
      <c r="AA153" s="484"/>
      <c r="AB153" s="484"/>
      <c r="AC153" s="484"/>
      <c r="AD153" s="484"/>
      <c r="AE153" s="484"/>
      <c r="AF153" s="484"/>
      <c r="AG153" s="484"/>
      <c r="AH153" s="484"/>
      <c r="AI153" s="484"/>
      <c r="AJ153" s="484"/>
      <c r="AK153" s="484"/>
      <c r="AL153" s="484"/>
      <c r="AM153" s="484"/>
      <c r="AN153" s="484"/>
      <c r="AO153" s="484"/>
      <c r="AP153" s="484"/>
      <c r="AQ153" s="484"/>
      <c r="AR153" s="484">
        <v>1818</v>
      </c>
      <c r="AS153" s="484">
        <v>1771</v>
      </c>
      <c r="AT153" s="484">
        <v>1875</v>
      </c>
      <c r="AU153" s="484">
        <v>2138</v>
      </c>
      <c r="AV153" s="484">
        <v>2450</v>
      </c>
      <c r="AW153" s="484">
        <v>2646</v>
      </c>
      <c r="AX153" s="484">
        <v>2755</v>
      </c>
      <c r="AY153" s="484">
        <v>2840</v>
      </c>
      <c r="AZ153" s="484">
        <v>2854</v>
      </c>
      <c r="BA153" s="484">
        <v>2744</v>
      </c>
      <c r="BB153" s="484">
        <v>2625</v>
      </c>
      <c r="BC153" s="484">
        <v>2461</v>
      </c>
      <c r="BD153" s="484">
        <v>2282</v>
      </c>
      <c r="BE153" s="484">
        <v>2209</v>
      </c>
      <c r="BF153" s="484">
        <v>2194</v>
      </c>
      <c r="BG153" s="484">
        <v>2267</v>
      </c>
      <c r="BH153" s="484">
        <v>2387</v>
      </c>
      <c r="BI153" s="484">
        <v>2495</v>
      </c>
      <c r="BJ153" s="484">
        <v>2518</v>
      </c>
      <c r="BK153" s="484">
        <v>2527</v>
      </c>
      <c r="BL153" s="484">
        <v>2625</v>
      </c>
      <c r="BM153" s="484">
        <v>2981</v>
      </c>
      <c r="BN153" s="484">
        <v>3224</v>
      </c>
      <c r="BO153" s="484">
        <v>3356</v>
      </c>
      <c r="BP153" s="484">
        <v>3502</v>
      </c>
      <c r="BQ153" s="484">
        <v>3520</v>
      </c>
      <c r="BR153" s="484">
        <v>3457</v>
      </c>
      <c r="BS153" s="484">
        <v>3360</v>
      </c>
      <c r="BT153" s="484">
        <v>3230</v>
      </c>
      <c r="BU153" s="484">
        <v>3063</v>
      </c>
      <c r="BV153" s="484">
        <v>2736</v>
      </c>
      <c r="BW153" s="484">
        <v>2187</v>
      </c>
      <c r="BX153" s="484">
        <v>1843</v>
      </c>
      <c r="BY153" s="484">
        <v>1599</v>
      </c>
      <c r="BZ153" s="484">
        <v>1388</v>
      </c>
      <c r="CA153" s="484">
        <v>1243</v>
      </c>
      <c r="CB153" s="484">
        <v>937</v>
      </c>
      <c r="CC153" s="484">
        <v>392</v>
      </c>
      <c r="CD153" s="484">
        <v>280</v>
      </c>
      <c r="CE153" s="484">
        <v>289</v>
      </c>
      <c r="CF153" s="484">
        <v>458</v>
      </c>
      <c r="CG153" s="485">
        <v>315</v>
      </c>
    </row>
    <row r="154" spans="1:85" ht="26.25" customHeight="1" x14ac:dyDescent="0.35">
      <c r="A154" s="630"/>
      <c r="B154" s="64" t="s">
        <v>811</v>
      </c>
      <c r="C154" s="439"/>
      <c r="D154" s="484"/>
      <c r="E154" s="484"/>
      <c r="F154" s="484"/>
      <c r="G154" s="484"/>
      <c r="H154" s="484"/>
      <c r="I154" s="484"/>
      <c r="J154" s="484"/>
      <c r="K154" s="484"/>
      <c r="L154" s="484"/>
      <c r="M154" s="484"/>
      <c r="N154" s="484"/>
      <c r="O154" s="484"/>
      <c r="P154" s="484"/>
      <c r="Q154" s="484"/>
      <c r="R154" s="484"/>
      <c r="S154" s="484"/>
      <c r="T154" s="484"/>
      <c r="U154" s="484"/>
      <c r="V154" s="484"/>
      <c r="W154" s="484"/>
      <c r="X154" s="484"/>
      <c r="Y154" s="484"/>
      <c r="Z154" s="484"/>
      <c r="AA154" s="484"/>
      <c r="AB154" s="484"/>
      <c r="AC154" s="484"/>
      <c r="AD154" s="484"/>
      <c r="AE154" s="484"/>
      <c r="AF154" s="484"/>
      <c r="AG154" s="484"/>
      <c r="AH154" s="484"/>
      <c r="AI154" s="484"/>
      <c r="AJ154" s="484"/>
      <c r="AK154" s="484"/>
      <c r="AL154" s="484"/>
      <c r="AM154" s="484"/>
      <c r="AN154" s="484"/>
      <c r="AO154" s="484"/>
      <c r="AP154" s="484"/>
      <c r="AQ154" s="484"/>
      <c r="AR154" s="484"/>
      <c r="AS154" s="484"/>
      <c r="AT154" s="484"/>
      <c r="AU154" s="484"/>
      <c r="AV154" s="484"/>
      <c r="AW154" s="484"/>
      <c r="AX154" s="484"/>
      <c r="AY154" s="484"/>
      <c r="AZ154" s="484"/>
      <c r="BA154" s="484"/>
      <c r="BB154" s="484"/>
      <c r="BC154" s="484"/>
      <c r="BD154" s="484"/>
      <c r="BE154" s="484"/>
      <c r="BF154" s="484"/>
      <c r="BG154" s="484"/>
      <c r="BH154" s="484"/>
      <c r="BI154" s="484"/>
      <c r="BJ154" s="484"/>
      <c r="BK154" s="484"/>
      <c r="BL154" s="484"/>
      <c r="BM154" s="484"/>
      <c r="BN154" s="484"/>
      <c r="BO154" s="484"/>
      <c r="BP154" s="484"/>
      <c r="BQ154" s="484"/>
      <c r="BR154" s="484"/>
      <c r="BS154" s="484"/>
      <c r="BT154" s="484"/>
      <c r="BU154" s="484"/>
      <c r="BV154" s="484"/>
      <c r="BW154" s="484"/>
      <c r="BX154" s="484"/>
      <c r="BY154" s="484"/>
      <c r="BZ154" s="484"/>
      <c r="CA154" s="484"/>
      <c r="CB154" s="484"/>
      <c r="CC154" s="484"/>
      <c r="CD154" s="484"/>
      <c r="CE154" s="484"/>
      <c r="CF154" s="484"/>
      <c r="CG154" s="485"/>
    </row>
    <row r="155" spans="1:85" x14ac:dyDescent="0.35">
      <c r="A155" s="104"/>
      <c r="B155" s="62" t="s">
        <v>854</v>
      </c>
      <c r="C155" s="439"/>
      <c r="D155" s="484"/>
      <c r="E155" s="484"/>
      <c r="F155" s="484"/>
      <c r="G155" s="484"/>
      <c r="H155" s="484"/>
      <c r="I155" s="484"/>
      <c r="J155" s="484"/>
      <c r="K155" s="484"/>
      <c r="L155" s="484"/>
      <c r="M155" s="484"/>
      <c r="N155" s="484"/>
      <c r="O155" s="484"/>
      <c r="P155" s="484"/>
      <c r="Q155" s="484"/>
      <c r="R155" s="484"/>
      <c r="S155" s="484"/>
      <c r="T155" s="484"/>
      <c r="U155" s="484"/>
      <c r="V155" s="484"/>
      <c r="W155" s="484"/>
      <c r="X155" s="484"/>
      <c r="Y155" s="484"/>
      <c r="Z155" s="484"/>
      <c r="AA155" s="484"/>
      <c r="AB155" s="484"/>
      <c r="AC155" s="484"/>
      <c r="AD155" s="484"/>
      <c r="AE155" s="484"/>
      <c r="AF155" s="484"/>
      <c r="AG155" s="484"/>
      <c r="AH155" s="484"/>
      <c r="AI155" s="484"/>
      <c r="AJ155" s="484"/>
      <c r="AK155" s="484"/>
      <c r="AL155" s="484"/>
      <c r="AM155" s="484"/>
      <c r="AN155" s="484"/>
      <c r="AO155" s="484"/>
      <c r="AP155" s="484"/>
      <c r="AQ155" s="484"/>
      <c r="AR155" s="484">
        <v>2178</v>
      </c>
      <c r="AS155" s="484">
        <v>2116</v>
      </c>
      <c r="AT155" s="484">
        <v>2076</v>
      </c>
      <c r="AU155" s="484">
        <v>1981</v>
      </c>
      <c r="AV155" s="484">
        <v>1929</v>
      </c>
      <c r="AW155" s="484">
        <v>1955</v>
      </c>
      <c r="AX155" s="484">
        <v>1937</v>
      </c>
      <c r="AY155" s="484">
        <v>1917</v>
      </c>
      <c r="AZ155" s="484">
        <v>1886</v>
      </c>
      <c r="BA155" s="484">
        <v>1844</v>
      </c>
      <c r="BB155" s="484">
        <v>1798</v>
      </c>
      <c r="BC155" s="484">
        <v>1726</v>
      </c>
      <c r="BD155" s="484">
        <v>1664</v>
      </c>
      <c r="BE155" s="484">
        <v>1637</v>
      </c>
      <c r="BF155" s="484">
        <v>1612</v>
      </c>
      <c r="BG155" s="484">
        <v>1546</v>
      </c>
      <c r="BH155" s="484">
        <v>1554</v>
      </c>
      <c r="BI155" s="484">
        <v>1491</v>
      </c>
      <c r="BJ155" s="484">
        <v>1503</v>
      </c>
      <c r="BK155" s="484">
        <v>1509</v>
      </c>
      <c r="BL155" s="484">
        <v>1541</v>
      </c>
      <c r="BM155" s="484">
        <v>1566</v>
      </c>
      <c r="BN155" s="484">
        <v>1574</v>
      </c>
      <c r="BO155" s="484">
        <v>1576</v>
      </c>
      <c r="BP155" s="484">
        <v>1551</v>
      </c>
      <c r="BQ155" s="484">
        <v>1505</v>
      </c>
      <c r="BR155" s="484">
        <v>1464</v>
      </c>
      <c r="BS155" s="484">
        <v>1417</v>
      </c>
      <c r="BT155" s="484">
        <v>1364</v>
      </c>
      <c r="BU155" s="484">
        <v>1308</v>
      </c>
      <c r="BV155" s="484"/>
      <c r="BW155" s="484"/>
      <c r="BX155" s="484"/>
      <c r="BY155" s="484"/>
      <c r="BZ155" s="484"/>
      <c r="CA155" s="484"/>
      <c r="CB155" s="484"/>
      <c r="CC155" s="484"/>
      <c r="CD155" s="484"/>
      <c r="CE155" s="484"/>
      <c r="CF155" s="484"/>
      <c r="CG155" s="485"/>
    </row>
    <row r="156" spans="1:85" x14ac:dyDescent="0.35">
      <c r="A156" s="104"/>
      <c r="B156" s="62" t="s">
        <v>586</v>
      </c>
      <c r="C156" s="439"/>
      <c r="D156" s="484"/>
      <c r="E156" s="484"/>
      <c r="F156" s="484"/>
      <c r="G156" s="484"/>
      <c r="H156" s="484"/>
      <c r="I156" s="484"/>
      <c r="J156" s="484"/>
      <c r="K156" s="484"/>
      <c r="L156" s="484"/>
      <c r="M156" s="484"/>
      <c r="N156" s="484"/>
      <c r="O156" s="484"/>
      <c r="P156" s="484"/>
      <c r="Q156" s="484"/>
      <c r="R156" s="484"/>
      <c r="S156" s="484"/>
      <c r="T156" s="484"/>
      <c r="U156" s="484"/>
      <c r="V156" s="484"/>
      <c r="W156" s="484"/>
      <c r="X156" s="484"/>
      <c r="Y156" s="484"/>
      <c r="Z156" s="484"/>
      <c r="AA156" s="484"/>
      <c r="AB156" s="484"/>
      <c r="AC156" s="484"/>
      <c r="AD156" s="484"/>
      <c r="AE156" s="484"/>
      <c r="AF156" s="484"/>
      <c r="AG156" s="484"/>
      <c r="AH156" s="484"/>
      <c r="AI156" s="484"/>
      <c r="AJ156" s="484"/>
      <c r="AK156" s="484"/>
      <c r="AL156" s="484"/>
      <c r="AM156" s="484"/>
      <c r="AN156" s="484"/>
      <c r="AO156" s="484"/>
      <c r="AP156" s="484"/>
      <c r="AQ156" s="484"/>
      <c r="AR156" s="484">
        <v>239</v>
      </c>
      <c r="AS156" s="484">
        <v>267</v>
      </c>
      <c r="AT156" s="484">
        <v>311</v>
      </c>
      <c r="AU156" s="484">
        <v>359</v>
      </c>
      <c r="AV156" s="484">
        <v>416</v>
      </c>
      <c r="AW156" s="484">
        <v>491</v>
      </c>
      <c r="AX156" s="484">
        <v>568</v>
      </c>
      <c r="AY156" s="484">
        <v>626</v>
      </c>
      <c r="AZ156" s="484">
        <v>655</v>
      </c>
      <c r="BA156" s="484">
        <v>693</v>
      </c>
      <c r="BB156" s="484">
        <v>735</v>
      </c>
      <c r="BC156" s="484">
        <v>759</v>
      </c>
      <c r="BD156" s="484">
        <v>771</v>
      </c>
      <c r="BE156" s="484">
        <v>798</v>
      </c>
      <c r="BF156" s="484">
        <v>837</v>
      </c>
      <c r="BG156" s="484">
        <v>899</v>
      </c>
      <c r="BH156" s="484">
        <v>956</v>
      </c>
      <c r="BI156" s="484">
        <v>1007</v>
      </c>
      <c r="BJ156" s="484">
        <v>1014</v>
      </c>
      <c r="BK156" s="484">
        <v>1003</v>
      </c>
      <c r="BL156" s="484">
        <v>1051</v>
      </c>
      <c r="BM156" s="484">
        <v>1092</v>
      </c>
      <c r="BN156" s="484">
        <v>1136</v>
      </c>
      <c r="BO156" s="484">
        <v>1167</v>
      </c>
      <c r="BP156" s="484">
        <v>1177</v>
      </c>
      <c r="BQ156" s="484">
        <v>1202</v>
      </c>
      <c r="BR156" s="484">
        <v>1287</v>
      </c>
      <c r="BS156" s="484">
        <v>1342</v>
      </c>
      <c r="BT156" s="484">
        <v>1345</v>
      </c>
      <c r="BU156" s="484">
        <v>1324</v>
      </c>
      <c r="BV156" s="484"/>
      <c r="BW156" s="484"/>
      <c r="BX156" s="484"/>
      <c r="BY156" s="484"/>
      <c r="BZ156" s="484"/>
      <c r="CA156" s="484"/>
      <c r="CB156" s="484"/>
      <c r="CC156" s="484"/>
      <c r="CD156" s="484"/>
      <c r="CE156" s="484"/>
      <c r="CF156" s="484"/>
      <c r="CG156" s="485"/>
    </row>
    <row r="157" spans="1:85" x14ac:dyDescent="0.35">
      <c r="A157" s="104"/>
      <c r="B157" s="62" t="s">
        <v>813</v>
      </c>
      <c r="C157" s="439"/>
      <c r="D157" s="484"/>
      <c r="E157" s="484"/>
      <c r="F157" s="484"/>
      <c r="G157" s="484"/>
      <c r="H157" s="484"/>
      <c r="I157" s="484"/>
      <c r="J157" s="484"/>
      <c r="K157" s="484"/>
      <c r="L157" s="484"/>
      <c r="M157" s="484"/>
      <c r="N157" s="484"/>
      <c r="O157" s="484"/>
      <c r="P157" s="484"/>
      <c r="Q157" s="484"/>
      <c r="R157" s="484"/>
      <c r="S157" s="484"/>
      <c r="T157" s="484"/>
      <c r="U157" s="484"/>
      <c r="V157" s="484"/>
      <c r="W157" s="484"/>
      <c r="X157" s="484"/>
      <c r="Y157" s="484"/>
      <c r="Z157" s="484"/>
      <c r="AA157" s="484"/>
      <c r="AB157" s="484"/>
      <c r="AC157" s="484"/>
      <c r="AD157" s="484"/>
      <c r="AE157" s="484"/>
      <c r="AF157" s="484"/>
      <c r="AG157" s="484"/>
      <c r="AH157" s="484"/>
      <c r="AI157" s="484"/>
      <c r="AJ157" s="484"/>
      <c r="AK157" s="484"/>
      <c r="AL157" s="484"/>
      <c r="AM157" s="484"/>
      <c r="AN157" s="484"/>
      <c r="AO157" s="484"/>
      <c r="AP157" s="484"/>
      <c r="AQ157" s="484"/>
      <c r="AR157" s="484">
        <v>551</v>
      </c>
      <c r="AS157" s="484">
        <v>558</v>
      </c>
      <c r="AT157" s="484">
        <v>602</v>
      </c>
      <c r="AU157" s="484">
        <v>692</v>
      </c>
      <c r="AV157" s="484">
        <v>770</v>
      </c>
      <c r="AW157" s="484">
        <v>817</v>
      </c>
      <c r="AX157" s="484">
        <v>858</v>
      </c>
      <c r="AY157" s="484">
        <v>895</v>
      </c>
      <c r="AZ157" s="484">
        <v>911</v>
      </c>
      <c r="BA157" s="484">
        <v>911</v>
      </c>
      <c r="BB157" s="484">
        <v>902</v>
      </c>
      <c r="BC157" s="484">
        <v>875</v>
      </c>
      <c r="BD157" s="484">
        <v>811</v>
      </c>
      <c r="BE157" s="484">
        <v>781</v>
      </c>
      <c r="BF157" s="484">
        <v>763</v>
      </c>
      <c r="BG157" s="484">
        <v>776</v>
      </c>
      <c r="BH157" s="484">
        <v>813</v>
      </c>
      <c r="BI157" s="484">
        <v>845</v>
      </c>
      <c r="BJ157" s="484">
        <v>845</v>
      </c>
      <c r="BK157" s="484">
        <v>851</v>
      </c>
      <c r="BL157" s="484">
        <v>816</v>
      </c>
      <c r="BM157" s="484">
        <v>880</v>
      </c>
      <c r="BN157" s="484">
        <v>968</v>
      </c>
      <c r="BO157" s="484">
        <v>1005</v>
      </c>
      <c r="BP157" s="484">
        <v>1041</v>
      </c>
      <c r="BQ157" s="484">
        <v>1043</v>
      </c>
      <c r="BR157" s="484">
        <v>1016</v>
      </c>
      <c r="BS157" s="484">
        <v>980</v>
      </c>
      <c r="BT157" s="484">
        <v>940</v>
      </c>
      <c r="BU157" s="484">
        <v>879</v>
      </c>
      <c r="BV157" s="484"/>
      <c r="BW157" s="484"/>
      <c r="BX157" s="484"/>
      <c r="BY157" s="484"/>
      <c r="BZ157" s="484"/>
      <c r="CA157" s="484"/>
      <c r="CB157" s="484"/>
      <c r="CC157" s="484"/>
      <c r="CD157" s="484"/>
      <c r="CE157" s="484"/>
      <c r="CF157" s="484"/>
      <c r="CG157" s="485"/>
    </row>
    <row r="158" spans="1:85" x14ac:dyDescent="0.35">
      <c r="A158" s="104"/>
      <c r="B158" s="62" t="s">
        <v>542</v>
      </c>
      <c r="C158" s="439"/>
      <c r="D158" s="484"/>
      <c r="E158" s="484"/>
      <c r="F158" s="484"/>
      <c r="G158" s="484"/>
      <c r="H158" s="484"/>
      <c r="I158" s="484"/>
      <c r="J158" s="484"/>
      <c r="K158" s="484"/>
      <c r="L158" s="484"/>
      <c r="M158" s="484"/>
      <c r="N158" s="484"/>
      <c r="O158" s="484"/>
      <c r="P158" s="484"/>
      <c r="Q158" s="484"/>
      <c r="R158" s="484"/>
      <c r="S158" s="484"/>
      <c r="T158" s="484"/>
      <c r="U158" s="484"/>
      <c r="V158" s="484"/>
      <c r="W158" s="484"/>
      <c r="X158" s="484"/>
      <c r="Y158" s="484"/>
      <c r="Z158" s="484"/>
      <c r="AA158" s="484"/>
      <c r="AB158" s="484"/>
      <c r="AC158" s="484"/>
      <c r="AD158" s="484"/>
      <c r="AE158" s="484"/>
      <c r="AF158" s="484"/>
      <c r="AG158" s="484"/>
      <c r="AH158" s="484"/>
      <c r="AI158" s="484"/>
      <c r="AJ158" s="484"/>
      <c r="AK158" s="484"/>
      <c r="AL158" s="484"/>
      <c r="AM158" s="484"/>
      <c r="AN158" s="484"/>
      <c r="AO158" s="484"/>
      <c r="AP158" s="484"/>
      <c r="AQ158" s="484"/>
      <c r="AR158" s="484">
        <v>704</v>
      </c>
      <c r="AS158" s="484">
        <v>639</v>
      </c>
      <c r="AT158" s="484">
        <v>626</v>
      </c>
      <c r="AU158" s="484">
        <v>778</v>
      </c>
      <c r="AV158" s="484">
        <v>951</v>
      </c>
      <c r="AW158" s="484">
        <v>979</v>
      </c>
      <c r="AX158" s="484">
        <v>947</v>
      </c>
      <c r="AY158" s="484">
        <v>875</v>
      </c>
      <c r="AZ158" s="484">
        <v>791</v>
      </c>
      <c r="BA158" s="484">
        <v>626</v>
      </c>
      <c r="BB158" s="484">
        <v>514</v>
      </c>
      <c r="BC158" s="484">
        <v>425</v>
      </c>
      <c r="BD158" s="484">
        <v>354</v>
      </c>
      <c r="BE158" s="484">
        <v>308</v>
      </c>
      <c r="BF158" s="484">
        <v>285</v>
      </c>
      <c r="BG158" s="484">
        <v>284</v>
      </c>
      <c r="BH158" s="484">
        <v>290</v>
      </c>
      <c r="BI158" s="484">
        <v>300</v>
      </c>
      <c r="BJ158" s="484">
        <v>314</v>
      </c>
      <c r="BK158" s="484">
        <v>303</v>
      </c>
      <c r="BL158" s="484">
        <v>410</v>
      </c>
      <c r="BM158" s="484">
        <v>545</v>
      </c>
      <c r="BN158" s="484">
        <v>536</v>
      </c>
      <c r="BO158" s="484">
        <v>552</v>
      </c>
      <c r="BP158" s="484">
        <v>572</v>
      </c>
      <c r="BQ158" s="484">
        <v>505</v>
      </c>
      <c r="BR158" s="484">
        <v>367</v>
      </c>
      <c r="BS158" s="484">
        <v>275</v>
      </c>
      <c r="BT158" s="484">
        <v>219</v>
      </c>
      <c r="BU158" s="484">
        <v>192</v>
      </c>
      <c r="BV158" s="484"/>
      <c r="BW158" s="484"/>
      <c r="BX158" s="484"/>
      <c r="BY158" s="484"/>
      <c r="BZ158" s="484"/>
      <c r="CA158" s="484"/>
      <c r="CB158" s="484"/>
      <c r="CC158" s="484"/>
      <c r="CD158" s="484"/>
      <c r="CE158" s="484"/>
      <c r="CF158" s="484"/>
      <c r="CG158" s="485"/>
    </row>
    <row r="159" spans="1:85" x14ac:dyDescent="0.35">
      <c r="A159" s="104"/>
      <c r="B159" s="62" t="s">
        <v>814</v>
      </c>
      <c r="C159" s="439"/>
      <c r="D159" s="484"/>
      <c r="E159" s="484"/>
      <c r="F159" s="484"/>
      <c r="G159" s="484"/>
      <c r="H159" s="484"/>
      <c r="I159" s="484"/>
      <c r="J159" s="484"/>
      <c r="K159" s="484"/>
      <c r="L159" s="484"/>
      <c r="M159" s="484"/>
      <c r="N159" s="484"/>
      <c r="O159" s="484"/>
      <c r="P159" s="484"/>
      <c r="Q159" s="484"/>
      <c r="R159" s="484"/>
      <c r="S159" s="484"/>
      <c r="T159" s="484"/>
      <c r="U159" s="484"/>
      <c r="V159" s="484"/>
      <c r="W159" s="484"/>
      <c r="X159" s="484"/>
      <c r="Y159" s="484"/>
      <c r="Z159" s="484"/>
      <c r="AA159" s="484"/>
      <c r="AB159" s="484"/>
      <c r="AC159" s="484"/>
      <c r="AD159" s="484"/>
      <c r="AE159" s="484"/>
      <c r="AF159" s="484"/>
      <c r="AG159" s="484"/>
      <c r="AH159" s="484"/>
      <c r="AI159" s="484"/>
      <c r="AJ159" s="484"/>
      <c r="AK159" s="484"/>
      <c r="AL159" s="484"/>
      <c r="AM159" s="484"/>
      <c r="AN159" s="484"/>
      <c r="AO159" s="484"/>
      <c r="AP159" s="484"/>
      <c r="AQ159" s="484"/>
      <c r="AR159" s="484">
        <v>323</v>
      </c>
      <c r="AS159" s="484">
        <v>306</v>
      </c>
      <c r="AT159" s="484">
        <v>335</v>
      </c>
      <c r="AU159" s="484">
        <v>310</v>
      </c>
      <c r="AV159" s="484">
        <v>313</v>
      </c>
      <c r="AW159" s="484">
        <v>358</v>
      </c>
      <c r="AX159" s="484">
        <v>383</v>
      </c>
      <c r="AY159" s="484">
        <v>444</v>
      </c>
      <c r="AZ159" s="484">
        <v>496</v>
      </c>
      <c r="BA159" s="484">
        <v>514</v>
      </c>
      <c r="BB159" s="484">
        <v>474</v>
      </c>
      <c r="BC159" s="484">
        <v>402</v>
      </c>
      <c r="BD159" s="484">
        <v>347</v>
      </c>
      <c r="BE159" s="484">
        <v>323</v>
      </c>
      <c r="BF159" s="484">
        <v>309</v>
      </c>
      <c r="BG159" s="484">
        <v>307</v>
      </c>
      <c r="BH159" s="484">
        <v>327</v>
      </c>
      <c r="BI159" s="484">
        <v>342</v>
      </c>
      <c r="BJ159" s="484">
        <v>345</v>
      </c>
      <c r="BK159" s="484">
        <v>370</v>
      </c>
      <c r="BL159" s="484">
        <v>347</v>
      </c>
      <c r="BM159" s="484">
        <v>464</v>
      </c>
      <c r="BN159" s="484">
        <v>584</v>
      </c>
      <c r="BO159" s="484">
        <v>632</v>
      </c>
      <c r="BP159" s="484">
        <v>711</v>
      </c>
      <c r="BQ159" s="484">
        <v>771</v>
      </c>
      <c r="BR159" s="484">
        <v>788</v>
      </c>
      <c r="BS159" s="484">
        <v>763</v>
      </c>
      <c r="BT159" s="484">
        <v>725</v>
      </c>
      <c r="BU159" s="484">
        <v>668</v>
      </c>
      <c r="BV159" s="484"/>
      <c r="BW159" s="484"/>
      <c r="BX159" s="484"/>
      <c r="BY159" s="484"/>
      <c r="BZ159" s="484"/>
      <c r="CA159" s="484"/>
      <c r="CB159" s="484"/>
      <c r="CC159" s="484"/>
      <c r="CD159" s="484"/>
      <c r="CE159" s="484"/>
      <c r="CF159" s="484"/>
      <c r="CG159" s="485"/>
    </row>
    <row r="160" spans="1:85" ht="26.25" customHeight="1" x14ac:dyDescent="0.35">
      <c r="A160" s="104"/>
      <c r="B160" s="62" t="s">
        <v>810</v>
      </c>
      <c r="C160" s="439"/>
      <c r="D160" s="484"/>
      <c r="E160" s="484"/>
      <c r="F160" s="484"/>
      <c r="G160" s="484"/>
      <c r="H160" s="484"/>
      <c r="I160" s="484"/>
      <c r="J160" s="484"/>
      <c r="K160" s="484"/>
      <c r="L160" s="484"/>
      <c r="M160" s="484"/>
      <c r="N160" s="484"/>
      <c r="O160" s="484"/>
      <c r="P160" s="484"/>
      <c r="Q160" s="484"/>
      <c r="R160" s="484"/>
      <c r="S160" s="484"/>
      <c r="T160" s="484"/>
      <c r="U160" s="484"/>
      <c r="V160" s="484"/>
      <c r="W160" s="484"/>
      <c r="X160" s="484"/>
      <c r="Y160" s="484"/>
      <c r="Z160" s="484"/>
      <c r="AA160" s="484"/>
      <c r="AB160" s="484"/>
      <c r="AC160" s="484"/>
      <c r="AD160" s="484"/>
      <c r="AE160" s="484"/>
      <c r="AF160" s="484"/>
      <c r="AG160" s="484"/>
      <c r="AH160" s="484"/>
      <c r="AI160" s="484"/>
      <c r="AJ160" s="484"/>
      <c r="AK160" s="484"/>
      <c r="AL160" s="484"/>
      <c r="AM160" s="484"/>
      <c r="AN160" s="484"/>
      <c r="AO160" s="484"/>
      <c r="AP160" s="484"/>
      <c r="AQ160" s="484"/>
      <c r="AR160" s="484">
        <f t="shared" ref="AR160:BU160" si="27">SUM(AR156:AR159)</f>
        <v>1817</v>
      </c>
      <c r="AS160" s="484">
        <f t="shared" si="27"/>
        <v>1770</v>
      </c>
      <c r="AT160" s="484">
        <f t="shared" si="27"/>
        <v>1874</v>
      </c>
      <c r="AU160" s="484">
        <f t="shared" si="27"/>
        <v>2139</v>
      </c>
      <c r="AV160" s="484">
        <f t="shared" si="27"/>
        <v>2450</v>
      </c>
      <c r="AW160" s="484">
        <f t="shared" si="27"/>
        <v>2645</v>
      </c>
      <c r="AX160" s="484">
        <f t="shared" si="27"/>
        <v>2756</v>
      </c>
      <c r="AY160" s="484">
        <f t="shared" si="27"/>
        <v>2840</v>
      </c>
      <c r="AZ160" s="484">
        <f t="shared" si="27"/>
        <v>2853</v>
      </c>
      <c r="BA160" s="484">
        <f t="shared" si="27"/>
        <v>2744</v>
      </c>
      <c r="BB160" s="484">
        <f t="shared" si="27"/>
        <v>2625</v>
      </c>
      <c r="BC160" s="484">
        <f t="shared" si="27"/>
        <v>2461</v>
      </c>
      <c r="BD160" s="484">
        <f t="shared" si="27"/>
        <v>2283</v>
      </c>
      <c r="BE160" s="484">
        <f t="shared" si="27"/>
        <v>2210</v>
      </c>
      <c r="BF160" s="484">
        <f t="shared" si="27"/>
        <v>2194</v>
      </c>
      <c r="BG160" s="484">
        <f t="shared" si="27"/>
        <v>2266</v>
      </c>
      <c r="BH160" s="484">
        <f t="shared" si="27"/>
        <v>2386</v>
      </c>
      <c r="BI160" s="484">
        <f t="shared" si="27"/>
        <v>2494</v>
      </c>
      <c r="BJ160" s="484">
        <f t="shared" si="27"/>
        <v>2518</v>
      </c>
      <c r="BK160" s="484">
        <f t="shared" si="27"/>
        <v>2527</v>
      </c>
      <c r="BL160" s="484">
        <f t="shared" si="27"/>
        <v>2624</v>
      </c>
      <c r="BM160" s="484">
        <f t="shared" si="27"/>
        <v>2981</v>
      </c>
      <c r="BN160" s="484">
        <f t="shared" si="27"/>
        <v>3224</v>
      </c>
      <c r="BO160" s="484">
        <f t="shared" si="27"/>
        <v>3356</v>
      </c>
      <c r="BP160" s="484">
        <f t="shared" si="27"/>
        <v>3501</v>
      </c>
      <c r="BQ160" s="484">
        <f t="shared" si="27"/>
        <v>3521</v>
      </c>
      <c r="BR160" s="484">
        <f t="shared" si="27"/>
        <v>3458</v>
      </c>
      <c r="BS160" s="484">
        <f t="shared" si="27"/>
        <v>3360</v>
      </c>
      <c r="BT160" s="484">
        <f t="shared" si="27"/>
        <v>3229</v>
      </c>
      <c r="BU160" s="484">
        <f t="shared" si="27"/>
        <v>3063</v>
      </c>
      <c r="BV160" s="484"/>
      <c r="BW160" s="484"/>
      <c r="BX160" s="484"/>
      <c r="BY160" s="484"/>
      <c r="BZ160" s="484"/>
      <c r="CA160" s="484"/>
      <c r="CB160" s="484"/>
      <c r="CC160" s="484"/>
      <c r="CD160" s="484"/>
      <c r="CE160" s="484"/>
      <c r="CF160" s="484"/>
      <c r="CG160" s="485"/>
    </row>
    <row r="161" spans="1:85" ht="26.25" customHeight="1" x14ac:dyDescent="0.35">
      <c r="A161" s="630"/>
      <c r="B161" s="64" t="s">
        <v>815</v>
      </c>
      <c r="C161" s="439"/>
      <c r="D161" s="484"/>
      <c r="E161" s="484"/>
      <c r="F161" s="484"/>
      <c r="G161" s="484"/>
      <c r="H161" s="484"/>
      <c r="I161" s="484"/>
      <c r="J161" s="484"/>
      <c r="K161" s="484"/>
      <c r="L161" s="484"/>
      <c r="M161" s="484"/>
      <c r="N161" s="484"/>
      <c r="O161" s="484"/>
      <c r="P161" s="484"/>
      <c r="Q161" s="484"/>
      <c r="R161" s="484"/>
      <c r="S161" s="484"/>
      <c r="T161" s="484"/>
      <c r="U161" s="484"/>
      <c r="V161" s="484"/>
      <c r="W161" s="484"/>
      <c r="X161" s="484"/>
      <c r="Y161" s="484"/>
      <c r="Z161" s="484"/>
      <c r="AA161" s="484"/>
      <c r="AB161" s="484"/>
      <c r="AC161" s="484"/>
      <c r="AD161" s="484"/>
      <c r="AE161" s="484"/>
      <c r="AF161" s="484"/>
      <c r="AG161" s="484"/>
      <c r="AH161" s="484"/>
      <c r="AI161" s="484"/>
      <c r="AJ161" s="484"/>
      <c r="AK161" s="484"/>
      <c r="AL161" s="484"/>
      <c r="AM161" s="484"/>
      <c r="AN161" s="484"/>
      <c r="AO161" s="484"/>
      <c r="AP161" s="484"/>
      <c r="AQ161" s="484"/>
      <c r="AR161" s="484"/>
      <c r="AS161" s="484"/>
      <c r="AT161" s="484"/>
      <c r="AU161" s="484"/>
      <c r="AV161" s="484"/>
      <c r="AW161" s="484"/>
      <c r="AX161" s="484"/>
      <c r="AY161" s="484"/>
      <c r="AZ161" s="484"/>
      <c r="BA161" s="484"/>
      <c r="BB161" s="484"/>
      <c r="BC161" s="484"/>
      <c r="BD161" s="484"/>
      <c r="BE161" s="484"/>
      <c r="BF161" s="484"/>
      <c r="BG161" s="484"/>
      <c r="BH161" s="484"/>
      <c r="BI161" s="484"/>
      <c r="BJ161" s="484"/>
      <c r="BK161" s="484"/>
      <c r="BL161" s="484"/>
      <c r="BM161" s="484"/>
      <c r="BN161" s="484"/>
      <c r="BO161" s="484"/>
      <c r="BP161" s="484"/>
      <c r="BQ161" s="484"/>
      <c r="BR161" s="484"/>
      <c r="BS161" s="484"/>
      <c r="BT161" s="484"/>
      <c r="BU161" s="484"/>
      <c r="BV161" s="484"/>
      <c r="BW161" s="484"/>
      <c r="BX161" s="484"/>
      <c r="BY161" s="484"/>
      <c r="BZ161" s="484"/>
      <c r="CA161" s="484"/>
      <c r="CB161" s="484"/>
      <c r="CC161" s="484"/>
      <c r="CD161" s="484"/>
      <c r="CE161" s="484"/>
      <c r="CF161" s="484"/>
      <c r="CG161" s="485"/>
    </row>
    <row r="162" spans="1:85" x14ac:dyDescent="0.35">
      <c r="A162" s="104"/>
      <c r="B162" s="628" t="s">
        <v>855</v>
      </c>
      <c r="C162" s="439"/>
      <c r="D162" s="484"/>
      <c r="E162" s="484"/>
      <c r="F162" s="484"/>
      <c r="G162" s="484"/>
      <c r="H162" s="484"/>
      <c r="I162" s="484"/>
      <c r="J162" s="484"/>
      <c r="K162" s="484"/>
      <c r="L162" s="484"/>
      <c r="M162" s="484"/>
      <c r="N162" s="484"/>
      <c r="O162" s="484"/>
      <c r="P162" s="484"/>
      <c r="Q162" s="484"/>
      <c r="R162" s="484"/>
      <c r="S162" s="484"/>
      <c r="T162" s="484"/>
      <c r="U162" s="484"/>
      <c r="V162" s="484"/>
      <c r="W162" s="484"/>
      <c r="X162" s="484"/>
      <c r="Y162" s="484"/>
      <c r="Z162" s="484"/>
      <c r="AA162" s="484"/>
      <c r="AB162" s="484"/>
      <c r="AC162" s="484"/>
      <c r="AD162" s="484"/>
      <c r="AE162" s="484"/>
      <c r="AF162" s="484"/>
      <c r="AG162" s="484"/>
      <c r="AH162" s="484">
        <v>2667</v>
      </c>
      <c r="AI162" s="484">
        <v>2625</v>
      </c>
      <c r="AJ162" s="484">
        <v>2843</v>
      </c>
      <c r="AK162" s="484">
        <v>3354</v>
      </c>
      <c r="AL162" s="484">
        <v>3580</v>
      </c>
      <c r="AM162" s="484">
        <v>3735</v>
      </c>
      <c r="AN162" s="484">
        <v>3745</v>
      </c>
      <c r="AO162" s="484">
        <v>3710</v>
      </c>
      <c r="AP162" s="484">
        <v>3720</v>
      </c>
      <c r="AQ162" s="484">
        <v>3665</v>
      </c>
      <c r="AR162" s="484">
        <v>3082</v>
      </c>
      <c r="AS162" s="484">
        <v>2938</v>
      </c>
      <c r="AT162" s="484">
        <v>2922</v>
      </c>
      <c r="AU162" s="484">
        <v>2967</v>
      </c>
      <c r="AV162" s="484">
        <v>3034</v>
      </c>
      <c r="AW162" s="484">
        <v>3053</v>
      </c>
      <c r="AX162" s="484">
        <v>3006</v>
      </c>
      <c r="AY162" s="484">
        <v>2939</v>
      </c>
      <c r="AZ162" s="484">
        <v>2868</v>
      </c>
      <c r="BA162" s="484">
        <v>2754</v>
      </c>
      <c r="BB162" s="484">
        <v>2628</v>
      </c>
      <c r="BC162" s="484">
        <v>2438</v>
      </c>
      <c r="BD162" s="484">
        <v>2230</v>
      </c>
      <c r="BE162" s="484">
        <v>2093</v>
      </c>
      <c r="BF162" s="484">
        <v>1993</v>
      </c>
      <c r="BG162" s="484">
        <v>1824</v>
      </c>
      <c r="BH162" s="484">
        <v>1808</v>
      </c>
      <c r="BI162" s="484">
        <v>1753</v>
      </c>
      <c r="BJ162" s="484">
        <v>1674</v>
      </c>
      <c r="BK162" s="484">
        <v>1581</v>
      </c>
      <c r="BL162" s="484">
        <v>1533</v>
      </c>
      <c r="BM162" s="484">
        <v>1512</v>
      </c>
      <c r="BN162" s="484">
        <v>1502</v>
      </c>
      <c r="BO162" s="484">
        <v>1464</v>
      </c>
      <c r="BP162" s="484">
        <v>1455</v>
      </c>
      <c r="BQ162" s="484">
        <v>1428</v>
      </c>
      <c r="BR162" s="484">
        <v>1397</v>
      </c>
      <c r="BS162" s="484">
        <v>1344</v>
      </c>
      <c r="BT162" s="484">
        <v>1300</v>
      </c>
      <c r="BU162" s="484">
        <v>1243</v>
      </c>
      <c r="BV162" s="484">
        <v>1148</v>
      </c>
      <c r="BW162" s="484">
        <v>1012</v>
      </c>
      <c r="BX162" s="484">
        <v>921</v>
      </c>
      <c r="BY162" s="484">
        <v>848</v>
      </c>
      <c r="BZ162" s="484">
        <v>792</v>
      </c>
      <c r="CA162" s="484">
        <v>749</v>
      </c>
      <c r="CB162" s="484">
        <v>670</v>
      </c>
      <c r="CC162" s="484">
        <v>516</v>
      </c>
      <c r="CD162" s="484">
        <v>475</v>
      </c>
      <c r="CE162" s="484">
        <v>473</v>
      </c>
      <c r="CF162" s="484">
        <v>476</v>
      </c>
      <c r="CG162" s="485">
        <v>484</v>
      </c>
    </row>
    <row r="163" spans="1:85" x14ac:dyDescent="0.35">
      <c r="A163" s="104"/>
      <c r="B163" s="201" t="s">
        <v>816</v>
      </c>
      <c r="C163" s="439"/>
      <c r="D163" s="484"/>
      <c r="E163" s="484"/>
      <c r="F163" s="484"/>
      <c r="G163" s="484"/>
      <c r="H163" s="484"/>
      <c r="I163" s="484"/>
      <c r="J163" s="484"/>
      <c r="K163" s="484"/>
      <c r="L163" s="484"/>
      <c r="M163" s="484"/>
      <c r="N163" s="484"/>
      <c r="O163" s="484"/>
      <c r="P163" s="484"/>
      <c r="Q163" s="484"/>
      <c r="R163" s="484"/>
      <c r="S163" s="484"/>
      <c r="T163" s="484"/>
      <c r="U163" s="484"/>
      <c r="V163" s="484"/>
      <c r="W163" s="484"/>
      <c r="X163" s="484"/>
      <c r="Y163" s="484"/>
      <c r="Z163" s="484"/>
      <c r="AA163" s="484"/>
      <c r="AB163" s="484"/>
      <c r="AC163" s="484"/>
      <c r="AD163" s="484"/>
      <c r="AE163" s="484"/>
      <c r="AF163" s="484"/>
      <c r="AG163" s="484"/>
      <c r="AH163" s="484"/>
      <c r="AI163" s="484"/>
      <c r="AJ163" s="484"/>
      <c r="AK163" s="484"/>
      <c r="AL163" s="484"/>
      <c r="AM163" s="484"/>
      <c r="AN163" s="484"/>
      <c r="AO163" s="484"/>
      <c r="AP163" s="484"/>
      <c r="AQ163" s="484"/>
      <c r="AR163" s="484">
        <v>2430</v>
      </c>
      <c r="AS163" s="484">
        <v>2310</v>
      </c>
      <c r="AT163" s="484">
        <v>2304</v>
      </c>
      <c r="AU163" s="484">
        <v>2350</v>
      </c>
      <c r="AV163" s="484">
        <v>2420</v>
      </c>
      <c r="AW163" s="484">
        <v>2443</v>
      </c>
      <c r="AX163" s="484">
        <v>2409</v>
      </c>
      <c r="AY163" s="484">
        <v>2360</v>
      </c>
      <c r="AZ163" s="484">
        <v>2301</v>
      </c>
      <c r="BA163" s="484">
        <v>2211</v>
      </c>
      <c r="BB163" s="484">
        <v>2105</v>
      </c>
      <c r="BC163" s="484">
        <v>1940</v>
      </c>
      <c r="BD163" s="484">
        <v>1762</v>
      </c>
      <c r="BE163" s="484">
        <v>1649</v>
      </c>
      <c r="BF163" s="484">
        <v>1567</v>
      </c>
      <c r="BG163" s="484">
        <v>1483</v>
      </c>
      <c r="BH163" s="484">
        <v>1468</v>
      </c>
      <c r="BI163" s="484">
        <v>1421</v>
      </c>
      <c r="BJ163" s="484">
        <v>1350</v>
      </c>
      <c r="BK163" s="484">
        <v>1273</v>
      </c>
      <c r="BL163" s="484">
        <v>1244</v>
      </c>
      <c r="BM163" s="484">
        <v>1230</v>
      </c>
      <c r="BN163" s="484">
        <v>1223</v>
      </c>
      <c r="BO163" s="484">
        <v>1194</v>
      </c>
      <c r="BP163" s="484">
        <v>1184</v>
      </c>
      <c r="BQ163" s="484">
        <v>1164</v>
      </c>
      <c r="BR163" s="484">
        <v>1138</v>
      </c>
      <c r="BS163" s="484">
        <v>1091</v>
      </c>
      <c r="BT163" s="484">
        <v>1055</v>
      </c>
      <c r="BU163" s="484">
        <v>1006</v>
      </c>
      <c r="BV163" s="484">
        <v>1148</v>
      </c>
      <c r="BW163" s="484">
        <v>822</v>
      </c>
      <c r="BX163" s="484">
        <v>745</v>
      </c>
      <c r="BY163" s="484">
        <v>687</v>
      </c>
      <c r="BZ163" s="484">
        <v>642</v>
      </c>
      <c r="CA163" s="484">
        <v>608</v>
      </c>
      <c r="CB163" s="484">
        <v>545</v>
      </c>
      <c r="CC163" s="484">
        <v>421</v>
      </c>
      <c r="CD163" s="484">
        <v>389</v>
      </c>
      <c r="CE163" s="484">
        <v>387</v>
      </c>
      <c r="CF163" s="484">
        <v>390</v>
      </c>
      <c r="CG163" s="485">
        <v>397</v>
      </c>
    </row>
    <row r="164" spans="1:85" x14ac:dyDescent="0.35">
      <c r="A164" s="104"/>
      <c r="B164" s="201" t="s">
        <v>817</v>
      </c>
      <c r="C164" s="439"/>
      <c r="D164" s="484"/>
      <c r="E164" s="484"/>
      <c r="F164" s="484"/>
      <c r="G164" s="484"/>
      <c r="H164" s="484"/>
      <c r="I164" s="484"/>
      <c r="J164" s="484"/>
      <c r="K164" s="484"/>
      <c r="L164" s="484"/>
      <c r="M164" s="484"/>
      <c r="N164" s="484"/>
      <c r="O164" s="484"/>
      <c r="P164" s="484"/>
      <c r="Q164" s="484"/>
      <c r="R164" s="484"/>
      <c r="S164" s="484"/>
      <c r="T164" s="484"/>
      <c r="U164" s="484"/>
      <c r="V164" s="484"/>
      <c r="W164" s="484"/>
      <c r="X164" s="484"/>
      <c r="Y164" s="484"/>
      <c r="Z164" s="484"/>
      <c r="AA164" s="484"/>
      <c r="AB164" s="484"/>
      <c r="AC164" s="484"/>
      <c r="AD164" s="484"/>
      <c r="AE164" s="484"/>
      <c r="AF164" s="484"/>
      <c r="AG164" s="484"/>
      <c r="AH164" s="484"/>
      <c r="AI164" s="484"/>
      <c r="AJ164" s="484"/>
      <c r="AK164" s="484"/>
      <c r="AL164" s="484"/>
      <c r="AM164" s="484"/>
      <c r="AN164" s="484"/>
      <c r="AO164" s="484"/>
      <c r="AP164" s="484"/>
      <c r="AQ164" s="484"/>
      <c r="AR164" s="484">
        <v>160</v>
      </c>
      <c r="AS164" s="484">
        <v>151</v>
      </c>
      <c r="AT164" s="484">
        <v>151</v>
      </c>
      <c r="AU164" s="484">
        <v>152</v>
      </c>
      <c r="AV164" s="484">
        <v>153</v>
      </c>
      <c r="AW164" s="484">
        <v>153</v>
      </c>
      <c r="AX164" s="484">
        <v>152</v>
      </c>
      <c r="AY164" s="484">
        <v>151</v>
      </c>
      <c r="AZ164" s="484">
        <v>148</v>
      </c>
      <c r="BA164" s="484">
        <v>143</v>
      </c>
      <c r="BB164" s="484">
        <v>138</v>
      </c>
      <c r="BC164" s="484">
        <v>132</v>
      </c>
      <c r="BD164" s="484">
        <v>126</v>
      </c>
      <c r="BE164" s="484">
        <v>122</v>
      </c>
      <c r="BF164" s="484">
        <v>117</v>
      </c>
      <c r="BG164" s="484">
        <v>112</v>
      </c>
      <c r="BH164" s="484">
        <v>110</v>
      </c>
      <c r="BI164" s="484">
        <v>109</v>
      </c>
      <c r="BJ164" s="484">
        <v>107</v>
      </c>
      <c r="BK164" s="484">
        <v>112</v>
      </c>
      <c r="BL164" s="484">
        <v>90</v>
      </c>
      <c r="BM164" s="484">
        <v>80</v>
      </c>
      <c r="BN164" s="484">
        <v>72</v>
      </c>
      <c r="BO164" s="484">
        <v>65</v>
      </c>
      <c r="BP164" s="484">
        <v>65</v>
      </c>
      <c r="BQ164" s="484">
        <v>64</v>
      </c>
      <c r="BR164" s="484">
        <v>63</v>
      </c>
      <c r="BS164" s="484">
        <v>61</v>
      </c>
      <c r="BT164" s="484">
        <v>60</v>
      </c>
      <c r="BU164" s="484">
        <v>59</v>
      </c>
      <c r="BV164" s="484">
        <v>931</v>
      </c>
      <c r="BW164" s="484">
        <v>49</v>
      </c>
      <c r="BX164" s="484">
        <v>45</v>
      </c>
      <c r="BY164" s="484">
        <v>41</v>
      </c>
      <c r="BZ164" s="484">
        <v>38</v>
      </c>
      <c r="CA164" s="484">
        <v>36</v>
      </c>
      <c r="CB164" s="484">
        <v>32</v>
      </c>
      <c r="CC164" s="484">
        <v>24</v>
      </c>
      <c r="CD164" s="484">
        <v>22</v>
      </c>
      <c r="CE164" s="484">
        <v>21</v>
      </c>
      <c r="CF164" s="484">
        <v>21</v>
      </c>
      <c r="CG164" s="485">
        <v>21</v>
      </c>
    </row>
    <row r="165" spans="1:85" x14ac:dyDescent="0.35">
      <c r="A165" s="104"/>
      <c r="B165" s="201" t="s">
        <v>818</v>
      </c>
      <c r="C165" s="439"/>
      <c r="D165" s="484"/>
      <c r="E165" s="484"/>
      <c r="F165" s="484"/>
      <c r="G165" s="484"/>
      <c r="H165" s="484"/>
      <c r="I165" s="484"/>
      <c r="J165" s="484"/>
      <c r="K165" s="484"/>
      <c r="L165" s="484"/>
      <c r="M165" s="484"/>
      <c r="N165" s="484"/>
      <c r="O165" s="484"/>
      <c r="P165" s="484"/>
      <c r="Q165" s="484"/>
      <c r="R165" s="484"/>
      <c r="S165" s="484"/>
      <c r="T165" s="484"/>
      <c r="U165" s="484"/>
      <c r="V165" s="484"/>
      <c r="W165" s="484"/>
      <c r="X165" s="484"/>
      <c r="Y165" s="484"/>
      <c r="Z165" s="484"/>
      <c r="AA165" s="484"/>
      <c r="AB165" s="484"/>
      <c r="AC165" s="484"/>
      <c r="AD165" s="484"/>
      <c r="AE165" s="484"/>
      <c r="AF165" s="484"/>
      <c r="AG165" s="484"/>
      <c r="AH165" s="484"/>
      <c r="AI165" s="484"/>
      <c r="AJ165" s="484"/>
      <c r="AK165" s="484"/>
      <c r="AL165" s="484"/>
      <c r="AM165" s="484"/>
      <c r="AN165" s="484"/>
      <c r="AO165" s="484"/>
      <c r="AP165" s="484"/>
      <c r="AQ165" s="484"/>
      <c r="AR165" s="484">
        <v>492</v>
      </c>
      <c r="AS165" s="484">
        <v>478</v>
      </c>
      <c r="AT165" s="484">
        <v>467</v>
      </c>
      <c r="AU165" s="484">
        <v>465</v>
      </c>
      <c r="AV165" s="484">
        <v>460</v>
      </c>
      <c r="AW165" s="484">
        <v>457</v>
      </c>
      <c r="AX165" s="484">
        <v>445</v>
      </c>
      <c r="AY165" s="484">
        <v>428</v>
      </c>
      <c r="AZ165" s="484">
        <v>420</v>
      </c>
      <c r="BA165" s="484">
        <v>400</v>
      </c>
      <c r="BB165" s="484">
        <v>385</v>
      </c>
      <c r="BC165" s="484">
        <v>366</v>
      </c>
      <c r="BD165" s="484">
        <v>342</v>
      </c>
      <c r="BE165" s="484">
        <v>322</v>
      </c>
      <c r="BF165" s="484">
        <v>308</v>
      </c>
      <c r="BG165" s="484">
        <v>229</v>
      </c>
      <c r="BH165" s="484">
        <v>231</v>
      </c>
      <c r="BI165" s="484">
        <v>224</v>
      </c>
      <c r="BJ165" s="484">
        <v>216</v>
      </c>
      <c r="BK165" s="484">
        <v>196</v>
      </c>
      <c r="BL165" s="484">
        <v>199</v>
      </c>
      <c r="BM165" s="484">
        <v>202</v>
      </c>
      <c r="BN165" s="484">
        <v>206</v>
      </c>
      <c r="BO165" s="484">
        <v>205</v>
      </c>
      <c r="BP165" s="484">
        <v>206</v>
      </c>
      <c r="BQ165" s="484">
        <v>201</v>
      </c>
      <c r="BR165" s="484">
        <v>197</v>
      </c>
      <c r="BS165" s="484">
        <v>192</v>
      </c>
      <c r="BT165" s="484">
        <v>185</v>
      </c>
      <c r="BU165" s="484">
        <v>178</v>
      </c>
      <c r="BV165" s="484">
        <v>55</v>
      </c>
      <c r="BW165" s="484">
        <v>142</v>
      </c>
      <c r="BX165" s="484">
        <v>131</v>
      </c>
      <c r="BY165" s="484">
        <v>120</v>
      </c>
      <c r="BZ165" s="484">
        <v>112</v>
      </c>
      <c r="CA165" s="484">
        <v>105</v>
      </c>
      <c r="CB165" s="484">
        <v>94</v>
      </c>
      <c r="CC165" s="484">
        <v>71</v>
      </c>
      <c r="CD165" s="484">
        <v>65</v>
      </c>
      <c r="CE165" s="484">
        <v>65</v>
      </c>
      <c r="CF165" s="484">
        <v>65</v>
      </c>
      <c r="CG165" s="485">
        <v>66</v>
      </c>
    </row>
    <row r="166" spans="1:85" ht="26.25" customHeight="1" x14ac:dyDescent="0.35">
      <c r="A166" s="104"/>
      <c r="B166" s="628" t="s">
        <v>856</v>
      </c>
      <c r="C166" s="439"/>
      <c r="D166" s="484"/>
      <c r="E166" s="484"/>
      <c r="F166" s="484"/>
      <c r="G166" s="484"/>
      <c r="H166" s="484"/>
      <c r="I166" s="484"/>
      <c r="J166" s="484"/>
      <c r="K166" s="484"/>
      <c r="L166" s="484"/>
      <c r="M166" s="484"/>
      <c r="N166" s="484"/>
      <c r="O166" s="484"/>
      <c r="P166" s="484"/>
      <c r="Q166" s="484"/>
      <c r="R166" s="484"/>
      <c r="S166" s="484"/>
      <c r="T166" s="484"/>
      <c r="U166" s="484"/>
      <c r="V166" s="484"/>
      <c r="W166" s="484"/>
      <c r="X166" s="484"/>
      <c r="Y166" s="484"/>
      <c r="Z166" s="484"/>
      <c r="AA166" s="484"/>
      <c r="AB166" s="484"/>
      <c r="AC166" s="484"/>
      <c r="AD166" s="484"/>
      <c r="AE166" s="484"/>
      <c r="AF166" s="484"/>
      <c r="AG166" s="484"/>
      <c r="AH166" s="484">
        <v>741</v>
      </c>
      <c r="AI166" s="484">
        <v>689</v>
      </c>
      <c r="AJ166" s="484">
        <v>713</v>
      </c>
      <c r="AK166" s="484">
        <v>797</v>
      </c>
      <c r="AL166" s="484">
        <v>851</v>
      </c>
      <c r="AM166" s="484">
        <v>1015</v>
      </c>
      <c r="AN166" s="484">
        <v>1080</v>
      </c>
      <c r="AO166" s="484">
        <v>1150</v>
      </c>
      <c r="AP166" s="484">
        <v>1180</v>
      </c>
      <c r="AQ166" s="484">
        <v>1195</v>
      </c>
      <c r="AR166" s="484">
        <v>914</v>
      </c>
      <c r="AS166" s="484">
        <v>948</v>
      </c>
      <c r="AT166" s="484">
        <v>1028</v>
      </c>
      <c r="AU166" s="484">
        <v>1153</v>
      </c>
      <c r="AV166" s="484">
        <v>1346</v>
      </c>
      <c r="AW166" s="484">
        <v>1549</v>
      </c>
      <c r="AX166" s="484">
        <v>1686</v>
      </c>
      <c r="AY166" s="484">
        <v>1818</v>
      </c>
      <c r="AZ166" s="484">
        <v>1872</v>
      </c>
      <c r="BA166" s="484">
        <v>1834</v>
      </c>
      <c r="BB166" s="484">
        <v>1795</v>
      </c>
      <c r="BC166" s="484">
        <v>1749</v>
      </c>
      <c r="BD166" s="484">
        <v>1717</v>
      </c>
      <c r="BE166" s="484">
        <v>1753</v>
      </c>
      <c r="BF166" s="484">
        <v>1814</v>
      </c>
      <c r="BG166" s="484">
        <v>1988</v>
      </c>
      <c r="BH166" s="484">
        <v>2132</v>
      </c>
      <c r="BI166" s="484">
        <v>2233</v>
      </c>
      <c r="BJ166" s="484">
        <v>2347</v>
      </c>
      <c r="BK166" s="484">
        <v>2455</v>
      </c>
      <c r="BL166" s="484">
        <v>2633</v>
      </c>
      <c r="BM166" s="484">
        <v>3035</v>
      </c>
      <c r="BN166" s="484">
        <v>3296</v>
      </c>
      <c r="BO166" s="484">
        <v>3468</v>
      </c>
      <c r="BP166" s="484">
        <v>3598</v>
      </c>
      <c r="BQ166" s="484">
        <v>3597</v>
      </c>
      <c r="BR166" s="484">
        <v>3524</v>
      </c>
      <c r="BS166" s="484">
        <v>3433</v>
      </c>
      <c r="BT166" s="484">
        <v>3294</v>
      </c>
      <c r="BU166" s="484">
        <v>3128</v>
      </c>
      <c r="BV166" s="484">
        <v>2836</v>
      </c>
      <c r="BW166" s="484">
        <v>2382</v>
      </c>
      <c r="BX166" s="484">
        <v>2087</v>
      </c>
      <c r="BY166" s="484">
        <v>1885</v>
      </c>
      <c r="BZ166" s="484">
        <v>1718</v>
      </c>
      <c r="CA166" s="484">
        <v>1601</v>
      </c>
      <c r="CB166" s="484">
        <v>1386</v>
      </c>
      <c r="CC166" s="484">
        <v>989</v>
      </c>
      <c r="CD166" s="484">
        <v>897</v>
      </c>
      <c r="CE166" s="484">
        <v>885</v>
      </c>
      <c r="CF166" s="484">
        <v>881</v>
      </c>
      <c r="CG166" s="485">
        <v>882</v>
      </c>
    </row>
    <row r="167" spans="1:85" x14ac:dyDescent="0.35">
      <c r="A167" s="104"/>
      <c r="B167" s="201" t="s">
        <v>816</v>
      </c>
      <c r="C167" s="439"/>
      <c r="D167" s="484"/>
      <c r="E167" s="484"/>
      <c r="F167" s="484"/>
      <c r="G167" s="484"/>
      <c r="H167" s="484"/>
      <c r="I167" s="484"/>
      <c r="J167" s="484"/>
      <c r="K167" s="484"/>
      <c r="L167" s="484"/>
      <c r="M167" s="484"/>
      <c r="N167" s="484"/>
      <c r="O167" s="484"/>
      <c r="P167" s="484"/>
      <c r="Q167" s="484"/>
      <c r="R167" s="484"/>
      <c r="S167" s="484"/>
      <c r="T167" s="484"/>
      <c r="U167" s="484"/>
      <c r="V167" s="484"/>
      <c r="W167" s="484"/>
      <c r="X167" s="484"/>
      <c r="Y167" s="484"/>
      <c r="Z167" s="484"/>
      <c r="AA167" s="484"/>
      <c r="AB167" s="484"/>
      <c r="AC167" s="484"/>
      <c r="AD167" s="484"/>
      <c r="AE167" s="484"/>
      <c r="AF167" s="484"/>
      <c r="AG167" s="484"/>
      <c r="AH167" s="484"/>
      <c r="AI167" s="484"/>
      <c r="AJ167" s="484"/>
      <c r="AK167" s="484"/>
      <c r="AL167" s="484"/>
      <c r="AM167" s="484"/>
      <c r="AN167" s="484"/>
      <c r="AO167" s="484"/>
      <c r="AP167" s="484"/>
      <c r="AQ167" s="484"/>
      <c r="AR167" s="484">
        <v>797</v>
      </c>
      <c r="AS167" s="484">
        <v>819</v>
      </c>
      <c r="AT167" s="484">
        <v>900</v>
      </c>
      <c r="AU167" s="484">
        <v>1020</v>
      </c>
      <c r="AV167" s="484">
        <v>1195</v>
      </c>
      <c r="AW167" s="484">
        <v>1379</v>
      </c>
      <c r="AX167" s="484">
        <v>1498</v>
      </c>
      <c r="AY167" s="484">
        <v>1614</v>
      </c>
      <c r="AZ167" s="484">
        <v>1655</v>
      </c>
      <c r="BA167" s="484">
        <v>1613</v>
      </c>
      <c r="BB167" s="484">
        <v>1574</v>
      </c>
      <c r="BC167" s="484">
        <v>1531</v>
      </c>
      <c r="BD167" s="484">
        <v>1500</v>
      </c>
      <c r="BE167" s="484">
        <v>1534</v>
      </c>
      <c r="BF167" s="484">
        <v>1590</v>
      </c>
      <c r="BG167" s="484">
        <v>1692</v>
      </c>
      <c r="BH167" s="484">
        <v>1823</v>
      </c>
      <c r="BI167" s="484">
        <v>1927</v>
      </c>
      <c r="BJ167" s="484">
        <v>2038</v>
      </c>
      <c r="BK167" s="484">
        <v>2125</v>
      </c>
      <c r="BL167" s="484">
        <v>2292</v>
      </c>
      <c r="BM167" s="484">
        <v>2642</v>
      </c>
      <c r="BN167" s="484">
        <v>2867</v>
      </c>
      <c r="BO167" s="484">
        <v>3016</v>
      </c>
      <c r="BP167" s="484">
        <v>3133</v>
      </c>
      <c r="BQ167" s="484">
        <v>3133</v>
      </c>
      <c r="BR167" s="484">
        <v>3065</v>
      </c>
      <c r="BS167" s="484">
        <v>2986</v>
      </c>
      <c r="BT167" s="484">
        <v>2863</v>
      </c>
      <c r="BU167" s="484">
        <v>2714</v>
      </c>
      <c r="BV167" s="484">
        <v>2836</v>
      </c>
      <c r="BW167" s="484">
        <v>2062</v>
      </c>
      <c r="BX167" s="484">
        <v>1805</v>
      </c>
      <c r="BY167" s="484">
        <v>1629</v>
      </c>
      <c r="BZ167" s="484">
        <v>1484</v>
      </c>
      <c r="CA167" s="484">
        <v>1382</v>
      </c>
      <c r="CB167" s="484">
        <v>1196</v>
      </c>
      <c r="CC167" s="484">
        <v>853</v>
      </c>
      <c r="CD167" s="484">
        <v>774</v>
      </c>
      <c r="CE167" s="484">
        <v>763</v>
      </c>
      <c r="CF167" s="484">
        <v>760</v>
      </c>
      <c r="CG167" s="485">
        <v>761</v>
      </c>
    </row>
    <row r="168" spans="1:85" x14ac:dyDescent="0.35">
      <c r="A168" s="104"/>
      <c r="B168" s="201" t="s">
        <v>817</v>
      </c>
      <c r="C168" s="439"/>
      <c r="D168" s="484"/>
      <c r="E168" s="484"/>
      <c r="F168" s="484"/>
      <c r="G168" s="484"/>
      <c r="H168" s="484"/>
      <c r="I168" s="484"/>
      <c r="J168" s="484"/>
      <c r="K168" s="484"/>
      <c r="L168" s="484"/>
      <c r="M168" s="484"/>
      <c r="N168" s="484"/>
      <c r="O168" s="484"/>
      <c r="P168" s="484"/>
      <c r="Q168" s="484"/>
      <c r="R168" s="484"/>
      <c r="S168" s="484"/>
      <c r="T168" s="484"/>
      <c r="U168" s="484"/>
      <c r="V168" s="484"/>
      <c r="W168" s="484"/>
      <c r="X168" s="484"/>
      <c r="Y168" s="484"/>
      <c r="Z168" s="484"/>
      <c r="AA168" s="484"/>
      <c r="AB168" s="484"/>
      <c r="AC168" s="484"/>
      <c r="AD168" s="484"/>
      <c r="AE168" s="484"/>
      <c r="AF168" s="484"/>
      <c r="AG168" s="484"/>
      <c r="AH168" s="484"/>
      <c r="AI168" s="484"/>
      <c r="AJ168" s="484"/>
      <c r="AK168" s="484"/>
      <c r="AL168" s="484"/>
      <c r="AM168" s="484"/>
      <c r="AN168" s="484"/>
      <c r="AO168" s="484"/>
      <c r="AP168" s="484"/>
      <c r="AQ168" s="484"/>
      <c r="AR168" s="484">
        <v>45</v>
      </c>
      <c r="AS168" s="484">
        <v>50</v>
      </c>
      <c r="AT168" s="484">
        <v>52</v>
      </c>
      <c r="AU168" s="484">
        <v>58</v>
      </c>
      <c r="AV168" s="484">
        <v>67</v>
      </c>
      <c r="AW168" s="484">
        <v>76</v>
      </c>
      <c r="AX168" s="484">
        <v>84</v>
      </c>
      <c r="AY168" s="484">
        <v>89</v>
      </c>
      <c r="AZ168" s="484">
        <v>92</v>
      </c>
      <c r="BA168" s="484">
        <v>90</v>
      </c>
      <c r="BB168" s="484">
        <v>89</v>
      </c>
      <c r="BC168" s="484">
        <v>86</v>
      </c>
      <c r="BD168" s="484">
        <v>84</v>
      </c>
      <c r="BE168" s="484">
        <v>84</v>
      </c>
      <c r="BF168" s="484">
        <v>83</v>
      </c>
      <c r="BG168" s="484">
        <v>85</v>
      </c>
      <c r="BH168" s="484">
        <v>91</v>
      </c>
      <c r="BI168" s="484">
        <v>92</v>
      </c>
      <c r="BJ168" s="484">
        <v>94</v>
      </c>
      <c r="BK168" s="484">
        <v>102</v>
      </c>
      <c r="BL168" s="484">
        <v>121</v>
      </c>
      <c r="BM168" s="484">
        <v>148</v>
      </c>
      <c r="BN168" s="484">
        <v>166</v>
      </c>
      <c r="BO168" s="484">
        <v>181</v>
      </c>
      <c r="BP168" s="484">
        <v>187</v>
      </c>
      <c r="BQ168" s="484">
        <v>188</v>
      </c>
      <c r="BR168" s="484">
        <v>186</v>
      </c>
      <c r="BS168" s="484">
        <v>182</v>
      </c>
      <c r="BT168" s="484">
        <v>176</v>
      </c>
      <c r="BU168" s="484">
        <v>170</v>
      </c>
      <c r="BV168" s="484">
        <v>2458</v>
      </c>
      <c r="BW168" s="484">
        <v>130</v>
      </c>
      <c r="BX168" s="484">
        <v>114</v>
      </c>
      <c r="BY168" s="484">
        <v>103</v>
      </c>
      <c r="BZ168" s="484">
        <v>94</v>
      </c>
      <c r="CA168" s="484">
        <v>88</v>
      </c>
      <c r="CB168" s="484">
        <v>76</v>
      </c>
      <c r="CC168" s="484">
        <v>54</v>
      </c>
      <c r="CD168" s="484">
        <v>49</v>
      </c>
      <c r="CE168" s="484">
        <v>48</v>
      </c>
      <c r="CF168" s="484">
        <v>48</v>
      </c>
      <c r="CG168" s="485">
        <v>48</v>
      </c>
    </row>
    <row r="169" spans="1:85" x14ac:dyDescent="0.35">
      <c r="A169" s="104"/>
      <c r="B169" s="201" t="s">
        <v>818</v>
      </c>
      <c r="C169" s="439"/>
      <c r="D169" s="484"/>
      <c r="E169" s="484"/>
      <c r="F169" s="484"/>
      <c r="G169" s="484"/>
      <c r="H169" s="484"/>
      <c r="I169" s="484"/>
      <c r="J169" s="484"/>
      <c r="K169" s="484"/>
      <c r="L169" s="484"/>
      <c r="M169" s="484"/>
      <c r="N169" s="484"/>
      <c r="O169" s="484"/>
      <c r="P169" s="484"/>
      <c r="Q169" s="484"/>
      <c r="R169" s="484"/>
      <c r="S169" s="484"/>
      <c r="T169" s="484"/>
      <c r="U169" s="484"/>
      <c r="V169" s="484"/>
      <c r="W169" s="484"/>
      <c r="X169" s="484"/>
      <c r="Y169" s="484"/>
      <c r="Z169" s="484"/>
      <c r="AA169" s="484"/>
      <c r="AB169" s="484"/>
      <c r="AC169" s="484"/>
      <c r="AD169" s="484"/>
      <c r="AE169" s="484"/>
      <c r="AF169" s="484"/>
      <c r="AG169" s="484"/>
      <c r="AH169" s="484"/>
      <c r="AI169" s="484"/>
      <c r="AJ169" s="484"/>
      <c r="AK169" s="484"/>
      <c r="AL169" s="484"/>
      <c r="AM169" s="484"/>
      <c r="AN169" s="484"/>
      <c r="AO169" s="484"/>
      <c r="AP169" s="484"/>
      <c r="AQ169" s="484"/>
      <c r="AR169" s="484">
        <v>72</v>
      </c>
      <c r="AS169" s="484">
        <v>78</v>
      </c>
      <c r="AT169" s="484">
        <v>75</v>
      </c>
      <c r="AU169" s="484">
        <v>75</v>
      </c>
      <c r="AV169" s="484">
        <v>83</v>
      </c>
      <c r="AW169" s="484">
        <v>93</v>
      </c>
      <c r="AX169" s="484">
        <v>105</v>
      </c>
      <c r="AY169" s="484">
        <v>115</v>
      </c>
      <c r="AZ169" s="484">
        <v>124</v>
      </c>
      <c r="BA169" s="484">
        <v>131</v>
      </c>
      <c r="BB169" s="484">
        <v>132</v>
      </c>
      <c r="BC169" s="484">
        <v>132</v>
      </c>
      <c r="BD169" s="484">
        <v>133</v>
      </c>
      <c r="BE169" s="484">
        <v>135</v>
      </c>
      <c r="BF169" s="484">
        <v>141</v>
      </c>
      <c r="BG169" s="484">
        <v>211</v>
      </c>
      <c r="BH169" s="484">
        <v>218</v>
      </c>
      <c r="BI169" s="484">
        <v>214</v>
      </c>
      <c r="BJ169" s="484">
        <v>215</v>
      </c>
      <c r="BK169" s="484">
        <v>228</v>
      </c>
      <c r="BL169" s="484">
        <v>220</v>
      </c>
      <c r="BM169" s="484">
        <v>245</v>
      </c>
      <c r="BN169" s="484">
        <v>263</v>
      </c>
      <c r="BO169" s="484">
        <v>271</v>
      </c>
      <c r="BP169" s="484">
        <v>278</v>
      </c>
      <c r="BQ169" s="484">
        <v>277</v>
      </c>
      <c r="BR169" s="484">
        <v>272</v>
      </c>
      <c r="BS169" s="484">
        <v>264</v>
      </c>
      <c r="BT169" s="484">
        <v>254</v>
      </c>
      <c r="BU169" s="484">
        <v>243</v>
      </c>
      <c r="BV169" s="484">
        <v>154</v>
      </c>
      <c r="BW169" s="484">
        <v>190</v>
      </c>
      <c r="BX169" s="484">
        <v>168</v>
      </c>
      <c r="BY169" s="484">
        <v>152</v>
      </c>
      <c r="BZ169" s="484">
        <v>140</v>
      </c>
      <c r="CA169" s="484">
        <v>131</v>
      </c>
      <c r="CB169" s="484">
        <v>115</v>
      </c>
      <c r="CC169" s="484">
        <v>82</v>
      </c>
      <c r="CD169" s="484">
        <v>74</v>
      </c>
      <c r="CE169" s="484">
        <v>73</v>
      </c>
      <c r="CF169" s="484">
        <v>73</v>
      </c>
      <c r="CG169" s="485">
        <v>73</v>
      </c>
    </row>
    <row r="170" spans="1:85" x14ac:dyDescent="0.35">
      <c r="A170" s="104"/>
      <c r="B170" s="626" t="s">
        <v>857</v>
      </c>
      <c r="C170" s="439"/>
      <c r="D170" s="484"/>
      <c r="E170" s="484"/>
      <c r="F170" s="484"/>
      <c r="G170" s="484"/>
      <c r="H170" s="484"/>
      <c r="I170" s="484"/>
      <c r="J170" s="484"/>
      <c r="K170" s="484"/>
      <c r="L170" s="484"/>
      <c r="M170" s="484"/>
      <c r="N170" s="484"/>
      <c r="O170" s="484"/>
      <c r="P170" s="484"/>
      <c r="Q170" s="484"/>
      <c r="R170" s="484"/>
      <c r="S170" s="484"/>
      <c r="T170" s="484"/>
      <c r="U170" s="484"/>
      <c r="V170" s="484"/>
      <c r="W170" s="484"/>
      <c r="X170" s="484"/>
      <c r="Y170" s="484"/>
      <c r="Z170" s="484"/>
      <c r="AA170" s="484"/>
      <c r="AB170" s="484"/>
      <c r="AC170" s="484"/>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5"/>
    </row>
    <row r="171" spans="1:85" x14ac:dyDescent="0.35">
      <c r="A171" s="104"/>
      <c r="B171" s="637" t="s">
        <v>816</v>
      </c>
      <c r="C171" s="439"/>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c r="BO171" s="484"/>
      <c r="BP171" s="197"/>
      <c r="BQ171" s="197"/>
      <c r="BR171" s="197"/>
      <c r="BS171" s="197"/>
      <c r="BT171" s="197"/>
      <c r="BU171" s="484"/>
      <c r="BV171" s="197"/>
      <c r="BW171" s="197">
        <v>1184</v>
      </c>
      <c r="BX171" s="197">
        <v>2123</v>
      </c>
      <c r="BY171" s="197">
        <v>2349</v>
      </c>
      <c r="BZ171" s="197">
        <v>2517</v>
      </c>
      <c r="CA171" s="197">
        <v>2750</v>
      </c>
      <c r="CB171" s="197">
        <v>3133</v>
      </c>
      <c r="CC171" s="197">
        <v>3666</v>
      </c>
      <c r="CD171" s="197">
        <v>3804</v>
      </c>
      <c r="CE171" s="197">
        <v>3826</v>
      </c>
      <c r="CF171" s="197">
        <v>3851</v>
      </c>
      <c r="CG171" s="223">
        <v>3895</v>
      </c>
    </row>
    <row r="172" spans="1:85" x14ac:dyDescent="0.35">
      <c r="A172" s="104"/>
      <c r="B172" s="637" t="s">
        <v>817</v>
      </c>
      <c r="C172" s="439"/>
      <c r="BU172" s="484"/>
      <c r="BW172" s="197">
        <v>68</v>
      </c>
      <c r="BX172" s="197">
        <v>111</v>
      </c>
      <c r="BY172" s="197">
        <v>125</v>
      </c>
      <c r="BZ172" s="197">
        <v>136</v>
      </c>
      <c r="CA172" s="197">
        <v>149</v>
      </c>
      <c r="CB172" s="197">
        <v>173</v>
      </c>
      <c r="CC172" s="197">
        <v>206</v>
      </c>
      <c r="CD172" s="197">
        <v>215</v>
      </c>
      <c r="CE172" s="197">
        <v>216</v>
      </c>
      <c r="CF172" s="197">
        <v>218</v>
      </c>
      <c r="CG172" s="223">
        <v>223</v>
      </c>
    </row>
    <row r="173" spans="1:85" x14ac:dyDescent="0.35">
      <c r="B173" s="637" t="s">
        <v>818</v>
      </c>
      <c r="C173" s="439"/>
      <c r="BU173" s="484"/>
      <c r="BW173" s="197">
        <v>128</v>
      </c>
      <c r="BX173" s="197">
        <v>210</v>
      </c>
      <c r="BY173" s="197">
        <v>232</v>
      </c>
      <c r="BZ173" s="197">
        <v>250</v>
      </c>
      <c r="CA173" s="197">
        <v>275</v>
      </c>
      <c r="CB173" s="197">
        <v>320</v>
      </c>
      <c r="CC173" s="197">
        <v>391</v>
      </c>
      <c r="CD173" s="197">
        <v>415</v>
      </c>
      <c r="CE173" s="197">
        <v>421</v>
      </c>
      <c r="CF173" s="197">
        <v>427</v>
      </c>
      <c r="CG173" s="223">
        <v>436</v>
      </c>
    </row>
    <row r="174" spans="1:85" x14ac:dyDescent="0.35">
      <c r="B174" s="637"/>
      <c r="C174" s="439"/>
      <c r="BU174" s="484"/>
      <c r="BX174" s="198"/>
      <c r="BY174" s="198"/>
      <c r="BZ174" s="198"/>
      <c r="CA174" s="198"/>
      <c r="CB174" s="198"/>
      <c r="CC174" s="198"/>
      <c r="CD174" s="198"/>
      <c r="CE174" s="198"/>
      <c r="CF174" s="198"/>
      <c r="CG174" s="199"/>
    </row>
    <row r="175" spans="1:85" x14ac:dyDescent="0.35">
      <c r="B175" s="626" t="s">
        <v>858</v>
      </c>
      <c r="C175" s="439"/>
      <c r="BU175" s="484"/>
      <c r="BW175" s="197">
        <v>4067</v>
      </c>
      <c r="BX175" s="197">
        <v>4673</v>
      </c>
      <c r="BY175" s="197">
        <v>4665</v>
      </c>
      <c r="BZ175" s="197">
        <v>4643</v>
      </c>
      <c r="CA175" s="197">
        <v>4740</v>
      </c>
      <c r="CB175" s="197">
        <v>4873</v>
      </c>
      <c r="CC175" s="197">
        <v>4939</v>
      </c>
      <c r="CD175" s="197">
        <v>4967</v>
      </c>
      <c r="CE175" s="197">
        <v>4976</v>
      </c>
      <c r="CF175" s="197">
        <v>5001</v>
      </c>
      <c r="CG175" s="223">
        <v>5053</v>
      </c>
    </row>
    <row r="176" spans="1:85" x14ac:dyDescent="0.35">
      <c r="B176" s="626" t="s">
        <v>859</v>
      </c>
      <c r="C176" s="439"/>
      <c r="BU176" s="484"/>
      <c r="BW176" s="197">
        <v>247</v>
      </c>
      <c r="BX176" s="197">
        <v>270</v>
      </c>
      <c r="BY176" s="197">
        <v>269</v>
      </c>
      <c r="BZ176" s="197">
        <v>268</v>
      </c>
      <c r="CA176" s="197">
        <v>272</v>
      </c>
      <c r="CB176" s="197">
        <v>281</v>
      </c>
      <c r="CC176" s="197">
        <v>284</v>
      </c>
      <c r="CD176" s="197">
        <v>286</v>
      </c>
      <c r="CE176" s="197">
        <v>286</v>
      </c>
      <c r="CF176" s="197">
        <v>288</v>
      </c>
      <c r="CG176" s="223">
        <v>293</v>
      </c>
    </row>
    <row r="177" spans="1:85" x14ac:dyDescent="0.35">
      <c r="B177" s="626" t="s">
        <v>860</v>
      </c>
      <c r="C177" s="439"/>
      <c r="BU177" s="484"/>
      <c r="BW177" s="197">
        <v>460</v>
      </c>
      <c r="BX177" s="197">
        <v>508</v>
      </c>
      <c r="BY177" s="197">
        <v>504</v>
      </c>
      <c r="BZ177" s="197">
        <v>501</v>
      </c>
      <c r="CA177" s="197">
        <v>511</v>
      </c>
      <c r="CB177" s="197">
        <v>528</v>
      </c>
      <c r="CC177" s="197">
        <v>544</v>
      </c>
      <c r="CD177" s="197">
        <v>555</v>
      </c>
      <c r="CE177" s="197">
        <v>559</v>
      </c>
      <c r="CF177" s="197">
        <v>565</v>
      </c>
      <c r="CG177" s="223">
        <v>575</v>
      </c>
    </row>
    <row r="178" spans="1:85" ht="16" thickBot="1" x14ac:dyDescent="0.4">
      <c r="A178" s="513"/>
      <c r="B178" s="513"/>
      <c r="C178" s="513"/>
      <c r="D178" s="642"/>
      <c r="E178" s="642"/>
      <c r="F178" s="642"/>
      <c r="G178" s="642"/>
      <c r="H178" s="642"/>
      <c r="I178" s="642"/>
      <c r="J178" s="642"/>
      <c r="K178" s="642"/>
      <c r="L178" s="642"/>
      <c r="M178" s="642"/>
      <c r="N178" s="642"/>
      <c r="O178" s="642"/>
      <c r="P178" s="642"/>
      <c r="Q178" s="642"/>
      <c r="R178" s="642"/>
      <c r="S178" s="642"/>
      <c r="T178" s="642"/>
      <c r="U178" s="642"/>
      <c r="V178" s="642"/>
      <c r="W178" s="642"/>
      <c r="X178" s="642"/>
      <c r="Y178" s="642"/>
      <c r="Z178" s="642"/>
      <c r="AA178" s="642"/>
      <c r="AB178" s="642"/>
      <c r="AC178" s="642"/>
      <c r="AD178" s="642"/>
      <c r="AE178" s="642"/>
      <c r="AF178" s="642"/>
      <c r="AG178" s="642"/>
      <c r="AH178" s="642"/>
      <c r="AI178" s="642"/>
      <c r="AJ178" s="642"/>
      <c r="AK178" s="642"/>
      <c r="AL178" s="642"/>
      <c r="AM178" s="642"/>
      <c r="AN178" s="642"/>
      <c r="AO178" s="642"/>
      <c r="AP178" s="642"/>
      <c r="AQ178" s="642"/>
      <c r="AR178" s="642"/>
      <c r="AS178" s="642"/>
      <c r="AT178" s="642"/>
      <c r="AU178" s="642"/>
      <c r="AV178" s="642"/>
      <c r="AW178" s="642"/>
      <c r="AX178" s="642"/>
      <c r="AY178" s="642"/>
      <c r="AZ178" s="642"/>
      <c r="BA178" s="642"/>
      <c r="BB178" s="642"/>
      <c r="BC178" s="642"/>
      <c r="BD178" s="642"/>
      <c r="BE178" s="642"/>
      <c r="BF178" s="642"/>
      <c r="BG178" s="642"/>
      <c r="BH178" s="642"/>
      <c r="BI178" s="642"/>
      <c r="BJ178" s="642"/>
      <c r="BK178" s="642"/>
      <c r="BL178" s="642"/>
      <c r="BM178" s="642"/>
      <c r="BN178" s="642"/>
      <c r="BO178" s="642"/>
      <c r="BP178" s="642"/>
      <c r="BQ178" s="642"/>
      <c r="BR178" s="642"/>
      <c r="BS178" s="642"/>
      <c r="BT178" s="642"/>
      <c r="BU178" s="514"/>
      <c r="BV178" s="642"/>
      <c r="BW178" s="642"/>
      <c r="BX178" s="513"/>
      <c r="BY178" s="513"/>
      <c r="BZ178" s="513"/>
      <c r="CA178" s="513"/>
      <c r="CB178" s="513"/>
      <c r="CC178" s="513"/>
      <c r="CD178" s="513"/>
      <c r="CE178" s="513"/>
      <c r="CF178" s="513"/>
      <c r="CG178" s="596"/>
    </row>
  </sheetData>
  <hyperlinks>
    <hyperlink ref="B1" location="Notes!A1" display="Information relating to this table can be found in the 'Notes' tab" xr:uid="{AC710202-8972-48A9-9E00-874EE9CD19BB}"/>
    <hyperlink ref="A1" location="Contents!A1" display="Contents page" xr:uid="{E96E7BA3-B435-4F89-8F87-7B94779C92F0}"/>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0946-7C04-4A4E-A0AC-72BD57CC9038}">
  <dimension ref="A1:CG105"/>
  <sheetViews>
    <sheetView zoomScale="70" zoomScaleNormal="70" workbookViewId="0">
      <pane xSplit="2" topLeftCell="BG1" activePane="topRight" state="frozen"/>
      <selection activeCell="B1" sqref="A1:B1"/>
      <selection pane="topRight"/>
    </sheetView>
  </sheetViews>
  <sheetFormatPr defaultColWidth="9" defaultRowHeight="15.5" x14ac:dyDescent="0.35"/>
  <cols>
    <col min="1" max="1" width="23" style="436" bestFit="1" customWidth="1"/>
    <col min="2" max="2" width="57" style="436" customWidth="1"/>
    <col min="3" max="3" width="25.54296875" style="436" customWidth="1"/>
    <col min="4" max="75" width="12.54296875" style="222" customWidth="1"/>
    <col min="76" max="84" width="12.54296875" style="439" customWidth="1"/>
    <col min="85" max="85" width="11" style="439" bestFit="1" customWidth="1"/>
    <col min="86" max="16384" width="9" style="439"/>
  </cols>
  <sheetData>
    <row r="1" spans="1:85" s="437" customFormat="1" ht="25.5" customHeight="1" thickBot="1" x14ac:dyDescent="0.3">
      <c r="A1" s="32" t="s">
        <v>46</v>
      </c>
      <c r="B1" s="114" t="s">
        <v>208</v>
      </c>
      <c r="C1" s="11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76"/>
      <c r="BW1" s="476"/>
    </row>
    <row r="2" spans="1:85" x14ac:dyDescent="0.35">
      <c r="A2" s="36" t="s">
        <v>209</v>
      </c>
      <c r="B2" s="37" t="s">
        <v>874</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4" customHeight="1" x14ac:dyDescent="0.35">
      <c r="A4" s="94"/>
      <c r="B4" s="107" t="s">
        <v>260</v>
      </c>
      <c r="C4" s="107"/>
      <c r="D4" s="508">
        <v>62.5</v>
      </c>
      <c r="E4" s="508">
        <v>75.2</v>
      </c>
      <c r="F4" s="508">
        <v>84.5</v>
      </c>
      <c r="G4" s="508">
        <v>94.6</v>
      </c>
      <c r="H4" s="508">
        <v>118.6</v>
      </c>
      <c r="I4" s="508">
        <v>120.3</v>
      </c>
      <c r="J4" s="508">
        <v>125.4</v>
      </c>
      <c r="K4" s="508">
        <v>114.1</v>
      </c>
      <c r="L4" s="508">
        <v>121.3</v>
      </c>
      <c r="M4" s="508">
        <v>119.6</v>
      </c>
      <c r="N4" s="508">
        <v>131.80000000000001</v>
      </c>
      <c r="O4" s="508">
        <v>158.5</v>
      </c>
      <c r="P4" s="508">
        <v>179.5</v>
      </c>
      <c r="Q4" s="508">
        <v>171.1</v>
      </c>
      <c r="R4" s="508">
        <v>199.8</v>
      </c>
      <c r="S4" s="508">
        <v>217.4</v>
      </c>
      <c r="T4" s="508">
        <v>223.3</v>
      </c>
      <c r="U4" s="508">
        <v>245.9</v>
      </c>
      <c r="V4" s="508">
        <v>297.5</v>
      </c>
      <c r="W4" s="508">
        <v>385.7</v>
      </c>
      <c r="X4" s="508">
        <v>428.9</v>
      </c>
      <c r="Y4" s="508">
        <v>470.7</v>
      </c>
      <c r="Z4" s="508">
        <v>523.79999999999995</v>
      </c>
      <c r="AA4" s="508">
        <v>641.4</v>
      </c>
      <c r="AB4" s="508">
        <v>703.5</v>
      </c>
      <c r="AC4" s="508">
        <v>703.7</v>
      </c>
      <c r="AD4" s="508">
        <v>959.4</v>
      </c>
      <c r="AE4" s="508">
        <v>1308.2</v>
      </c>
      <c r="AF4" s="508">
        <v>1715.3</v>
      </c>
      <c r="AG4" s="508">
        <v>1431</v>
      </c>
      <c r="AH4" s="508">
        <f t="shared" ref="AH4:BB4" si="0">SUM(AH23:AH28)</f>
        <v>1561</v>
      </c>
      <c r="AI4" s="508">
        <f t="shared" si="0"/>
        <v>1675</v>
      </c>
      <c r="AJ4" s="508">
        <f t="shared" si="0"/>
        <v>2165</v>
      </c>
      <c r="AK4" s="508">
        <f t="shared" si="0"/>
        <v>3245.05</v>
      </c>
      <c r="AL4" s="508">
        <f t="shared" si="0"/>
        <v>4612</v>
      </c>
      <c r="AM4" s="508">
        <f t="shared" si="0"/>
        <v>5592</v>
      </c>
      <c r="AN4" s="508">
        <f t="shared" si="0"/>
        <v>6470</v>
      </c>
      <c r="AO4" s="508">
        <f t="shared" si="0"/>
        <v>7446</v>
      </c>
      <c r="AP4" s="508">
        <f t="shared" si="0"/>
        <v>7965</v>
      </c>
      <c r="AQ4" s="508">
        <f t="shared" si="0"/>
        <v>7956</v>
      </c>
      <c r="AR4" s="508">
        <f t="shared" si="0"/>
        <v>7581.9769999999999</v>
      </c>
      <c r="AS4" s="508">
        <f t="shared" si="0"/>
        <v>7675.058</v>
      </c>
      <c r="AT4" s="508">
        <f t="shared" si="0"/>
        <v>8895.1850000000013</v>
      </c>
      <c r="AU4" s="508">
        <f t="shared" si="0"/>
        <v>11646.02289951173</v>
      </c>
      <c r="AV4" s="508">
        <f t="shared" si="0"/>
        <v>14789.988000000001</v>
      </c>
      <c r="AW4" s="508">
        <f t="shared" si="0"/>
        <v>16109.623</v>
      </c>
      <c r="AX4" s="508">
        <f t="shared" si="0"/>
        <v>16387.047999999999</v>
      </c>
      <c r="AY4" s="508">
        <f t="shared" si="0"/>
        <v>16692.532999999999</v>
      </c>
      <c r="AZ4" s="508">
        <f t="shared" si="0"/>
        <v>14444.695</v>
      </c>
      <c r="BA4" s="508">
        <f t="shared" si="0"/>
        <v>11965.317000000001</v>
      </c>
      <c r="BB4" s="508">
        <f t="shared" si="0"/>
        <v>11790.689999999999</v>
      </c>
      <c r="BC4" s="480">
        <f>SUM(BC24:BC28)</f>
        <v>12082.322</v>
      </c>
      <c r="BD4" s="508">
        <f t="shared" ref="BD4:CG4" si="1">SUM(BD6:BD9)</f>
        <v>13121.226999999999</v>
      </c>
      <c r="BE4" s="508">
        <f t="shared" si="1"/>
        <v>14100.907119412172</v>
      </c>
      <c r="BF4" s="508">
        <f t="shared" si="1"/>
        <v>14237.3147109526</v>
      </c>
      <c r="BG4" s="508">
        <f t="shared" si="1"/>
        <v>12859.01825241993</v>
      </c>
      <c r="BH4" s="508">
        <f t="shared" si="1"/>
        <v>10028.913</v>
      </c>
      <c r="BI4" s="508">
        <f t="shared" si="1"/>
        <v>9149.9960046050001</v>
      </c>
      <c r="BJ4" s="508">
        <f t="shared" si="1"/>
        <v>8838.7708489100005</v>
      </c>
      <c r="BK4" s="508">
        <f t="shared" si="1"/>
        <v>9027.9858692587677</v>
      </c>
      <c r="BL4" s="508">
        <f t="shared" si="1"/>
        <v>8684.733409389999</v>
      </c>
      <c r="BM4" s="508">
        <f t="shared" si="1"/>
        <v>8373.7599778200001</v>
      </c>
      <c r="BN4" s="508">
        <f t="shared" si="1"/>
        <v>7856.3960060182071</v>
      </c>
      <c r="BO4" s="508">
        <f t="shared" si="1"/>
        <v>6997.2154425199997</v>
      </c>
      <c r="BP4" s="508">
        <f t="shared" si="1"/>
        <v>5308.9188794399988</v>
      </c>
      <c r="BQ4" s="508">
        <f t="shared" si="1"/>
        <v>3582.8260193800015</v>
      </c>
      <c r="BR4" s="508">
        <f t="shared" si="1"/>
        <v>2893.4764718200004</v>
      </c>
      <c r="BS4" s="508">
        <f t="shared" si="1"/>
        <v>2539.1118484000003</v>
      </c>
      <c r="BT4" s="508">
        <f t="shared" si="1"/>
        <v>2231.876678590002</v>
      </c>
      <c r="BU4" s="508">
        <f t="shared" si="1"/>
        <v>2138.7000447000005</v>
      </c>
      <c r="BV4" s="508">
        <f t="shared" si="1"/>
        <v>1839.3575254200005</v>
      </c>
      <c r="BW4" s="508">
        <f t="shared" si="1"/>
        <v>1375.5700157400001</v>
      </c>
      <c r="BX4" s="480">
        <f t="shared" si="1"/>
        <v>1080.5684197100047</v>
      </c>
      <c r="BY4" s="480">
        <f t="shared" si="1"/>
        <v>767.66311504000021</v>
      </c>
      <c r="BZ4" s="480">
        <f t="shared" si="1"/>
        <v>865.55850152999994</v>
      </c>
      <c r="CA4" s="480">
        <f t="shared" si="1"/>
        <v>647.28581582999971</v>
      </c>
      <c r="CB4" s="480">
        <f t="shared" si="1"/>
        <v>213.45575871462728</v>
      </c>
      <c r="CC4" s="480">
        <f t="shared" si="1"/>
        <v>5.542814235943952E-2</v>
      </c>
      <c r="CD4" s="480">
        <f t="shared" si="1"/>
        <v>-0.14434246640042628</v>
      </c>
      <c r="CE4" s="480">
        <f t="shared" si="1"/>
        <v>-2.2440680065284337</v>
      </c>
      <c r="CF4" s="480">
        <f t="shared" si="1"/>
        <v>-2.7437880574590023</v>
      </c>
      <c r="CG4" s="481">
        <f t="shared" si="1"/>
        <v>-2.8435025094081827</v>
      </c>
    </row>
    <row r="5" spans="1:85" s="42" customFormat="1" ht="24.75" customHeight="1" x14ac:dyDescent="0.35">
      <c r="B5" s="62" t="s">
        <v>875</v>
      </c>
      <c r="D5" s="509"/>
      <c r="E5" s="509"/>
      <c r="F5" s="509"/>
      <c r="G5" s="509"/>
      <c r="H5" s="509"/>
      <c r="I5" s="509"/>
      <c r="J5" s="509"/>
      <c r="K5" s="509"/>
      <c r="L5" s="509"/>
      <c r="M5" s="509"/>
      <c r="N5" s="509"/>
      <c r="O5" s="509"/>
      <c r="P5" s="509"/>
      <c r="Q5" s="509"/>
      <c r="R5" s="509"/>
      <c r="S5" s="509"/>
      <c r="T5" s="509"/>
      <c r="U5" s="509"/>
      <c r="V5" s="509"/>
      <c r="W5" s="509"/>
      <c r="X5" s="509"/>
      <c r="Y5" s="509"/>
      <c r="Z5" s="509"/>
      <c r="AA5" s="509"/>
      <c r="AB5" s="509"/>
      <c r="AC5" s="509"/>
      <c r="AD5" s="509"/>
      <c r="AE5" s="509"/>
      <c r="AF5" s="509"/>
      <c r="AG5" s="509"/>
      <c r="AH5" s="509"/>
      <c r="AI5" s="509"/>
      <c r="AJ5" s="509"/>
      <c r="AK5" s="509"/>
      <c r="AL5" s="509"/>
      <c r="AM5" s="509"/>
      <c r="AN5" s="509"/>
      <c r="AO5" s="509"/>
      <c r="AP5" s="509"/>
      <c r="AQ5" s="509"/>
      <c r="AR5" s="509"/>
      <c r="AS5" s="509"/>
      <c r="AT5" s="509"/>
      <c r="AU5" s="509"/>
      <c r="AV5" s="509"/>
      <c r="AW5" s="509"/>
      <c r="AX5" s="509"/>
      <c r="AY5" s="509"/>
      <c r="AZ5" s="509"/>
      <c r="BA5" s="509"/>
      <c r="BB5" s="509"/>
      <c r="BC5" s="484"/>
      <c r="BD5" s="509"/>
      <c r="BE5" s="509"/>
      <c r="BF5" s="509"/>
      <c r="BG5" s="509"/>
      <c r="BH5" s="509"/>
      <c r="BI5" s="509"/>
      <c r="BJ5" s="509"/>
      <c r="BK5" s="509"/>
      <c r="BL5" s="509"/>
      <c r="BM5" s="509"/>
      <c r="BN5" s="509"/>
      <c r="BO5" s="509"/>
      <c r="BP5" s="509"/>
      <c r="BQ5" s="509"/>
      <c r="BR5" s="509"/>
      <c r="BS5" s="509"/>
      <c r="BT5" s="509"/>
      <c r="BU5" s="509"/>
      <c r="BV5" s="509"/>
      <c r="BW5" s="509"/>
      <c r="BX5" s="484"/>
      <c r="BY5" s="484"/>
      <c r="BZ5" s="484"/>
      <c r="CA5" s="484"/>
      <c r="CB5" s="484"/>
      <c r="CC5" s="484"/>
      <c r="CD5" s="484"/>
      <c r="CE5" s="484"/>
      <c r="CF5" s="484"/>
      <c r="CG5" s="485"/>
    </row>
    <row r="6" spans="1:85" s="42" customFormat="1" x14ac:dyDescent="0.35">
      <c r="A6" s="506"/>
      <c r="B6" s="292" t="s">
        <v>876</v>
      </c>
      <c r="C6" s="486"/>
      <c r="D6" s="509">
        <v>0</v>
      </c>
      <c r="E6" s="509">
        <v>0</v>
      </c>
      <c r="F6" s="509">
        <v>0</v>
      </c>
      <c r="G6" s="509">
        <v>0</v>
      </c>
      <c r="H6" s="509">
        <v>0</v>
      </c>
      <c r="I6" s="509">
        <v>0</v>
      </c>
      <c r="J6" s="509">
        <v>0</v>
      </c>
      <c r="K6" s="509">
        <v>0</v>
      </c>
      <c r="L6" s="509">
        <v>0</v>
      </c>
      <c r="M6" s="509">
        <v>0</v>
      </c>
      <c r="N6" s="509">
        <v>0</v>
      </c>
      <c r="O6" s="509">
        <v>0</v>
      </c>
      <c r="P6" s="509">
        <v>0</v>
      </c>
      <c r="Q6" s="509">
        <v>0</v>
      </c>
      <c r="R6" s="509">
        <v>0</v>
      </c>
      <c r="S6" s="509">
        <v>0</v>
      </c>
      <c r="T6" s="509">
        <v>0</v>
      </c>
      <c r="U6" s="509">
        <v>0</v>
      </c>
      <c r="V6" s="509">
        <v>0</v>
      </c>
      <c r="W6" s="509">
        <v>0</v>
      </c>
      <c r="X6" s="509">
        <v>0</v>
      </c>
      <c r="Y6" s="509">
        <v>0</v>
      </c>
      <c r="Z6" s="509">
        <v>0</v>
      </c>
      <c r="AA6" s="509">
        <v>0</v>
      </c>
      <c r="AB6" s="509">
        <v>0</v>
      </c>
      <c r="AC6" s="509">
        <v>0</v>
      </c>
      <c r="AD6" s="509">
        <v>0</v>
      </c>
      <c r="AE6" s="509">
        <v>0</v>
      </c>
      <c r="AF6" s="509">
        <v>0</v>
      </c>
      <c r="AG6" s="509">
        <v>0</v>
      </c>
      <c r="AH6" s="509">
        <v>0</v>
      </c>
      <c r="AI6" s="509">
        <v>0</v>
      </c>
      <c r="AJ6" s="509">
        <v>0</v>
      </c>
      <c r="AK6" s="509">
        <v>0</v>
      </c>
      <c r="AL6" s="509">
        <v>0</v>
      </c>
      <c r="AM6" s="509">
        <v>0</v>
      </c>
      <c r="AN6" s="509">
        <v>0</v>
      </c>
      <c r="AO6" s="509">
        <v>0</v>
      </c>
      <c r="AP6" s="509">
        <v>0</v>
      </c>
      <c r="AQ6" s="509">
        <v>0</v>
      </c>
      <c r="AR6" s="509">
        <v>0</v>
      </c>
      <c r="AS6" s="509">
        <v>0</v>
      </c>
      <c r="AT6" s="509">
        <v>0</v>
      </c>
      <c r="AU6" s="509">
        <v>0</v>
      </c>
      <c r="AV6" s="509">
        <v>0</v>
      </c>
      <c r="AW6" s="509">
        <v>0</v>
      </c>
      <c r="AX6" s="509">
        <v>0</v>
      </c>
      <c r="AY6" s="509">
        <v>0</v>
      </c>
      <c r="AZ6" s="509">
        <v>0</v>
      </c>
      <c r="BA6" s="509">
        <v>0</v>
      </c>
      <c r="BB6" s="509">
        <v>0</v>
      </c>
      <c r="BC6" s="484">
        <v>0</v>
      </c>
      <c r="BD6" s="509">
        <v>4621.4050478363251</v>
      </c>
      <c r="BE6" s="509">
        <v>5052.9140045040276</v>
      </c>
      <c r="BF6" s="509">
        <v>5038.3999390028666</v>
      </c>
      <c r="BG6" s="509">
        <v>5050.6973474168963</v>
      </c>
      <c r="BH6" s="509">
        <v>4716.6390675993789</v>
      </c>
      <c r="BI6" s="509">
        <v>4532.1900443650775</v>
      </c>
      <c r="BJ6" s="509">
        <v>4574.2510630700235</v>
      </c>
      <c r="BK6" s="509">
        <v>5056.8584049752199</v>
      </c>
      <c r="BL6" s="509">
        <v>5098.7516794821649</v>
      </c>
      <c r="BM6" s="509">
        <v>4984.9200626353177</v>
      </c>
      <c r="BN6" s="509">
        <v>4635.0118573493246</v>
      </c>
      <c r="BO6" s="509">
        <v>4042.2862376047092</v>
      </c>
      <c r="BP6" s="509">
        <v>2489.4119175746559</v>
      </c>
      <c r="BQ6" s="509">
        <v>991.64976374931302</v>
      </c>
      <c r="BR6" s="509">
        <v>459.84335153560301</v>
      </c>
      <c r="BS6" s="509">
        <v>233.19424866448765</v>
      </c>
      <c r="BT6" s="509">
        <v>99.729245369872473</v>
      </c>
      <c r="BU6" s="509">
        <v>28.960770188816397</v>
      </c>
      <c r="BV6" s="509">
        <v>3.1480217970206676</v>
      </c>
      <c r="BW6" s="509">
        <v>1.4391787459022238</v>
      </c>
      <c r="BX6" s="484">
        <v>1.1305357850676372</v>
      </c>
      <c r="BY6" s="484">
        <v>0.8463298461661708</v>
      </c>
      <c r="BZ6" s="484">
        <v>0.93882609294886055</v>
      </c>
      <c r="CA6" s="484">
        <v>0.64315477229319229</v>
      </c>
      <c r="CB6" s="484">
        <v>0.20696460798368854</v>
      </c>
      <c r="CC6" s="484">
        <v>3.2886317892635518E-5</v>
      </c>
      <c r="CD6" s="484">
        <v>-8.5640471309121437E-5</v>
      </c>
      <c r="CE6" s="484">
        <v>-1.3314379788666828E-3</v>
      </c>
      <c r="CF6" s="484">
        <v>-1.6279291068871042E-3</v>
      </c>
      <c r="CG6" s="485">
        <v>-1.6870911322717087E-3</v>
      </c>
    </row>
    <row r="7" spans="1:85" s="42" customFormat="1" x14ac:dyDescent="0.35">
      <c r="B7" s="201" t="s">
        <v>877</v>
      </c>
      <c r="C7" s="62"/>
      <c r="D7" s="509">
        <v>0</v>
      </c>
      <c r="E7" s="509">
        <v>0</v>
      </c>
      <c r="F7" s="509">
        <v>0</v>
      </c>
      <c r="G7" s="509">
        <v>0</v>
      </c>
      <c r="H7" s="509">
        <v>0</v>
      </c>
      <c r="I7" s="509">
        <v>0</v>
      </c>
      <c r="J7" s="509">
        <v>0</v>
      </c>
      <c r="K7" s="509">
        <v>0</v>
      </c>
      <c r="L7" s="509">
        <v>0</v>
      </c>
      <c r="M7" s="509">
        <v>0</v>
      </c>
      <c r="N7" s="509">
        <v>0</v>
      </c>
      <c r="O7" s="509">
        <v>0</v>
      </c>
      <c r="P7" s="509">
        <v>0</v>
      </c>
      <c r="Q7" s="509">
        <v>0</v>
      </c>
      <c r="R7" s="509">
        <v>0</v>
      </c>
      <c r="S7" s="509">
        <v>0</v>
      </c>
      <c r="T7" s="509">
        <v>0</v>
      </c>
      <c r="U7" s="509">
        <v>0</v>
      </c>
      <c r="V7" s="509">
        <v>0</v>
      </c>
      <c r="W7" s="509">
        <v>0</v>
      </c>
      <c r="X7" s="509">
        <v>0</v>
      </c>
      <c r="Y7" s="509">
        <v>0</v>
      </c>
      <c r="Z7" s="509">
        <v>0</v>
      </c>
      <c r="AA7" s="509">
        <v>0</v>
      </c>
      <c r="AB7" s="509">
        <v>0</v>
      </c>
      <c r="AC7" s="509">
        <v>0</v>
      </c>
      <c r="AD7" s="509">
        <v>0</v>
      </c>
      <c r="AE7" s="509">
        <v>0</v>
      </c>
      <c r="AF7" s="509">
        <v>0</v>
      </c>
      <c r="AG7" s="509">
        <v>0</v>
      </c>
      <c r="AH7" s="509">
        <v>0</v>
      </c>
      <c r="AI7" s="509">
        <v>0</v>
      </c>
      <c r="AJ7" s="509">
        <v>0</v>
      </c>
      <c r="AK7" s="509">
        <v>0</v>
      </c>
      <c r="AL7" s="509">
        <v>0</v>
      </c>
      <c r="AM7" s="509">
        <v>0</v>
      </c>
      <c r="AN7" s="509">
        <v>0</v>
      </c>
      <c r="AO7" s="509">
        <v>0</v>
      </c>
      <c r="AP7" s="509">
        <v>0</v>
      </c>
      <c r="AQ7" s="509">
        <v>0</v>
      </c>
      <c r="AR7" s="509">
        <v>0</v>
      </c>
      <c r="AS7" s="509">
        <v>0</v>
      </c>
      <c r="AT7" s="509">
        <v>0</v>
      </c>
      <c r="AU7" s="509">
        <v>0</v>
      </c>
      <c r="AV7" s="509">
        <v>0</v>
      </c>
      <c r="AW7" s="509">
        <v>0</v>
      </c>
      <c r="AX7" s="509">
        <v>0</v>
      </c>
      <c r="AY7" s="509">
        <v>0</v>
      </c>
      <c r="AZ7" s="509">
        <v>0</v>
      </c>
      <c r="BA7" s="509">
        <v>0</v>
      </c>
      <c r="BB7" s="509">
        <v>0</v>
      </c>
      <c r="BC7" s="484">
        <v>0</v>
      </c>
      <c r="BD7" s="509">
        <v>4443.8717844644088</v>
      </c>
      <c r="BE7" s="509">
        <v>4623.1189933269143</v>
      </c>
      <c r="BF7" s="509">
        <v>4787.3978654276079</v>
      </c>
      <c r="BG7" s="509">
        <v>4887.6085699017249</v>
      </c>
      <c r="BH7" s="509">
        <v>4596.7527005283919</v>
      </c>
      <c r="BI7" s="509">
        <v>3943.0085425279776</v>
      </c>
      <c r="BJ7" s="509">
        <v>3604.4662883198689</v>
      </c>
      <c r="BK7" s="509">
        <v>3385.7518830201843</v>
      </c>
      <c r="BL7" s="509">
        <v>3061.3235328641586</v>
      </c>
      <c r="BM7" s="509">
        <v>2842.3252079987501</v>
      </c>
      <c r="BN7" s="509">
        <v>2586.2728269605445</v>
      </c>
      <c r="BO7" s="509">
        <v>2304.3874099657314</v>
      </c>
      <c r="BP7" s="509">
        <v>2110.4942592273346</v>
      </c>
      <c r="BQ7" s="509">
        <v>1856.5307370233604</v>
      </c>
      <c r="BR7" s="509">
        <v>1698.8486351058339</v>
      </c>
      <c r="BS7" s="509">
        <v>1558.3063089079885</v>
      </c>
      <c r="BT7" s="509">
        <v>1397.3764508791817</v>
      </c>
      <c r="BU7" s="509">
        <v>1344.4390144054084</v>
      </c>
      <c r="BV7" s="509">
        <v>1123.5087164817194</v>
      </c>
      <c r="BW7" s="509">
        <v>718.09541577300547</v>
      </c>
      <c r="BX7" s="484">
        <v>564.09428543755575</v>
      </c>
      <c r="BY7" s="484">
        <v>356.35225359515579</v>
      </c>
      <c r="BZ7" s="484">
        <v>351.08530032523061</v>
      </c>
      <c r="CA7" s="484">
        <v>232.59743311066902</v>
      </c>
      <c r="CB7" s="484">
        <v>69.650804105399217</v>
      </c>
      <c r="CC7" s="484">
        <v>2.1684400298163528E-2</v>
      </c>
      <c r="CD7" s="484">
        <v>-5.6469145243111731E-2</v>
      </c>
      <c r="CE7" s="484">
        <v>-0.87791628725903548</v>
      </c>
      <c r="CF7" s="484">
        <v>-1.0734149844935044</v>
      </c>
      <c r="CG7" s="485">
        <v>-1.112424916985131</v>
      </c>
    </row>
    <row r="8" spans="1:85" s="42" customFormat="1" x14ac:dyDescent="0.35">
      <c r="B8" s="292" t="s">
        <v>582</v>
      </c>
      <c r="C8" s="486"/>
      <c r="D8" s="509">
        <v>0</v>
      </c>
      <c r="E8" s="509">
        <v>0</v>
      </c>
      <c r="F8" s="509">
        <v>0</v>
      </c>
      <c r="G8" s="509">
        <v>0</v>
      </c>
      <c r="H8" s="509">
        <v>0</v>
      </c>
      <c r="I8" s="509">
        <v>0</v>
      </c>
      <c r="J8" s="509">
        <v>0</v>
      </c>
      <c r="K8" s="509">
        <v>0</v>
      </c>
      <c r="L8" s="509">
        <v>0</v>
      </c>
      <c r="M8" s="509">
        <v>0</v>
      </c>
      <c r="N8" s="509">
        <v>0</v>
      </c>
      <c r="O8" s="509">
        <v>0</v>
      </c>
      <c r="P8" s="509">
        <v>0</v>
      </c>
      <c r="Q8" s="509">
        <v>0</v>
      </c>
      <c r="R8" s="509">
        <v>0</v>
      </c>
      <c r="S8" s="509">
        <v>0</v>
      </c>
      <c r="T8" s="509">
        <v>0</v>
      </c>
      <c r="U8" s="509">
        <v>0</v>
      </c>
      <c r="V8" s="509">
        <v>0</v>
      </c>
      <c r="W8" s="509">
        <v>0</v>
      </c>
      <c r="X8" s="509">
        <v>0</v>
      </c>
      <c r="Y8" s="509">
        <v>0</v>
      </c>
      <c r="Z8" s="509">
        <v>0</v>
      </c>
      <c r="AA8" s="509">
        <v>0</v>
      </c>
      <c r="AB8" s="509">
        <v>0</v>
      </c>
      <c r="AC8" s="509">
        <v>0</v>
      </c>
      <c r="AD8" s="509">
        <v>0</v>
      </c>
      <c r="AE8" s="509">
        <v>0</v>
      </c>
      <c r="AF8" s="509">
        <v>0</v>
      </c>
      <c r="AG8" s="509">
        <v>0</v>
      </c>
      <c r="AH8" s="509">
        <v>0</v>
      </c>
      <c r="AI8" s="509">
        <v>0</v>
      </c>
      <c r="AJ8" s="509">
        <v>0</v>
      </c>
      <c r="AK8" s="509">
        <v>0</v>
      </c>
      <c r="AL8" s="509">
        <v>0</v>
      </c>
      <c r="AM8" s="509">
        <v>0</v>
      </c>
      <c r="AN8" s="509">
        <v>0</v>
      </c>
      <c r="AO8" s="509">
        <v>0</v>
      </c>
      <c r="AP8" s="509">
        <v>0</v>
      </c>
      <c r="AQ8" s="509">
        <v>0</v>
      </c>
      <c r="AR8" s="509">
        <v>0</v>
      </c>
      <c r="AS8" s="509">
        <v>0</v>
      </c>
      <c r="AT8" s="509">
        <v>0</v>
      </c>
      <c r="AU8" s="509">
        <v>0</v>
      </c>
      <c r="AV8" s="509">
        <v>0</v>
      </c>
      <c r="AW8" s="509">
        <v>0</v>
      </c>
      <c r="AX8" s="509">
        <v>0</v>
      </c>
      <c r="AY8" s="509">
        <v>0</v>
      </c>
      <c r="AZ8" s="509">
        <v>0</v>
      </c>
      <c r="BA8" s="509">
        <v>0</v>
      </c>
      <c r="BB8" s="509">
        <v>0</v>
      </c>
      <c r="BC8" s="484">
        <v>0</v>
      </c>
      <c r="BD8" s="509">
        <v>252.8506024179687</v>
      </c>
      <c r="BE8" s="509">
        <v>334.41491264418875</v>
      </c>
      <c r="BF8" s="509">
        <v>376.31615316717199</v>
      </c>
      <c r="BG8" s="509">
        <v>377.57849637345873</v>
      </c>
      <c r="BH8" s="509">
        <v>328.26976673374355</v>
      </c>
      <c r="BI8" s="509">
        <v>296.30574154435226</v>
      </c>
      <c r="BJ8" s="509">
        <v>290.48548701729464</v>
      </c>
      <c r="BK8" s="509">
        <v>283.72187865289749</v>
      </c>
      <c r="BL8" s="509">
        <v>276.94990169243857</v>
      </c>
      <c r="BM8" s="509">
        <v>304.28514955817326</v>
      </c>
      <c r="BN8" s="509">
        <v>388.24454173128282</v>
      </c>
      <c r="BO8" s="509">
        <v>430.68552026831782</v>
      </c>
      <c r="BP8" s="509">
        <v>508.21788711256067</v>
      </c>
      <c r="BQ8" s="509">
        <v>557.83154347728623</v>
      </c>
      <c r="BR8" s="509">
        <v>585.49981248498932</v>
      </c>
      <c r="BS8" s="509">
        <v>622.12849203767587</v>
      </c>
      <c r="BT8" s="509">
        <v>626.32200668966493</v>
      </c>
      <c r="BU8" s="509">
        <v>674.62025960591507</v>
      </c>
      <c r="BV8" s="509">
        <v>669.69538822580728</v>
      </c>
      <c r="BW8" s="509">
        <v>637.83416075420985</v>
      </c>
      <c r="BX8" s="484">
        <v>501.04574150282599</v>
      </c>
      <c r="BY8" s="484">
        <v>400.94470541494746</v>
      </c>
      <c r="BZ8" s="484">
        <v>503.8554365944745</v>
      </c>
      <c r="CA8" s="484">
        <v>406.32318210321711</v>
      </c>
      <c r="CB8" s="484">
        <v>141.46675078631858</v>
      </c>
      <c r="CC8" s="484">
        <v>3.3217089773464818E-2</v>
      </c>
      <c r="CD8" s="484">
        <v>-8.6501846543117128E-2</v>
      </c>
      <c r="CE8" s="484">
        <v>-1.3448296345064257</v>
      </c>
      <c r="CF8" s="484">
        <v>-1.6443028819719208</v>
      </c>
      <c r="CG8" s="485">
        <v>-1.7040599613383685</v>
      </c>
    </row>
    <row r="9" spans="1:85" s="42" customFormat="1" x14ac:dyDescent="0.35">
      <c r="B9" s="292" t="s">
        <v>878</v>
      </c>
      <c r="C9" s="486"/>
      <c r="D9" s="509">
        <v>0</v>
      </c>
      <c r="E9" s="509">
        <v>0</v>
      </c>
      <c r="F9" s="509">
        <v>0</v>
      </c>
      <c r="G9" s="509">
        <v>0</v>
      </c>
      <c r="H9" s="509">
        <v>0</v>
      </c>
      <c r="I9" s="509">
        <v>0</v>
      </c>
      <c r="J9" s="509">
        <v>0</v>
      </c>
      <c r="K9" s="509">
        <v>0</v>
      </c>
      <c r="L9" s="509">
        <v>0</v>
      </c>
      <c r="M9" s="509">
        <v>0</v>
      </c>
      <c r="N9" s="509">
        <v>0</v>
      </c>
      <c r="O9" s="509">
        <v>0</v>
      </c>
      <c r="P9" s="509">
        <v>0</v>
      </c>
      <c r="Q9" s="509">
        <v>0</v>
      </c>
      <c r="R9" s="509">
        <v>0</v>
      </c>
      <c r="S9" s="509">
        <v>0</v>
      </c>
      <c r="T9" s="509">
        <v>0</v>
      </c>
      <c r="U9" s="509">
        <v>0</v>
      </c>
      <c r="V9" s="509">
        <v>0</v>
      </c>
      <c r="W9" s="509">
        <v>0</v>
      </c>
      <c r="X9" s="509">
        <v>0</v>
      </c>
      <c r="Y9" s="509">
        <v>0</v>
      </c>
      <c r="Z9" s="509">
        <v>0</v>
      </c>
      <c r="AA9" s="509">
        <v>0</v>
      </c>
      <c r="AB9" s="509">
        <v>0</v>
      </c>
      <c r="AC9" s="509">
        <v>0</v>
      </c>
      <c r="AD9" s="509">
        <v>0</v>
      </c>
      <c r="AE9" s="509">
        <v>0</v>
      </c>
      <c r="AF9" s="509">
        <v>0</v>
      </c>
      <c r="AG9" s="509">
        <v>0</v>
      </c>
      <c r="AH9" s="509">
        <v>0</v>
      </c>
      <c r="AI9" s="509">
        <v>0</v>
      </c>
      <c r="AJ9" s="509">
        <v>0</v>
      </c>
      <c r="AK9" s="509">
        <v>0</v>
      </c>
      <c r="AL9" s="509">
        <v>0</v>
      </c>
      <c r="AM9" s="509">
        <v>0</v>
      </c>
      <c r="AN9" s="509">
        <v>0</v>
      </c>
      <c r="AO9" s="509">
        <v>0</v>
      </c>
      <c r="AP9" s="509">
        <v>0</v>
      </c>
      <c r="AQ9" s="509">
        <v>0</v>
      </c>
      <c r="AR9" s="509">
        <v>0</v>
      </c>
      <c r="AS9" s="509">
        <v>0</v>
      </c>
      <c r="AT9" s="509">
        <v>0</v>
      </c>
      <c r="AU9" s="509">
        <v>0</v>
      </c>
      <c r="AV9" s="509">
        <v>0</v>
      </c>
      <c r="AW9" s="509">
        <v>0</v>
      </c>
      <c r="AX9" s="509">
        <v>0</v>
      </c>
      <c r="AY9" s="509">
        <v>0</v>
      </c>
      <c r="AZ9" s="509">
        <v>0</v>
      </c>
      <c r="BA9" s="509">
        <v>0</v>
      </c>
      <c r="BB9" s="509">
        <v>0</v>
      </c>
      <c r="BC9" s="484">
        <v>0</v>
      </c>
      <c r="BD9" s="509">
        <v>3803.0995652812981</v>
      </c>
      <c r="BE9" s="509">
        <v>4090.4592089370417</v>
      </c>
      <c r="BF9" s="509">
        <v>4035.2007533549531</v>
      </c>
      <c r="BG9" s="509">
        <v>2543.1338387278502</v>
      </c>
      <c r="BH9" s="509">
        <v>387.25146513848631</v>
      </c>
      <c r="BI9" s="509">
        <v>378.49167616759223</v>
      </c>
      <c r="BJ9" s="509">
        <v>369.56801050281319</v>
      </c>
      <c r="BK9" s="509">
        <v>301.65370261046604</v>
      </c>
      <c r="BL9" s="509">
        <v>247.70829535123684</v>
      </c>
      <c r="BM9" s="509">
        <v>242.22955762775757</v>
      </c>
      <c r="BN9" s="509">
        <v>246.86677997705561</v>
      </c>
      <c r="BO9" s="509">
        <v>219.85627468124156</v>
      </c>
      <c r="BP9" s="509">
        <v>200.79481552544743</v>
      </c>
      <c r="BQ9" s="509">
        <v>176.81397513004168</v>
      </c>
      <c r="BR9" s="509">
        <v>149.28467269357429</v>
      </c>
      <c r="BS9" s="509">
        <v>125.48279878984836</v>
      </c>
      <c r="BT9" s="509">
        <v>108.44897565128316</v>
      </c>
      <c r="BU9" s="509">
        <v>90.680000499860284</v>
      </c>
      <c r="BV9" s="509">
        <v>43.005398915453036</v>
      </c>
      <c r="BW9" s="509">
        <v>18.20126046688263</v>
      </c>
      <c r="BX9" s="484">
        <v>14.297856984555125</v>
      </c>
      <c r="BY9" s="484">
        <v>9.5198261837307392</v>
      </c>
      <c r="BZ9" s="484">
        <v>9.6789385173459639</v>
      </c>
      <c r="CA9" s="484">
        <v>7.7220458438204513</v>
      </c>
      <c r="CB9" s="484">
        <v>2.1312392149257753</v>
      </c>
      <c r="CC9" s="484">
        <v>4.9376596991854247E-4</v>
      </c>
      <c r="CD9" s="484">
        <v>-1.2858341428883097E-3</v>
      </c>
      <c r="CE9" s="484">
        <v>-1.9990646784105694E-2</v>
      </c>
      <c r="CF9" s="484">
        <v>-2.4442261886690041E-2</v>
      </c>
      <c r="CG9" s="485">
        <v>-2.5330539952411593E-2</v>
      </c>
    </row>
    <row r="10" spans="1:85" s="42" customFormat="1" ht="24.75" customHeight="1" x14ac:dyDescent="0.35">
      <c r="B10" s="201" t="s">
        <v>879</v>
      </c>
      <c r="C10" s="62"/>
      <c r="D10" s="509">
        <f t="shared" ref="D10:AI10" si="2">SUM(D11:D14)</f>
        <v>0</v>
      </c>
      <c r="E10" s="509">
        <f t="shared" si="2"/>
        <v>0</v>
      </c>
      <c r="F10" s="509">
        <f t="shared" si="2"/>
        <v>0</v>
      </c>
      <c r="G10" s="509">
        <f t="shared" si="2"/>
        <v>0</v>
      </c>
      <c r="H10" s="509">
        <f t="shared" si="2"/>
        <v>0</v>
      </c>
      <c r="I10" s="509">
        <f t="shared" si="2"/>
        <v>0</v>
      </c>
      <c r="J10" s="509">
        <f t="shared" si="2"/>
        <v>0</v>
      </c>
      <c r="K10" s="509">
        <f t="shared" si="2"/>
        <v>0</v>
      </c>
      <c r="L10" s="509">
        <f t="shared" si="2"/>
        <v>0</v>
      </c>
      <c r="M10" s="509">
        <f t="shared" si="2"/>
        <v>0</v>
      </c>
      <c r="N10" s="509">
        <f t="shared" si="2"/>
        <v>0</v>
      </c>
      <c r="O10" s="509">
        <f t="shared" si="2"/>
        <v>0</v>
      </c>
      <c r="P10" s="509">
        <f t="shared" si="2"/>
        <v>0</v>
      </c>
      <c r="Q10" s="509">
        <f t="shared" si="2"/>
        <v>0</v>
      </c>
      <c r="R10" s="509">
        <f t="shared" si="2"/>
        <v>0</v>
      </c>
      <c r="S10" s="509">
        <f t="shared" si="2"/>
        <v>0</v>
      </c>
      <c r="T10" s="509">
        <f t="shared" si="2"/>
        <v>0</v>
      </c>
      <c r="U10" s="509">
        <f t="shared" si="2"/>
        <v>0</v>
      </c>
      <c r="V10" s="509">
        <f t="shared" si="2"/>
        <v>0</v>
      </c>
      <c r="W10" s="509">
        <f t="shared" si="2"/>
        <v>0</v>
      </c>
      <c r="X10" s="509">
        <f t="shared" si="2"/>
        <v>0</v>
      </c>
      <c r="Y10" s="509">
        <f t="shared" si="2"/>
        <v>0</v>
      </c>
      <c r="Z10" s="509">
        <f t="shared" si="2"/>
        <v>0</v>
      </c>
      <c r="AA10" s="509">
        <f t="shared" si="2"/>
        <v>0</v>
      </c>
      <c r="AB10" s="509">
        <f t="shared" si="2"/>
        <v>0</v>
      </c>
      <c r="AC10" s="509">
        <f t="shared" si="2"/>
        <v>0</v>
      </c>
      <c r="AD10" s="509">
        <f t="shared" si="2"/>
        <v>0</v>
      </c>
      <c r="AE10" s="509">
        <f t="shared" si="2"/>
        <v>0</v>
      </c>
      <c r="AF10" s="509">
        <f t="shared" si="2"/>
        <v>0</v>
      </c>
      <c r="AG10" s="509">
        <f t="shared" si="2"/>
        <v>0</v>
      </c>
      <c r="AH10" s="509">
        <f t="shared" si="2"/>
        <v>0</v>
      </c>
      <c r="AI10" s="509">
        <f t="shared" si="2"/>
        <v>0</v>
      </c>
      <c r="AJ10" s="509">
        <f t="shared" ref="AJ10:BO10" si="3">SUM(AJ11:AJ14)</f>
        <v>0</v>
      </c>
      <c r="AK10" s="509">
        <f t="shared" si="3"/>
        <v>0</v>
      </c>
      <c r="AL10" s="509">
        <f t="shared" si="3"/>
        <v>0</v>
      </c>
      <c r="AM10" s="509">
        <f t="shared" si="3"/>
        <v>0</v>
      </c>
      <c r="AN10" s="509">
        <f t="shared" si="3"/>
        <v>0</v>
      </c>
      <c r="AO10" s="509">
        <f t="shared" si="3"/>
        <v>0</v>
      </c>
      <c r="AP10" s="509">
        <f t="shared" si="3"/>
        <v>0</v>
      </c>
      <c r="AQ10" s="509">
        <f t="shared" si="3"/>
        <v>0</v>
      </c>
      <c r="AR10" s="509">
        <f t="shared" si="3"/>
        <v>0</v>
      </c>
      <c r="AS10" s="509">
        <f t="shared" si="3"/>
        <v>0</v>
      </c>
      <c r="AT10" s="509">
        <f t="shared" si="3"/>
        <v>0</v>
      </c>
      <c r="AU10" s="509">
        <f t="shared" si="3"/>
        <v>0</v>
      </c>
      <c r="AV10" s="509">
        <f t="shared" si="3"/>
        <v>0</v>
      </c>
      <c r="AW10" s="509">
        <f t="shared" si="3"/>
        <v>0</v>
      </c>
      <c r="AX10" s="509">
        <f t="shared" si="3"/>
        <v>0</v>
      </c>
      <c r="AY10" s="509">
        <f t="shared" si="3"/>
        <v>0</v>
      </c>
      <c r="AZ10" s="509">
        <f t="shared" si="3"/>
        <v>0</v>
      </c>
      <c r="BA10" s="509">
        <f t="shared" si="3"/>
        <v>0</v>
      </c>
      <c r="BB10" s="509">
        <f t="shared" si="3"/>
        <v>0</v>
      </c>
      <c r="BC10" s="484">
        <f t="shared" si="3"/>
        <v>0</v>
      </c>
      <c r="BD10" s="509">
        <f t="shared" si="3"/>
        <v>0</v>
      </c>
      <c r="BE10" s="509">
        <f t="shared" si="3"/>
        <v>0</v>
      </c>
      <c r="BF10" s="509">
        <f t="shared" si="3"/>
        <v>0</v>
      </c>
      <c r="BG10" s="509">
        <f t="shared" si="3"/>
        <v>0</v>
      </c>
      <c r="BH10" s="509">
        <f t="shared" si="3"/>
        <v>3278</v>
      </c>
      <c r="BI10" s="509">
        <f t="shared" si="3"/>
        <v>2526</v>
      </c>
      <c r="BJ10" s="509">
        <f t="shared" si="3"/>
        <v>2050</v>
      </c>
      <c r="BK10" s="509">
        <f t="shared" si="3"/>
        <v>1737.5119804834528</v>
      </c>
      <c r="BL10" s="509">
        <f t="shared" si="3"/>
        <v>1455.6900798477316</v>
      </c>
      <c r="BM10" s="509">
        <f t="shared" si="3"/>
        <v>876.97242974579706</v>
      </c>
      <c r="BN10" s="509">
        <f t="shared" si="3"/>
        <v>633.219714059539</v>
      </c>
      <c r="BO10" s="509">
        <f t="shared" si="3"/>
        <v>451.05771460709826</v>
      </c>
      <c r="BP10" s="509">
        <f t="shared" ref="BP10:CG10" si="4">SUM(BP11:BP14)</f>
        <v>292.27523465753882</v>
      </c>
      <c r="BQ10" s="509">
        <f t="shared" si="4"/>
        <v>172.17469324246855</v>
      </c>
      <c r="BR10" s="509">
        <f t="shared" si="4"/>
        <v>119.49141678258313</v>
      </c>
      <c r="BS10" s="509">
        <f t="shared" si="4"/>
        <v>80.22480311229458</v>
      </c>
      <c r="BT10" s="509">
        <f t="shared" si="4"/>
        <v>59.174369123155124</v>
      </c>
      <c r="BU10" s="509">
        <f t="shared" si="4"/>
        <v>42.607802019297836</v>
      </c>
      <c r="BV10" s="509">
        <f t="shared" si="4"/>
        <v>32.681386523429381</v>
      </c>
      <c r="BW10" s="509">
        <f t="shared" si="4"/>
        <v>17.657091692809477</v>
      </c>
      <c r="BX10" s="484">
        <f t="shared" si="4"/>
        <v>10.777682165121856</v>
      </c>
      <c r="BY10" s="484">
        <f t="shared" si="4"/>
        <v>6.5500438850929514</v>
      </c>
      <c r="BZ10" s="484">
        <f t="shared" si="4"/>
        <v>3.9203635912424146</v>
      </c>
      <c r="CA10" s="484">
        <f t="shared" si="4"/>
        <v>2.2622078097713514</v>
      </c>
      <c r="CB10" s="484">
        <f t="shared" si="4"/>
        <v>1.3238040981138133</v>
      </c>
      <c r="CC10" s="484">
        <f t="shared" si="4"/>
        <v>0</v>
      </c>
      <c r="CD10" s="484">
        <f t="shared" si="4"/>
        <v>0</v>
      </c>
      <c r="CE10" s="484">
        <f t="shared" si="4"/>
        <v>0</v>
      </c>
      <c r="CF10" s="484">
        <f t="shared" si="4"/>
        <v>0</v>
      </c>
      <c r="CG10" s="485">
        <f t="shared" si="4"/>
        <v>0</v>
      </c>
    </row>
    <row r="11" spans="1:85" s="42" customFormat="1" x14ac:dyDescent="0.35">
      <c r="B11" s="303" t="s">
        <v>876</v>
      </c>
      <c r="C11" s="292"/>
      <c r="D11" s="509">
        <v>0</v>
      </c>
      <c r="E11" s="509">
        <v>0</v>
      </c>
      <c r="F11" s="509">
        <v>0</v>
      </c>
      <c r="G11" s="509">
        <v>0</v>
      </c>
      <c r="H11" s="509">
        <v>0</v>
      </c>
      <c r="I11" s="509">
        <v>0</v>
      </c>
      <c r="J11" s="509">
        <v>0</v>
      </c>
      <c r="K11" s="509">
        <v>0</v>
      </c>
      <c r="L11" s="509">
        <v>0</v>
      </c>
      <c r="M11" s="509">
        <v>0</v>
      </c>
      <c r="N11" s="509">
        <v>0</v>
      </c>
      <c r="O11" s="509">
        <v>0</v>
      </c>
      <c r="P11" s="509">
        <v>0</v>
      </c>
      <c r="Q11" s="509">
        <v>0</v>
      </c>
      <c r="R11" s="509">
        <v>0</v>
      </c>
      <c r="S11" s="509">
        <v>0</v>
      </c>
      <c r="T11" s="509">
        <v>0</v>
      </c>
      <c r="U11" s="509">
        <v>0</v>
      </c>
      <c r="V11" s="509">
        <v>0</v>
      </c>
      <c r="W11" s="509">
        <v>0</v>
      </c>
      <c r="X11" s="509">
        <v>0</v>
      </c>
      <c r="Y11" s="509">
        <v>0</v>
      </c>
      <c r="Z11" s="509">
        <v>0</v>
      </c>
      <c r="AA11" s="509">
        <v>0</v>
      </c>
      <c r="AB11" s="509">
        <v>0</v>
      </c>
      <c r="AC11" s="509">
        <v>0</v>
      </c>
      <c r="AD11" s="509">
        <v>0</v>
      </c>
      <c r="AE11" s="509">
        <v>0</v>
      </c>
      <c r="AF11" s="509">
        <v>0</v>
      </c>
      <c r="AG11" s="509">
        <v>0</v>
      </c>
      <c r="AH11" s="509">
        <v>0</v>
      </c>
      <c r="AI11" s="509">
        <v>0</v>
      </c>
      <c r="AJ11" s="509">
        <v>0</v>
      </c>
      <c r="AK11" s="509">
        <v>0</v>
      </c>
      <c r="AL11" s="509">
        <v>0</v>
      </c>
      <c r="AM11" s="509">
        <v>0</v>
      </c>
      <c r="AN11" s="509">
        <v>0</v>
      </c>
      <c r="AO11" s="509">
        <v>0</v>
      </c>
      <c r="AP11" s="509">
        <v>0</v>
      </c>
      <c r="AQ11" s="509">
        <v>0</v>
      </c>
      <c r="AR11" s="509">
        <v>0</v>
      </c>
      <c r="AS11" s="509">
        <v>0</v>
      </c>
      <c r="AT11" s="509">
        <v>0</v>
      </c>
      <c r="AU11" s="509">
        <v>0</v>
      </c>
      <c r="AV11" s="509">
        <v>0</v>
      </c>
      <c r="AW11" s="509">
        <v>0</v>
      </c>
      <c r="AX11" s="509">
        <v>0</v>
      </c>
      <c r="AY11" s="509">
        <v>0</v>
      </c>
      <c r="AZ11" s="509">
        <v>0</v>
      </c>
      <c r="BA11" s="509">
        <v>0</v>
      </c>
      <c r="BB11" s="509">
        <v>0</v>
      </c>
      <c r="BC11" s="484">
        <v>0</v>
      </c>
      <c r="BD11" s="509" t="s">
        <v>615</v>
      </c>
      <c r="BE11" s="509" t="s">
        <v>615</v>
      </c>
      <c r="BF11" s="509" t="s">
        <v>615</v>
      </c>
      <c r="BG11" s="509" t="s">
        <v>615</v>
      </c>
      <c r="BH11" s="509">
        <v>762.85481436764269</v>
      </c>
      <c r="BI11" s="509">
        <v>581.84828131173447</v>
      </c>
      <c r="BJ11" s="509">
        <v>473.61722956436608</v>
      </c>
      <c r="BK11" s="509">
        <v>413.95084160102698</v>
      </c>
      <c r="BL11" s="509">
        <v>361.9907599972754</v>
      </c>
      <c r="BM11" s="509">
        <v>257.46548854574922</v>
      </c>
      <c r="BN11" s="509">
        <v>205.60454345030763</v>
      </c>
      <c r="BO11" s="509">
        <v>154.90300893745626</v>
      </c>
      <c r="BP11" s="509">
        <v>76.267852899601877</v>
      </c>
      <c r="BQ11" s="509">
        <v>20.56193343208226</v>
      </c>
      <c r="BR11" s="509">
        <v>6.1435737027836854</v>
      </c>
      <c r="BS11" s="509">
        <v>2.054652867902226</v>
      </c>
      <c r="BT11" s="509">
        <v>0.52378414252916405</v>
      </c>
      <c r="BU11" s="509">
        <v>0</v>
      </c>
      <c r="BV11" s="509">
        <v>0</v>
      </c>
      <c r="BW11" s="509">
        <v>0</v>
      </c>
      <c r="BX11" s="484">
        <v>0</v>
      </c>
      <c r="BY11" s="484">
        <v>0</v>
      </c>
      <c r="BZ11" s="484">
        <v>0</v>
      </c>
      <c r="CA11" s="484">
        <v>0</v>
      </c>
      <c r="CB11" s="484">
        <v>0</v>
      </c>
      <c r="CC11" s="484">
        <v>0</v>
      </c>
      <c r="CD11" s="484">
        <v>0</v>
      </c>
      <c r="CE11" s="484">
        <v>0</v>
      </c>
      <c r="CF11" s="484">
        <v>0</v>
      </c>
      <c r="CG11" s="485">
        <v>0</v>
      </c>
    </row>
    <row r="12" spans="1:85" s="42" customFormat="1" x14ac:dyDescent="0.35">
      <c r="B12" s="302" t="s">
        <v>877</v>
      </c>
      <c r="C12" s="201"/>
      <c r="D12" s="509">
        <v>0</v>
      </c>
      <c r="E12" s="509">
        <v>0</v>
      </c>
      <c r="F12" s="509">
        <v>0</v>
      </c>
      <c r="G12" s="509">
        <v>0</v>
      </c>
      <c r="H12" s="509">
        <v>0</v>
      </c>
      <c r="I12" s="509">
        <v>0</v>
      </c>
      <c r="J12" s="509">
        <v>0</v>
      </c>
      <c r="K12" s="509">
        <v>0</v>
      </c>
      <c r="L12" s="509">
        <v>0</v>
      </c>
      <c r="M12" s="509">
        <v>0</v>
      </c>
      <c r="N12" s="509">
        <v>0</v>
      </c>
      <c r="O12" s="509">
        <v>0</v>
      </c>
      <c r="P12" s="509">
        <v>0</v>
      </c>
      <c r="Q12" s="509">
        <v>0</v>
      </c>
      <c r="R12" s="509">
        <v>0</v>
      </c>
      <c r="S12" s="509">
        <v>0</v>
      </c>
      <c r="T12" s="509">
        <v>0</v>
      </c>
      <c r="U12" s="509">
        <v>0</v>
      </c>
      <c r="V12" s="509">
        <v>0</v>
      </c>
      <c r="W12" s="509">
        <v>0</v>
      </c>
      <c r="X12" s="509">
        <v>0</v>
      </c>
      <c r="Y12" s="509">
        <v>0</v>
      </c>
      <c r="Z12" s="509">
        <v>0</v>
      </c>
      <c r="AA12" s="509">
        <v>0</v>
      </c>
      <c r="AB12" s="509">
        <v>0</v>
      </c>
      <c r="AC12" s="509">
        <v>0</v>
      </c>
      <c r="AD12" s="509">
        <v>0</v>
      </c>
      <c r="AE12" s="509">
        <v>0</v>
      </c>
      <c r="AF12" s="509">
        <v>0</v>
      </c>
      <c r="AG12" s="509">
        <v>0</v>
      </c>
      <c r="AH12" s="509">
        <v>0</v>
      </c>
      <c r="AI12" s="509">
        <v>0</v>
      </c>
      <c r="AJ12" s="509">
        <v>0</v>
      </c>
      <c r="AK12" s="509">
        <v>0</v>
      </c>
      <c r="AL12" s="509">
        <v>0</v>
      </c>
      <c r="AM12" s="509">
        <v>0</v>
      </c>
      <c r="AN12" s="509">
        <v>0</v>
      </c>
      <c r="AO12" s="509">
        <v>0</v>
      </c>
      <c r="AP12" s="509">
        <v>0</v>
      </c>
      <c r="AQ12" s="509">
        <v>0</v>
      </c>
      <c r="AR12" s="509">
        <v>0</v>
      </c>
      <c r="AS12" s="509">
        <v>0</v>
      </c>
      <c r="AT12" s="509">
        <v>0</v>
      </c>
      <c r="AU12" s="509">
        <v>0</v>
      </c>
      <c r="AV12" s="509">
        <v>0</v>
      </c>
      <c r="AW12" s="509">
        <v>0</v>
      </c>
      <c r="AX12" s="509">
        <v>0</v>
      </c>
      <c r="AY12" s="509">
        <v>0</v>
      </c>
      <c r="AZ12" s="509">
        <v>0</v>
      </c>
      <c r="BA12" s="509">
        <v>0</v>
      </c>
      <c r="BB12" s="509">
        <v>0</v>
      </c>
      <c r="BC12" s="484">
        <v>0</v>
      </c>
      <c r="BD12" s="509" t="s">
        <v>615</v>
      </c>
      <c r="BE12" s="509" t="s">
        <v>615</v>
      </c>
      <c r="BF12" s="509" t="s">
        <v>615</v>
      </c>
      <c r="BG12" s="509" t="s">
        <v>615</v>
      </c>
      <c r="BH12" s="509">
        <v>2379.5925143374584</v>
      </c>
      <c r="BI12" s="509">
        <v>1837.3630975898855</v>
      </c>
      <c r="BJ12" s="509">
        <v>1488.0812530592266</v>
      </c>
      <c r="BK12" s="509">
        <v>1240.0749327219526</v>
      </c>
      <c r="BL12" s="509">
        <v>1019.2297363963041</v>
      </c>
      <c r="BM12" s="509">
        <v>573.42465157263109</v>
      </c>
      <c r="BN12" s="509">
        <v>385.58487222799226</v>
      </c>
      <c r="BO12" s="509">
        <v>257.83000969421636</v>
      </c>
      <c r="BP12" s="509">
        <v>181.74617268748545</v>
      </c>
      <c r="BQ12" s="509">
        <v>126.36562807856818</v>
      </c>
      <c r="BR12" s="509">
        <v>93.6580137692699</v>
      </c>
      <c r="BS12" s="509">
        <v>62.818026950391548</v>
      </c>
      <c r="BT12" s="509">
        <v>46.246929954277043</v>
      </c>
      <c r="BU12" s="509">
        <v>33.264070762993541</v>
      </c>
      <c r="BV12" s="509">
        <v>25.29741488734189</v>
      </c>
      <c r="BW12" s="509">
        <v>13.972960794939921</v>
      </c>
      <c r="BX12" s="484">
        <v>8.4216651556987863</v>
      </c>
      <c r="BY12" s="484">
        <v>5.1883944602961058</v>
      </c>
      <c r="BZ12" s="484">
        <v>3.1133546369352243</v>
      </c>
      <c r="CA12" s="484">
        <v>1.7907552020678494</v>
      </c>
      <c r="CB12" s="484">
        <v>1.0479183499307492</v>
      </c>
      <c r="CC12" s="484">
        <v>0</v>
      </c>
      <c r="CD12" s="484">
        <v>0</v>
      </c>
      <c r="CE12" s="484">
        <v>0</v>
      </c>
      <c r="CF12" s="484">
        <v>0</v>
      </c>
      <c r="CG12" s="485">
        <v>0</v>
      </c>
    </row>
    <row r="13" spans="1:85" s="42" customFormat="1" x14ac:dyDescent="0.35">
      <c r="B13" s="303" t="s">
        <v>582</v>
      </c>
      <c r="C13" s="292"/>
      <c r="D13" s="509">
        <v>0</v>
      </c>
      <c r="E13" s="509">
        <v>0</v>
      </c>
      <c r="F13" s="509">
        <v>0</v>
      </c>
      <c r="G13" s="509">
        <v>0</v>
      </c>
      <c r="H13" s="509">
        <v>0</v>
      </c>
      <c r="I13" s="509">
        <v>0</v>
      </c>
      <c r="J13" s="509">
        <v>0</v>
      </c>
      <c r="K13" s="509">
        <v>0</v>
      </c>
      <c r="L13" s="509">
        <v>0</v>
      </c>
      <c r="M13" s="509">
        <v>0</v>
      </c>
      <c r="N13" s="509">
        <v>0</v>
      </c>
      <c r="O13" s="509">
        <v>0</v>
      </c>
      <c r="P13" s="509">
        <v>0</v>
      </c>
      <c r="Q13" s="509">
        <v>0</v>
      </c>
      <c r="R13" s="509">
        <v>0</v>
      </c>
      <c r="S13" s="509">
        <v>0</v>
      </c>
      <c r="T13" s="509">
        <v>0</v>
      </c>
      <c r="U13" s="509">
        <v>0</v>
      </c>
      <c r="V13" s="509">
        <v>0</v>
      </c>
      <c r="W13" s="509">
        <v>0</v>
      </c>
      <c r="X13" s="509">
        <v>0</v>
      </c>
      <c r="Y13" s="509">
        <v>0</v>
      </c>
      <c r="Z13" s="509">
        <v>0</v>
      </c>
      <c r="AA13" s="509">
        <v>0</v>
      </c>
      <c r="AB13" s="509">
        <v>0</v>
      </c>
      <c r="AC13" s="509">
        <v>0</v>
      </c>
      <c r="AD13" s="509">
        <v>0</v>
      </c>
      <c r="AE13" s="509">
        <v>0</v>
      </c>
      <c r="AF13" s="509">
        <v>0</v>
      </c>
      <c r="AG13" s="509">
        <v>0</v>
      </c>
      <c r="AH13" s="509">
        <v>0</v>
      </c>
      <c r="AI13" s="509">
        <v>0</v>
      </c>
      <c r="AJ13" s="509">
        <v>0</v>
      </c>
      <c r="AK13" s="509">
        <v>0</v>
      </c>
      <c r="AL13" s="509">
        <v>0</v>
      </c>
      <c r="AM13" s="509">
        <v>0</v>
      </c>
      <c r="AN13" s="509">
        <v>0</v>
      </c>
      <c r="AO13" s="509">
        <v>0</v>
      </c>
      <c r="AP13" s="509">
        <v>0</v>
      </c>
      <c r="AQ13" s="509">
        <v>0</v>
      </c>
      <c r="AR13" s="509">
        <v>0</v>
      </c>
      <c r="AS13" s="509">
        <v>0</v>
      </c>
      <c r="AT13" s="509">
        <v>0</v>
      </c>
      <c r="AU13" s="509">
        <v>0</v>
      </c>
      <c r="AV13" s="509">
        <v>0</v>
      </c>
      <c r="AW13" s="509">
        <v>0</v>
      </c>
      <c r="AX13" s="509">
        <v>0</v>
      </c>
      <c r="AY13" s="509">
        <v>0</v>
      </c>
      <c r="AZ13" s="509">
        <v>0</v>
      </c>
      <c r="BA13" s="509">
        <v>0</v>
      </c>
      <c r="BB13" s="509">
        <v>0</v>
      </c>
      <c r="BC13" s="484">
        <v>0</v>
      </c>
      <c r="BD13" s="509" t="s">
        <v>615</v>
      </c>
      <c r="BE13" s="509" t="s">
        <v>615</v>
      </c>
      <c r="BF13" s="509" t="s">
        <v>615</v>
      </c>
      <c r="BG13" s="509" t="s">
        <v>615</v>
      </c>
      <c r="BH13" s="509">
        <v>108.83791125867793</v>
      </c>
      <c r="BI13" s="509">
        <v>84.832082180956149</v>
      </c>
      <c r="BJ13" s="509">
        <v>70.239843367596663</v>
      </c>
      <c r="BK13" s="509">
        <v>68.477590995732768</v>
      </c>
      <c r="BL13" s="509">
        <v>59.825526478595897</v>
      </c>
      <c r="BM13" s="509">
        <v>37.890873225309555</v>
      </c>
      <c r="BN13" s="509">
        <v>34.892677098735192</v>
      </c>
      <c r="BO13" s="509">
        <v>32.84295600845541</v>
      </c>
      <c r="BP13" s="509">
        <v>29.407138962203199</v>
      </c>
      <c r="BQ13" s="509">
        <v>23.850722843434482</v>
      </c>
      <c r="BR13" s="509">
        <v>17.51898625593866</v>
      </c>
      <c r="BS13" s="509">
        <v>13.557844838932596</v>
      </c>
      <c r="BT13" s="509">
        <v>11.253984012238574</v>
      </c>
      <c r="BU13" s="509">
        <v>8.4697255085293666</v>
      </c>
      <c r="BV13" s="509">
        <v>6.9492955977354365</v>
      </c>
      <c r="BW13" s="509">
        <v>3.4564665178820313</v>
      </c>
      <c r="BX13" s="484">
        <v>1.9758627551311339</v>
      </c>
      <c r="BY13" s="484">
        <v>0.97248232900492004</v>
      </c>
      <c r="BZ13" s="484">
        <v>0.41555984662169743</v>
      </c>
      <c r="CA13" s="484">
        <v>8.0003500018009377E-2</v>
      </c>
      <c r="CB13" s="484">
        <v>4.6816636707656796E-2</v>
      </c>
      <c r="CC13" s="484">
        <v>0</v>
      </c>
      <c r="CD13" s="484">
        <v>0</v>
      </c>
      <c r="CE13" s="484">
        <v>0</v>
      </c>
      <c r="CF13" s="484">
        <v>0</v>
      </c>
      <c r="CG13" s="485">
        <v>0</v>
      </c>
    </row>
    <row r="14" spans="1:85" s="42" customFormat="1" x14ac:dyDescent="0.35">
      <c r="B14" s="303" t="s">
        <v>878</v>
      </c>
      <c r="C14" s="292"/>
      <c r="D14" s="509">
        <v>0</v>
      </c>
      <c r="E14" s="509">
        <v>0</v>
      </c>
      <c r="F14" s="509">
        <v>0</v>
      </c>
      <c r="G14" s="509">
        <v>0</v>
      </c>
      <c r="H14" s="509">
        <v>0</v>
      </c>
      <c r="I14" s="509">
        <v>0</v>
      </c>
      <c r="J14" s="509">
        <v>0</v>
      </c>
      <c r="K14" s="509">
        <v>0</v>
      </c>
      <c r="L14" s="509">
        <v>0</v>
      </c>
      <c r="M14" s="509">
        <v>0</v>
      </c>
      <c r="N14" s="509">
        <v>0</v>
      </c>
      <c r="O14" s="509">
        <v>0</v>
      </c>
      <c r="P14" s="509">
        <v>0</v>
      </c>
      <c r="Q14" s="509">
        <v>0</v>
      </c>
      <c r="R14" s="509">
        <v>0</v>
      </c>
      <c r="S14" s="509">
        <v>0</v>
      </c>
      <c r="T14" s="509">
        <v>0</v>
      </c>
      <c r="U14" s="509">
        <v>0</v>
      </c>
      <c r="V14" s="509">
        <v>0</v>
      </c>
      <c r="W14" s="509">
        <v>0</v>
      </c>
      <c r="X14" s="509">
        <v>0</v>
      </c>
      <c r="Y14" s="509">
        <v>0</v>
      </c>
      <c r="Z14" s="509">
        <v>0</v>
      </c>
      <c r="AA14" s="509">
        <v>0</v>
      </c>
      <c r="AB14" s="509">
        <v>0</v>
      </c>
      <c r="AC14" s="509">
        <v>0</v>
      </c>
      <c r="AD14" s="509">
        <v>0</v>
      </c>
      <c r="AE14" s="509">
        <v>0</v>
      </c>
      <c r="AF14" s="509">
        <v>0</v>
      </c>
      <c r="AG14" s="509">
        <v>0</v>
      </c>
      <c r="AH14" s="509">
        <v>0</v>
      </c>
      <c r="AI14" s="509">
        <v>0</v>
      </c>
      <c r="AJ14" s="509">
        <v>0</v>
      </c>
      <c r="AK14" s="509">
        <v>0</v>
      </c>
      <c r="AL14" s="509">
        <v>0</v>
      </c>
      <c r="AM14" s="509">
        <v>0</v>
      </c>
      <c r="AN14" s="509">
        <v>0</v>
      </c>
      <c r="AO14" s="509">
        <v>0</v>
      </c>
      <c r="AP14" s="509">
        <v>0</v>
      </c>
      <c r="AQ14" s="509">
        <v>0</v>
      </c>
      <c r="AR14" s="509">
        <v>0</v>
      </c>
      <c r="AS14" s="509">
        <v>0</v>
      </c>
      <c r="AT14" s="509">
        <v>0</v>
      </c>
      <c r="AU14" s="509">
        <v>0</v>
      </c>
      <c r="AV14" s="509">
        <v>0</v>
      </c>
      <c r="AW14" s="509">
        <v>0</v>
      </c>
      <c r="AX14" s="509">
        <v>0</v>
      </c>
      <c r="AY14" s="509">
        <v>0</v>
      </c>
      <c r="AZ14" s="509">
        <v>0</v>
      </c>
      <c r="BA14" s="509">
        <v>0</v>
      </c>
      <c r="BB14" s="509">
        <v>0</v>
      </c>
      <c r="BC14" s="484">
        <v>0</v>
      </c>
      <c r="BD14" s="509" t="s">
        <v>615</v>
      </c>
      <c r="BE14" s="509" t="s">
        <v>615</v>
      </c>
      <c r="BF14" s="509" t="s">
        <v>615</v>
      </c>
      <c r="BG14" s="509" t="s">
        <v>615</v>
      </c>
      <c r="BH14" s="509">
        <v>26.714760036220948</v>
      </c>
      <c r="BI14" s="509">
        <v>21.956538917423945</v>
      </c>
      <c r="BJ14" s="509">
        <v>18.06167400881057</v>
      </c>
      <c r="BK14" s="509">
        <v>15.008615164740581</v>
      </c>
      <c r="BL14" s="509">
        <v>14.644056975556003</v>
      </c>
      <c r="BM14" s="509">
        <v>8.1914164021072455</v>
      </c>
      <c r="BN14" s="509">
        <v>7.1376212825039191</v>
      </c>
      <c r="BO14" s="509">
        <v>5.4817399669702063</v>
      </c>
      <c r="BP14" s="509">
        <v>4.8540701082483499</v>
      </c>
      <c r="BQ14" s="509">
        <v>1.3964088883836361</v>
      </c>
      <c r="BR14" s="509">
        <v>2.170843054590887</v>
      </c>
      <c r="BS14" s="509">
        <v>1.7942784550682147</v>
      </c>
      <c r="BT14" s="509">
        <v>1.1496710141103375</v>
      </c>
      <c r="BU14" s="509">
        <v>0.87400574777492923</v>
      </c>
      <c r="BV14" s="509">
        <v>0.43467603835205298</v>
      </c>
      <c r="BW14" s="509">
        <v>0.2276643799875277</v>
      </c>
      <c r="BX14" s="484">
        <v>0.38015425429193594</v>
      </c>
      <c r="BY14" s="484">
        <v>0.38916709579192516</v>
      </c>
      <c r="BZ14" s="484">
        <v>0.39144910768549285</v>
      </c>
      <c r="CA14" s="484">
        <v>0.39144910768549285</v>
      </c>
      <c r="CB14" s="484">
        <v>0.22906911147540734</v>
      </c>
      <c r="CC14" s="484">
        <v>0</v>
      </c>
      <c r="CD14" s="484">
        <v>0</v>
      </c>
      <c r="CE14" s="484">
        <v>0</v>
      </c>
      <c r="CF14" s="484">
        <v>0</v>
      </c>
      <c r="CG14" s="485">
        <v>0</v>
      </c>
    </row>
    <row r="15" spans="1:85" s="42" customFormat="1" ht="24.75" customHeight="1" x14ac:dyDescent="0.35">
      <c r="B15" s="201" t="s">
        <v>880</v>
      </c>
      <c r="C15" s="62"/>
      <c r="D15" s="509">
        <f t="shared" ref="D15:AI15" si="5">SUM(D16:D19)</f>
        <v>0</v>
      </c>
      <c r="E15" s="509">
        <f t="shared" si="5"/>
        <v>0</v>
      </c>
      <c r="F15" s="509">
        <f t="shared" si="5"/>
        <v>0</v>
      </c>
      <c r="G15" s="509">
        <f t="shared" si="5"/>
        <v>0</v>
      </c>
      <c r="H15" s="509">
        <f t="shared" si="5"/>
        <v>0</v>
      </c>
      <c r="I15" s="509">
        <f t="shared" si="5"/>
        <v>0</v>
      </c>
      <c r="J15" s="509">
        <f t="shared" si="5"/>
        <v>0</v>
      </c>
      <c r="K15" s="509">
        <f t="shared" si="5"/>
        <v>0</v>
      </c>
      <c r="L15" s="509">
        <f t="shared" si="5"/>
        <v>0</v>
      </c>
      <c r="M15" s="509">
        <f t="shared" si="5"/>
        <v>0</v>
      </c>
      <c r="N15" s="509">
        <f t="shared" si="5"/>
        <v>0</v>
      </c>
      <c r="O15" s="509">
        <f t="shared" si="5"/>
        <v>0</v>
      </c>
      <c r="P15" s="509">
        <f t="shared" si="5"/>
        <v>0</v>
      </c>
      <c r="Q15" s="509">
        <f t="shared" si="5"/>
        <v>0</v>
      </c>
      <c r="R15" s="509">
        <f t="shared" si="5"/>
        <v>0</v>
      </c>
      <c r="S15" s="509">
        <f t="shared" si="5"/>
        <v>0</v>
      </c>
      <c r="T15" s="509">
        <f t="shared" si="5"/>
        <v>0</v>
      </c>
      <c r="U15" s="509">
        <f t="shared" si="5"/>
        <v>0</v>
      </c>
      <c r="V15" s="509">
        <f t="shared" si="5"/>
        <v>0</v>
      </c>
      <c r="W15" s="509">
        <f t="shared" si="5"/>
        <v>0</v>
      </c>
      <c r="X15" s="509">
        <f t="shared" si="5"/>
        <v>0</v>
      </c>
      <c r="Y15" s="509">
        <f t="shared" si="5"/>
        <v>0</v>
      </c>
      <c r="Z15" s="509">
        <f t="shared" si="5"/>
        <v>0</v>
      </c>
      <c r="AA15" s="509">
        <f t="shared" si="5"/>
        <v>0</v>
      </c>
      <c r="AB15" s="509">
        <f t="shared" si="5"/>
        <v>0</v>
      </c>
      <c r="AC15" s="509">
        <f t="shared" si="5"/>
        <v>0</v>
      </c>
      <c r="AD15" s="509">
        <f t="shared" si="5"/>
        <v>0</v>
      </c>
      <c r="AE15" s="509">
        <f t="shared" si="5"/>
        <v>0</v>
      </c>
      <c r="AF15" s="509">
        <f t="shared" si="5"/>
        <v>0</v>
      </c>
      <c r="AG15" s="509">
        <f t="shared" si="5"/>
        <v>0</v>
      </c>
      <c r="AH15" s="509">
        <f t="shared" si="5"/>
        <v>0</v>
      </c>
      <c r="AI15" s="509">
        <f t="shared" si="5"/>
        <v>0</v>
      </c>
      <c r="AJ15" s="509">
        <f t="shared" ref="AJ15:BO15" si="6">SUM(AJ16:AJ19)</f>
        <v>0</v>
      </c>
      <c r="AK15" s="509">
        <f t="shared" si="6"/>
        <v>0</v>
      </c>
      <c r="AL15" s="509">
        <f t="shared" si="6"/>
        <v>0</v>
      </c>
      <c r="AM15" s="509">
        <f t="shared" si="6"/>
        <v>0</v>
      </c>
      <c r="AN15" s="509">
        <f t="shared" si="6"/>
        <v>0</v>
      </c>
      <c r="AO15" s="509">
        <f t="shared" si="6"/>
        <v>0</v>
      </c>
      <c r="AP15" s="509">
        <f t="shared" si="6"/>
        <v>0</v>
      </c>
      <c r="AQ15" s="509">
        <f t="shared" si="6"/>
        <v>0</v>
      </c>
      <c r="AR15" s="509">
        <f t="shared" si="6"/>
        <v>0</v>
      </c>
      <c r="AS15" s="509">
        <f t="shared" si="6"/>
        <v>0</v>
      </c>
      <c r="AT15" s="509">
        <f t="shared" si="6"/>
        <v>0</v>
      </c>
      <c r="AU15" s="509">
        <f t="shared" si="6"/>
        <v>0</v>
      </c>
      <c r="AV15" s="509">
        <f t="shared" si="6"/>
        <v>0</v>
      </c>
      <c r="AW15" s="509">
        <f t="shared" si="6"/>
        <v>0</v>
      </c>
      <c r="AX15" s="509">
        <f t="shared" si="6"/>
        <v>0</v>
      </c>
      <c r="AY15" s="509">
        <f t="shared" si="6"/>
        <v>0</v>
      </c>
      <c r="AZ15" s="509">
        <f t="shared" si="6"/>
        <v>0</v>
      </c>
      <c r="BA15" s="509">
        <f t="shared" si="6"/>
        <v>0</v>
      </c>
      <c r="BB15" s="509">
        <f t="shared" si="6"/>
        <v>0</v>
      </c>
      <c r="BC15" s="484">
        <f t="shared" si="6"/>
        <v>0</v>
      </c>
      <c r="BD15" s="509">
        <f t="shared" si="6"/>
        <v>0</v>
      </c>
      <c r="BE15" s="509">
        <f t="shared" si="6"/>
        <v>0</v>
      </c>
      <c r="BF15" s="509">
        <f t="shared" si="6"/>
        <v>0</v>
      </c>
      <c r="BG15" s="509">
        <f t="shared" si="6"/>
        <v>0</v>
      </c>
      <c r="BH15" s="509">
        <f t="shared" si="6"/>
        <v>6750.9130000000005</v>
      </c>
      <c r="BI15" s="509">
        <f t="shared" si="6"/>
        <v>6623.9960046049991</v>
      </c>
      <c r="BJ15" s="509">
        <f t="shared" si="6"/>
        <v>6788.7708489099996</v>
      </c>
      <c r="BK15" s="509">
        <f t="shared" si="6"/>
        <v>7290.4738887753147</v>
      </c>
      <c r="BL15" s="509">
        <f t="shared" si="6"/>
        <v>7229.0433295422672</v>
      </c>
      <c r="BM15" s="509">
        <f t="shared" si="6"/>
        <v>7496.7875480742005</v>
      </c>
      <c r="BN15" s="509">
        <f t="shared" si="6"/>
        <v>7223.176291958669</v>
      </c>
      <c r="BO15" s="509">
        <f t="shared" si="6"/>
        <v>6546.1577279129015</v>
      </c>
      <c r="BP15" s="509">
        <f t="shared" ref="BP15:CG15" si="7">SUM(BP16:BP19)</f>
        <v>5016.643644782459</v>
      </c>
      <c r="BQ15" s="509">
        <f t="shared" si="7"/>
        <v>3410.651326137533</v>
      </c>
      <c r="BR15" s="509">
        <f t="shared" si="7"/>
        <v>2773.9850550374176</v>
      </c>
      <c r="BS15" s="509">
        <f t="shared" si="7"/>
        <v>2458.8870452877054</v>
      </c>
      <c r="BT15" s="509">
        <f t="shared" si="7"/>
        <v>2172.7023094668475</v>
      </c>
      <c r="BU15" s="509">
        <f t="shared" si="7"/>
        <v>2096.0922426807028</v>
      </c>
      <c r="BV15" s="509">
        <f t="shared" si="7"/>
        <v>1806.676138896571</v>
      </c>
      <c r="BW15" s="509">
        <f t="shared" si="7"/>
        <v>1357.9129240471907</v>
      </c>
      <c r="BX15" s="484">
        <f t="shared" si="7"/>
        <v>1069.7907375448829</v>
      </c>
      <c r="BY15" s="484">
        <f t="shared" si="7"/>
        <v>761.11307115490729</v>
      </c>
      <c r="BZ15" s="484">
        <f t="shared" si="7"/>
        <v>861.6381379387575</v>
      </c>
      <c r="CA15" s="484">
        <f t="shared" si="7"/>
        <v>645.02360802022838</v>
      </c>
      <c r="CB15" s="484">
        <f t="shared" si="7"/>
        <v>212.13195461651344</v>
      </c>
      <c r="CC15" s="484">
        <f t="shared" si="7"/>
        <v>5.542814235943952E-2</v>
      </c>
      <c r="CD15" s="484">
        <f t="shared" si="7"/>
        <v>-0.14434246640042628</v>
      </c>
      <c r="CE15" s="484">
        <f t="shared" si="7"/>
        <v>-2.2440680065284337</v>
      </c>
      <c r="CF15" s="484">
        <f t="shared" si="7"/>
        <v>-2.7437880574590023</v>
      </c>
      <c r="CG15" s="485">
        <f t="shared" si="7"/>
        <v>-2.8435025094081827</v>
      </c>
    </row>
    <row r="16" spans="1:85" s="42" customFormat="1" x14ac:dyDescent="0.35">
      <c r="B16" s="303" t="s">
        <v>876</v>
      </c>
      <c r="C16" s="292"/>
      <c r="D16" s="509" t="s">
        <v>615</v>
      </c>
      <c r="E16" s="509" t="s">
        <v>615</v>
      </c>
      <c r="F16" s="509" t="s">
        <v>615</v>
      </c>
      <c r="G16" s="509" t="s">
        <v>615</v>
      </c>
      <c r="H16" s="509" t="s">
        <v>615</v>
      </c>
      <c r="I16" s="509" t="s">
        <v>615</v>
      </c>
      <c r="J16" s="509" t="s">
        <v>615</v>
      </c>
      <c r="K16" s="509" t="s">
        <v>615</v>
      </c>
      <c r="L16" s="509" t="s">
        <v>615</v>
      </c>
      <c r="M16" s="509" t="s">
        <v>615</v>
      </c>
      <c r="N16" s="509" t="s">
        <v>615</v>
      </c>
      <c r="O16" s="509" t="s">
        <v>615</v>
      </c>
      <c r="P16" s="509" t="s">
        <v>615</v>
      </c>
      <c r="Q16" s="509" t="s">
        <v>615</v>
      </c>
      <c r="R16" s="509" t="s">
        <v>615</v>
      </c>
      <c r="S16" s="509" t="s">
        <v>615</v>
      </c>
      <c r="T16" s="509" t="s">
        <v>615</v>
      </c>
      <c r="U16" s="509" t="s">
        <v>615</v>
      </c>
      <c r="V16" s="509" t="s">
        <v>615</v>
      </c>
      <c r="W16" s="509" t="s">
        <v>615</v>
      </c>
      <c r="X16" s="509" t="s">
        <v>615</v>
      </c>
      <c r="Y16" s="509" t="s">
        <v>615</v>
      </c>
      <c r="Z16" s="509" t="s">
        <v>615</v>
      </c>
      <c r="AA16" s="509" t="s">
        <v>615</v>
      </c>
      <c r="AB16" s="509" t="s">
        <v>615</v>
      </c>
      <c r="AC16" s="509" t="s">
        <v>615</v>
      </c>
      <c r="AD16" s="509" t="s">
        <v>615</v>
      </c>
      <c r="AE16" s="509" t="s">
        <v>615</v>
      </c>
      <c r="AF16" s="509" t="s">
        <v>615</v>
      </c>
      <c r="AG16" s="509" t="s">
        <v>615</v>
      </c>
      <c r="AH16" s="509" t="s">
        <v>615</v>
      </c>
      <c r="AI16" s="509" t="s">
        <v>615</v>
      </c>
      <c r="AJ16" s="509" t="s">
        <v>615</v>
      </c>
      <c r="AK16" s="509" t="s">
        <v>615</v>
      </c>
      <c r="AL16" s="509" t="s">
        <v>615</v>
      </c>
      <c r="AM16" s="509" t="s">
        <v>615</v>
      </c>
      <c r="AN16" s="509" t="s">
        <v>615</v>
      </c>
      <c r="AO16" s="509" t="s">
        <v>615</v>
      </c>
      <c r="AP16" s="509" t="s">
        <v>615</v>
      </c>
      <c r="AQ16" s="509" t="s">
        <v>615</v>
      </c>
      <c r="AR16" s="509" t="s">
        <v>615</v>
      </c>
      <c r="AS16" s="509" t="s">
        <v>615</v>
      </c>
      <c r="AT16" s="509" t="s">
        <v>615</v>
      </c>
      <c r="AU16" s="509" t="s">
        <v>615</v>
      </c>
      <c r="AV16" s="509" t="s">
        <v>615</v>
      </c>
      <c r="AW16" s="509" t="s">
        <v>615</v>
      </c>
      <c r="AX16" s="509" t="s">
        <v>615</v>
      </c>
      <c r="AY16" s="509" t="s">
        <v>615</v>
      </c>
      <c r="AZ16" s="509" t="s">
        <v>615</v>
      </c>
      <c r="BA16" s="509" t="s">
        <v>615</v>
      </c>
      <c r="BB16" s="509" t="s">
        <v>615</v>
      </c>
      <c r="BC16" s="484" t="s">
        <v>615</v>
      </c>
      <c r="BD16" s="509" t="s">
        <v>615</v>
      </c>
      <c r="BE16" s="509" t="s">
        <v>615</v>
      </c>
      <c r="BF16" s="509" t="s">
        <v>615</v>
      </c>
      <c r="BG16" s="509" t="s">
        <v>615</v>
      </c>
      <c r="BH16" s="509">
        <f t="shared" ref="BH16:CG16" si="8">BH6-BH11</f>
        <v>3953.7842532317363</v>
      </c>
      <c r="BI16" s="509">
        <f t="shared" si="8"/>
        <v>3950.3417630533431</v>
      </c>
      <c r="BJ16" s="509">
        <f t="shared" si="8"/>
        <v>4100.6338335056571</v>
      </c>
      <c r="BK16" s="509">
        <f t="shared" si="8"/>
        <v>4642.9075633741932</v>
      </c>
      <c r="BL16" s="509">
        <f t="shared" si="8"/>
        <v>4736.7609194848892</v>
      </c>
      <c r="BM16" s="509">
        <f t="shared" si="8"/>
        <v>4727.4545740895683</v>
      </c>
      <c r="BN16" s="509">
        <f t="shared" si="8"/>
        <v>4429.407313899017</v>
      </c>
      <c r="BO16" s="509">
        <f t="shared" si="8"/>
        <v>3887.3832286672528</v>
      </c>
      <c r="BP16" s="509">
        <f t="shared" si="8"/>
        <v>2413.1440646750539</v>
      </c>
      <c r="BQ16" s="509">
        <f t="shared" si="8"/>
        <v>971.08783031723078</v>
      </c>
      <c r="BR16" s="509">
        <f t="shared" si="8"/>
        <v>453.69977783281934</v>
      </c>
      <c r="BS16" s="509">
        <f t="shared" si="8"/>
        <v>231.13959579658541</v>
      </c>
      <c r="BT16" s="509">
        <f t="shared" si="8"/>
        <v>99.205461227343307</v>
      </c>
      <c r="BU16" s="509">
        <f t="shared" si="8"/>
        <v>28.960770188816397</v>
      </c>
      <c r="BV16" s="509">
        <f t="shared" si="8"/>
        <v>3.1480217970206676</v>
      </c>
      <c r="BW16" s="509">
        <f t="shared" si="8"/>
        <v>1.4391787459022238</v>
      </c>
      <c r="BX16" s="484">
        <f t="shared" si="8"/>
        <v>1.1305357850676372</v>
      </c>
      <c r="BY16" s="484">
        <f t="shared" si="8"/>
        <v>0.8463298461661708</v>
      </c>
      <c r="BZ16" s="484">
        <f t="shared" si="8"/>
        <v>0.93882609294886055</v>
      </c>
      <c r="CA16" s="484">
        <f t="shared" si="8"/>
        <v>0.64315477229319229</v>
      </c>
      <c r="CB16" s="484">
        <f t="shared" si="8"/>
        <v>0.20696460798368854</v>
      </c>
      <c r="CC16" s="484">
        <f t="shared" si="8"/>
        <v>3.2886317892635518E-5</v>
      </c>
      <c r="CD16" s="484">
        <f t="shared" si="8"/>
        <v>-8.5640471309121437E-5</v>
      </c>
      <c r="CE16" s="484">
        <f t="shared" si="8"/>
        <v>-1.3314379788666828E-3</v>
      </c>
      <c r="CF16" s="484">
        <f t="shared" si="8"/>
        <v>-1.6279291068871042E-3</v>
      </c>
      <c r="CG16" s="485">
        <f t="shared" si="8"/>
        <v>-1.6870911322717087E-3</v>
      </c>
    </row>
    <row r="17" spans="1:85" s="42" customFormat="1" x14ac:dyDescent="0.35">
      <c r="B17" s="62" t="s">
        <v>881</v>
      </c>
      <c r="C17" s="201"/>
      <c r="D17" s="509" t="s">
        <v>615</v>
      </c>
      <c r="E17" s="509" t="s">
        <v>615</v>
      </c>
      <c r="F17" s="509" t="s">
        <v>615</v>
      </c>
      <c r="G17" s="509" t="s">
        <v>615</v>
      </c>
      <c r="H17" s="509" t="s">
        <v>615</v>
      </c>
      <c r="I17" s="509" t="s">
        <v>615</v>
      </c>
      <c r="J17" s="509" t="s">
        <v>615</v>
      </c>
      <c r="K17" s="509" t="s">
        <v>615</v>
      </c>
      <c r="L17" s="509" t="s">
        <v>615</v>
      </c>
      <c r="M17" s="509" t="s">
        <v>615</v>
      </c>
      <c r="N17" s="509" t="s">
        <v>615</v>
      </c>
      <c r="O17" s="509" t="s">
        <v>615</v>
      </c>
      <c r="P17" s="509" t="s">
        <v>615</v>
      </c>
      <c r="Q17" s="509" t="s">
        <v>615</v>
      </c>
      <c r="R17" s="509" t="s">
        <v>615</v>
      </c>
      <c r="S17" s="509" t="s">
        <v>615</v>
      </c>
      <c r="T17" s="509" t="s">
        <v>615</v>
      </c>
      <c r="U17" s="509" t="s">
        <v>615</v>
      </c>
      <c r="V17" s="509" t="s">
        <v>615</v>
      </c>
      <c r="W17" s="509" t="s">
        <v>615</v>
      </c>
      <c r="X17" s="509" t="s">
        <v>615</v>
      </c>
      <c r="Y17" s="509" t="s">
        <v>615</v>
      </c>
      <c r="Z17" s="509" t="s">
        <v>615</v>
      </c>
      <c r="AA17" s="509" t="s">
        <v>615</v>
      </c>
      <c r="AB17" s="509" t="s">
        <v>615</v>
      </c>
      <c r="AC17" s="509" t="s">
        <v>615</v>
      </c>
      <c r="AD17" s="509" t="s">
        <v>615</v>
      </c>
      <c r="AE17" s="509" t="s">
        <v>615</v>
      </c>
      <c r="AF17" s="509" t="s">
        <v>615</v>
      </c>
      <c r="AG17" s="509" t="s">
        <v>615</v>
      </c>
      <c r="AH17" s="509" t="s">
        <v>615</v>
      </c>
      <c r="AI17" s="509" t="s">
        <v>615</v>
      </c>
      <c r="AJ17" s="509" t="s">
        <v>615</v>
      </c>
      <c r="AK17" s="509" t="s">
        <v>615</v>
      </c>
      <c r="AL17" s="509" t="s">
        <v>615</v>
      </c>
      <c r="AM17" s="509" t="s">
        <v>615</v>
      </c>
      <c r="AN17" s="509" t="s">
        <v>615</v>
      </c>
      <c r="AO17" s="509" t="s">
        <v>615</v>
      </c>
      <c r="AP17" s="509" t="s">
        <v>615</v>
      </c>
      <c r="AQ17" s="509" t="s">
        <v>615</v>
      </c>
      <c r="AR17" s="509" t="s">
        <v>615</v>
      </c>
      <c r="AS17" s="509" t="s">
        <v>615</v>
      </c>
      <c r="AT17" s="509" t="s">
        <v>615</v>
      </c>
      <c r="AU17" s="509" t="s">
        <v>615</v>
      </c>
      <c r="AV17" s="509" t="s">
        <v>615</v>
      </c>
      <c r="AW17" s="509" t="s">
        <v>615</v>
      </c>
      <c r="AX17" s="509" t="s">
        <v>615</v>
      </c>
      <c r="AY17" s="509" t="s">
        <v>615</v>
      </c>
      <c r="AZ17" s="509" t="s">
        <v>615</v>
      </c>
      <c r="BA17" s="509" t="s">
        <v>615</v>
      </c>
      <c r="BB17" s="509" t="s">
        <v>615</v>
      </c>
      <c r="BC17" s="484" t="s">
        <v>615</v>
      </c>
      <c r="BD17" s="509" t="s">
        <v>615</v>
      </c>
      <c r="BE17" s="509" t="s">
        <v>615</v>
      </c>
      <c r="BF17" s="509" t="s">
        <v>615</v>
      </c>
      <c r="BG17" s="509" t="s">
        <v>615</v>
      </c>
      <c r="BH17" s="509">
        <f t="shared" ref="BH17:CG17" si="9">BH7-BH12</f>
        <v>2217.1601861909335</v>
      </c>
      <c r="BI17" s="509">
        <f t="shared" si="9"/>
        <v>2105.6454449380922</v>
      </c>
      <c r="BJ17" s="509">
        <f t="shared" si="9"/>
        <v>2116.3850352606423</v>
      </c>
      <c r="BK17" s="509">
        <f t="shared" si="9"/>
        <v>2145.6769502982315</v>
      </c>
      <c r="BL17" s="509">
        <f t="shared" si="9"/>
        <v>2042.0937964678544</v>
      </c>
      <c r="BM17" s="509">
        <f t="shared" si="9"/>
        <v>2268.9005564261188</v>
      </c>
      <c r="BN17" s="509">
        <f t="shared" si="9"/>
        <v>2200.6879547325525</v>
      </c>
      <c r="BO17" s="509">
        <f t="shared" si="9"/>
        <v>2046.557400271515</v>
      </c>
      <c r="BP17" s="509">
        <f t="shared" si="9"/>
        <v>1928.7480865398493</v>
      </c>
      <c r="BQ17" s="509">
        <f t="shared" si="9"/>
        <v>1730.1651089447923</v>
      </c>
      <c r="BR17" s="509">
        <f t="shared" si="9"/>
        <v>1605.1906213365639</v>
      </c>
      <c r="BS17" s="509">
        <f t="shared" si="9"/>
        <v>1495.4882819575969</v>
      </c>
      <c r="BT17" s="509">
        <f t="shared" si="9"/>
        <v>1351.1295209249047</v>
      </c>
      <c r="BU17" s="509">
        <f t="shared" si="9"/>
        <v>1311.174943642415</v>
      </c>
      <c r="BV17" s="509">
        <f t="shared" si="9"/>
        <v>1098.2113015943776</v>
      </c>
      <c r="BW17" s="509">
        <f t="shared" si="9"/>
        <v>704.12245497806555</v>
      </c>
      <c r="BX17" s="484">
        <f t="shared" si="9"/>
        <v>555.67262028185701</v>
      </c>
      <c r="BY17" s="484">
        <f t="shared" si="9"/>
        <v>351.16385913485971</v>
      </c>
      <c r="BZ17" s="484">
        <f t="shared" si="9"/>
        <v>347.97194568829536</v>
      </c>
      <c r="CA17" s="484">
        <f t="shared" si="9"/>
        <v>230.80667790860116</v>
      </c>
      <c r="CB17" s="484">
        <f t="shared" si="9"/>
        <v>68.602885755468463</v>
      </c>
      <c r="CC17" s="484">
        <f t="shared" si="9"/>
        <v>2.1684400298163528E-2</v>
      </c>
      <c r="CD17" s="484">
        <f t="shared" si="9"/>
        <v>-5.6469145243111731E-2</v>
      </c>
      <c r="CE17" s="484">
        <f t="shared" si="9"/>
        <v>-0.87791628725903548</v>
      </c>
      <c r="CF17" s="484">
        <f t="shared" si="9"/>
        <v>-1.0734149844935044</v>
      </c>
      <c r="CG17" s="485">
        <f t="shared" si="9"/>
        <v>-1.112424916985131</v>
      </c>
    </row>
    <row r="18" spans="1:85" s="42" customFormat="1" x14ac:dyDescent="0.35">
      <c r="B18" s="303" t="s">
        <v>582</v>
      </c>
      <c r="C18" s="292"/>
      <c r="D18" s="509" t="s">
        <v>615</v>
      </c>
      <c r="E18" s="509" t="s">
        <v>615</v>
      </c>
      <c r="F18" s="509" t="s">
        <v>615</v>
      </c>
      <c r="G18" s="509" t="s">
        <v>615</v>
      </c>
      <c r="H18" s="509" t="s">
        <v>615</v>
      </c>
      <c r="I18" s="509" t="s">
        <v>615</v>
      </c>
      <c r="J18" s="509" t="s">
        <v>615</v>
      </c>
      <c r="K18" s="509" t="s">
        <v>615</v>
      </c>
      <c r="L18" s="509" t="s">
        <v>615</v>
      </c>
      <c r="M18" s="509" t="s">
        <v>615</v>
      </c>
      <c r="N18" s="509" t="s">
        <v>615</v>
      </c>
      <c r="O18" s="509" t="s">
        <v>615</v>
      </c>
      <c r="P18" s="509" t="s">
        <v>615</v>
      </c>
      <c r="Q18" s="509" t="s">
        <v>615</v>
      </c>
      <c r="R18" s="509" t="s">
        <v>615</v>
      </c>
      <c r="S18" s="509" t="s">
        <v>615</v>
      </c>
      <c r="T18" s="509" t="s">
        <v>615</v>
      </c>
      <c r="U18" s="509" t="s">
        <v>615</v>
      </c>
      <c r="V18" s="509" t="s">
        <v>615</v>
      </c>
      <c r="W18" s="509" t="s">
        <v>615</v>
      </c>
      <c r="X18" s="509" t="s">
        <v>615</v>
      </c>
      <c r="Y18" s="509" t="s">
        <v>615</v>
      </c>
      <c r="Z18" s="509" t="s">
        <v>615</v>
      </c>
      <c r="AA18" s="509" t="s">
        <v>615</v>
      </c>
      <c r="AB18" s="509" t="s">
        <v>615</v>
      </c>
      <c r="AC18" s="509" t="s">
        <v>615</v>
      </c>
      <c r="AD18" s="509" t="s">
        <v>615</v>
      </c>
      <c r="AE18" s="509" t="s">
        <v>615</v>
      </c>
      <c r="AF18" s="509" t="s">
        <v>615</v>
      </c>
      <c r="AG18" s="509" t="s">
        <v>615</v>
      </c>
      <c r="AH18" s="509" t="s">
        <v>615</v>
      </c>
      <c r="AI18" s="509" t="s">
        <v>615</v>
      </c>
      <c r="AJ18" s="509" t="s">
        <v>615</v>
      </c>
      <c r="AK18" s="509" t="s">
        <v>615</v>
      </c>
      <c r="AL18" s="509" t="s">
        <v>615</v>
      </c>
      <c r="AM18" s="509" t="s">
        <v>615</v>
      </c>
      <c r="AN18" s="509" t="s">
        <v>615</v>
      </c>
      <c r="AO18" s="509" t="s">
        <v>615</v>
      </c>
      <c r="AP18" s="509" t="s">
        <v>615</v>
      </c>
      <c r="AQ18" s="509" t="s">
        <v>615</v>
      </c>
      <c r="AR18" s="509" t="s">
        <v>615</v>
      </c>
      <c r="AS18" s="509" t="s">
        <v>615</v>
      </c>
      <c r="AT18" s="509" t="s">
        <v>615</v>
      </c>
      <c r="AU18" s="509" t="s">
        <v>615</v>
      </c>
      <c r="AV18" s="509" t="s">
        <v>615</v>
      </c>
      <c r="AW18" s="509" t="s">
        <v>615</v>
      </c>
      <c r="AX18" s="509" t="s">
        <v>615</v>
      </c>
      <c r="AY18" s="509" t="s">
        <v>615</v>
      </c>
      <c r="AZ18" s="509" t="s">
        <v>615</v>
      </c>
      <c r="BA18" s="509" t="s">
        <v>615</v>
      </c>
      <c r="BB18" s="509" t="s">
        <v>615</v>
      </c>
      <c r="BC18" s="484" t="s">
        <v>615</v>
      </c>
      <c r="BD18" s="509" t="s">
        <v>615</v>
      </c>
      <c r="BE18" s="509" t="s">
        <v>615</v>
      </c>
      <c r="BF18" s="509" t="s">
        <v>615</v>
      </c>
      <c r="BG18" s="509" t="s">
        <v>615</v>
      </c>
      <c r="BH18" s="509">
        <f t="shared" ref="BH18:CG18" si="10">BH8-BH13</f>
        <v>219.43185547506562</v>
      </c>
      <c r="BI18" s="509">
        <f t="shared" si="10"/>
        <v>211.47365936339611</v>
      </c>
      <c r="BJ18" s="509">
        <f t="shared" si="10"/>
        <v>220.24564364969797</v>
      </c>
      <c r="BK18" s="509">
        <f t="shared" si="10"/>
        <v>215.2442876571647</v>
      </c>
      <c r="BL18" s="509">
        <f t="shared" si="10"/>
        <v>217.12437521384268</v>
      </c>
      <c r="BM18" s="509">
        <f t="shared" si="10"/>
        <v>266.39427633286368</v>
      </c>
      <c r="BN18" s="509">
        <f t="shared" si="10"/>
        <v>353.35186463254763</v>
      </c>
      <c r="BO18" s="509">
        <f t="shared" si="10"/>
        <v>397.8425642598624</v>
      </c>
      <c r="BP18" s="509">
        <f t="shared" si="10"/>
        <v>478.81074815035748</v>
      </c>
      <c r="BQ18" s="509">
        <f t="shared" si="10"/>
        <v>533.98082063385175</v>
      </c>
      <c r="BR18" s="509">
        <f t="shared" si="10"/>
        <v>567.98082622905065</v>
      </c>
      <c r="BS18" s="509">
        <f t="shared" si="10"/>
        <v>608.57064719874325</v>
      </c>
      <c r="BT18" s="509">
        <f t="shared" si="10"/>
        <v>615.06802267742637</v>
      </c>
      <c r="BU18" s="509">
        <f t="shared" si="10"/>
        <v>666.15053409738573</v>
      </c>
      <c r="BV18" s="509">
        <f t="shared" si="10"/>
        <v>662.74609262807189</v>
      </c>
      <c r="BW18" s="509">
        <f t="shared" si="10"/>
        <v>634.37769423632778</v>
      </c>
      <c r="BX18" s="484">
        <f t="shared" si="10"/>
        <v>499.06987874769487</v>
      </c>
      <c r="BY18" s="484">
        <f t="shared" si="10"/>
        <v>399.97222308594252</v>
      </c>
      <c r="BZ18" s="484">
        <f t="shared" si="10"/>
        <v>503.43987674785279</v>
      </c>
      <c r="CA18" s="484">
        <f t="shared" si="10"/>
        <v>406.24317860319911</v>
      </c>
      <c r="CB18" s="484">
        <f t="shared" si="10"/>
        <v>141.41993414961092</v>
      </c>
      <c r="CC18" s="484">
        <f t="shared" si="10"/>
        <v>3.3217089773464818E-2</v>
      </c>
      <c r="CD18" s="484">
        <f t="shared" si="10"/>
        <v>-8.6501846543117128E-2</v>
      </c>
      <c r="CE18" s="484">
        <f t="shared" si="10"/>
        <v>-1.3448296345064257</v>
      </c>
      <c r="CF18" s="484">
        <f t="shared" si="10"/>
        <v>-1.6443028819719208</v>
      </c>
      <c r="CG18" s="485">
        <f t="shared" si="10"/>
        <v>-1.7040599613383685</v>
      </c>
    </row>
    <row r="19" spans="1:85" s="42" customFormat="1" x14ac:dyDescent="0.35">
      <c r="B19" s="303" t="s">
        <v>878</v>
      </c>
      <c r="C19" s="292"/>
      <c r="D19" s="509" t="s">
        <v>615</v>
      </c>
      <c r="E19" s="509" t="s">
        <v>615</v>
      </c>
      <c r="F19" s="509" t="s">
        <v>615</v>
      </c>
      <c r="G19" s="509" t="s">
        <v>615</v>
      </c>
      <c r="H19" s="509" t="s">
        <v>615</v>
      </c>
      <c r="I19" s="509" t="s">
        <v>615</v>
      </c>
      <c r="J19" s="509" t="s">
        <v>615</v>
      </c>
      <c r="K19" s="509" t="s">
        <v>615</v>
      </c>
      <c r="L19" s="509" t="s">
        <v>615</v>
      </c>
      <c r="M19" s="509" t="s">
        <v>615</v>
      </c>
      <c r="N19" s="509" t="s">
        <v>615</v>
      </c>
      <c r="O19" s="509" t="s">
        <v>615</v>
      </c>
      <c r="P19" s="509" t="s">
        <v>615</v>
      </c>
      <c r="Q19" s="509" t="s">
        <v>615</v>
      </c>
      <c r="R19" s="509" t="s">
        <v>615</v>
      </c>
      <c r="S19" s="509" t="s">
        <v>615</v>
      </c>
      <c r="T19" s="509" t="s">
        <v>615</v>
      </c>
      <c r="U19" s="509" t="s">
        <v>615</v>
      </c>
      <c r="V19" s="509" t="s">
        <v>615</v>
      </c>
      <c r="W19" s="509" t="s">
        <v>615</v>
      </c>
      <c r="X19" s="509" t="s">
        <v>615</v>
      </c>
      <c r="Y19" s="509" t="s">
        <v>615</v>
      </c>
      <c r="Z19" s="509" t="s">
        <v>615</v>
      </c>
      <c r="AA19" s="509" t="s">
        <v>615</v>
      </c>
      <c r="AB19" s="509" t="s">
        <v>615</v>
      </c>
      <c r="AC19" s="509" t="s">
        <v>615</v>
      </c>
      <c r="AD19" s="509" t="s">
        <v>615</v>
      </c>
      <c r="AE19" s="509" t="s">
        <v>615</v>
      </c>
      <c r="AF19" s="509" t="s">
        <v>615</v>
      </c>
      <c r="AG19" s="509" t="s">
        <v>615</v>
      </c>
      <c r="AH19" s="509" t="s">
        <v>615</v>
      </c>
      <c r="AI19" s="509" t="s">
        <v>615</v>
      </c>
      <c r="AJ19" s="509" t="s">
        <v>615</v>
      </c>
      <c r="AK19" s="509" t="s">
        <v>615</v>
      </c>
      <c r="AL19" s="509" t="s">
        <v>615</v>
      </c>
      <c r="AM19" s="509" t="s">
        <v>615</v>
      </c>
      <c r="AN19" s="509" t="s">
        <v>615</v>
      </c>
      <c r="AO19" s="509" t="s">
        <v>615</v>
      </c>
      <c r="AP19" s="509" t="s">
        <v>615</v>
      </c>
      <c r="AQ19" s="509" t="s">
        <v>615</v>
      </c>
      <c r="AR19" s="509" t="s">
        <v>615</v>
      </c>
      <c r="AS19" s="509" t="s">
        <v>615</v>
      </c>
      <c r="AT19" s="509" t="s">
        <v>615</v>
      </c>
      <c r="AU19" s="509" t="s">
        <v>615</v>
      </c>
      <c r="AV19" s="509" t="s">
        <v>615</v>
      </c>
      <c r="AW19" s="509" t="s">
        <v>615</v>
      </c>
      <c r="AX19" s="509" t="s">
        <v>615</v>
      </c>
      <c r="AY19" s="509" t="s">
        <v>615</v>
      </c>
      <c r="AZ19" s="509" t="s">
        <v>615</v>
      </c>
      <c r="BA19" s="509" t="s">
        <v>615</v>
      </c>
      <c r="BB19" s="509" t="s">
        <v>615</v>
      </c>
      <c r="BC19" s="484" t="s">
        <v>615</v>
      </c>
      <c r="BD19" s="509" t="s">
        <v>615</v>
      </c>
      <c r="BE19" s="509" t="s">
        <v>615</v>
      </c>
      <c r="BF19" s="509" t="s">
        <v>615</v>
      </c>
      <c r="BG19" s="509" t="s">
        <v>615</v>
      </c>
      <c r="BH19" s="509">
        <f t="shared" ref="BH19:CG19" si="11">BH9-BH14</f>
        <v>360.53670510226539</v>
      </c>
      <c r="BI19" s="509">
        <f t="shared" si="11"/>
        <v>356.5351372501683</v>
      </c>
      <c r="BJ19" s="509">
        <f t="shared" si="11"/>
        <v>351.50633649400265</v>
      </c>
      <c r="BK19" s="509">
        <f t="shared" si="11"/>
        <v>286.64508744572544</v>
      </c>
      <c r="BL19" s="509">
        <f t="shared" si="11"/>
        <v>233.06423837568084</v>
      </c>
      <c r="BM19" s="509">
        <f t="shared" si="11"/>
        <v>234.03814122565032</v>
      </c>
      <c r="BN19" s="509">
        <f t="shared" si="11"/>
        <v>239.7291586945517</v>
      </c>
      <c r="BO19" s="509">
        <f t="shared" si="11"/>
        <v>214.37453471427136</v>
      </c>
      <c r="BP19" s="509">
        <f t="shared" si="11"/>
        <v>195.94074541719908</v>
      </c>
      <c r="BQ19" s="509">
        <f t="shared" si="11"/>
        <v>175.41756624165805</v>
      </c>
      <c r="BR19" s="509">
        <f t="shared" si="11"/>
        <v>147.11382963898342</v>
      </c>
      <c r="BS19" s="509">
        <f t="shared" si="11"/>
        <v>123.68852033478015</v>
      </c>
      <c r="BT19" s="509">
        <f t="shared" si="11"/>
        <v>107.29930463717282</v>
      </c>
      <c r="BU19" s="509">
        <f t="shared" si="11"/>
        <v>89.805994752085354</v>
      </c>
      <c r="BV19" s="509">
        <f t="shared" si="11"/>
        <v>42.570722877100984</v>
      </c>
      <c r="BW19" s="509">
        <f t="shared" si="11"/>
        <v>17.973596086895103</v>
      </c>
      <c r="BX19" s="484">
        <f t="shared" si="11"/>
        <v>13.917702730263189</v>
      </c>
      <c r="BY19" s="484">
        <f t="shared" si="11"/>
        <v>9.1306590879388132</v>
      </c>
      <c r="BZ19" s="484">
        <f t="shared" si="11"/>
        <v>9.2874894096604717</v>
      </c>
      <c r="CA19" s="484">
        <f t="shared" si="11"/>
        <v>7.3305967361349582</v>
      </c>
      <c r="CB19" s="484">
        <f t="shared" si="11"/>
        <v>1.902170103450368</v>
      </c>
      <c r="CC19" s="484">
        <f t="shared" si="11"/>
        <v>4.9376596991854247E-4</v>
      </c>
      <c r="CD19" s="484">
        <f t="shared" si="11"/>
        <v>-1.2858341428883097E-3</v>
      </c>
      <c r="CE19" s="484">
        <f t="shared" si="11"/>
        <v>-1.9990646784105694E-2</v>
      </c>
      <c r="CF19" s="484">
        <f t="shared" si="11"/>
        <v>-2.4442261886690041E-2</v>
      </c>
      <c r="CG19" s="485">
        <f t="shared" si="11"/>
        <v>-2.5330539952411593E-2</v>
      </c>
    </row>
    <row r="20" spans="1:85" ht="24.75" customHeight="1" x14ac:dyDescent="0.35">
      <c r="A20" s="506"/>
      <c r="B20" s="201" t="s">
        <v>882</v>
      </c>
      <c r="C20" s="42"/>
      <c r="D20" s="509">
        <f t="shared" ref="D20:AI20" si="12">SUM(D25,D26,D27,D28,D23)</f>
        <v>0</v>
      </c>
      <c r="E20" s="509">
        <f t="shared" si="12"/>
        <v>0</v>
      </c>
      <c r="F20" s="509">
        <f t="shared" si="12"/>
        <v>0</v>
      </c>
      <c r="G20" s="509">
        <f t="shared" si="12"/>
        <v>0</v>
      </c>
      <c r="H20" s="509">
        <f t="shared" si="12"/>
        <v>0</v>
      </c>
      <c r="I20" s="509">
        <f t="shared" si="12"/>
        <v>0</v>
      </c>
      <c r="J20" s="509">
        <f t="shared" si="12"/>
        <v>0</v>
      </c>
      <c r="K20" s="509">
        <f t="shared" si="12"/>
        <v>0</v>
      </c>
      <c r="L20" s="509">
        <f t="shared" si="12"/>
        <v>0</v>
      </c>
      <c r="M20" s="509">
        <f t="shared" si="12"/>
        <v>0</v>
      </c>
      <c r="N20" s="509">
        <f t="shared" si="12"/>
        <v>0</v>
      </c>
      <c r="O20" s="509">
        <f t="shared" si="12"/>
        <v>0</v>
      </c>
      <c r="P20" s="509">
        <f t="shared" si="12"/>
        <v>0</v>
      </c>
      <c r="Q20" s="509">
        <f t="shared" si="12"/>
        <v>0</v>
      </c>
      <c r="R20" s="509">
        <f t="shared" si="12"/>
        <v>0</v>
      </c>
      <c r="S20" s="509">
        <f t="shared" si="12"/>
        <v>0</v>
      </c>
      <c r="T20" s="509">
        <f t="shared" si="12"/>
        <v>0</v>
      </c>
      <c r="U20" s="509">
        <f t="shared" si="12"/>
        <v>0</v>
      </c>
      <c r="V20" s="509">
        <f t="shared" si="12"/>
        <v>0</v>
      </c>
      <c r="W20" s="509">
        <f t="shared" si="12"/>
        <v>0</v>
      </c>
      <c r="X20" s="509">
        <f t="shared" si="12"/>
        <v>0</v>
      </c>
      <c r="Y20" s="509">
        <f t="shared" si="12"/>
        <v>0</v>
      </c>
      <c r="Z20" s="509">
        <f t="shared" si="12"/>
        <v>0</v>
      </c>
      <c r="AA20" s="509">
        <f t="shared" si="12"/>
        <v>0</v>
      </c>
      <c r="AB20" s="509">
        <f t="shared" si="12"/>
        <v>0</v>
      </c>
      <c r="AC20" s="509">
        <f t="shared" si="12"/>
        <v>0</v>
      </c>
      <c r="AD20" s="509">
        <f t="shared" si="12"/>
        <v>0</v>
      </c>
      <c r="AE20" s="509">
        <f t="shared" si="12"/>
        <v>0</v>
      </c>
      <c r="AF20" s="509">
        <f t="shared" si="12"/>
        <v>0</v>
      </c>
      <c r="AG20" s="509">
        <f t="shared" si="12"/>
        <v>0</v>
      </c>
      <c r="AH20" s="509">
        <f t="shared" si="12"/>
        <v>1000</v>
      </c>
      <c r="AI20" s="509">
        <f t="shared" si="12"/>
        <v>1051</v>
      </c>
      <c r="AJ20" s="509">
        <f t="shared" ref="AJ20:BO20" si="13">SUM(AJ25,AJ26,AJ27,AJ28,AJ23)</f>
        <v>1436</v>
      </c>
      <c r="AK20" s="509">
        <f t="shared" si="13"/>
        <v>2320.92</v>
      </c>
      <c r="AL20" s="509">
        <f t="shared" si="13"/>
        <v>3671</v>
      </c>
      <c r="AM20" s="509">
        <f t="shared" si="13"/>
        <v>4607</v>
      </c>
      <c r="AN20" s="509">
        <f t="shared" si="13"/>
        <v>5281</v>
      </c>
      <c r="AO20" s="509">
        <f t="shared" si="13"/>
        <v>6075</v>
      </c>
      <c r="AP20" s="509">
        <f t="shared" si="13"/>
        <v>6507</v>
      </c>
      <c r="AQ20" s="509">
        <f t="shared" si="13"/>
        <v>6382</v>
      </c>
      <c r="AR20" s="509">
        <f t="shared" si="13"/>
        <v>5728</v>
      </c>
      <c r="AS20" s="509">
        <f t="shared" si="13"/>
        <v>5625</v>
      </c>
      <c r="AT20" s="509">
        <f t="shared" si="13"/>
        <v>6590</v>
      </c>
      <c r="AU20" s="509">
        <f t="shared" si="13"/>
        <v>8888.0228995117304</v>
      </c>
      <c r="AV20" s="509">
        <f t="shared" si="13"/>
        <v>11061.988000000001</v>
      </c>
      <c r="AW20" s="509">
        <f t="shared" si="13"/>
        <v>12170.623</v>
      </c>
      <c r="AX20" s="509">
        <f t="shared" si="13"/>
        <v>12418.047999999999</v>
      </c>
      <c r="AY20" s="509">
        <f t="shared" si="13"/>
        <v>12804.532999999999</v>
      </c>
      <c r="AZ20" s="509">
        <f t="shared" si="13"/>
        <v>10629.695</v>
      </c>
      <c r="BA20" s="509">
        <f t="shared" si="13"/>
        <v>8192.3170000000009</v>
      </c>
      <c r="BB20" s="509">
        <f t="shared" si="13"/>
        <v>8171.6899999999987</v>
      </c>
      <c r="BC20" s="484">
        <f t="shared" si="13"/>
        <v>8301.3220000000001</v>
      </c>
      <c r="BD20" s="509">
        <f t="shared" si="13"/>
        <v>9026.226999999999</v>
      </c>
      <c r="BE20" s="509">
        <f t="shared" si="13"/>
        <v>9614.9071194121716</v>
      </c>
      <c r="BF20" s="509">
        <f t="shared" si="13"/>
        <v>9753.3147109525999</v>
      </c>
      <c r="BG20" s="509">
        <f t="shared" si="13"/>
        <v>10343.93625241993</v>
      </c>
      <c r="BH20" s="509">
        <f t="shared" si="13"/>
        <v>9900.2150000000001</v>
      </c>
      <c r="BI20" s="509">
        <f t="shared" si="13"/>
        <v>9067.7110046050002</v>
      </c>
      <c r="BJ20" s="509">
        <f t="shared" si="13"/>
        <v>8752.58984891</v>
      </c>
      <c r="BK20" s="509">
        <f t="shared" si="13"/>
        <v>8939.9078692587664</v>
      </c>
      <c r="BL20" s="509">
        <f t="shared" si="13"/>
        <v>8594.5344093899985</v>
      </c>
      <c r="BM20" s="509">
        <f t="shared" si="13"/>
        <v>8277.5189778200001</v>
      </c>
      <c r="BN20" s="509">
        <f t="shared" si="13"/>
        <v>0</v>
      </c>
      <c r="BO20" s="509">
        <f t="shared" si="13"/>
        <v>0</v>
      </c>
      <c r="BP20" s="509">
        <f t="shared" ref="BP20:CG20" si="14">SUM(BP25,BP26,BP27,BP28,BP23)</f>
        <v>0</v>
      </c>
      <c r="BQ20" s="509">
        <f t="shared" si="14"/>
        <v>0</v>
      </c>
      <c r="BR20" s="509">
        <f t="shared" si="14"/>
        <v>0</v>
      </c>
      <c r="BS20" s="509">
        <f t="shared" si="14"/>
        <v>0</v>
      </c>
      <c r="BT20" s="509">
        <f t="shared" si="14"/>
        <v>0</v>
      </c>
      <c r="BU20" s="509">
        <f t="shared" si="14"/>
        <v>0</v>
      </c>
      <c r="BV20" s="509">
        <f t="shared" si="14"/>
        <v>0</v>
      </c>
      <c r="BW20" s="509">
        <f t="shared" si="14"/>
        <v>0</v>
      </c>
      <c r="BX20" s="484">
        <f t="shared" si="14"/>
        <v>0</v>
      </c>
      <c r="BY20" s="484">
        <f t="shared" si="14"/>
        <v>0</v>
      </c>
      <c r="BZ20" s="484">
        <f t="shared" si="14"/>
        <v>0</v>
      </c>
      <c r="CA20" s="484">
        <f t="shared" si="14"/>
        <v>0</v>
      </c>
      <c r="CB20" s="484">
        <f t="shared" si="14"/>
        <v>0</v>
      </c>
      <c r="CC20" s="484">
        <f t="shared" si="14"/>
        <v>0</v>
      </c>
      <c r="CD20" s="484">
        <f t="shared" si="14"/>
        <v>0</v>
      </c>
      <c r="CE20" s="484">
        <f t="shared" si="14"/>
        <v>0</v>
      </c>
      <c r="CF20" s="484">
        <f t="shared" si="14"/>
        <v>0</v>
      </c>
      <c r="CG20" s="485">
        <f t="shared" si="14"/>
        <v>0</v>
      </c>
    </row>
    <row r="21" spans="1:85" x14ac:dyDescent="0.35">
      <c r="A21" s="506"/>
      <c r="B21" s="201" t="s">
        <v>883</v>
      </c>
      <c r="C21" s="42"/>
      <c r="D21" s="509">
        <f t="shared" ref="D21:AI21" si="15">SUM(D7:D9)</f>
        <v>0</v>
      </c>
      <c r="E21" s="509">
        <f t="shared" si="15"/>
        <v>0</v>
      </c>
      <c r="F21" s="509">
        <f t="shared" si="15"/>
        <v>0</v>
      </c>
      <c r="G21" s="509">
        <f t="shared" si="15"/>
        <v>0</v>
      </c>
      <c r="H21" s="509">
        <f t="shared" si="15"/>
        <v>0</v>
      </c>
      <c r="I21" s="509">
        <f t="shared" si="15"/>
        <v>0</v>
      </c>
      <c r="J21" s="509">
        <f t="shared" si="15"/>
        <v>0</v>
      </c>
      <c r="K21" s="509">
        <f t="shared" si="15"/>
        <v>0</v>
      </c>
      <c r="L21" s="509">
        <f t="shared" si="15"/>
        <v>0</v>
      </c>
      <c r="M21" s="509">
        <f t="shared" si="15"/>
        <v>0</v>
      </c>
      <c r="N21" s="509">
        <f t="shared" si="15"/>
        <v>0</v>
      </c>
      <c r="O21" s="509">
        <f t="shared" si="15"/>
        <v>0</v>
      </c>
      <c r="P21" s="509">
        <f t="shared" si="15"/>
        <v>0</v>
      </c>
      <c r="Q21" s="509">
        <f t="shared" si="15"/>
        <v>0</v>
      </c>
      <c r="R21" s="509">
        <f t="shared" si="15"/>
        <v>0</v>
      </c>
      <c r="S21" s="509">
        <f t="shared" si="15"/>
        <v>0</v>
      </c>
      <c r="T21" s="509">
        <f t="shared" si="15"/>
        <v>0</v>
      </c>
      <c r="U21" s="509">
        <f t="shared" si="15"/>
        <v>0</v>
      </c>
      <c r="V21" s="509">
        <f t="shared" si="15"/>
        <v>0</v>
      </c>
      <c r="W21" s="509">
        <f t="shared" si="15"/>
        <v>0</v>
      </c>
      <c r="X21" s="509">
        <f t="shared" si="15"/>
        <v>0</v>
      </c>
      <c r="Y21" s="509">
        <f t="shared" si="15"/>
        <v>0</v>
      </c>
      <c r="Z21" s="509">
        <f t="shared" si="15"/>
        <v>0</v>
      </c>
      <c r="AA21" s="509">
        <f t="shared" si="15"/>
        <v>0</v>
      </c>
      <c r="AB21" s="509">
        <f t="shared" si="15"/>
        <v>0</v>
      </c>
      <c r="AC21" s="509">
        <f t="shared" si="15"/>
        <v>0</v>
      </c>
      <c r="AD21" s="509">
        <f t="shared" si="15"/>
        <v>0</v>
      </c>
      <c r="AE21" s="509">
        <f t="shared" si="15"/>
        <v>0</v>
      </c>
      <c r="AF21" s="509">
        <f t="shared" si="15"/>
        <v>0</v>
      </c>
      <c r="AG21" s="509">
        <f t="shared" si="15"/>
        <v>0</v>
      </c>
      <c r="AH21" s="509">
        <f t="shared" si="15"/>
        <v>0</v>
      </c>
      <c r="AI21" s="509">
        <f t="shared" si="15"/>
        <v>0</v>
      </c>
      <c r="AJ21" s="509">
        <f t="shared" ref="AJ21:BO21" si="16">SUM(AJ7:AJ9)</f>
        <v>0</v>
      </c>
      <c r="AK21" s="509">
        <f t="shared" si="16"/>
        <v>0</v>
      </c>
      <c r="AL21" s="509">
        <f t="shared" si="16"/>
        <v>0</v>
      </c>
      <c r="AM21" s="509">
        <f t="shared" si="16"/>
        <v>0</v>
      </c>
      <c r="AN21" s="509">
        <f t="shared" si="16"/>
        <v>0</v>
      </c>
      <c r="AO21" s="509">
        <f t="shared" si="16"/>
        <v>0</v>
      </c>
      <c r="AP21" s="509">
        <f t="shared" si="16"/>
        <v>0</v>
      </c>
      <c r="AQ21" s="509">
        <f t="shared" si="16"/>
        <v>0</v>
      </c>
      <c r="AR21" s="509">
        <f t="shared" si="16"/>
        <v>0</v>
      </c>
      <c r="AS21" s="509">
        <f t="shared" si="16"/>
        <v>0</v>
      </c>
      <c r="AT21" s="509">
        <f t="shared" si="16"/>
        <v>0</v>
      </c>
      <c r="AU21" s="509">
        <f t="shared" si="16"/>
        <v>0</v>
      </c>
      <c r="AV21" s="509">
        <f t="shared" si="16"/>
        <v>0</v>
      </c>
      <c r="AW21" s="509">
        <f t="shared" si="16"/>
        <v>0</v>
      </c>
      <c r="AX21" s="509">
        <f t="shared" si="16"/>
        <v>0</v>
      </c>
      <c r="AY21" s="509">
        <f t="shared" si="16"/>
        <v>0</v>
      </c>
      <c r="AZ21" s="509">
        <f t="shared" si="16"/>
        <v>0</v>
      </c>
      <c r="BA21" s="509">
        <f t="shared" si="16"/>
        <v>0</v>
      </c>
      <c r="BB21" s="509">
        <f t="shared" si="16"/>
        <v>0</v>
      </c>
      <c r="BC21" s="484">
        <f t="shared" si="16"/>
        <v>0</v>
      </c>
      <c r="BD21" s="509">
        <f t="shared" si="16"/>
        <v>8499.8219521636747</v>
      </c>
      <c r="BE21" s="509">
        <f t="shared" si="16"/>
        <v>9047.9931149081458</v>
      </c>
      <c r="BF21" s="509">
        <f t="shared" si="16"/>
        <v>9198.9147719497341</v>
      </c>
      <c r="BG21" s="509">
        <f t="shared" si="16"/>
        <v>7808.3209050030337</v>
      </c>
      <c r="BH21" s="509">
        <f t="shared" si="16"/>
        <v>5312.2739324006216</v>
      </c>
      <c r="BI21" s="509">
        <f t="shared" si="16"/>
        <v>4617.8059602399226</v>
      </c>
      <c r="BJ21" s="509">
        <f t="shared" si="16"/>
        <v>4264.519785839977</v>
      </c>
      <c r="BK21" s="509">
        <f t="shared" si="16"/>
        <v>3971.1274642835479</v>
      </c>
      <c r="BL21" s="509">
        <f t="shared" si="16"/>
        <v>3585.9817299078341</v>
      </c>
      <c r="BM21" s="509">
        <f t="shared" si="16"/>
        <v>3388.8399151846806</v>
      </c>
      <c r="BN21" s="509">
        <f t="shared" si="16"/>
        <v>3221.384148668883</v>
      </c>
      <c r="BO21" s="509">
        <f t="shared" si="16"/>
        <v>2954.9292049152909</v>
      </c>
      <c r="BP21" s="509">
        <f t="shared" ref="BP21:CG21" si="17">SUM(BP7:BP9)</f>
        <v>2819.5069618653429</v>
      </c>
      <c r="BQ21" s="509">
        <f t="shared" si="17"/>
        <v>2591.1762556306885</v>
      </c>
      <c r="BR21" s="509">
        <f t="shared" si="17"/>
        <v>2433.6331202843976</v>
      </c>
      <c r="BS21" s="509">
        <f t="shared" si="17"/>
        <v>2305.9175997355128</v>
      </c>
      <c r="BT21" s="509">
        <f t="shared" si="17"/>
        <v>2132.1474332201296</v>
      </c>
      <c r="BU21" s="509">
        <f t="shared" si="17"/>
        <v>2109.7392745111838</v>
      </c>
      <c r="BV21" s="509">
        <f t="shared" si="17"/>
        <v>1836.2095036229798</v>
      </c>
      <c r="BW21" s="509">
        <f t="shared" si="17"/>
        <v>1374.130836994098</v>
      </c>
      <c r="BX21" s="484">
        <f t="shared" si="17"/>
        <v>1079.4378839249368</v>
      </c>
      <c r="BY21" s="484">
        <f t="shared" si="17"/>
        <v>766.81678519383399</v>
      </c>
      <c r="BZ21" s="484">
        <f t="shared" si="17"/>
        <v>864.61967543705111</v>
      </c>
      <c r="CA21" s="484">
        <f t="shared" si="17"/>
        <v>646.6426610577065</v>
      </c>
      <c r="CB21" s="484">
        <f t="shared" si="17"/>
        <v>213.2487941066436</v>
      </c>
      <c r="CC21" s="484">
        <f t="shared" si="17"/>
        <v>5.5395256041546888E-2</v>
      </c>
      <c r="CD21" s="484">
        <f t="shared" si="17"/>
        <v>-0.14425682592911715</v>
      </c>
      <c r="CE21" s="484">
        <f t="shared" si="17"/>
        <v>-2.2427365685495668</v>
      </c>
      <c r="CF21" s="484">
        <f t="shared" si="17"/>
        <v>-2.7421601283521153</v>
      </c>
      <c r="CG21" s="485">
        <f t="shared" si="17"/>
        <v>-2.8418154182759108</v>
      </c>
    </row>
    <row r="22" spans="1:85" ht="24.75" customHeight="1" x14ac:dyDescent="0.35">
      <c r="A22" s="42"/>
      <c r="B22" s="62" t="s">
        <v>884</v>
      </c>
      <c r="C22" s="42"/>
      <c r="D22" s="509"/>
      <c r="E22" s="509"/>
      <c r="F22" s="509"/>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c r="AK22" s="509"/>
      <c r="AL22" s="509"/>
      <c r="AM22" s="509"/>
      <c r="AN22" s="509"/>
      <c r="AO22" s="509"/>
      <c r="AP22" s="509"/>
      <c r="AQ22" s="509"/>
      <c r="AR22" s="509"/>
      <c r="AS22" s="509"/>
      <c r="AT22" s="509"/>
      <c r="AU22" s="509"/>
      <c r="AV22" s="509"/>
      <c r="AW22" s="509"/>
      <c r="AX22" s="509"/>
      <c r="AY22" s="509"/>
      <c r="AZ22" s="509"/>
      <c r="BA22" s="509"/>
      <c r="BB22" s="509"/>
      <c r="BC22" s="509"/>
      <c r="BD22" s="509"/>
      <c r="BE22" s="509"/>
      <c r="BF22" s="509"/>
      <c r="BG22" s="509"/>
      <c r="BH22" s="509"/>
      <c r="BI22" s="509"/>
      <c r="BJ22" s="509"/>
      <c r="BK22" s="509"/>
      <c r="BL22" s="509"/>
      <c r="BM22" s="509"/>
      <c r="BN22" s="509"/>
      <c r="BO22" s="509"/>
      <c r="BP22" s="509"/>
      <c r="BQ22" s="509"/>
      <c r="BR22" s="509"/>
      <c r="BS22" s="509"/>
      <c r="BT22" s="509"/>
      <c r="BU22" s="509"/>
      <c r="BV22" s="509"/>
      <c r="BW22" s="509"/>
      <c r="BX22" s="484"/>
      <c r="BY22" s="484"/>
      <c r="BZ22" s="484"/>
      <c r="CA22" s="484"/>
      <c r="CB22" s="484"/>
      <c r="CC22" s="484"/>
      <c r="CD22" s="484"/>
      <c r="CE22" s="484"/>
      <c r="CF22" s="484"/>
      <c r="CG22" s="485"/>
    </row>
    <row r="23" spans="1:85" x14ac:dyDescent="0.35">
      <c r="A23" s="506"/>
      <c r="B23" s="201" t="s">
        <v>885</v>
      </c>
      <c r="C23" s="62"/>
      <c r="D23" s="509">
        <v>0</v>
      </c>
      <c r="E23" s="509">
        <v>0</v>
      </c>
      <c r="F23" s="509">
        <v>0</v>
      </c>
      <c r="G23" s="509">
        <v>0</v>
      </c>
      <c r="H23" s="509">
        <v>0</v>
      </c>
      <c r="I23" s="509">
        <v>0</v>
      </c>
      <c r="J23" s="509">
        <v>0</v>
      </c>
      <c r="K23" s="509">
        <v>0</v>
      </c>
      <c r="L23" s="509">
        <v>0</v>
      </c>
      <c r="M23" s="509">
        <v>0</v>
      </c>
      <c r="N23" s="509">
        <v>0</v>
      </c>
      <c r="O23" s="509">
        <v>0</v>
      </c>
      <c r="P23" s="509">
        <v>0</v>
      </c>
      <c r="Q23" s="509">
        <v>0</v>
      </c>
      <c r="R23" s="509">
        <v>0</v>
      </c>
      <c r="S23" s="509">
        <v>0</v>
      </c>
      <c r="T23" s="509">
        <v>0</v>
      </c>
      <c r="U23" s="509">
        <v>0</v>
      </c>
      <c r="V23" s="509">
        <v>0</v>
      </c>
      <c r="W23" s="509">
        <v>0</v>
      </c>
      <c r="X23" s="509">
        <v>0</v>
      </c>
      <c r="Y23" s="509">
        <v>0</v>
      </c>
      <c r="Z23" s="509">
        <v>0</v>
      </c>
      <c r="AA23" s="509">
        <v>0</v>
      </c>
      <c r="AB23" s="509">
        <v>0</v>
      </c>
      <c r="AC23" s="509">
        <v>0</v>
      </c>
      <c r="AD23" s="509">
        <v>0</v>
      </c>
      <c r="AE23" s="509">
        <v>0</v>
      </c>
      <c r="AF23" s="509">
        <v>0</v>
      </c>
      <c r="AG23" s="509">
        <v>0</v>
      </c>
      <c r="AH23" s="509">
        <v>515</v>
      </c>
      <c r="AI23" s="509">
        <v>523</v>
      </c>
      <c r="AJ23" s="509">
        <v>794</v>
      </c>
      <c r="AK23" s="509">
        <v>1512.04</v>
      </c>
      <c r="AL23" s="509">
        <v>2567</v>
      </c>
      <c r="AM23" s="509">
        <v>3257</v>
      </c>
      <c r="AN23" s="509">
        <v>3730</v>
      </c>
      <c r="AO23" s="509">
        <v>4214</v>
      </c>
      <c r="AP23" s="509">
        <v>4336</v>
      </c>
      <c r="AQ23" s="509">
        <v>3985</v>
      </c>
      <c r="AR23" s="509">
        <v>3045</v>
      </c>
      <c r="AS23" s="509">
        <v>2631</v>
      </c>
      <c r="AT23" s="509">
        <v>2940.4780000000001</v>
      </c>
      <c r="AU23" s="509">
        <v>4200</v>
      </c>
      <c r="AV23" s="509">
        <v>5379</v>
      </c>
      <c r="AW23" s="509">
        <v>5737</v>
      </c>
      <c r="AX23" s="509">
        <v>5183</v>
      </c>
      <c r="AY23" s="509">
        <v>4823</v>
      </c>
      <c r="AZ23" s="509">
        <v>2359</v>
      </c>
      <c r="BA23" s="509">
        <v>0</v>
      </c>
      <c r="BB23" s="509">
        <v>0</v>
      </c>
      <c r="BC23" s="509">
        <v>0</v>
      </c>
      <c r="BD23" s="509">
        <v>0</v>
      </c>
      <c r="BE23" s="509">
        <v>0</v>
      </c>
      <c r="BF23" s="509">
        <v>0</v>
      </c>
      <c r="BG23" s="509">
        <v>0</v>
      </c>
      <c r="BH23" s="509">
        <v>0</v>
      </c>
      <c r="BI23" s="509">
        <v>0</v>
      </c>
      <c r="BJ23" s="509">
        <v>0</v>
      </c>
      <c r="BK23" s="509">
        <v>0</v>
      </c>
      <c r="BL23" s="509">
        <v>0</v>
      </c>
      <c r="BM23" s="509">
        <v>0</v>
      </c>
      <c r="BN23" s="509">
        <v>0</v>
      </c>
      <c r="BO23" s="509">
        <v>0</v>
      </c>
      <c r="BP23" s="509">
        <v>0</v>
      </c>
      <c r="BQ23" s="509">
        <v>0</v>
      </c>
      <c r="BR23" s="509">
        <v>0</v>
      </c>
      <c r="BS23" s="509">
        <v>0</v>
      </c>
      <c r="BT23" s="509">
        <v>0</v>
      </c>
      <c r="BU23" s="509">
        <v>0</v>
      </c>
      <c r="BV23" s="509">
        <v>0</v>
      </c>
      <c r="BW23" s="509">
        <v>0</v>
      </c>
      <c r="BX23" s="484">
        <v>0</v>
      </c>
      <c r="BY23" s="484">
        <v>0</v>
      </c>
      <c r="BZ23" s="484">
        <v>0</v>
      </c>
      <c r="CA23" s="484">
        <v>0</v>
      </c>
      <c r="CB23" s="484">
        <v>0</v>
      </c>
      <c r="CC23" s="484">
        <v>0</v>
      </c>
      <c r="CD23" s="484">
        <v>0</v>
      </c>
      <c r="CE23" s="484">
        <v>0</v>
      </c>
      <c r="CF23" s="484">
        <v>0</v>
      </c>
      <c r="CG23" s="485">
        <v>0</v>
      </c>
    </row>
    <row r="24" spans="1:85" x14ac:dyDescent="0.35">
      <c r="A24" s="506"/>
      <c r="B24" s="201" t="s">
        <v>886</v>
      </c>
      <c r="C24" s="62"/>
      <c r="D24" s="509">
        <v>0</v>
      </c>
      <c r="E24" s="509">
        <v>0</v>
      </c>
      <c r="F24" s="509">
        <v>0</v>
      </c>
      <c r="G24" s="509">
        <v>0</v>
      </c>
      <c r="H24" s="509">
        <v>0</v>
      </c>
      <c r="I24" s="509">
        <v>0</v>
      </c>
      <c r="J24" s="509">
        <v>0</v>
      </c>
      <c r="K24" s="509">
        <v>0</v>
      </c>
      <c r="L24" s="509">
        <v>0</v>
      </c>
      <c r="M24" s="509">
        <v>0</v>
      </c>
      <c r="N24" s="509">
        <v>0</v>
      </c>
      <c r="O24" s="509">
        <v>0</v>
      </c>
      <c r="P24" s="509">
        <v>0</v>
      </c>
      <c r="Q24" s="509">
        <v>0</v>
      </c>
      <c r="R24" s="509">
        <v>0</v>
      </c>
      <c r="S24" s="509">
        <v>0</v>
      </c>
      <c r="T24" s="509">
        <v>0</v>
      </c>
      <c r="U24" s="509">
        <v>0</v>
      </c>
      <c r="V24" s="509">
        <v>0</v>
      </c>
      <c r="W24" s="509">
        <v>0</v>
      </c>
      <c r="X24" s="509">
        <v>0</v>
      </c>
      <c r="Y24" s="509">
        <v>0</v>
      </c>
      <c r="Z24" s="509">
        <v>0</v>
      </c>
      <c r="AA24" s="509">
        <v>0</v>
      </c>
      <c r="AB24" s="509">
        <v>0</v>
      </c>
      <c r="AC24" s="509">
        <v>0</v>
      </c>
      <c r="AD24" s="509">
        <v>0</v>
      </c>
      <c r="AE24" s="509">
        <v>0</v>
      </c>
      <c r="AF24" s="509">
        <v>0</v>
      </c>
      <c r="AG24" s="509">
        <v>0</v>
      </c>
      <c r="AH24" s="509">
        <v>561</v>
      </c>
      <c r="AI24" s="509">
        <v>624</v>
      </c>
      <c r="AJ24" s="509">
        <v>729</v>
      </c>
      <c r="AK24" s="509">
        <v>924.13</v>
      </c>
      <c r="AL24" s="509">
        <v>941</v>
      </c>
      <c r="AM24" s="509">
        <v>985</v>
      </c>
      <c r="AN24" s="509">
        <v>1189</v>
      </c>
      <c r="AO24" s="509">
        <v>1371</v>
      </c>
      <c r="AP24" s="509">
        <v>1458</v>
      </c>
      <c r="AQ24" s="509">
        <v>1574</v>
      </c>
      <c r="AR24" s="509">
        <v>1853.9770000000001</v>
      </c>
      <c r="AS24" s="509">
        <v>2050.058</v>
      </c>
      <c r="AT24" s="509">
        <v>2305.1849999999999</v>
      </c>
      <c r="AU24" s="509">
        <v>2758</v>
      </c>
      <c r="AV24" s="509">
        <v>3728</v>
      </c>
      <c r="AW24" s="509">
        <v>3939</v>
      </c>
      <c r="AX24" s="509">
        <v>3969</v>
      </c>
      <c r="AY24" s="509">
        <v>3888</v>
      </c>
      <c r="AZ24" s="509">
        <v>3815</v>
      </c>
      <c r="BA24" s="509">
        <v>3773</v>
      </c>
      <c r="BB24" s="509">
        <v>3619</v>
      </c>
      <c r="BC24" s="509">
        <v>3781</v>
      </c>
      <c r="BD24" s="509">
        <v>4095</v>
      </c>
      <c r="BE24" s="509">
        <v>4486</v>
      </c>
      <c r="BF24" s="509">
        <v>4484</v>
      </c>
      <c r="BG24" s="509">
        <v>2515.0819999999999</v>
      </c>
      <c r="BH24" s="509">
        <v>128.69800000000001</v>
      </c>
      <c r="BI24" s="509">
        <v>82.284999999999997</v>
      </c>
      <c r="BJ24" s="509">
        <v>86.180999999999997</v>
      </c>
      <c r="BK24" s="509">
        <v>88.078000000000003</v>
      </c>
      <c r="BL24" s="509">
        <v>90.198999999999998</v>
      </c>
      <c r="BM24" s="509">
        <v>96.241</v>
      </c>
      <c r="BN24" s="509">
        <v>0</v>
      </c>
      <c r="BO24" s="509">
        <v>0</v>
      </c>
      <c r="BP24" s="509">
        <v>0</v>
      </c>
      <c r="BQ24" s="509">
        <v>0</v>
      </c>
      <c r="BR24" s="509">
        <v>0</v>
      </c>
      <c r="BS24" s="509">
        <v>0</v>
      </c>
      <c r="BT24" s="509">
        <v>0</v>
      </c>
      <c r="BU24" s="509">
        <v>0</v>
      </c>
      <c r="BV24" s="509">
        <v>0</v>
      </c>
      <c r="BW24" s="509">
        <v>0</v>
      </c>
      <c r="BX24" s="484">
        <v>0</v>
      </c>
      <c r="BY24" s="484">
        <v>0</v>
      </c>
      <c r="BZ24" s="484">
        <v>0</v>
      </c>
      <c r="CA24" s="484">
        <v>0</v>
      </c>
      <c r="CB24" s="484">
        <v>0</v>
      </c>
      <c r="CC24" s="484">
        <v>0</v>
      </c>
      <c r="CD24" s="484">
        <v>0</v>
      </c>
      <c r="CE24" s="484">
        <v>0</v>
      </c>
      <c r="CF24" s="484">
        <v>0</v>
      </c>
      <c r="CG24" s="485">
        <v>0</v>
      </c>
    </row>
    <row r="25" spans="1:85" s="42" customFormat="1" x14ac:dyDescent="0.35">
      <c r="B25" s="201" t="s">
        <v>797</v>
      </c>
      <c r="C25" s="62"/>
      <c r="D25" s="509">
        <v>0</v>
      </c>
      <c r="E25" s="509">
        <v>0</v>
      </c>
      <c r="F25" s="509">
        <v>0</v>
      </c>
      <c r="G25" s="509">
        <v>0</v>
      </c>
      <c r="H25" s="509">
        <v>0</v>
      </c>
      <c r="I25" s="509">
        <v>0</v>
      </c>
      <c r="J25" s="509">
        <v>0</v>
      </c>
      <c r="K25" s="509">
        <v>0</v>
      </c>
      <c r="L25" s="509">
        <v>0</v>
      </c>
      <c r="M25" s="509">
        <v>0</v>
      </c>
      <c r="N25" s="509">
        <v>0</v>
      </c>
      <c r="O25" s="509">
        <v>0</v>
      </c>
      <c r="P25" s="509">
        <v>0</v>
      </c>
      <c r="Q25" s="509">
        <v>0</v>
      </c>
      <c r="R25" s="509">
        <v>0</v>
      </c>
      <c r="S25" s="509">
        <v>0</v>
      </c>
      <c r="T25" s="509">
        <v>0</v>
      </c>
      <c r="U25" s="509">
        <v>0</v>
      </c>
      <c r="V25" s="509">
        <v>0</v>
      </c>
      <c r="W25" s="509">
        <v>0</v>
      </c>
      <c r="X25" s="509">
        <v>0</v>
      </c>
      <c r="Y25" s="509">
        <v>0</v>
      </c>
      <c r="Z25" s="509">
        <v>0</v>
      </c>
      <c r="AA25" s="509">
        <v>0</v>
      </c>
      <c r="AB25" s="509">
        <v>0</v>
      </c>
      <c r="AC25" s="509">
        <v>0</v>
      </c>
      <c r="AD25" s="509">
        <v>0</v>
      </c>
      <c r="AE25" s="509">
        <v>0</v>
      </c>
      <c r="AF25" s="509">
        <v>0</v>
      </c>
      <c r="AG25" s="509">
        <v>0</v>
      </c>
      <c r="AH25" s="509">
        <v>99</v>
      </c>
      <c r="AI25" s="509">
        <v>112</v>
      </c>
      <c r="AJ25" s="509">
        <v>131</v>
      </c>
      <c r="AK25" s="509">
        <v>151</v>
      </c>
      <c r="AL25" s="509">
        <v>198</v>
      </c>
      <c r="AM25" s="509">
        <v>233</v>
      </c>
      <c r="AN25" s="509">
        <v>270</v>
      </c>
      <c r="AO25" s="509">
        <v>331</v>
      </c>
      <c r="AP25" s="509">
        <v>412</v>
      </c>
      <c r="AQ25" s="509">
        <v>449</v>
      </c>
      <c r="AR25" s="509">
        <v>590</v>
      </c>
      <c r="AS25" s="509">
        <v>704</v>
      </c>
      <c r="AT25" s="509">
        <v>918.399</v>
      </c>
      <c r="AU25" s="509">
        <v>1130</v>
      </c>
      <c r="AV25" s="509">
        <v>1632</v>
      </c>
      <c r="AW25" s="509">
        <v>2094</v>
      </c>
      <c r="AX25" s="509">
        <v>2473</v>
      </c>
      <c r="AY25" s="509">
        <v>2858</v>
      </c>
      <c r="AZ25" s="509">
        <v>3010</v>
      </c>
      <c r="BA25" s="509">
        <v>3163</v>
      </c>
      <c r="BB25" s="509">
        <v>3396</v>
      </c>
      <c r="BC25" s="509">
        <v>3604</v>
      </c>
      <c r="BD25" s="509">
        <v>3952</v>
      </c>
      <c r="BE25" s="509">
        <v>4332</v>
      </c>
      <c r="BF25" s="509">
        <v>4346</v>
      </c>
      <c r="BG25" s="509">
        <v>4567</v>
      </c>
      <c r="BH25" s="509">
        <v>4659</v>
      </c>
      <c r="BI25" s="509">
        <v>4720</v>
      </c>
      <c r="BJ25" s="509">
        <v>4790</v>
      </c>
      <c r="BK25" s="509">
        <v>5049</v>
      </c>
      <c r="BL25" s="509">
        <v>5055</v>
      </c>
      <c r="BM25" s="509">
        <v>5136</v>
      </c>
      <c r="BN25" s="509">
        <v>0</v>
      </c>
      <c r="BO25" s="509">
        <v>0</v>
      </c>
      <c r="BP25" s="509">
        <v>0</v>
      </c>
      <c r="BQ25" s="509">
        <v>0</v>
      </c>
      <c r="BR25" s="509">
        <v>0</v>
      </c>
      <c r="BS25" s="509">
        <v>0</v>
      </c>
      <c r="BT25" s="509">
        <v>0</v>
      </c>
      <c r="BU25" s="509">
        <v>0</v>
      </c>
      <c r="BV25" s="509">
        <v>0</v>
      </c>
      <c r="BW25" s="509">
        <v>0</v>
      </c>
      <c r="BX25" s="484">
        <v>0</v>
      </c>
      <c r="BY25" s="484">
        <v>0</v>
      </c>
      <c r="BZ25" s="484">
        <v>0</v>
      </c>
      <c r="CA25" s="484">
        <v>0</v>
      </c>
      <c r="CB25" s="484">
        <v>0</v>
      </c>
      <c r="CC25" s="484">
        <v>0</v>
      </c>
      <c r="CD25" s="484">
        <v>0</v>
      </c>
      <c r="CE25" s="484">
        <v>0</v>
      </c>
      <c r="CF25" s="484">
        <v>0</v>
      </c>
      <c r="CG25" s="485">
        <v>0</v>
      </c>
    </row>
    <row r="26" spans="1:85" s="42" customFormat="1" x14ac:dyDescent="0.35">
      <c r="B26" s="201" t="s">
        <v>887</v>
      </c>
      <c r="C26" s="62"/>
      <c r="D26" s="509">
        <v>0</v>
      </c>
      <c r="E26" s="509">
        <v>0</v>
      </c>
      <c r="F26" s="509">
        <v>0</v>
      </c>
      <c r="G26" s="509">
        <v>0</v>
      </c>
      <c r="H26" s="509">
        <v>0</v>
      </c>
      <c r="I26" s="509">
        <v>0</v>
      </c>
      <c r="J26" s="509">
        <v>0</v>
      </c>
      <c r="K26" s="509">
        <v>0</v>
      </c>
      <c r="L26" s="509">
        <v>0</v>
      </c>
      <c r="M26" s="509">
        <v>0</v>
      </c>
      <c r="N26" s="509">
        <v>0</v>
      </c>
      <c r="O26" s="509">
        <v>0</v>
      </c>
      <c r="P26" s="509">
        <v>0</v>
      </c>
      <c r="Q26" s="509">
        <v>0</v>
      </c>
      <c r="R26" s="509">
        <v>0</v>
      </c>
      <c r="S26" s="509">
        <v>0</v>
      </c>
      <c r="T26" s="509">
        <v>0</v>
      </c>
      <c r="U26" s="509">
        <v>0</v>
      </c>
      <c r="V26" s="509">
        <v>0</v>
      </c>
      <c r="W26" s="509">
        <v>0</v>
      </c>
      <c r="X26" s="509">
        <v>0</v>
      </c>
      <c r="Y26" s="509">
        <v>0</v>
      </c>
      <c r="Z26" s="509">
        <v>0</v>
      </c>
      <c r="AA26" s="509">
        <v>0</v>
      </c>
      <c r="AB26" s="509">
        <v>0</v>
      </c>
      <c r="AC26" s="509">
        <v>0</v>
      </c>
      <c r="AD26" s="509">
        <v>0</v>
      </c>
      <c r="AE26" s="509">
        <v>0</v>
      </c>
      <c r="AF26" s="509">
        <v>0</v>
      </c>
      <c r="AG26" s="509">
        <v>0</v>
      </c>
      <c r="AH26" s="509">
        <v>334</v>
      </c>
      <c r="AI26" s="509">
        <v>355</v>
      </c>
      <c r="AJ26" s="509">
        <v>436</v>
      </c>
      <c r="AK26" s="509">
        <v>564.62</v>
      </c>
      <c r="AL26" s="509">
        <v>780</v>
      </c>
      <c r="AM26" s="509">
        <v>956</v>
      </c>
      <c r="AN26" s="509">
        <v>1086</v>
      </c>
      <c r="AO26" s="509">
        <v>1313</v>
      </c>
      <c r="AP26" s="509">
        <v>1483</v>
      </c>
      <c r="AQ26" s="509">
        <v>1596</v>
      </c>
      <c r="AR26" s="509">
        <v>1762</v>
      </c>
      <c r="AS26" s="509">
        <v>1930</v>
      </c>
      <c r="AT26" s="509">
        <v>2286.4560000000001</v>
      </c>
      <c r="AU26" s="509">
        <v>2860</v>
      </c>
      <c r="AV26" s="509">
        <v>3448</v>
      </c>
      <c r="AW26" s="509">
        <v>3735</v>
      </c>
      <c r="AX26" s="509">
        <v>4051</v>
      </c>
      <c r="AY26" s="509">
        <v>4265</v>
      </c>
      <c r="AZ26" s="509">
        <v>4313</v>
      </c>
      <c r="BA26" s="509">
        <v>4106</v>
      </c>
      <c r="BB26" s="509">
        <v>3941</v>
      </c>
      <c r="BC26" s="509">
        <v>3963</v>
      </c>
      <c r="BD26" s="509">
        <v>4334</v>
      </c>
      <c r="BE26" s="509">
        <v>4520</v>
      </c>
      <c r="BF26" s="509">
        <v>4626</v>
      </c>
      <c r="BG26" s="509">
        <v>4854</v>
      </c>
      <c r="BH26" s="509">
        <v>4452</v>
      </c>
      <c r="BI26" s="509">
        <v>3786</v>
      </c>
      <c r="BJ26" s="509">
        <v>3415</v>
      </c>
      <c r="BK26" s="509">
        <v>3313</v>
      </c>
      <c r="BL26" s="509">
        <v>3060</v>
      </c>
      <c r="BM26" s="509">
        <v>2782</v>
      </c>
      <c r="BN26" s="509">
        <v>0</v>
      </c>
      <c r="BO26" s="509">
        <v>0</v>
      </c>
      <c r="BP26" s="509">
        <v>0</v>
      </c>
      <c r="BQ26" s="509">
        <v>0</v>
      </c>
      <c r="BR26" s="509">
        <v>0</v>
      </c>
      <c r="BS26" s="509">
        <v>0</v>
      </c>
      <c r="BT26" s="509">
        <v>0</v>
      </c>
      <c r="BU26" s="509">
        <v>0</v>
      </c>
      <c r="BV26" s="509">
        <v>0</v>
      </c>
      <c r="BW26" s="509">
        <v>0</v>
      </c>
      <c r="BX26" s="484">
        <v>0</v>
      </c>
      <c r="BY26" s="484">
        <v>0</v>
      </c>
      <c r="BZ26" s="484">
        <v>0</v>
      </c>
      <c r="CA26" s="484">
        <v>0</v>
      </c>
      <c r="CB26" s="484">
        <v>0</v>
      </c>
      <c r="CC26" s="484">
        <v>0</v>
      </c>
      <c r="CD26" s="484">
        <v>0</v>
      </c>
      <c r="CE26" s="484">
        <v>0</v>
      </c>
      <c r="CF26" s="484">
        <v>0</v>
      </c>
      <c r="CG26" s="485">
        <v>0</v>
      </c>
    </row>
    <row r="27" spans="1:85" s="42" customFormat="1" x14ac:dyDescent="0.35">
      <c r="B27" s="201" t="s">
        <v>888</v>
      </c>
      <c r="C27" s="62"/>
      <c r="D27" s="509">
        <v>0</v>
      </c>
      <c r="E27" s="509">
        <v>0</v>
      </c>
      <c r="F27" s="509">
        <v>0</v>
      </c>
      <c r="G27" s="509">
        <v>0</v>
      </c>
      <c r="H27" s="509">
        <v>0</v>
      </c>
      <c r="I27" s="509">
        <v>0</v>
      </c>
      <c r="J27" s="509">
        <v>0</v>
      </c>
      <c r="K27" s="509">
        <v>0</v>
      </c>
      <c r="L27" s="509">
        <v>0</v>
      </c>
      <c r="M27" s="509">
        <v>0</v>
      </c>
      <c r="N27" s="509">
        <v>0</v>
      </c>
      <c r="O27" s="509">
        <v>0</v>
      </c>
      <c r="P27" s="509">
        <v>0</v>
      </c>
      <c r="Q27" s="509">
        <v>0</v>
      </c>
      <c r="R27" s="509">
        <v>0</v>
      </c>
      <c r="S27" s="509">
        <v>0</v>
      </c>
      <c r="T27" s="509">
        <v>0</v>
      </c>
      <c r="U27" s="509">
        <v>0</v>
      </c>
      <c r="V27" s="509">
        <v>0</v>
      </c>
      <c r="W27" s="509">
        <v>0</v>
      </c>
      <c r="X27" s="509">
        <v>0</v>
      </c>
      <c r="Y27" s="509">
        <v>0</v>
      </c>
      <c r="Z27" s="509">
        <v>0</v>
      </c>
      <c r="AA27" s="509">
        <v>0</v>
      </c>
      <c r="AB27" s="509">
        <v>0</v>
      </c>
      <c r="AC27" s="509">
        <v>0</v>
      </c>
      <c r="AD27" s="509">
        <v>0</v>
      </c>
      <c r="AE27" s="509">
        <v>0</v>
      </c>
      <c r="AF27" s="509">
        <v>0</v>
      </c>
      <c r="AG27" s="509">
        <v>0</v>
      </c>
      <c r="AH27" s="509">
        <v>31</v>
      </c>
      <c r="AI27" s="509">
        <v>34</v>
      </c>
      <c r="AJ27" s="509">
        <v>41</v>
      </c>
      <c r="AK27" s="509">
        <v>47</v>
      </c>
      <c r="AL27" s="509">
        <v>61</v>
      </c>
      <c r="AM27" s="509">
        <v>72</v>
      </c>
      <c r="AN27" s="509">
        <v>83</v>
      </c>
      <c r="AO27" s="509">
        <v>101</v>
      </c>
      <c r="AP27" s="509">
        <v>127</v>
      </c>
      <c r="AQ27" s="509">
        <v>138</v>
      </c>
      <c r="AR27" s="509">
        <v>182</v>
      </c>
      <c r="AS27" s="509">
        <v>198</v>
      </c>
      <c r="AT27" s="509">
        <v>163.59299999999999</v>
      </c>
      <c r="AU27" s="509">
        <v>269</v>
      </c>
      <c r="AV27" s="509">
        <v>267</v>
      </c>
      <c r="AW27" s="509">
        <v>264</v>
      </c>
      <c r="AX27" s="509">
        <v>285</v>
      </c>
      <c r="AY27" s="509">
        <v>364</v>
      </c>
      <c r="AZ27" s="509">
        <v>497</v>
      </c>
      <c r="BA27" s="509">
        <v>516</v>
      </c>
      <c r="BB27" s="509">
        <v>452</v>
      </c>
      <c r="BC27" s="509">
        <v>447</v>
      </c>
      <c r="BD27" s="509">
        <v>448</v>
      </c>
      <c r="BE27" s="509">
        <v>437</v>
      </c>
      <c r="BF27" s="509">
        <v>427</v>
      </c>
      <c r="BG27" s="509">
        <v>438</v>
      </c>
      <c r="BH27" s="509">
        <v>407</v>
      </c>
      <c r="BI27" s="509">
        <v>308</v>
      </c>
      <c r="BJ27" s="509">
        <v>304</v>
      </c>
      <c r="BK27" s="509">
        <v>348</v>
      </c>
      <c r="BL27" s="509">
        <v>267</v>
      </c>
      <c r="BM27" s="509">
        <v>75</v>
      </c>
      <c r="BN27" s="509">
        <v>0</v>
      </c>
      <c r="BO27" s="509">
        <v>0</v>
      </c>
      <c r="BP27" s="509">
        <v>0</v>
      </c>
      <c r="BQ27" s="509">
        <v>0</v>
      </c>
      <c r="BR27" s="509">
        <v>0</v>
      </c>
      <c r="BS27" s="509">
        <v>0</v>
      </c>
      <c r="BT27" s="509">
        <v>0</v>
      </c>
      <c r="BU27" s="509">
        <v>0</v>
      </c>
      <c r="BV27" s="509">
        <v>0</v>
      </c>
      <c r="BW27" s="509">
        <v>0</v>
      </c>
      <c r="BX27" s="484">
        <v>0</v>
      </c>
      <c r="BY27" s="484">
        <v>0</v>
      </c>
      <c r="BZ27" s="484">
        <v>0</v>
      </c>
      <c r="CA27" s="484">
        <v>0</v>
      </c>
      <c r="CB27" s="484">
        <v>0</v>
      </c>
      <c r="CC27" s="484">
        <v>0</v>
      </c>
      <c r="CD27" s="484">
        <v>0</v>
      </c>
      <c r="CE27" s="484">
        <v>0</v>
      </c>
      <c r="CF27" s="484">
        <v>0</v>
      </c>
      <c r="CG27" s="485">
        <v>0</v>
      </c>
    </row>
    <row r="28" spans="1:85" s="42" customFormat="1" x14ac:dyDescent="0.35">
      <c r="B28" s="292" t="s">
        <v>889</v>
      </c>
      <c r="C28" s="486"/>
      <c r="D28" s="509">
        <v>0</v>
      </c>
      <c r="E28" s="509">
        <v>0</v>
      </c>
      <c r="F28" s="509">
        <v>0</v>
      </c>
      <c r="G28" s="509">
        <v>0</v>
      </c>
      <c r="H28" s="509">
        <v>0</v>
      </c>
      <c r="I28" s="509">
        <v>0</v>
      </c>
      <c r="J28" s="509">
        <v>0</v>
      </c>
      <c r="K28" s="509">
        <v>0</v>
      </c>
      <c r="L28" s="509">
        <v>0</v>
      </c>
      <c r="M28" s="509">
        <v>0</v>
      </c>
      <c r="N28" s="509">
        <v>0</v>
      </c>
      <c r="O28" s="509">
        <v>0</v>
      </c>
      <c r="P28" s="509">
        <v>0</v>
      </c>
      <c r="Q28" s="509">
        <v>0</v>
      </c>
      <c r="R28" s="509">
        <v>0</v>
      </c>
      <c r="S28" s="509">
        <v>0</v>
      </c>
      <c r="T28" s="509">
        <v>0</v>
      </c>
      <c r="U28" s="509">
        <v>0</v>
      </c>
      <c r="V28" s="509">
        <v>0</v>
      </c>
      <c r="W28" s="509">
        <v>0</v>
      </c>
      <c r="X28" s="509">
        <v>0</v>
      </c>
      <c r="Y28" s="509">
        <v>0</v>
      </c>
      <c r="Z28" s="509">
        <v>0</v>
      </c>
      <c r="AA28" s="509">
        <v>0</v>
      </c>
      <c r="AB28" s="509">
        <v>0</v>
      </c>
      <c r="AC28" s="509">
        <v>0</v>
      </c>
      <c r="AD28" s="509">
        <v>0</v>
      </c>
      <c r="AE28" s="509">
        <v>0</v>
      </c>
      <c r="AF28" s="509">
        <v>0</v>
      </c>
      <c r="AG28" s="509">
        <v>0</v>
      </c>
      <c r="AH28" s="509">
        <v>21</v>
      </c>
      <c r="AI28" s="509">
        <v>27</v>
      </c>
      <c r="AJ28" s="509">
        <v>34</v>
      </c>
      <c r="AK28" s="509">
        <v>46.26</v>
      </c>
      <c r="AL28" s="509">
        <v>65</v>
      </c>
      <c r="AM28" s="509">
        <v>89</v>
      </c>
      <c r="AN28" s="509">
        <v>112</v>
      </c>
      <c r="AO28" s="509">
        <v>116</v>
      </c>
      <c r="AP28" s="509">
        <v>149</v>
      </c>
      <c r="AQ28" s="509">
        <v>214</v>
      </c>
      <c r="AR28" s="509">
        <v>149</v>
      </c>
      <c r="AS28" s="509">
        <v>162</v>
      </c>
      <c r="AT28" s="509">
        <v>281.07400000000001</v>
      </c>
      <c r="AU28" s="509">
        <v>429.02289951173043</v>
      </c>
      <c r="AV28" s="509">
        <v>335.98800000000119</v>
      </c>
      <c r="AW28" s="509">
        <v>340.62299999999959</v>
      </c>
      <c r="AX28" s="509">
        <v>426.04799999999886</v>
      </c>
      <c r="AY28" s="509">
        <v>494.53299999999945</v>
      </c>
      <c r="AZ28" s="509">
        <v>450.69499999999999</v>
      </c>
      <c r="BA28" s="509">
        <v>407.31700000000092</v>
      </c>
      <c r="BB28" s="509">
        <v>382.68999999999869</v>
      </c>
      <c r="BC28" s="509">
        <v>287.32200000000012</v>
      </c>
      <c r="BD28" s="509">
        <v>292.22699999999895</v>
      </c>
      <c r="BE28" s="509">
        <v>325.9071194121716</v>
      </c>
      <c r="BF28" s="509">
        <v>354.31471095259985</v>
      </c>
      <c r="BG28" s="509">
        <v>484.93625241992959</v>
      </c>
      <c r="BH28" s="509">
        <v>382.21499999999997</v>
      </c>
      <c r="BI28" s="509">
        <v>253.7110046050002</v>
      </c>
      <c r="BJ28" s="509">
        <v>243.58984891</v>
      </c>
      <c r="BK28" s="509">
        <v>229.90786925876637</v>
      </c>
      <c r="BL28" s="509">
        <v>212.53440938999847</v>
      </c>
      <c r="BM28" s="509">
        <v>284.51897782000015</v>
      </c>
      <c r="BN28" s="509">
        <v>0</v>
      </c>
      <c r="BO28" s="509">
        <v>0</v>
      </c>
      <c r="BP28" s="509">
        <v>0</v>
      </c>
      <c r="BQ28" s="509">
        <v>0</v>
      </c>
      <c r="BR28" s="509">
        <v>0</v>
      </c>
      <c r="BS28" s="509">
        <v>0</v>
      </c>
      <c r="BT28" s="509">
        <v>0</v>
      </c>
      <c r="BU28" s="509">
        <v>0</v>
      </c>
      <c r="BV28" s="509">
        <v>0</v>
      </c>
      <c r="BW28" s="509">
        <v>0</v>
      </c>
      <c r="BX28" s="484">
        <v>0</v>
      </c>
      <c r="BY28" s="484">
        <v>0</v>
      </c>
      <c r="BZ28" s="484">
        <v>0</v>
      </c>
      <c r="CA28" s="484">
        <v>0</v>
      </c>
      <c r="CB28" s="484">
        <v>0</v>
      </c>
      <c r="CC28" s="484">
        <v>0</v>
      </c>
      <c r="CD28" s="484">
        <v>0</v>
      </c>
      <c r="CE28" s="484">
        <v>0</v>
      </c>
      <c r="CF28" s="484">
        <v>0</v>
      </c>
      <c r="CG28" s="485">
        <v>0</v>
      </c>
    </row>
    <row r="29" spans="1:85" s="42" customFormat="1" ht="25.5" customHeight="1" x14ac:dyDescent="0.35">
      <c r="B29" s="201" t="s">
        <v>879</v>
      </c>
      <c r="C29" s="64"/>
      <c r="D29" s="509">
        <f t="shared" ref="D29:AI29" si="18">SUM(D30:D35)</f>
        <v>0</v>
      </c>
      <c r="E29" s="509">
        <f t="shared" si="18"/>
        <v>0</v>
      </c>
      <c r="F29" s="509">
        <f t="shared" si="18"/>
        <v>0</v>
      </c>
      <c r="G29" s="509">
        <f t="shared" si="18"/>
        <v>0</v>
      </c>
      <c r="H29" s="509">
        <f t="shared" si="18"/>
        <v>0</v>
      </c>
      <c r="I29" s="509">
        <f t="shared" si="18"/>
        <v>0</v>
      </c>
      <c r="J29" s="509">
        <f t="shared" si="18"/>
        <v>0</v>
      </c>
      <c r="K29" s="509">
        <f t="shared" si="18"/>
        <v>0</v>
      </c>
      <c r="L29" s="509">
        <f t="shared" si="18"/>
        <v>0</v>
      </c>
      <c r="M29" s="509">
        <f t="shared" si="18"/>
        <v>0</v>
      </c>
      <c r="N29" s="509">
        <f t="shared" si="18"/>
        <v>0</v>
      </c>
      <c r="O29" s="509">
        <f t="shared" si="18"/>
        <v>0</v>
      </c>
      <c r="P29" s="509">
        <f t="shared" si="18"/>
        <v>0</v>
      </c>
      <c r="Q29" s="509">
        <f t="shared" si="18"/>
        <v>0</v>
      </c>
      <c r="R29" s="509">
        <f t="shared" si="18"/>
        <v>0</v>
      </c>
      <c r="S29" s="509">
        <f t="shared" si="18"/>
        <v>0</v>
      </c>
      <c r="T29" s="509">
        <f t="shared" si="18"/>
        <v>0</v>
      </c>
      <c r="U29" s="509">
        <f t="shared" si="18"/>
        <v>0</v>
      </c>
      <c r="V29" s="509">
        <f t="shared" si="18"/>
        <v>0</v>
      </c>
      <c r="W29" s="509">
        <f t="shared" si="18"/>
        <v>0</v>
      </c>
      <c r="X29" s="509">
        <f t="shared" si="18"/>
        <v>0</v>
      </c>
      <c r="Y29" s="509">
        <f t="shared" si="18"/>
        <v>0</v>
      </c>
      <c r="Z29" s="509">
        <f t="shared" si="18"/>
        <v>0</v>
      </c>
      <c r="AA29" s="509">
        <f t="shared" si="18"/>
        <v>0</v>
      </c>
      <c r="AB29" s="509">
        <f t="shared" si="18"/>
        <v>0</v>
      </c>
      <c r="AC29" s="509">
        <f t="shared" si="18"/>
        <v>0</v>
      </c>
      <c r="AD29" s="509">
        <f t="shared" si="18"/>
        <v>0</v>
      </c>
      <c r="AE29" s="509">
        <f t="shared" si="18"/>
        <v>0</v>
      </c>
      <c r="AF29" s="509">
        <f t="shared" si="18"/>
        <v>0</v>
      </c>
      <c r="AG29" s="509">
        <f t="shared" si="18"/>
        <v>0</v>
      </c>
      <c r="AH29" s="509">
        <f t="shared" si="18"/>
        <v>287.50626379634298</v>
      </c>
      <c r="AI29" s="509">
        <f t="shared" si="18"/>
        <v>302.08045600000003</v>
      </c>
      <c r="AJ29" s="509">
        <f t="shared" ref="AJ29:BO29" si="19">SUM(AJ30:AJ35)</f>
        <v>395.88564615384615</v>
      </c>
      <c r="AK29" s="509">
        <f t="shared" si="19"/>
        <v>564.3645305</v>
      </c>
      <c r="AL29" s="509">
        <f t="shared" si="19"/>
        <v>755.4666057500001</v>
      </c>
      <c r="AM29" s="509">
        <f t="shared" si="19"/>
        <v>882.96256549999987</v>
      </c>
      <c r="AN29" s="509">
        <f t="shared" si="19"/>
        <v>1020.7705977499999</v>
      </c>
      <c r="AO29" s="509">
        <f t="shared" si="19"/>
        <v>1172.1197127142857</v>
      </c>
      <c r="AP29" s="509">
        <f t="shared" si="19"/>
        <v>1245.5755610666668</v>
      </c>
      <c r="AQ29" s="509">
        <f t="shared" si="19"/>
        <v>1291.2906329999998</v>
      </c>
      <c r="AR29" s="509">
        <f t="shared" si="19"/>
        <v>1322.3629533333335</v>
      </c>
      <c r="AS29" s="509">
        <f t="shared" si="19"/>
        <v>1417.252283333333</v>
      </c>
      <c r="AT29" s="509">
        <f t="shared" si="19"/>
        <v>1601.3146243333333</v>
      </c>
      <c r="AU29" s="509">
        <f t="shared" si="19"/>
        <v>2084.0561549999998</v>
      </c>
      <c r="AV29" s="509">
        <f t="shared" si="19"/>
        <v>2588.9620103333332</v>
      </c>
      <c r="AW29" s="509">
        <f t="shared" si="19"/>
        <v>2871.8776219999995</v>
      </c>
      <c r="AX29" s="509">
        <f t="shared" si="19"/>
        <v>2785.9169999999999</v>
      </c>
      <c r="AY29" s="509">
        <f t="shared" si="19"/>
        <v>2744.35</v>
      </c>
      <c r="AZ29" s="509">
        <f t="shared" si="19"/>
        <v>2438.2424801734269</v>
      </c>
      <c r="BA29" s="509">
        <f t="shared" si="19"/>
        <v>2154.4810000000002</v>
      </c>
      <c r="BB29" s="509">
        <f t="shared" si="19"/>
        <v>2160.527</v>
      </c>
      <c r="BC29" s="509">
        <f t="shared" si="19"/>
        <v>2384.0059999999999</v>
      </c>
      <c r="BD29" s="509">
        <f t="shared" si="19"/>
        <v>2944.4639999999999</v>
      </c>
      <c r="BE29" s="509">
        <f t="shared" si="19"/>
        <v>3325.067</v>
      </c>
      <c r="BF29" s="509">
        <f t="shared" si="19"/>
        <v>3655.0069999999996</v>
      </c>
      <c r="BG29" s="509">
        <f t="shared" si="19"/>
        <v>3752.7889999999998</v>
      </c>
      <c r="BH29" s="509">
        <f t="shared" si="19"/>
        <v>3278.0000000000005</v>
      </c>
      <c r="BI29" s="509">
        <f t="shared" si="19"/>
        <v>2525.9999999999995</v>
      </c>
      <c r="BJ29" s="509">
        <f t="shared" si="19"/>
        <v>2050</v>
      </c>
      <c r="BK29" s="509">
        <f t="shared" si="19"/>
        <v>1737.5119804834528</v>
      </c>
      <c r="BL29" s="509">
        <f t="shared" si="19"/>
        <v>1455.6900798477316</v>
      </c>
      <c r="BM29" s="509">
        <f t="shared" si="19"/>
        <v>877.14850322825873</v>
      </c>
      <c r="BN29" s="509">
        <f t="shared" si="19"/>
        <v>0</v>
      </c>
      <c r="BO29" s="509">
        <f t="shared" si="19"/>
        <v>0</v>
      </c>
      <c r="BP29" s="509">
        <f t="shared" ref="BP29:CG29" si="20">SUM(BP30:BP35)</f>
        <v>0</v>
      </c>
      <c r="BQ29" s="509">
        <f t="shared" si="20"/>
        <v>0</v>
      </c>
      <c r="BR29" s="509">
        <f t="shared" si="20"/>
        <v>0</v>
      </c>
      <c r="BS29" s="509">
        <f t="shared" si="20"/>
        <v>0</v>
      </c>
      <c r="BT29" s="509">
        <f t="shared" si="20"/>
        <v>0</v>
      </c>
      <c r="BU29" s="509">
        <f t="shared" si="20"/>
        <v>0</v>
      </c>
      <c r="BV29" s="509">
        <f t="shared" si="20"/>
        <v>0</v>
      </c>
      <c r="BW29" s="509">
        <f t="shared" si="20"/>
        <v>0</v>
      </c>
      <c r="BX29" s="484">
        <f t="shared" si="20"/>
        <v>0</v>
      </c>
      <c r="BY29" s="484">
        <f t="shared" si="20"/>
        <v>0</v>
      </c>
      <c r="BZ29" s="484">
        <f t="shared" si="20"/>
        <v>0</v>
      </c>
      <c r="CA29" s="484">
        <f t="shared" si="20"/>
        <v>0</v>
      </c>
      <c r="CB29" s="484">
        <f t="shared" si="20"/>
        <v>0</v>
      </c>
      <c r="CC29" s="484">
        <f t="shared" si="20"/>
        <v>0</v>
      </c>
      <c r="CD29" s="484">
        <f t="shared" si="20"/>
        <v>0</v>
      </c>
      <c r="CE29" s="484">
        <f t="shared" si="20"/>
        <v>0</v>
      </c>
      <c r="CF29" s="484">
        <f t="shared" si="20"/>
        <v>0</v>
      </c>
      <c r="CG29" s="485">
        <f t="shared" si="20"/>
        <v>0</v>
      </c>
    </row>
    <row r="30" spans="1:85" s="42" customFormat="1" x14ac:dyDescent="0.35">
      <c r="B30" s="302" t="s">
        <v>885</v>
      </c>
      <c r="C30" s="62"/>
      <c r="D30" s="509">
        <v>0</v>
      </c>
      <c r="E30" s="509">
        <v>0</v>
      </c>
      <c r="F30" s="509">
        <v>0</v>
      </c>
      <c r="G30" s="509">
        <v>0</v>
      </c>
      <c r="H30" s="509">
        <v>0</v>
      </c>
      <c r="I30" s="509">
        <v>0</v>
      </c>
      <c r="J30" s="509">
        <v>0</v>
      </c>
      <c r="K30" s="509">
        <v>0</v>
      </c>
      <c r="L30" s="509">
        <v>0</v>
      </c>
      <c r="M30" s="509">
        <v>0</v>
      </c>
      <c r="N30" s="509">
        <v>0</v>
      </c>
      <c r="O30" s="509">
        <v>0</v>
      </c>
      <c r="P30" s="509">
        <v>0</v>
      </c>
      <c r="Q30" s="509">
        <v>0</v>
      </c>
      <c r="R30" s="509">
        <v>0</v>
      </c>
      <c r="S30" s="509">
        <v>0</v>
      </c>
      <c r="T30" s="509">
        <v>0</v>
      </c>
      <c r="U30" s="509">
        <v>0</v>
      </c>
      <c r="V30" s="509">
        <v>0</v>
      </c>
      <c r="W30" s="509">
        <v>0</v>
      </c>
      <c r="X30" s="509">
        <v>0</v>
      </c>
      <c r="Y30" s="509">
        <v>0</v>
      </c>
      <c r="Z30" s="509">
        <v>0</v>
      </c>
      <c r="AA30" s="509">
        <v>0</v>
      </c>
      <c r="AB30" s="509">
        <v>0</v>
      </c>
      <c r="AC30" s="509">
        <v>0</v>
      </c>
      <c r="AD30" s="509">
        <v>0</v>
      </c>
      <c r="AE30" s="509">
        <v>0</v>
      </c>
      <c r="AF30" s="509">
        <v>0</v>
      </c>
      <c r="AG30" s="509">
        <v>0</v>
      </c>
      <c r="AH30" s="509">
        <v>93.471266166347988</v>
      </c>
      <c r="AI30" s="509">
        <v>94.923246999999989</v>
      </c>
      <c r="AJ30" s="509">
        <v>133.38773399999999</v>
      </c>
      <c r="AK30" s="509">
        <v>247.07490900000002</v>
      </c>
      <c r="AL30" s="509">
        <v>357.58954</v>
      </c>
      <c r="AM30" s="509">
        <v>431.42880574999998</v>
      </c>
      <c r="AN30" s="509">
        <v>509.44051474999986</v>
      </c>
      <c r="AO30" s="509">
        <v>568.12316771428561</v>
      </c>
      <c r="AP30" s="509">
        <v>574.2704686666666</v>
      </c>
      <c r="AQ30" s="509">
        <v>536.17211133333342</v>
      </c>
      <c r="AR30" s="509">
        <v>433.57405600000004</v>
      </c>
      <c r="AS30" s="509">
        <v>354.685723</v>
      </c>
      <c r="AT30" s="509">
        <v>376.53609799999998</v>
      </c>
      <c r="AU30" s="509">
        <v>563.69445233333329</v>
      </c>
      <c r="AV30" s="509">
        <v>715.69305299999996</v>
      </c>
      <c r="AW30" s="509">
        <v>769.72457333333318</v>
      </c>
      <c r="AX30" s="509">
        <v>820</v>
      </c>
      <c r="AY30" s="509">
        <v>660</v>
      </c>
      <c r="AZ30" s="509">
        <v>275.71548017342661</v>
      </c>
      <c r="BA30" s="509">
        <v>0</v>
      </c>
      <c r="BB30" s="509">
        <v>0</v>
      </c>
      <c r="BC30" s="509">
        <v>0</v>
      </c>
      <c r="BD30" s="509">
        <v>0</v>
      </c>
      <c r="BE30" s="509">
        <v>0</v>
      </c>
      <c r="BF30" s="509">
        <v>0</v>
      </c>
      <c r="BG30" s="509">
        <v>0</v>
      </c>
      <c r="BH30" s="509">
        <v>0</v>
      </c>
      <c r="BI30" s="509">
        <v>0</v>
      </c>
      <c r="BJ30" s="509">
        <v>0</v>
      </c>
      <c r="BK30" s="509">
        <v>0</v>
      </c>
      <c r="BL30" s="509">
        <v>0</v>
      </c>
      <c r="BM30" s="509">
        <v>0</v>
      </c>
      <c r="BN30" s="509">
        <v>0</v>
      </c>
      <c r="BO30" s="509">
        <v>0</v>
      </c>
      <c r="BP30" s="509">
        <v>0</v>
      </c>
      <c r="BQ30" s="509">
        <v>0</v>
      </c>
      <c r="BR30" s="509">
        <v>0</v>
      </c>
      <c r="BS30" s="509">
        <v>0</v>
      </c>
      <c r="BT30" s="509">
        <v>0</v>
      </c>
      <c r="BU30" s="509">
        <v>0</v>
      </c>
      <c r="BV30" s="509">
        <v>0</v>
      </c>
      <c r="BW30" s="509">
        <v>0</v>
      </c>
      <c r="BX30" s="484">
        <v>0</v>
      </c>
      <c r="BY30" s="484">
        <v>0</v>
      </c>
      <c r="BZ30" s="484">
        <v>0</v>
      </c>
      <c r="CA30" s="484">
        <v>0</v>
      </c>
      <c r="CB30" s="484">
        <v>0</v>
      </c>
      <c r="CC30" s="484">
        <v>0</v>
      </c>
      <c r="CD30" s="484">
        <v>0</v>
      </c>
      <c r="CE30" s="484">
        <v>0</v>
      </c>
      <c r="CF30" s="484">
        <v>0</v>
      </c>
      <c r="CG30" s="485">
        <v>0</v>
      </c>
    </row>
    <row r="31" spans="1:85" s="42" customFormat="1" x14ac:dyDescent="0.35">
      <c r="B31" s="302" t="s">
        <v>886</v>
      </c>
      <c r="C31" s="62"/>
      <c r="D31" s="509">
        <v>0</v>
      </c>
      <c r="E31" s="509">
        <v>0</v>
      </c>
      <c r="F31" s="509">
        <v>0</v>
      </c>
      <c r="G31" s="509">
        <v>0</v>
      </c>
      <c r="H31" s="509">
        <v>0</v>
      </c>
      <c r="I31" s="509">
        <v>0</v>
      </c>
      <c r="J31" s="509">
        <v>0</v>
      </c>
      <c r="K31" s="509">
        <v>0</v>
      </c>
      <c r="L31" s="509">
        <v>0</v>
      </c>
      <c r="M31" s="509">
        <v>0</v>
      </c>
      <c r="N31" s="509">
        <v>0</v>
      </c>
      <c r="O31" s="509">
        <v>0</v>
      </c>
      <c r="P31" s="509">
        <v>0</v>
      </c>
      <c r="Q31" s="509">
        <v>0</v>
      </c>
      <c r="R31" s="509">
        <v>0</v>
      </c>
      <c r="S31" s="509">
        <v>0</v>
      </c>
      <c r="T31" s="509">
        <v>0</v>
      </c>
      <c r="U31" s="509">
        <v>0</v>
      </c>
      <c r="V31" s="509">
        <v>0</v>
      </c>
      <c r="W31" s="509">
        <v>0</v>
      </c>
      <c r="X31" s="509">
        <v>0</v>
      </c>
      <c r="Y31" s="509">
        <v>0</v>
      </c>
      <c r="Z31" s="509">
        <v>0</v>
      </c>
      <c r="AA31" s="509">
        <v>0</v>
      </c>
      <c r="AB31" s="509">
        <v>0</v>
      </c>
      <c r="AC31" s="509">
        <v>0</v>
      </c>
      <c r="AD31" s="509">
        <v>0</v>
      </c>
      <c r="AE31" s="509">
        <v>0</v>
      </c>
      <c r="AF31" s="509">
        <v>0</v>
      </c>
      <c r="AG31" s="509">
        <v>0</v>
      </c>
      <c r="AH31" s="509">
        <v>2.8029816586538465</v>
      </c>
      <c r="AI31" s="509">
        <v>3.1177550000000003</v>
      </c>
      <c r="AJ31" s="509">
        <v>4.417237692307693</v>
      </c>
      <c r="AK31" s="509">
        <v>3.0525300000000004</v>
      </c>
      <c r="AL31" s="509">
        <v>5.1579929999999994</v>
      </c>
      <c r="AM31" s="509">
        <v>4.8207797499999998</v>
      </c>
      <c r="AN31" s="509">
        <v>5.9772190000000007</v>
      </c>
      <c r="AO31" s="509">
        <v>6.0103905714285712</v>
      </c>
      <c r="AP31" s="509">
        <v>6.2181166666666661</v>
      </c>
      <c r="AQ31" s="509">
        <v>11.184782999999999</v>
      </c>
      <c r="AR31" s="509">
        <v>20.375420333333334</v>
      </c>
      <c r="AS31" s="509">
        <v>23.223578666666668</v>
      </c>
      <c r="AT31" s="509">
        <v>27.424068666666663</v>
      </c>
      <c r="AU31" s="509">
        <v>33.173434999999991</v>
      </c>
      <c r="AV31" s="509">
        <v>38.794090666666669</v>
      </c>
      <c r="AW31" s="509">
        <v>43.345056333333332</v>
      </c>
      <c r="AX31" s="509">
        <v>43.463999999999999</v>
      </c>
      <c r="AY31" s="509">
        <v>46.861000000000004</v>
      </c>
      <c r="AZ31" s="509">
        <v>50.704000000000001</v>
      </c>
      <c r="BA31" s="509">
        <v>51.632000000000005</v>
      </c>
      <c r="BB31" s="509">
        <v>53.134</v>
      </c>
      <c r="BC31" s="509">
        <v>55.036000000000001</v>
      </c>
      <c r="BD31" s="509">
        <v>63.141999999999996</v>
      </c>
      <c r="BE31" s="509">
        <v>69.936000000000007</v>
      </c>
      <c r="BF31" s="509">
        <v>78.903000000000006</v>
      </c>
      <c r="BG31" s="509">
        <v>44.26</v>
      </c>
      <c r="BH31" s="509">
        <v>0</v>
      </c>
      <c r="BI31" s="509">
        <v>0</v>
      </c>
      <c r="BJ31" s="509">
        <v>0</v>
      </c>
      <c r="BK31" s="509">
        <v>0</v>
      </c>
      <c r="BL31" s="509">
        <v>0</v>
      </c>
      <c r="BM31" s="509">
        <v>0</v>
      </c>
      <c r="BN31" s="509">
        <v>0</v>
      </c>
      <c r="BO31" s="509">
        <v>0</v>
      </c>
      <c r="BP31" s="509">
        <v>0</v>
      </c>
      <c r="BQ31" s="509">
        <v>0</v>
      </c>
      <c r="BR31" s="509">
        <v>0</v>
      </c>
      <c r="BS31" s="509">
        <v>0</v>
      </c>
      <c r="BT31" s="509">
        <v>0</v>
      </c>
      <c r="BU31" s="509">
        <v>0</v>
      </c>
      <c r="BV31" s="509">
        <v>0</v>
      </c>
      <c r="BW31" s="509">
        <v>0</v>
      </c>
      <c r="BX31" s="484">
        <v>0</v>
      </c>
      <c r="BY31" s="484">
        <v>0</v>
      </c>
      <c r="BZ31" s="484">
        <v>0</v>
      </c>
      <c r="CA31" s="484">
        <v>0</v>
      </c>
      <c r="CB31" s="484">
        <v>0</v>
      </c>
      <c r="CC31" s="484">
        <v>0</v>
      </c>
      <c r="CD31" s="484">
        <v>0</v>
      </c>
      <c r="CE31" s="484">
        <v>0</v>
      </c>
      <c r="CF31" s="484">
        <v>0</v>
      </c>
      <c r="CG31" s="485">
        <v>0</v>
      </c>
    </row>
    <row r="32" spans="1:85" s="42" customFormat="1" x14ac:dyDescent="0.35">
      <c r="B32" s="302" t="s">
        <v>797</v>
      </c>
      <c r="C32" s="62"/>
      <c r="D32" s="509">
        <v>0</v>
      </c>
      <c r="E32" s="509">
        <v>0</v>
      </c>
      <c r="F32" s="509">
        <v>0</v>
      </c>
      <c r="G32" s="509">
        <v>0</v>
      </c>
      <c r="H32" s="509">
        <v>0</v>
      </c>
      <c r="I32" s="509">
        <v>0</v>
      </c>
      <c r="J32" s="509">
        <v>0</v>
      </c>
      <c r="K32" s="509">
        <v>0</v>
      </c>
      <c r="L32" s="509">
        <v>0</v>
      </c>
      <c r="M32" s="509">
        <v>0</v>
      </c>
      <c r="N32" s="509">
        <v>0</v>
      </c>
      <c r="O32" s="509">
        <v>0</v>
      </c>
      <c r="P32" s="509">
        <v>0</v>
      </c>
      <c r="Q32" s="509">
        <v>0</v>
      </c>
      <c r="R32" s="509">
        <v>0</v>
      </c>
      <c r="S32" s="509">
        <v>0</v>
      </c>
      <c r="T32" s="509">
        <v>0</v>
      </c>
      <c r="U32" s="509">
        <v>0</v>
      </c>
      <c r="V32" s="509">
        <v>0</v>
      </c>
      <c r="W32" s="509">
        <v>0</v>
      </c>
      <c r="X32" s="509">
        <v>0</v>
      </c>
      <c r="Y32" s="509">
        <v>0</v>
      </c>
      <c r="Z32" s="509">
        <v>0</v>
      </c>
      <c r="AA32" s="509">
        <v>0</v>
      </c>
      <c r="AB32" s="509">
        <v>0</v>
      </c>
      <c r="AC32" s="509">
        <v>0</v>
      </c>
      <c r="AD32" s="509">
        <v>0</v>
      </c>
      <c r="AE32" s="509">
        <v>0</v>
      </c>
      <c r="AF32" s="509">
        <v>0</v>
      </c>
      <c r="AG32" s="509">
        <v>0</v>
      </c>
      <c r="AH32" s="509">
        <v>5.1934940357142851</v>
      </c>
      <c r="AI32" s="509">
        <v>5.8754679999999997</v>
      </c>
      <c r="AJ32" s="509">
        <v>6.4494479999999994</v>
      </c>
      <c r="AK32" s="509">
        <v>7.7735155000000002</v>
      </c>
      <c r="AL32" s="509">
        <v>8.1048584999999989</v>
      </c>
      <c r="AM32" s="509">
        <v>11.847468999999998</v>
      </c>
      <c r="AN32" s="509">
        <v>12.584511500000001</v>
      </c>
      <c r="AO32" s="509">
        <v>15.318929857142857</v>
      </c>
      <c r="AP32" s="509">
        <v>21.204908400000001</v>
      </c>
      <c r="AQ32" s="509">
        <v>26.817910999999995</v>
      </c>
      <c r="AR32" s="509">
        <v>31.576727000000005</v>
      </c>
      <c r="AS32" s="509">
        <v>44.142540666666669</v>
      </c>
      <c r="AT32" s="509">
        <v>70.518660999999994</v>
      </c>
      <c r="AU32" s="509">
        <v>130.53000933333331</v>
      </c>
      <c r="AV32" s="509">
        <v>189.23076999999998</v>
      </c>
      <c r="AW32" s="509">
        <v>255.07671199999996</v>
      </c>
      <c r="AX32" s="509">
        <v>255.15199999999999</v>
      </c>
      <c r="AY32" s="509">
        <v>297.05799999999999</v>
      </c>
      <c r="AZ32" s="509">
        <v>327.88400000000001</v>
      </c>
      <c r="BA32" s="509">
        <v>354.95100000000002</v>
      </c>
      <c r="BB32" s="509">
        <v>382.50900000000001</v>
      </c>
      <c r="BC32" s="509">
        <v>453.77700000000004</v>
      </c>
      <c r="BD32" s="509">
        <v>582.23099999999999</v>
      </c>
      <c r="BE32" s="509">
        <v>697.84500000000003</v>
      </c>
      <c r="BF32" s="509">
        <v>800.66499999999996</v>
      </c>
      <c r="BG32" s="509">
        <v>866.86699999999996</v>
      </c>
      <c r="BH32" s="509">
        <v>824.20128892350272</v>
      </c>
      <c r="BI32" s="509">
        <v>660.22746358750726</v>
      </c>
      <c r="BJ32" s="509">
        <v>551.92517870773702</v>
      </c>
      <c r="BK32" s="509">
        <v>473.66156547405154</v>
      </c>
      <c r="BL32" s="509">
        <v>417.08510670184251</v>
      </c>
      <c r="BM32" s="509">
        <v>302.41702124496578</v>
      </c>
      <c r="BN32" s="509">
        <v>0</v>
      </c>
      <c r="BO32" s="509">
        <v>0</v>
      </c>
      <c r="BP32" s="509">
        <v>0</v>
      </c>
      <c r="BQ32" s="509">
        <v>0</v>
      </c>
      <c r="BR32" s="509">
        <v>0</v>
      </c>
      <c r="BS32" s="509">
        <v>0</v>
      </c>
      <c r="BT32" s="509">
        <v>0</v>
      </c>
      <c r="BU32" s="509">
        <v>0</v>
      </c>
      <c r="BV32" s="509">
        <v>0</v>
      </c>
      <c r="BW32" s="509">
        <v>0</v>
      </c>
      <c r="BX32" s="484">
        <v>0</v>
      </c>
      <c r="BY32" s="484">
        <v>0</v>
      </c>
      <c r="BZ32" s="484">
        <v>0</v>
      </c>
      <c r="CA32" s="484">
        <v>0</v>
      </c>
      <c r="CB32" s="484">
        <v>0</v>
      </c>
      <c r="CC32" s="484">
        <v>0</v>
      </c>
      <c r="CD32" s="484">
        <v>0</v>
      </c>
      <c r="CE32" s="484">
        <v>0</v>
      </c>
      <c r="CF32" s="484">
        <v>0</v>
      </c>
      <c r="CG32" s="485">
        <v>0</v>
      </c>
    </row>
    <row r="33" spans="1:85" s="42" customFormat="1" x14ac:dyDescent="0.35">
      <c r="B33" s="302" t="s">
        <v>887</v>
      </c>
      <c r="C33" s="62"/>
      <c r="D33" s="509">
        <v>0</v>
      </c>
      <c r="E33" s="509">
        <v>0</v>
      </c>
      <c r="F33" s="509">
        <v>0</v>
      </c>
      <c r="G33" s="509">
        <v>0</v>
      </c>
      <c r="H33" s="509">
        <v>0</v>
      </c>
      <c r="I33" s="509">
        <v>0</v>
      </c>
      <c r="J33" s="509">
        <v>0</v>
      </c>
      <c r="K33" s="509">
        <v>0</v>
      </c>
      <c r="L33" s="509">
        <v>0</v>
      </c>
      <c r="M33" s="509">
        <v>0</v>
      </c>
      <c r="N33" s="509">
        <v>0</v>
      </c>
      <c r="O33" s="509">
        <v>0</v>
      </c>
      <c r="P33" s="509">
        <v>0</v>
      </c>
      <c r="Q33" s="509">
        <v>0</v>
      </c>
      <c r="R33" s="509">
        <v>0</v>
      </c>
      <c r="S33" s="509">
        <v>0</v>
      </c>
      <c r="T33" s="509">
        <v>0</v>
      </c>
      <c r="U33" s="509">
        <v>0</v>
      </c>
      <c r="V33" s="509">
        <v>0</v>
      </c>
      <c r="W33" s="509">
        <v>0</v>
      </c>
      <c r="X33" s="509">
        <v>0</v>
      </c>
      <c r="Y33" s="509">
        <v>0</v>
      </c>
      <c r="Z33" s="509">
        <v>0</v>
      </c>
      <c r="AA33" s="509">
        <v>0</v>
      </c>
      <c r="AB33" s="509">
        <v>0</v>
      </c>
      <c r="AC33" s="509">
        <v>0</v>
      </c>
      <c r="AD33" s="509">
        <v>0</v>
      </c>
      <c r="AE33" s="509">
        <v>0</v>
      </c>
      <c r="AF33" s="509">
        <v>0</v>
      </c>
      <c r="AG33" s="509">
        <v>0</v>
      </c>
      <c r="AH33" s="509">
        <v>182.15085531267607</v>
      </c>
      <c r="AI33" s="509">
        <v>193.603454</v>
      </c>
      <c r="AJ33" s="509">
        <v>246.08449246153847</v>
      </c>
      <c r="AK33" s="509">
        <v>298.00780700000001</v>
      </c>
      <c r="AL33" s="509">
        <v>372.96242025000004</v>
      </c>
      <c r="AM33" s="509">
        <v>418.66883899999999</v>
      </c>
      <c r="AN33" s="509">
        <v>472.97908750000005</v>
      </c>
      <c r="AO33" s="509">
        <v>559.46277857142854</v>
      </c>
      <c r="AP33" s="509">
        <v>619.10317680000003</v>
      </c>
      <c r="AQ33" s="509">
        <v>687.23668999999995</v>
      </c>
      <c r="AR33" s="509">
        <v>786.62654500000008</v>
      </c>
      <c r="AS33" s="509">
        <v>914.84584999999981</v>
      </c>
      <c r="AT33" s="509">
        <v>1031.7429646666667</v>
      </c>
      <c r="AU33" s="509">
        <v>1238.1339973333331</v>
      </c>
      <c r="AV33" s="509">
        <v>1496.1980143333333</v>
      </c>
      <c r="AW33" s="509">
        <v>1640.7096546666664</v>
      </c>
      <c r="AX33" s="509">
        <v>1565.194</v>
      </c>
      <c r="AY33" s="509">
        <v>1620.7080000000001</v>
      </c>
      <c r="AZ33" s="509">
        <v>1655.7110000000002</v>
      </c>
      <c r="BA33" s="509">
        <v>1620.1309999999999</v>
      </c>
      <c r="BB33" s="509">
        <v>1603.6470000000002</v>
      </c>
      <c r="BC33" s="509">
        <v>1767.1590000000001</v>
      </c>
      <c r="BD33" s="509">
        <v>2165.7539999999999</v>
      </c>
      <c r="BE33" s="509">
        <v>2410.0329999999999</v>
      </c>
      <c r="BF33" s="509">
        <v>2614.94</v>
      </c>
      <c r="BG33" s="509">
        <v>2692.2280000000001</v>
      </c>
      <c r="BH33" s="509">
        <v>2340.126238103408</v>
      </c>
      <c r="BI33" s="509">
        <v>1796.9867403600622</v>
      </c>
      <c r="BJ33" s="509">
        <v>1440.1638339966985</v>
      </c>
      <c r="BK33" s="509">
        <v>1213.3319089372128</v>
      </c>
      <c r="BL33" s="509">
        <v>1007.6875486858021</v>
      </c>
      <c r="BM33" s="509">
        <v>545.2825045729727</v>
      </c>
      <c r="BN33" s="509">
        <v>0</v>
      </c>
      <c r="BO33" s="509">
        <v>0</v>
      </c>
      <c r="BP33" s="509">
        <v>0</v>
      </c>
      <c r="BQ33" s="509">
        <v>0</v>
      </c>
      <c r="BR33" s="509">
        <v>0</v>
      </c>
      <c r="BS33" s="509">
        <v>0</v>
      </c>
      <c r="BT33" s="509">
        <v>0</v>
      </c>
      <c r="BU33" s="509">
        <v>0</v>
      </c>
      <c r="BV33" s="509">
        <v>0</v>
      </c>
      <c r="BW33" s="509">
        <v>0</v>
      </c>
      <c r="BX33" s="484">
        <v>0</v>
      </c>
      <c r="BY33" s="484">
        <v>0</v>
      </c>
      <c r="BZ33" s="484">
        <v>0</v>
      </c>
      <c r="CA33" s="484">
        <v>0</v>
      </c>
      <c r="CB33" s="484">
        <v>0</v>
      </c>
      <c r="CC33" s="484">
        <v>0</v>
      </c>
      <c r="CD33" s="484">
        <v>0</v>
      </c>
      <c r="CE33" s="484">
        <v>0</v>
      </c>
      <c r="CF33" s="484">
        <v>0</v>
      </c>
      <c r="CG33" s="485">
        <v>0</v>
      </c>
    </row>
    <row r="34" spans="1:85" s="42" customFormat="1" x14ac:dyDescent="0.35">
      <c r="B34" s="302" t="s">
        <v>888</v>
      </c>
      <c r="C34" s="62"/>
      <c r="D34" s="509">
        <v>0</v>
      </c>
      <c r="E34" s="509">
        <v>0</v>
      </c>
      <c r="F34" s="509">
        <v>0</v>
      </c>
      <c r="G34" s="509">
        <v>0</v>
      </c>
      <c r="H34" s="509">
        <v>0</v>
      </c>
      <c r="I34" s="509">
        <v>0</v>
      </c>
      <c r="J34" s="509">
        <v>0</v>
      </c>
      <c r="K34" s="509">
        <v>0</v>
      </c>
      <c r="L34" s="509">
        <v>0</v>
      </c>
      <c r="M34" s="509">
        <v>0</v>
      </c>
      <c r="N34" s="509">
        <v>0</v>
      </c>
      <c r="O34" s="509">
        <v>0</v>
      </c>
      <c r="P34" s="509">
        <v>0</v>
      </c>
      <c r="Q34" s="509">
        <v>0</v>
      </c>
      <c r="R34" s="509">
        <v>0</v>
      </c>
      <c r="S34" s="509">
        <v>0</v>
      </c>
      <c r="T34" s="509">
        <v>0</v>
      </c>
      <c r="U34" s="509">
        <v>0</v>
      </c>
      <c r="V34" s="509">
        <v>0</v>
      </c>
      <c r="W34" s="509">
        <v>0</v>
      </c>
      <c r="X34" s="509">
        <v>0</v>
      </c>
      <c r="Y34" s="509">
        <v>0</v>
      </c>
      <c r="Z34" s="509">
        <v>0</v>
      </c>
      <c r="AA34" s="509">
        <v>0</v>
      </c>
      <c r="AB34" s="509">
        <v>0</v>
      </c>
      <c r="AC34" s="509">
        <v>0</v>
      </c>
      <c r="AD34" s="509">
        <v>0</v>
      </c>
      <c r="AE34" s="509">
        <v>0</v>
      </c>
      <c r="AF34" s="509">
        <v>0</v>
      </c>
      <c r="AG34" s="509">
        <v>0</v>
      </c>
      <c r="AH34" s="509">
        <v>2.3176474098360655</v>
      </c>
      <c r="AI34" s="509">
        <v>2.5419358688524589</v>
      </c>
      <c r="AJ34" s="509">
        <v>3.032214586666667</v>
      </c>
      <c r="AK34" s="509">
        <v>4.2614319429551788</v>
      </c>
      <c r="AL34" s="509">
        <v>5.6409478888888893</v>
      </c>
      <c r="AM34" s="509">
        <v>7.2432321987577657</v>
      </c>
      <c r="AN34" s="509">
        <v>8.4231230512820527</v>
      </c>
      <c r="AO34" s="509">
        <v>10.800226018433181</v>
      </c>
      <c r="AP34" s="509">
        <v>11.40188078888889</v>
      </c>
      <c r="AQ34" s="509">
        <v>11.713980107954544</v>
      </c>
      <c r="AR34" s="509">
        <v>27.608028126888218</v>
      </c>
      <c r="AS34" s="509">
        <v>44.195025049999991</v>
      </c>
      <c r="AT34" s="509">
        <v>34.984655181014098</v>
      </c>
      <c r="AU34" s="509">
        <v>45.762173703336863</v>
      </c>
      <c r="AV34" s="509">
        <v>66.131657658259329</v>
      </c>
      <c r="AW34" s="509">
        <v>71.191566821895719</v>
      </c>
      <c r="AX34" s="509">
        <v>45.959000000000003</v>
      </c>
      <c r="AY34" s="509">
        <v>52.497</v>
      </c>
      <c r="AZ34" s="509">
        <v>55.951000000000001</v>
      </c>
      <c r="BA34" s="509">
        <v>55.793000000000006</v>
      </c>
      <c r="BB34" s="509">
        <v>48.305</v>
      </c>
      <c r="BC34" s="509">
        <v>50.900999999999996</v>
      </c>
      <c r="BD34" s="509">
        <v>63.215000000000003</v>
      </c>
      <c r="BE34" s="509">
        <v>64.663000000000011</v>
      </c>
      <c r="BF34" s="509">
        <v>67.364999999999995</v>
      </c>
      <c r="BG34" s="509">
        <v>55.756</v>
      </c>
      <c r="BH34" s="509">
        <v>32.408347331744444</v>
      </c>
      <c r="BI34" s="509">
        <v>13.401102736940748</v>
      </c>
      <c r="BJ34" s="509">
        <v>12.776731585820285</v>
      </c>
      <c r="BK34" s="509">
        <v>2.5333533332640377</v>
      </c>
      <c r="BL34" s="509">
        <v>0</v>
      </c>
      <c r="BM34" s="509">
        <v>0</v>
      </c>
      <c r="BN34" s="509">
        <v>0</v>
      </c>
      <c r="BO34" s="509">
        <v>0</v>
      </c>
      <c r="BP34" s="509">
        <v>0</v>
      </c>
      <c r="BQ34" s="509">
        <v>0</v>
      </c>
      <c r="BR34" s="509">
        <v>0</v>
      </c>
      <c r="BS34" s="509">
        <v>0</v>
      </c>
      <c r="BT34" s="509">
        <v>0</v>
      </c>
      <c r="BU34" s="509">
        <v>0</v>
      </c>
      <c r="BV34" s="509">
        <v>0</v>
      </c>
      <c r="BW34" s="509">
        <v>0</v>
      </c>
      <c r="BX34" s="484">
        <v>0</v>
      </c>
      <c r="BY34" s="484">
        <v>0</v>
      </c>
      <c r="BZ34" s="484">
        <v>0</v>
      </c>
      <c r="CA34" s="484">
        <v>0</v>
      </c>
      <c r="CB34" s="484">
        <v>0</v>
      </c>
      <c r="CC34" s="484">
        <v>0</v>
      </c>
      <c r="CD34" s="484">
        <v>0</v>
      </c>
      <c r="CE34" s="484">
        <v>0</v>
      </c>
      <c r="CF34" s="484">
        <v>0</v>
      </c>
      <c r="CG34" s="485">
        <v>0</v>
      </c>
    </row>
    <row r="35" spans="1:85" s="42" customFormat="1" x14ac:dyDescent="0.35">
      <c r="B35" s="303" t="s">
        <v>889</v>
      </c>
      <c r="C35" s="486"/>
      <c r="D35" s="509">
        <v>0</v>
      </c>
      <c r="E35" s="509">
        <v>0</v>
      </c>
      <c r="F35" s="509">
        <v>0</v>
      </c>
      <c r="G35" s="509">
        <v>0</v>
      </c>
      <c r="H35" s="509">
        <v>0</v>
      </c>
      <c r="I35" s="509">
        <v>0</v>
      </c>
      <c r="J35" s="509">
        <v>0</v>
      </c>
      <c r="K35" s="509">
        <v>0</v>
      </c>
      <c r="L35" s="509">
        <v>0</v>
      </c>
      <c r="M35" s="509">
        <v>0</v>
      </c>
      <c r="N35" s="509">
        <v>0</v>
      </c>
      <c r="O35" s="509">
        <v>0</v>
      </c>
      <c r="P35" s="509">
        <v>0</v>
      </c>
      <c r="Q35" s="509">
        <v>0</v>
      </c>
      <c r="R35" s="509">
        <v>0</v>
      </c>
      <c r="S35" s="509">
        <v>0</v>
      </c>
      <c r="T35" s="509">
        <v>0</v>
      </c>
      <c r="U35" s="509">
        <v>0</v>
      </c>
      <c r="V35" s="509">
        <v>0</v>
      </c>
      <c r="W35" s="509">
        <v>0</v>
      </c>
      <c r="X35" s="509">
        <v>0</v>
      </c>
      <c r="Y35" s="509">
        <v>0</v>
      </c>
      <c r="Z35" s="509">
        <v>0</v>
      </c>
      <c r="AA35" s="509">
        <v>0</v>
      </c>
      <c r="AB35" s="509">
        <v>0</v>
      </c>
      <c r="AC35" s="509">
        <v>0</v>
      </c>
      <c r="AD35" s="509">
        <v>0</v>
      </c>
      <c r="AE35" s="509">
        <v>0</v>
      </c>
      <c r="AF35" s="509">
        <v>0</v>
      </c>
      <c r="AG35" s="509">
        <v>0</v>
      </c>
      <c r="AH35" s="509">
        <v>1.5700192131147541</v>
      </c>
      <c r="AI35" s="509">
        <v>2.0185961311475409</v>
      </c>
      <c r="AJ35" s="509">
        <v>2.5145194133333337</v>
      </c>
      <c r="AK35" s="509">
        <v>4.1943370570448213</v>
      </c>
      <c r="AL35" s="509">
        <v>6.0108461111111113</v>
      </c>
      <c r="AM35" s="509">
        <v>8.9534398012422383</v>
      </c>
      <c r="AN35" s="509">
        <v>11.366141948717949</v>
      </c>
      <c r="AO35" s="509">
        <v>12.40421998156682</v>
      </c>
      <c r="AP35" s="509">
        <v>13.377009744444447</v>
      </c>
      <c r="AQ35" s="509">
        <v>18.165157558712117</v>
      </c>
      <c r="AR35" s="509">
        <v>22.602176873111784</v>
      </c>
      <c r="AS35" s="509">
        <v>36.159565949999994</v>
      </c>
      <c r="AT35" s="509">
        <v>60.108176818985882</v>
      </c>
      <c r="AU35" s="509">
        <v>72.762087296663097</v>
      </c>
      <c r="AV35" s="509">
        <v>82.914424675073988</v>
      </c>
      <c r="AW35" s="509">
        <v>91.830058844770917</v>
      </c>
      <c r="AX35" s="509">
        <v>56.148000000000003</v>
      </c>
      <c r="AY35" s="509">
        <v>67.225999999999999</v>
      </c>
      <c r="AZ35" s="509">
        <v>72.277000000000001</v>
      </c>
      <c r="BA35" s="509">
        <v>71.974000000000004</v>
      </c>
      <c r="BB35" s="509">
        <v>72.932000000000002</v>
      </c>
      <c r="BC35" s="509">
        <v>57.133000000000003</v>
      </c>
      <c r="BD35" s="509">
        <v>70.122000000000014</v>
      </c>
      <c r="BE35" s="509">
        <v>82.59</v>
      </c>
      <c r="BF35" s="509">
        <v>93.134</v>
      </c>
      <c r="BG35" s="509">
        <v>93.677999999999997</v>
      </c>
      <c r="BH35" s="509">
        <v>81.264125641345288</v>
      </c>
      <c r="BI35" s="509">
        <v>55.384693315489791</v>
      </c>
      <c r="BJ35" s="509">
        <v>45.134255709744181</v>
      </c>
      <c r="BK35" s="509">
        <v>47.98515273892432</v>
      </c>
      <c r="BL35" s="509">
        <v>30.917424460086963</v>
      </c>
      <c r="BM35" s="509">
        <v>29.448977410320264</v>
      </c>
      <c r="BN35" s="509">
        <v>0</v>
      </c>
      <c r="BO35" s="509">
        <v>0</v>
      </c>
      <c r="BP35" s="509">
        <v>0</v>
      </c>
      <c r="BQ35" s="509">
        <v>0</v>
      </c>
      <c r="BR35" s="509">
        <v>0</v>
      </c>
      <c r="BS35" s="509">
        <v>0</v>
      </c>
      <c r="BT35" s="509">
        <v>0</v>
      </c>
      <c r="BU35" s="509">
        <v>0</v>
      </c>
      <c r="BV35" s="509">
        <v>0</v>
      </c>
      <c r="BW35" s="509">
        <v>0</v>
      </c>
      <c r="BX35" s="484">
        <v>0</v>
      </c>
      <c r="BY35" s="484">
        <v>0</v>
      </c>
      <c r="BZ35" s="484">
        <v>0</v>
      </c>
      <c r="CA35" s="484">
        <v>0</v>
      </c>
      <c r="CB35" s="484">
        <v>0</v>
      </c>
      <c r="CC35" s="484">
        <v>0</v>
      </c>
      <c r="CD35" s="484">
        <v>0</v>
      </c>
      <c r="CE35" s="484">
        <v>0</v>
      </c>
      <c r="CF35" s="484">
        <v>0</v>
      </c>
      <c r="CG35" s="485">
        <v>0</v>
      </c>
    </row>
    <row r="36" spans="1:85" s="42" customFormat="1" ht="25.5" customHeight="1" x14ac:dyDescent="0.35">
      <c r="B36" s="292" t="s">
        <v>890</v>
      </c>
      <c r="C36" s="486"/>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509"/>
      <c r="AZ36" s="509"/>
      <c r="BA36" s="509"/>
      <c r="BB36" s="509"/>
      <c r="BC36" s="509"/>
      <c r="BD36" s="509"/>
      <c r="BE36" s="509"/>
      <c r="BF36" s="509"/>
      <c r="BG36" s="509"/>
      <c r="BH36" s="509"/>
      <c r="BI36" s="509"/>
      <c r="BJ36" s="509"/>
      <c r="BK36" s="509"/>
      <c r="BL36" s="509"/>
      <c r="BM36" s="509"/>
      <c r="BN36" s="509"/>
      <c r="BO36" s="509"/>
      <c r="BP36" s="509"/>
      <c r="BQ36" s="509"/>
      <c r="BR36" s="509"/>
      <c r="BS36" s="509"/>
      <c r="BT36" s="509"/>
      <c r="BU36" s="509"/>
      <c r="BV36" s="509"/>
      <c r="BW36" s="509"/>
      <c r="BX36" s="484"/>
      <c r="BY36" s="484"/>
      <c r="BZ36" s="484"/>
      <c r="CA36" s="484"/>
      <c r="CB36" s="484"/>
      <c r="CC36" s="484"/>
      <c r="CD36" s="484"/>
      <c r="CE36" s="484"/>
      <c r="CF36" s="484"/>
      <c r="CG36" s="485"/>
    </row>
    <row r="37" spans="1:85" s="42" customFormat="1" x14ac:dyDescent="0.35">
      <c r="B37" s="303" t="s">
        <v>891</v>
      </c>
      <c r="C37" s="486"/>
      <c r="D37" s="509">
        <v>0</v>
      </c>
      <c r="E37" s="509">
        <v>0</v>
      </c>
      <c r="F37" s="509">
        <v>0</v>
      </c>
      <c r="G37" s="509">
        <v>0</v>
      </c>
      <c r="H37" s="509">
        <v>0</v>
      </c>
      <c r="I37" s="509">
        <v>0</v>
      </c>
      <c r="J37" s="509">
        <v>0</v>
      </c>
      <c r="K37" s="509">
        <v>0</v>
      </c>
      <c r="L37" s="509">
        <v>0</v>
      </c>
      <c r="M37" s="509">
        <v>0</v>
      </c>
      <c r="N37" s="509">
        <v>0</v>
      </c>
      <c r="O37" s="509">
        <v>0</v>
      </c>
      <c r="P37" s="509">
        <v>0</v>
      </c>
      <c r="Q37" s="509">
        <v>0</v>
      </c>
      <c r="R37" s="509">
        <v>0</v>
      </c>
      <c r="S37" s="509">
        <v>0</v>
      </c>
      <c r="T37" s="509">
        <v>0</v>
      </c>
      <c r="U37" s="509">
        <v>0</v>
      </c>
      <c r="V37" s="509">
        <v>0</v>
      </c>
      <c r="W37" s="509">
        <v>0</v>
      </c>
      <c r="X37" s="509">
        <v>0</v>
      </c>
      <c r="Y37" s="509">
        <v>0</v>
      </c>
      <c r="Z37" s="509">
        <v>0</v>
      </c>
      <c r="AA37" s="509">
        <v>0</v>
      </c>
      <c r="AB37" s="509">
        <v>0</v>
      </c>
      <c r="AC37" s="509">
        <v>0</v>
      </c>
      <c r="AD37" s="509">
        <v>0</v>
      </c>
      <c r="AE37" s="509">
        <v>0</v>
      </c>
      <c r="AF37" s="509">
        <v>0</v>
      </c>
      <c r="AG37" s="509">
        <v>0</v>
      </c>
      <c r="AH37" s="509">
        <v>0</v>
      </c>
      <c r="AI37" s="509">
        <v>7.9208541951414011</v>
      </c>
      <c r="AJ37" s="509">
        <v>14.257537551254522</v>
      </c>
      <c r="AK37" s="509">
        <v>18.217964648825223</v>
      </c>
      <c r="AL37" s="509">
        <v>30.891331361051463</v>
      </c>
      <c r="AM37" s="509">
        <v>82.376883629470569</v>
      </c>
      <c r="AN37" s="509">
        <v>158.41708390282801</v>
      </c>
      <c r="AO37" s="509">
        <v>275.64572599092071</v>
      </c>
      <c r="AP37" s="509">
        <v>396.04270975706999</v>
      </c>
      <c r="AQ37" s="509">
        <v>531.48931649398799</v>
      </c>
      <c r="AR37" s="509">
        <v>695.45099833341499</v>
      </c>
      <c r="AS37" s="509">
        <v>875.25438856312473</v>
      </c>
      <c r="AT37" s="509">
        <v>1012.7680845889809</v>
      </c>
      <c r="AU37" s="509">
        <v>1284.9325956024427</v>
      </c>
      <c r="AV37" s="509">
        <v>1549.3917064717893</v>
      </c>
      <c r="AW37" s="509">
        <v>1694.465297394725</v>
      </c>
      <c r="AX37" s="509">
        <v>1703.4202564991706</v>
      </c>
      <c r="AY37" s="509">
        <v>1500.1314740626374</v>
      </c>
      <c r="AZ37" s="509">
        <v>1421.519831098472</v>
      </c>
      <c r="BA37" s="509">
        <v>1299.9456455967315</v>
      </c>
      <c r="BB37" s="509">
        <v>1181.8139462800841</v>
      </c>
      <c r="BC37" s="509">
        <v>1112.7124440704331</v>
      </c>
      <c r="BD37" s="509">
        <v>1077.816952234662</v>
      </c>
      <c r="BE37" s="509">
        <v>1056.9938777475572</v>
      </c>
      <c r="BF37" s="509">
        <v>607.92077511202979</v>
      </c>
      <c r="BG37" s="509">
        <v>239.26332801532695</v>
      </c>
      <c r="BH37" s="509">
        <v>0</v>
      </c>
      <c r="BI37" s="509">
        <v>0</v>
      </c>
      <c r="BJ37" s="509">
        <v>0</v>
      </c>
      <c r="BK37" s="509">
        <v>0</v>
      </c>
      <c r="BL37" s="509">
        <v>0</v>
      </c>
      <c r="BM37" s="509">
        <v>0</v>
      </c>
      <c r="BN37" s="509">
        <v>0</v>
      </c>
      <c r="BO37" s="509">
        <v>0</v>
      </c>
      <c r="BP37" s="509">
        <v>0</v>
      </c>
      <c r="BQ37" s="509">
        <v>0</v>
      </c>
      <c r="BR37" s="509">
        <v>0</v>
      </c>
      <c r="BS37" s="509">
        <v>0</v>
      </c>
      <c r="BT37" s="509">
        <v>0</v>
      </c>
      <c r="BU37" s="509">
        <v>0</v>
      </c>
      <c r="BV37" s="509">
        <v>0</v>
      </c>
      <c r="BW37" s="509">
        <v>0</v>
      </c>
      <c r="BX37" s="484">
        <v>0</v>
      </c>
      <c r="BY37" s="484">
        <v>0</v>
      </c>
      <c r="BZ37" s="484">
        <v>0</v>
      </c>
      <c r="CA37" s="484">
        <v>0</v>
      </c>
      <c r="CB37" s="484">
        <v>0</v>
      </c>
      <c r="CC37" s="484">
        <v>0</v>
      </c>
      <c r="CD37" s="484">
        <v>0</v>
      </c>
      <c r="CE37" s="484">
        <v>0</v>
      </c>
      <c r="CF37" s="484">
        <v>0</v>
      </c>
      <c r="CG37" s="485">
        <v>0</v>
      </c>
    </row>
    <row r="38" spans="1:85" s="42" customFormat="1" x14ac:dyDescent="0.35">
      <c r="B38" s="303" t="s">
        <v>892</v>
      </c>
      <c r="C38" s="486"/>
      <c r="D38" s="509">
        <v>0</v>
      </c>
      <c r="E38" s="509">
        <v>0</v>
      </c>
      <c r="F38" s="509">
        <v>0</v>
      </c>
      <c r="G38" s="509">
        <v>0</v>
      </c>
      <c r="H38" s="509">
        <v>0</v>
      </c>
      <c r="I38" s="509">
        <v>0</v>
      </c>
      <c r="J38" s="509">
        <v>0</v>
      </c>
      <c r="K38" s="509">
        <v>0</v>
      </c>
      <c r="L38" s="509">
        <v>0</v>
      </c>
      <c r="M38" s="509">
        <v>0</v>
      </c>
      <c r="N38" s="509">
        <v>0</v>
      </c>
      <c r="O38" s="509">
        <v>0</v>
      </c>
      <c r="P38" s="509">
        <v>0</v>
      </c>
      <c r="Q38" s="509">
        <v>0</v>
      </c>
      <c r="R38" s="509">
        <v>0</v>
      </c>
      <c r="S38" s="509">
        <v>0</v>
      </c>
      <c r="T38" s="509">
        <v>0</v>
      </c>
      <c r="U38" s="509">
        <v>0</v>
      </c>
      <c r="V38" s="509">
        <v>0</v>
      </c>
      <c r="W38" s="509">
        <v>0</v>
      </c>
      <c r="X38" s="509">
        <v>0</v>
      </c>
      <c r="Y38" s="509">
        <v>0</v>
      </c>
      <c r="Z38" s="509">
        <v>0</v>
      </c>
      <c r="AA38" s="509">
        <v>0</v>
      </c>
      <c r="AB38" s="509">
        <v>0</v>
      </c>
      <c r="AC38" s="509">
        <v>0</v>
      </c>
      <c r="AD38" s="509">
        <v>0</v>
      </c>
      <c r="AE38" s="509">
        <v>0</v>
      </c>
      <c r="AF38" s="509">
        <v>0</v>
      </c>
      <c r="AG38" s="509">
        <v>0</v>
      </c>
      <c r="AH38" s="509">
        <v>0</v>
      </c>
      <c r="AI38" s="509">
        <v>2.0791458048585989</v>
      </c>
      <c r="AJ38" s="509">
        <v>3.7424624487454778</v>
      </c>
      <c r="AK38" s="509">
        <v>4.7820353511747768</v>
      </c>
      <c r="AL38" s="509">
        <v>8.1086686389485365</v>
      </c>
      <c r="AM38" s="509">
        <v>21.623116370529431</v>
      </c>
      <c r="AN38" s="509">
        <v>41.582916097171989</v>
      </c>
      <c r="AO38" s="509">
        <v>72.35427400907929</v>
      </c>
      <c r="AP38" s="509">
        <v>103.95729024293001</v>
      </c>
      <c r="AQ38" s="509">
        <v>139.51068350601201</v>
      </c>
      <c r="AR38" s="509">
        <v>182.54900166658501</v>
      </c>
      <c r="AS38" s="509">
        <v>229.74561143687527</v>
      </c>
      <c r="AT38" s="509">
        <v>251.9138825897187</v>
      </c>
      <c r="AU38" s="509">
        <v>322.46952062524298</v>
      </c>
      <c r="AV38" s="509">
        <v>389.73388162224228</v>
      </c>
      <c r="AW38" s="509">
        <v>462.72661970850959</v>
      </c>
      <c r="AX38" s="509">
        <v>478.80049192921024</v>
      </c>
      <c r="AY38" s="509">
        <v>480.76420050781519</v>
      </c>
      <c r="AZ38" s="509">
        <v>487.18098724935635</v>
      </c>
      <c r="BA38" s="509">
        <v>493.93324999863</v>
      </c>
      <c r="BB38" s="509">
        <v>496.25659195105163</v>
      </c>
      <c r="BC38" s="509">
        <v>496.5127764741809</v>
      </c>
      <c r="BD38" s="509">
        <v>485.25471579187501</v>
      </c>
      <c r="BE38" s="509">
        <v>489.04849039406668</v>
      </c>
      <c r="BF38" s="509">
        <v>147.12428187369665</v>
      </c>
      <c r="BG38" s="509">
        <v>64.975747559198723</v>
      </c>
      <c r="BH38" s="509">
        <v>0</v>
      </c>
      <c r="BI38" s="509">
        <v>0</v>
      </c>
      <c r="BJ38" s="509">
        <v>0</v>
      </c>
      <c r="BK38" s="509">
        <v>0</v>
      </c>
      <c r="BL38" s="509">
        <v>0</v>
      </c>
      <c r="BM38" s="509">
        <v>0</v>
      </c>
      <c r="BN38" s="509">
        <v>0</v>
      </c>
      <c r="BO38" s="509">
        <v>0</v>
      </c>
      <c r="BP38" s="509">
        <v>0</v>
      </c>
      <c r="BQ38" s="509">
        <v>0</v>
      </c>
      <c r="BR38" s="509">
        <v>0</v>
      </c>
      <c r="BS38" s="509">
        <v>0</v>
      </c>
      <c r="BT38" s="509">
        <v>0</v>
      </c>
      <c r="BU38" s="509">
        <v>0</v>
      </c>
      <c r="BV38" s="509">
        <v>0</v>
      </c>
      <c r="BW38" s="509">
        <v>0</v>
      </c>
      <c r="BX38" s="484">
        <v>0</v>
      </c>
      <c r="BY38" s="484">
        <v>0</v>
      </c>
      <c r="BZ38" s="484">
        <v>0</v>
      </c>
      <c r="CA38" s="484">
        <v>0</v>
      </c>
      <c r="CB38" s="484">
        <v>0</v>
      </c>
      <c r="CC38" s="484">
        <v>0</v>
      </c>
      <c r="CD38" s="484">
        <v>0</v>
      </c>
      <c r="CE38" s="484">
        <v>0</v>
      </c>
      <c r="CF38" s="484">
        <v>0</v>
      </c>
      <c r="CG38" s="485">
        <v>0</v>
      </c>
    </row>
    <row r="39" spans="1:85" s="42" customFormat="1" ht="41.25" customHeight="1" x14ac:dyDescent="0.35">
      <c r="B39" s="643" t="s">
        <v>893</v>
      </c>
      <c r="C39" s="64"/>
      <c r="D39" s="509">
        <f t="shared" ref="D39:AI39" si="21">SUM(D40:D45)</f>
        <v>0</v>
      </c>
      <c r="E39" s="509">
        <f t="shared" si="21"/>
        <v>0</v>
      </c>
      <c r="F39" s="509">
        <f t="shared" si="21"/>
        <v>0</v>
      </c>
      <c r="G39" s="509">
        <f t="shared" si="21"/>
        <v>0</v>
      </c>
      <c r="H39" s="509">
        <f t="shared" si="21"/>
        <v>0</v>
      </c>
      <c r="I39" s="509">
        <f t="shared" si="21"/>
        <v>0</v>
      </c>
      <c r="J39" s="509">
        <f t="shared" si="21"/>
        <v>0</v>
      </c>
      <c r="K39" s="509">
        <f t="shared" si="21"/>
        <v>0</v>
      </c>
      <c r="L39" s="509">
        <f t="shared" si="21"/>
        <v>0</v>
      </c>
      <c r="M39" s="509">
        <f t="shared" si="21"/>
        <v>0</v>
      </c>
      <c r="N39" s="509">
        <f t="shared" si="21"/>
        <v>0</v>
      </c>
      <c r="O39" s="509">
        <f t="shared" si="21"/>
        <v>0</v>
      </c>
      <c r="P39" s="509">
        <f t="shared" si="21"/>
        <v>0</v>
      </c>
      <c r="Q39" s="509">
        <f t="shared" si="21"/>
        <v>0</v>
      </c>
      <c r="R39" s="509">
        <f t="shared" si="21"/>
        <v>0</v>
      </c>
      <c r="S39" s="509">
        <f t="shared" si="21"/>
        <v>0</v>
      </c>
      <c r="T39" s="509">
        <f t="shared" si="21"/>
        <v>0</v>
      </c>
      <c r="U39" s="509">
        <f t="shared" si="21"/>
        <v>0</v>
      </c>
      <c r="V39" s="509">
        <f t="shared" si="21"/>
        <v>0</v>
      </c>
      <c r="W39" s="509">
        <f t="shared" si="21"/>
        <v>0</v>
      </c>
      <c r="X39" s="509">
        <f t="shared" si="21"/>
        <v>0</v>
      </c>
      <c r="Y39" s="509">
        <f t="shared" si="21"/>
        <v>0</v>
      </c>
      <c r="Z39" s="509">
        <f t="shared" si="21"/>
        <v>0</v>
      </c>
      <c r="AA39" s="509">
        <f t="shared" si="21"/>
        <v>0</v>
      </c>
      <c r="AB39" s="509">
        <f t="shared" si="21"/>
        <v>0</v>
      </c>
      <c r="AC39" s="509">
        <f t="shared" si="21"/>
        <v>0</v>
      </c>
      <c r="AD39" s="509">
        <f t="shared" si="21"/>
        <v>0</v>
      </c>
      <c r="AE39" s="509">
        <f t="shared" si="21"/>
        <v>0</v>
      </c>
      <c r="AF39" s="509">
        <f t="shared" si="21"/>
        <v>0</v>
      </c>
      <c r="AG39" s="509">
        <f t="shared" si="21"/>
        <v>0</v>
      </c>
      <c r="AH39" s="509">
        <f t="shared" si="21"/>
        <v>1273.4937362036569</v>
      </c>
      <c r="AI39" s="509">
        <f t="shared" si="21"/>
        <v>1362.9195440000001</v>
      </c>
      <c r="AJ39" s="509">
        <f t="shared" ref="AJ39:BO39" si="22">SUM(AJ40:AJ45)</f>
        <v>1751.1143538461538</v>
      </c>
      <c r="AK39" s="509">
        <f t="shared" si="22"/>
        <v>2657.6854694999993</v>
      </c>
      <c r="AL39" s="509">
        <f t="shared" si="22"/>
        <v>3817.5333942499997</v>
      </c>
      <c r="AM39" s="509">
        <f t="shared" si="22"/>
        <v>4605.0374345</v>
      </c>
      <c r="AN39" s="509">
        <f t="shared" si="22"/>
        <v>5249.22940225</v>
      </c>
      <c r="AO39" s="509">
        <f t="shared" si="22"/>
        <v>5925.880287285715</v>
      </c>
      <c r="AP39" s="509">
        <f t="shared" si="22"/>
        <v>6219.4244389333326</v>
      </c>
      <c r="AQ39" s="509">
        <f t="shared" si="22"/>
        <v>5993.7093669999995</v>
      </c>
      <c r="AR39" s="509">
        <f t="shared" si="22"/>
        <v>5381.6140466666675</v>
      </c>
      <c r="AS39" s="509">
        <f t="shared" si="22"/>
        <v>5152.8057166666667</v>
      </c>
      <c r="AT39" s="509">
        <f t="shared" si="22"/>
        <v>6029.1884084879675</v>
      </c>
      <c r="AU39" s="509">
        <f t="shared" si="22"/>
        <v>7954.5646282840453</v>
      </c>
      <c r="AV39" s="509">
        <f t="shared" si="22"/>
        <v>10261.900401572635</v>
      </c>
      <c r="AW39" s="509">
        <f t="shared" si="22"/>
        <v>11080.553460896766</v>
      </c>
      <c r="AX39" s="509">
        <f t="shared" si="22"/>
        <v>11418.910251571619</v>
      </c>
      <c r="AY39" s="509">
        <f t="shared" si="22"/>
        <v>11967.287325429546</v>
      </c>
      <c r="AZ39" s="509">
        <f t="shared" si="22"/>
        <v>10097.751701478743</v>
      </c>
      <c r="BA39" s="509">
        <f t="shared" si="22"/>
        <v>8016.9571044046406</v>
      </c>
      <c r="BB39" s="509">
        <f t="shared" si="22"/>
        <v>7952.0924617688634</v>
      </c>
      <c r="BC39" s="509">
        <f t="shared" si="22"/>
        <v>8089.0907794553859</v>
      </c>
      <c r="BD39" s="509">
        <f t="shared" si="22"/>
        <v>8613.6913319734631</v>
      </c>
      <c r="BE39" s="509">
        <f t="shared" si="22"/>
        <v>9229.7977512705475</v>
      </c>
      <c r="BF39" s="509">
        <f t="shared" si="22"/>
        <v>9827.2626539668727</v>
      </c>
      <c r="BG39" s="509">
        <f t="shared" si="22"/>
        <v>8801.9901768454038</v>
      </c>
      <c r="BH39" s="509">
        <f t="shared" si="22"/>
        <v>6750.9129999999996</v>
      </c>
      <c r="BI39" s="509">
        <f t="shared" si="22"/>
        <v>6623.9960046050001</v>
      </c>
      <c r="BJ39" s="509">
        <f t="shared" si="22"/>
        <v>6788.7708489099996</v>
      </c>
      <c r="BK39" s="509">
        <f t="shared" si="22"/>
        <v>7290.4738887753138</v>
      </c>
      <c r="BL39" s="509">
        <f t="shared" si="22"/>
        <v>7229.0433295422663</v>
      </c>
      <c r="BM39" s="509">
        <f t="shared" si="22"/>
        <v>7496.6114745917403</v>
      </c>
      <c r="BN39" s="509">
        <f t="shared" si="22"/>
        <v>0</v>
      </c>
      <c r="BO39" s="509">
        <f t="shared" si="22"/>
        <v>0</v>
      </c>
      <c r="BP39" s="509">
        <f t="shared" ref="BP39:CG39" si="23">SUM(BP40:BP45)</f>
        <v>0</v>
      </c>
      <c r="BQ39" s="509">
        <f t="shared" si="23"/>
        <v>0</v>
      </c>
      <c r="BR39" s="509">
        <f t="shared" si="23"/>
        <v>0</v>
      </c>
      <c r="BS39" s="509">
        <f t="shared" si="23"/>
        <v>0</v>
      </c>
      <c r="BT39" s="509">
        <f t="shared" si="23"/>
        <v>0</v>
      </c>
      <c r="BU39" s="509">
        <f t="shared" si="23"/>
        <v>0</v>
      </c>
      <c r="BV39" s="509">
        <f t="shared" si="23"/>
        <v>0</v>
      </c>
      <c r="BW39" s="509">
        <f t="shared" si="23"/>
        <v>0</v>
      </c>
      <c r="BX39" s="484">
        <f t="shared" si="23"/>
        <v>0</v>
      </c>
      <c r="BY39" s="484">
        <f t="shared" si="23"/>
        <v>0</v>
      </c>
      <c r="BZ39" s="484">
        <f t="shared" si="23"/>
        <v>0</v>
      </c>
      <c r="CA39" s="484">
        <f t="shared" si="23"/>
        <v>0</v>
      </c>
      <c r="CB39" s="484">
        <f t="shared" si="23"/>
        <v>0</v>
      </c>
      <c r="CC39" s="484">
        <f t="shared" si="23"/>
        <v>0</v>
      </c>
      <c r="CD39" s="484">
        <f t="shared" si="23"/>
        <v>0</v>
      </c>
      <c r="CE39" s="484">
        <f t="shared" si="23"/>
        <v>0</v>
      </c>
      <c r="CF39" s="484">
        <f t="shared" si="23"/>
        <v>0</v>
      </c>
      <c r="CG39" s="485">
        <f t="shared" si="23"/>
        <v>0</v>
      </c>
    </row>
    <row r="40" spans="1:85" s="42" customFormat="1" x14ac:dyDescent="0.35">
      <c r="B40" s="201" t="s">
        <v>885</v>
      </c>
      <c r="C40" s="62"/>
      <c r="D40" s="509">
        <f t="shared" ref="D40:AI40" si="24">D23-D30</f>
        <v>0</v>
      </c>
      <c r="E40" s="509">
        <f t="shared" si="24"/>
        <v>0</v>
      </c>
      <c r="F40" s="509">
        <f t="shared" si="24"/>
        <v>0</v>
      </c>
      <c r="G40" s="509">
        <f t="shared" si="24"/>
        <v>0</v>
      </c>
      <c r="H40" s="509">
        <f t="shared" si="24"/>
        <v>0</v>
      </c>
      <c r="I40" s="509">
        <f t="shared" si="24"/>
        <v>0</v>
      </c>
      <c r="J40" s="509">
        <f t="shared" si="24"/>
        <v>0</v>
      </c>
      <c r="K40" s="509">
        <f t="shared" si="24"/>
        <v>0</v>
      </c>
      <c r="L40" s="509">
        <f t="shared" si="24"/>
        <v>0</v>
      </c>
      <c r="M40" s="509">
        <f t="shared" si="24"/>
        <v>0</v>
      </c>
      <c r="N40" s="509">
        <f t="shared" si="24"/>
        <v>0</v>
      </c>
      <c r="O40" s="509">
        <f t="shared" si="24"/>
        <v>0</v>
      </c>
      <c r="P40" s="509">
        <f t="shared" si="24"/>
        <v>0</v>
      </c>
      <c r="Q40" s="509">
        <f t="shared" si="24"/>
        <v>0</v>
      </c>
      <c r="R40" s="509">
        <f t="shared" si="24"/>
        <v>0</v>
      </c>
      <c r="S40" s="509">
        <f t="shared" si="24"/>
        <v>0</v>
      </c>
      <c r="T40" s="509">
        <f t="shared" si="24"/>
        <v>0</v>
      </c>
      <c r="U40" s="509">
        <f t="shared" si="24"/>
        <v>0</v>
      </c>
      <c r="V40" s="509">
        <f t="shared" si="24"/>
        <v>0</v>
      </c>
      <c r="W40" s="509">
        <f t="shared" si="24"/>
        <v>0</v>
      </c>
      <c r="X40" s="509">
        <f t="shared" si="24"/>
        <v>0</v>
      </c>
      <c r="Y40" s="509">
        <f t="shared" si="24"/>
        <v>0</v>
      </c>
      <c r="Z40" s="509">
        <f t="shared" si="24"/>
        <v>0</v>
      </c>
      <c r="AA40" s="509">
        <f t="shared" si="24"/>
        <v>0</v>
      </c>
      <c r="AB40" s="509">
        <f t="shared" si="24"/>
        <v>0</v>
      </c>
      <c r="AC40" s="509">
        <f t="shared" si="24"/>
        <v>0</v>
      </c>
      <c r="AD40" s="509">
        <f t="shared" si="24"/>
        <v>0</v>
      </c>
      <c r="AE40" s="509">
        <f t="shared" si="24"/>
        <v>0</v>
      </c>
      <c r="AF40" s="509">
        <f t="shared" si="24"/>
        <v>0</v>
      </c>
      <c r="AG40" s="509">
        <f t="shared" si="24"/>
        <v>0</v>
      </c>
      <c r="AH40" s="509">
        <f t="shared" si="24"/>
        <v>421.52873383365204</v>
      </c>
      <c r="AI40" s="509">
        <f t="shared" si="24"/>
        <v>428.076753</v>
      </c>
      <c r="AJ40" s="509">
        <f t="shared" ref="AJ40:BM40" si="25">AJ23-AJ30</f>
        <v>660.61226599999998</v>
      </c>
      <c r="AK40" s="509">
        <f t="shared" si="25"/>
        <v>1264.965091</v>
      </c>
      <c r="AL40" s="509">
        <f t="shared" si="25"/>
        <v>2209.4104600000001</v>
      </c>
      <c r="AM40" s="509">
        <f t="shared" si="25"/>
        <v>2825.5711942500002</v>
      </c>
      <c r="AN40" s="509">
        <f t="shared" si="25"/>
        <v>3220.5594852500003</v>
      </c>
      <c r="AO40" s="509">
        <f t="shared" si="25"/>
        <v>3645.8768322857145</v>
      </c>
      <c r="AP40" s="509">
        <f t="shared" si="25"/>
        <v>3761.7295313333334</v>
      </c>
      <c r="AQ40" s="509">
        <f t="shared" si="25"/>
        <v>3448.8278886666667</v>
      </c>
      <c r="AR40" s="509">
        <f t="shared" si="25"/>
        <v>2611.4259440000001</v>
      </c>
      <c r="AS40" s="509">
        <f t="shared" si="25"/>
        <v>2276.3142769999999</v>
      </c>
      <c r="AT40" s="509">
        <f t="shared" si="25"/>
        <v>2563.941902</v>
      </c>
      <c r="AU40" s="509">
        <f t="shared" si="25"/>
        <v>3636.3055476666668</v>
      </c>
      <c r="AV40" s="509">
        <f t="shared" si="25"/>
        <v>4663.306947</v>
      </c>
      <c r="AW40" s="509">
        <f t="shared" si="25"/>
        <v>4967.275426666667</v>
      </c>
      <c r="AX40" s="509">
        <f t="shared" si="25"/>
        <v>4363</v>
      </c>
      <c r="AY40" s="509">
        <f t="shared" si="25"/>
        <v>4163</v>
      </c>
      <c r="AZ40" s="509">
        <f t="shared" si="25"/>
        <v>2083.2845198265732</v>
      </c>
      <c r="BA40" s="509">
        <f t="shared" si="25"/>
        <v>0</v>
      </c>
      <c r="BB40" s="509">
        <f t="shared" si="25"/>
        <v>0</v>
      </c>
      <c r="BC40" s="509">
        <f t="shared" si="25"/>
        <v>0</v>
      </c>
      <c r="BD40" s="509">
        <f t="shared" si="25"/>
        <v>0</v>
      </c>
      <c r="BE40" s="509">
        <f t="shared" si="25"/>
        <v>0</v>
      </c>
      <c r="BF40" s="509">
        <f t="shared" si="25"/>
        <v>0</v>
      </c>
      <c r="BG40" s="509">
        <f t="shared" si="25"/>
        <v>0</v>
      </c>
      <c r="BH40" s="509">
        <f t="shared" si="25"/>
        <v>0</v>
      </c>
      <c r="BI40" s="509">
        <f t="shared" si="25"/>
        <v>0</v>
      </c>
      <c r="BJ40" s="509">
        <f t="shared" si="25"/>
        <v>0</v>
      </c>
      <c r="BK40" s="509">
        <f t="shared" si="25"/>
        <v>0</v>
      </c>
      <c r="BL40" s="509">
        <f t="shared" si="25"/>
        <v>0</v>
      </c>
      <c r="BM40" s="509">
        <f t="shared" si="25"/>
        <v>0</v>
      </c>
      <c r="BN40" s="509"/>
      <c r="BO40" s="509"/>
      <c r="BP40" s="509"/>
      <c r="BQ40" s="509"/>
      <c r="BR40" s="509"/>
      <c r="BS40" s="509"/>
      <c r="BT40" s="509"/>
      <c r="BU40" s="509"/>
      <c r="BV40" s="509"/>
      <c r="BW40" s="509"/>
      <c r="BX40" s="484"/>
      <c r="BY40" s="484"/>
      <c r="BZ40" s="484"/>
      <c r="CA40" s="484"/>
      <c r="CB40" s="484"/>
      <c r="CC40" s="484"/>
      <c r="CD40" s="484"/>
      <c r="CE40" s="484"/>
      <c r="CF40" s="484"/>
      <c r="CG40" s="485"/>
    </row>
    <row r="41" spans="1:85" s="42" customFormat="1" x14ac:dyDescent="0.35">
      <c r="B41" s="201" t="s">
        <v>886</v>
      </c>
      <c r="C41" s="62"/>
      <c r="D41" s="509">
        <f t="shared" ref="D41:AI41" si="26">D24-D31-D37</f>
        <v>0</v>
      </c>
      <c r="E41" s="509">
        <f t="shared" si="26"/>
        <v>0</v>
      </c>
      <c r="F41" s="509">
        <f t="shared" si="26"/>
        <v>0</v>
      </c>
      <c r="G41" s="509">
        <f t="shared" si="26"/>
        <v>0</v>
      </c>
      <c r="H41" s="509">
        <f t="shared" si="26"/>
        <v>0</v>
      </c>
      <c r="I41" s="509">
        <f t="shared" si="26"/>
        <v>0</v>
      </c>
      <c r="J41" s="509">
        <f t="shared" si="26"/>
        <v>0</v>
      </c>
      <c r="K41" s="509">
        <f t="shared" si="26"/>
        <v>0</v>
      </c>
      <c r="L41" s="509">
        <f t="shared" si="26"/>
        <v>0</v>
      </c>
      <c r="M41" s="509">
        <f t="shared" si="26"/>
        <v>0</v>
      </c>
      <c r="N41" s="509">
        <f t="shared" si="26"/>
        <v>0</v>
      </c>
      <c r="O41" s="509">
        <f t="shared" si="26"/>
        <v>0</v>
      </c>
      <c r="P41" s="509">
        <f t="shared" si="26"/>
        <v>0</v>
      </c>
      <c r="Q41" s="509">
        <f t="shared" si="26"/>
        <v>0</v>
      </c>
      <c r="R41" s="509">
        <f t="shared" si="26"/>
        <v>0</v>
      </c>
      <c r="S41" s="509">
        <f t="shared" si="26"/>
        <v>0</v>
      </c>
      <c r="T41" s="509">
        <f t="shared" si="26"/>
        <v>0</v>
      </c>
      <c r="U41" s="509">
        <f t="shared" si="26"/>
        <v>0</v>
      </c>
      <c r="V41" s="509">
        <f t="shared" si="26"/>
        <v>0</v>
      </c>
      <c r="W41" s="509">
        <f t="shared" si="26"/>
        <v>0</v>
      </c>
      <c r="X41" s="509">
        <f t="shared" si="26"/>
        <v>0</v>
      </c>
      <c r="Y41" s="509">
        <f t="shared" si="26"/>
        <v>0</v>
      </c>
      <c r="Z41" s="509">
        <f t="shared" si="26"/>
        <v>0</v>
      </c>
      <c r="AA41" s="509">
        <f t="shared" si="26"/>
        <v>0</v>
      </c>
      <c r="AB41" s="509">
        <f t="shared" si="26"/>
        <v>0</v>
      </c>
      <c r="AC41" s="509">
        <f t="shared" si="26"/>
        <v>0</v>
      </c>
      <c r="AD41" s="509">
        <f t="shared" si="26"/>
        <v>0</v>
      </c>
      <c r="AE41" s="509">
        <f t="shared" si="26"/>
        <v>0</v>
      </c>
      <c r="AF41" s="509">
        <f t="shared" si="26"/>
        <v>0</v>
      </c>
      <c r="AG41" s="509">
        <f t="shared" si="26"/>
        <v>0</v>
      </c>
      <c r="AH41" s="509">
        <f t="shared" si="26"/>
        <v>558.19701834134617</v>
      </c>
      <c r="AI41" s="509">
        <f t="shared" si="26"/>
        <v>612.96139080485864</v>
      </c>
      <c r="AJ41" s="509">
        <f t="shared" ref="AJ41:BM41" si="27">AJ24-AJ31-AJ37</f>
        <v>710.32522475643782</v>
      </c>
      <c r="AK41" s="509">
        <f t="shared" si="27"/>
        <v>902.85950535117468</v>
      </c>
      <c r="AL41" s="509">
        <f t="shared" si="27"/>
        <v>904.9506756389485</v>
      </c>
      <c r="AM41" s="509">
        <f t="shared" si="27"/>
        <v>897.80233662052933</v>
      </c>
      <c r="AN41" s="509">
        <f t="shared" si="27"/>
        <v>1024.605697097172</v>
      </c>
      <c r="AO41" s="509">
        <f t="shared" si="27"/>
        <v>1089.3438834376507</v>
      </c>
      <c r="AP41" s="509">
        <f t="shared" si="27"/>
        <v>1055.7391735762633</v>
      </c>
      <c r="AQ41" s="509">
        <f t="shared" si="27"/>
        <v>1031.3259005060122</v>
      </c>
      <c r="AR41" s="509">
        <f t="shared" si="27"/>
        <v>1138.1505813332519</v>
      </c>
      <c r="AS41" s="509">
        <f t="shared" si="27"/>
        <v>1151.5800327702086</v>
      </c>
      <c r="AT41" s="509">
        <f t="shared" si="27"/>
        <v>1264.9928467443524</v>
      </c>
      <c r="AU41" s="509">
        <f t="shared" si="27"/>
        <v>1439.8939693975572</v>
      </c>
      <c r="AV41" s="509">
        <f t="shared" si="27"/>
        <v>2139.8142028615439</v>
      </c>
      <c r="AW41" s="509">
        <f t="shared" si="27"/>
        <v>2201.1896462719415</v>
      </c>
      <c r="AX41" s="509">
        <f t="shared" si="27"/>
        <v>2222.1157435008295</v>
      </c>
      <c r="AY41" s="509">
        <f t="shared" si="27"/>
        <v>2341.0075259373625</v>
      </c>
      <c r="AZ41" s="509">
        <f t="shared" si="27"/>
        <v>2342.7761689015279</v>
      </c>
      <c r="BA41" s="509">
        <f t="shared" si="27"/>
        <v>2421.4223544032684</v>
      </c>
      <c r="BB41" s="509">
        <f t="shared" si="27"/>
        <v>2384.0520537199159</v>
      </c>
      <c r="BC41" s="509">
        <f t="shared" si="27"/>
        <v>2613.2515559295671</v>
      </c>
      <c r="BD41" s="509">
        <f t="shared" si="27"/>
        <v>2954.0410477653381</v>
      </c>
      <c r="BE41" s="509">
        <f t="shared" si="27"/>
        <v>3359.0701222524431</v>
      </c>
      <c r="BF41" s="509">
        <f t="shared" si="27"/>
        <v>3797.17622488797</v>
      </c>
      <c r="BG41" s="509">
        <f t="shared" si="27"/>
        <v>2231.5586719846729</v>
      </c>
      <c r="BH41" s="509">
        <f t="shared" si="27"/>
        <v>128.69800000000001</v>
      </c>
      <c r="BI41" s="509">
        <f t="shared" si="27"/>
        <v>82.284999999999997</v>
      </c>
      <c r="BJ41" s="509">
        <f t="shared" si="27"/>
        <v>86.180999999999997</v>
      </c>
      <c r="BK41" s="509">
        <f t="shared" si="27"/>
        <v>88.078000000000003</v>
      </c>
      <c r="BL41" s="509">
        <f t="shared" si="27"/>
        <v>90.198999999999998</v>
      </c>
      <c r="BM41" s="509">
        <f t="shared" si="27"/>
        <v>96.241</v>
      </c>
      <c r="BN41" s="509"/>
      <c r="BO41" s="509"/>
      <c r="BP41" s="509"/>
      <c r="BQ41" s="509"/>
      <c r="BR41" s="509"/>
      <c r="BS41" s="509"/>
      <c r="BT41" s="509"/>
      <c r="BU41" s="509"/>
      <c r="BV41" s="509"/>
      <c r="BW41" s="509"/>
      <c r="BX41" s="484"/>
      <c r="BY41" s="484"/>
      <c r="BZ41" s="484"/>
      <c r="CA41" s="484"/>
      <c r="CB41" s="484"/>
      <c r="CC41" s="484"/>
      <c r="CD41" s="484"/>
      <c r="CE41" s="484"/>
      <c r="CF41" s="484"/>
      <c r="CG41" s="485"/>
    </row>
    <row r="42" spans="1:85" s="42" customFormat="1" x14ac:dyDescent="0.35">
      <c r="B42" s="201" t="s">
        <v>797</v>
      </c>
      <c r="C42" s="62"/>
      <c r="D42" s="509">
        <f t="shared" ref="D42:AI42" si="28">D25-D32-D38</f>
        <v>0</v>
      </c>
      <c r="E42" s="509">
        <f t="shared" si="28"/>
        <v>0</v>
      </c>
      <c r="F42" s="509">
        <f t="shared" si="28"/>
        <v>0</v>
      </c>
      <c r="G42" s="509">
        <f t="shared" si="28"/>
        <v>0</v>
      </c>
      <c r="H42" s="509">
        <f t="shared" si="28"/>
        <v>0</v>
      </c>
      <c r="I42" s="509">
        <f t="shared" si="28"/>
        <v>0</v>
      </c>
      <c r="J42" s="509">
        <f t="shared" si="28"/>
        <v>0</v>
      </c>
      <c r="K42" s="509">
        <f t="shared" si="28"/>
        <v>0</v>
      </c>
      <c r="L42" s="509">
        <f t="shared" si="28"/>
        <v>0</v>
      </c>
      <c r="M42" s="509">
        <f t="shared" si="28"/>
        <v>0</v>
      </c>
      <c r="N42" s="509">
        <f t="shared" si="28"/>
        <v>0</v>
      </c>
      <c r="O42" s="509">
        <f t="shared" si="28"/>
        <v>0</v>
      </c>
      <c r="P42" s="509">
        <f t="shared" si="28"/>
        <v>0</v>
      </c>
      <c r="Q42" s="509">
        <f t="shared" si="28"/>
        <v>0</v>
      </c>
      <c r="R42" s="509">
        <f t="shared" si="28"/>
        <v>0</v>
      </c>
      <c r="S42" s="509">
        <f t="shared" si="28"/>
        <v>0</v>
      </c>
      <c r="T42" s="509">
        <f t="shared" si="28"/>
        <v>0</v>
      </c>
      <c r="U42" s="509">
        <f t="shared" si="28"/>
        <v>0</v>
      </c>
      <c r="V42" s="509">
        <f t="shared" si="28"/>
        <v>0</v>
      </c>
      <c r="W42" s="509">
        <f t="shared" si="28"/>
        <v>0</v>
      </c>
      <c r="X42" s="509">
        <f t="shared" si="28"/>
        <v>0</v>
      </c>
      <c r="Y42" s="509">
        <f t="shared" si="28"/>
        <v>0</v>
      </c>
      <c r="Z42" s="509">
        <f t="shared" si="28"/>
        <v>0</v>
      </c>
      <c r="AA42" s="509">
        <f t="shared" si="28"/>
        <v>0</v>
      </c>
      <c r="AB42" s="509">
        <f t="shared" si="28"/>
        <v>0</v>
      </c>
      <c r="AC42" s="509">
        <f t="shared" si="28"/>
        <v>0</v>
      </c>
      <c r="AD42" s="509">
        <f t="shared" si="28"/>
        <v>0</v>
      </c>
      <c r="AE42" s="509">
        <f t="shared" si="28"/>
        <v>0</v>
      </c>
      <c r="AF42" s="509">
        <f t="shared" si="28"/>
        <v>0</v>
      </c>
      <c r="AG42" s="509">
        <f t="shared" si="28"/>
        <v>0</v>
      </c>
      <c r="AH42" s="509">
        <f t="shared" si="28"/>
        <v>93.806505964285719</v>
      </c>
      <c r="AI42" s="509">
        <f t="shared" si="28"/>
        <v>104.0453861951414</v>
      </c>
      <c r="AJ42" s="509">
        <f t="shared" ref="AJ42:BM42" si="29">AJ25-AJ32-AJ38</f>
        <v>120.80808955125451</v>
      </c>
      <c r="AK42" s="509">
        <f t="shared" si="29"/>
        <v>138.44444914882521</v>
      </c>
      <c r="AL42" s="509">
        <f t="shared" si="29"/>
        <v>181.78647286105146</v>
      </c>
      <c r="AM42" s="509">
        <f t="shared" si="29"/>
        <v>199.52941462947058</v>
      </c>
      <c r="AN42" s="509">
        <f t="shared" si="29"/>
        <v>215.83257240282799</v>
      </c>
      <c r="AO42" s="509">
        <f t="shared" si="29"/>
        <v>243.32679613377786</v>
      </c>
      <c r="AP42" s="509">
        <f t="shared" si="29"/>
        <v>286.83780135706996</v>
      </c>
      <c r="AQ42" s="509">
        <f t="shared" si="29"/>
        <v>282.671405493988</v>
      </c>
      <c r="AR42" s="509">
        <f t="shared" si="29"/>
        <v>375.87427133341498</v>
      </c>
      <c r="AS42" s="509">
        <f t="shared" si="29"/>
        <v>430.11184789645802</v>
      </c>
      <c r="AT42" s="509">
        <f t="shared" si="29"/>
        <v>595.96645641028135</v>
      </c>
      <c r="AU42" s="509">
        <f t="shared" si="29"/>
        <v>677.0004700414238</v>
      </c>
      <c r="AV42" s="509">
        <f t="shared" si="29"/>
        <v>1053.0353483777578</v>
      </c>
      <c r="AW42" s="509">
        <f t="shared" si="29"/>
        <v>1376.1966682914904</v>
      </c>
      <c r="AX42" s="509">
        <f t="shared" si="29"/>
        <v>1739.0475080707897</v>
      </c>
      <c r="AY42" s="509">
        <f t="shared" si="29"/>
        <v>2080.1777994921849</v>
      </c>
      <c r="AZ42" s="509">
        <f t="shared" si="29"/>
        <v>2194.9350127506436</v>
      </c>
      <c r="BA42" s="509">
        <f t="shared" si="29"/>
        <v>2314.1157500013701</v>
      </c>
      <c r="BB42" s="509">
        <f t="shared" si="29"/>
        <v>2517.2344080489484</v>
      </c>
      <c r="BC42" s="509">
        <f t="shared" si="29"/>
        <v>2653.7102235258189</v>
      </c>
      <c r="BD42" s="509">
        <f t="shared" si="29"/>
        <v>2884.514284208125</v>
      </c>
      <c r="BE42" s="509">
        <f t="shared" si="29"/>
        <v>3145.1065096059328</v>
      </c>
      <c r="BF42" s="509">
        <f t="shared" si="29"/>
        <v>3398.2107181263036</v>
      </c>
      <c r="BG42" s="509">
        <f t="shared" si="29"/>
        <v>3635.1572524408011</v>
      </c>
      <c r="BH42" s="509">
        <f t="shared" si="29"/>
        <v>3834.7987110764971</v>
      </c>
      <c r="BI42" s="509">
        <f t="shared" si="29"/>
        <v>4059.7725364124926</v>
      </c>
      <c r="BJ42" s="509">
        <f t="shared" si="29"/>
        <v>4238.0748212922626</v>
      </c>
      <c r="BK42" s="509">
        <f t="shared" si="29"/>
        <v>4575.3384345259483</v>
      </c>
      <c r="BL42" s="509">
        <f t="shared" si="29"/>
        <v>4637.914893298157</v>
      </c>
      <c r="BM42" s="509">
        <f t="shared" si="29"/>
        <v>4833.5829787550338</v>
      </c>
      <c r="BN42" s="509">
        <f t="shared" ref="BN42:CG42" si="30">BN32</f>
        <v>0</v>
      </c>
      <c r="BO42" s="509">
        <f t="shared" si="30"/>
        <v>0</v>
      </c>
      <c r="BP42" s="509">
        <f t="shared" si="30"/>
        <v>0</v>
      </c>
      <c r="BQ42" s="509">
        <f t="shared" si="30"/>
        <v>0</v>
      </c>
      <c r="BR42" s="509">
        <f t="shared" si="30"/>
        <v>0</v>
      </c>
      <c r="BS42" s="509">
        <f t="shared" si="30"/>
        <v>0</v>
      </c>
      <c r="BT42" s="509">
        <f t="shared" si="30"/>
        <v>0</v>
      </c>
      <c r="BU42" s="509">
        <f t="shared" si="30"/>
        <v>0</v>
      </c>
      <c r="BV42" s="509">
        <f t="shared" si="30"/>
        <v>0</v>
      </c>
      <c r="BW42" s="509">
        <f t="shared" si="30"/>
        <v>0</v>
      </c>
      <c r="BX42" s="484">
        <f t="shared" si="30"/>
        <v>0</v>
      </c>
      <c r="BY42" s="484">
        <f t="shared" si="30"/>
        <v>0</v>
      </c>
      <c r="BZ42" s="484">
        <f t="shared" si="30"/>
        <v>0</v>
      </c>
      <c r="CA42" s="484">
        <f t="shared" si="30"/>
        <v>0</v>
      </c>
      <c r="CB42" s="484">
        <f t="shared" si="30"/>
        <v>0</v>
      </c>
      <c r="CC42" s="484">
        <f t="shared" si="30"/>
        <v>0</v>
      </c>
      <c r="CD42" s="484">
        <f t="shared" si="30"/>
        <v>0</v>
      </c>
      <c r="CE42" s="484">
        <f t="shared" si="30"/>
        <v>0</v>
      </c>
      <c r="CF42" s="484">
        <f t="shared" si="30"/>
        <v>0</v>
      </c>
      <c r="CG42" s="485">
        <f t="shared" si="30"/>
        <v>0</v>
      </c>
    </row>
    <row r="43" spans="1:85" s="42" customFormat="1" x14ac:dyDescent="0.35">
      <c r="B43" s="201" t="s">
        <v>887</v>
      </c>
      <c r="C43" s="62"/>
      <c r="D43" s="509">
        <f t="shared" ref="D43:AI43" si="31">D26-D33</f>
        <v>0</v>
      </c>
      <c r="E43" s="509">
        <f t="shared" si="31"/>
        <v>0</v>
      </c>
      <c r="F43" s="509">
        <f t="shared" si="31"/>
        <v>0</v>
      </c>
      <c r="G43" s="509">
        <f t="shared" si="31"/>
        <v>0</v>
      </c>
      <c r="H43" s="509">
        <f t="shared" si="31"/>
        <v>0</v>
      </c>
      <c r="I43" s="509">
        <f t="shared" si="31"/>
        <v>0</v>
      </c>
      <c r="J43" s="509">
        <f t="shared" si="31"/>
        <v>0</v>
      </c>
      <c r="K43" s="509">
        <f t="shared" si="31"/>
        <v>0</v>
      </c>
      <c r="L43" s="509">
        <f t="shared" si="31"/>
        <v>0</v>
      </c>
      <c r="M43" s="509">
        <f t="shared" si="31"/>
        <v>0</v>
      </c>
      <c r="N43" s="509">
        <f t="shared" si="31"/>
        <v>0</v>
      </c>
      <c r="O43" s="509">
        <f t="shared" si="31"/>
        <v>0</v>
      </c>
      <c r="P43" s="509">
        <f t="shared" si="31"/>
        <v>0</v>
      </c>
      <c r="Q43" s="509">
        <f t="shared" si="31"/>
        <v>0</v>
      </c>
      <c r="R43" s="509">
        <f t="shared" si="31"/>
        <v>0</v>
      </c>
      <c r="S43" s="509">
        <f t="shared" si="31"/>
        <v>0</v>
      </c>
      <c r="T43" s="509">
        <f t="shared" si="31"/>
        <v>0</v>
      </c>
      <c r="U43" s="509">
        <f t="shared" si="31"/>
        <v>0</v>
      </c>
      <c r="V43" s="509">
        <f t="shared" si="31"/>
        <v>0</v>
      </c>
      <c r="W43" s="509">
        <f t="shared" si="31"/>
        <v>0</v>
      </c>
      <c r="X43" s="509">
        <f t="shared" si="31"/>
        <v>0</v>
      </c>
      <c r="Y43" s="509">
        <f t="shared" si="31"/>
        <v>0</v>
      </c>
      <c r="Z43" s="509">
        <f t="shared" si="31"/>
        <v>0</v>
      </c>
      <c r="AA43" s="509">
        <f t="shared" si="31"/>
        <v>0</v>
      </c>
      <c r="AB43" s="509">
        <f t="shared" si="31"/>
        <v>0</v>
      </c>
      <c r="AC43" s="509">
        <f t="shared" si="31"/>
        <v>0</v>
      </c>
      <c r="AD43" s="509">
        <f t="shared" si="31"/>
        <v>0</v>
      </c>
      <c r="AE43" s="509">
        <f t="shared" si="31"/>
        <v>0</v>
      </c>
      <c r="AF43" s="509">
        <f t="shared" si="31"/>
        <v>0</v>
      </c>
      <c r="AG43" s="509">
        <f t="shared" si="31"/>
        <v>0</v>
      </c>
      <c r="AH43" s="509">
        <f t="shared" si="31"/>
        <v>151.84914468732393</v>
      </c>
      <c r="AI43" s="509">
        <f t="shared" si="31"/>
        <v>161.396546</v>
      </c>
      <c r="AJ43" s="509">
        <f t="shared" ref="AJ43:BM43" si="32">AJ26-AJ33</f>
        <v>189.91550753846153</v>
      </c>
      <c r="AK43" s="509">
        <f t="shared" si="32"/>
        <v>266.61219299999999</v>
      </c>
      <c r="AL43" s="509">
        <f t="shared" si="32"/>
        <v>407.03757974999996</v>
      </c>
      <c r="AM43" s="509">
        <f t="shared" si="32"/>
        <v>537.33116100000007</v>
      </c>
      <c r="AN43" s="509">
        <f t="shared" si="32"/>
        <v>613.02091249999989</v>
      </c>
      <c r="AO43" s="509">
        <f t="shared" si="32"/>
        <v>753.53722142857146</v>
      </c>
      <c r="AP43" s="509">
        <f t="shared" si="32"/>
        <v>863.89682319999997</v>
      </c>
      <c r="AQ43" s="509">
        <f t="shared" si="32"/>
        <v>908.76331000000005</v>
      </c>
      <c r="AR43" s="509">
        <f t="shared" si="32"/>
        <v>975.37345499999992</v>
      </c>
      <c r="AS43" s="509">
        <f t="shared" si="32"/>
        <v>1015.1541500000002</v>
      </c>
      <c r="AT43" s="509">
        <f t="shared" si="32"/>
        <v>1254.7130353333334</v>
      </c>
      <c r="AU43" s="509">
        <f t="shared" si="32"/>
        <v>1621.8660026666669</v>
      </c>
      <c r="AV43" s="509">
        <f t="shared" si="32"/>
        <v>1951.8019856666667</v>
      </c>
      <c r="AW43" s="509">
        <f t="shared" si="32"/>
        <v>2094.2903453333338</v>
      </c>
      <c r="AX43" s="509">
        <f t="shared" si="32"/>
        <v>2485.806</v>
      </c>
      <c r="AY43" s="509">
        <f t="shared" si="32"/>
        <v>2644.2919999999999</v>
      </c>
      <c r="AZ43" s="509">
        <f t="shared" si="32"/>
        <v>2657.2889999999998</v>
      </c>
      <c r="BA43" s="509">
        <f t="shared" si="32"/>
        <v>2485.8690000000001</v>
      </c>
      <c r="BB43" s="509">
        <f t="shared" si="32"/>
        <v>2337.3530000000001</v>
      </c>
      <c r="BC43" s="509">
        <f t="shared" si="32"/>
        <v>2195.8409999999999</v>
      </c>
      <c r="BD43" s="509">
        <f t="shared" si="32"/>
        <v>2168.2460000000001</v>
      </c>
      <c r="BE43" s="509">
        <f t="shared" si="32"/>
        <v>2109.9670000000001</v>
      </c>
      <c r="BF43" s="509">
        <f t="shared" si="32"/>
        <v>2011.06</v>
      </c>
      <c r="BG43" s="509">
        <f t="shared" si="32"/>
        <v>2161.7719999999999</v>
      </c>
      <c r="BH43" s="509">
        <f t="shared" si="32"/>
        <v>2111.873761896592</v>
      </c>
      <c r="BI43" s="509">
        <f t="shared" si="32"/>
        <v>1989.0132596399378</v>
      </c>
      <c r="BJ43" s="509">
        <f t="shared" si="32"/>
        <v>1974.8361660033015</v>
      </c>
      <c r="BK43" s="509">
        <f t="shared" si="32"/>
        <v>2099.6680910627874</v>
      </c>
      <c r="BL43" s="509">
        <f t="shared" si="32"/>
        <v>2052.3124513141979</v>
      </c>
      <c r="BM43" s="509">
        <f t="shared" si="32"/>
        <v>2236.7174954270272</v>
      </c>
      <c r="BN43" s="509">
        <f t="shared" ref="BN43:CG43" si="33">BN33</f>
        <v>0</v>
      </c>
      <c r="BO43" s="509">
        <f t="shared" si="33"/>
        <v>0</v>
      </c>
      <c r="BP43" s="509">
        <f t="shared" si="33"/>
        <v>0</v>
      </c>
      <c r="BQ43" s="509">
        <f t="shared" si="33"/>
        <v>0</v>
      </c>
      <c r="BR43" s="509">
        <f t="shared" si="33"/>
        <v>0</v>
      </c>
      <c r="BS43" s="509">
        <f t="shared" si="33"/>
        <v>0</v>
      </c>
      <c r="BT43" s="509">
        <f t="shared" si="33"/>
        <v>0</v>
      </c>
      <c r="BU43" s="509">
        <f t="shared" si="33"/>
        <v>0</v>
      </c>
      <c r="BV43" s="509">
        <f t="shared" si="33"/>
        <v>0</v>
      </c>
      <c r="BW43" s="509">
        <f t="shared" si="33"/>
        <v>0</v>
      </c>
      <c r="BX43" s="484">
        <f t="shared" si="33"/>
        <v>0</v>
      </c>
      <c r="BY43" s="484">
        <f t="shared" si="33"/>
        <v>0</v>
      </c>
      <c r="BZ43" s="484">
        <f t="shared" si="33"/>
        <v>0</v>
      </c>
      <c r="CA43" s="484">
        <f t="shared" si="33"/>
        <v>0</v>
      </c>
      <c r="CB43" s="484">
        <f t="shared" si="33"/>
        <v>0</v>
      </c>
      <c r="CC43" s="484">
        <f t="shared" si="33"/>
        <v>0</v>
      </c>
      <c r="CD43" s="484">
        <f t="shared" si="33"/>
        <v>0</v>
      </c>
      <c r="CE43" s="484">
        <f t="shared" si="33"/>
        <v>0</v>
      </c>
      <c r="CF43" s="484">
        <f t="shared" si="33"/>
        <v>0</v>
      </c>
      <c r="CG43" s="485">
        <f t="shared" si="33"/>
        <v>0</v>
      </c>
    </row>
    <row r="44" spans="1:85" s="42" customFormat="1" x14ac:dyDescent="0.35">
      <c r="B44" s="201" t="s">
        <v>888</v>
      </c>
      <c r="C44" s="62"/>
      <c r="D44" s="509">
        <f t="shared" ref="D44:AI44" si="34">D27-D34</f>
        <v>0</v>
      </c>
      <c r="E44" s="509">
        <f t="shared" si="34"/>
        <v>0</v>
      </c>
      <c r="F44" s="509">
        <f t="shared" si="34"/>
        <v>0</v>
      </c>
      <c r="G44" s="509">
        <f t="shared" si="34"/>
        <v>0</v>
      </c>
      <c r="H44" s="509">
        <f t="shared" si="34"/>
        <v>0</v>
      </c>
      <c r="I44" s="509">
        <f t="shared" si="34"/>
        <v>0</v>
      </c>
      <c r="J44" s="509">
        <f t="shared" si="34"/>
        <v>0</v>
      </c>
      <c r="K44" s="509">
        <f t="shared" si="34"/>
        <v>0</v>
      </c>
      <c r="L44" s="509">
        <f t="shared" si="34"/>
        <v>0</v>
      </c>
      <c r="M44" s="509">
        <f t="shared" si="34"/>
        <v>0</v>
      </c>
      <c r="N44" s="509">
        <f t="shared" si="34"/>
        <v>0</v>
      </c>
      <c r="O44" s="509">
        <f t="shared" si="34"/>
        <v>0</v>
      </c>
      <c r="P44" s="509">
        <f t="shared" si="34"/>
        <v>0</v>
      </c>
      <c r="Q44" s="509">
        <f t="shared" si="34"/>
        <v>0</v>
      </c>
      <c r="R44" s="509">
        <f t="shared" si="34"/>
        <v>0</v>
      </c>
      <c r="S44" s="509">
        <f t="shared" si="34"/>
        <v>0</v>
      </c>
      <c r="T44" s="509">
        <f t="shared" si="34"/>
        <v>0</v>
      </c>
      <c r="U44" s="509">
        <f t="shared" si="34"/>
        <v>0</v>
      </c>
      <c r="V44" s="509">
        <f t="shared" si="34"/>
        <v>0</v>
      </c>
      <c r="W44" s="509">
        <f t="shared" si="34"/>
        <v>0</v>
      </c>
      <c r="X44" s="509">
        <f t="shared" si="34"/>
        <v>0</v>
      </c>
      <c r="Y44" s="509">
        <f t="shared" si="34"/>
        <v>0</v>
      </c>
      <c r="Z44" s="509">
        <f t="shared" si="34"/>
        <v>0</v>
      </c>
      <c r="AA44" s="509">
        <f t="shared" si="34"/>
        <v>0</v>
      </c>
      <c r="AB44" s="509">
        <f t="shared" si="34"/>
        <v>0</v>
      </c>
      <c r="AC44" s="509">
        <f t="shared" si="34"/>
        <v>0</v>
      </c>
      <c r="AD44" s="509">
        <f t="shared" si="34"/>
        <v>0</v>
      </c>
      <c r="AE44" s="509">
        <f t="shared" si="34"/>
        <v>0</v>
      </c>
      <c r="AF44" s="509">
        <f t="shared" si="34"/>
        <v>0</v>
      </c>
      <c r="AG44" s="509">
        <f t="shared" si="34"/>
        <v>0</v>
      </c>
      <c r="AH44" s="509">
        <f t="shared" si="34"/>
        <v>28.682352590163934</v>
      </c>
      <c r="AI44" s="509">
        <f t="shared" si="34"/>
        <v>31.458064131147541</v>
      </c>
      <c r="AJ44" s="509">
        <f t="shared" ref="AJ44:BM44" si="35">AJ27-AJ34</f>
        <v>37.967785413333331</v>
      </c>
      <c r="AK44" s="509">
        <f t="shared" si="35"/>
        <v>42.738568057044823</v>
      </c>
      <c r="AL44" s="509">
        <f t="shared" si="35"/>
        <v>55.359052111111112</v>
      </c>
      <c r="AM44" s="509">
        <f t="shared" si="35"/>
        <v>64.756767801242233</v>
      </c>
      <c r="AN44" s="509">
        <f t="shared" si="35"/>
        <v>74.576876948717953</v>
      </c>
      <c r="AO44" s="509">
        <f t="shared" si="35"/>
        <v>90.199773981566821</v>
      </c>
      <c r="AP44" s="509">
        <f t="shared" si="35"/>
        <v>115.59811921111111</v>
      </c>
      <c r="AQ44" s="509">
        <f t="shared" si="35"/>
        <v>126.28601989204546</v>
      </c>
      <c r="AR44" s="509">
        <f t="shared" si="35"/>
        <v>154.39197187311177</v>
      </c>
      <c r="AS44" s="509">
        <f t="shared" si="35"/>
        <v>153.80497495</v>
      </c>
      <c r="AT44" s="509">
        <f t="shared" si="35"/>
        <v>128.6083448189859</v>
      </c>
      <c r="AU44" s="509">
        <f t="shared" si="35"/>
        <v>223.23782629666314</v>
      </c>
      <c r="AV44" s="509">
        <f t="shared" si="35"/>
        <v>200.86834234174069</v>
      </c>
      <c r="AW44" s="509">
        <f t="shared" si="35"/>
        <v>192.80843317810428</v>
      </c>
      <c r="AX44" s="509">
        <f t="shared" si="35"/>
        <v>239.041</v>
      </c>
      <c r="AY44" s="509">
        <f t="shared" si="35"/>
        <v>311.50299999999999</v>
      </c>
      <c r="AZ44" s="509">
        <f t="shared" si="35"/>
        <v>441.04899999999998</v>
      </c>
      <c r="BA44" s="509">
        <f t="shared" si="35"/>
        <v>460.20699999999999</v>
      </c>
      <c r="BB44" s="509">
        <f t="shared" si="35"/>
        <v>403.69499999999999</v>
      </c>
      <c r="BC44" s="509">
        <f t="shared" si="35"/>
        <v>396.09899999999999</v>
      </c>
      <c r="BD44" s="509">
        <f t="shared" si="35"/>
        <v>384.78499999999997</v>
      </c>
      <c r="BE44" s="509">
        <f t="shared" si="35"/>
        <v>372.33699999999999</v>
      </c>
      <c r="BF44" s="509">
        <f t="shared" si="35"/>
        <v>359.63499999999999</v>
      </c>
      <c r="BG44" s="509">
        <f t="shared" si="35"/>
        <v>382.24400000000003</v>
      </c>
      <c r="BH44" s="509">
        <f t="shared" si="35"/>
        <v>374.59165266825556</v>
      </c>
      <c r="BI44" s="509">
        <f t="shared" si="35"/>
        <v>294.59889726305926</v>
      </c>
      <c r="BJ44" s="509">
        <f t="shared" si="35"/>
        <v>291.2232684141797</v>
      </c>
      <c r="BK44" s="509">
        <f t="shared" si="35"/>
        <v>345.46664666673598</v>
      </c>
      <c r="BL44" s="509">
        <f t="shared" si="35"/>
        <v>267</v>
      </c>
      <c r="BM44" s="509">
        <f t="shared" si="35"/>
        <v>75</v>
      </c>
      <c r="BN44" s="509">
        <f t="shared" ref="BN44:CG44" si="36">BN34</f>
        <v>0</v>
      </c>
      <c r="BO44" s="509">
        <f t="shared" si="36"/>
        <v>0</v>
      </c>
      <c r="BP44" s="509">
        <f t="shared" si="36"/>
        <v>0</v>
      </c>
      <c r="BQ44" s="509">
        <f t="shared" si="36"/>
        <v>0</v>
      </c>
      <c r="BR44" s="509">
        <f t="shared" si="36"/>
        <v>0</v>
      </c>
      <c r="BS44" s="509">
        <f t="shared" si="36"/>
        <v>0</v>
      </c>
      <c r="BT44" s="509">
        <f t="shared" si="36"/>
        <v>0</v>
      </c>
      <c r="BU44" s="509">
        <f t="shared" si="36"/>
        <v>0</v>
      </c>
      <c r="BV44" s="509">
        <f t="shared" si="36"/>
        <v>0</v>
      </c>
      <c r="BW44" s="509">
        <f t="shared" si="36"/>
        <v>0</v>
      </c>
      <c r="BX44" s="484">
        <f t="shared" si="36"/>
        <v>0</v>
      </c>
      <c r="BY44" s="484">
        <f t="shared" si="36"/>
        <v>0</v>
      </c>
      <c r="BZ44" s="484">
        <f t="shared" si="36"/>
        <v>0</v>
      </c>
      <c r="CA44" s="484">
        <f t="shared" si="36"/>
        <v>0</v>
      </c>
      <c r="CB44" s="484">
        <f t="shared" si="36"/>
        <v>0</v>
      </c>
      <c r="CC44" s="484">
        <f t="shared" si="36"/>
        <v>0</v>
      </c>
      <c r="CD44" s="484">
        <f t="shared" si="36"/>
        <v>0</v>
      </c>
      <c r="CE44" s="484">
        <f t="shared" si="36"/>
        <v>0</v>
      </c>
      <c r="CF44" s="484">
        <f t="shared" si="36"/>
        <v>0</v>
      </c>
      <c r="CG44" s="485">
        <f t="shared" si="36"/>
        <v>0</v>
      </c>
    </row>
    <row r="45" spans="1:85" s="78" customFormat="1" ht="27" customHeight="1" thickBot="1" x14ac:dyDescent="0.3">
      <c r="B45" s="644" t="s">
        <v>889</v>
      </c>
      <c r="C45" s="494"/>
      <c r="D45" s="586">
        <f t="shared" ref="D45:AI45" si="37">D28-D35</f>
        <v>0</v>
      </c>
      <c r="E45" s="586">
        <f t="shared" si="37"/>
        <v>0</v>
      </c>
      <c r="F45" s="586">
        <f t="shared" si="37"/>
        <v>0</v>
      </c>
      <c r="G45" s="586">
        <f t="shared" si="37"/>
        <v>0</v>
      </c>
      <c r="H45" s="586">
        <f t="shared" si="37"/>
        <v>0</v>
      </c>
      <c r="I45" s="586">
        <f t="shared" si="37"/>
        <v>0</v>
      </c>
      <c r="J45" s="586">
        <f t="shared" si="37"/>
        <v>0</v>
      </c>
      <c r="K45" s="586">
        <f t="shared" si="37"/>
        <v>0</v>
      </c>
      <c r="L45" s="586">
        <f t="shared" si="37"/>
        <v>0</v>
      </c>
      <c r="M45" s="586">
        <f t="shared" si="37"/>
        <v>0</v>
      </c>
      <c r="N45" s="586">
        <f t="shared" si="37"/>
        <v>0</v>
      </c>
      <c r="O45" s="586">
        <f t="shared" si="37"/>
        <v>0</v>
      </c>
      <c r="P45" s="586">
        <f t="shared" si="37"/>
        <v>0</v>
      </c>
      <c r="Q45" s="586">
        <f t="shared" si="37"/>
        <v>0</v>
      </c>
      <c r="R45" s="586">
        <f t="shared" si="37"/>
        <v>0</v>
      </c>
      <c r="S45" s="586">
        <f t="shared" si="37"/>
        <v>0</v>
      </c>
      <c r="T45" s="586">
        <f t="shared" si="37"/>
        <v>0</v>
      </c>
      <c r="U45" s="586">
        <f t="shared" si="37"/>
        <v>0</v>
      </c>
      <c r="V45" s="586">
        <f t="shared" si="37"/>
        <v>0</v>
      </c>
      <c r="W45" s="586">
        <f t="shared" si="37"/>
        <v>0</v>
      </c>
      <c r="X45" s="586">
        <f t="shared" si="37"/>
        <v>0</v>
      </c>
      <c r="Y45" s="586">
        <f t="shared" si="37"/>
        <v>0</v>
      </c>
      <c r="Z45" s="586">
        <f t="shared" si="37"/>
        <v>0</v>
      </c>
      <c r="AA45" s="586">
        <f t="shared" si="37"/>
        <v>0</v>
      </c>
      <c r="AB45" s="586">
        <f t="shared" si="37"/>
        <v>0</v>
      </c>
      <c r="AC45" s="586">
        <f t="shared" si="37"/>
        <v>0</v>
      </c>
      <c r="AD45" s="586">
        <f t="shared" si="37"/>
        <v>0</v>
      </c>
      <c r="AE45" s="586">
        <f t="shared" si="37"/>
        <v>0</v>
      </c>
      <c r="AF45" s="586">
        <f t="shared" si="37"/>
        <v>0</v>
      </c>
      <c r="AG45" s="586">
        <f t="shared" si="37"/>
        <v>0</v>
      </c>
      <c r="AH45" s="586">
        <f t="shared" si="37"/>
        <v>19.429980786885245</v>
      </c>
      <c r="AI45" s="586">
        <f t="shared" si="37"/>
        <v>24.98140386885246</v>
      </c>
      <c r="AJ45" s="586">
        <f t="shared" ref="AJ45:BM45" si="38">AJ28-AJ35</f>
        <v>31.485480586666668</v>
      </c>
      <c r="AK45" s="586">
        <f t="shared" si="38"/>
        <v>42.065662942955178</v>
      </c>
      <c r="AL45" s="586">
        <f t="shared" si="38"/>
        <v>58.989153888888886</v>
      </c>
      <c r="AM45" s="586">
        <f t="shared" si="38"/>
        <v>80.04656019875776</v>
      </c>
      <c r="AN45" s="586">
        <f t="shared" si="38"/>
        <v>100.63385805128205</v>
      </c>
      <c r="AO45" s="586">
        <f t="shared" si="38"/>
        <v>103.59578001843317</v>
      </c>
      <c r="AP45" s="586">
        <f t="shared" si="38"/>
        <v>135.62299025555555</v>
      </c>
      <c r="AQ45" s="586">
        <f t="shared" si="38"/>
        <v>195.83484244128789</v>
      </c>
      <c r="AR45" s="586">
        <f t="shared" si="38"/>
        <v>126.39782312688821</v>
      </c>
      <c r="AS45" s="586">
        <f t="shared" si="38"/>
        <v>125.84043405</v>
      </c>
      <c r="AT45" s="586">
        <f t="shared" si="38"/>
        <v>220.96582318101412</v>
      </c>
      <c r="AU45" s="586">
        <f t="shared" si="38"/>
        <v>356.26081221506735</v>
      </c>
      <c r="AV45" s="586">
        <f t="shared" si="38"/>
        <v>253.07357532492722</v>
      </c>
      <c r="AW45" s="586">
        <f t="shared" si="38"/>
        <v>248.79294115522868</v>
      </c>
      <c r="AX45" s="586">
        <f t="shared" si="38"/>
        <v>369.89999999999884</v>
      </c>
      <c r="AY45" s="586">
        <f t="shared" si="38"/>
        <v>427.30699999999945</v>
      </c>
      <c r="AZ45" s="586">
        <f t="shared" si="38"/>
        <v>378.41800000000001</v>
      </c>
      <c r="BA45" s="586">
        <f t="shared" si="38"/>
        <v>335.34300000000093</v>
      </c>
      <c r="BB45" s="586">
        <f t="shared" si="38"/>
        <v>309.75799999999867</v>
      </c>
      <c r="BC45" s="586">
        <f t="shared" si="38"/>
        <v>230.18900000000011</v>
      </c>
      <c r="BD45" s="586">
        <f t="shared" si="38"/>
        <v>222.10499999999894</v>
      </c>
      <c r="BE45" s="586">
        <f t="shared" si="38"/>
        <v>243.31711941217159</v>
      </c>
      <c r="BF45" s="586">
        <f t="shared" si="38"/>
        <v>261.18071095259984</v>
      </c>
      <c r="BG45" s="586">
        <f t="shared" si="38"/>
        <v>391.25825241992959</v>
      </c>
      <c r="BH45" s="586">
        <f t="shared" si="38"/>
        <v>300.95087435865469</v>
      </c>
      <c r="BI45" s="586">
        <f t="shared" si="38"/>
        <v>198.32631128951041</v>
      </c>
      <c r="BJ45" s="586">
        <f t="shared" si="38"/>
        <v>198.45559320025581</v>
      </c>
      <c r="BK45" s="586">
        <f t="shared" si="38"/>
        <v>181.92271651984206</v>
      </c>
      <c r="BL45" s="586">
        <f t="shared" si="38"/>
        <v>181.6169849299115</v>
      </c>
      <c r="BM45" s="586">
        <f t="shared" si="38"/>
        <v>255.07000040967989</v>
      </c>
      <c r="BN45" s="586">
        <f t="shared" ref="BN45:CG45" si="39">BN35</f>
        <v>0</v>
      </c>
      <c r="BO45" s="586">
        <f t="shared" si="39"/>
        <v>0</v>
      </c>
      <c r="BP45" s="586">
        <f t="shared" si="39"/>
        <v>0</v>
      </c>
      <c r="BQ45" s="586">
        <f t="shared" si="39"/>
        <v>0</v>
      </c>
      <c r="BR45" s="586">
        <f t="shared" si="39"/>
        <v>0</v>
      </c>
      <c r="BS45" s="586">
        <f t="shared" si="39"/>
        <v>0</v>
      </c>
      <c r="BT45" s="586">
        <f t="shared" si="39"/>
        <v>0</v>
      </c>
      <c r="BU45" s="586">
        <f t="shared" si="39"/>
        <v>0</v>
      </c>
      <c r="BV45" s="586">
        <f t="shared" si="39"/>
        <v>0</v>
      </c>
      <c r="BW45" s="586">
        <f t="shared" si="39"/>
        <v>0</v>
      </c>
      <c r="BX45" s="495">
        <f t="shared" si="39"/>
        <v>0</v>
      </c>
      <c r="BY45" s="495">
        <f t="shared" si="39"/>
        <v>0</v>
      </c>
      <c r="BZ45" s="495">
        <f t="shared" si="39"/>
        <v>0</v>
      </c>
      <c r="CA45" s="495">
        <f t="shared" si="39"/>
        <v>0</v>
      </c>
      <c r="CB45" s="495">
        <f t="shared" si="39"/>
        <v>0</v>
      </c>
      <c r="CC45" s="495">
        <f t="shared" si="39"/>
        <v>0</v>
      </c>
      <c r="CD45" s="495">
        <f t="shared" si="39"/>
        <v>0</v>
      </c>
      <c r="CE45" s="495">
        <f t="shared" si="39"/>
        <v>0</v>
      </c>
      <c r="CF45" s="495">
        <f t="shared" si="39"/>
        <v>0</v>
      </c>
      <c r="CG45" s="496">
        <f t="shared" si="39"/>
        <v>0</v>
      </c>
    </row>
    <row r="46" spans="1:85" ht="26.25" customHeight="1" x14ac:dyDescent="0.35">
      <c r="A46" s="518"/>
      <c r="B46" s="176" t="s">
        <v>894</v>
      </c>
      <c r="C46" s="477"/>
      <c r="D46" s="40" t="s">
        <v>274</v>
      </c>
      <c r="E46" s="40" t="s">
        <v>275</v>
      </c>
      <c r="F46" s="40" t="s">
        <v>276</v>
      </c>
      <c r="G46" s="40" t="s">
        <v>277</v>
      </c>
      <c r="H46" s="40" t="s">
        <v>278</v>
      </c>
      <c r="I46" s="40" t="s">
        <v>279</v>
      </c>
      <c r="J46" s="40" t="s">
        <v>280</v>
      </c>
      <c r="K46" s="40" t="s">
        <v>281</v>
      </c>
      <c r="L46" s="40" t="s">
        <v>282</v>
      </c>
      <c r="M46" s="40" t="s">
        <v>283</v>
      </c>
      <c r="N46" s="40" t="s">
        <v>284</v>
      </c>
      <c r="O46" s="40" t="s">
        <v>285</v>
      </c>
      <c r="P46" s="40" t="s">
        <v>286</v>
      </c>
      <c r="Q46" s="40" t="s">
        <v>287</v>
      </c>
      <c r="R46" s="40" t="s">
        <v>288</v>
      </c>
      <c r="S46" s="40" t="s">
        <v>289</v>
      </c>
      <c r="T46" s="40" t="s">
        <v>290</v>
      </c>
      <c r="U46" s="40" t="s">
        <v>291</v>
      </c>
      <c r="V46" s="40" t="s">
        <v>292</v>
      </c>
      <c r="W46" s="40" t="s">
        <v>293</v>
      </c>
      <c r="X46" s="40" t="s">
        <v>294</v>
      </c>
      <c r="Y46" s="40" t="s">
        <v>295</v>
      </c>
      <c r="Z46" s="40" t="s">
        <v>296</v>
      </c>
      <c r="AA46" s="40" t="s">
        <v>297</v>
      </c>
      <c r="AB46" s="40" t="s">
        <v>298</v>
      </c>
      <c r="AC46" s="40" t="s">
        <v>299</v>
      </c>
      <c r="AD46" s="40" t="s">
        <v>300</v>
      </c>
      <c r="AE46" s="40" t="s">
        <v>301</v>
      </c>
      <c r="AF46" s="40" t="s">
        <v>302</v>
      </c>
      <c r="AG46" s="40" t="s">
        <v>303</v>
      </c>
      <c r="AH46" s="40" t="s">
        <v>304</v>
      </c>
      <c r="AI46" s="40" t="s">
        <v>305</v>
      </c>
      <c r="AJ46" s="40" t="s">
        <v>306</v>
      </c>
      <c r="AK46" s="40" t="s">
        <v>307</v>
      </c>
      <c r="AL46" s="40" t="s">
        <v>308</v>
      </c>
      <c r="AM46" s="40" t="s">
        <v>309</v>
      </c>
      <c r="AN46" s="40" t="s">
        <v>310</v>
      </c>
      <c r="AO46" s="40" t="s">
        <v>311</v>
      </c>
      <c r="AP46" s="40" t="s">
        <v>312</v>
      </c>
      <c r="AQ46" s="40" t="s">
        <v>313</v>
      </c>
      <c r="AR46" s="40" t="s">
        <v>314</v>
      </c>
      <c r="AS46" s="40" t="s">
        <v>315</v>
      </c>
      <c r="AT46" s="40" t="s">
        <v>316</v>
      </c>
      <c r="AU46" s="40" t="s">
        <v>317</v>
      </c>
      <c r="AV46" s="40" t="s">
        <v>318</v>
      </c>
      <c r="AW46" s="40" t="s">
        <v>319</v>
      </c>
      <c r="AX46" s="40" t="s">
        <v>320</v>
      </c>
      <c r="AY46" s="40" t="s">
        <v>211</v>
      </c>
      <c r="AZ46" s="40" t="s">
        <v>212</v>
      </c>
      <c r="BA46" s="40" t="s">
        <v>213</v>
      </c>
      <c r="BB46" s="40" t="s">
        <v>214</v>
      </c>
      <c r="BC46" s="40" t="s">
        <v>215</v>
      </c>
      <c r="BD46" s="40" t="s">
        <v>216</v>
      </c>
      <c r="BE46" s="40" t="s">
        <v>217</v>
      </c>
      <c r="BF46" s="40" t="s">
        <v>218</v>
      </c>
      <c r="BG46" s="40" t="s">
        <v>219</v>
      </c>
      <c r="BH46" s="40" t="s">
        <v>220</v>
      </c>
      <c r="BI46" s="40" t="s">
        <v>221</v>
      </c>
      <c r="BJ46" s="40" t="s">
        <v>222</v>
      </c>
      <c r="BK46" s="40" t="s">
        <v>223</v>
      </c>
      <c r="BL46" s="40" t="s">
        <v>224</v>
      </c>
      <c r="BM46" s="40" t="s">
        <v>225</v>
      </c>
      <c r="BN46" s="40" t="s">
        <v>226</v>
      </c>
      <c r="BO46" s="40" t="s">
        <v>227</v>
      </c>
      <c r="BP46" s="40" t="s">
        <v>228</v>
      </c>
      <c r="BQ46" s="40" t="s">
        <v>229</v>
      </c>
      <c r="BR46" s="40" t="s">
        <v>230</v>
      </c>
      <c r="BS46" s="40" t="s">
        <v>231</v>
      </c>
      <c r="BT46" s="40" t="s">
        <v>232</v>
      </c>
      <c r="BU46" s="40" t="s">
        <v>233</v>
      </c>
      <c r="BV46" s="40" t="s">
        <v>234</v>
      </c>
      <c r="BW46" s="40" t="s">
        <v>235</v>
      </c>
      <c r="BX46" s="40" t="s">
        <v>236</v>
      </c>
      <c r="BY46" s="40" t="s">
        <v>237</v>
      </c>
      <c r="BZ46" s="40" t="s">
        <v>238</v>
      </c>
      <c r="CA46" s="40" t="s">
        <v>239</v>
      </c>
      <c r="CB46" s="40" t="s">
        <v>240</v>
      </c>
      <c r="CC46" s="40" t="s">
        <v>241</v>
      </c>
      <c r="CD46" s="40" t="s">
        <v>242</v>
      </c>
      <c r="CE46" s="40" t="s">
        <v>243</v>
      </c>
      <c r="CF46" s="40" t="s">
        <v>244</v>
      </c>
      <c r="CG46" s="41" t="s">
        <v>245</v>
      </c>
    </row>
    <row r="47" spans="1:85" ht="15" customHeight="1" x14ac:dyDescent="0.35">
      <c r="A47" s="518"/>
      <c r="B47" s="463" t="s">
        <v>438</v>
      </c>
      <c r="C47" s="478"/>
      <c r="D47" s="284" t="s">
        <v>247</v>
      </c>
      <c r="E47" s="284" t="s">
        <v>247</v>
      </c>
      <c r="F47" s="284" t="s">
        <v>247</v>
      </c>
      <c r="G47" s="284" t="s">
        <v>247</v>
      </c>
      <c r="H47" s="284" t="s">
        <v>247</v>
      </c>
      <c r="I47" s="284" t="s">
        <v>247</v>
      </c>
      <c r="J47" s="284" t="s">
        <v>247</v>
      </c>
      <c r="K47" s="284" t="s">
        <v>247</v>
      </c>
      <c r="L47" s="284" t="s">
        <v>247</v>
      </c>
      <c r="M47" s="284" t="s">
        <v>247</v>
      </c>
      <c r="N47" s="284" t="s">
        <v>247</v>
      </c>
      <c r="O47" s="284" t="s">
        <v>247</v>
      </c>
      <c r="P47" s="284" t="s">
        <v>247</v>
      </c>
      <c r="Q47" s="284" t="s">
        <v>247</v>
      </c>
      <c r="R47" s="284" t="s">
        <v>247</v>
      </c>
      <c r="S47" s="284" t="s">
        <v>247</v>
      </c>
      <c r="T47" s="284" t="s">
        <v>247</v>
      </c>
      <c r="U47" s="284" t="s">
        <v>247</v>
      </c>
      <c r="V47" s="284" t="s">
        <v>247</v>
      </c>
      <c r="W47" s="284" t="s">
        <v>247</v>
      </c>
      <c r="X47" s="284" t="s">
        <v>247</v>
      </c>
      <c r="Y47" s="284" t="s">
        <v>247</v>
      </c>
      <c r="Z47" s="284" t="s">
        <v>247</v>
      </c>
      <c r="AA47" s="284" t="s">
        <v>247</v>
      </c>
      <c r="AB47" s="284" t="s">
        <v>247</v>
      </c>
      <c r="AC47" s="284" t="s">
        <v>247</v>
      </c>
      <c r="AD47" s="284" t="s">
        <v>247</v>
      </c>
      <c r="AE47" s="284" t="s">
        <v>247</v>
      </c>
      <c r="AF47" s="284" t="s">
        <v>247</v>
      </c>
      <c r="AG47" s="284" t="s">
        <v>247</v>
      </c>
      <c r="AH47" s="284" t="s">
        <v>247</v>
      </c>
      <c r="AI47" s="284" t="s">
        <v>247</v>
      </c>
      <c r="AJ47" s="284" t="s">
        <v>247</v>
      </c>
      <c r="AK47" s="284" t="s">
        <v>247</v>
      </c>
      <c r="AL47" s="284" t="s">
        <v>247</v>
      </c>
      <c r="AM47" s="284" t="s">
        <v>247</v>
      </c>
      <c r="AN47" s="284" t="s">
        <v>247</v>
      </c>
      <c r="AO47" s="284" t="s">
        <v>247</v>
      </c>
      <c r="AP47" s="284" t="s">
        <v>247</v>
      </c>
      <c r="AQ47" s="284" t="s">
        <v>247</v>
      </c>
      <c r="AR47" s="284" t="s">
        <v>247</v>
      </c>
      <c r="AS47" s="284" t="s">
        <v>247</v>
      </c>
      <c r="AT47" s="284" t="s">
        <v>247</v>
      </c>
      <c r="AU47" s="284" t="s">
        <v>247</v>
      </c>
      <c r="AV47" s="284" t="s">
        <v>247</v>
      </c>
      <c r="AW47" s="284" t="s">
        <v>247</v>
      </c>
      <c r="AX47" s="284" t="s">
        <v>247</v>
      </c>
      <c r="AY47" s="284" t="s">
        <v>247</v>
      </c>
      <c r="AZ47" s="284" t="s">
        <v>247</v>
      </c>
      <c r="BA47" s="284" t="s">
        <v>247</v>
      </c>
      <c r="BB47" s="284" t="s">
        <v>247</v>
      </c>
      <c r="BC47" s="284" t="s">
        <v>247</v>
      </c>
      <c r="BD47" s="284" t="s">
        <v>247</v>
      </c>
      <c r="BE47" s="284" t="s">
        <v>247</v>
      </c>
      <c r="BF47" s="284" t="s">
        <v>247</v>
      </c>
      <c r="BG47" s="284" t="s">
        <v>247</v>
      </c>
      <c r="BH47" s="284" t="s">
        <v>247</v>
      </c>
      <c r="BI47" s="284" t="s">
        <v>247</v>
      </c>
      <c r="BJ47" s="284" t="s">
        <v>247</v>
      </c>
      <c r="BK47" s="284" t="s">
        <v>247</v>
      </c>
      <c r="BL47" s="284" t="s">
        <v>247</v>
      </c>
      <c r="BM47" s="284" t="s">
        <v>247</v>
      </c>
      <c r="BN47" s="284" t="s">
        <v>247</v>
      </c>
      <c r="BO47" s="284" t="s">
        <v>247</v>
      </c>
      <c r="BP47" s="284" t="s">
        <v>247</v>
      </c>
      <c r="BQ47" s="284" t="s">
        <v>247</v>
      </c>
      <c r="BR47" s="284" t="s">
        <v>247</v>
      </c>
      <c r="BS47" s="284" t="s">
        <v>247</v>
      </c>
      <c r="BT47" s="284" t="s">
        <v>247</v>
      </c>
      <c r="BU47" s="284" t="s">
        <v>247</v>
      </c>
      <c r="BV47" s="284" t="s">
        <v>247</v>
      </c>
      <c r="BW47" s="284" t="s">
        <v>247</v>
      </c>
      <c r="BX47" s="284" t="s">
        <v>247</v>
      </c>
      <c r="BY47" s="284" t="s">
        <v>247</v>
      </c>
      <c r="BZ47" s="284" t="s">
        <v>247</v>
      </c>
      <c r="CA47" s="284" t="s">
        <v>247</v>
      </c>
      <c r="CB47" s="284" t="s">
        <v>248</v>
      </c>
      <c r="CC47" s="284" t="s">
        <v>248</v>
      </c>
      <c r="CD47" s="284" t="s">
        <v>248</v>
      </c>
      <c r="CE47" s="284" t="s">
        <v>248</v>
      </c>
      <c r="CF47" s="284" t="s">
        <v>248</v>
      </c>
      <c r="CG47" s="285" t="s">
        <v>248</v>
      </c>
    </row>
    <row r="48" spans="1:85" s="252" customFormat="1" ht="24" customHeight="1" x14ac:dyDescent="0.35">
      <c r="A48" s="511"/>
      <c r="B48" s="107" t="s">
        <v>260</v>
      </c>
      <c r="C48" s="107"/>
      <c r="D48" s="508">
        <v>2583.9660083234562</v>
      </c>
      <c r="E48" s="508">
        <v>3031.3022036844127</v>
      </c>
      <c r="F48" s="508">
        <v>3323.1063338263216</v>
      </c>
      <c r="G48" s="508">
        <v>3466.6487967667476</v>
      </c>
      <c r="H48" s="508">
        <v>3983.9587916331038</v>
      </c>
      <c r="I48" s="508">
        <v>3958.5937375513977</v>
      </c>
      <c r="J48" s="508">
        <v>4043.8861312981412</v>
      </c>
      <c r="K48" s="508">
        <v>3537.9662585964743</v>
      </c>
      <c r="L48" s="508">
        <v>3541.436473730585</v>
      </c>
      <c r="M48" s="508">
        <v>3338.0616310810929</v>
      </c>
      <c r="N48" s="508">
        <v>3591.4242717446014</v>
      </c>
      <c r="O48" s="508">
        <v>4296.6727322122415</v>
      </c>
      <c r="P48" s="508">
        <v>4770.5743927351696</v>
      </c>
      <c r="Q48" s="508">
        <v>4386.3137591449222</v>
      </c>
      <c r="R48" s="508">
        <v>4967.0855469107173</v>
      </c>
      <c r="S48" s="508">
        <v>5315.4336904141255</v>
      </c>
      <c r="T48" s="508">
        <v>5214.4760344404867</v>
      </c>
      <c r="U48" s="508">
        <v>5448.3130371878779</v>
      </c>
      <c r="V48" s="508">
        <v>6272.8282820625236</v>
      </c>
      <c r="W48" s="508">
        <v>7915.8631782780976</v>
      </c>
      <c r="X48" s="508">
        <v>8364.7973558660069</v>
      </c>
      <c r="Y48" s="508">
        <v>8586.8625614649736</v>
      </c>
      <c r="Z48" s="508">
        <v>8697.122806999394</v>
      </c>
      <c r="AA48" s="508">
        <v>9900.9515714366225</v>
      </c>
      <c r="AB48" s="508">
        <v>10008.557315297243</v>
      </c>
      <c r="AC48" s="508">
        <v>9202.6432965475051</v>
      </c>
      <c r="AD48" s="508">
        <v>10426.898376194964</v>
      </c>
      <c r="AE48" s="508">
        <v>11424.254726767071</v>
      </c>
      <c r="AF48" s="508">
        <v>13145.334445362862</v>
      </c>
      <c r="AG48" s="508">
        <v>9641.5881611739933</v>
      </c>
      <c r="AH48" s="508">
        <f t="shared" ref="AH48:BB48" si="40">SUM(AH67:AH72)</f>
        <v>9453.1741158672849</v>
      </c>
      <c r="AI48" s="508">
        <f t="shared" si="40"/>
        <v>8678.980740716197</v>
      </c>
      <c r="AJ48" s="508">
        <f t="shared" si="40"/>
        <v>9419.8737757346062</v>
      </c>
      <c r="AK48" s="508">
        <f t="shared" si="40"/>
        <v>12773.36330424241</v>
      </c>
      <c r="AL48" s="508">
        <f t="shared" si="40"/>
        <v>16907.435084777801</v>
      </c>
      <c r="AM48" s="508">
        <f t="shared" si="40"/>
        <v>19568.657992418659</v>
      </c>
      <c r="AN48" s="508">
        <f t="shared" si="40"/>
        <v>21391.356103293401</v>
      </c>
      <c r="AO48" s="508">
        <f t="shared" si="40"/>
        <v>23347.42533910499</v>
      </c>
      <c r="AP48" s="508">
        <f t="shared" si="40"/>
        <v>24002.396527250374</v>
      </c>
      <c r="AQ48" s="508">
        <f t="shared" si="40"/>
        <v>22655.701061958465</v>
      </c>
      <c r="AR48" s="508">
        <f t="shared" si="40"/>
        <v>20213.971702042916</v>
      </c>
      <c r="AS48" s="508">
        <f t="shared" si="40"/>
        <v>18933.882263091778</v>
      </c>
      <c r="AT48" s="508">
        <f t="shared" si="40"/>
        <v>20243.947635524666</v>
      </c>
      <c r="AU48" s="508">
        <f t="shared" si="40"/>
        <v>24996.754593361013</v>
      </c>
      <c r="AV48" s="508">
        <f t="shared" si="40"/>
        <v>30892.718196334248</v>
      </c>
      <c r="AW48" s="508">
        <f t="shared" si="40"/>
        <v>32716.333302602157</v>
      </c>
      <c r="AX48" s="508">
        <f t="shared" si="40"/>
        <v>32737.917429923502</v>
      </c>
      <c r="AY48" s="508">
        <f t="shared" si="40"/>
        <v>32324.248151098978</v>
      </c>
      <c r="AZ48" s="508">
        <f t="shared" si="40"/>
        <v>27053.490188775515</v>
      </c>
      <c r="BA48" s="508">
        <f t="shared" si="40"/>
        <v>22411.991634558017</v>
      </c>
      <c r="BB48" s="508">
        <f t="shared" si="40"/>
        <v>21784.140731109201</v>
      </c>
      <c r="BC48" s="480">
        <f>SUM(BC68:BC72)</f>
        <v>22032.134348816959</v>
      </c>
      <c r="BD48" s="508">
        <f t="shared" ref="BD48:CG48" si="41">SUM(BD50:BD53)</f>
        <v>23693.283533971575</v>
      </c>
      <c r="BE48" s="508">
        <f t="shared" si="41"/>
        <v>25026.189140783717</v>
      </c>
      <c r="BF48" s="508">
        <f t="shared" si="41"/>
        <v>24714.294375410944</v>
      </c>
      <c r="BG48" s="508">
        <f t="shared" si="41"/>
        <v>21827.923482902199</v>
      </c>
      <c r="BH48" s="508">
        <f t="shared" si="41"/>
        <v>16529.018882434466</v>
      </c>
      <c r="BI48" s="508">
        <f t="shared" si="41"/>
        <v>14679.561672499462</v>
      </c>
      <c r="BJ48" s="508">
        <f t="shared" si="41"/>
        <v>13808.785123191137</v>
      </c>
      <c r="BK48" s="508">
        <f t="shared" si="41"/>
        <v>13770.515095451947</v>
      </c>
      <c r="BL48" s="508">
        <f t="shared" si="41"/>
        <v>12784.590603323843</v>
      </c>
      <c r="BM48" s="508">
        <f t="shared" si="41"/>
        <v>12163.093075928897</v>
      </c>
      <c r="BN48" s="508">
        <f t="shared" si="41"/>
        <v>11199.600049635299</v>
      </c>
      <c r="BO48" s="508">
        <f t="shared" si="41"/>
        <v>9801.5116002401792</v>
      </c>
      <c r="BP48" s="508">
        <f t="shared" si="41"/>
        <v>7301.8035899478655</v>
      </c>
      <c r="BQ48" s="508">
        <f t="shared" si="41"/>
        <v>4835.3158109630858</v>
      </c>
      <c r="BR48" s="508">
        <f t="shared" si="41"/>
        <v>3857.8429949681622</v>
      </c>
      <c r="BS48" s="508">
        <f t="shared" si="41"/>
        <v>3361.243110945341</v>
      </c>
      <c r="BT48" s="508">
        <f t="shared" si="41"/>
        <v>2889.2750839405189</v>
      </c>
      <c r="BU48" s="508">
        <f t="shared" si="41"/>
        <v>2725.7717100065533</v>
      </c>
      <c r="BV48" s="508">
        <f t="shared" si="41"/>
        <v>2295.9067372661543</v>
      </c>
      <c r="BW48" s="508">
        <f t="shared" si="41"/>
        <v>1677.2591995863891</v>
      </c>
      <c r="BX48" s="480">
        <f t="shared" si="41"/>
        <v>1250.4629617323071</v>
      </c>
      <c r="BY48" s="480">
        <f t="shared" si="41"/>
        <v>893.58164952967502</v>
      </c>
      <c r="BZ48" s="480">
        <f t="shared" si="41"/>
        <v>940.49685636123957</v>
      </c>
      <c r="CA48" s="480">
        <f t="shared" si="41"/>
        <v>662.65669251954444</v>
      </c>
      <c r="CB48" s="480">
        <f t="shared" si="41"/>
        <v>213.45575871462728</v>
      </c>
      <c r="CC48" s="480">
        <f t="shared" si="41"/>
        <v>5.4136463756776249E-2</v>
      </c>
      <c r="CD48" s="480">
        <f t="shared" si="41"/>
        <v>-0.13825393923381468</v>
      </c>
      <c r="CE48" s="480">
        <f t="shared" si="41"/>
        <v>-2.1081406002972023</v>
      </c>
      <c r="CF48" s="480">
        <f t="shared" si="41"/>
        <v>-2.5277750648870456</v>
      </c>
      <c r="CG48" s="482">
        <f t="shared" si="41"/>
        <v>-2.5689688466672176</v>
      </c>
    </row>
    <row r="49" spans="1:85" s="42" customFormat="1" ht="24.75" customHeight="1" x14ac:dyDescent="0.35">
      <c r="B49" s="62" t="s">
        <v>875</v>
      </c>
      <c r="D49" s="509"/>
      <c r="E49" s="509"/>
      <c r="F49" s="509"/>
      <c r="G49" s="509"/>
      <c r="H49" s="509"/>
      <c r="I49" s="509"/>
      <c r="J49" s="509"/>
      <c r="K49" s="509"/>
      <c r="L49" s="509"/>
      <c r="M49" s="509"/>
      <c r="N49" s="509"/>
      <c r="O49" s="509"/>
      <c r="P49" s="509"/>
      <c r="Q49" s="509"/>
      <c r="R49" s="509"/>
      <c r="S49" s="509"/>
      <c r="T49" s="509"/>
      <c r="U49" s="509"/>
      <c r="V49" s="509"/>
      <c r="W49" s="509"/>
      <c r="X49" s="509"/>
      <c r="Y49" s="509"/>
      <c r="Z49" s="509"/>
      <c r="AA49" s="509"/>
      <c r="AB49" s="509"/>
      <c r="AC49" s="509"/>
      <c r="AD49" s="509"/>
      <c r="AE49" s="509"/>
      <c r="AF49" s="509"/>
      <c r="AG49" s="509"/>
      <c r="AH49" s="509"/>
      <c r="AI49" s="509"/>
      <c r="AJ49" s="509"/>
      <c r="AK49" s="509"/>
      <c r="AL49" s="509"/>
      <c r="AM49" s="509"/>
      <c r="AN49" s="509"/>
      <c r="AO49" s="509"/>
      <c r="AP49" s="509"/>
      <c r="AQ49" s="509"/>
      <c r="AR49" s="509"/>
      <c r="AS49" s="509"/>
      <c r="AT49" s="509"/>
      <c r="AU49" s="509"/>
      <c r="AV49" s="509"/>
      <c r="AW49" s="509"/>
      <c r="AX49" s="509"/>
      <c r="AY49" s="509"/>
      <c r="AZ49" s="509"/>
      <c r="BA49" s="509"/>
      <c r="BB49" s="509"/>
      <c r="BC49" s="484"/>
      <c r="BD49" s="509"/>
      <c r="BE49" s="509"/>
      <c r="BF49" s="509"/>
      <c r="BG49" s="509"/>
      <c r="BH49" s="509"/>
      <c r="BI49" s="509"/>
      <c r="BJ49" s="509"/>
      <c r="BK49" s="509"/>
      <c r="BL49" s="509"/>
      <c r="BM49" s="509"/>
      <c r="BN49" s="509"/>
      <c r="BO49" s="509"/>
      <c r="BP49" s="509"/>
      <c r="BQ49" s="509"/>
      <c r="BR49" s="509"/>
      <c r="BS49" s="509"/>
      <c r="BT49" s="509"/>
      <c r="BU49" s="509"/>
      <c r="BV49" s="509"/>
      <c r="BW49" s="509"/>
      <c r="BX49" s="484"/>
      <c r="BY49" s="484"/>
      <c r="BZ49" s="484"/>
      <c r="CA49" s="484"/>
      <c r="CB49" s="484"/>
      <c r="CC49" s="484"/>
      <c r="CD49" s="484"/>
      <c r="CE49" s="484"/>
      <c r="CF49" s="484"/>
      <c r="CG49" s="485"/>
    </row>
    <row r="50" spans="1:85" s="42" customFormat="1" x14ac:dyDescent="0.35">
      <c r="A50" s="506"/>
      <c r="B50" s="292" t="s">
        <v>876</v>
      </c>
      <c r="C50" s="486"/>
      <c r="D50" s="509">
        <v>0</v>
      </c>
      <c r="E50" s="509">
        <v>0</v>
      </c>
      <c r="F50" s="509">
        <v>0</v>
      </c>
      <c r="G50" s="509">
        <v>0</v>
      </c>
      <c r="H50" s="509">
        <v>0</v>
      </c>
      <c r="I50" s="509">
        <v>0</v>
      </c>
      <c r="J50" s="509">
        <v>0</v>
      </c>
      <c r="K50" s="509">
        <v>0</v>
      </c>
      <c r="L50" s="509">
        <v>0</v>
      </c>
      <c r="M50" s="509">
        <v>0</v>
      </c>
      <c r="N50" s="509">
        <v>0</v>
      </c>
      <c r="O50" s="509">
        <v>0</v>
      </c>
      <c r="P50" s="509">
        <v>0</v>
      </c>
      <c r="Q50" s="509">
        <v>0</v>
      </c>
      <c r="R50" s="509">
        <v>0</v>
      </c>
      <c r="S50" s="509">
        <v>0</v>
      </c>
      <c r="T50" s="509">
        <v>0</v>
      </c>
      <c r="U50" s="509">
        <v>0</v>
      </c>
      <c r="V50" s="509">
        <v>0</v>
      </c>
      <c r="W50" s="509">
        <v>0</v>
      </c>
      <c r="X50" s="509">
        <v>0</v>
      </c>
      <c r="Y50" s="509">
        <v>0</v>
      </c>
      <c r="Z50" s="509">
        <v>0</v>
      </c>
      <c r="AA50" s="509">
        <v>0</v>
      </c>
      <c r="AB50" s="509">
        <v>0</v>
      </c>
      <c r="AC50" s="509">
        <v>0</v>
      </c>
      <c r="AD50" s="509">
        <v>0</v>
      </c>
      <c r="AE50" s="509">
        <v>0</v>
      </c>
      <c r="AF50" s="509">
        <v>0</v>
      </c>
      <c r="AG50" s="509">
        <v>0</v>
      </c>
      <c r="AH50" s="509">
        <v>0</v>
      </c>
      <c r="AI50" s="509">
        <v>0</v>
      </c>
      <c r="AJ50" s="509">
        <v>0</v>
      </c>
      <c r="AK50" s="509">
        <v>0</v>
      </c>
      <c r="AL50" s="509">
        <v>0</v>
      </c>
      <c r="AM50" s="509">
        <v>0</v>
      </c>
      <c r="AN50" s="509">
        <v>0</v>
      </c>
      <c r="AO50" s="509">
        <v>0</v>
      </c>
      <c r="AP50" s="509">
        <v>0</v>
      </c>
      <c r="AQ50" s="509">
        <v>0</v>
      </c>
      <c r="AR50" s="509">
        <v>0</v>
      </c>
      <c r="AS50" s="509">
        <v>0</v>
      </c>
      <c r="AT50" s="509">
        <v>0</v>
      </c>
      <c r="AU50" s="509">
        <v>0</v>
      </c>
      <c r="AV50" s="509">
        <v>0</v>
      </c>
      <c r="AW50" s="509">
        <v>0</v>
      </c>
      <c r="AX50" s="509">
        <v>0</v>
      </c>
      <c r="AY50" s="509">
        <v>0</v>
      </c>
      <c r="AZ50" s="509">
        <v>0</v>
      </c>
      <c r="BA50" s="509">
        <v>0</v>
      </c>
      <c r="BB50" s="509">
        <v>0</v>
      </c>
      <c r="BC50" s="484">
        <v>0</v>
      </c>
      <c r="BD50" s="509">
        <v>8344.9711009277962</v>
      </c>
      <c r="BE50" s="509">
        <v>8967.8756492727134</v>
      </c>
      <c r="BF50" s="509">
        <v>8746.0663616417241</v>
      </c>
      <c r="BG50" s="509">
        <v>8573.4566255838345</v>
      </c>
      <c r="BH50" s="509">
        <v>7773.6656215861303</v>
      </c>
      <c r="BI50" s="509">
        <v>7271.1029856474042</v>
      </c>
      <c r="BJ50" s="509">
        <v>7146.3386831950838</v>
      </c>
      <c r="BK50" s="509">
        <v>7713.2979614412779</v>
      </c>
      <c r="BL50" s="509">
        <v>7505.7517297779495</v>
      </c>
      <c r="BM50" s="509">
        <v>7240.7194448488899</v>
      </c>
      <c r="BN50" s="509">
        <v>6607.3908428069362</v>
      </c>
      <c r="BO50" s="509">
        <v>5662.3260745426933</v>
      </c>
      <c r="BP50" s="509">
        <v>3423.8980269600597</v>
      </c>
      <c r="BQ50" s="509">
        <v>1338.3122026183714</v>
      </c>
      <c r="BR50" s="509">
        <v>613.1045024148608</v>
      </c>
      <c r="BS50" s="509">
        <v>308.69950149281647</v>
      </c>
      <c r="BT50" s="509">
        <v>129.10445570379807</v>
      </c>
      <c r="BU50" s="509">
        <v>36.910481334819451</v>
      </c>
      <c r="BV50" s="509">
        <v>3.9293961902214245</v>
      </c>
      <c r="BW50" s="509">
        <v>1.7548185579744124</v>
      </c>
      <c r="BX50" s="484">
        <v>1.3082865465561484</v>
      </c>
      <c r="BY50" s="484">
        <v>0.98515195685018264</v>
      </c>
      <c r="BZ50" s="484">
        <v>1.0201078119243741</v>
      </c>
      <c r="CA50" s="484">
        <v>0.65842755049324364</v>
      </c>
      <c r="CB50" s="484">
        <v>0.20696460798368854</v>
      </c>
      <c r="CC50" s="484">
        <v>3.2119946310726179E-5</v>
      </c>
      <c r="CD50" s="484">
        <v>-8.2028060151614234E-5</v>
      </c>
      <c r="CE50" s="484">
        <v>-1.250790284367854E-3</v>
      </c>
      <c r="CF50" s="484">
        <v>-1.4997654766396062E-3</v>
      </c>
      <c r="CG50" s="485">
        <v>-1.5242063426898799E-3</v>
      </c>
    </row>
    <row r="51" spans="1:85" s="42" customFormat="1" x14ac:dyDescent="0.35">
      <c r="B51" s="201" t="s">
        <v>877</v>
      </c>
      <c r="C51" s="62"/>
      <c r="D51" s="509">
        <v>0</v>
      </c>
      <c r="E51" s="509">
        <v>0</v>
      </c>
      <c r="F51" s="509">
        <v>0</v>
      </c>
      <c r="G51" s="509">
        <v>0</v>
      </c>
      <c r="H51" s="509">
        <v>0</v>
      </c>
      <c r="I51" s="509">
        <v>0</v>
      </c>
      <c r="J51" s="509">
        <v>0</v>
      </c>
      <c r="K51" s="509">
        <v>0</v>
      </c>
      <c r="L51" s="509">
        <v>0</v>
      </c>
      <c r="M51" s="509">
        <v>0</v>
      </c>
      <c r="N51" s="509">
        <v>0</v>
      </c>
      <c r="O51" s="509">
        <v>0</v>
      </c>
      <c r="P51" s="509">
        <v>0</v>
      </c>
      <c r="Q51" s="509">
        <v>0</v>
      </c>
      <c r="R51" s="509">
        <v>0</v>
      </c>
      <c r="S51" s="509">
        <v>0</v>
      </c>
      <c r="T51" s="509">
        <v>0</v>
      </c>
      <c r="U51" s="509">
        <v>0</v>
      </c>
      <c r="V51" s="509">
        <v>0</v>
      </c>
      <c r="W51" s="509">
        <v>0</v>
      </c>
      <c r="X51" s="509">
        <v>0</v>
      </c>
      <c r="Y51" s="509">
        <v>0</v>
      </c>
      <c r="Z51" s="509">
        <v>0</v>
      </c>
      <c r="AA51" s="509">
        <v>0</v>
      </c>
      <c r="AB51" s="509">
        <v>0</v>
      </c>
      <c r="AC51" s="509">
        <v>0</v>
      </c>
      <c r="AD51" s="509">
        <v>0</v>
      </c>
      <c r="AE51" s="509">
        <v>0</v>
      </c>
      <c r="AF51" s="509">
        <v>0</v>
      </c>
      <c r="AG51" s="509">
        <v>0</v>
      </c>
      <c r="AH51" s="509">
        <v>0</v>
      </c>
      <c r="AI51" s="509">
        <v>0</v>
      </c>
      <c r="AJ51" s="509">
        <v>0</v>
      </c>
      <c r="AK51" s="509">
        <v>0</v>
      </c>
      <c r="AL51" s="509">
        <v>0</v>
      </c>
      <c r="AM51" s="509">
        <v>0</v>
      </c>
      <c r="AN51" s="509">
        <v>0</v>
      </c>
      <c r="AO51" s="509">
        <v>0</v>
      </c>
      <c r="AP51" s="509">
        <v>0</v>
      </c>
      <c r="AQ51" s="509">
        <v>0</v>
      </c>
      <c r="AR51" s="509">
        <v>0</v>
      </c>
      <c r="AS51" s="509">
        <v>0</v>
      </c>
      <c r="AT51" s="509">
        <v>0</v>
      </c>
      <c r="AU51" s="509">
        <v>0</v>
      </c>
      <c r="AV51" s="509">
        <v>0</v>
      </c>
      <c r="AW51" s="509">
        <v>0</v>
      </c>
      <c r="AX51" s="509">
        <v>0</v>
      </c>
      <c r="AY51" s="509">
        <v>0</v>
      </c>
      <c r="AZ51" s="509">
        <v>0</v>
      </c>
      <c r="BA51" s="509">
        <v>0</v>
      </c>
      <c r="BB51" s="509">
        <v>0</v>
      </c>
      <c r="BC51" s="484">
        <v>0</v>
      </c>
      <c r="BD51" s="509">
        <v>8024.3954454816958</v>
      </c>
      <c r="BE51" s="509">
        <v>8205.078536264562</v>
      </c>
      <c r="BF51" s="509">
        <v>8310.356449968187</v>
      </c>
      <c r="BG51" s="509">
        <v>8296.616723295705</v>
      </c>
      <c r="BH51" s="509">
        <v>7576.0765084825653</v>
      </c>
      <c r="BI51" s="509">
        <v>6325.8647376568324</v>
      </c>
      <c r="BJ51" s="509">
        <v>5631.2468452933635</v>
      </c>
      <c r="BK51" s="509">
        <v>5164.3354442259742</v>
      </c>
      <c r="BL51" s="509">
        <v>4506.5019531484086</v>
      </c>
      <c r="BM51" s="509">
        <v>4128.5475280541768</v>
      </c>
      <c r="BN51" s="509">
        <v>3686.8331559419371</v>
      </c>
      <c r="BO51" s="509">
        <v>3227.9240386075876</v>
      </c>
      <c r="BP51" s="509">
        <v>2902.7406348721702</v>
      </c>
      <c r="BQ51" s="509">
        <v>2505.5395873845519</v>
      </c>
      <c r="BR51" s="509">
        <v>2265.0577498326293</v>
      </c>
      <c r="BS51" s="509">
        <v>2062.8655444462688</v>
      </c>
      <c r="BT51" s="509">
        <v>1808.9731395737779</v>
      </c>
      <c r="BU51" s="509">
        <v>1713.4865828318627</v>
      </c>
      <c r="BV51" s="509">
        <v>1402.3762079417543</v>
      </c>
      <c r="BW51" s="509">
        <v>875.58766802440903</v>
      </c>
      <c r="BX51" s="484">
        <v>652.78514344683526</v>
      </c>
      <c r="BY51" s="484">
        <v>414.80413522875091</v>
      </c>
      <c r="BZ51" s="484">
        <v>381.48157598458602</v>
      </c>
      <c r="CA51" s="484">
        <v>238.12084545064789</v>
      </c>
      <c r="CB51" s="484">
        <v>69.650804105399217</v>
      </c>
      <c r="CC51" s="484">
        <v>2.117907439900045E-2</v>
      </c>
      <c r="CD51" s="484">
        <v>-5.4087213345576916E-2</v>
      </c>
      <c r="CE51" s="484">
        <v>-0.82473925186255448</v>
      </c>
      <c r="CF51" s="484">
        <v>-0.98890715144798969</v>
      </c>
      <c r="CG51" s="485">
        <v>-1.0050228359341091</v>
      </c>
    </row>
    <row r="52" spans="1:85" s="42" customFormat="1" x14ac:dyDescent="0.35">
      <c r="B52" s="292" t="s">
        <v>582</v>
      </c>
      <c r="C52" s="486"/>
      <c r="D52" s="509">
        <v>0</v>
      </c>
      <c r="E52" s="509">
        <v>0</v>
      </c>
      <c r="F52" s="509">
        <v>0</v>
      </c>
      <c r="G52" s="509">
        <v>0</v>
      </c>
      <c r="H52" s="509">
        <v>0</v>
      </c>
      <c r="I52" s="509">
        <v>0</v>
      </c>
      <c r="J52" s="509">
        <v>0</v>
      </c>
      <c r="K52" s="509">
        <v>0</v>
      </c>
      <c r="L52" s="509">
        <v>0</v>
      </c>
      <c r="M52" s="509">
        <v>0</v>
      </c>
      <c r="N52" s="509">
        <v>0</v>
      </c>
      <c r="O52" s="509">
        <v>0</v>
      </c>
      <c r="P52" s="509">
        <v>0</v>
      </c>
      <c r="Q52" s="509">
        <v>0</v>
      </c>
      <c r="R52" s="509">
        <v>0</v>
      </c>
      <c r="S52" s="509">
        <v>0</v>
      </c>
      <c r="T52" s="509">
        <v>0</v>
      </c>
      <c r="U52" s="509">
        <v>0</v>
      </c>
      <c r="V52" s="509">
        <v>0</v>
      </c>
      <c r="W52" s="509">
        <v>0</v>
      </c>
      <c r="X52" s="509">
        <v>0</v>
      </c>
      <c r="Y52" s="509">
        <v>0</v>
      </c>
      <c r="Z52" s="509">
        <v>0</v>
      </c>
      <c r="AA52" s="509">
        <v>0</v>
      </c>
      <c r="AB52" s="509">
        <v>0</v>
      </c>
      <c r="AC52" s="509">
        <v>0</v>
      </c>
      <c r="AD52" s="509">
        <v>0</v>
      </c>
      <c r="AE52" s="509">
        <v>0</v>
      </c>
      <c r="AF52" s="509">
        <v>0</v>
      </c>
      <c r="AG52" s="509">
        <v>0</v>
      </c>
      <c r="AH52" s="509">
        <v>0</v>
      </c>
      <c r="AI52" s="509">
        <v>0</v>
      </c>
      <c r="AJ52" s="509">
        <v>0</v>
      </c>
      <c r="AK52" s="509">
        <v>0</v>
      </c>
      <c r="AL52" s="509">
        <v>0</v>
      </c>
      <c r="AM52" s="509">
        <v>0</v>
      </c>
      <c r="AN52" s="509">
        <v>0</v>
      </c>
      <c r="AO52" s="509">
        <v>0</v>
      </c>
      <c r="AP52" s="509">
        <v>0</v>
      </c>
      <c r="AQ52" s="509">
        <v>0</v>
      </c>
      <c r="AR52" s="509">
        <v>0</v>
      </c>
      <c r="AS52" s="509">
        <v>0</v>
      </c>
      <c r="AT52" s="509">
        <v>0</v>
      </c>
      <c r="AU52" s="509">
        <v>0</v>
      </c>
      <c r="AV52" s="509">
        <v>0</v>
      </c>
      <c r="AW52" s="509">
        <v>0</v>
      </c>
      <c r="AX52" s="509">
        <v>0</v>
      </c>
      <c r="AY52" s="509">
        <v>0</v>
      </c>
      <c r="AZ52" s="509">
        <v>0</v>
      </c>
      <c r="BA52" s="509">
        <v>0</v>
      </c>
      <c r="BB52" s="509">
        <v>0</v>
      </c>
      <c r="BC52" s="484">
        <v>0</v>
      </c>
      <c r="BD52" s="509">
        <v>456.57780440994208</v>
      </c>
      <c r="BE52" s="509">
        <v>593.51719605405196</v>
      </c>
      <c r="BF52" s="509">
        <v>653.24033193148716</v>
      </c>
      <c r="BG52" s="509">
        <v>640.93186321421638</v>
      </c>
      <c r="BH52" s="509">
        <v>541.03342733897523</v>
      </c>
      <c r="BI52" s="509">
        <v>475.37052526874595</v>
      </c>
      <c r="BJ52" s="509">
        <v>453.8246030127616</v>
      </c>
      <c r="BK52" s="509">
        <v>432.76501198384017</v>
      </c>
      <c r="BL52" s="509">
        <v>407.69139867211004</v>
      </c>
      <c r="BM52" s="509">
        <v>441.98169108048955</v>
      </c>
      <c r="BN52" s="509">
        <v>553.45779228968161</v>
      </c>
      <c r="BO52" s="509">
        <v>603.29271803085942</v>
      </c>
      <c r="BP52" s="509">
        <v>698.99489460378652</v>
      </c>
      <c r="BQ52" s="509">
        <v>752.8391463720651</v>
      </c>
      <c r="BR52" s="509">
        <v>780.64099437090692</v>
      </c>
      <c r="BS52" s="509">
        <v>823.56557443586269</v>
      </c>
      <c r="BT52" s="509">
        <v>810.80490952363414</v>
      </c>
      <c r="BU52" s="509">
        <v>859.80304867343887</v>
      </c>
      <c r="BV52" s="509">
        <v>835.92131083521474</v>
      </c>
      <c r="BW52" s="509">
        <v>777.72356310045518</v>
      </c>
      <c r="BX52" s="484">
        <v>579.82366544742251</v>
      </c>
      <c r="BY52" s="484">
        <v>466.71101452648259</v>
      </c>
      <c r="BZ52" s="484">
        <v>547.4782505630543</v>
      </c>
      <c r="CA52" s="484">
        <v>415.97200087148173</v>
      </c>
      <c r="CB52" s="484">
        <v>141.46675078631858</v>
      </c>
      <c r="CC52" s="484">
        <v>3.2443009995995559E-2</v>
      </c>
      <c r="CD52" s="484">
        <v>-8.2853101611886804E-2</v>
      </c>
      <c r="CE52" s="484">
        <v>-1.2633707823194356</v>
      </c>
      <c r="CF52" s="484">
        <v>-1.5148501768827431</v>
      </c>
      <c r="CG52" s="485">
        <v>-1.5395368701265315</v>
      </c>
    </row>
    <row r="53" spans="1:85" s="42" customFormat="1" x14ac:dyDescent="0.35">
      <c r="B53" s="292" t="s">
        <v>878</v>
      </c>
      <c r="C53" s="486"/>
      <c r="D53" s="509">
        <v>0</v>
      </c>
      <c r="E53" s="509">
        <v>0</v>
      </c>
      <c r="F53" s="509">
        <v>0</v>
      </c>
      <c r="G53" s="509">
        <v>0</v>
      </c>
      <c r="H53" s="509">
        <v>0</v>
      </c>
      <c r="I53" s="509">
        <v>0</v>
      </c>
      <c r="J53" s="509">
        <v>0</v>
      </c>
      <c r="K53" s="509">
        <v>0</v>
      </c>
      <c r="L53" s="509">
        <v>0</v>
      </c>
      <c r="M53" s="509">
        <v>0</v>
      </c>
      <c r="N53" s="509">
        <v>0</v>
      </c>
      <c r="O53" s="509">
        <v>0</v>
      </c>
      <c r="P53" s="509">
        <v>0</v>
      </c>
      <c r="Q53" s="509">
        <v>0</v>
      </c>
      <c r="R53" s="509">
        <v>0</v>
      </c>
      <c r="S53" s="509">
        <v>0</v>
      </c>
      <c r="T53" s="509">
        <v>0</v>
      </c>
      <c r="U53" s="509">
        <v>0</v>
      </c>
      <c r="V53" s="509">
        <v>0</v>
      </c>
      <c r="W53" s="509">
        <v>0</v>
      </c>
      <c r="X53" s="509">
        <v>0</v>
      </c>
      <c r="Y53" s="509">
        <v>0</v>
      </c>
      <c r="Z53" s="509">
        <v>0</v>
      </c>
      <c r="AA53" s="509">
        <v>0</v>
      </c>
      <c r="AB53" s="509">
        <v>0</v>
      </c>
      <c r="AC53" s="509">
        <v>0</v>
      </c>
      <c r="AD53" s="509">
        <v>0</v>
      </c>
      <c r="AE53" s="509">
        <v>0</v>
      </c>
      <c r="AF53" s="509">
        <v>0</v>
      </c>
      <c r="AG53" s="509">
        <v>0</v>
      </c>
      <c r="AH53" s="509">
        <v>0</v>
      </c>
      <c r="AI53" s="509">
        <v>0</v>
      </c>
      <c r="AJ53" s="509">
        <v>0</v>
      </c>
      <c r="AK53" s="509">
        <v>0</v>
      </c>
      <c r="AL53" s="509">
        <v>0</v>
      </c>
      <c r="AM53" s="509">
        <v>0</v>
      </c>
      <c r="AN53" s="509">
        <v>0</v>
      </c>
      <c r="AO53" s="509">
        <v>0</v>
      </c>
      <c r="AP53" s="509">
        <v>0</v>
      </c>
      <c r="AQ53" s="509">
        <v>0</v>
      </c>
      <c r="AR53" s="509">
        <v>0</v>
      </c>
      <c r="AS53" s="509">
        <v>0</v>
      </c>
      <c r="AT53" s="509">
        <v>0</v>
      </c>
      <c r="AU53" s="509">
        <v>0</v>
      </c>
      <c r="AV53" s="509">
        <v>0</v>
      </c>
      <c r="AW53" s="509">
        <v>0</v>
      </c>
      <c r="AX53" s="509">
        <v>0</v>
      </c>
      <c r="AY53" s="509">
        <v>0</v>
      </c>
      <c r="AZ53" s="509">
        <v>0</v>
      </c>
      <c r="BA53" s="509">
        <v>0</v>
      </c>
      <c r="BB53" s="509">
        <v>0</v>
      </c>
      <c r="BC53" s="484">
        <v>0</v>
      </c>
      <c r="BD53" s="509">
        <v>6867.3391831521421</v>
      </c>
      <c r="BE53" s="509">
        <v>7259.7177591923892</v>
      </c>
      <c r="BF53" s="509">
        <v>7004.6312318695464</v>
      </c>
      <c r="BG53" s="509">
        <v>4316.9182708084436</v>
      </c>
      <c r="BH53" s="509">
        <v>638.24332502679522</v>
      </c>
      <c r="BI53" s="509">
        <v>607.22342392648056</v>
      </c>
      <c r="BJ53" s="509">
        <v>577.37499168992838</v>
      </c>
      <c r="BK53" s="509">
        <v>460.11667780085349</v>
      </c>
      <c r="BL53" s="509">
        <v>364.64552172537248</v>
      </c>
      <c r="BM53" s="509">
        <v>351.84441194533963</v>
      </c>
      <c r="BN53" s="509">
        <v>351.9182585967435</v>
      </c>
      <c r="BO53" s="509">
        <v>307.96876905903855</v>
      </c>
      <c r="BP53" s="509">
        <v>276.17003351184883</v>
      </c>
      <c r="BQ53" s="509">
        <v>238.62487458809721</v>
      </c>
      <c r="BR53" s="509">
        <v>199.0397483497656</v>
      </c>
      <c r="BS53" s="509">
        <v>166.11249057039299</v>
      </c>
      <c r="BT53" s="509">
        <v>140.39257913930874</v>
      </c>
      <c r="BU53" s="509">
        <v>115.57159716643235</v>
      </c>
      <c r="BV53" s="509">
        <v>53.679822298963678</v>
      </c>
      <c r="BW53" s="509">
        <v>22.193149903550353</v>
      </c>
      <c r="BX53" s="484">
        <v>16.54586629149312</v>
      </c>
      <c r="BY53" s="484">
        <v>11.081347817591379</v>
      </c>
      <c r="BZ53" s="484">
        <v>10.51692200167488</v>
      </c>
      <c r="CA53" s="484">
        <v>7.9054186469216221</v>
      </c>
      <c r="CB53" s="484">
        <v>2.1312392149257753</v>
      </c>
      <c r="CC53" s="484">
        <v>4.8225941546952003E-4</v>
      </c>
      <c r="CD53" s="484">
        <v>-1.2315962161993342E-3</v>
      </c>
      <c r="CE53" s="484">
        <v>-1.877977583084443E-2</v>
      </c>
      <c r="CF53" s="484">
        <v>-2.251797107967304E-2</v>
      </c>
      <c r="CG53" s="485">
        <v>-2.2884934263887248E-2</v>
      </c>
    </row>
    <row r="54" spans="1:85" s="42" customFormat="1" ht="24.75" customHeight="1" x14ac:dyDescent="0.35">
      <c r="B54" s="201" t="s">
        <v>879</v>
      </c>
      <c r="C54" s="62"/>
      <c r="D54" s="509">
        <v>0</v>
      </c>
      <c r="E54" s="509">
        <v>0</v>
      </c>
      <c r="F54" s="509">
        <v>0</v>
      </c>
      <c r="G54" s="509">
        <v>0</v>
      </c>
      <c r="H54" s="509">
        <v>0</v>
      </c>
      <c r="I54" s="509">
        <v>0</v>
      </c>
      <c r="J54" s="509">
        <v>0</v>
      </c>
      <c r="K54" s="509">
        <v>0</v>
      </c>
      <c r="L54" s="509">
        <v>0</v>
      </c>
      <c r="M54" s="509">
        <v>0</v>
      </c>
      <c r="N54" s="509">
        <v>0</v>
      </c>
      <c r="O54" s="509">
        <v>0</v>
      </c>
      <c r="P54" s="509">
        <v>0</v>
      </c>
      <c r="Q54" s="509">
        <v>0</v>
      </c>
      <c r="R54" s="509">
        <v>0</v>
      </c>
      <c r="S54" s="509">
        <v>0</v>
      </c>
      <c r="T54" s="509">
        <v>0</v>
      </c>
      <c r="U54" s="509">
        <v>0</v>
      </c>
      <c r="V54" s="509">
        <v>0</v>
      </c>
      <c r="W54" s="509">
        <v>0</v>
      </c>
      <c r="X54" s="509">
        <v>0</v>
      </c>
      <c r="Y54" s="509">
        <v>0</v>
      </c>
      <c r="Z54" s="509">
        <v>0</v>
      </c>
      <c r="AA54" s="509">
        <v>0</v>
      </c>
      <c r="AB54" s="509">
        <v>0</v>
      </c>
      <c r="AC54" s="509">
        <v>0</v>
      </c>
      <c r="AD54" s="509">
        <v>0</v>
      </c>
      <c r="AE54" s="509">
        <v>0</v>
      </c>
      <c r="AF54" s="509">
        <v>0</v>
      </c>
      <c r="AG54" s="509">
        <v>0</v>
      </c>
      <c r="AH54" s="509">
        <v>0</v>
      </c>
      <c r="AI54" s="509">
        <v>0</v>
      </c>
      <c r="AJ54" s="509">
        <v>0</v>
      </c>
      <c r="AK54" s="509">
        <v>0</v>
      </c>
      <c r="AL54" s="509">
        <v>0</v>
      </c>
      <c r="AM54" s="509">
        <v>0</v>
      </c>
      <c r="AN54" s="509">
        <v>0</v>
      </c>
      <c r="AO54" s="509">
        <v>0</v>
      </c>
      <c r="AP54" s="509">
        <v>0</v>
      </c>
      <c r="AQ54" s="509">
        <v>0</v>
      </c>
      <c r="AR54" s="509">
        <v>0</v>
      </c>
      <c r="AS54" s="509">
        <v>0</v>
      </c>
      <c r="AT54" s="509">
        <v>0</v>
      </c>
      <c r="AU54" s="509">
        <v>0</v>
      </c>
      <c r="AV54" s="509">
        <v>0</v>
      </c>
      <c r="AW54" s="509">
        <v>0</v>
      </c>
      <c r="AX54" s="509">
        <v>0</v>
      </c>
      <c r="AY54" s="509">
        <v>0</v>
      </c>
      <c r="AZ54" s="509">
        <v>0</v>
      </c>
      <c r="BA54" s="509">
        <v>0</v>
      </c>
      <c r="BB54" s="509">
        <v>0</v>
      </c>
      <c r="BC54" s="484">
        <v>0</v>
      </c>
      <c r="BD54" s="509">
        <v>0</v>
      </c>
      <c r="BE54" s="509">
        <v>0</v>
      </c>
      <c r="BF54" s="509">
        <v>0</v>
      </c>
      <c r="BG54" s="509">
        <v>0</v>
      </c>
      <c r="BH54" s="509">
        <v>5402.591875771599</v>
      </c>
      <c r="BI54" s="509">
        <v>4052.5233853732589</v>
      </c>
      <c r="BJ54" s="509">
        <v>3202.7088366062553</v>
      </c>
      <c r="BK54" s="509">
        <v>2650.2517064462845</v>
      </c>
      <c r="BL54" s="509">
        <v>2142.8869303059246</v>
      </c>
      <c r="BM54" s="509">
        <v>1273.8241024671192</v>
      </c>
      <c r="BN54" s="509">
        <v>902.67949013501232</v>
      </c>
      <c r="BO54" s="509">
        <v>631.82954111058314</v>
      </c>
      <c r="BP54" s="509">
        <v>401.99076424772704</v>
      </c>
      <c r="BQ54" s="509">
        <v>232.36378545310794</v>
      </c>
      <c r="BR54" s="509">
        <v>159.31670075186511</v>
      </c>
      <c r="BS54" s="509">
        <v>106.20054684005643</v>
      </c>
      <c r="BT54" s="509">
        <v>76.604156473126892</v>
      </c>
      <c r="BU54" s="509">
        <v>54.303613850652546</v>
      </c>
      <c r="BV54" s="509">
        <v>40.793273991258239</v>
      </c>
      <c r="BW54" s="509">
        <v>21.529634363084867</v>
      </c>
      <c r="BX54" s="484">
        <v>12.472224909575488</v>
      </c>
      <c r="BY54" s="484">
        <v>7.6244369498307112</v>
      </c>
      <c r="BZ54" s="484">
        <v>4.2597809701355667</v>
      </c>
      <c r="CA54" s="484">
        <v>2.3159276912205269</v>
      </c>
      <c r="CB54" s="484">
        <v>1.3238040981138133</v>
      </c>
      <c r="CC54" s="484">
        <v>0</v>
      </c>
      <c r="CD54" s="484">
        <v>0</v>
      </c>
      <c r="CE54" s="484">
        <v>0</v>
      </c>
      <c r="CF54" s="484">
        <v>0</v>
      </c>
      <c r="CG54" s="485">
        <v>0</v>
      </c>
    </row>
    <row r="55" spans="1:85" s="42" customFormat="1" x14ac:dyDescent="0.35">
      <c r="B55" s="303" t="s">
        <v>876</v>
      </c>
      <c r="C55" s="292"/>
      <c r="D55" s="509">
        <v>0</v>
      </c>
      <c r="E55" s="509">
        <v>0</v>
      </c>
      <c r="F55" s="509">
        <v>0</v>
      </c>
      <c r="G55" s="509">
        <v>0</v>
      </c>
      <c r="H55" s="509">
        <v>0</v>
      </c>
      <c r="I55" s="509">
        <v>0</v>
      </c>
      <c r="J55" s="509">
        <v>0</v>
      </c>
      <c r="K55" s="509">
        <v>0</v>
      </c>
      <c r="L55" s="509">
        <v>0</v>
      </c>
      <c r="M55" s="509">
        <v>0</v>
      </c>
      <c r="N55" s="509">
        <v>0</v>
      </c>
      <c r="O55" s="509">
        <v>0</v>
      </c>
      <c r="P55" s="509">
        <v>0</v>
      </c>
      <c r="Q55" s="509">
        <v>0</v>
      </c>
      <c r="R55" s="509">
        <v>0</v>
      </c>
      <c r="S55" s="509">
        <v>0</v>
      </c>
      <c r="T55" s="509">
        <v>0</v>
      </c>
      <c r="U55" s="509">
        <v>0</v>
      </c>
      <c r="V55" s="509">
        <v>0</v>
      </c>
      <c r="W55" s="509">
        <v>0</v>
      </c>
      <c r="X55" s="509">
        <v>0</v>
      </c>
      <c r="Y55" s="509">
        <v>0</v>
      </c>
      <c r="Z55" s="509">
        <v>0</v>
      </c>
      <c r="AA55" s="509">
        <v>0</v>
      </c>
      <c r="AB55" s="509">
        <v>0</v>
      </c>
      <c r="AC55" s="509">
        <v>0</v>
      </c>
      <c r="AD55" s="509">
        <v>0</v>
      </c>
      <c r="AE55" s="509">
        <v>0</v>
      </c>
      <c r="AF55" s="509">
        <v>0</v>
      </c>
      <c r="AG55" s="509">
        <v>0</v>
      </c>
      <c r="AH55" s="509">
        <v>0</v>
      </c>
      <c r="AI55" s="509">
        <v>0</v>
      </c>
      <c r="AJ55" s="509">
        <v>0</v>
      </c>
      <c r="AK55" s="509">
        <v>0</v>
      </c>
      <c r="AL55" s="509">
        <v>0</v>
      </c>
      <c r="AM55" s="509">
        <v>0</v>
      </c>
      <c r="AN55" s="509">
        <v>0</v>
      </c>
      <c r="AO55" s="509">
        <v>0</v>
      </c>
      <c r="AP55" s="509">
        <v>0</v>
      </c>
      <c r="AQ55" s="509">
        <v>0</v>
      </c>
      <c r="AR55" s="509">
        <v>0</v>
      </c>
      <c r="AS55" s="509">
        <v>0</v>
      </c>
      <c r="AT55" s="509">
        <v>0</v>
      </c>
      <c r="AU55" s="509">
        <v>0</v>
      </c>
      <c r="AV55" s="509">
        <v>0</v>
      </c>
      <c r="AW55" s="509">
        <v>0</v>
      </c>
      <c r="AX55" s="509">
        <v>0</v>
      </c>
      <c r="AY55" s="509">
        <v>0</v>
      </c>
      <c r="AZ55" s="509">
        <v>0</v>
      </c>
      <c r="BA55" s="509">
        <v>0</v>
      </c>
      <c r="BB55" s="509">
        <v>0</v>
      </c>
      <c r="BC55" s="484">
        <v>0</v>
      </c>
      <c r="BD55" s="509" t="s">
        <v>615</v>
      </c>
      <c r="BE55" s="509" t="s">
        <v>615</v>
      </c>
      <c r="BF55" s="509" t="s">
        <v>615</v>
      </c>
      <c r="BG55" s="509" t="s">
        <v>615</v>
      </c>
      <c r="BH55" s="509">
        <v>1257.2889635435868</v>
      </c>
      <c r="BI55" s="509">
        <v>933.47338351347673</v>
      </c>
      <c r="BJ55" s="509">
        <v>739.93077380232626</v>
      </c>
      <c r="BK55" s="509">
        <v>631.40509916526901</v>
      </c>
      <c r="BL55" s="509">
        <v>532.8780344307977</v>
      </c>
      <c r="BM55" s="509">
        <v>373.9749777060984</v>
      </c>
      <c r="BN55" s="509">
        <v>293.09732519432418</v>
      </c>
      <c r="BO55" s="509">
        <v>216.98397762435997</v>
      </c>
      <c r="BP55" s="509">
        <v>104.89760622574656</v>
      </c>
      <c r="BQ55" s="509">
        <v>27.750005523662793</v>
      </c>
      <c r="BR55" s="509">
        <v>8.1911648510646895</v>
      </c>
      <c r="BS55" s="509">
        <v>2.7199226382927244</v>
      </c>
      <c r="BT55" s="509">
        <v>0.67806455745965888</v>
      </c>
      <c r="BU55" s="509">
        <v>0</v>
      </c>
      <c r="BV55" s="509">
        <v>0</v>
      </c>
      <c r="BW55" s="509">
        <v>0</v>
      </c>
      <c r="BX55" s="484">
        <v>0</v>
      </c>
      <c r="BY55" s="484">
        <v>0</v>
      </c>
      <c r="BZ55" s="484">
        <v>0</v>
      </c>
      <c r="CA55" s="484">
        <v>0</v>
      </c>
      <c r="CB55" s="484">
        <v>0</v>
      </c>
      <c r="CC55" s="484">
        <v>0</v>
      </c>
      <c r="CD55" s="484">
        <v>0</v>
      </c>
      <c r="CE55" s="484">
        <v>0</v>
      </c>
      <c r="CF55" s="484">
        <v>0</v>
      </c>
      <c r="CG55" s="485">
        <v>0</v>
      </c>
    </row>
    <row r="56" spans="1:85" s="42" customFormat="1" x14ac:dyDescent="0.35">
      <c r="B56" s="302" t="s">
        <v>877</v>
      </c>
      <c r="C56" s="201"/>
      <c r="D56" s="509">
        <v>0</v>
      </c>
      <c r="E56" s="509">
        <v>0</v>
      </c>
      <c r="F56" s="509">
        <v>0</v>
      </c>
      <c r="G56" s="509">
        <v>0</v>
      </c>
      <c r="H56" s="509">
        <v>0</v>
      </c>
      <c r="I56" s="509">
        <v>0</v>
      </c>
      <c r="J56" s="509">
        <v>0</v>
      </c>
      <c r="K56" s="509">
        <v>0</v>
      </c>
      <c r="L56" s="509">
        <v>0</v>
      </c>
      <c r="M56" s="509">
        <v>0</v>
      </c>
      <c r="N56" s="509">
        <v>0</v>
      </c>
      <c r="O56" s="509">
        <v>0</v>
      </c>
      <c r="P56" s="509">
        <v>0</v>
      </c>
      <c r="Q56" s="509">
        <v>0</v>
      </c>
      <c r="R56" s="509">
        <v>0</v>
      </c>
      <c r="S56" s="509">
        <v>0</v>
      </c>
      <c r="T56" s="509">
        <v>0</v>
      </c>
      <c r="U56" s="509">
        <v>0</v>
      </c>
      <c r="V56" s="509">
        <v>0</v>
      </c>
      <c r="W56" s="509">
        <v>0</v>
      </c>
      <c r="X56" s="509">
        <v>0</v>
      </c>
      <c r="Y56" s="509">
        <v>0</v>
      </c>
      <c r="Z56" s="509">
        <v>0</v>
      </c>
      <c r="AA56" s="509">
        <v>0</v>
      </c>
      <c r="AB56" s="509">
        <v>0</v>
      </c>
      <c r="AC56" s="509">
        <v>0</v>
      </c>
      <c r="AD56" s="509">
        <v>0</v>
      </c>
      <c r="AE56" s="509">
        <v>0</v>
      </c>
      <c r="AF56" s="509">
        <v>0</v>
      </c>
      <c r="AG56" s="509">
        <v>0</v>
      </c>
      <c r="AH56" s="509">
        <v>0</v>
      </c>
      <c r="AI56" s="509">
        <v>0</v>
      </c>
      <c r="AJ56" s="509">
        <v>0</v>
      </c>
      <c r="AK56" s="509">
        <v>0</v>
      </c>
      <c r="AL56" s="509">
        <v>0</v>
      </c>
      <c r="AM56" s="509">
        <v>0</v>
      </c>
      <c r="AN56" s="509">
        <v>0</v>
      </c>
      <c r="AO56" s="509">
        <v>0</v>
      </c>
      <c r="AP56" s="509">
        <v>0</v>
      </c>
      <c r="AQ56" s="509">
        <v>0</v>
      </c>
      <c r="AR56" s="509">
        <v>0</v>
      </c>
      <c r="AS56" s="509">
        <v>0</v>
      </c>
      <c r="AT56" s="509">
        <v>0</v>
      </c>
      <c r="AU56" s="509">
        <v>0</v>
      </c>
      <c r="AV56" s="509">
        <v>0</v>
      </c>
      <c r="AW56" s="509">
        <v>0</v>
      </c>
      <c r="AX56" s="509">
        <v>0</v>
      </c>
      <c r="AY56" s="509">
        <v>0</v>
      </c>
      <c r="AZ56" s="509">
        <v>0</v>
      </c>
      <c r="BA56" s="509">
        <v>0</v>
      </c>
      <c r="BB56" s="509">
        <v>0</v>
      </c>
      <c r="BC56" s="484">
        <v>0</v>
      </c>
      <c r="BD56" s="509" t="s">
        <v>615</v>
      </c>
      <c r="BE56" s="509" t="s">
        <v>615</v>
      </c>
      <c r="BF56" s="509" t="s">
        <v>615</v>
      </c>
      <c r="BG56" s="509" t="s">
        <v>615</v>
      </c>
      <c r="BH56" s="509">
        <v>3921.8935892637173</v>
      </c>
      <c r="BI56" s="509">
        <v>2947.7264134619395</v>
      </c>
      <c r="BJ56" s="509">
        <v>2324.8248676882413</v>
      </c>
      <c r="BK56" s="509">
        <v>1891.5039110424802</v>
      </c>
      <c r="BL56" s="509">
        <v>1500.383983746907</v>
      </c>
      <c r="BM56" s="509">
        <v>832.91346152553103</v>
      </c>
      <c r="BN56" s="509">
        <v>549.66632929847685</v>
      </c>
      <c r="BO56" s="509">
        <v>361.16135792408483</v>
      </c>
      <c r="BP56" s="509">
        <v>249.97082952767775</v>
      </c>
      <c r="BQ56" s="509">
        <v>170.5407173291425</v>
      </c>
      <c r="BR56" s="509">
        <v>124.8732850815753</v>
      </c>
      <c r="BS56" s="509">
        <v>83.157683842574571</v>
      </c>
      <c r="BT56" s="509">
        <v>59.868945138156185</v>
      </c>
      <c r="BU56" s="509">
        <v>42.395034904552219</v>
      </c>
      <c r="BV56" s="509">
        <v>31.576517600624275</v>
      </c>
      <c r="BW56" s="509">
        <v>17.037502105020202</v>
      </c>
      <c r="BX56" s="484">
        <v>9.745778389617481</v>
      </c>
      <c r="BY56" s="484">
        <v>6.0394383804677707</v>
      </c>
      <c r="BZ56" s="484">
        <v>3.3829027657858202</v>
      </c>
      <c r="CA56" s="484">
        <v>1.8332796583729059</v>
      </c>
      <c r="CB56" s="484">
        <v>1.0479183499307492</v>
      </c>
      <c r="CC56" s="484">
        <v>0</v>
      </c>
      <c r="CD56" s="484">
        <v>0</v>
      </c>
      <c r="CE56" s="484">
        <v>0</v>
      </c>
      <c r="CF56" s="484">
        <v>0</v>
      </c>
      <c r="CG56" s="485">
        <v>0</v>
      </c>
    </row>
    <row r="57" spans="1:85" s="42" customFormat="1" x14ac:dyDescent="0.35">
      <c r="B57" s="303" t="s">
        <v>582</v>
      </c>
      <c r="C57" s="292"/>
      <c r="D57" s="509">
        <v>0</v>
      </c>
      <c r="E57" s="509">
        <v>0</v>
      </c>
      <c r="F57" s="509">
        <v>0</v>
      </c>
      <c r="G57" s="509">
        <v>0</v>
      </c>
      <c r="H57" s="509">
        <v>0</v>
      </c>
      <c r="I57" s="509">
        <v>0</v>
      </c>
      <c r="J57" s="509">
        <v>0</v>
      </c>
      <c r="K57" s="509">
        <v>0</v>
      </c>
      <c r="L57" s="509">
        <v>0</v>
      </c>
      <c r="M57" s="509">
        <v>0</v>
      </c>
      <c r="N57" s="509">
        <v>0</v>
      </c>
      <c r="O57" s="509">
        <v>0</v>
      </c>
      <c r="P57" s="509">
        <v>0</v>
      </c>
      <c r="Q57" s="509">
        <v>0</v>
      </c>
      <c r="R57" s="509">
        <v>0</v>
      </c>
      <c r="S57" s="509">
        <v>0</v>
      </c>
      <c r="T57" s="509">
        <v>0</v>
      </c>
      <c r="U57" s="509">
        <v>0</v>
      </c>
      <c r="V57" s="509">
        <v>0</v>
      </c>
      <c r="W57" s="509">
        <v>0</v>
      </c>
      <c r="X57" s="509">
        <v>0</v>
      </c>
      <c r="Y57" s="509">
        <v>0</v>
      </c>
      <c r="Z57" s="509">
        <v>0</v>
      </c>
      <c r="AA57" s="509">
        <v>0</v>
      </c>
      <c r="AB57" s="509">
        <v>0</v>
      </c>
      <c r="AC57" s="509">
        <v>0</v>
      </c>
      <c r="AD57" s="509">
        <v>0</v>
      </c>
      <c r="AE57" s="509">
        <v>0</v>
      </c>
      <c r="AF57" s="509">
        <v>0</v>
      </c>
      <c r="AG57" s="509">
        <v>0</v>
      </c>
      <c r="AH57" s="509">
        <v>0</v>
      </c>
      <c r="AI57" s="509">
        <v>0</v>
      </c>
      <c r="AJ57" s="509">
        <v>0</v>
      </c>
      <c r="AK57" s="509">
        <v>0</v>
      </c>
      <c r="AL57" s="509">
        <v>0</v>
      </c>
      <c r="AM57" s="509">
        <v>0</v>
      </c>
      <c r="AN57" s="509">
        <v>0</v>
      </c>
      <c r="AO57" s="509">
        <v>0</v>
      </c>
      <c r="AP57" s="509">
        <v>0</v>
      </c>
      <c r="AQ57" s="509">
        <v>0</v>
      </c>
      <c r="AR57" s="509">
        <v>0</v>
      </c>
      <c r="AS57" s="509">
        <v>0</v>
      </c>
      <c r="AT57" s="509">
        <v>0</v>
      </c>
      <c r="AU57" s="509">
        <v>0</v>
      </c>
      <c r="AV57" s="509">
        <v>0</v>
      </c>
      <c r="AW57" s="509">
        <v>0</v>
      </c>
      <c r="AX57" s="509">
        <v>0</v>
      </c>
      <c r="AY57" s="509">
        <v>0</v>
      </c>
      <c r="AZ57" s="509">
        <v>0</v>
      </c>
      <c r="BA57" s="509">
        <v>0</v>
      </c>
      <c r="BB57" s="509">
        <v>0</v>
      </c>
      <c r="BC57" s="484">
        <v>0</v>
      </c>
      <c r="BD57" s="509" t="s">
        <v>615</v>
      </c>
      <c r="BE57" s="509" t="s">
        <v>615</v>
      </c>
      <c r="BF57" s="509" t="s">
        <v>615</v>
      </c>
      <c r="BG57" s="509" t="s">
        <v>615</v>
      </c>
      <c r="BH57" s="509">
        <v>179.37974836549228</v>
      </c>
      <c r="BI57" s="509">
        <v>136.09817769922046</v>
      </c>
      <c r="BJ57" s="509">
        <v>109.73549611475177</v>
      </c>
      <c r="BK57" s="509">
        <v>104.44984231951882</v>
      </c>
      <c r="BL57" s="509">
        <v>88.067742278675212</v>
      </c>
      <c r="BM57" s="509">
        <v>55.03742870447595</v>
      </c>
      <c r="BN57" s="509">
        <v>49.740877097787866</v>
      </c>
      <c r="BO57" s="509">
        <v>46.005531335636512</v>
      </c>
      <c r="BP57" s="509">
        <v>40.446116755688855</v>
      </c>
      <c r="BQ57" s="509">
        <v>32.188494960108059</v>
      </c>
      <c r="BR57" s="509">
        <v>23.357887670641784</v>
      </c>
      <c r="BS57" s="509">
        <v>17.947697968817067</v>
      </c>
      <c r="BT57" s="509">
        <v>14.568840614512757</v>
      </c>
      <c r="BU57" s="509">
        <v>10.794659232313531</v>
      </c>
      <c r="BV57" s="509">
        <v>8.6741888738850008</v>
      </c>
      <c r="BW57" s="509">
        <v>4.2145366639597848</v>
      </c>
      <c r="BX57" s="484">
        <v>2.2865217488226377</v>
      </c>
      <c r="BY57" s="484">
        <v>1.1319970266454662</v>
      </c>
      <c r="BZ57" s="484">
        <v>0.45153820185095739</v>
      </c>
      <c r="CA57" s="484">
        <v>8.1903315993324649E-2</v>
      </c>
      <c r="CB57" s="484">
        <v>4.6816636707656796E-2</v>
      </c>
      <c r="CC57" s="484">
        <v>0</v>
      </c>
      <c r="CD57" s="484">
        <v>0</v>
      </c>
      <c r="CE57" s="484">
        <v>0</v>
      </c>
      <c r="CF57" s="484">
        <v>0</v>
      </c>
      <c r="CG57" s="485">
        <v>0</v>
      </c>
    </row>
    <row r="58" spans="1:85" s="42" customFormat="1" x14ac:dyDescent="0.35">
      <c r="B58" s="303" t="s">
        <v>878</v>
      </c>
      <c r="C58" s="292"/>
      <c r="D58" s="509">
        <v>0</v>
      </c>
      <c r="E58" s="509">
        <v>0</v>
      </c>
      <c r="F58" s="509">
        <v>0</v>
      </c>
      <c r="G58" s="509">
        <v>0</v>
      </c>
      <c r="H58" s="509">
        <v>0</v>
      </c>
      <c r="I58" s="509">
        <v>0</v>
      </c>
      <c r="J58" s="509">
        <v>0</v>
      </c>
      <c r="K58" s="509">
        <v>0</v>
      </c>
      <c r="L58" s="509">
        <v>0</v>
      </c>
      <c r="M58" s="509">
        <v>0</v>
      </c>
      <c r="N58" s="509">
        <v>0</v>
      </c>
      <c r="O58" s="509">
        <v>0</v>
      </c>
      <c r="P58" s="509">
        <v>0</v>
      </c>
      <c r="Q58" s="509">
        <v>0</v>
      </c>
      <c r="R58" s="509">
        <v>0</v>
      </c>
      <c r="S58" s="509">
        <v>0</v>
      </c>
      <c r="T58" s="509">
        <v>0</v>
      </c>
      <c r="U58" s="509">
        <v>0</v>
      </c>
      <c r="V58" s="509">
        <v>0</v>
      </c>
      <c r="W58" s="509">
        <v>0</v>
      </c>
      <c r="X58" s="509">
        <v>0</v>
      </c>
      <c r="Y58" s="509">
        <v>0</v>
      </c>
      <c r="Z58" s="509">
        <v>0</v>
      </c>
      <c r="AA58" s="509">
        <v>0</v>
      </c>
      <c r="AB58" s="509">
        <v>0</v>
      </c>
      <c r="AC58" s="509">
        <v>0</v>
      </c>
      <c r="AD58" s="509">
        <v>0</v>
      </c>
      <c r="AE58" s="509">
        <v>0</v>
      </c>
      <c r="AF58" s="509">
        <v>0</v>
      </c>
      <c r="AG58" s="509">
        <v>0</v>
      </c>
      <c r="AH58" s="509">
        <v>0</v>
      </c>
      <c r="AI58" s="509">
        <v>0</v>
      </c>
      <c r="AJ58" s="509">
        <v>0</v>
      </c>
      <c r="AK58" s="509">
        <v>0</v>
      </c>
      <c r="AL58" s="509">
        <v>0</v>
      </c>
      <c r="AM58" s="509">
        <v>0</v>
      </c>
      <c r="AN58" s="509">
        <v>0</v>
      </c>
      <c r="AO58" s="509">
        <v>0</v>
      </c>
      <c r="AP58" s="509">
        <v>0</v>
      </c>
      <c r="AQ58" s="509">
        <v>0</v>
      </c>
      <c r="AR58" s="509">
        <v>0</v>
      </c>
      <c r="AS58" s="509">
        <v>0</v>
      </c>
      <c r="AT58" s="509">
        <v>0</v>
      </c>
      <c r="AU58" s="509">
        <v>0</v>
      </c>
      <c r="AV58" s="509">
        <v>0</v>
      </c>
      <c r="AW58" s="509">
        <v>0</v>
      </c>
      <c r="AX58" s="509">
        <v>0</v>
      </c>
      <c r="AY58" s="509">
        <v>0</v>
      </c>
      <c r="AZ58" s="509">
        <v>0</v>
      </c>
      <c r="BA58" s="509">
        <v>0</v>
      </c>
      <c r="BB58" s="509">
        <v>0</v>
      </c>
      <c r="BC58" s="484">
        <v>0</v>
      </c>
      <c r="BD58" s="509" t="s">
        <v>615</v>
      </c>
      <c r="BE58" s="509" t="s">
        <v>615</v>
      </c>
      <c r="BF58" s="509" t="s">
        <v>615</v>
      </c>
      <c r="BG58" s="509" t="s">
        <v>615</v>
      </c>
      <c r="BH58" s="509">
        <v>44.029574598802647</v>
      </c>
      <c r="BI58" s="509">
        <v>35.225410698621772</v>
      </c>
      <c r="BJ58" s="509">
        <v>28.217699000936168</v>
      </c>
      <c r="BK58" s="509">
        <v>22.892853919016833</v>
      </c>
      <c r="BL58" s="509">
        <v>21.557169849544305</v>
      </c>
      <c r="BM58" s="509">
        <v>11.898234531014012</v>
      </c>
      <c r="BN58" s="509">
        <v>10.174958544423403</v>
      </c>
      <c r="BO58" s="509">
        <v>7.6786742265017969</v>
      </c>
      <c r="BP58" s="509">
        <v>6.6762117386139286</v>
      </c>
      <c r="BQ58" s="509">
        <v>1.8845676401946003</v>
      </c>
      <c r="BR58" s="509">
        <v>2.894363148583337</v>
      </c>
      <c r="BS58" s="509">
        <v>2.3752423903720796</v>
      </c>
      <c r="BT58" s="509">
        <v>1.4883061629982777</v>
      </c>
      <c r="BU58" s="509">
        <v>1.1139197137867929</v>
      </c>
      <c r="BV58" s="509">
        <v>0.54256751674895887</v>
      </c>
      <c r="BW58" s="509">
        <v>0.2775955941048856</v>
      </c>
      <c r="BX58" s="484">
        <v>0.43992477113536871</v>
      </c>
      <c r="BY58" s="484">
        <v>0.45300154271747367</v>
      </c>
      <c r="BZ58" s="484">
        <v>0.42534000249878917</v>
      </c>
      <c r="CA58" s="484">
        <v>0.40074471685429669</v>
      </c>
      <c r="CB58" s="484">
        <v>0.22906911147540734</v>
      </c>
      <c r="CC58" s="484">
        <v>0</v>
      </c>
      <c r="CD58" s="484">
        <v>0</v>
      </c>
      <c r="CE58" s="484">
        <v>0</v>
      </c>
      <c r="CF58" s="484">
        <v>0</v>
      </c>
      <c r="CG58" s="485">
        <v>0</v>
      </c>
    </row>
    <row r="59" spans="1:85" s="42" customFormat="1" ht="24.75" customHeight="1" x14ac:dyDescent="0.35">
      <c r="B59" s="62" t="s">
        <v>880</v>
      </c>
      <c r="C59" s="62"/>
      <c r="D59" s="509">
        <v>0</v>
      </c>
      <c r="E59" s="509">
        <v>0</v>
      </c>
      <c r="F59" s="509">
        <v>0</v>
      </c>
      <c r="G59" s="509">
        <v>0</v>
      </c>
      <c r="H59" s="509">
        <v>0</v>
      </c>
      <c r="I59" s="509">
        <v>0</v>
      </c>
      <c r="J59" s="509">
        <v>0</v>
      </c>
      <c r="K59" s="509">
        <v>0</v>
      </c>
      <c r="L59" s="509">
        <v>0</v>
      </c>
      <c r="M59" s="509">
        <v>0</v>
      </c>
      <c r="N59" s="509">
        <v>0</v>
      </c>
      <c r="O59" s="509">
        <v>0</v>
      </c>
      <c r="P59" s="509">
        <v>0</v>
      </c>
      <c r="Q59" s="509">
        <v>0</v>
      </c>
      <c r="R59" s="509">
        <v>0</v>
      </c>
      <c r="S59" s="509">
        <v>0</v>
      </c>
      <c r="T59" s="509">
        <v>0</v>
      </c>
      <c r="U59" s="509">
        <v>0</v>
      </c>
      <c r="V59" s="509">
        <v>0</v>
      </c>
      <c r="W59" s="509">
        <v>0</v>
      </c>
      <c r="X59" s="509">
        <v>0</v>
      </c>
      <c r="Y59" s="509">
        <v>0</v>
      </c>
      <c r="Z59" s="509">
        <v>0</v>
      </c>
      <c r="AA59" s="509">
        <v>0</v>
      </c>
      <c r="AB59" s="509">
        <v>0</v>
      </c>
      <c r="AC59" s="509">
        <v>0</v>
      </c>
      <c r="AD59" s="509">
        <v>0</v>
      </c>
      <c r="AE59" s="509">
        <v>0</v>
      </c>
      <c r="AF59" s="509">
        <v>0</v>
      </c>
      <c r="AG59" s="509">
        <v>0</v>
      </c>
      <c r="AH59" s="509">
        <v>0</v>
      </c>
      <c r="AI59" s="509">
        <v>0</v>
      </c>
      <c r="AJ59" s="509">
        <v>0</v>
      </c>
      <c r="AK59" s="509">
        <v>0</v>
      </c>
      <c r="AL59" s="509">
        <v>0</v>
      </c>
      <c r="AM59" s="509">
        <v>0</v>
      </c>
      <c r="AN59" s="509">
        <v>0</v>
      </c>
      <c r="AO59" s="509">
        <v>0</v>
      </c>
      <c r="AP59" s="509">
        <v>0</v>
      </c>
      <c r="AQ59" s="509">
        <v>0</v>
      </c>
      <c r="AR59" s="509">
        <v>0</v>
      </c>
      <c r="AS59" s="509">
        <v>0</v>
      </c>
      <c r="AT59" s="509">
        <v>0</v>
      </c>
      <c r="AU59" s="509">
        <v>0</v>
      </c>
      <c r="AV59" s="509">
        <v>0</v>
      </c>
      <c r="AW59" s="509">
        <v>0</v>
      </c>
      <c r="AX59" s="509">
        <v>0</v>
      </c>
      <c r="AY59" s="509">
        <v>0</v>
      </c>
      <c r="AZ59" s="509">
        <v>0</v>
      </c>
      <c r="BA59" s="509">
        <v>0</v>
      </c>
      <c r="BB59" s="509">
        <v>0</v>
      </c>
      <c r="BC59" s="484">
        <v>0</v>
      </c>
      <c r="BD59" s="509">
        <v>0</v>
      </c>
      <c r="BE59" s="509">
        <v>0</v>
      </c>
      <c r="BF59" s="509">
        <v>0</v>
      </c>
      <c r="BG59" s="509">
        <v>0</v>
      </c>
      <c r="BH59" s="509">
        <v>11126.427006662867</v>
      </c>
      <c r="BI59" s="509">
        <v>10627.038287126205</v>
      </c>
      <c r="BJ59" s="509">
        <v>10606.076286584881</v>
      </c>
      <c r="BK59" s="509">
        <v>11120.26338900566</v>
      </c>
      <c r="BL59" s="509">
        <v>10641.703673017915</v>
      </c>
      <c r="BM59" s="509">
        <v>10889.268973461776</v>
      </c>
      <c r="BN59" s="509">
        <v>10296.920559500288</v>
      </c>
      <c r="BO59" s="509">
        <v>9169.6820591295946</v>
      </c>
      <c r="BP59" s="509">
        <v>6899.8128257001372</v>
      </c>
      <c r="BQ59" s="509">
        <v>4602.9520255099778</v>
      </c>
      <c r="BR59" s="509">
        <v>3698.5262942162976</v>
      </c>
      <c r="BS59" s="509">
        <v>3255.0425641052843</v>
      </c>
      <c r="BT59" s="509">
        <v>2812.6709274673922</v>
      </c>
      <c r="BU59" s="509">
        <v>2671.4680961559015</v>
      </c>
      <c r="BV59" s="509">
        <v>2255.1134632748958</v>
      </c>
      <c r="BW59" s="509">
        <v>1655.729565223304</v>
      </c>
      <c r="BX59" s="484">
        <v>1237.9907368227318</v>
      </c>
      <c r="BY59" s="484">
        <v>885.95721257984451</v>
      </c>
      <c r="BZ59" s="484">
        <v>936.23707539110399</v>
      </c>
      <c r="CA59" s="484">
        <v>660.34076482832393</v>
      </c>
      <c r="CB59" s="484">
        <v>212.13195461651344</v>
      </c>
      <c r="CC59" s="484">
        <v>5.4136463756776249E-2</v>
      </c>
      <c r="CD59" s="484">
        <v>-0.13825393923381465</v>
      </c>
      <c r="CE59" s="484">
        <v>-2.1081406002972027</v>
      </c>
      <c r="CF59" s="484">
        <v>-2.5277750648870456</v>
      </c>
      <c r="CG59" s="485">
        <v>-2.5689688466672176</v>
      </c>
    </row>
    <row r="60" spans="1:85" s="42" customFormat="1" x14ac:dyDescent="0.35">
      <c r="B60" s="292" t="s">
        <v>876</v>
      </c>
      <c r="C60" s="292"/>
      <c r="D60" s="509" t="s">
        <v>615</v>
      </c>
      <c r="E60" s="509" t="s">
        <v>615</v>
      </c>
      <c r="F60" s="509" t="s">
        <v>615</v>
      </c>
      <c r="G60" s="509" t="s">
        <v>615</v>
      </c>
      <c r="H60" s="509" t="s">
        <v>615</v>
      </c>
      <c r="I60" s="509" t="s">
        <v>615</v>
      </c>
      <c r="J60" s="509" t="s">
        <v>615</v>
      </c>
      <c r="K60" s="509" t="s">
        <v>615</v>
      </c>
      <c r="L60" s="509" t="s">
        <v>615</v>
      </c>
      <c r="M60" s="509" t="s">
        <v>615</v>
      </c>
      <c r="N60" s="509" t="s">
        <v>615</v>
      </c>
      <c r="O60" s="509" t="s">
        <v>615</v>
      </c>
      <c r="P60" s="509" t="s">
        <v>615</v>
      </c>
      <c r="Q60" s="509" t="s">
        <v>615</v>
      </c>
      <c r="R60" s="509" t="s">
        <v>615</v>
      </c>
      <c r="S60" s="509" t="s">
        <v>615</v>
      </c>
      <c r="T60" s="509" t="s">
        <v>615</v>
      </c>
      <c r="U60" s="509" t="s">
        <v>615</v>
      </c>
      <c r="V60" s="509" t="s">
        <v>615</v>
      </c>
      <c r="W60" s="509" t="s">
        <v>615</v>
      </c>
      <c r="X60" s="509" t="s">
        <v>615</v>
      </c>
      <c r="Y60" s="509" t="s">
        <v>615</v>
      </c>
      <c r="Z60" s="509" t="s">
        <v>615</v>
      </c>
      <c r="AA60" s="509" t="s">
        <v>615</v>
      </c>
      <c r="AB60" s="509" t="s">
        <v>615</v>
      </c>
      <c r="AC60" s="509" t="s">
        <v>615</v>
      </c>
      <c r="AD60" s="509" t="s">
        <v>615</v>
      </c>
      <c r="AE60" s="509" t="s">
        <v>615</v>
      </c>
      <c r="AF60" s="509" t="s">
        <v>615</v>
      </c>
      <c r="AG60" s="509" t="s">
        <v>615</v>
      </c>
      <c r="AH60" s="509" t="s">
        <v>615</v>
      </c>
      <c r="AI60" s="509" t="s">
        <v>615</v>
      </c>
      <c r="AJ60" s="509" t="s">
        <v>615</v>
      </c>
      <c r="AK60" s="509" t="s">
        <v>615</v>
      </c>
      <c r="AL60" s="509" t="s">
        <v>615</v>
      </c>
      <c r="AM60" s="509" t="s">
        <v>615</v>
      </c>
      <c r="AN60" s="509" t="s">
        <v>615</v>
      </c>
      <c r="AO60" s="509" t="s">
        <v>615</v>
      </c>
      <c r="AP60" s="509" t="s">
        <v>615</v>
      </c>
      <c r="AQ60" s="509" t="s">
        <v>615</v>
      </c>
      <c r="AR60" s="509" t="s">
        <v>615</v>
      </c>
      <c r="AS60" s="509" t="s">
        <v>615</v>
      </c>
      <c r="AT60" s="509" t="s">
        <v>615</v>
      </c>
      <c r="AU60" s="509" t="s">
        <v>615</v>
      </c>
      <c r="AV60" s="509" t="s">
        <v>615</v>
      </c>
      <c r="AW60" s="509" t="s">
        <v>615</v>
      </c>
      <c r="AX60" s="509" t="s">
        <v>615</v>
      </c>
      <c r="AY60" s="509" t="s">
        <v>615</v>
      </c>
      <c r="AZ60" s="509" t="s">
        <v>615</v>
      </c>
      <c r="BA60" s="509" t="s">
        <v>615</v>
      </c>
      <c r="BB60" s="509" t="s">
        <v>615</v>
      </c>
      <c r="BC60" s="484" t="s">
        <v>615</v>
      </c>
      <c r="BD60" s="509" t="s">
        <v>615</v>
      </c>
      <c r="BE60" s="509" t="s">
        <v>615</v>
      </c>
      <c r="BF60" s="509" t="s">
        <v>615</v>
      </c>
      <c r="BG60" s="509" t="s">
        <v>615</v>
      </c>
      <c r="BH60" s="509">
        <v>6516.3766580425436</v>
      </c>
      <c r="BI60" s="509">
        <v>6337.6296021339276</v>
      </c>
      <c r="BJ60" s="509">
        <v>6406.4079093927576</v>
      </c>
      <c r="BK60" s="509">
        <v>7081.8928622760095</v>
      </c>
      <c r="BL60" s="509">
        <v>6972.8736953471516</v>
      </c>
      <c r="BM60" s="509">
        <v>6866.7444671427911</v>
      </c>
      <c r="BN60" s="509">
        <v>6314.293517612612</v>
      </c>
      <c r="BO60" s="509">
        <v>5445.3420969183326</v>
      </c>
      <c r="BP60" s="509">
        <v>3319.0004207343127</v>
      </c>
      <c r="BQ60" s="509">
        <v>1310.5621970947088</v>
      </c>
      <c r="BR60" s="509">
        <v>604.91333756379606</v>
      </c>
      <c r="BS60" s="509">
        <v>305.97957885452377</v>
      </c>
      <c r="BT60" s="509">
        <v>128.4263911463384</v>
      </c>
      <c r="BU60" s="509">
        <v>36.910481334819451</v>
      </c>
      <c r="BV60" s="509">
        <v>3.9293961902214245</v>
      </c>
      <c r="BW60" s="509">
        <v>1.7548185579744124</v>
      </c>
      <c r="BX60" s="484">
        <v>1.3082865465561484</v>
      </c>
      <c r="BY60" s="484">
        <v>0.98515195685018264</v>
      </c>
      <c r="BZ60" s="484">
        <v>1.0201078119243741</v>
      </c>
      <c r="CA60" s="484">
        <v>0.65842755049324364</v>
      </c>
      <c r="CB60" s="484">
        <v>0.20696460798368854</v>
      </c>
      <c r="CC60" s="484">
        <v>3.2119946310726179E-5</v>
      </c>
      <c r="CD60" s="484">
        <v>-8.2028060151614234E-5</v>
      </c>
      <c r="CE60" s="484">
        <v>-1.250790284367854E-3</v>
      </c>
      <c r="CF60" s="484">
        <v>-1.4997654766396062E-3</v>
      </c>
      <c r="CG60" s="485">
        <v>-1.5242063426898799E-3</v>
      </c>
    </row>
    <row r="61" spans="1:85" s="42" customFormat="1" x14ac:dyDescent="0.35">
      <c r="B61" s="201" t="s">
        <v>877</v>
      </c>
      <c r="C61" s="201"/>
      <c r="D61" s="509" t="s">
        <v>615</v>
      </c>
      <c r="E61" s="509" t="s">
        <v>615</v>
      </c>
      <c r="F61" s="509" t="s">
        <v>615</v>
      </c>
      <c r="G61" s="509" t="s">
        <v>615</v>
      </c>
      <c r="H61" s="509" t="s">
        <v>615</v>
      </c>
      <c r="I61" s="509" t="s">
        <v>615</v>
      </c>
      <c r="J61" s="509" t="s">
        <v>615</v>
      </c>
      <c r="K61" s="509" t="s">
        <v>615</v>
      </c>
      <c r="L61" s="509" t="s">
        <v>615</v>
      </c>
      <c r="M61" s="509" t="s">
        <v>615</v>
      </c>
      <c r="N61" s="509" t="s">
        <v>615</v>
      </c>
      <c r="O61" s="509" t="s">
        <v>615</v>
      </c>
      <c r="P61" s="509" t="s">
        <v>615</v>
      </c>
      <c r="Q61" s="509" t="s">
        <v>615</v>
      </c>
      <c r="R61" s="509" t="s">
        <v>615</v>
      </c>
      <c r="S61" s="509" t="s">
        <v>615</v>
      </c>
      <c r="T61" s="509" t="s">
        <v>615</v>
      </c>
      <c r="U61" s="509" t="s">
        <v>615</v>
      </c>
      <c r="V61" s="509" t="s">
        <v>615</v>
      </c>
      <c r="W61" s="509" t="s">
        <v>615</v>
      </c>
      <c r="X61" s="509" t="s">
        <v>615</v>
      </c>
      <c r="Y61" s="509" t="s">
        <v>615</v>
      </c>
      <c r="Z61" s="509" t="s">
        <v>615</v>
      </c>
      <c r="AA61" s="509" t="s">
        <v>615</v>
      </c>
      <c r="AB61" s="509" t="s">
        <v>615</v>
      </c>
      <c r="AC61" s="509" t="s">
        <v>615</v>
      </c>
      <c r="AD61" s="509" t="s">
        <v>615</v>
      </c>
      <c r="AE61" s="509" t="s">
        <v>615</v>
      </c>
      <c r="AF61" s="509" t="s">
        <v>615</v>
      </c>
      <c r="AG61" s="509" t="s">
        <v>615</v>
      </c>
      <c r="AH61" s="509" t="s">
        <v>615</v>
      </c>
      <c r="AI61" s="509" t="s">
        <v>615</v>
      </c>
      <c r="AJ61" s="509" t="s">
        <v>615</v>
      </c>
      <c r="AK61" s="509" t="s">
        <v>615</v>
      </c>
      <c r="AL61" s="509" t="s">
        <v>615</v>
      </c>
      <c r="AM61" s="509" t="s">
        <v>615</v>
      </c>
      <c r="AN61" s="509" t="s">
        <v>615</v>
      </c>
      <c r="AO61" s="509" t="s">
        <v>615</v>
      </c>
      <c r="AP61" s="509" t="s">
        <v>615</v>
      </c>
      <c r="AQ61" s="509" t="s">
        <v>615</v>
      </c>
      <c r="AR61" s="509" t="s">
        <v>615</v>
      </c>
      <c r="AS61" s="509" t="s">
        <v>615</v>
      </c>
      <c r="AT61" s="509" t="s">
        <v>615</v>
      </c>
      <c r="AU61" s="509" t="s">
        <v>615</v>
      </c>
      <c r="AV61" s="509" t="s">
        <v>615</v>
      </c>
      <c r="AW61" s="509" t="s">
        <v>615</v>
      </c>
      <c r="AX61" s="509" t="s">
        <v>615</v>
      </c>
      <c r="AY61" s="509" t="s">
        <v>615</v>
      </c>
      <c r="AZ61" s="509" t="s">
        <v>615</v>
      </c>
      <c r="BA61" s="509" t="s">
        <v>615</v>
      </c>
      <c r="BB61" s="509" t="s">
        <v>615</v>
      </c>
      <c r="BC61" s="484" t="s">
        <v>615</v>
      </c>
      <c r="BD61" s="509" t="s">
        <v>615</v>
      </c>
      <c r="BE61" s="509" t="s">
        <v>615</v>
      </c>
      <c r="BF61" s="509" t="s">
        <v>615</v>
      </c>
      <c r="BG61" s="509" t="s">
        <v>615</v>
      </c>
      <c r="BH61" s="509">
        <v>3654.1829192188479</v>
      </c>
      <c r="BI61" s="509">
        <v>3378.1383241948924</v>
      </c>
      <c r="BJ61" s="509">
        <v>3306.4219776051223</v>
      </c>
      <c r="BK61" s="509">
        <v>3272.8315331834942</v>
      </c>
      <c r="BL61" s="509">
        <v>3006.1179694015009</v>
      </c>
      <c r="BM61" s="509">
        <v>3295.6340665286457</v>
      </c>
      <c r="BN61" s="509">
        <v>3137.1668266434608</v>
      </c>
      <c r="BO61" s="509">
        <v>2866.7626806835028</v>
      </c>
      <c r="BP61" s="509">
        <v>2652.7698053444924</v>
      </c>
      <c r="BQ61" s="509">
        <v>2334.9988700554095</v>
      </c>
      <c r="BR61" s="509">
        <v>2140.1844647510538</v>
      </c>
      <c r="BS61" s="509">
        <v>1979.7078606036944</v>
      </c>
      <c r="BT61" s="509">
        <v>1749.1041944356218</v>
      </c>
      <c r="BU61" s="509">
        <v>1671.0915479273108</v>
      </c>
      <c r="BV61" s="509">
        <v>1370.7996903411301</v>
      </c>
      <c r="BW61" s="509">
        <v>858.55016591938886</v>
      </c>
      <c r="BX61" s="484">
        <v>643.03936505721776</v>
      </c>
      <c r="BY61" s="484">
        <v>408.76469684828317</v>
      </c>
      <c r="BZ61" s="484">
        <v>378.09867321880017</v>
      </c>
      <c r="CA61" s="484">
        <v>236.28756579227499</v>
      </c>
      <c r="CB61" s="484">
        <v>68.602885755468463</v>
      </c>
      <c r="CC61" s="484">
        <v>2.117907439900045E-2</v>
      </c>
      <c r="CD61" s="484">
        <v>-5.4087213345576916E-2</v>
      </c>
      <c r="CE61" s="484">
        <v>-0.82473925186255448</v>
      </c>
      <c r="CF61" s="484">
        <v>-0.98890715144798969</v>
      </c>
      <c r="CG61" s="485">
        <v>-1.0050228359341091</v>
      </c>
    </row>
    <row r="62" spans="1:85" s="42" customFormat="1" x14ac:dyDescent="0.35">
      <c r="B62" s="292" t="s">
        <v>582</v>
      </c>
      <c r="C62" s="292"/>
      <c r="D62" s="509" t="s">
        <v>615</v>
      </c>
      <c r="E62" s="509" t="s">
        <v>615</v>
      </c>
      <c r="F62" s="509" t="s">
        <v>615</v>
      </c>
      <c r="G62" s="509" t="s">
        <v>615</v>
      </c>
      <c r="H62" s="509" t="s">
        <v>615</v>
      </c>
      <c r="I62" s="509" t="s">
        <v>615</v>
      </c>
      <c r="J62" s="509" t="s">
        <v>615</v>
      </c>
      <c r="K62" s="509" t="s">
        <v>615</v>
      </c>
      <c r="L62" s="509" t="s">
        <v>615</v>
      </c>
      <c r="M62" s="509" t="s">
        <v>615</v>
      </c>
      <c r="N62" s="509" t="s">
        <v>615</v>
      </c>
      <c r="O62" s="509" t="s">
        <v>615</v>
      </c>
      <c r="P62" s="509" t="s">
        <v>615</v>
      </c>
      <c r="Q62" s="509" t="s">
        <v>615</v>
      </c>
      <c r="R62" s="509" t="s">
        <v>615</v>
      </c>
      <c r="S62" s="509" t="s">
        <v>615</v>
      </c>
      <c r="T62" s="509" t="s">
        <v>615</v>
      </c>
      <c r="U62" s="509" t="s">
        <v>615</v>
      </c>
      <c r="V62" s="509" t="s">
        <v>615</v>
      </c>
      <c r="W62" s="509" t="s">
        <v>615</v>
      </c>
      <c r="X62" s="509" t="s">
        <v>615</v>
      </c>
      <c r="Y62" s="509" t="s">
        <v>615</v>
      </c>
      <c r="Z62" s="509" t="s">
        <v>615</v>
      </c>
      <c r="AA62" s="509" t="s">
        <v>615</v>
      </c>
      <c r="AB62" s="509" t="s">
        <v>615</v>
      </c>
      <c r="AC62" s="509" t="s">
        <v>615</v>
      </c>
      <c r="AD62" s="509" t="s">
        <v>615</v>
      </c>
      <c r="AE62" s="509" t="s">
        <v>615</v>
      </c>
      <c r="AF62" s="509" t="s">
        <v>615</v>
      </c>
      <c r="AG62" s="509" t="s">
        <v>615</v>
      </c>
      <c r="AH62" s="509" t="s">
        <v>615</v>
      </c>
      <c r="AI62" s="509" t="s">
        <v>615</v>
      </c>
      <c r="AJ62" s="509" t="s">
        <v>615</v>
      </c>
      <c r="AK62" s="509" t="s">
        <v>615</v>
      </c>
      <c r="AL62" s="509" t="s">
        <v>615</v>
      </c>
      <c r="AM62" s="509" t="s">
        <v>615</v>
      </c>
      <c r="AN62" s="509" t="s">
        <v>615</v>
      </c>
      <c r="AO62" s="509" t="s">
        <v>615</v>
      </c>
      <c r="AP62" s="509" t="s">
        <v>615</v>
      </c>
      <c r="AQ62" s="509" t="s">
        <v>615</v>
      </c>
      <c r="AR62" s="509" t="s">
        <v>615</v>
      </c>
      <c r="AS62" s="509" t="s">
        <v>615</v>
      </c>
      <c r="AT62" s="509" t="s">
        <v>615</v>
      </c>
      <c r="AU62" s="509" t="s">
        <v>615</v>
      </c>
      <c r="AV62" s="509" t="s">
        <v>615</v>
      </c>
      <c r="AW62" s="509" t="s">
        <v>615</v>
      </c>
      <c r="AX62" s="509" t="s">
        <v>615</v>
      </c>
      <c r="AY62" s="509" t="s">
        <v>615</v>
      </c>
      <c r="AZ62" s="509" t="s">
        <v>615</v>
      </c>
      <c r="BA62" s="509" t="s">
        <v>615</v>
      </c>
      <c r="BB62" s="509" t="s">
        <v>615</v>
      </c>
      <c r="BC62" s="484" t="s">
        <v>615</v>
      </c>
      <c r="BD62" s="509" t="s">
        <v>615</v>
      </c>
      <c r="BE62" s="509" t="s">
        <v>615</v>
      </c>
      <c r="BF62" s="509" t="s">
        <v>615</v>
      </c>
      <c r="BG62" s="509" t="s">
        <v>615</v>
      </c>
      <c r="BH62" s="509">
        <v>361.65367897348295</v>
      </c>
      <c r="BI62" s="509">
        <v>339.27234756952544</v>
      </c>
      <c r="BJ62" s="509">
        <v>344.08910689800979</v>
      </c>
      <c r="BK62" s="509">
        <v>328.31516966432127</v>
      </c>
      <c r="BL62" s="509">
        <v>319.62365639343483</v>
      </c>
      <c r="BM62" s="509">
        <v>386.94426237601357</v>
      </c>
      <c r="BN62" s="509">
        <v>503.71691519189369</v>
      </c>
      <c r="BO62" s="509">
        <v>557.28718669522289</v>
      </c>
      <c r="BP62" s="509">
        <v>658.54877784809764</v>
      </c>
      <c r="BQ62" s="509">
        <v>720.65065141195703</v>
      </c>
      <c r="BR62" s="509">
        <v>757.28310670026519</v>
      </c>
      <c r="BS62" s="509">
        <v>805.61787646704568</v>
      </c>
      <c r="BT62" s="509">
        <v>796.2360689091214</v>
      </c>
      <c r="BU62" s="509">
        <v>849.00838944112536</v>
      </c>
      <c r="BV62" s="509">
        <v>827.24712196132987</v>
      </c>
      <c r="BW62" s="509">
        <v>773.50902643649533</v>
      </c>
      <c r="BX62" s="484">
        <v>577.53714369859983</v>
      </c>
      <c r="BY62" s="484">
        <v>465.57901749983711</v>
      </c>
      <c r="BZ62" s="484">
        <v>547.02671236120341</v>
      </c>
      <c r="CA62" s="484">
        <v>415.89009755548841</v>
      </c>
      <c r="CB62" s="484">
        <v>141.41993414961092</v>
      </c>
      <c r="CC62" s="484">
        <v>3.2443009995995559E-2</v>
      </c>
      <c r="CD62" s="484">
        <v>-8.2853101611886804E-2</v>
      </c>
      <c r="CE62" s="484">
        <v>-1.2633707823194356</v>
      </c>
      <c r="CF62" s="484">
        <v>-1.5148501768827431</v>
      </c>
      <c r="CG62" s="485">
        <v>-1.5395368701265315</v>
      </c>
    </row>
    <row r="63" spans="1:85" s="42" customFormat="1" x14ac:dyDescent="0.35">
      <c r="B63" s="292" t="s">
        <v>878</v>
      </c>
      <c r="C63" s="292"/>
      <c r="D63" s="509" t="s">
        <v>615</v>
      </c>
      <c r="E63" s="509" t="s">
        <v>615</v>
      </c>
      <c r="F63" s="509" t="s">
        <v>615</v>
      </c>
      <c r="G63" s="509" t="s">
        <v>615</v>
      </c>
      <c r="H63" s="509" t="s">
        <v>615</v>
      </c>
      <c r="I63" s="509" t="s">
        <v>615</v>
      </c>
      <c r="J63" s="509" t="s">
        <v>615</v>
      </c>
      <c r="K63" s="509" t="s">
        <v>615</v>
      </c>
      <c r="L63" s="509" t="s">
        <v>615</v>
      </c>
      <c r="M63" s="509" t="s">
        <v>615</v>
      </c>
      <c r="N63" s="509" t="s">
        <v>615</v>
      </c>
      <c r="O63" s="509" t="s">
        <v>615</v>
      </c>
      <c r="P63" s="509" t="s">
        <v>615</v>
      </c>
      <c r="Q63" s="509" t="s">
        <v>615</v>
      </c>
      <c r="R63" s="509" t="s">
        <v>615</v>
      </c>
      <c r="S63" s="509" t="s">
        <v>615</v>
      </c>
      <c r="T63" s="509" t="s">
        <v>615</v>
      </c>
      <c r="U63" s="509" t="s">
        <v>615</v>
      </c>
      <c r="V63" s="509" t="s">
        <v>615</v>
      </c>
      <c r="W63" s="509" t="s">
        <v>615</v>
      </c>
      <c r="X63" s="509" t="s">
        <v>615</v>
      </c>
      <c r="Y63" s="509" t="s">
        <v>615</v>
      </c>
      <c r="Z63" s="509" t="s">
        <v>615</v>
      </c>
      <c r="AA63" s="509" t="s">
        <v>615</v>
      </c>
      <c r="AB63" s="509" t="s">
        <v>615</v>
      </c>
      <c r="AC63" s="509" t="s">
        <v>615</v>
      </c>
      <c r="AD63" s="509" t="s">
        <v>615</v>
      </c>
      <c r="AE63" s="509" t="s">
        <v>615</v>
      </c>
      <c r="AF63" s="509" t="s">
        <v>615</v>
      </c>
      <c r="AG63" s="509" t="s">
        <v>615</v>
      </c>
      <c r="AH63" s="509" t="s">
        <v>615</v>
      </c>
      <c r="AI63" s="509" t="s">
        <v>615</v>
      </c>
      <c r="AJ63" s="509" t="s">
        <v>615</v>
      </c>
      <c r="AK63" s="509" t="s">
        <v>615</v>
      </c>
      <c r="AL63" s="509" t="s">
        <v>615</v>
      </c>
      <c r="AM63" s="509" t="s">
        <v>615</v>
      </c>
      <c r="AN63" s="509" t="s">
        <v>615</v>
      </c>
      <c r="AO63" s="509" t="s">
        <v>615</v>
      </c>
      <c r="AP63" s="509" t="s">
        <v>615</v>
      </c>
      <c r="AQ63" s="509" t="s">
        <v>615</v>
      </c>
      <c r="AR63" s="509" t="s">
        <v>615</v>
      </c>
      <c r="AS63" s="509" t="s">
        <v>615</v>
      </c>
      <c r="AT63" s="509" t="s">
        <v>615</v>
      </c>
      <c r="AU63" s="509" t="s">
        <v>615</v>
      </c>
      <c r="AV63" s="509" t="s">
        <v>615</v>
      </c>
      <c r="AW63" s="509" t="s">
        <v>615</v>
      </c>
      <c r="AX63" s="509" t="s">
        <v>615</v>
      </c>
      <c r="AY63" s="509" t="s">
        <v>615</v>
      </c>
      <c r="AZ63" s="509" t="s">
        <v>615</v>
      </c>
      <c r="BA63" s="509" t="s">
        <v>615</v>
      </c>
      <c r="BB63" s="509" t="s">
        <v>615</v>
      </c>
      <c r="BC63" s="484" t="s">
        <v>615</v>
      </c>
      <c r="BD63" s="509" t="s">
        <v>615</v>
      </c>
      <c r="BE63" s="509" t="s">
        <v>615</v>
      </c>
      <c r="BF63" s="509" t="s">
        <v>615</v>
      </c>
      <c r="BG63" s="509" t="s">
        <v>615</v>
      </c>
      <c r="BH63" s="509">
        <v>594.21375042799264</v>
      </c>
      <c r="BI63" s="509">
        <v>571.99801322785891</v>
      </c>
      <c r="BJ63" s="509">
        <v>549.15729268899224</v>
      </c>
      <c r="BK63" s="509">
        <v>437.22382388183661</v>
      </c>
      <c r="BL63" s="509">
        <v>343.08835187582821</v>
      </c>
      <c r="BM63" s="509">
        <v>339.94617741432563</v>
      </c>
      <c r="BN63" s="509">
        <v>341.74330005232008</v>
      </c>
      <c r="BO63" s="509">
        <v>300.29009483253679</v>
      </c>
      <c r="BP63" s="509">
        <v>269.49382177323491</v>
      </c>
      <c r="BQ63" s="509">
        <v>236.74030694790261</v>
      </c>
      <c r="BR63" s="509">
        <v>196.14538520118228</v>
      </c>
      <c r="BS63" s="509">
        <v>163.73724818002091</v>
      </c>
      <c r="BT63" s="509">
        <v>138.90427297631047</v>
      </c>
      <c r="BU63" s="509">
        <v>114.45767745264556</v>
      </c>
      <c r="BV63" s="509">
        <v>53.137254782214718</v>
      </c>
      <c r="BW63" s="509">
        <v>21.915554309445469</v>
      </c>
      <c r="BX63" s="484">
        <v>16.105941520357749</v>
      </c>
      <c r="BY63" s="484">
        <v>10.628346274873904</v>
      </c>
      <c r="BZ63" s="484">
        <v>10.091581999176091</v>
      </c>
      <c r="CA63" s="484">
        <v>7.5046739300673257</v>
      </c>
      <c r="CB63" s="484">
        <v>1.902170103450368</v>
      </c>
      <c r="CC63" s="484">
        <v>4.8225941546952003E-4</v>
      </c>
      <c r="CD63" s="484">
        <v>-1.2315962161993342E-3</v>
      </c>
      <c r="CE63" s="484">
        <v>-1.877977583084443E-2</v>
      </c>
      <c r="CF63" s="484">
        <v>-2.251797107967304E-2</v>
      </c>
      <c r="CG63" s="485">
        <v>-2.2884934263887248E-2</v>
      </c>
    </row>
    <row r="64" spans="1:85" ht="24.75" customHeight="1" x14ac:dyDescent="0.35">
      <c r="A64" s="506"/>
      <c r="B64" s="62" t="s">
        <v>882</v>
      </c>
      <c r="C64" s="42"/>
      <c r="D64" s="509">
        <v>0</v>
      </c>
      <c r="E64" s="509">
        <v>0</v>
      </c>
      <c r="F64" s="509">
        <v>0</v>
      </c>
      <c r="G64" s="509">
        <v>0</v>
      </c>
      <c r="H64" s="509">
        <v>0</v>
      </c>
      <c r="I64" s="509">
        <v>0</v>
      </c>
      <c r="J64" s="509">
        <v>0</v>
      </c>
      <c r="K64" s="509">
        <v>0</v>
      </c>
      <c r="L64" s="509">
        <v>0</v>
      </c>
      <c r="M64" s="509">
        <v>0</v>
      </c>
      <c r="N64" s="509">
        <v>0</v>
      </c>
      <c r="O64" s="509">
        <v>0</v>
      </c>
      <c r="P64" s="509">
        <v>0</v>
      </c>
      <c r="Q64" s="509">
        <v>0</v>
      </c>
      <c r="R64" s="509">
        <v>0</v>
      </c>
      <c r="S64" s="509">
        <v>0</v>
      </c>
      <c r="T64" s="509">
        <v>0</v>
      </c>
      <c r="U64" s="509">
        <v>0</v>
      </c>
      <c r="V64" s="509">
        <v>0</v>
      </c>
      <c r="W64" s="509">
        <v>0</v>
      </c>
      <c r="X64" s="509">
        <v>0</v>
      </c>
      <c r="Y64" s="509">
        <v>0</v>
      </c>
      <c r="Z64" s="509">
        <v>0</v>
      </c>
      <c r="AA64" s="509">
        <v>0</v>
      </c>
      <c r="AB64" s="509">
        <v>0</v>
      </c>
      <c r="AC64" s="509">
        <v>0</v>
      </c>
      <c r="AD64" s="509">
        <v>0</v>
      </c>
      <c r="AE64" s="509">
        <v>0</v>
      </c>
      <c r="AF64" s="509">
        <v>0</v>
      </c>
      <c r="AG64" s="509">
        <v>0</v>
      </c>
      <c r="AH64" s="509">
        <v>6055.8450453986443</v>
      </c>
      <c r="AI64" s="509">
        <v>5445.7365722344612</v>
      </c>
      <c r="AJ64" s="509">
        <v>6248.0086567920989</v>
      </c>
      <c r="AK64" s="509">
        <v>9135.7465555483886</v>
      </c>
      <c r="AL64" s="509">
        <v>13457.761100654661</v>
      </c>
      <c r="AM64" s="509">
        <v>16121.746668646774</v>
      </c>
      <c r="AN64" s="509">
        <v>17460.239811668074</v>
      </c>
      <c r="AO64" s="509">
        <v>19048.564186820149</v>
      </c>
      <c r="AP64" s="509">
        <v>19608.737501923188</v>
      </c>
      <c r="AQ64" s="509">
        <v>18173.539992134101</v>
      </c>
      <c r="AR64" s="509">
        <v>15271.166070445981</v>
      </c>
      <c r="AS64" s="509">
        <v>13876.51894355603</v>
      </c>
      <c r="AT64" s="509">
        <v>14997.733596109303</v>
      </c>
      <c r="AU64" s="509">
        <v>19077.047087772982</v>
      </c>
      <c r="AV64" s="509">
        <v>23105.825236317371</v>
      </c>
      <c r="AW64" s="509">
        <v>24716.789372930441</v>
      </c>
      <c r="AX64" s="509">
        <v>24808.680005381484</v>
      </c>
      <c r="AY64" s="509">
        <v>24795.332269280869</v>
      </c>
      <c r="AZ64" s="509">
        <v>19908.37116271241</v>
      </c>
      <c r="BA64" s="509">
        <v>15344.862160496663</v>
      </c>
      <c r="BB64" s="509">
        <v>15097.780110493766</v>
      </c>
      <c r="BC64" s="484">
        <v>15137.474533189057</v>
      </c>
      <c r="BD64" s="509">
        <v>16298.853419195448</v>
      </c>
      <c r="BE64" s="509">
        <v>17064.468413540468</v>
      </c>
      <c r="BF64" s="509">
        <v>16930.600734496271</v>
      </c>
      <c r="BG64" s="509">
        <v>17558.62264114523</v>
      </c>
      <c r="BH64" s="509">
        <v>16316.906994323404</v>
      </c>
      <c r="BI64" s="509">
        <v>14547.549840842521</v>
      </c>
      <c r="BJ64" s="509">
        <v>13674.144805997204</v>
      </c>
      <c r="BK64" s="509">
        <v>13636.168470840224</v>
      </c>
      <c r="BL64" s="509">
        <v>12651.810789198238</v>
      </c>
      <c r="BM64" s="509">
        <v>12023.300647698203</v>
      </c>
      <c r="BN64" s="509">
        <v>0</v>
      </c>
      <c r="BO64" s="509">
        <v>0</v>
      </c>
      <c r="BP64" s="509">
        <v>0</v>
      </c>
      <c r="BQ64" s="509">
        <v>0</v>
      </c>
      <c r="BR64" s="509">
        <v>0</v>
      </c>
      <c r="BS64" s="509">
        <v>0</v>
      </c>
      <c r="BT64" s="509">
        <v>0</v>
      </c>
      <c r="BU64" s="509">
        <v>0</v>
      </c>
      <c r="BV64" s="509">
        <v>0</v>
      </c>
      <c r="BW64" s="509">
        <v>0</v>
      </c>
      <c r="BX64" s="484">
        <v>0</v>
      </c>
      <c r="BY64" s="484">
        <v>0</v>
      </c>
      <c r="BZ64" s="484">
        <v>0</v>
      </c>
      <c r="CA64" s="484">
        <v>0</v>
      </c>
      <c r="CB64" s="484">
        <v>0</v>
      </c>
      <c r="CC64" s="484">
        <v>0</v>
      </c>
      <c r="CD64" s="484">
        <v>0</v>
      </c>
      <c r="CE64" s="484">
        <v>0</v>
      </c>
      <c r="CF64" s="484">
        <v>0</v>
      </c>
      <c r="CG64" s="485">
        <v>0</v>
      </c>
    </row>
    <row r="65" spans="1:85" x14ac:dyDescent="0.35">
      <c r="A65" s="506"/>
      <c r="B65" s="62" t="s">
        <v>883</v>
      </c>
      <c r="C65" s="42"/>
      <c r="D65" s="509">
        <v>0</v>
      </c>
      <c r="E65" s="509">
        <v>0</v>
      </c>
      <c r="F65" s="509">
        <v>0</v>
      </c>
      <c r="G65" s="509">
        <v>0</v>
      </c>
      <c r="H65" s="509">
        <v>0</v>
      </c>
      <c r="I65" s="509">
        <v>0</v>
      </c>
      <c r="J65" s="509">
        <v>0</v>
      </c>
      <c r="K65" s="509">
        <v>0</v>
      </c>
      <c r="L65" s="509">
        <v>0</v>
      </c>
      <c r="M65" s="509">
        <v>0</v>
      </c>
      <c r="N65" s="509">
        <v>0</v>
      </c>
      <c r="O65" s="509">
        <v>0</v>
      </c>
      <c r="P65" s="509">
        <v>0</v>
      </c>
      <c r="Q65" s="509">
        <v>0</v>
      </c>
      <c r="R65" s="509">
        <v>0</v>
      </c>
      <c r="S65" s="509">
        <v>0</v>
      </c>
      <c r="T65" s="509">
        <v>0</v>
      </c>
      <c r="U65" s="509">
        <v>0</v>
      </c>
      <c r="V65" s="509">
        <v>0</v>
      </c>
      <c r="W65" s="509">
        <v>0</v>
      </c>
      <c r="X65" s="509">
        <v>0</v>
      </c>
      <c r="Y65" s="509">
        <v>0</v>
      </c>
      <c r="Z65" s="509">
        <v>0</v>
      </c>
      <c r="AA65" s="509">
        <v>0</v>
      </c>
      <c r="AB65" s="509">
        <v>0</v>
      </c>
      <c r="AC65" s="509">
        <v>0</v>
      </c>
      <c r="AD65" s="509">
        <v>0</v>
      </c>
      <c r="AE65" s="509">
        <v>0</v>
      </c>
      <c r="AF65" s="509">
        <v>0</v>
      </c>
      <c r="AG65" s="509">
        <v>0</v>
      </c>
      <c r="AH65" s="509">
        <v>0</v>
      </c>
      <c r="AI65" s="509">
        <v>0</v>
      </c>
      <c r="AJ65" s="509">
        <v>0</v>
      </c>
      <c r="AK65" s="509">
        <v>0</v>
      </c>
      <c r="AL65" s="509">
        <v>0</v>
      </c>
      <c r="AM65" s="509">
        <v>0</v>
      </c>
      <c r="AN65" s="509">
        <v>0</v>
      </c>
      <c r="AO65" s="509">
        <v>0</v>
      </c>
      <c r="AP65" s="509">
        <v>0</v>
      </c>
      <c r="AQ65" s="509">
        <v>0</v>
      </c>
      <c r="AR65" s="509">
        <v>0</v>
      </c>
      <c r="AS65" s="509">
        <v>0</v>
      </c>
      <c r="AT65" s="509">
        <v>0</v>
      </c>
      <c r="AU65" s="509">
        <v>0</v>
      </c>
      <c r="AV65" s="509">
        <v>0</v>
      </c>
      <c r="AW65" s="509">
        <v>0</v>
      </c>
      <c r="AX65" s="509">
        <v>0</v>
      </c>
      <c r="AY65" s="509">
        <v>0</v>
      </c>
      <c r="AZ65" s="509">
        <v>0</v>
      </c>
      <c r="BA65" s="509">
        <v>0</v>
      </c>
      <c r="BB65" s="509">
        <v>0</v>
      </c>
      <c r="BC65" s="484">
        <v>0</v>
      </c>
      <c r="BD65" s="509">
        <v>15348.312433043779</v>
      </c>
      <c r="BE65" s="509">
        <v>16058.313491511006</v>
      </c>
      <c r="BF65" s="509">
        <v>15968.228013769223</v>
      </c>
      <c r="BG65" s="509">
        <v>13254.466857318364</v>
      </c>
      <c r="BH65" s="509">
        <v>8755.3532608483347</v>
      </c>
      <c r="BI65" s="509">
        <v>7408.4586868520601</v>
      </c>
      <c r="BJ65" s="509">
        <v>6662.4464399960543</v>
      </c>
      <c r="BK65" s="509">
        <v>6057.2171340106679</v>
      </c>
      <c r="BL65" s="509">
        <v>5278.8388735458911</v>
      </c>
      <c r="BM65" s="509">
        <v>4922.3736310800059</v>
      </c>
      <c r="BN65" s="509">
        <v>4592.2092068283619</v>
      </c>
      <c r="BO65" s="509">
        <v>4139.1855256974859</v>
      </c>
      <c r="BP65" s="509">
        <v>3877.9055629878058</v>
      </c>
      <c r="BQ65" s="509">
        <v>3497.0036083447144</v>
      </c>
      <c r="BR65" s="509">
        <v>3244.738492553302</v>
      </c>
      <c r="BS65" s="509">
        <v>3052.5436094525248</v>
      </c>
      <c r="BT65" s="509">
        <v>2760.1706282367204</v>
      </c>
      <c r="BU65" s="509">
        <v>2688.8612286717339</v>
      </c>
      <c r="BV65" s="509">
        <v>2291.9773410759331</v>
      </c>
      <c r="BW65" s="509">
        <v>1675.5043810284146</v>
      </c>
      <c r="BX65" s="484">
        <v>1249.1546751857509</v>
      </c>
      <c r="BY65" s="484">
        <v>892.59649757282489</v>
      </c>
      <c r="BZ65" s="484">
        <v>939.47674854931529</v>
      </c>
      <c r="CA65" s="484">
        <v>661.99826496905121</v>
      </c>
      <c r="CB65" s="484">
        <v>213.2487941066436</v>
      </c>
      <c r="CC65" s="484">
        <v>5.4104343810465527E-2</v>
      </c>
      <c r="CD65" s="484">
        <v>-0.13817191117366304</v>
      </c>
      <c r="CE65" s="484">
        <v>-2.1068898100128344</v>
      </c>
      <c r="CF65" s="484">
        <v>-2.5262752994104063</v>
      </c>
      <c r="CG65" s="485">
        <v>-2.5674446403245277</v>
      </c>
    </row>
    <row r="66" spans="1:85" ht="24.75" customHeight="1" x14ac:dyDescent="0.35">
      <c r="A66" s="42"/>
      <c r="B66" s="62" t="s">
        <v>884</v>
      </c>
      <c r="C66" s="42"/>
      <c r="D66" s="509"/>
      <c r="E66" s="509"/>
      <c r="F66" s="509"/>
      <c r="G66" s="509"/>
      <c r="H66" s="509"/>
      <c r="I66" s="509"/>
      <c r="J66" s="509"/>
      <c r="K66" s="509"/>
      <c r="L66" s="509"/>
      <c r="M66" s="509"/>
      <c r="N66" s="509"/>
      <c r="O66" s="509"/>
      <c r="P66" s="509"/>
      <c r="Q66" s="509"/>
      <c r="R66" s="509"/>
      <c r="S66" s="509"/>
      <c r="T66" s="509"/>
      <c r="U66" s="509"/>
      <c r="V66" s="509"/>
      <c r="W66" s="509"/>
      <c r="X66" s="509"/>
      <c r="Y66" s="509"/>
      <c r="Z66" s="509"/>
      <c r="AA66" s="509"/>
      <c r="AB66" s="509"/>
      <c r="AC66" s="509"/>
      <c r="AD66" s="509"/>
      <c r="AE66" s="509"/>
      <c r="AF66" s="509"/>
      <c r="AG66" s="509"/>
      <c r="AH66" s="509"/>
      <c r="AI66" s="509"/>
      <c r="AJ66" s="509"/>
      <c r="AK66" s="509"/>
      <c r="AL66" s="509"/>
      <c r="AM66" s="509"/>
      <c r="AN66" s="509"/>
      <c r="AO66" s="509"/>
      <c r="AP66" s="509"/>
      <c r="AQ66" s="509"/>
      <c r="AR66" s="509"/>
      <c r="AS66" s="509"/>
      <c r="AT66" s="509"/>
      <c r="AU66" s="509"/>
      <c r="AV66" s="509"/>
      <c r="AW66" s="509"/>
      <c r="AX66" s="509"/>
      <c r="AY66" s="509"/>
      <c r="AZ66" s="509"/>
      <c r="BA66" s="509"/>
      <c r="BB66" s="509"/>
      <c r="BC66" s="509"/>
      <c r="BD66" s="509"/>
      <c r="BE66" s="509"/>
      <c r="BF66" s="509"/>
      <c r="BG66" s="509"/>
      <c r="BH66" s="509"/>
      <c r="BI66" s="509"/>
      <c r="BJ66" s="509"/>
      <c r="BK66" s="509"/>
      <c r="BL66" s="509"/>
      <c r="BM66" s="509"/>
      <c r="BN66" s="509"/>
      <c r="BO66" s="509"/>
      <c r="BP66" s="509"/>
      <c r="BQ66" s="509"/>
      <c r="BR66" s="509"/>
      <c r="BS66" s="509"/>
      <c r="BT66" s="509"/>
      <c r="BU66" s="509"/>
      <c r="BV66" s="509"/>
      <c r="BW66" s="509"/>
      <c r="BX66" s="484"/>
      <c r="BY66" s="484"/>
      <c r="BZ66" s="484"/>
      <c r="CA66" s="484"/>
      <c r="CB66" s="484"/>
      <c r="CC66" s="484"/>
      <c r="CD66" s="484"/>
      <c r="CE66" s="484"/>
      <c r="CF66" s="484"/>
      <c r="CG66" s="485"/>
    </row>
    <row r="67" spans="1:85" x14ac:dyDescent="0.35">
      <c r="A67" s="506"/>
      <c r="B67" s="201" t="s">
        <v>885</v>
      </c>
      <c r="C67" s="62"/>
      <c r="D67" s="509">
        <v>0</v>
      </c>
      <c r="E67" s="509">
        <v>0</v>
      </c>
      <c r="F67" s="509">
        <v>0</v>
      </c>
      <c r="G67" s="509">
        <v>0</v>
      </c>
      <c r="H67" s="509">
        <v>0</v>
      </c>
      <c r="I67" s="509">
        <v>0</v>
      </c>
      <c r="J67" s="509">
        <v>0</v>
      </c>
      <c r="K67" s="509">
        <v>0</v>
      </c>
      <c r="L67" s="509">
        <v>0</v>
      </c>
      <c r="M67" s="509">
        <v>0</v>
      </c>
      <c r="N67" s="509">
        <v>0</v>
      </c>
      <c r="O67" s="509">
        <v>0</v>
      </c>
      <c r="P67" s="509">
        <v>0</v>
      </c>
      <c r="Q67" s="509">
        <v>0</v>
      </c>
      <c r="R67" s="509">
        <v>0</v>
      </c>
      <c r="S67" s="509">
        <v>0</v>
      </c>
      <c r="T67" s="509">
        <v>0</v>
      </c>
      <c r="U67" s="509">
        <v>0</v>
      </c>
      <c r="V67" s="509">
        <v>0</v>
      </c>
      <c r="W67" s="509">
        <v>0</v>
      </c>
      <c r="X67" s="509">
        <v>0</v>
      </c>
      <c r="Y67" s="509">
        <v>0</v>
      </c>
      <c r="Z67" s="509">
        <v>0</v>
      </c>
      <c r="AA67" s="509">
        <v>0</v>
      </c>
      <c r="AB67" s="509">
        <v>0</v>
      </c>
      <c r="AC67" s="509">
        <v>0</v>
      </c>
      <c r="AD67" s="509">
        <v>0</v>
      </c>
      <c r="AE67" s="509">
        <v>0</v>
      </c>
      <c r="AF67" s="509">
        <v>0</v>
      </c>
      <c r="AG67" s="509">
        <v>0</v>
      </c>
      <c r="AH67" s="509">
        <v>3118.760198380302</v>
      </c>
      <c r="AI67" s="509">
        <v>2709.9145835191466</v>
      </c>
      <c r="AJ67" s="509">
        <v>3454.6788812624836</v>
      </c>
      <c r="AK67" s="509">
        <v>5951.7838709871021</v>
      </c>
      <c r="AL67" s="509">
        <v>9410.5346623210335</v>
      </c>
      <c r="AM67" s="509">
        <v>11397.553483781754</v>
      </c>
      <c r="AN67" s="509">
        <v>12332.265574232517</v>
      </c>
      <c r="AO67" s="509">
        <v>13213.275635104545</v>
      </c>
      <c r="AP67" s="509">
        <v>13066.464700835861</v>
      </c>
      <c r="AQ67" s="509">
        <v>11347.783902954308</v>
      </c>
      <c r="AR67" s="509">
        <v>8118.1390859825442</v>
      </c>
      <c r="AS67" s="509">
        <v>6490.5104605326069</v>
      </c>
      <c r="AT67" s="509">
        <v>6692.0342472261445</v>
      </c>
      <c r="AU67" s="509">
        <v>9014.7830034335493</v>
      </c>
      <c r="AV67" s="509">
        <v>11235.433806848383</v>
      </c>
      <c r="AW67" s="509">
        <v>11651.023997087243</v>
      </c>
      <c r="AX67" s="509">
        <v>10354.557211237407</v>
      </c>
      <c r="AY67" s="509">
        <v>9339.4962186236426</v>
      </c>
      <c r="AZ67" s="509">
        <v>4418.1745170335153</v>
      </c>
      <c r="BA67" s="509">
        <v>0</v>
      </c>
      <c r="BB67" s="509">
        <v>0</v>
      </c>
      <c r="BC67" s="509">
        <v>0</v>
      </c>
      <c r="BD67" s="509">
        <v>0</v>
      </c>
      <c r="BE67" s="509">
        <v>0</v>
      </c>
      <c r="BF67" s="509">
        <v>0</v>
      </c>
      <c r="BG67" s="509">
        <v>0</v>
      </c>
      <c r="BH67" s="509">
        <v>0</v>
      </c>
      <c r="BI67" s="509">
        <v>0</v>
      </c>
      <c r="BJ67" s="509">
        <v>0</v>
      </c>
      <c r="BK67" s="509">
        <v>0</v>
      </c>
      <c r="BL67" s="509">
        <v>0</v>
      </c>
      <c r="BM67" s="509">
        <v>0</v>
      </c>
      <c r="BN67" s="509">
        <v>0</v>
      </c>
      <c r="BO67" s="509">
        <v>0</v>
      </c>
      <c r="BP67" s="509">
        <v>0</v>
      </c>
      <c r="BQ67" s="509">
        <v>0</v>
      </c>
      <c r="BR67" s="509">
        <v>0</v>
      </c>
      <c r="BS67" s="509">
        <v>0</v>
      </c>
      <c r="BT67" s="509">
        <v>0</v>
      </c>
      <c r="BU67" s="509">
        <v>0</v>
      </c>
      <c r="BV67" s="509">
        <v>0</v>
      </c>
      <c r="BW67" s="509">
        <v>0</v>
      </c>
      <c r="BX67" s="484">
        <v>0</v>
      </c>
      <c r="BY67" s="484">
        <v>0</v>
      </c>
      <c r="BZ67" s="484">
        <v>0</v>
      </c>
      <c r="CA67" s="484">
        <v>0</v>
      </c>
      <c r="CB67" s="484">
        <v>0</v>
      </c>
      <c r="CC67" s="484">
        <v>0</v>
      </c>
      <c r="CD67" s="484">
        <v>0</v>
      </c>
      <c r="CE67" s="484">
        <v>0</v>
      </c>
      <c r="CF67" s="484">
        <v>0</v>
      </c>
      <c r="CG67" s="485">
        <v>0</v>
      </c>
    </row>
    <row r="68" spans="1:85" x14ac:dyDescent="0.35">
      <c r="A68" s="506"/>
      <c r="B68" s="201" t="s">
        <v>886</v>
      </c>
      <c r="C68" s="62"/>
      <c r="D68" s="509">
        <v>0</v>
      </c>
      <c r="E68" s="509">
        <v>0</v>
      </c>
      <c r="F68" s="509">
        <v>0</v>
      </c>
      <c r="G68" s="509">
        <v>0</v>
      </c>
      <c r="H68" s="509">
        <v>0</v>
      </c>
      <c r="I68" s="509">
        <v>0</v>
      </c>
      <c r="J68" s="509">
        <v>0</v>
      </c>
      <c r="K68" s="509">
        <v>0</v>
      </c>
      <c r="L68" s="509">
        <v>0</v>
      </c>
      <c r="M68" s="509">
        <v>0</v>
      </c>
      <c r="N68" s="509">
        <v>0</v>
      </c>
      <c r="O68" s="509">
        <v>0</v>
      </c>
      <c r="P68" s="509">
        <v>0</v>
      </c>
      <c r="Q68" s="509">
        <v>0</v>
      </c>
      <c r="R68" s="509">
        <v>0</v>
      </c>
      <c r="S68" s="509">
        <v>0</v>
      </c>
      <c r="T68" s="509">
        <v>0</v>
      </c>
      <c r="U68" s="509">
        <v>0</v>
      </c>
      <c r="V68" s="509">
        <v>0</v>
      </c>
      <c r="W68" s="509">
        <v>0</v>
      </c>
      <c r="X68" s="509">
        <v>0</v>
      </c>
      <c r="Y68" s="509">
        <v>0</v>
      </c>
      <c r="Z68" s="509">
        <v>0</v>
      </c>
      <c r="AA68" s="509">
        <v>0</v>
      </c>
      <c r="AB68" s="509">
        <v>0</v>
      </c>
      <c r="AC68" s="509">
        <v>0</v>
      </c>
      <c r="AD68" s="509">
        <v>0</v>
      </c>
      <c r="AE68" s="509">
        <v>0</v>
      </c>
      <c r="AF68" s="509">
        <v>0</v>
      </c>
      <c r="AG68" s="509">
        <v>0</v>
      </c>
      <c r="AH68" s="509">
        <v>3397.3290704686397</v>
      </c>
      <c r="AI68" s="509">
        <v>3233.2441684817354</v>
      </c>
      <c r="AJ68" s="509">
        <v>3171.8651189425068</v>
      </c>
      <c r="AK68" s="509">
        <v>3637.616748694023</v>
      </c>
      <c r="AL68" s="509">
        <v>3449.6739841231374</v>
      </c>
      <c r="AM68" s="509">
        <v>3446.9113237718843</v>
      </c>
      <c r="AN68" s="509">
        <v>3931.1162916253247</v>
      </c>
      <c r="AO68" s="509">
        <v>4298.8611522848432</v>
      </c>
      <c r="AP68" s="509">
        <v>4393.659025327187</v>
      </c>
      <c r="AQ68" s="509">
        <v>4482.1610698243621</v>
      </c>
      <c r="AR68" s="509">
        <v>4942.8056315969325</v>
      </c>
      <c r="AS68" s="509">
        <v>5057.3633195357488</v>
      </c>
      <c r="AT68" s="509">
        <v>5246.2140394153603</v>
      </c>
      <c r="AU68" s="509">
        <v>5919.7075055880305</v>
      </c>
      <c r="AV68" s="509">
        <v>7786.8929600168749</v>
      </c>
      <c r="AW68" s="509">
        <v>7999.5439296717186</v>
      </c>
      <c r="AX68" s="509">
        <v>7929.2374245420151</v>
      </c>
      <c r="AY68" s="509">
        <v>7528.9158818181049</v>
      </c>
      <c r="AZ68" s="509">
        <v>7145.1190260631038</v>
      </c>
      <c r="BA68" s="509">
        <v>7067.1294740613557</v>
      </c>
      <c r="BB68" s="509">
        <v>6686.3606206154354</v>
      </c>
      <c r="BC68" s="509">
        <v>6894.6598156278997</v>
      </c>
      <c r="BD68" s="509">
        <v>7394.4301147761253</v>
      </c>
      <c r="BE68" s="509">
        <v>7961.720727243247</v>
      </c>
      <c r="BF68" s="509">
        <v>7783.6936409146729</v>
      </c>
      <c r="BG68" s="509">
        <v>4269.3008417569681</v>
      </c>
      <c r="BH68" s="509">
        <v>212.11188811105959</v>
      </c>
      <c r="BI68" s="509">
        <v>132.01183165694323</v>
      </c>
      <c r="BJ68" s="509">
        <v>134.6403171939335</v>
      </c>
      <c r="BK68" s="509">
        <v>134.34662461171959</v>
      </c>
      <c r="BL68" s="509">
        <v>132.77981412560169</v>
      </c>
      <c r="BM68" s="509">
        <v>139.79242823069555</v>
      </c>
      <c r="BN68" s="509">
        <v>0</v>
      </c>
      <c r="BO68" s="509">
        <v>0</v>
      </c>
      <c r="BP68" s="509">
        <v>0</v>
      </c>
      <c r="BQ68" s="509">
        <v>0</v>
      </c>
      <c r="BR68" s="509">
        <v>0</v>
      </c>
      <c r="BS68" s="509">
        <v>0</v>
      </c>
      <c r="BT68" s="509">
        <v>0</v>
      </c>
      <c r="BU68" s="509">
        <v>0</v>
      </c>
      <c r="BV68" s="509">
        <v>0</v>
      </c>
      <c r="BW68" s="509">
        <v>0</v>
      </c>
      <c r="BX68" s="484">
        <v>0</v>
      </c>
      <c r="BY68" s="484">
        <v>0</v>
      </c>
      <c r="BZ68" s="484">
        <v>0</v>
      </c>
      <c r="CA68" s="484">
        <v>0</v>
      </c>
      <c r="CB68" s="484">
        <v>0</v>
      </c>
      <c r="CC68" s="484">
        <v>0</v>
      </c>
      <c r="CD68" s="484">
        <v>0</v>
      </c>
      <c r="CE68" s="484">
        <v>0</v>
      </c>
      <c r="CF68" s="484">
        <v>0</v>
      </c>
      <c r="CG68" s="485">
        <v>0</v>
      </c>
    </row>
    <row r="69" spans="1:85" s="42" customFormat="1" x14ac:dyDescent="0.35">
      <c r="B69" s="201" t="s">
        <v>797</v>
      </c>
      <c r="C69" s="62"/>
      <c r="D69" s="509">
        <v>0</v>
      </c>
      <c r="E69" s="509">
        <v>0</v>
      </c>
      <c r="F69" s="509">
        <v>0</v>
      </c>
      <c r="G69" s="509">
        <v>0</v>
      </c>
      <c r="H69" s="509">
        <v>0</v>
      </c>
      <c r="I69" s="509">
        <v>0</v>
      </c>
      <c r="J69" s="509">
        <v>0</v>
      </c>
      <c r="K69" s="509">
        <v>0</v>
      </c>
      <c r="L69" s="509">
        <v>0</v>
      </c>
      <c r="M69" s="509">
        <v>0</v>
      </c>
      <c r="N69" s="509">
        <v>0</v>
      </c>
      <c r="O69" s="509">
        <v>0</v>
      </c>
      <c r="P69" s="509">
        <v>0</v>
      </c>
      <c r="Q69" s="509">
        <v>0</v>
      </c>
      <c r="R69" s="509">
        <v>0</v>
      </c>
      <c r="S69" s="509">
        <v>0</v>
      </c>
      <c r="T69" s="509">
        <v>0</v>
      </c>
      <c r="U69" s="509">
        <v>0</v>
      </c>
      <c r="V69" s="509">
        <v>0</v>
      </c>
      <c r="W69" s="509">
        <v>0</v>
      </c>
      <c r="X69" s="509">
        <v>0</v>
      </c>
      <c r="Y69" s="509">
        <v>0</v>
      </c>
      <c r="Z69" s="509">
        <v>0</v>
      </c>
      <c r="AA69" s="509">
        <v>0</v>
      </c>
      <c r="AB69" s="509">
        <v>0</v>
      </c>
      <c r="AC69" s="509">
        <v>0</v>
      </c>
      <c r="AD69" s="509">
        <v>0</v>
      </c>
      <c r="AE69" s="509">
        <v>0</v>
      </c>
      <c r="AF69" s="509">
        <v>0</v>
      </c>
      <c r="AG69" s="509">
        <v>0</v>
      </c>
      <c r="AH69" s="509">
        <v>599.52865949446584</v>
      </c>
      <c r="AI69" s="509">
        <v>580.3258763941576</v>
      </c>
      <c r="AJ69" s="509">
        <v>569.97850559872211</v>
      </c>
      <c r="AK69" s="509">
        <v>594.37538988323888</v>
      </c>
      <c r="AL69" s="509">
        <v>725.86126339679186</v>
      </c>
      <c r="AM69" s="509">
        <v>815.36074968411071</v>
      </c>
      <c r="AN69" s="509">
        <v>892.68410322862724</v>
      </c>
      <c r="AO69" s="509">
        <v>1037.8723861460855</v>
      </c>
      <c r="AP69" s="509">
        <v>1241.5552252639241</v>
      </c>
      <c r="AQ69" s="509">
        <v>1278.5834309727691</v>
      </c>
      <c r="AR69" s="509">
        <v>1572.972762144401</v>
      </c>
      <c r="AS69" s="509">
        <v>1736.7234375579458</v>
      </c>
      <c r="AT69" s="509">
        <v>2090.1219327667964</v>
      </c>
      <c r="AU69" s="509">
        <v>2425.4059033047406</v>
      </c>
      <c r="AV69" s="509">
        <v>3408.8544288485891</v>
      </c>
      <c r="AW69" s="509">
        <v>4252.6136046541205</v>
      </c>
      <c r="AX69" s="509">
        <v>4940.5402244626866</v>
      </c>
      <c r="AY69" s="509">
        <v>5534.3728369948931</v>
      </c>
      <c r="AZ69" s="509">
        <v>5637.4333600130913</v>
      </c>
      <c r="BA69" s="509">
        <v>5924.5508948995675</v>
      </c>
      <c r="BB69" s="509">
        <v>6274.3522154213924</v>
      </c>
      <c r="BC69" s="509">
        <v>6571.9000199743323</v>
      </c>
      <c r="BD69" s="509">
        <v>7136.2119202918802</v>
      </c>
      <c r="BE69" s="509">
        <v>7688.4026282696714</v>
      </c>
      <c r="BF69" s="509">
        <v>7544.1419632950865</v>
      </c>
      <c r="BG69" s="509">
        <v>7752.3901583741899</v>
      </c>
      <c r="BH69" s="509">
        <v>7678.6685629102749</v>
      </c>
      <c r="BI69" s="509">
        <v>7572.4110763902536</v>
      </c>
      <c r="BJ69" s="509">
        <v>7483.4025987043724</v>
      </c>
      <c r="BK69" s="509">
        <v>7701.3114246982459</v>
      </c>
      <c r="BL69" s="509">
        <v>7441.3459174150103</v>
      </c>
      <c r="BM69" s="509">
        <v>7460.1667833132688</v>
      </c>
      <c r="BN69" s="509">
        <v>0</v>
      </c>
      <c r="BO69" s="509">
        <v>0</v>
      </c>
      <c r="BP69" s="509">
        <v>0</v>
      </c>
      <c r="BQ69" s="509">
        <v>0</v>
      </c>
      <c r="BR69" s="509">
        <v>0</v>
      </c>
      <c r="BS69" s="509">
        <v>0</v>
      </c>
      <c r="BT69" s="509">
        <v>0</v>
      </c>
      <c r="BU69" s="509">
        <v>0</v>
      </c>
      <c r="BV69" s="509">
        <v>0</v>
      </c>
      <c r="BW69" s="509">
        <v>0</v>
      </c>
      <c r="BX69" s="484">
        <v>0</v>
      </c>
      <c r="BY69" s="484">
        <v>0</v>
      </c>
      <c r="BZ69" s="484">
        <v>0</v>
      </c>
      <c r="CA69" s="484">
        <v>0</v>
      </c>
      <c r="CB69" s="484">
        <v>0</v>
      </c>
      <c r="CC69" s="484">
        <v>0</v>
      </c>
      <c r="CD69" s="484">
        <v>0</v>
      </c>
      <c r="CE69" s="484">
        <v>0</v>
      </c>
      <c r="CF69" s="484">
        <v>0</v>
      </c>
      <c r="CG69" s="485">
        <v>0</v>
      </c>
    </row>
    <row r="70" spans="1:85" s="42" customFormat="1" x14ac:dyDescent="0.35">
      <c r="B70" s="201" t="s">
        <v>887</v>
      </c>
      <c r="C70" s="62"/>
      <c r="D70" s="509">
        <v>0</v>
      </c>
      <c r="E70" s="509">
        <v>0</v>
      </c>
      <c r="F70" s="509">
        <v>0</v>
      </c>
      <c r="G70" s="509">
        <v>0</v>
      </c>
      <c r="H70" s="509">
        <v>0</v>
      </c>
      <c r="I70" s="509">
        <v>0</v>
      </c>
      <c r="J70" s="509">
        <v>0</v>
      </c>
      <c r="K70" s="509">
        <v>0</v>
      </c>
      <c r="L70" s="509">
        <v>0</v>
      </c>
      <c r="M70" s="509">
        <v>0</v>
      </c>
      <c r="N70" s="509">
        <v>0</v>
      </c>
      <c r="O70" s="509">
        <v>0</v>
      </c>
      <c r="P70" s="509">
        <v>0</v>
      </c>
      <c r="Q70" s="509">
        <v>0</v>
      </c>
      <c r="R70" s="509">
        <v>0</v>
      </c>
      <c r="S70" s="509">
        <v>0</v>
      </c>
      <c r="T70" s="509">
        <v>0</v>
      </c>
      <c r="U70" s="509">
        <v>0</v>
      </c>
      <c r="V70" s="509">
        <v>0</v>
      </c>
      <c r="W70" s="509">
        <v>0</v>
      </c>
      <c r="X70" s="509">
        <v>0</v>
      </c>
      <c r="Y70" s="509">
        <v>0</v>
      </c>
      <c r="Z70" s="509">
        <v>0</v>
      </c>
      <c r="AA70" s="509">
        <v>0</v>
      </c>
      <c r="AB70" s="509">
        <v>0</v>
      </c>
      <c r="AC70" s="509">
        <v>0</v>
      </c>
      <c r="AD70" s="509">
        <v>0</v>
      </c>
      <c r="AE70" s="509">
        <v>0</v>
      </c>
      <c r="AF70" s="509">
        <v>0</v>
      </c>
      <c r="AG70" s="509">
        <v>0</v>
      </c>
      <c r="AH70" s="509">
        <v>2022.6522451631474</v>
      </c>
      <c r="AI70" s="509">
        <v>1839.4257689279102</v>
      </c>
      <c r="AJ70" s="509">
        <v>1897.0276980232277</v>
      </c>
      <c r="AK70" s="509">
        <v>2222.4916068600946</v>
      </c>
      <c r="AL70" s="509">
        <v>2859.4534618661501</v>
      </c>
      <c r="AM70" s="509">
        <v>3345.4286553562656</v>
      </c>
      <c r="AN70" s="509">
        <v>3590.5738374307007</v>
      </c>
      <c r="AO70" s="509">
        <v>4116.9983172501816</v>
      </c>
      <c r="AP70" s="509">
        <v>4468.9961142388329</v>
      </c>
      <c r="AQ70" s="509">
        <v>4544.8088103174596</v>
      </c>
      <c r="AR70" s="509">
        <v>4697.5898422007367</v>
      </c>
      <c r="AS70" s="509">
        <v>4761.1878330778909</v>
      </c>
      <c r="AT70" s="509">
        <v>5203.5899798521541</v>
      </c>
      <c r="AU70" s="509">
        <v>6138.6379499571312</v>
      </c>
      <c r="AV70" s="509">
        <v>7202.0404844791274</v>
      </c>
      <c r="AW70" s="509">
        <v>7585.2491945478223</v>
      </c>
      <c r="AX70" s="509">
        <v>8093.0563887174858</v>
      </c>
      <c r="AY70" s="509">
        <v>8258.9573652145627</v>
      </c>
      <c r="AZ70" s="509">
        <v>8077.8239474207512</v>
      </c>
      <c r="BA70" s="509">
        <v>7690.8649935054136</v>
      </c>
      <c r="BB70" s="509">
        <v>7281.2785868597484</v>
      </c>
      <c r="BC70" s="509">
        <v>7226.5371196332626</v>
      </c>
      <c r="BD70" s="509">
        <v>7825.997586676368</v>
      </c>
      <c r="BE70" s="509">
        <v>8022.0636841594905</v>
      </c>
      <c r="BF70" s="509">
        <v>8030.1888454217833</v>
      </c>
      <c r="BG70" s="509">
        <v>8239.5668554298918</v>
      </c>
      <c r="BH70" s="509">
        <v>7337.5042803340939</v>
      </c>
      <c r="BI70" s="509">
        <v>6073.9721049181144</v>
      </c>
      <c r="BJ70" s="509">
        <v>5335.2442326879818</v>
      </c>
      <c r="BK70" s="509">
        <v>5053.3659635621489</v>
      </c>
      <c r="BL70" s="509">
        <v>4504.5536117289676</v>
      </c>
      <c r="BM70" s="509">
        <v>4040.9236742946873</v>
      </c>
      <c r="BN70" s="509">
        <v>0</v>
      </c>
      <c r="BO70" s="509">
        <v>0</v>
      </c>
      <c r="BP70" s="509">
        <v>0</v>
      </c>
      <c r="BQ70" s="509">
        <v>0</v>
      </c>
      <c r="BR70" s="509">
        <v>0</v>
      </c>
      <c r="BS70" s="509">
        <v>0</v>
      </c>
      <c r="BT70" s="509">
        <v>0</v>
      </c>
      <c r="BU70" s="509">
        <v>0</v>
      </c>
      <c r="BV70" s="509">
        <v>0</v>
      </c>
      <c r="BW70" s="509">
        <v>0</v>
      </c>
      <c r="BX70" s="484">
        <v>0</v>
      </c>
      <c r="BY70" s="484">
        <v>0</v>
      </c>
      <c r="BZ70" s="484">
        <v>0</v>
      </c>
      <c r="CA70" s="484">
        <v>0</v>
      </c>
      <c r="CB70" s="484">
        <v>0</v>
      </c>
      <c r="CC70" s="484">
        <v>0</v>
      </c>
      <c r="CD70" s="484">
        <v>0</v>
      </c>
      <c r="CE70" s="484">
        <v>0</v>
      </c>
      <c r="CF70" s="484">
        <v>0</v>
      </c>
      <c r="CG70" s="485">
        <v>0</v>
      </c>
    </row>
    <row r="71" spans="1:85" s="42" customFormat="1" x14ac:dyDescent="0.35">
      <c r="B71" s="201" t="s">
        <v>888</v>
      </c>
      <c r="C71" s="62"/>
      <c r="D71" s="509">
        <v>0</v>
      </c>
      <c r="E71" s="509">
        <v>0</v>
      </c>
      <c r="F71" s="509">
        <v>0</v>
      </c>
      <c r="G71" s="509">
        <v>0</v>
      </c>
      <c r="H71" s="509">
        <v>0</v>
      </c>
      <c r="I71" s="509">
        <v>0</v>
      </c>
      <c r="J71" s="509">
        <v>0</v>
      </c>
      <c r="K71" s="509">
        <v>0</v>
      </c>
      <c r="L71" s="509">
        <v>0</v>
      </c>
      <c r="M71" s="509">
        <v>0</v>
      </c>
      <c r="N71" s="509">
        <v>0</v>
      </c>
      <c r="O71" s="509">
        <v>0</v>
      </c>
      <c r="P71" s="509">
        <v>0</v>
      </c>
      <c r="Q71" s="509">
        <v>0</v>
      </c>
      <c r="R71" s="509">
        <v>0</v>
      </c>
      <c r="S71" s="509">
        <v>0</v>
      </c>
      <c r="T71" s="509">
        <v>0</v>
      </c>
      <c r="U71" s="509">
        <v>0</v>
      </c>
      <c r="V71" s="509">
        <v>0</v>
      </c>
      <c r="W71" s="509">
        <v>0</v>
      </c>
      <c r="X71" s="509">
        <v>0</v>
      </c>
      <c r="Y71" s="509">
        <v>0</v>
      </c>
      <c r="Z71" s="509">
        <v>0</v>
      </c>
      <c r="AA71" s="509">
        <v>0</v>
      </c>
      <c r="AB71" s="509">
        <v>0</v>
      </c>
      <c r="AC71" s="509">
        <v>0</v>
      </c>
      <c r="AD71" s="509">
        <v>0</v>
      </c>
      <c r="AE71" s="509">
        <v>0</v>
      </c>
      <c r="AF71" s="509">
        <v>0</v>
      </c>
      <c r="AG71" s="509">
        <v>0</v>
      </c>
      <c r="AH71" s="509">
        <v>187.731196407358</v>
      </c>
      <c r="AI71" s="509">
        <v>176.17035533394071</v>
      </c>
      <c r="AJ71" s="509">
        <v>178.3902193095237</v>
      </c>
      <c r="AK71" s="509">
        <v>185.00426042723328</v>
      </c>
      <c r="AL71" s="509">
        <v>223.62392458183993</v>
      </c>
      <c r="AM71" s="509">
        <v>251.9569698594677</v>
      </c>
      <c r="AN71" s="509">
        <v>274.41770580731873</v>
      </c>
      <c r="AO71" s="509">
        <v>316.69217825001397</v>
      </c>
      <c r="AP71" s="509">
        <v>382.71241167116102</v>
      </c>
      <c r="AQ71" s="509">
        <v>392.97219036579537</v>
      </c>
      <c r="AR71" s="509">
        <v>485.22210628861183</v>
      </c>
      <c r="AS71" s="509">
        <v>488.45346681317221</v>
      </c>
      <c r="AT71" s="509">
        <v>372.31020215300595</v>
      </c>
      <c r="AU71" s="509">
        <v>577.37538760086306</v>
      </c>
      <c r="AV71" s="509">
        <v>557.69861060206699</v>
      </c>
      <c r="AW71" s="509">
        <v>536.14612780739628</v>
      </c>
      <c r="AX71" s="509">
        <v>569.37079012206459</v>
      </c>
      <c r="AY71" s="509">
        <v>704.86763914140693</v>
      </c>
      <c r="AZ71" s="509">
        <v>930.83201990913824</v>
      </c>
      <c r="BA71" s="509">
        <v>966.50909319259461</v>
      </c>
      <c r="BB71" s="509">
        <v>835.10223833052692</v>
      </c>
      <c r="BC71" s="509">
        <v>815.10524665053447</v>
      </c>
      <c r="BD71" s="509">
        <v>808.96329460798643</v>
      </c>
      <c r="BE71" s="509">
        <v>775.58447565878259</v>
      </c>
      <c r="BF71" s="509">
        <v>741.22149524321264</v>
      </c>
      <c r="BG71" s="509">
        <v>743.49614393866773</v>
      </c>
      <c r="BH71" s="509">
        <v>670.79160873674221</v>
      </c>
      <c r="BI71" s="509">
        <v>494.13190922207588</v>
      </c>
      <c r="BJ71" s="509">
        <v>474.93828601380568</v>
      </c>
      <c r="BK71" s="509">
        <v>530.80934359179832</v>
      </c>
      <c r="BL71" s="509">
        <v>393.044383768508</v>
      </c>
      <c r="BM71" s="509">
        <v>108.93935139184096</v>
      </c>
      <c r="BN71" s="509">
        <v>0</v>
      </c>
      <c r="BO71" s="509">
        <v>0</v>
      </c>
      <c r="BP71" s="509">
        <v>0</v>
      </c>
      <c r="BQ71" s="509">
        <v>0</v>
      </c>
      <c r="BR71" s="509">
        <v>0</v>
      </c>
      <c r="BS71" s="509">
        <v>0</v>
      </c>
      <c r="BT71" s="509">
        <v>0</v>
      </c>
      <c r="BU71" s="509">
        <v>0</v>
      </c>
      <c r="BV71" s="509">
        <v>0</v>
      </c>
      <c r="BW71" s="509">
        <v>0</v>
      </c>
      <c r="BX71" s="484">
        <v>0</v>
      </c>
      <c r="BY71" s="484">
        <v>0</v>
      </c>
      <c r="BZ71" s="484">
        <v>0</v>
      </c>
      <c r="CA71" s="484">
        <v>0</v>
      </c>
      <c r="CB71" s="484">
        <v>0</v>
      </c>
      <c r="CC71" s="484">
        <v>0</v>
      </c>
      <c r="CD71" s="484">
        <v>0</v>
      </c>
      <c r="CE71" s="484">
        <v>0</v>
      </c>
      <c r="CF71" s="484">
        <v>0</v>
      </c>
      <c r="CG71" s="485">
        <v>0</v>
      </c>
    </row>
    <row r="72" spans="1:85" s="42" customFormat="1" x14ac:dyDescent="0.35">
      <c r="B72" s="292" t="s">
        <v>889</v>
      </c>
      <c r="C72" s="486"/>
      <c r="D72" s="509">
        <v>0</v>
      </c>
      <c r="E72" s="509">
        <v>0</v>
      </c>
      <c r="F72" s="509">
        <v>0</v>
      </c>
      <c r="G72" s="509">
        <v>0</v>
      </c>
      <c r="H72" s="509">
        <v>0</v>
      </c>
      <c r="I72" s="509">
        <v>0</v>
      </c>
      <c r="J72" s="509">
        <v>0</v>
      </c>
      <c r="K72" s="509">
        <v>0</v>
      </c>
      <c r="L72" s="509">
        <v>0</v>
      </c>
      <c r="M72" s="509">
        <v>0</v>
      </c>
      <c r="N72" s="509">
        <v>0</v>
      </c>
      <c r="O72" s="509">
        <v>0</v>
      </c>
      <c r="P72" s="509">
        <v>0</v>
      </c>
      <c r="Q72" s="509">
        <v>0</v>
      </c>
      <c r="R72" s="509">
        <v>0</v>
      </c>
      <c r="S72" s="509">
        <v>0</v>
      </c>
      <c r="T72" s="509">
        <v>0</v>
      </c>
      <c r="U72" s="509">
        <v>0</v>
      </c>
      <c r="V72" s="509">
        <v>0</v>
      </c>
      <c r="W72" s="509">
        <v>0</v>
      </c>
      <c r="X72" s="509">
        <v>0</v>
      </c>
      <c r="Y72" s="509">
        <v>0</v>
      </c>
      <c r="Z72" s="509">
        <v>0</v>
      </c>
      <c r="AA72" s="509">
        <v>0</v>
      </c>
      <c r="AB72" s="509">
        <v>0</v>
      </c>
      <c r="AC72" s="509">
        <v>0</v>
      </c>
      <c r="AD72" s="509">
        <v>0</v>
      </c>
      <c r="AE72" s="509">
        <v>0</v>
      </c>
      <c r="AF72" s="509">
        <v>0</v>
      </c>
      <c r="AG72" s="509">
        <v>0</v>
      </c>
      <c r="AH72" s="509">
        <v>127.17274595337153</v>
      </c>
      <c r="AI72" s="509">
        <v>139.89998805930585</v>
      </c>
      <c r="AJ72" s="509">
        <v>147.9333525981416</v>
      </c>
      <c r="AK72" s="509">
        <v>182.09142739071939</v>
      </c>
      <c r="AL72" s="509">
        <v>238.28778848884582</v>
      </c>
      <c r="AM72" s="509">
        <v>311.44680996517536</v>
      </c>
      <c r="AN72" s="509">
        <v>370.29859096891204</v>
      </c>
      <c r="AO72" s="509">
        <v>363.72567006932297</v>
      </c>
      <c r="AP72" s="509">
        <v>449.0090499134094</v>
      </c>
      <c r="AQ72" s="509">
        <v>609.3916575237696</v>
      </c>
      <c r="AR72" s="509">
        <v>397.24227382968769</v>
      </c>
      <c r="AS72" s="509">
        <v>399.64374557441363</v>
      </c>
      <c r="AT72" s="509">
        <v>639.67723411120278</v>
      </c>
      <c r="AU72" s="509">
        <v>920.84484347669695</v>
      </c>
      <c r="AV72" s="509">
        <v>701.79790553920577</v>
      </c>
      <c r="AW72" s="509">
        <v>691.75644883385803</v>
      </c>
      <c r="AX72" s="509">
        <v>851.15539084184115</v>
      </c>
      <c r="AY72" s="509">
        <v>957.63820930636541</v>
      </c>
      <c r="AZ72" s="509">
        <v>844.10731833591365</v>
      </c>
      <c r="BA72" s="509">
        <v>762.93717889908714</v>
      </c>
      <c r="BB72" s="509">
        <v>707.04706988209784</v>
      </c>
      <c r="BC72" s="509">
        <v>523.9321469309283</v>
      </c>
      <c r="BD72" s="509">
        <v>527.68061761921251</v>
      </c>
      <c r="BE72" s="509">
        <v>578.41762545252482</v>
      </c>
      <c r="BF72" s="509">
        <v>615.04843053618913</v>
      </c>
      <c r="BG72" s="509">
        <v>823.16948340247961</v>
      </c>
      <c r="BH72" s="509">
        <v>629.94254234229459</v>
      </c>
      <c r="BI72" s="509">
        <v>407.03475031207671</v>
      </c>
      <c r="BJ72" s="509">
        <v>380.55968859104371</v>
      </c>
      <c r="BK72" s="509">
        <v>350.68173898803093</v>
      </c>
      <c r="BL72" s="509">
        <v>312.86687628575186</v>
      </c>
      <c r="BM72" s="509">
        <v>413.27083869840533</v>
      </c>
      <c r="BN72" s="509">
        <v>0</v>
      </c>
      <c r="BO72" s="509">
        <v>0</v>
      </c>
      <c r="BP72" s="509">
        <v>0</v>
      </c>
      <c r="BQ72" s="509">
        <v>0</v>
      </c>
      <c r="BR72" s="509">
        <v>0</v>
      </c>
      <c r="BS72" s="509">
        <v>0</v>
      </c>
      <c r="BT72" s="509">
        <v>0</v>
      </c>
      <c r="BU72" s="509">
        <v>0</v>
      </c>
      <c r="BV72" s="509">
        <v>0</v>
      </c>
      <c r="BW72" s="509">
        <v>0</v>
      </c>
      <c r="BX72" s="484">
        <v>0</v>
      </c>
      <c r="BY72" s="484">
        <v>0</v>
      </c>
      <c r="BZ72" s="484">
        <v>0</v>
      </c>
      <c r="CA72" s="484">
        <v>0</v>
      </c>
      <c r="CB72" s="484">
        <v>0</v>
      </c>
      <c r="CC72" s="484">
        <v>0</v>
      </c>
      <c r="CD72" s="484">
        <v>0</v>
      </c>
      <c r="CE72" s="484">
        <v>0</v>
      </c>
      <c r="CF72" s="484">
        <v>0</v>
      </c>
      <c r="CG72" s="485">
        <v>0</v>
      </c>
    </row>
    <row r="73" spans="1:85" s="42" customFormat="1" ht="24.75" customHeight="1" x14ac:dyDescent="0.35">
      <c r="B73" s="62" t="s">
        <v>879</v>
      </c>
      <c r="C73" s="64"/>
      <c r="D73" s="509">
        <v>0</v>
      </c>
      <c r="E73" s="509">
        <v>0</v>
      </c>
      <c r="F73" s="509">
        <v>0</v>
      </c>
      <c r="G73" s="509">
        <v>0</v>
      </c>
      <c r="H73" s="509">
        <v>0</v>
      </c>
      <c r="I73" s="509">
        <v>0</v>
      </c>
      <c r="J73" s="509">
        <v>0</v>
      </c>
      <c r="K73" s="509">
        <v>0</v>
      </c>
      <c r="L73" s="509">
        <v>0</v>
      </c>
      <c r="M73" s="509">
        <v>0</v>
      </c>
      <c r="N73" s="509">
        <v>0</v>
      </c>
      <c r="O73" s="509">
        <v>0</v>
      </c>
      <c r="P73" s="509">
        <v>0</v>
      </c>
      <c r="Q73" s="509">
        <v>0</v>
      </c>
      <c r="R73" s="509">
        <v>0</v>
      </c>
      <c r="S73" s="509">
        <v>0</v>
      </c>
      <c r="T73" s="509">
        <v>0</v>
      </c>
      <c r="U73" s="509">
        <v>0</v>
      </c>
      <c r="V73" s="509">
        <v>0</v>
      </c>
      <c r="W73" s="509">
        <v>0</v>
      </c>
      <c r="X73" s="509">
        <v>0</v>
      </c>
      <c r="Y73" s="509">
        <v>0</v>
      </c>
      <c r="Z73" s="509">
        <v>0</v>
      </c>
      <c r="AA73" s="509">
        <v>0</v>
      </c>
      <c r="AB73" s="509">
        <v>0</v>
      </c>
      <c r="AC73" s="509">
        <v>0</v>
      </c>
      <c r="AD73" s="509">
        <v>0</v>
      </c>
      <c r="AE73" s="509">
        <v>0</v>
      </c>
      <c r="AF73" s="509">
        <v>0</v>
      </c>
      <c r="AG73" s="509">
        <v>0</v>
      </c>
      <c r="AH73" s="509">
        <v>1741.0933831321593</v>
      </c>
      <c r="AI73" s="509">
        <v>1565.2241550870249</v>
      </c>
      <c r="AJ73" s="509">
        <v>1722.4909082652955</v>
      </c>
      <c r="AK73" s="509">
        <v>2221.4860122662817</v>
      </c>
      <c r="AL73" s="509">
        <v>2769.5148732514199</v>
      </c>
      <c r="AM73" s="509">
        <v>3089.8412847600243</v>
      </c>
      <c r="AN73" s="509">
        <v>3374.9099468689196</v>
      </c>
      <c r="AO73" s="509">
        <v>3675.2588612798786</v>
      </c>
      <c r="AP73" s="509">
        <v>3753.5214716101068</v>
      </c>
      <c r="AQ73" s="509">
        <v>3677.1109307887273</v>
      </c>
      <c r="AR73" s="509">
        <v>3525.4930631562056</v>
      </c>
      <c r="AS73" s="509">
        <v>3496.2716724396505</v>
      </c>
      <c r="AT73" s="509">
        <v>3644.3232381343219</v>
      </c>
      <c r="AU73" s="509">
        <v>4473.1700010226368</v>
      </c>
      <c r="AV73" s="509">
        <v>5407.717288630839</v>
      </c>
      <c r="AW73" s="509">
        <v>5832.3714642879277</v>
      </c>
      <c r="AX73" s="509">
        <v>5565.6833807175144</v>
      </c>
      <c r="AY73" s="509">
        <v>5314.2953447190112</v>
      </c>
      <c r="AZ73" s="509">
        <v>4566.5878729337983</v>
      </c>
      <c r="BA73" s="509">
        <v>4035.5144914935559</v>
      </c>
      <c r="BB73" s="509">
        <v>3991.7277293662351</v>
      </c>
      <c r="BC73" s="509">
        <v>4347.2389231462057</v>
      </c>
      <c r="BD73" s="509">
        <v>5316.8823622647542</v>
      </c>
      <c r="BE73" s="509">
        <v>5901.3051389595457</v>
      </c>
      <c r="BF73" s="509">
        <v>6344.6598446473263</v>
      </c>
      <c r="BG73" s="509">
        <v>6370.2834486654074</v>
      </c>
      <c r="BH73" s="509">
        <v>5402.5918757715999</v>
      </c>
      <c r="BI73" s="509">
        <v>4052.523385373258</v>
      </c>
      <c r="BJ73" s="509">
        <v>3202.7088366062553</v>
      </c>
      <c r="BK73" s="509">
        <v>2650.2517064462845</v>
      </c>
      <c r="BL73" s="509">
        <v>2142.8869303059246</v>
      </c>
      <c r="BM73" s="509">
        <v>1274.0798535468084</v>
      </c>
      <c r="BN73" s="509">
        <v>0</v>
      </c>
      <c r="BO73" s="509">
        <v>0</v>
      </c>
      <c r="BP73" s="509">
        <v>0</v>
      </c>
      <c r="BQ73" s="509">
        <v>0</v>
      </c>
      <c r="BR73" s="509">
        <v>0</v>
      </c>
      <c r="BS73" s="509">
        <v>0</v>
      </c>
      <c r="BT73" s="509">
        <v>0</v>
      </c>
      <c r="BU73" s="509">
        <v>0</v>
      </c>
      <c r="BV73" s="509">
        <v>0</v>
      </c>
      <c r="BW73" s="509">
        <v>0</v>
      </c>
      <c r="BX73" s="484">
        <v>0</v>
      </c>
      <c r="BY73" s="484">
        <v>0</v>
      </c>
      <c r="BZ73" s="484">
        <v>0</v>
      </c>
      <c r="CA73" s="484">
        <v>0</v>
      </c>
      <c r="CB73" s="484">
        <v>0</v>
      </c>
      <c r="CC73" s="484">
        <v>0</v>
      </c>
      <c r="CD73" s="484">
        <v>0</v>
      </c>
      <c r="CE73" s="484">
        <v>0</v>
      </c>
      <c r="CF73" s="484">
        <v>0</v>
      </c>
      <c r="CG73" s="485">
        <v>0</v>
      </c>
    </row>
    <row r="74" spans="1:85" s="42" customFormat="1" x14ac:dyDescent="0.35">
      <c r="B74" s="201" t="s">
        <v>885</v>
      </c>
      <c r="C74" s="62"/>
      <c r="D74" s="509">
        <v>0</v>
      </c>
      <c r="E74" s="509">
        <v>0</v>
      </c>
      <c r="F74" s="509">
        <v>0</v>
      </c>
      <c r="G74" s="509">
        <v>0</v>
      </c>
      <c r="H74" s="509">
        <v>0</v>
      </c>
      <c r="I74" s="509">
        <v>0</v>
      </c>
      <c r="J74" s="509">
        <v>0</v>
      </c>
      <c r="K74" s="509">
        <v>0</v>
      </c>
      <c r="L74" s="509">
        <v>0</v>
      </c>
      <c r="M74" s="509">
        <v>0</v>
      </c>
      <c r="N74" s="509">
        <v>0</v>
      </c>
      <c r="O74" s="509">
        <v>0</v>
      </c>
      <c r="P74" s="509">
        <v>0</v>
      </c>
      <c r="Q74" s="509">
        <v>0</v>
      </c>
      <c r="R74" s="509">
        <v>0</v>
      </c>
      <c r="S74" s="509">
        <v>0</v>
      </c>
      <c r="T74" s="509">
        <v>0</v>
      </c>
      <c r="U74" s="509">
        <v>0</v>
      </c>
      <c r="V74" s="509">
        <v>0</v>
      </c>
      <c r="W74" s="509">
        <v>0</v>
      </c>
      <c r="X74" s="509">
        <v>0</v>
      </c>
      <c r="Y74" s="509">
        <v>0</v>
      </c>
      <c r="Z74" s="509">
        <v>0</v>
      </c>
      <c r="AA74" s="509">
        <v>0</v>
      </c>
      <c r="AB74" s="509">
        <v>0</v>
      </c>
      <c r="AC74" s="509">
        <v>0</v>
      </c>
      <c r="AD74" s="509">
        <v>0</v>
      </c>
      <c r="AE74" s="509">
        <v>0</v>
      </c>
      <c r="AF74" s="509">
        <v>0</v>
      </c>
      <c r="AG74" s="509">
        <v>0</v>
      </c>
      <c r="AH74" s="509">
        <v>566.04750410061638</v>
      </c>
      <c r="AI74" s="509">
        <v>491.84300451298293</v>
      </c>
      <c r="AJ74" s="509">
        <v>580.36749076732713</v>
      </c>
      <c r="AK74" s="509">
        <v>972.55129382278653</v>
      </c>
      <c r="AL74" s="509">
        <v>1310.9110872822102</v>
      </c>
      <c r="AM74" s="509">
        <v>1509.7429806508178</v>
      </c>
      <c r="AN74" s="509">
        <v>1684.3312928071623</v>
      </c>
      <c r="AO74" s="509">
        <v>1781.3877574033181</v>
      </c>
      <c r="AP74" s="509">
        <v>1730.5546142909284</v>
      </c>
      <c r="AQ74" s="509">
        <v>1526.816876838501</v>
      </c>
      <c r="AR74" s="509">
        <v>1155.9325092550359</v>
      </c>
      <c r="AS74" s="509">
        <v>874.98722741659844</v>
      </c>
      <c r="AT74" s="509">
        <v>856.93294190022834</v>
      </c>
      <c r="AU74" s="509">
        <v>1209.9007542915037</v>
      </c>
      <c r="AV74" s="509">
        <v>1494.9101920436385</v>
      </c>
      <c r="AW74" s="509">
        <v>1563.200187389647</v>
      </c>
      <c r="AX74" s="509">
        <v>1638.1896417547121</v>
      </c>
      <c r="AY74" s="509">
        <v>1278.0567083333203</v>
      </c>
      <c r="AZ74" s="509">
        <v>516.38792219325683</v>
      </c>
      <c r="BA74" s="509">
        <v>0</v>
      </c>
      <c r="BB74" s="509">
        <v>0</v>
      </c>
      <c r="BC74" s="509">
        <v>0</v>
      </c>
      <c r="BD74" s="509">
        <v>0</v>
      </c>
      <c r="BE74" s="509">
        <v>0</v>
      </c>
      <c r="BF74" s="509">
        <v>0</v>
      </c>
      <c r="BG74" s="509">
        <v>0</v>
      </c>
      <c r="BH74" s="509">
        <v>0</v>
      </c>
      <c r="BI74" s="509">
        <v>0</v>
      </c>
      <c r="BJ74" s="509">
        <v>0</v>
      </c>
      <c r="BK74" s="509">
        <v>0</v>
      </c>
      <c r="BL74" s="509">
        <v>0</v>
      </c>
      <c r="BM74" s="509">
        <v>0</v>
      </c>
      <c r="BN74" s="509">
        <v>0</v>
      </c>
      <c r="BO74" s="509">
        <v>0</v>
      </c>
      <c r="BP74" s="509">
        <v>0</v>
      </c>
      <c r="BQ74" s="509">
        <v>0</v>
      </c>
      <c r="BR74" s="509">
        <v>0</v>
      </c>
      <c r="BS74" s="509">
        <v>0</v>
      </c>
      <c r="BT74" s="509">
        <v>0</v>
      </c>
      <c r="BU74" s="509">
        <v>0</v>
      </c>
      <c r="BV74" s="509">
        <v>0</v>
      </c>
      <c r="BW74" s="509">
        <v>0</v>
      </c>
      <c r="BX74" s="484">
        <v>0</v>
      </c>
      <c r="BY74" s="484">
        <v>0</v>
      </c>
      <c r="BZ74" s="484">
        <v>0</v>
      </c>
      <c r="CA74" s="484">
        <v>0</v>
      </c>
      <c r="CB74" s="484">
        <v>0</v>
      </c>
      <c r="CC74" s="484">
        <v>0</v>
      </c>
      <c r="CD74" s="484">
        <v>0</v>
      </c>
      <c r="CE74" s="484">
        <v>0</v>
      </c>
      <c r="CF74" s="484">
        <v>0</v>
      </c>
      <c r="CG74" s="485">
        <v>0</v>
      </c>
    </row>
    <row r="75" spans="1:85" s="42" customFormat="1" x14ac:dyDescent="0.35">
      <c r="B75" s="201" t="s">
        <v>886</v>
      </c>
      <c r="C75" s="62"/>
      <c r="D75" s="509">
        <v>0</v>
      </c>
      <c r="E75" s="509">
        <v>0</v>
      </c>
      <c r="F75" s="509">
        <v>0</v>
      </c>
      <c r="G75" s="509">
        <v>0</v>
      </c>
      <c r="H75" s="509">
        <v>0</v>
      </c>
      <c r="I75" s="509">
        <v>0</v>
      </c>
      <c r="J75" s="509">
        <v>0</v>
      </c>
      <c r="K75" s="509">
        <v>0</v>
      </c>
      <c r="L75" s="509">
        <v>0</v>
      </c>
      <c r="M75" s="509">
        <v>0</v>
      </c>
      <c r="N75" s="509">
        <v>0</v>
      </c>
      <c r="O75" s="509">
        <v>0</v>
      </c>
      <c r="P75" s="509">
        <v>0</v>
      </c>
      <c r="Q75" s="509">
        <v>0</v>
      </c>
      <c r="R75" s="509">
        <v>0</v>
      </c>
      <c r="S75" s="509">
        <v>0</v>
      </c>
      <c r="T75" s="509">
        <v>0</v>
      </c>
      <c r="U75" s="509">
        <v>0</v>
      </c>
      <c r="V75" s="509">
        <v>0</v>
      </c>
      <c r="W75" s="509">
        <v>0</v>
      </c>
      <c r="X75" s="509">
        <v>0</v>
      </c>
      <c r="Y75" s="509">
        <v>0</v>
      </c>
      <c r="Z75" s="509">
        <v>0</v>
      </c>
      <c r="AA75" s="509">
        <v>0</v>
      </c>
      <c r="AB75" s="509">
        <v>0</v>
      </c>
      <c r="AC75" s="509">
        <v>0</v>
      </c>
      <c r="AD75" s="509">
        <v>0</v>
      </c>
      <c r="AE75" s="509">
        <v>0</v>
      </c>
      <c r="AF75" s="509">
        <v>0</v>
      </c>
      <c r="AG75" s="509">
        <v>0</v>
      </c>
      <c r="AH75" s="509">
        <v>16.974422589902172</v>
      </c>
      <c r="AI75" s="509">
        <v>16.154588417475598</v>
      </c>
      <c r="AJ75" s="509">
        <v>19.219317089586919</v>
      </c>
      <c r="AK75" s="509">
        <v>12.015554363445585</v>
      </c>
      <c r="AL75" s="509">
        <v>18.909026846322263</v>
      </c>
      <c r="AM75" s="509">
        <v>16.869848030137252</v>
      </c>
      <c r="AN75" s="509">
        <v>19.762105121541158</v>
      </c>
      <c r="AO75" s="509">
        <v>18.845977051475845</v>
      </c>
      <c r="AP75" s="509">
        <v>18.738192327186148</v>
      </c>
      <c r="AQ75" s="509">
        <v>31.850062857073272</v>
      </c>
      <c r="AR75" s="509">
        <v>54.322002036570382</v>
      </c>
      <c r="AS75" s="509">
        <v>57.291098543140215</v>
      </c>
      <c r="AT75" s="509">
        <v>62.412576021862684</v>
      </c>
      <c r="AU75" s="509">
        <v>71.202694762739895</v>
      </c>
      <c r="AV75" s="509">
        <v>81.031499866556615</v>
      </c>
      <c r="AW75" s="509">
        <v>88.027591336023193</v>
      </c>
      <c r="AX75" s="509">
        <v>86.832042181983908</v>
      </c>
      <c r="AY75" s="509">
        <v>90.743962741223825</v>
      </c>
      <c r="AZ75" s="509">
        <v>94.963595045217204</v>
      </c>
      <c r="BA75" s="509">
        <v>96.710847867674516</v>
      </c>
      <c r="BB75" s="509">
        <v>98.16885471560667</v>
      </c>
      <c r="BC75" s="509">
        <v>100.3582379298855</v>
      </c>
      <c r="BD75" s="509">
        <v>114.01687577709258</v>
      </c>
      <c r="BE75" s="509">
        <v>124.12191279101287</v>
      </c>
      <c r="BF75" s="509">
        <v>136.96627550158129</v>
      </c>
      <c r="BG75" s="509">
        <v>75.130455092980441</v>
      </c>
      <c r="BH75" s="509">
        <v>0</v>
      </c>
      <c r="BI75" s="509">
        <v>0</v>
      </c>
      <c r="BJ75" s="509">
        <v>0</v>
      </c>
      <c r="BK75" s="509">
        <v>0</v>
      </c>
      <c r="BL75" s="509">
        <v>0</v>
      </c>
      <c r="BM75" s="509">
        <v>0</v>
      </c>
      <c r="BN75" s="509">
        <v>0</v>
      </c>
      <c r="BO75" s="509">
        <v>0</v>
      </c>
      <c r="BP75" s="509">
        <v>0</v>
      </c>
      <c r="BQ75" s="509">
        <v>0</v>
      </c>
      <c r="BR75" s="509">
        <v>0</v>
      </c>
      <c r="BS75" s="509">
        <v>0</v>
      </c>
      <c r="BT75" s="509">
        <v>0</v>
      </c>
      <c r="BU75" s="509">
        <v>0</v>
      </c>
      <c r="BV75" s="509">
        <v>0</v>
      </c>
      <c r="BW75" s="509">
        <v>0</v>
      </c>
      <c r="BX75" s="484">
        <v>0</v>
      </c>
      <c r="BY75" s="484">
        <v>0</v>
      </c>
      <c r="BZ75" s="484">
        <v>0</v>
      </c>
      <c r="CA75" s="484">
        <v>0</v>
      </c>
      <c r="CB75" s="484">
        <v>0</v>
      </c>
      <c r="CC75" s="484">
        <v>0</v>
      </c>
      <c r="CD75" s="484">
        <v>0</v>
      </c>
      <c r="CE75" s="484">
        <v>0</v>
      </c>
      <c r="CF75" s="484">
        <v>0</v>
      </c>
      <c r="CG75" s="485">
        <v>0</v>
      </c>
    </row>
    <row r="76" spans="1:85" s="42" customFormat="1" x14ac:dyDescent="0.35">
      <c r="B76" s="201" t="s">
        <v>797</v>
      </c>
      <c r="C76" s="62"/>
      <c r="D76" s="509">
        <v>0</v>
      </c>
      <c r="E76" s="509">
        <v>0</v>
      </c>
      <c r="F76" s="509">
        <v>0</v>
      </c>
      <c r="G76" s="509">
        <v>0</v>
      </c>
      <c r="H76" s="509">
        <v>0</v>
      </c>
      <c r="I76" s="509">
        <v>0</v>
      </c>
      <c r="J76" s="509">
        <v>0</v>
      </c>
      <c r="K76" s="509">
        <v>0</v>
      </c>
      <c r="L76" s="509">
        <v>0</v>
      </c>
      <c r="M76" s="509">
        <v>0</v>
      </c>
      <c r="N76" s="509">
        <v>0</v>
      </c>
      <c r="O76" s="509">
        <v>0</v>
      </c>
      <c r="P76" s="509">
        <v>0</v>
      </c>
      <c r="Q76" s="509">
        <v>0</v>
      </c>
      <c r="R76" s="509">
        <v>0</v>
      </c>
      <c r="S76" s="509">
        <v>0</v>
      </c>
      <c r="T76" s="509">
        <v>0</v>
      </c>
      <c r="U76" s="509">
        <v>0</v>
      </c>
      <c r="V76" s="509">
        <v>0</v>
      </c>
      <c r="W76" s="509">
        <v>0</v>
      </c>
      <c r="X76" s="509">
        <v>0</v>
      </c>
      <c r="Y76" s="509">
        <v>0</v>
      </c>
      <c r="Z76" s="509">
        <v>0</v>
      </c>
      <c r="AA76" s="509">
        <v>0</v>
      </c>
      <c r="AB76" s="509">
        <v>0</v>
      </c>
      <c r="AC76" s="509">
        <v>0</v>
      </c>
      <c r="AD76" s="509">
        <v>0</v>
      </c>
      <c r="AE76" s="509">
        <v>0</v>
      </c>
      <c r="AF76" s="509">
        <v>0</v>
      </c>
      <c r="AG76" s="509">
        <v>0</v>
      </c>
      <c r="AH76" s="509">
        <v>31.450995124487765</v>
      </c>
      <c r="AI76" s="509">
        <v>30.443626038623467</v>
      </c>
      <c r="AJ76" s="509">
        <v>28.061425442569973</v>
      </c>
      <c r="AK76" s="509">
        <v>30.598584808449672</v>
      </c>
      <c r="AL76" s="509">
        <v>29.712135507384986</v>
      </c>
      <c r="AM76" s="509">
        <v>41.459060968666357</v>
      </c>
      <c r="AN76" s="509">
        <v>41.60738282573277</v>
      </c>
      <c r="AO76" s="509">
        <v>48.03351747443314</v>
      </c>
      <c r="AP76" s="509">
        <v>63.900642779764262</v>
      </c>
      <c r="AQ76" s="509">
        <v>76.367342222499687</v>
      </c>
      <c r="AR76" s="509">
        <v>84.185307607914737</v>
      </c>
      <c r="AS76" s="509">
        <v>108.89685364936754</v>
      </c>
      <c r="AT76" s="509">
        <v>160.48863296393668</v>
      </c>
      <c r="AU76" s="509">
        <v>280.16659751813233</v>
      </c>
      <c r="AV76" s="509">
        <v>395.25744386576508</v>
      </c>
      <c r="AW76" s="509">
        <v>518.02420997213028</v>
      </c>
      <c r="AX76" s="509">
        <v>509.74068716219301</v>
      </c>
      <c r="AY76" s="509">
        <v>575.23783282436284</v>
      </c>
      <c r="AZ76" s="509">
        <v>614.09441854303395</v>
      </c>
      <c r="BA76" s="509">
        <v>664.85149057714091</v>
      </c>
      <c r="BB76" s="509">
        <v>706.71265947250333</v>
      </c>
      <c r="BC76" s="509">
        <v>827.46311747055847</v>
      </c>
      <c r="BD76" s="509">
        <v>1051.3471160332645</v>
      </c>
      <c r="BE76" s="509">
        <v>1238.5303167416548</v>
      </c>
      <c r="BF76" s="509">
        <v>1389.8597388498988</v>
      </c>
      <c r="BG76" s="509">
        <v>1471.4892050403676</v>
      </c>
      <c r="BH76" s="509">
        <v>1358.3963354297121</v>
      </c>
      <c r="BI76" s="509">
        <v>1059.2190165692973</v>
      </c>
      <c r="BJ76" s="509">
        <v>862.2710473135395</v>
      </c>
      <c r="BK76" s="509">
        <v>722.48271452283018</v>
      </c>
      <c r="BL76" s="509">
        <v>613.98111888632241</v>
      </c>
      <c r="BM76" s="509">
        <v>439.26818859038883</v>
      </c>
      <c r="BN76" s="509">
        <v>0</v>
      </c>
      <c r="BO76" s="509">
        <v>0</v>
      </c>
      <c r="BP76" s="509">
        <v>0</v>
      </c>
      <c r="BQ76" s="509">
        <v>0</v>
      </c>
      <c r="BR76" s="509">
        <v>0</v>
      </c>
      <c r="BS76" s="509">
        <v>0</v>
      </c>
      <c r="BT76" s="509">
        <v>0</v>
      </c>
      <c r="BU76" s="509">
        <v>0</v>
      </c>
      <c r="BV76" s="509">
        <v>0</v>
      </c>
      <c r="BW76" s="509">
        <v>0</v>
      </c>
      <c r="BX76" s="484">
        <v>0</v>
      </c>
      <c r="BY76" s="484">
        <v>0</v>
      </c>
      <c r="BZ76" s="484">
        <v>0</v>
      </c>
      <c r="CA76" s="484">
        <v>0</v>
      </c>
      <c r="CB76" s="484">
        <v>0</v>
      </c>
      <c r="CC76" s="484">
        <v>0</v>
      </c>
      <c r="CD76" s="484">
        <v>0</v>
      </c>
      <c r="CE76" s="484">
        <v>0</v>
      </c>
      <c r="CF76" s="484">
        <v>0</v>
      </c>
      <c r="CG76" s="485">
        <v>0</v>
      </c>
    </row>
    <row r="77" spans="1:85" s="42" customFormat="1" x14ac:dyDescent="0.35">
      <c r="B77" s="201" t="s">
        <v>887</v>
      </c>
      <c r="C77" s="62"/>
      <c r="D77" s="509">
        <v>0</v>
      </c>
      <c r="E77" s="509">
        <v>0</v>
      </c>
      <c r="F77" s="509">
        <v>0</v>
      </c>
      <c r="G77" s="509">
        <v>0</v>
      </c>
      <c r="H77" s="509">
        <v>0</v>
      </c>
      <c r="I77" s="509">
        <v>0</v>
      </c>
      <c r="J77" s="509">
        <v>0</v>
      </c>
      <c r="K77" s="509">
        <v>0</v>
      </c>
      <c r="L77" s="509">
        <v>0</v>
      </c>
      <c r="M77" s="509">
        <v>0</v>
      </c>
      <c r="N77" s="509">
        <v>0</v>
      </c>
      <c r="O77" s="509">
        <v>0</v>
      </c>
      <c r="P77" s="509">
        <v>0</v>
      </c>
      <c r="Q77" s="509">
        <v>0</v>
      </c>
      <c r="R77" s="509">
        <v>0</v>
      </c>
      <c r="S77" s="509">
        <v>0</v>
      </c>
      <c r="T77" s="509">
        <v>0</v>
      </c>
      <c r="U77" s="509">
        <v>0</v>
      </c>
      <c r="V77" s="509">
        <v>0</v>
      </c>
      <c r="W77" s="509">
        <v>0</v>
      </c>
      <c r="X77" s="509">
        <v>0</v>
      </c>
      <c r="Y77" s="509">
        <v>0</v>
      </c>
      <c r="Z77" s="509">
        <v>0</v>
      </c>
      <c r="AA77" s="509">
        <v>0</v>
      </c>
      <c r="AB77" s="509">
        <v>0</v>
      </c>
      <c r="AC77" s="509">
        <v>0</v>
      </c>
      <c r="AD77" s="509">
        <v>0</v>
      </c>
      <c r="AE77" s="509">
        <v>0</v>
      </c>
      <c r="AF77" s="509">
        <v>0</v>
      </c>
      <c r="AG77" s="509">
        <v>0</v>
      </c>
      <c r="AH77" s="509">
        <v>1103.0773546603948</v>
      </c>
      <c r="AI77" s="509">
        <v>1003.1526260311248</v>
      </c>
      <c r="AJ77" s="509">
        <v>1070.7089409484556</v>
      </c>
      <c r="AK77" s="509">
        <v>1173.0364667143974</v>
      </c>
      <c r="AL77" s="509">
        <v>1367.2675432433853</v>
      </c>
      <c r="AM77" s="509">
        <v>1465.090722903074</v>
      </c>
      <c r="AN77" s="509">
        <v>1563.7811576697479</v>
      </c>
      <c r="AO77" s="509">
        <v>1754.2325346098114</v>
      </c>
      <c r="AP77" s="509">
        <v>1865.6572430425606</v>
      </c>
      <c r="AQ77" s="509">
        <v>1956.9920823843413</v>
      </c>
      <c r="AR77" s="509">
        <v>2097.1900496012831</v>
      </c>
      <c r="AS77" s="509">
        <v>2256.8668031926427</v>
      </c>
      <c r="AT77" s="509">
        <v>2348.0737668787074</v>
      </c>
      <c r="AU77" s="509">
        <v>2657.5022178889931</v>
      </c>
      <c r="AV77" s="509">
        <v>3125.1968306339754</v>
      </c>
      <c r="AW77" s="509">
        <v>3332.045940173271</v>
      </c>
      <c r="AX77" s="509">
        <v>3126.9324367519816</v>
      </c>
      <c r="AY77" s="509">
        <v>3138.4192903779985</v>
      </c>
      <c r="AZ77" s="509">
        <v>3100.9835302128358</v>
      </c>
      <c r="BA77" s="509">
        <v>3034.634386944208</v>
      </c>
      <c r="BB77" s="509">
        <v>2962.8522106018463</v>
      </c>
      <c r="BC77" s="509">
        <v>3222.4173882901832</v>
      </c>
      <c r="BD77" s="509">
        <v>3910.7488641750556</v>
      </c>
      <c r="BE77" s="509">
        <v>4277.3093378154754</v>
      </c>
      <c r="BF77" s="509">
        <v>4539.2265498156594</v>
      </c>
      <c r="BG77" s="509">
        <v>4570.0025949856426</v>
      </c>
      <c r="BH77" s="509">
        <v>3856.8477737209964</v>
      </c>
      <c r="BI77" s="509">
        <v>2882.9496391586763</v>
      </c>
      <c r="BJ77" s="509">
        <v>2249.963627952181</v>
      </c>
      <c r="BK77" s="509">
        <v>1850.7123969596137</v>
      </c>
      <c r="BL77" s="509">
        <v>1483.393002263706</v>
      </c>
      <c r="BM77" s="509">
        <v>792.03629831330932</v>
      </c>
      <c r="BN77" s="509">
        <v>0</v>
      </c>
      <c r="BO77" s="509">
        <v>0</v>
      </c>
      <c r="BP77" s="509">
        <v>0</v>
      </c>
      <c r="BQ77" s="509">
        <v>0</v>
      </c>
      <c r="BR77" s="509">
        <v>0</v>
      </c>
      <c r="BS77" s="509">
        <v>0</v>
      </c>
      <c r="BT77" s="509">
        <v>0</v>
      </c>
      <c r="BU77" s="509">
        <v>0</v>
      </c>
      <c r="BV77" s="509">
        <v>0</v>
      </c>
      <c r="BW77" s="509">
        <v>0</v>
      </c>
      <c r="BX77" s="484">
        <v>0</v>
      </c>
      <c r="BY77" s="484">
        <v>0</v>
      </c>
      <c r="BZ77" s="484">
        <v>0</v>
      </c>
      <c r="CA77" s="484">
        <v>0</v>
      </c>
      <c r="CB77" s="484">
        <v>0</v>
      </c>
      <c r="CC77" s="484">
        <v>0</v>
      </c>
      <c r="CD77" s="484">
        <v>0</v>
      </c>
      <c r="CE77" s="484">
        <v>0</v>
      </c>
      <c r="CF77" s="484">
        <v>0</v>
      </c>
      <c r="CG77" s="485">
        <v>0</v>
      </c>
    </row>
    <row r="78" spans="1:85" s="42" customFormat="1" x14ac:dyDescent="0.35">
      <c r="B78" s="201" t="s">
        <v>888</v>
      </c>
      <c r="C78" s="62"/>
      <c r="D78" s="509">
        <v>0</v>
      </c>
      <c r="E78" s="509">
        <v>0</v>
      </c>
      <c r="F78" s="509">
        <v>0</v>
      </c>
      <c r="G78" s="509">
        <v>0</v>
      </c>
      <c r="H78" s="509">
        <v>0</v>
      </c>
      <c r="I78" s="509">
        <v>0</v>
      </c>
      <c r="J78" s="509">
        <v>0</v>
      </c>
      <c r="K78" s="509">
        <v>0</v>
      </c>
      <c r="L78" s="509">
        <v>0</v>
      </c>
      <c r="M78" s="509">
        <v>0</v>
      </c>
      <c r="N78" s="509">
        <v>0</v>
      </c>
      <c r="O78" s="509">
        <v>0</v>
      </c>
      <c r="P78" s="509">
        <v>0</v>
      </c>
      <c r="Q78" s="509">
        <v>0</v>
      </c>
      <c r="R78" s="509">
        <v>0</v>
      </c>
      <c r="S78" s="509">
        <v>0</v>
      </c>
      <c r="T78" s="509">
        <v>0</v>
      </c>
      <c r="U78" s="509">
        <v>0</v>
      </c>
      <c r="V78" s="509">
        <v>0</v>
      </c>
      <c r="W78" s="509">
        <v>0</v>
      </c>
      <c r="X78" s="509">
        <v>0</v>
      </c>
      <c r="Y78" s="509">
        <v>0</v>
      </c>
      <c r="Z78" s="509">
        <v>0</v>
      </c>
      <c r="AA78" s="509">
        <v>0</v>
      </c>
      <c r="AB78" s="509">
        <v>0</v>
      </c>
      <c r="AC78" s="509">
        <v>0</v>
      </c>
      <c r="AD78" s="509">
        <v>0</v>
      </c>
      <c r="AE78" s="509">
        <v>0</v>
      </c>
      <c r="AF78" s="509">
        <v>0</v>
      </c>
      <c r="AG78" s="509">
        <v>0</v>
      </c>
      <c r="AH78" s="509">
        <v>14.035313583836739</v>
      </c>
      <c r="AI78" s="509">
        <v>13.170992507406677</v>
      </c>
      <c r="AJ78" s="509">
        <v>13.193107929487891</v>
      </c>
      <c r="AK78" s="509">
        <v>16.774107765264056</v>
      </c>
      <c r="AL78" s="509">
        <v>20.679523037294725</v>
      </c>
      <c r="AM78" s="509">
        <v>25.346983844271339</v>
      </c>
      <c r="AN78" s="509">
        <v>27.848844620067027</v>
      </c>
      <c r="AO78" s="509">
        <v>33.864822805644351</v>
      </c>
      <c r="AP78" s="509">
        <v>34.359380270100374</v>
      </c>
      <c r="AQ78" s="509">
        <v>33.35701754292937</v>
      </c>
      <c r="AR78" s="509">
        <v>73.604536034087587</v>
      </c>
      <c r="AS78" s="509">
        <v>109.02632930084589</v>
      </c>
      <c r="AT78" s="509">
        <v>79.619201571562144</v>
      </c>
      <c r="AU78" s="509">
        <v>98.222872785955929</v>
      </c>
      <c r="AV78" s="509">
        <v>138.13308461731376</v>
      </c>
      <c r="AW78" s="509">
        <v>144.57985940947307</v>
      </c>
      <c r="AX78" s="509">
        <v>91.816533835859531</v>
      </c>
      <c r="AY78" s="509">
        <v>101.65779245056714</v>
      </c>
      <c r="AZ78" s="509">
        <v>104.79070894554566</v>
      </c>
      <c r="BA78" s="509">
        <v>104.5047322412683</v>
      </c>
      <c r="BB78" s="509">
        <v>89.246932793265714</v>
      </c>
      <c r="BC78" s="509">
        <v>92.818058522950452</v>
      </c>
      <c r="BD78" s="509">
        <v>114.14869345679433</v>
      </c>
      <c r="BE78" s="509">
        <v>114.76343009044363</v>
      </c>
      <c r="BF78" s="509">
        <v>116.93767219451759</v>
      </c>
      <c r="BG78" s="509">
        <v>94.644682651699441</v>
      </c>
      <c r="BH78" s="509">
        <v>53.413384381228404</v>
      </c>
      <c r="BI78" s="509">
        <v>21.499715847680903</v>
      </c>
      <c r="BJ78" s="509">
        <v>19.961049342855063</v>
      </c>
      <c r="BK78" s="509">
        <v>3.8641598273447646</v>
      </c>
      <c r="BL78" s="509">
        <v>0</v>
      </c>
      <c r="BM78" s="509">
        <v>0</v>
      </c>
      <c r="BN78" s="509">
        <v>0</v>
      </c>
      <c r="BO78" s="509">
        <v>0</v>
      </c>
      <c r="BP78" s="509">
        <v>0</v>
      </c>
      <c r="BQ78" s="509">
        <v>0</v>
      </c>
      <c r="BR78" s="509">
        <v>0</v>
      </c>
      <c r="BS78" s="509">
        <v>0</v>
      </c>
      <c r="BT78" s="509">
        <v>0</v>
      </c>
      <c r="BU78" s="509">
        <v>0</v>
      </c>
      <c r="BV78" s="509">
        <v>0</v>
      </c>
      <c r="BW78" s="509">
        <v>0</v>
      </c>
      <c r="BX78" s="484">
        <v>0</v>
      </c>
      <c r="BY78" s="484">
        <v>0</v>
      </c>
      <c r="BZ78" s="484">
        <v>0</v>
      </c>
      <c r="CA78" s="484">
        <v>0</v>
      </c>
      <c r="CB78" s="484">
        <v>0</v>
      </c>
      <c r="CC78" s="484">
        <v>0</v>
      </c>
      <c r="CD78" s="484">
        <v>0</v>
      </c>
      <c r="CE78" s="484">
        <v>0</v>
      </c>
      <c r="CF78" s="484">
        <v>0</v>
      </c>
      <c r="CG78" s="485">
        <v>0</v>
      </c>
    </row>
    <row r="79" spans="1:85" s="42" customFormat="1" x14ac:dyDescent="0.35">
      <c r="B79" s="292" t="s">
        <v>889</v>
      </c>
      <c r="C79" s="486"/>
      <c r="D79" s="509">
        <v>0</v>
      </c>
      <c r="E79" s="509">
        <v>0</v>
      </c>
      <c r="F79" s="509">
        <v>0</v>
      </c>
      <c r="G79" s="509">
        <v>0</v>
      </c>
      <c r="H79" s="509">
        <v>0</v>
      </c>
      <c r="I79" s="509">
        <v>0</v>
      </c>
      <c r="J79" s="509">
        <v>0</v>
      </c>
      <c r="K79" s="509">
        <v>0</v>
      </c>
      <c r="L79" s="509">
        <v>0</v>
      </c>
      <c r="M79" s="509">
        <v>0</v>
      </c>
      <c r="N79" s="509">
        <v>0</v>
      </c>
      <c r="O79" s="509">
        <v>0</v>
      </c>
      <c r="P79" s="509">
        <v>0</v>
      </c>
      <c r="Q79" s="509">
        <v>0</v>
      </c>
      <c r="R79" s="509">
        <v>0</v>
      </c>
      <c r="S79" s="509">
        <v>0</v>
      </c>
      <c r="T79" s="509">
        <v>0</v>
      </c>
      <c r="U79" s="509">
        <v>0</v>
      </c>
      <c r="V79" s="509">
        <v>0</v>
      </c>
      <c r="W79" s="509">
        <v>0</v>
      </c>
      <c r="X79" s="509">
        <v>0</v>
      </c>
      <c r="Y79" s="509">
        <v>0</v>
      </c>
      <c r="Z79" s="509">
        <v>0</v>
      </c>
      <c r="AA79" s="509">
        <v>0</v>
      </c>
      <c r="AB79" s="509">
        <v>0</v>
      </c>
      <c r="AC79" s="509">
        <v>0</v>
      </c>
      <c r="AD79" s="509">
        <v>0</v>
      </c>
      <c r="AE79" s="509">
        <v>0</v>
      </c>
      <c r="AF79" s="509">
        <v>0</v>
      </c>
      <c r="AG79" s="509">
        <v>0</v>
      </c>
      <c r="AH79" s="509">
        <v>9.5077930729216629</v>
      </c>
      <c r="AI79" s="509">
        <v>10.459317579411184</v>
      </c>
      <c r="AJ79" s="509">
        <v>10.940626087868006</v>
      </c>
      <c r="AK79" s="509">
        <v>16.510004791938623</v>
      </c>
      <c r="AL79" s="509">
        <v>22.035557334822247</v>
      </c>
      <c r="AM79" s="509">
        <v>31.331688363057626</v>
      </c>
      <c r="AN79" s="509">
        <v>37.579163824668754</v>
      </c>
      <c r="AO79" s="509">
        <v>38.894251935195491</v>
      </c>
      <c r="AP79" s="509">
        <v>40.311398899566584</v>
      </c>
      <c r="AQ79" s="509">
        <v>51.727548943383226</v>
      </c>
      <c r="AR79" s="509">
        <v>60.258658621313465</v>
      </c>
      <c r="AS79" s="509">
        <v>89.203360337055727</v>
      </c>
      <c r="AT79" s="509">
        <v>136.79611879802474</v>
      </c>
      <c r="AU79" s="509">
        <v>156.17486377531111</v>
      </c>
      <c r="AV79" s="509">
        <v>173.1882376035899</v>
      </c>
      <c r="AW79" s="509">
        <v>186.49367600738358</v>
      </c>
      <c r="AX79" s="509">
        <v>112.17203903078486</v>
      </c>
      <c r="AY79" s="509">
        <v>130.17975799153908</v>
      </c>
      <c r="AZ79" s="509">
        <v>135.36769799390902</v>
      </c>
      <c r="BA79" s="509">
        <v>134.8130338632632</v>
      </c>
      <c r="BB79" s="509">
        <v>134.74707178301324</v>
      </c>
      <c r="BC79" s="509">
        <v>104.18212093262861</v>
      </c>
      <c r="BD79" s="509">
        <v>126.62081282254739</v>
      </c>
      <c r="BE79" s="509">
        <v>146.58014152095848</v>
      </c>
      <c r="BF79" s="509">
        <v>161.66960828567065</v>
      </c>
      <c r="BG79" s="509">
        <v>159.01651089471807</v>
      </c>
      <c r="BH79" s="509">
        <v>133.93438223966277</v>
      </c>
      <c r="BI79" s="509">
        <v>88.855013797604272</v>
      </c>
      <c r="BJ79" s="509">
        <v>70.513111997680014</v>
      </c>
      <c r="BK79" s="509">
        <v>73.192435136495988</v>
      </c>
      <c r="BL79" s="509">
        <v>45.512809155896164</v>
      </c>
      <c r="BM79" s="509">
        <v>42.77536664311021</v>
      </c>
      <c r="BN79" s="509">
        <v>0</v>
      </c>
      <c r="BO79" s="509">
        <v>0</v>
      </c>
      <c r="BP79" s="509">
        <v>0</v>
      </c>
      <c r="BQ79" s="509">
        <v>0</v>
      </c>
      <c r="BR79" s="509">
        <v>0</v>
      </c>
      <c r="BS79" s="509">
        <v>0</v>
      </c>
      <c r="BT79" s="509">
        <v>0</v>
      </c>
      <c r="BU79" s="509">
        <v>0</v>
      </c>
      <c r="BV79" s="509">
        <v>0</v>
      </c>
      <c r="BW79" s="509">
        <v>0</v>
      </c>
      <c r="BX79" s="484">
        <v>0</v>
      </c>
      <c r="BY79" s="484">
        <v>0</v>
      </c>
      <c r="BZ79" s="484">
        <v>0</v>
      </c>
      <c r="CA79" s="484">
        <v>0</v>
      </c>
      <c r="CB79" s="484">
        <v>0</v>
      </c>
      <c r="CC79" s="484">
        <v>0</v>
      </c>
      <c r="CD79" s="484">
        <v>0</v>
      </c>
      <c r="CE79" s="484">
        <v>0</v>
      </c>
      <c r="CF79" s="484">
        <v>0</v>
      </c>
      <c r="CG79" s="485">
        <v>0</v>
      </c>
    </row>
    <row r="80" spans="1:85" s="42" customFormat="1" ht="25.5" customHeight="1" x14ac:dyDescent="0.35">
      <c r="B80" s="486" t="s">
        <v>890</v>
      </c>
      <c r="C80" s="486"/>
      <c r="D80" s="509">
        <v>0</v>
      </c>
      <c r="E80" s="509">
        <v>0</v>
      </c>
      <c r="F80" s="509">
        <v>0</v>
      </c>
      <c r="G80" s="509">
        <v>0</v>
      </c>
      <c r="H80" s="509">
        <v>0</v>
      </c>
      <c r="I80" s="509">
        <v>0</v>
      </c>
      <c r="J80" s="509">
        <v>0</v>
      </c>
      <c r="K80" s="509">
        <v>0</v>
      </c>
      <c r="L80" s="509">
        <v>0</v>
      </c>
      <c r="M80" s="509">
        <v>0</v>
      </c>
      <c r="N80" s="509">
        <v>0</v>
      </c>
      <c r="O80" s="509">
        <v>0</v>
      </c>
      <c r="P80" s="509">
        <v>0</v>
      </c>
      <c r="Q80" s="509">
        <v>0</v>
      </c>
      <c r="R80" s="509">
        <v>0</v>
      </c>
      <c r="S80" s="509">
        <v>0</v>
      </c>
      <c r="T80" s="509">
        <v>0</v>
      </c>
      <c r="U80" s="509">
        <v>0</v>
      </c>
      <c r="V80" s="509">
        <v>0</v>
      </c>
      <c r="W80" s="509">
        <v>0</v>
      </c>
      <c r="X80" s="509">
        <v>0</v>
      </c>
      <c r="Y80" s="509">
        <v>0</v>
      </c>
      <c r="Z80" s="509">
        <v>0</v>
      </c>
      <c r="AA80" s="509">
        <v>0</v>
      </c>
      <c r="AB80" s="509">
        <v>0</v>
      </c>
      <c r="AC80" s="509">
        <v>0</v>
      </c>
      <c r="AD80" s="509">
        <v>0</v>
      </c>
      <c r="AE80" s="509">
        <v>0</v>
      </c>
      <c r="AF80" s="509">
        <v>0</v>
      </c>
      <c r="AG80" s="509">
        <v>0</v>
      </c>
      <c r="AH80" s="509">
        <v>0</v>
      </c>
      <c r="AI80" s="509">
        <v>0</v>
      </c>
      <c r="AJ80" s="509">
        <v>0</v>
      </c>
      <c r="AK80" s="509">
        <v>0</v>
      </c>
      <c r="AL80" s="509">
        <v>0</v>
      </c>
      <c r="AM80" s="509">
        <v>0</v>
      </c>
      <c r="AN80" s="509">
        <v>0</v>
      </c>
      <c r="AO80" s="509">
        <v>0</v>
      </c>
      <c r="AP80" s="509">
        <v>0</v>
      </c>
      <c r="AQ80" s="509">
        <v>0</v>
      </c>
      <c r="AR80" s="509">
        <v>0</v>
      </c>
      <c r="AS80" s="509">
        <v>0</v>
      </c>
      <c r="AT80" s="509">
        <v>0</v>
      </c>
      <c r="AU80" s="509">
        <v>0</v>
      </c>
      <c r="AV80" s="509">
        <v>0</v>
      </c>
      <c r="AW80" s="509">
        <v>0</v>
      </c>
      <c r="AX80" s="509">
        <v>0</v>
      </c>
      <c r="AY80" s="509">
        <v>0</v>
      </c>
      <c r="AZ80" s="509">
        <v>0</v>
      </c>
      <c r="BA80" s="509">
        <v>0</v>
      </c>
      <c r="BB80" s="509">
        <v>0</v>
      </c>
      <c r="BC80" s="509">
        <v>0</v>
      </c>
      <c r="BD80" s="509">
        <v>0</v>
      </c>
      <c r="BE80" s="509">
        <v>0</v>
      </c>
      <c r="BF80" s="509">
        <v>0</v>
      </c>
      <c r="BG80" s="509">
        <v>0</v>
      </c>
      <c r="BH80" s="509">
        <v>0</v>
      </c>
      <c r="BI80" s="509">
        <v>0</v>
      </c>
      <c r="BJ80" s="509">
        <v>0</v>
      </c>
      <c r="BK80" s="509">
        <v>0</v>
      </c>
      <c r="BL80" s="509">
        <v>0</v>
      </c>
      <c r="BM80" s="509">
        <v>0</v>
      </c>
      <c r="BN80" s="509">
        <v>0</v>
      </c>
      <c r="BO80" s="509">
        <v>0</v>
      </c>
      <c r="BP80" s="509">
        <v>0</v>
      </c>
      <c r="BQ80" s="509">
        <v>0</v>
      </c>
      <c r="BR80" s="509">
        <v>0</v>
      </c>
      <c r="BS80" s="509">
        <v>0</v>
      </c>
      <c r="BT80" s="509">
        <v>0</v>
      </c>
      <c r="BU80" s="509">
        <v>0</v>
      </c>
      <c r="BV80" s="509">
        <v>0</v>
      </c>
      <c r="BW80" s="509">
        <v>0</v>
      </c>
      <c r="BX80" s="484">
        <v>0</v>
      </c>
      <c r="BY80" s="484">
        <v>0</v>
      </c>
      <c r="BZ80" s="484">
        <v>0</v>
      </c>
      <c r="CA80" s="484">
        <v>0</v>
      </c>
      <c r="CB80" s="484">
        <v>0</v>
      </c>
      <c r="CC80" s="484">
        <v>0</v>
      </c>
      <c r="CD80" s="484">
        <v>0</v>
      </c>
      <c r="CE80" s="484">
        <v>0</v>
      </c>
      <c r="CF80" s="484">
        <v>0</v>
      </c>
      <c r="CG80" s="485">
        <v>0</v>
      </c>
    </row>
    <row r="81" spans="1:85" s="42" customFormat="1" x14ac:dyDescent="0.35">
      <c r="B81" s="292" t="s">
        <v>891</v>
      </c>
      <c r="C81" s="486"/>
      <c r="D81" s="509">
        <v>0</v>
      </c>
      <c r="E81" s="509">
        <v>0</v>
      </c>
      <c r="F81" s="509">
        <v>0</v>
      </c>
      <c r="G81" s="509">
        <v>0</v>
      </c>
      <c r="H81" s="509">
        <v>0</v>
      </c>
      <c r="I81" s="509">
        <v>0</v>
      </c>
      <c r="J81" s="509">
        <v>0</v>
      </c>
      <c r="K81" s="509">
        <v>0</v>
      </c>
      <c r="L81" s="509">
        <v>0</v>
      </c>
      <c r="M81" s="509">
        <v>0</v>
      </c>
      <c r="N81" s="509">
        <v>0</v>
      </c>
      <c r="O81" s="509">
        <v>0</v>
      </c>
      <c r="P81" s="509">
        <v>0</v>
      </c>
      <c r="Q81" s="509">
        <v>0</v>
      </c>
      <c r="R81" s="509">
        <v>0</v>
      </c>
      <c r="S81" s="509">
        <v>0</v>
      </c>
      <c r="T81" s="509">
        <v>0</v>
      </c>
      <c r="U81" s="509">
        <v>0</v>
      </c>
      <c r="V81" s="509">
        <v>0</v>
      </c>
      <c r="W81" s="509">
        <v>0</v>
      </c>
      <c r="X81" s="509">
        <v>0</v>
      </c>
      <c r="Y81" s="509">
        <v>0</v>
      </c>
      <c r="Z81" s="509">
        <v>0</v>
      </c>
      <c r="AA81" s="509">
        <v>0</v>
      </c>
      <c r="AB81" s="509">
        <v>0</v>
      </c>
      <c r="AC81" s="509">
        <v>0</v>
      </c>
      <c r="AD81" s="509">
        <v>0</v>
      </c>
      <c r="AE81" s="509">
        <v>0</v>
      </c>
      <c r="AF81" s="509">
        <v>0</v>
      </c>
      <c r="AG81" s="509">
        <v>0</v>
      </c>
      <c r="AH81" s="509">
        <v>0</v>
      </c>
      <c r="AI81" s="509">
        <v>41.041755826658694</v>
      </c>
      <c r="AJ81" s="509">
        <v>62.03427440444058</v>
      </c>
      <c r="AK81" s="509">
        <v>71.71066119883811</v>
      </c>
      <c r="AL81" s="509">
        <v>113.24656974617048</v>
      </c>
      <c r="AM81" s="509">
        <v>288.26986091315825</v>
      </c>
      <c r="AN81" s="509">
        <v>523.76449066626003</v>
      </c>
      <c r="AO81" s="509">
        <v>864.30539989476415</v>
      </c>
      <c r="AP81" s="509">
        <v>1193.4681935111016</v>
      </c>
      <c r="AQ81" s="509">
        <v>1513.4820352076952</v>
      </c>
      <c r="AR81" s="509">
        <v>1854.1109792959203</v>
      </c>
      <c r="AS81" s="509">
        <v>2159.1971739247556</v>
      </c>
      <c r="AT81" s="509">
        <v>2304.8901255398218</v>
      </c>
      <c r="AU81" s="509">
        <v>2757.9496484272986</v>
      </c>
      <c r="AV81" s="509">
        <v>3236.3056253845784</v>
      </c>
      <c r="AW81" s="509">
        <v>3441.2159390234465</v>
      </c>
      <c r="AX81" s="509">
        <v>3403.0797801854828</v>
      </c>
      <c r="AY81" s="509">
        <v>2904.9289300116757</v>
      </c>
      <c r="AZ81" s="509">
        <v>2662.36655074907</v>
      </c>
      <c r="BA81" s="509">
        <v>2434.9017192351921</v>
      </c>
      <c r="BB81" s="509">
        <v>2183.4855571432108</v>
      </c>
      <c r="BC81" s="509">
        <v>2029.0330003918332</v>
      </c>
      <c r="BD81" s="509">
        <v>1946.2373943394887</v>
      </c>
      <c r="BE81" s="509">
        <v>1875.9451772251316</v>
      </c>
      <c r="BF81" s="509">
        <v>1055.278561868739</v>
      </c>
      <c r="BG81" s="509">
        <v>406.1446615646762</v>
      </c>
      <c r="BH81" s="509">
        <v>0</v>
      </c>
      <c r="BI81" s="509">
        <v>0</v>
      </c>
      <c r="BJ81" s="509">
        <v>0</v>
      </c>
      <c r="BK81" s="509">
        <v>0</v>
      </c>
      <c r="BL81" s="509">
        <v>0</v>
      </c>
      <c r="BM81" s="509">
        <v>0</v>
      </c>
      <c r="BN81" s="509">
        <v>0</v>
      </c>
      <c r="BO81" s="509">
        <v>0</v>
      </c>
      <c r="BP81" s="509">
        <v>0</v>
      </c>
      <c r="BQ81" s="509">
        <v>0</v>
      </c>
      <c r="BR81" s="509">
        <v>0</v>
      </c>
      <c r="BS81" s="509">
        <v>0</v>
      </c>
      <c r="BT81" s="509">
        <v>0</v>
      </c>
      <c r="BU81" s="509">
        <v>0</v>
      </c>
      <c r="BV81" s="509">
        <v>0</v>
      </c>
      <c r="BW81" s="509">
        <v>0</v>
      </c>
      <c r="BX81" s="484">
        <v>0</v>
      </c>
      <c r="BY81" s="484">
        <v>0</v>
      </c>
      <c r="BZ81" s="484">
        <v>0</v>
      </c>
      <c r="CA81" s="484">
        <v>0</v>
      </c>
      <c r="CB81" s="484">
        <v>0</v>
      </c>
      <c r="CC81" s="484">
        <v>0</v>
      </c>
      <c r="CD81" s="484">
        <v>0</v>
      </c>
      <c r="CE81" s="484">
        <v>0</v>
      </c>
      <c r="CF81" s="484">
        <v>0</v>
      </c>
      <c r="CG81" s="485">
        <v>0</v>
      </c>
    </row>
    <row r="82" spans="1:85" s="42" customFormat="1" x14ac:dyDescent="0.35">
      <c r="B82" s="292" t="s">
        <v>892</v>
      </c>
      <c r="C82" s="486"/>
      <c r="D82" s="509">
        <v>0</v>
      </c>
      <c r="E82" s="509">
        <v>0</v>
      </c>
      <c r="F82" s="509">
        <v>0</v>
      </c>
      <c r="G82" s="509">
        <v>0</v>
      </c>
      <c r="H82" s="509">
        <v>0</v>
      </c>
      <c r="I82" s="509">
        <v>0</v>
      </c>
      <c r="J82" s="509">
        <v>0</v>
      </c>
      <c r="K82" s="509">
        <v>0</v>
      </c>
      <c r="L82" s="509">
        <v>0</v>
      </c>
      <c r="M82" s="509">
        <v>0</v>
      </c>
      <c r="N82" s="509">
        <v>0</v>
      </c>
      <c r="O82" s="509">
        <v>0</v>
      </c>
      <c r="P82" s="509">
        <v>0</v>
      </c>
      <c r="Q82" s="509">
        <v>0</v>
      </c>
      <c r="R82" s="509">
        <v>0</v>
      </c>
      <c r="S82" s="509">
        <v>0</v>
      </c>
      <c r="T82" s="509">
        <v>0</v>
      </c>
      <c r="U82" s="509">
        <v>0</v>
      </c>
      <c r="V82" s="509">
        <v>0</v>
      </c>
      <c r="W82" s="509">
        <v>0</v>
      </c>
      <c r="X82" s="509">
        <v>0</v>
      </c>
      <c r="Y82" s="509">
        <v>0</v>
      </c>
      <c r="Z82" s="509">
        <v>0</v>
      </c>
      <c r="AA82" s="509">
        <v>0</v>
      </c>
      <c r="AB82" s="509">
        <v>0</v>
      </c>
      <c r="AC82" s="509">
        <v>0</v>
      </c>
      <c r="AD82" s="509">
        <v>0</v>
      </c>
      <c r="AE82" s="509">
        <v>0</v>
      </c>
      <c r="AF82" s="509">
        <v>0</v>
      </c>
      <c r="AG82" s="509">
        <v>0</v>
      </c>
      <c r="AH82" s="509">
        <v>0</v>
      </c>
      <c r="AI82" s="509">
        <v>10.773054565676809</v>
      </c>
      <c r="AJ82" s="509">
        <v>16.283382853399097</v>
      </c>
      <c r="AK82" s="509">
        <v>18.823338584701581</v>
      </c>
      <c r="AL82" s="509">
        <v>29.72610334713702</v>
      </c>
      <c r="AM82" s="509">
        <v>75.667984439406197</v>
      </c>
      <c r="AN82" s="509">
        <v>137.48299320679712</v>
      </c>
      <c r="AO82" s="509">
        <v>226.87161031320488</v>
      </c>
      <c r="AP82" s="509">
        <v>313.27358472181578</v>
      </c>
      <c r="AQ82" s="509">
        <v>397.27404983178826</v>
      </c>
      <c r="AR82" s="509">
        <v>486.68577521727303</v>
      </c>
      <c r="AS82" s="509">
        <v>566.76788076491778</v>
      </c>
      <c r="AT82" s="509">
        <v>573.31370261641257</v>
      </c>
      <c r="AU82" s="509">
        <v>692.14113182328686</v>
      </c>
      <c r="AV82" s="509">
        <v>814.06009095608601</v>
      </c>
      <c r="AW82" s="509">
        <v>939.7313840534963</v>
      </c>
      <c r="AX82" s="509">
        <v>956.54391017743035</v>
      </c>
      <c r="AY82" s="509">
        <v>930.97562361442226</v>
      </c>
      <c r="AZ82" s="509">
        <v>912.44197670552614</v>
      </c>
      <c r="BA82" s="509">
        <v>925.17631308885086</v>
      </c>
      <c r="BB82" s="509">
        <v>916.86944850575696</v>
      </c>
      <c r="BC82" s="509">
        <v>905.39187725532202</v>
      </c>
      <c r="BD82" s="509">
        <v>876.23494109610999</v>
      </c>
      <c r="BE82" s="509">
        <v>867.95976428833274</v>
      </c>
      <c r="BF82" s="509">
        <v>255.39035174942694</v>
      </c>
      <c r="BG82" s="509">
        <v>110.29501771643048</v>
      </c>
      <c r="BH82" s="509">
        <v>0</v>
      </c>
      <c r="BI82" s="509">
        <v>0</v>
      </c>
      <c r="BJ82" s="509">
        <v>0</v>
      </c>
      <c r="BK82" s="509">
        <v>0</v>
      </c>
      <c r="BL82" s="509">
        <v>0</v>
      </c>
      <c r="BM82" s="509">
        <v>0</v>
      </c>
      <c r="BN82" s="509">
        <v>0</v>
      </c>
      <c r="BO82" s="509">
        <v>0</v>
      </c>
      <c r="BP82" s="509">
        <v>0</v>
      </c>
      <c r="BQ82" s="509">
        <v>0</v>
      </c>
      <c r="BR82" s="509">
        <v>0</v>
      </c>
      <c r="BS82" s="509">
        <v>0</v>
      </c>
      <c r="BT82" s="509">
        <v>0</v>
      </c>
      <c r="BU82" s="509">
        <v>0</v>
      </c>
      <c r="BV82" s="509">
        <v>0</v>
      </c>
      <c r="BW82" s="509">
        <v>0</v>
      </c>
      <c r="BX82" s="484">
        <v>0</v>
      </c>
      <c r="BY82" s="484">
        <v>0</v>
      </c>
      <c r="BZ82" s="484">
        <v>0</v>
      </c>
      <c r="CA82" s="484">
        <v>0</v>
      </c>
      <c r="CB82" s="484">
        <v>0</v>
      </c>
      <c r="CC82" s="484">
        <v>0</v>
      </c>
      <c r="CD82" s="484">
        <v>0</v>
      </c>
      <c r="CE82" s="484">
        <v>0</v>
      </c>
      <c r="CF82" s="484">
        <v>0</v>
      </c>
      <c r="CG82" s="485">
        <v>0</v>
      </c>
    </row>
    <row r="83" spans="1:85" s="42" customFormat="1" ht="25.5" customHeight="1" x14ac:dyDescent="0.35">
      <c r="B83" s="62" t="s">
        <v>880</v>
      </c>
      <c r="C83" s="64"/>
      <c r="D83" s="509">
        <v>0</v>
      </c>
      <c r="E83" s="509">
        <v>0</v>
      </c>
      <c r="F83" s="509">
        <v>0</v>
      </c>
      <c r="G83" s="509">
        <v>0</v>
      </c>
      <c r="H83" s="509">
        <v>0</v>
      </c>
      <c r="I83" s="509">
        <v>0</v>
      </c>
      <c r="J83" s="509">
        <v>0</v>
      </c>
      <c r="K83" s="509">
        <v>0</v>
      </c>
      <c r="L83" s="509">
        <v>0</v>
      </c>
      <c r="M83" s="509">
        <v>0</v>
      </c>
      <c r="N83" s="509">
        <v>0</v>
      </c>
      <c r="O83" s="509">
        <v>0</v>
      </c>
      <c r="P83" s="509">
        <v>0</v>
      </c>
      <c r="Q83" s="509">
        <v>0</v>
      </c>
      <c r="R83" s="509">
        <v>0</v>
      </c>
      <c r="S83" s="509">
        <v>0</v>
      </c>
      <c r="T83" s="509">
        <v>0</v>
      </c>
      <c r="U83" s="509">
        <v>0</v>
      </c>
      <c r="V83" s="509">
        <v>0</v>
      </c>
      <c r="W83" s="509">
        <v>0</v>
      </c>
      <c r="X83" s="509">
        <v>0</v>
      </c>
      <c r="Y83" s="509">
        <v>0</v>
      </c>
      <c r="Z83" s="509">
        <v>0</v>
      </c>
      <c r="AA83" s="509">
        <v>0</v>
      </c>
      <c r="AB83" s="509">
        <v>0</v>
      </c>
      <c r="AC83" s="509">
        <v>0</v>
      </c>
      <c r="AD83" s="509">
        <v>0</v>
      </c>
      <c r="AE83" s="509">
        <v>0</v>
      </c>
      <c r="AF83" s="509">
        <v>0</v>
      </c>
      <c r="AG83" s="509">
        <v>0</v>
      </c>
      <c r="AH83" s="509">
        <v>7712.080732735124</v>
      </c>
      <c r="AI83" s="509">
        <v>7061.9417752368363</v>
      </c>
      <c r="AJ83" s="509">
        <v>7619.06521021147</v>
      </c>
      <c r="AK83" s="509">
        <v>10461.343292192587</v>
      </c>
      <c r="AL83" s="509">
        <v>13994.947538433071</v>
      </c>
      <c r="AM83" s="509">
        <v>16114.878862306068</v>
      </c>
      <c r="AN83" s="509">
        <v>17355.198672551422</v>
      </c>
      <c r="AO83" s="509">
        <v>18580.989467617146</v>
      </c>
      <c r="AP83" s="509">
        <v>18742.133277407349</v>
      </c>
      <c r="AQ83" s="509">
        <v>17067.83404613025</v>
      </c>
      <c r="AR83" s="509">
        <v>14347.681884373518</v>
      </c>
      <c r="AS83" s="509">
        <v>12711.645535962454</v>
      </c>
      <c r="AT83" s="509">
        <v>13721.420569234107</v>
      </c>
      <c r="AU83" s="509">
        <v>17073.493812087792</v>
      </c>
      <c r="AV83" s="509">
        <v>21434.63519136274</v>
      </c>
      <c r="AW83" s="509">
        <v>22503.01451523729</v>
      </c>
      <c r="AX83" s="509">
        <v>22812.610358843071</v>
      </c>
      <c r="AY83" s="509">
        <v>23174.048252753862</v>
      </c>
      <c r="AZ83" s="509">
        <v>18912.093788387116</v>
      </c>
      <c r="BA83" s="509">
        <v>15016.399110740424</v>
      </c>
      <c r="BB83" s="509">
        <v>14692.057996093999</v>
      </c>
      <c r="BC83" s="509">
        <v>14750.470548023595</v>
      </c>
      <c r="BD83" s="509">
        <v>15553.928836271221</v>
      </c>
      <c r="BE83" s="509">
        <v>16380.979060310705</v>
      </c>
      <c r="BF83" s="509">
        <v>17058.965617145452</v>
      </c>
      <c r="BG83" s="509">
        <v>14941.200354955683</v>
      </c>
      <c r="BH83" s="509">
        <v>11126.427006662865</v>
      </c>
      <c r="BI83" s="509">
        <v>10627.038287126205</v>
      </c>
      <c r="BJ83" s="509">
        <v>10606.076286584881</v>
      </c>
      <c r="BK83" s="509">
        <v>11120.26338900566</v>
      </c>
      <c r="BL83" s="509">
        <v>10641.703673017915</v>
      </c>
      <c r="BM83" s="509">
        <v>10889.013222382089</v>
      </c>
      <c r="BN83" s="509">
        <v>0</v>
      </c>
      <c r="BO83" s="509">
        <v>0</v>
      </c>
      <c r="BP83" s="509">
        <v>0</v>
      </c>
      <c r="BQ83" s="509">
        <v>0</v>
      </c>
      <c r="BR83" s="509">
        <v>0</v>
      </c>
      <c r="BS83" s="509">
        <v>0</v>
      </c>
      <c r="BT83" s="509">
        <v>0</v>
      </c>
      <c r="BU83" s="509">
        <v>0</v>
      </c>
      <c r="BV83" s="509">
        <v>0</v>
      </c>
      <c r="BW83" s="509">
        <v>0</v>
      </c>
      <c r="BX83" s="484">
        <v>0</v>
      </c>
      <c r="BY83" s="484">
        <v>0</v>
      </c>
      <c r="BZ83" s="484">
        <v>0</v>
      </c>
      <c r="CA83" s="484">
        <v>0</v>
      </c>
      <c r="CB83" s="484">
        <v>0</v>
      </c>
      <c r="CC83" s="484">
        <v>0</v>
      </c>
      <c r="CD83" s="484">
        <v>0</v>
      </c>
      <c r="CE83" s="484">
        <v>0</v>
      </c>
      <c r="CF83" s="484">
        <v>0</v>
      </c>
      <c r="CG83" s="485">
        <v>0</v>
      </c>
    </row>
    <row r="84" spans="1:85" s="42" customFormat="1" x14ac:dyDescent="0.35">
      <c r="B84" s="201" t="s">
        <v>885</v>
      </c>
      <c r="C84" s="62"/>
      <c r="D84" s="509">
        <v>0</v>
      </c>
      <c r="E84" s="509">
        <v>0</v>
      </c>
      <c r="F84" s="509">
        <v>0</v>
      </c>
      <c r="G84" s="509">
        <v>0</v>
      </c>
      <c r="H84" s="509">
        <v>0</v>
      </c>
      <c r="I84" s="509">
        <v>0</v>
      </c>
      <c r="J84" s="509">
        <v>0</v>
      </c>
      <c r="K84" s="509">
        <v>0</v>
      </c>
      <c r="L84" s="509">
        <v>0</v>
      </c>
      <c r="M84" s="509">
        <v>0</v>
      </c>
      <c r="N84" s="509">
        <v>0</v>
      </c>
      <c r="O84" s="509">
        <v>0</v>
      </c>
      <c r="P84" s="509">
        <v>0</v>
      </c>
      <c r="Q84" s="509">
        <v>0</v>
      </c>
      <c r="R84" s="509">
        <v>0</v>
      </c>
      <c r="S84" s="509">
        <v>0</v>
      </c>
      <c r="T84" s="509">
        <v>0</v>
      </c>
      <c r="U84" s="509">
        <v>0</v>
      </c>
      <c r="V84" s="509">
        <v>0</v>
      </c>
      <c r="W84" s="509">
        <v>0</v>
      </c>
      <c r="X84" s="509">
        <v>0</v>
      </c>
      <c r="Y84" s="509">
        <v>0</v>
      </c>
      <c r="Z84" s="509">
        <v>0</v>
      </c>
      <c r="AA84" s="509">
        <v>0</v>
      </c>
      <c r="AB84" s="509">
        <v>0</v>
      </c>
      <c r="AC84" s="509">
        <v>0</v>
      </c>
      <c r="AD84" s="509">
        <v>0</v>
      </c>
      <c r="AE84" s="509">
        <v>0</v>
      </c>
      <c r="AF84" s="509">
        <v>0</v>
      </c>
      <c r="AG84" s="509">
        <v>0</v>
      </c>
      <c r="AH84" s="509">
        <v>2552.7126942796858</v>
      </c>
      <c r="AI84" s="509">
        <v>2218.0715790061636</v>
      </c>
      <c r="AJ84" s="509">
        <v>2874.311390495156</v>
      </c>
      <c r="AK84" s="509">
        <v>4979.2325771643164</v>
      </c>
      <c r="AL84" s="509">
        <v>8099.6235750388241</v>
      </c>
      <c r="AM84" s="509">
        <v>9887.8105031309369</v>
      </c>
      <c r="AN84" s="509">
        <v>10647.934281425354</v>
      </c>
      <c r="AO84" s="509">
        <v>11431.887877701227</v>
      </c>
      <c r="AP84" s="509">
        <v>11335.910086544933</v>
      </c>
      <c r="AQ84" s="509">
        <v>9820.967026115808</v>
      </c>
      <c r="AR84" s="509">
        <v>6962.206576727508</v>
      </c>
      <c r="AS84" s="509">
        <v>5615.5232331160087</v>
      </c>
      <c r="AT84" s="509">
        <v>5835.1013053259167</v>
      </c>
      <c r="AU84" s="509">
        <v>7804.882249142046</v>
      </c>
      <c r="AV84" s="509">
        <v>9740.5236148047443</v>
      </c>
      <c r="AW84" s="509">
        <v>10087.823809697597</v>
      </c>
      <c r="AX84" s="509">
        <v>8716.3675694826943</v>
      </c>
      <c r="AY84" s="509">
        <v>8061.4395102903218</v>
      </c>
      <c r="AZ84" s="509">
        <v>3901.7865948402582</v>
      </c>
      <c r="BA84" s="509">
        <v>0</v>
      </c>
      <c r="BB84" s="509">
        <v>0</v>
      </c>
      <c r="BC84" s="509">
        <v>0</v>
      </c>
      <c r="BD84" s="509">
        <v>0</v>
      </c>
      <c r="BE84" s="509">
        <v>0</v>
      </c>
      <c r="BF84" s="509">
        <v>0</v>
      </c>
      <c r="BG84" s="509">
        <v>0</v>
      </c>
      <c r="BH84" s="509">
        <v>0</v>
      </c>
      <c r="BI84" s="509">
        <v>0</v>
      </c>
      <c r="BJ84" s="509">
        <v>0</v>
      </c>
      <c r="BK84" s="509">
        <v>0</v>
      </c>
      <c r="BL84" s="509">
        <v>0</v>
      </c>
      <c r="BM84" s="509">
        <v>0</v>
      </c>
      <c r="BN84" s="509">
        <v>0</v>
      </c>
      <c r="BO84" s="509">
        <v>0</v>
      </c>
      <c r="BP84" s="509">
        <v>0</v>
      </c>
      <c r="BQ84" s="509">
        <v>0</v>
      </c>
      <c r="BR84" s="509">
        <v>0</v>
      </c>
      <c r="BS84" s="509">
        <v>0</v>
      </c>
      <c r="BT84" s="509">
        <v>0</v>
      </c>
      <c r="BU84" s="509">
        <v>0</v>
      </c>
      <c r="BV84" s="509">
        <v>0</v>
      </c>
      <c r="BW84" s="509">
        <v>0</v>
      </c>
      <c r="BX84" s="484">
        <v>0</v>
      </c>
      <c r="BY84" s="484">
        <v>0</v>
      </c>
      <c r="BZ84" s="484">
        <v>0</v>
      </c>
      <c r="CA84" s="484">
        <v>0</v>
      </c>
      <c r="CB84" s="484">
        <v>0</v>
      </c>
      <c r="CC84" s="484">
        <v>0</v>
      </c>
      <c r="CD84" s="484">
        <v>0</v>
      </c>
      <c r="CE84" s="484">
        <v>0</v>
      </c>
      <c r="CF84" s="484">
        <v>0</v>
      </c>
      <c r="CG84" s="485">
        <v>0</v>
      </c>
    </row>
    <row r="85" spans="1:85" s="42" customFormat="1" x14ac:dyDescent="0.35">
      <c r="B85" s="201" t="s">
        <v>886</v>
      </c>
      <c r="C85" s="62"/>
      <c r="D85" s="509">
        <v>0</v>
      </c>
      <c r="E85" s="509">
        <v>0</v>
      </c>
      <c r="F85" s="509">
        <v>0</v>
      </c>
      <c r="G85" s="509">
        <v>0</v>
      </c>
      <c r="H85" s="509">
        <v>0</v>
      </c>
      <c r="I85" s="509">
        <v>0</v>
      </c>
      <c r="J85" s="509">
        <v>0</v>
      </c>
      <c r="K85" s="509">
        <v>0</v>
      </c>
      <c r="L85" s="509">
        <v>0</v>
      </c>
      <c r="M85" s="509">
        <v>0</v>
      </c>
      <c r="N85" s="509">
        <v>0</v>
      </c>
      <c r="O85" s="509">
        <v>0</v>
      </c>
      <c r="P85" s="509">
        <v>0</v>
      </c>
      <c r="Q85" s="509">
        <v>0</v>
      </c>
      <c r="R85" s="509">
        <v>0</v>
      </c>
      <c r="S85" s="509">
        <v>0</v>
      </c>
      <c r="T85" s="509">
        <v>0</v>
      </c>
      <c r="U85" s="509">
        <v>0</v>
      </c>
      <c r="V85" s="509">
        <v>0</v>
      </c>
      <c r="W85" s="509">
        <v>0</v>
      </c>
      <c r="X85" s="509">
        <v>0</v>
      </c>
      <c r="Y85" s="509">
        <v>0</v>
      </c>
      <c r="Z85" s="509">
        <v>0</v>
      </c>
      <c r="AA85" s="509">
        <v>0</v>
      </c>
      <c r="AB85" s="509">
        <v>0</v>
      </c>
      <c r="AC85" s="509">
        <v>0</v>
      </c>
      <c r="AD85" s="509">
        <v>0</v>
      </c>
      <c r="AE85" s="509">
        <v>0</v>
      </c>
      <c r="AF85" s="509">
        <v>0</v>
      </c>
      <c r="AG85" s="509">
        <v>0</v>
      </c>
      <c r="AH85" s="509">
        <v>3380.3546478787375</v>
      </c>
      <c r="AI85" s="509">
        <v>3176.0478242376012</v>
      </c>
      <c r="AJ85" s="509">
        <v>3090.6115274484796</v>
      </c>
      <c r="AK85" s="509">
        <v>3553.8905331317392</v>
      </c>
      <c r="AL85" s="509">
        <v>3317.5183875306443</v>
      </c>
      <c r="AM85" s="509">
        <v>3141.7716148285886</v>
      </c>
      <c r="AN85" s="509">
        <v>3387.5896958375238</v>
      </c>
      <c r="AO85" s="509">
        <v>3415.7097753386033</v>
      </c>
      <c r="AP85" s="509">
        <v>3181.4526394888994</v>
      </c>
      <c r="AQ85" s="509">
        <v>2936.828971759594</v>
      </c>
      <c r="AR85" s="509">
        <v>3034.3726502644422</v>
      </c>
      <c r="AS85" s="509">
        <v>2840.8750470678528</v>
      </c>
      <c r="AT85" s="509">
        <v>2878.9113378536754</v>
      </c>
      <c r="AU85" s="509">
        <v>3090.5551623979918</v>
      </c>
      <c r="AV85" s="509">
        <v>4469.5558347657397</v>
      </c>
      <c r="AW85" s="509">
        <v>4470.3003993122484</v>
      </c>
      <c r="AX85" s="509">
        <v>4439.3256021745483</v>
      </c>
      <c r="AY85" s="509">
        <v>4533.2429890652047</v>
      </c>
      <c r="AZ85" s="509">
        <v>4387.7888802688158</v>
      </c>
      <c r="BA85" s="509">
        <v>4535.516906958489</v>
      </c>
      <c r="BB85" s="509">
        <v>4404.7062087566183</v>
      </c>
      <c r="BC85" s="509">
        <v>4765.2685773061812</v>
      </c>
      <c r="BD85" s="509">
        <v>5334.175844659545</v>
      </c>
      <c r="BE85" s="509">
        <v>5961.653637227103</v>
      </c>
      <c r="BF85" s="509">
        <v>6591.4488035443519</v>
      </c>
      <c r="BG85" s="509">
        <v>3788.0257250993113</v>
      </c>
      <c r="BH85" s="509">
        <v>212.11188811105959</v>
      </c>
      <c r="BI85" s="509">
        <v>132.01183165694323</v>
      </c>
      <c r="BJ85" s="509">
        <v>134.6403171939335</v>
      </c>
      <c r="BK85" s="509">
        <v>134.34662461171959</v>
      </c>
      <c r="BL85" s="509">
        <v>132.77981412560169</v>
      </c>
      <c r="BM85" s="509">
        <v>139.79242823069555</v>
      </c>
      <c r="BN85" s="509">
        <v>0</v>
      </c>
      <c r="BO85" s="509">
        <v>0</v>
      </c>
      <c r="BP85" s="509">
        <v>0</v>
      </c>
      <c r="BQ85" s="509">
        <v>0</v>
      </c>
      <c r="BR85" s="509">
        <v>0</v>
      </c>
      <c r="BS85" s="509">
        <v>0</v>
      </c>
      <c r="BT85" s="509">
        <v>0</v>
      </c>
      <c r="BU85" s="509">
        <v>0</v>
      </c>
      <c r="BV85" s="509">
        <v>0</v>
      </c>
      <c r="BW85" s="509">
        <v>0</v>
      </c>
      <c r="BX85" s="484">
        <v>0</v>
      </c>
      <c r="BY85" s="484">
        <v>0</v>
      </c>
      <c r="BZ85" s="484">
        <v>0</v>
      </c>
      <c r="CA85" s="484">
        <v>0</v>
      </c>
      <c r="CB85" s="484">
        <v>0</v>
      </c>
      <c r="CC85" s="484">
        <v>0</v>
      </c>
      <c r="CD85" s="484">
        <v>0</v>
      </c>
      <c r="CE85" s="484">
        <v>0</v>
      </c>
      <c r="CF85" s="484">
        <v>0</v>
      </c>
      <c r="CG85" s="485">
        <v>0</v>
      </c>
    </row>
    <row r="86" spans="1:85" s="42" customFormat="1" x14ac:dyDescent="0.35">
      <c r="B86" s="201" t="s">
        <v>797</v>
      </c>
      <c r="C86" s="62"/>
      <c r="D86" s="509">
        <v>0</v>
      </c>
      <c r="E86" s="509">
        <v>0</v>
      </c>
      <c r="F86" s="509">
        <v>0</v>
      </c>
      <c r="G86" s="509">
        <v>0</v>
      </c>
      <c r="H86" s="509">
        <v>0</v>
      </c>
      <c r="I86" s="509">
        <v>0</v>
      </c>
      <c r="J86" s="509">
        <v>0</v>
      </c>
      <c r="K86" s="509">
        <v>0</v>
      </c>
      <c r="L86" s="509">
        <v>0</v>
      </c>
      <c r="M86" s="509">
        <v>0</v>
      </c>
      <c r="N86" s="509">
        <v>0</v>
      </c>
      <c r="O86" s="509">
        <v>0</v>
      </c>
      <c r="P86" s="509">
        <v>0</v>
      </c>
      <c r="Q86" s="509">
        <v>0</v>
      </c>
      <c r="R86" s="509">
        <v>0</v>
      </c>
      <c r="S86" s="509">
        <v>0</v>
      </c>
      <c r="T86" s="509">
        <v>0</v>
      </c>
      <c r="U86" s="509">
        <v>0</v>
      </c>
      <c r="V86" s="509">
        <v>0</v>
      </c>
      <c r="W86" s="509">
        <v>0</v>
      </c>
      <c r="X86" s="509">
        <v>0</v>
      </c>
      <c r="Y86" s="509">
        <v>0</v>
      </c>
      <c r="Z86" s="509">
        <v>0</v>
      </c>
      <c r="AA86" s="509">
        <v>0</v>
      </c>
      <c r="AB86" s="509">
        <v>0</v>
      </c>
      <c r="AC86" s="509">
        <v>0</v>
      </c>
      <c r="AD86" s="509">
        <v>0</v>
      </c>
      <c r="AE86" s="509">
        <v>0</v>
      </c>
      <c r="AF86" s="509">
        <v>0</v>
      </c>
      <c r="AG86" s="509">
        <v>0</v>
      </c>
      <c r="AH86" s="509">
        <v>568.07766436997804</v>
      </c>
      <c r="AI86" s="509">
        <v>539.10919578985738</v>
      </c>
      <c r="AJ86" s="509">
        <v>525.63369730275292</v>
      </c>
      <c r="AK86" s="509">
        <v>544.95346649008752</v>
      </c>
      <c r="AL86" s="509">
        <v>666.4230245422699</v>
      </c>
      <c r="AM86" s="509">
        <v>698.23370427603822</v>
      </c>
      <c r="AN86" s="509">
        <v>713.59372719609723</v>
      </c>
      <c r="AO86" s="509">
        <v>762.96725835844745</v>
      </c>
      <c r="AP86" s="509">
        <v>864.3809977623439</v>
      </c>
      <c r="AQ86" s="509">
        <v>804.9420389184811</v>
      </c>
      <c r="AR86" s="509">
        <v>1002.1016793192132</v>
      </c>
      <c r="AS86" s="509">
        <v>1061.0587031436603</v>
      </c>
      <c r="AT86" s="509">
        <v>1356.3195971864473</v>
      </c>
      <c r="AU86" s="509">
        <v>1453.0981739633216</v>
      </c>
      <c r="AV86" s="509">
        <v>2199.5368940267381</v>
      </c>
      <c r="AW86" s="509">
        <v>2794.8580106284935</v>
      </c>
      <c r="AX86" s="509">
        <v>3474.2556271230633</v>
      </c>
      <c r="AY86" s="509">
        <v>4028.1593805561079</v>
      </c>
      <c r="AZ86" s="509">
        <v>4110.8969647645308</v>
      </c>
      <c r="BA86" s="509">
        <v>4334.5230912335765</v>
      </c>
      <c r="BB86" s="509">
        <v>4650.7701074431316</v>
      </c>
      <c r="BC86" s="509">
        <v>4839.0450252484516</v>
      </c>
      <c r="BD86" s="509">
        <v>5208.629863162505</v>
      </c>
      <c r="BE86" s="509">
        <v>5581.9125472396827</v>
      </c>
      <c r="BF86" s="509">
        <v>5898.8918726957609</v>
      </c>
      <c r="BG86" s="509">
        <v>6170.6059356173919</v>
      </c>
      <c r="BH86" s="509">
        <v>6320.2722274805619</v>
      </c>
      <c r="BI86" s="509">
        <v>6513.1920598209563</v>
      </c>
      <c r="BJ86" s="509">
        <v>6621.1315513908321</v>
      </c>
      <c r="BK86" s="509">
        <v>6978.8287101754158</v>
      </c>
      <c r="BL86" s="509">
        <v>6827.364798528688</v>
      </c>
      <c r="BM86" s="509">
        <v>7020.8985947228794</v>
      </c>
      <c r="BN86" s="509">
        <v>0</v>
      </c>
      <c r="BO86" s="509">
        <v>0</v>
      </c>
      <c r="BP86" s="509">
        <v>0</v>
      </c>
      <c r="BQ86" s="509">
        <v>0</v>
      </c>
      <c r="BR86" s="509">
        <v>0</v>
      </c>
      <c r="BS86" s="509">
        <v>0</v>
      </c>
      <c r="BT86" s="509">
        <v>0</v>
      </c>
      <c r="BU86" s="509">
        <v>0</v>
      </c>
      <c r="BV86" s="509">
        <v>0</v>
      </c>
      <c r="BW86" s="509">
        <v>0</v>
      </c>
      <c r="BX86" s="484">
        <v>0</v>
      </c>
      <c r="BY86" s="484">
        <v>0</v>
      </c>
      <c r="BZ86" s="484">
        <v>0</v>
      </c>
      <c r="CA86" s="484">
        <v>0</v>
      </c>
      <c r="CB86" s="484">
        <v>0</v>
      </c>
      <c r="CC86" s="484">
        <v>0</v>
      </c>
      <c r="CD86" s="484">
        <v>0</v>
      </c>
      <c r="CE86" s="484">
        <v>0</v>
      </c>
      <c r="CF86" s="484">
        <v>0</v>
      </c>
      <c r="CG86" s="485">
        <v>0</v>
      </c>
    </row>
    <row r="87" spans="1:85" s="42" customFormat="1" x14ac:dyDescent="0.35">
      <c r="B87" s="201" t="s">
        <v>887</v>
      </c>
      <c r="C87" s="62"/>
      <c r="D87" s="509">
        <v>0</v>
      </c>
      <c r="E87" s="509">
        <v>0</v>
      </c>
      <c r="F87" s="509">
        <v>0</v>
      </c>
      <c r="G87" s="509">
        <v>0</v>
      </c>
      <c r="H87" s="509">
        <v>0</v>
      </c>
      <c r="I87" s="509">
        <v>0</v>
      </c>
      <c r="J87" s="509">
        <v>0</v>
      </c>
      <c r="K87" s="509">
        <v>0</v>
      </c>
      <c r="L87" s="509">
        <v>0</v>
      </c>
      <c r="M87" s="509">
        <v>0</v>
      </c>
      <c r="N87" s="509">
        <v>0</v>
      </c>
      <c r="O87" s="509">
        <v>0</v>
      </c>
      <c r="P87" s="509">
        <v>0</v>
      </c>
      <c r="Q87" s="509">
        <v>0</v>
      </c>
      <c r="R87" s="509">
        <v>0</v>
      </c>
      <c r="S87" s="509">
        <v>0</v>
      </c>
      <c r="T87" s="509">
        <v>0</v>
      </c>
      <c r="U87" s="509">
        <v>0</v>
      </c>
      <c r="V87" s="509">
        <v>0</v>
      </c>
      <c r="W87" s="509">
        <v>0</v>
      </c>
      <c r="X87" s="509">
        <v>0</v>
      </c>
      <c r="Y87" s="509">
        <v>0</v>
      </c>
      <c r="Z87" s="509">
        <v>0</v>
      </c>
      <c r="AA87" s="509">
        <v>0</v>
      </c>
      <c r="AB87" s="509">
        <v>0</v>
      </c>
      <c r="AC87" s="509">
        <v>0</v>
      </c>
      <c r="AD87" s="509">
        <v>0</v>
      </c>
      <c r="AE87" s="509">
        <v>0</v>
      </c>
      <c r="AF87" s="509">
        <v>0</v>
      </c>
      <c r="AG87" s="509">
        <v>0</v>
      </c>
      <c r="AH87" s="509">
        <v>919.57489050275251</v>
      </c>
      <c r="AI87" s="509">
        <v>836.27314289678543</v>
      </c>
      <c r="AJ87" s="509">
        <v>826.31875707477207</v>
      </c>
      <c r="AK87" s="509">
        <v>1049.4551401456974</v>
      </c>
      <c r="AL87" s="509">
        <v>1492.1859186227648</v>
      </c>
      <c r="AM87" s="509">
        <v>1880.3379324531916</v>
      </c>
      <c r="AN87" s="509">
        <v>2026.7926797609523</v>
      </c>
      <c r="AO87" s="509">
        <v>2362.7657826403706</v>
      </c>
      <c r="AP87" s="509">
        <v>2603.3388711962725</v>
      </c>
      <c r="AQ87" s="509">
        <v>2587.8167279331183</v>
      </c>
      <c r="AR87" s="509">
        <v>2600.3997925994536</v>
      </c>
      <c r="AS87" s="509">
        <v>2504.3210298852482</v>
      </c>
      <c r="AT87" s="509">
        <v>2855.5162129734467</v>
      </c>
      <c r="AU87" s="509">
        <v>3481.1357320681382</v>
      </c>
      <c r="AV87" s="509">
        <v>4076.8436538451515</v>
      </c>
      <c r="AW87" s="509">
        <v>4253.2032543745518</v>
      </c>
      <c r="AX87" s="509">
        <v>4966.1239519655046</v>
      </c>
      <c r="AY87" s="509">
        <v>5120.5380748365633</v>
      </c>
      <c r="AZ87" s="509">
        <v>4976.8404172079154</v>
      </c>
      <c r="BA87" s="509">
        <v>4656.2306065612056</v>
      </c>
      <c r="BB87" s="509">
        <v>4318.426376257903</v>
      </c>
      <c r="BC87" s="509">
        <v>4004.1197313430789</v>
      </c>
      <c r="BD87" s="509">
        <v>3915.2487225013128</v>
      </c>
      <c r="BE87" s="509">
        <v>3744.7543463440152</v>
      </c>
      <c r="BF87" s="509">
        <v>3490.9622956061244</v>
      </c>
      <c r="BG87" s="509">
        <v>3669.5642604442501</v>
      </c>
      <c r="BH87" s="509">
        <v>3480.656506613097</v>
      </c>
      <c r="BI87" s="509">
        <v>3191.0224657594381</v>
      </c>
      <c r="BJ87" s="509">
        <v>3085.2806047358008</v>
      </c>
      <c r="BK87" s="509">
        <v>3202.6535666025356</v>
      </c>
      <c r="BL87" s="509">
        <v>3021.160609465262</v>
      </c>
      <c r="BM87" s="509">
        <v>3248.8873759813778</v>
      </c>
      <c r="BN87" s="509">
        <v>0</v>
      </c>
      <c r="BO87" s="509">
        <v>0</v>
      </c>
      <c r="BP87" s="509">
        <v>0</v>
      </c>
      <c r="BQ87" s="509">
        <v>0</v>
      </c>
      <c r="BR87" s="509">
        <v>0</v>
      </c>
      <c r="BS87" s="509">
        <v>0</v>
      </c>
      <c r="BT87" s="509">
        <v>0</v>
      </c>
      <c r="BU87" s="509">
        <v>0</v>
      </c>
      <c r="BV87" s="509">
        <v>0</v>
      </c>
      <c r="BW87" s="509">
        <v>0</v>
      </c>
      <c r="BX87" s="484">
        <v>0</v>
      </c>
      <c r="BY87" s="484">
        <v>0</v>
      </c>
      <c r="BZ87" s="484">
        <v>0</v>
      </c>
      <c r="CA87" s="484">
        <v>0</v>
      </c>
      <c r="CB87" s="484">
        <v>0</v>
      </c>
      <c r="CC87" s="484">
        <v>0</v>
      </c>
      <c r="CD87" s="484">
        <v>0</v>
      </c>
      <c r="CE87" s="484">
        <v>0</v>
      </c>
      <c r="CF87" s="484">
        <v>0</v>
      </c>
      <c r="CG87" s="485">
        <v>0</v>
      </c>
    </row>
    <row r="88" spans="1:85" s="42" customFormat="1" x14ac:dyDescent="0.35">
      <c r="B88" s="201" t="s">
        <v>888</v>
      </c>
      <c r="C88" s="62"/>
      <c r="D88" s="509">
        <v>0</v>
      </c>
      <c r="E88" s="509">
        <v>0</v>
      </c>
      <c r="F88" s="509">
        <v>0</v>
      </c>
      <c r="G88" s="509">
        <v>0</v>
      </c>
      <c r="H88" s="509">
        <v>0</v>
      </c>
      <c r="I88" s="509">
        <v>0</v>
      </c>
      <c r="J88" s="509">
        <v>0</v>
      </c>
      <c r="K88" s="509">
        <v>0</v>
      </c>
      <c r="L88" s="509">
        <v>0</v>
      </c>
      <c r="M88" s="509">
        <v>0</v>
      </c>
      <c r="N88" s="509">
        <v>0</v>
      </c>
      <c r="O88" s="509">
        <v>0</v>
      </c>
      <c r="P88" s="509">
        <v>0</v>
      </c>
      <c r="Q88" s="509">
        <v>0</v>
      </c>
      <c r="R88" s="509">
        <v>0</v>
      </c>
      <c r="S88" s="509">
        <v>0</v>
      </c>
      <c r="T88" s="509">
        <v>0</v>
      </c>
      <c r="U88" s="509">
        <v>0</v>
      </c>
      <c r="V88" s="509">
        <v>0</v>
      </c>
      <c r="W88" s="509">
        <v>0</v>
      </c>
      <c r="X88" s="509">
        <v>0</v>
      </c>
      <c r="Y88" s="509">
        <v>0</v>
      </c>
      <c r="Z88" s="509">
        <v>0</v>
      </c>
      <c r="AA88" s="509">
        <v>0</v>
      </c>
      <c r="AB88" s="509">
        <v>0</v>
      </c>
      <c r="AC88" s="509">
        <v>0</v>
      </c>
      <c r="AD88" s="509">
        <v>0</v>
      </c>
      <c r="AE88" s="509">
        <v>0</v>
      </c>
      <c r="AF88" s="509">
        <v>0</v>
      </c>
      <c r="AG88" s="509">
        <v>0</v>
      </c>
      <c r="AH88" s="509">
        <v>173.69588282352123</v>
      </c>
      <c r="AI88" s="509">
        <v>162.99936282653402</v>
      </c>
      <c r="AJ88" s="509">
        <v>165.19711138003581</v>
      </c>
      <c r="AK88" s="509">
        <v>168.23015266196924</v>
      </c>
      <c r="AL88" s="509">
        <v>202.9444015445452</v>
      </c>
      <c r="AM88" s="509">
        <v>226.60998601519637</v>
      </c>
      <c r="AN88" s="509">
        <v>246.56886118725171</v>
      </c>
      <c r="AO88" s="509">
        <v>282.82735544436963</v>
      </c>
      <c r="AP88" s="509">
        <v>348.35303140106066</v>
      </c>
      <c r="AQ88" s="509">
        <v>359.61517282286604</v>
      </c>
      <c r="AR88" s="509">
        <v>411.61757025452425</v>
      </c>
      <c r="AS88" s="509">
        <v>379.42713751232634</v>
      </c>
      <c r="AT88" s="509">
        <v>292.6910005814438</v>
      </c>
      <c r="AU88" s="509">
        <v>479.15251481490714</v>
      </c>
      <c r="AV88" s="509">
        <v>419.56552598475326</v>
      </c>
      <c r="AW88" s="509">
        <v>391.56626839792318</v>
      </c>
      <c r="AX88" s="509">
        <v>477.55425628620503</v>
      </c>
      <c r="AY88" s="509">
        <v>603.20984669083975</v>
      </c>
      <c r="AZ88" s="509">
        <v>826.04131096359254</v>
      </c>
      <c r="BA88" s="509">
        <v>862.00436095132636</v>
      </c>
      <c r="BB88" s="509">
        <v>745.85530553726119</v>
      </c>
      <c r="BC88" s="509">
        <v>722.28718812758405</v>
      </c>
      <c r="BD88" s="509">
        <v>694.81460115119205</v>
      </c>
      <c r="BE88" s="509">
        <v>660.82104556833895</v>
      </c>
      <c r="BF88" s="509">
        <v>624.28382304869501</v>
      </c>
      <c r="BG88" s="509">
        <v>648.85146128696829</v>
      </c>
      <c r="BH88" s="509">
        <v>617.37822435551379</v>
      </c>
      <c r="BI88" s="509">
        <v>472.632193374395</v>
      </c>
      <c r="BJ88" s="509">
        <v>454.97723667095062</v>
      </c>
      <c r="BK88" s="509">
        <v>526.94518376445353</v>
      </c>
      <c r="BL88" s="509">
        <v>393.044383768508</v>
      </c>
      <c r="BM88" s="509">
        <v>108.93935139184096</v>
      </c>
      <c r="BN88" s="509">
        <v>0</v>
      </c>
      <c r="BO88" s="509">
        <v>0</v>
      </c>
      <c r="BP88" s="509">
        <v>0</v>
      </c>
      <c r="BQ88" s="509">
        <v>0</v>
      </c>
      <c r="BR88" s="509">
        <v>0</v>
      </c>
      <c r="BS88" s="509">
        <v>0</v>
      </c>
      <c r="BT88" s="509">
        <v>0</v>
      </c>
      <c r="BU88" s="509">
        <v>0</v>
      </c>
      <c r="BV88" s="509">
        <v>0</v>
      </c>
      <c r="BW88" s="509">
        <v>0</v>
      </c>
      <c r="BX88" s="484">
        <v>0</v>
      </c>
      <c r="BY88" s="484">
        <v>0</v>
      </c>
      <c r="BZ88" s="484">
        <v>0</v>
      </c>
      <c r="CA88" s="484">
        <v>0</v>
      </c>
      <c r="CB88" s="484">
        <v>0</v>
      </c>
      <c r="CC88" s="484">
        <v>0</v>
      </c>
      <c r="CD88" s="484">
        <v>0</v>
      </c>
      <c r="CE88" s="484">
        <v>0</v>
      </c>
      <c r="CF88" s="484">
        <v>0</v>
      </c>
      <c r="CG88" s="485">
        <v>0</v>
      </c>
    </row>
    <row r="89" spans="1:85" s="78" customFormat="1" ht="27" customHeight="1" thickBot="1" x14ac:dyDescent="0.3">
      <c r="B89" s="497" t="s">
        <v>889</v>
      </c>
      <c r="C89" s="494"/>
      <c r="D89" s="586">
        <v>0</v>
      </c>
      <c r="E89" s="586">
        <v>0</v>
      </c>
      <c r="F89" s="586">
        <v>0</v>
      </c>
      <c r="G89" s="586">
        <v>0</v>
      </c>
      <c r="H89" s="586">
        <v>0</v>
      </c>
      <c r="I89" s="586">
        <v>0</v>
      </c>
      <c r="J89" s="586">
        <v>0</v>
      </c>
      <c r="K89" s="586">
        <v>0</v>
      </c>
      <c r="L89" s="586">
        <v>0</v>
      </c>
      <c r="M89" s="586">
        <v>0</v>
      </c>
      <c r="N89" s="586">
        <v>0</v>
      </c>
      <c r="O89" s="586">
        <v>0</v>
      </c>
      <c r="P89" s="586">
        <v>0</v>
      </c>
      <c r="Q89" s="586">
        <v>0</v>
      </c>
      <c r="R89" s="586">
        <v>0</v>
      </c>
      <c r="S89" s="586">
        <v>0</v>
      </c>
      <c r="T89" s="586">
        <v>0</v>
      </c>
      <c r="U89" s="586">
        <v>0</v>
      </c>
      <c r="V89" s="586">
        <v>0</v>
      </c>
      <c r="W89" s="586">
        <v>0</v>
      </c>
      <c r="X89" s="586">
        <v>0</v>
      </c>
      <c r="Y89" s="586">
        <v>0</v>
      </c>
      <c r="Z89" s="586">
        <v>0</v>
      </c>
      <c r="AA89" s="586">
        <v>0</v>
      </c>
      <c r="AB89" s="586">
        <v>0</v>
      </c>
      <c r="AC89" s="586">
        <v>0</v>
      </c>
      <c r="AD89" s="586">
        <v>0</v>
      </c>
      <c r="AE89" s="586">
        <v>0</v>
      </c>
      <c r="AF89" s="586">
        <v>0</v>
      </c>
      <c r="AG89" s="586">
        <v>0</v>
      </c>
      <c r="AH89" s="586">
        <v>117.66495288044987</v>
      </c>
      <c r="AI89" s="586">
        <v>129.44067047989466</v>
      </c>
      <c r="AJ89" s="586">
        <v>136.9927265102736</v>
      </c>
      <c r="AK89" s="586">
        <v>165.58142259878076</v>
      </c>
      <c r="AL89" s="586">
        <v>216.25223115402358</v>
      </c>
      <c r="AM89" s="586">
        <v>280.11512160211771</v>
      </c>
      <c r="AN89" s="586">
        <v>332.71942714424324</v>
      </c>
      <c r="AO89" s="586">
        <v>324.83141813412749</v>
      </c>
      <c r="AP89" s="586">
        <v>408.6976510138428</v>
      </c>
      <c r="AQ89" s="586">
        <v>557.66410858038648</v>
      </c>
      <c r="AR89" s="586">
        <v>336.98361520837426</v>
      </c>
      <c r="AS89" s="586">
        <v>310.44038523735787</v>
      </c>
      <c r="AT89" s="586">
        <v>502.88111531317804</v>
      </c>
      <c r="AU89" s="586">
        <v>764.66997970138584</v>
      </c>
      <c r="AV89" s="586">
        <v>528.6096679356159</v>
      </c>
      <c r="AW89" s="586">
        <v>505.26277282647442</v>
      </c>
      <c r="AX89" s="586">
        <v>738.9833518110562</v>
      </c>
      <c r="AY89" s="586">
        <v>827.45845131482633</v>
      </c>
      <c r="AZ89" s="586">
        <v>708.73962034200463</v>
      </c>
      <c r="BA89" s="586">
        <v>628.12414503582397</v>
      </c>
      <c r="BB89" s="586">
        <v>572.29999809908463</v>
      </c>
      <c r="BC89" s="586">
        <v>419.75002599829975</v>
      </c>
      <c r="BD89" s="586">
        <v>401.05980479666511</v>
      </c>
      <c r="BE89" s="586">
        <v>431.83748393156634</v>
      </c>
      <c r="BF89" s="586">
        <v>453.3788222505184</v>
      </c>
      <c r="BG89" s="586">
        <v>664.15297250776155</v>
      </c>
      <c r="BH89" s="586">
        <v>496.00816010263179</v>
      </c>
      <c r="BI89" s="586">
        <v>318.17973651447249</v>
      </c>
      <c r="BJ89" s="586">
        <v>310.04657659336368</v>
      </c>
      <c r="BK89" s="586">
        <v>277.48930385153494</v>
      </c>
      <c r="BL89" s="586">
        <v>267.35406712985565</v>
      </c>
      <c r="BM89" s="586">
        <v>370.49547205529512</v>
      </c>
      <c r="BN89" s="586">
        <v>0</v>
      </c>
      <c r="BO89" s="586">
        <v>0</v>
      </c>
      <c r="BP89" s="586">
        <v>0</v>
      </c>
      <c r="BQ89" s="586">
        <v>0</v>
      </c>
      <c r="BR89" s="586">
        <v>0</v>
      </c>
      <c r="BS89" s="586">
        <v>0</v>
      </c>
      <c r="BT89" s="586">
        <v>0</v>
      </c>
      <c r="BU89" s="586">
        <v>0</v>
      </c>
      <c r="BV89" s="586">
        <v>0</v>
      </c>
      <c r="BW89" s="586">
        <v>0</v>
      </c>
      <c r="BX89" s="495">
        <v>0</v>
      </c>
      <c r="BY89" s="495">
        <v>0</v>
      </c>
      <c r="BZ89" s="495">
        <v>0</v>
      </c>
      <c r="CA89" s="495">
        <v>0</v>
      </c>
      <c r="CB89" s="495">
        <v>0</v>
      </c>
      <c r="CC89" s="495">
        <v>0</v>
      </c>
      <c r="CD89" s="495">
        <v>0</v>
      </c>
      <c r="CE89" s="495">
        <v>0</v>
      </c>
      <c r="CF89" s="495">
        <v>0</v>
      </c>
      <c r="CG89" s="496">
        <v>0</v>
      </c>
    </row>
    <row r="90" spans="1:85" ht="39.75" customHeight="1" x14ac:dyDescent="0.35">
      <c r="A90" s="519"/>
      <c r="B90" s="520" t="s">
        <v>895</v>
      </c>
      <c r="C90" s="645"/>
      <c r="D90" s="504" t="s">
        <v>644</v>
      </c>
      <c r="E90" s="504" t="s">
        <v>645</v>
      </c>
      <c r="F90" s="504" t="s">
        <v>646</v>
      </c>
      <c r="G90" s="504" t="s">
        <v>647</v>
      </c>
      <c r="H90" s="504" t="s">
        <v>648</v>
      </c>
      <c r="I90" s="504" t="s">
        <v>649</v>
      </c>
      <c r="J90" s="504" t="s">
        <v>650</v>
      </c>
      <c r="K90" s="504" t="s">
        <v>651</v>
      </c>
      <c r="L90" s="504" t="s">
        <v>652</v>
      </c>
      <c r="M90" s="504" t="s">
        <v>653</v>
      </c>
      <c r="N90" s="504" t="s">
        <v>654</v>
      </c>
      <c r="O90" s="504" t="s">
        <v>655</v>
      </c>
      <c r="P90" s="504" t="s">
        <v>656</v>
      </c>
      <c r="Q90" s="504" t="s">
        <v>657</v>
      </c>
      <c r="R90" s="504" t="s">
        <v>658</v>
      </c>
      <c r="S90" s="504" t="s">
        <v>659</v>
      </c>
      <c r="T90" s="504" t="s">
        <v>660</v>
      </c>
      <c r="U90" s="504" t="s">
        <v>661</v>
      </c>
      <c r="V90" s="504" t="s">
        <v>662</v>
      </c>
      <c r="W90" s="504" t="s">
        <v>663</v>
      </c>
      <c r="X90" s="504" t="s">
        <v>664</v>
      </c>
      <c r="Y90" s="504" t="s">
        <v>665</v>
      </c>
      <c r="Z90" s="504" t="s">
        <v>666</v>
      </c>
      <c r="AA90" s="504" t="s">
        <v>667</v>
      </c>
      <c r="AB90" s="504" t="s">
        <v>668</v>
      </c>
      <c r="AC90" s="504" t="s">
        <v>669</v>
      </c>
      <c r="AD90" s="504" t="s">
        <v>670</v>
      </c>
      <c r="AE90" s="504" t="s">
        <v>671</v>
      </c>
      <c r="AF90" s="504" t="s">
        <v>672</v>
      </c>
      <c r="AG90" s="504" t="s">
        <v>673</v>
      </c>
      <c r="AH90" s="504" t="s">
        <v>674</v>
      </c>
      <c r="AI90" s="504" t="s">
        <v>675</v>
      </c>
      <c r="AJ90" s="504" t="s">
        <v>676</v>
      </c>
      <c r="AK90" s="504" t="s">
        <v>677</v>
      </c>
      <c r="AL90" s="504" t="s">
        <v>678</v>
      </c>
      <c r="AM90" s="504" t="s">
        <v>679</v>
      </c>
      <c r="AN90" s="504" t="s">
        <v>680</v>
      </c>
      <c r="AO90" s="504" t="s">
        <v>681</v>
      </c>
      <c r="AP90" s="504" t="s">
        <v>682</v>
      </c>
      <c r="AQ90" s="504" t="s">
        <v>683</v>
      </c>
      <c r="AR90" s="504" t="s">
        <v>684</v>
      </c>
      <c r="AS90" s="504" t="s">
        <v>685</v>
      </c>
      <c r="AT90" s="504" t="s">
        <v>686</v>
      </c>
      <c r="AU90" s="504" t="s">
        <v>687</v>
      </c>
      <c r="AV90" s="504" t="s">
        <v>688</v>
      </c>
      <c r="AW90" s="504" t="s">
        <v>689</v>
      </c>
      <c r="AX90" s="504" t="s">
        <v>690</v>
      </c>
      <c r="AY90" s="504" t="s">
        <v>691</v>
      </c>
      <c r="AZ90" s="504" t="s">
        <v>692</v>
      </c>
      <c r="BA90" s="504" t="s">
        <v>693</v>
      </c>
      <c r="BB90" s="504" t="s">
        <v>694</v>
      </c>
      <c r="BC90" s="504" t="s">
        <v>695</v>
      </c>
      <c r="BD90" s="504" t="s">
        <v>696</v>
      </c>
      <c r="BE90" s="504" t="s">
        <v>697</v>
      </c>
      <c r="BF90" s="504" t="s">
        <v>698</v>
      </c>
      <c r="BG90" s="504" t="s">
        <v>699</v>
      </c>
      <c r="BH90" s="504" t="s">
        <v>700</v>
      </c>
      <c r="BI90" s="504" t="s">
        <v>701</v>
      </c>
      <c r="BJ90" s="504" t="s">
        <v>702</v>
      </c>
      <c r="BK90" s="504" t="s">
        <v>703</v>
      </c>
      <c r="BL90" s="504" t="s">
        <v>704</v>
      </c>
      <c r="BM90" s="504" t="s">
        <v>705</v>
      </c>
      <c r="BN90" s="504" t="s">
        <v>706</v>
      </c>
      <c r="BO90" s="504" t="s">
        <v>707</v>
      </c>
      <c r="BP90" s="504" t="s">
        <v>708</v>
      </c>
      <c r="BQ90" s="504" t="s">
        <v>709</v>
      </c>
      <c r="BR90" s="504" t="s">
        <v>710</v>
      </c>
      <c r="BS90" s="504" t="s">
        <v>711</v>
      </c>
      <c r="BT90" s="504" t="s">
        <v>712</v>
      </c>
      <c r="BU90" s="504" t="s">
        <v>713</v>
      </c>
      <c r="BV90" s="504" t="s">
        <v>714</v>
      </c>
      <c r="BW90" s="504" t="s">
        <v>715</v>
      </c>
      <c r="BX90" s="504" t="s">
        <v>716</v>
      </c>
      <c r="BY90" s="504" t="s">
        <v>717</v>
      </c>
      <c r="BZ90" s="504" t="s">
        <v>718</v>
      </c>
      <c r="CA90" s="504" t="s">
        <v>719</v>
      </c>
      <c r="CB90" s="504" t="s">
        <v>720</v>
      </c>
      <c r="CC90" s="504" t="s">
        <v>721</v>
      </c>
      <c r="CD90" s="504" t="s">
        <v>722</v>
      </c>
      <c r="CE90" s="504" t="s">
        <v>723</v>
      </c>
      <c r="CF90" s="504" t="s">
        <v>724</v>
      </c>
      <c r="CG90" s="505" t="s">
        <v>725</v>
      </c>
    </row>
    <row r="91" spans="1:85" ht="26.25" customHeight="1" x14ac:dyDescent="0.35">
      <c r="A91" s="511"/>
      <c r="B91" s="107" t="s">
        <v>260</v>
      </c>
      <c r="C91" s="42"/>
      <c r="D91" s="508">
        <v>0</v>
      </c>
      <c r="E91" s="508">
        <v>0</v>
      </c>
      <c r="F91" s="508">
        <v>0</v>
      </c>
      <c r="G91" s="508">
        <v>0</v>
      </c>
      <c r="H91" s="508">
        <v>0</v>
      </c>
      <c r="I91" s="508">
        <v>0</v>
      </c>
      <c r="J91" s="508">
        <v>0</v>
      </c>
      <c r="K91" s="508">
        <v>0</v>
      </c>
      <c r="L91" s="508">
        <v>0</v>
      </c>
      <c r="M91" s="508">
        <v>0</v>
      </c>
      <c r="N91" s="508">
        <v>0</v>
      </c>
      <c r="O91" s="508">
        <v>0</v>
      </c>
      <c r="P91" s="508">
        <v>0</v>
      </c>
      <c r="Q91" s="508">
        <v>0</v>
      </c>
      <c r="R91" s="508">
        <v>0</v>
      </c>
      <c r="S91" s="508">
        <v>0</v>
      </c>
      <c r="T91" s="508">
        <v>0</v>
      </c>
      <c r="U91" s="508">
        <v>0</v>
      </c>
      <c r="V91" s="508">
        <v>0</v>
      </c>
      <c r="W91" s="508">
        <v>0</v>
      </c>
      <c r="X91" s="508">
        <v>0</v>
      </c>
      <c r="Y91" s="508">
        <v>0</v>
      </c>
      <c r="Z91" s="508">
        <v>0</v>
      </c>
      <c r="AA91" s="508">
        <v>0</v>
      </c>
      <c r="AB91" s="508">
        <v>0</v>
      </c>
      <c r="AC91" s="508">
        <v>0</v>
      </c>
      <c r="AD91" s="508">
        <v>0</v>
      </c>
      <c r="AE91" s="508">
        <v>0</v>
      </c>
      <c r="AF91" s="508">
        <v>0</v>
      </c>
      <c r="AG91" s="508">
        <v>0</v>
      </c>
      <c r="AH91" s="508">
        <v>0</v>
      </c>
      <c r="AI91" s="508">
        <v>2838</v>
      </c>
      <c r="AJ91" s="508">
        <v>3010</v>
      </c>
      <c r="AK91" s="508">
        <v>3584</v>
      </c>
      <c r="AL91" s="508">
        <v>4157</v>
      </c>
      <c r="AM91" s="508">
        <v>4336</v>
      </c>
      <c r="AN91" s="508">
        <v>4541</v>
      </c>
      <c r="AO91" s="508">
        <v>4709</v>
      </c>
      <c r="AP91" s="508">
        <v>4710</v>
      </c>
      <c r="AQ91" s="508">
        <v>4517</v>
      </c>
      <c r="AR91" s="508">
        <v>4089</v>
      </c>
      <c r="AS91" s="508">
        <v>3977</v>
      </c>
      <c r="AT91" s="508">
        <v>4124</v>
      </c>
      <c r="AU91" s="508">
        <v>4593</v>
      </c>
      <c r="AV91" s="508">
        <v>5179</v>
      </c>
      <c r="AW91" s="508">
        <v>5512</v>
      </c>
      <c r="AX91" s="508">
        <v>5647</v>
      </c>
      <c r="AY91" s="508">
        <v>5657</v>
      </c>
      <c r="AZ91" s="508">
        <v>5514</v>
      </c>
      <c r="BA91" s="508">
        <v>3943</v>
      </c>
      <c r="BB91" s="508">
        <v>3834</v>
      </c>
      <c r="BC91" s="508">
        <v>3822</v>
      </c>
      <c r="BD91" s="508">
        <v>3901</v>
      </c>
      <c r="BE91" s="508">
        <v>3986</v>
      </c>
      <c r="BF91" s="508">
        <v>3989</v>
      </c>
      <c r="BG91" s="508">
        <v>3129</v>
      </c>
      <c r="BH91" s="508">
        <v>2187</v>
      </c>
      <c r="BI91" s="508">
        <v>2142</v>
      </c>
      <c r="BJ91" s="508">
        <v>2135</v>
      </c>
      <c r="BK91" s="508">
        <v>2117</v>
      </c>
      <c r="BL91" s="508">
        <v>2087</v>
      </c>
      <c r="BM91" s="508">
        <v>1935</v>
      </c>
      <c r="BN91" s="508">
        <v>1803</v>
      </c>
      <c r="BO91" s="508">
        <v>1619</v>
      </c>
      <c r="BP91" s="508">
        <v>1254</v>
      </c>
      <c r="BQ91" s="508">
        <v>939</v>
      </c>
      <c r="BR91" s="508">
        <v>799</v>
      </c>
      <c r="BS91" s="508">
        <v>706</v>
      </c>
      <c r="BT91" s="508">
        <v>625</v>
      </c>
      <c r="BU91" s="508">
        <v>588</v>
      </c>
      <c r="BV91" s="508">
        <v>494</v>
      </c>
      <c r="BW91" s="508">
        <v>359</v>
      </c>
      <c r="BX91" s="480">
        <v>272</v>
      </c>
      <c r="BY91" s="480">
        <v>210</v>
      </c>
      <c r="BZ91" s="480">
        <v>166</v>
      </c>
      <c r="CA91" s="480">
        <v>135</v>
      </c>
      <c r="CB91" s="480">
        <v>35</v>
      </c>
      <c r="CC91" s="480">
        <v>0</v>
      </c>
      <c r="CD91" s="480">
        <v>0</v>
      </c>
      <c r="CE91" s="480">
        <v>0</v>
      </c>
      <c r="CF91" s="480">
        <v>0</v>
      </c>
      <c r="CG91" s="482">
        <v>0</v>
      </c>
    </row>
    <row r="92" spans="1:85" ht="26.25" customHeight="1" x14ac:dyDescent="0.35">
      <c r="A92" s="42"/>
      <c r="B92" s="62" t="s">
        <v>875</v>
      </c>
      <c r="C92" s="486"/>
      <c r="D92" s="646"/>
      <c r="E92" s="646"/>
      <c r="F92" s="646"/>
      <c r="G92" s="646"/>
      <c r="H92" s="646"/>
      <c r="I92" s="646"/>
      <c r="J92" s="646"/>
      <c r="K92" s="646"/>
      <c r="L92" s="646"/>
      <c r="M92" s="646"/>
      <c r="N92" s="646"/>
      <c r="O92" s="646"/>
      <c r="P92" s="646"/>
      <c r="Q92" s="646"/>
      <c r="R92" s="646"/>
      <c r="S92" s="646"/>
      <c r="T92" s="646"/>
      <c r="U92" s="646"/>
      <c r="V92" s="646"/>
      <c r="W92" s="646"/>
      <c r="X92" s="646"/>
      <c r="Y92" s="646"/>
      <c r="Z92" s="646"/>
      <c r="AA92" s="646"/>
      <c r="AB92" s="646"/>
      <c r="AC92" s="646"/>
      <c r="AD92" s="646"/>
      <c r="AE92" s="646"/>
      <c r="AF92" s="646"/>
      <c r="AG92" s="646"/>
      <c r="AH92" s="646"/>
      <c r="AI92" s="646"/>
      <c r="AJ92" s="646"/>
      <c r="AK92" s="646"/>
      <c r="AL92" s="646"/>
      <c r="AM92" s="646"/>
      <c r="AN92" s="646"/>
      <c r="AO92" s="646"/>
      <c r="AP92" s="646"/>
      <c r="AQ92" s="646"/>
      <c r="AR92" s="646"/>
      <c r="AS92" s="646"/>
      <c r="AT92" s="646"/>
      <c r="BC92" s="197"/>
      <c r="BX92" s="197"/>
      <c r="BY92" s="197"/>
      <c r="BZ92" s="197"/>
      <c r="CA92" s="197"/>
      <c r="CB92" s="197"/>
      <c r="CC92" s="197"/>
      <c r="CD92" s="197"/>
      <c r="CE92" s="197"/>
      <c r="CF92" s="197"/>
      <c r="CG92" s="223"/>
    </row>
    <row r="93" spans="1:85" x14ac:dyDescent="0.35">
      <c r="A93" s="506"/>
      <c r="B93" s="292" t="s">
        <v>876</v>
      </c>
      <c r="C93" s="506"/>
      <c r="D93" s="509">
        <v>0</v>
      </c>
      <c r="E93" s="509">
        <v>0</v>
      </c>
      <c r="F93" s="509">
        <v>0</v>
      </c>
      <c r="G93" s="509">
        <v>0</v>
      </c>
      <c r="H93" s="509">
        <v>0</v>
      </c>
      <c r="I93" s="509">
        <v>0</v>
      </c>
      <c r="J93" s="509">
        <v>0</v>
      </c>
      <c r="K93" s="509">
        <v>0</v>
      </c>
      <c r="L93" s="509">
        <v>0</v>
      </c>
      <c r="M93" s="509">
        <v>0</v>
      </c>
      <c r="N93" s="509">
        <v>0</v>
      </c>
      <c r="O93" s="509">
        <v>0</v>
      </c>
      <c r="P93" s="509">
        <v>0</v>
      </c>
      <c r="Q93" s="509">
        <v>0</v>
      </c>
      <c r="R93" s="509">
        <v>0</v>
      </c>
      <c r="S93" s="509">
        <v>0</v>
      </c>
      <c r="T93" s="509">
        <v>0</v>
      </c>
      <c r="U93" s="509">
        <v>0</v>
      </c>
      <c r="V93" s="509">
        <v>0</v>
      </c>
      <c r="W93" s="509">
        <v>0</v>
      </c>
      <c r="X93" s="509">
        <v>0</v>
      </c>
      <c r="Y93" s="509">
        <v>0</v>
      </c>
      <c r="Z93" s="509">
        <v>0</v>
      </c>
      <c r="AA93" s="509">
        <v>0</v>
      </c>
      <c r="AB93" s="509">
        <v>0</v>
      </c>
      <c r="AC93" s="509">
        <v>0</v>
      </c>
      <c r="AD93" s="509">
        <v>0</v>
      </c>
      <c r="AE93" s="509">
        <v>0</v>
      </c>
      <c r="AF93" s="509">
        <v>0</v>
      </c>
      <c r="AG93" s="509">
        <v>0</v>
      </c>
      <c r="AH93" s="509">
        <v>0</v>
      </c>
      <c r="AI93" s="509">
        <v>0</v>
      </c>
      <c r="AJ93" s="509">
        <v>0</v>
      </c>
      <c r="AK93" s="509">
        <v>0</v>
      </c>
      <c r="AL93" s="509">
        <v>0</v>
      </c>
      <c r="AM93" s="509">
        <v>0</v>
      </c>
      <c r="AN93" s="509">
        <v>0</v>
      </c>
      <c r="AO93" s="509">
        <v>0</v>
      </c>
      <c r="AP93" s="509">
        <v>0</v>
      </c>
      <c r="AQ93" s="509">
        <v>0</v>
      </c>
      <c r="AR93" s="509">
        <v>0</v>
      </c>
      <c r="AS93" s="509">
        <v>0</v>
      </c>
      <c r="AT93" s="509">
        <v>0</v>
      </c>
      <c r="AU93" s="509">
        <v>0</v>
      </c>
      <c r="AV93" s="509">
        <v>0</v>
      </c>
      <c r="AW93" s="509">
        <v>0</v>
      </c>
      <c r="AX93" s="509">
        <v>0</v>
      </c>
      <c r="AY93" s="509">
        <v>0</v>
      </c>
      <c r="AZ93" s="509">
        <v>0</v>
      </c>
      <c r="BA93" s="509">
        <v>0</v>
      </c>
      <c r="BB93" s="509">
        <v>0</v>
      </c>
      <c r="BC93" s="484">
        <v>0</v>
      </c>
      <c r="BD93" s="509">
        <v>1268</v>
      </c>
      <c r="BE93" s="509">
        <v>1322</v>
      </c>
      <c r="BF93" s="509">
        <v>1345</v>
      </c>
      <c r="BG93" s="509">
        <v>1297</v>
      </c>
      <c r="BH93" s="509">
        <v>1213</v>
      </c>
      <c r="BI93" s="509">
        <v>1198</v>
      </c>
      <c r="BJ93" s="509">
        <v>1196</v>
      </c>
      <c r="BK93" s="509">
        <v>1196</v>
      </c>
      <c r="BL93" s="509">
        <v>1176</v>
      </c>
      <c r="BM93" s="509">
        <v>1055</v>
      </c>
      <c r="BN93" s="509">
        <v>969</v>
      </c>
      <c r="BO93" s="509">
        <v>847</v>
      </c>
      <c r="BP93" s="509">
        <v>530</v>
      </c>
      <c r="BQ93" s="509">
        <v>252</v>
      </c>
      <c r="BR93" s="509">
        <v>138</v>
      </c>
      <c r="BS93" s="509">
        <v>73</v>
      </c>
      <c r="BT93" s="509">
        <v>28</v>
      </c>
      <c r="BU93" s="509">
        <v>6</v>
      </c>
      <c r="BV93" s="509">
        <v>0</v>
      </c>
      <c r="BW93" s="509">
        <v>0</v>
      </c>
      <c r="BX93" s="484">
        <v>0</v>
      </c>
      <c r="BY93" s="484">
        <v>0</v>
      </c>
      <c r="BZ93" s="484">
        <v>0</v>
      </c>
      <c r="CA93" s="484">
        <v>0</v>
      </c>
      <c r="CB93" s="484">
        <v>0</v>
      </c>
      <c r="CC93" s="484">
        <v>0</v>
      </c>
      <c r="CD93" s="484">
        <v>0</v>
      </c>
      <c r="CE93" s="484">
        <v>0</v>
      </c>
      <c r="CF93" s="484">
        <v>0</v>
      </c>
      <c r="CG93" s="485">
        <v>0</v>
      </c>
    </row>
    <row r="94" spans="1:85" x14ac:dyDescent="0.35">
      <c r="A94" s="42"/>
      <c r="B94" s="201" t="s">
        <v>877</v>
      </c>
      <c r="C94" s="486"/>
      <c r="D94" s="509">
        <v>0</v>
      </c>
      <c r="E94" s="509">
        <v>0</v>
      </c>
      <c r="F94" s="509">
        <v>0</v>
      </c>
      <c r="G94" s="509">
        <v>0</v>
      </c>
      <c r="H94" s="509">
        <v>0</v>
      </c>
      <c r="I94" s="509">
        <v>0</v>
      </c>
      <c r="J94" s="509">
        <v>0</v>
      </c>
      <c r="K94" s="509">
        <v>0</v>
      </c>
      <c r="L94" s="509">
        <v>0</v>
      </c>
      <c r="M94" s="509">
        <v>0</v>
      </c>
      <c r="N94" s="509">
        <v>0</v>
      </c>
      <c r="O94" s="509">
        <v>0</v>
      </c>
      <c r="P94" s="509">
        <v>0</v>
      </c>
      <c r="Q94" s="509">
        <v>0</v>
      </c>
      <c r="R94" s="509">
        <v>0</v>
      </c>
      <c r="S94" s="509">
        <v>0</v>
      </c>
      <c r="T94" s="509">
        <v>0</v>
      </c>
      <c r="U94" s="509">
        <v>0</v>
      </c>
      <c r="V94" s="509">
        <v>0</v>
      </c>
      <c r="W94" s="509">
        <v>0</v>
      </c>
      <c r="X94" s="509">
        <v>0</v>
      </c>
      <c r="Y94" s="509">
        <v>0</v>
      </c>
      <c r="Z94" s="509">
        <v>0</v>
      </c>
      <c r="AA94" s="509">
        <v>0</v>
      </c>
      <c r="AB94" s="509">
        <v>0</v>
      </c>
      <c r="AC94" s="509">
        <v>0</v>
      </c>
      <c r="AD94" s="509">
        <v>0</v>
      </c>
      <c r="AE94" s="509">
        <v>0</v>
      </c>
      <c r="AF94" s="509">
        <v>0</v>
      </c>
      <c r="AG94" s="509">
        <v>0</v>
      </c>
      <c r="AH94" s="509">
        <v>0</v>
      </c>
      <c r="AI94" s="509">
        <v>0</v>
      </c>
      <c r="AJ94" s="509">
        <v>0</v>
      </c>
      <c r="AK94" s="509">
        <v>0</v>
      </c>
      <c r="AL94" s="509">
        <v>0</v>
      </c>
      <c r="AM94" s="509">
        <v>0</v>
      </c>
      <c r="AN94" s="509">
        <v>0</v>
      </c>
      <c r="AO94" s="509">
        <v>0</v>
      </c>
      <c r="AP94" s="509">
        <v>0</v>
      </c>
      <c r="AQ94" s="509">
        <v>0</v>
      </c>
      <c r="AR94" s="509">
        <v>0</v>
      </c>
      <c r="AS94" s="509">
        <v>0</v>
      </c>
      <c r="AT94" s="509">
        <v>0</v>
      </c>
      <c r="AU94" s="509">
        <v>0</v>
      </c>
      <c r="AV94" s="509">
        <v>0</v>
      </c>
      <c r="AW94" s="509">
        <v>0</v>
      </c>
      <c r="AX94" s="509">
        <v>0</v>
      </c>
      <c r="AY94" s="509">
        <v>0</v>
      </c>
      <c r="AZ94" s="509">
        <v>0</v>
      </c>
      <c r="BA94" s="509">
        <v>0</v>
      </c>
      <c r="BB94" s="509">
        <v>0</v>
      </c>
      <c r="BC94" s="484">
        <v>0</v>
      </c>
      <c r="BD94" s="509">
        <v>913</v>
      </c>
      <c r="BE94" s="509">
        <v>889</v>
      </c>
      <c r="BF94" s="509">
        <v>863</v>
      </c>
      <c r="BG94" s="509">
        <v>842</v>
      </c>
      <c r="BH94" s="509">
        <v>808</v>
      </c>
      <c r="BI94" s="509">
        <v>784</v>
      </c>
      <c r="BJ94" s="509">
        <v>776</v>
      </c>
      <c r="BK94" s="509">
        <v>753</v>
      </c>
      <c r="BL94" s="509">
        <v>737</v>
      </c>
      <c r="BM94" s="509">
        <v>706</v>
      </c>
      <c r="BN94" s="509">
        <v>653</v>
      </c>
      <c r="BO94" s="509">
        <v>589</v>
      </c>
      <c r="BP94" s="509">
        <v>534</v>
      </c>
      <c r="BQ94" s="509">
        <v>491</v>
      </c>
      <c r="BR94" s="509">
        <v>462</v>
      </c>
      <c r="BS94" s="509">
        <v>431</v>
      </c>
      <c r="BT94" s="509">
        <v>395</v>
      </c>
      <c r="BU94" s="509">
        <v>379</v>
      </c>
      <c r="BV94" s="509">
        <v>314</v>
      </c>
      <c r="BW94" s="509">
        <v>225</v>
      </c>
      <c r="BX94" s="484">
        <v>154</v>
      </c>
      <c r="BY94" s="484">
        <v>108</v>
      </c>
      <c r="BZ94" s="484">
        <v>77</v>
      </c>
      <c r="CA94" s="484">
        <v>57</v>
      </c>
      <c r="CB94" s="484">
        <v>14</v>
      </c>
      <c r="CC94" s="484">
        <v>0</v>
      </c>
      <c r="CD94" s="484">
        <v>0</v>
      </c>
      <c r="CE94" s="484">
        <v>0</v>
      </c>
      <c r="CF94" s="484">
        <v>0</v>
      </c>
      <c r="CG94" s="485">
        <v>0</v>
      </c>
    </row>
    <row r="95" spans="1:85" x14ac:dyDescent="0.35">
      <c r="A95" s="42"/>
      <c r="B95" s="292" t="s">
        <v>582</v>
      </c>
      <c r="C95" s="42"/>
      <c r="D95" s="509">
        <v>0</v>
      </c>
      <c r="E95" s="509">
        <v>0</v>
      </c>
      <c r="F95" s="509">
        <v>0</v>
      </c>
      <c r="G95" s="509">
        <v>0</v>
      </c>
      <c r="H95" s="509">
        <v>0</v>
      </c>
      <c r="I95" s="509">
        <v>0</v>
      </c>
      <c r="J95" s="509">
        <v>0</v>
      </c>
      <c r="K95" s="509">
        <v>0</v>
      </c>
      <c r="L95" s="509">
        <v>0</v>
      </c>
      <c r="M95" s="509">
        <v>0</v>
      </c>
      <c r="N95" s="509">
        <v>0</v>
      </c>
      <c r="O95" s="509">
        <v>0</v>
      </c>
      <c r="P95" s="509">
        <v>0</v>
      </c>
      <c r="Q95" s="509">
        <v>0</v>
      </c>
      <c r="R95" s="509">
        <v>0</v>
      </c>
      <c r="S95" s="509">
        <v>0</v>
      </c>
      <c r="T95" s="509">
        <v>0</v>
      </c>
      <c r="U95" s="509">
        <v>0</v>
      </c>
      <c r="V95" s="509">
        <v>0</v>
      </c>
      <c r="W95" s="509">
        <v>0</v>
      </c>
      <c r="X95" s="509">
        <v>0</v>
      </c>
      <c r="Y95" s="509">
        <v>0</v>
      </c>
      <c r="Z95" s="509">
        <v>0</v>
      </c>
      <c r="AA95" s="509">
        <v>0</v>
      </c>
      <c r="AB95" s="509">
        <v>0</v>
      </c>
      <c r="AC95" s="509">
        <v>0</v>
      </c>
      <c r="AD95" s="509">
        <v>0</v>
      </c>
      <c r="AE95" s="509">
        <v>0</v>
      </c>
      <c r="AF95" s="509">
        <v>0</v>
      </c>
      <c r="AG95" s="509">
        <v>0</v>
      </c>
      <c r="AH95" s="509">
        <v>0</v>
      </c>
      <c r="AI95" s="509">
        <v>0</v>
      </c>
      <c r="AJ95" s="509">
        <v>0</v>
      </c>
      <c r="AK95" s="509">
        <v>0</v>
      </c>
      <c r="AL95" s="509">
        <v>0</v>
      </c>
      <c r="AM95" s="509">
        <v>0</v>
      </c>
      <c r="AN95" s="509">
        <v>0</v>
      </c>
      <c r="AO95" s="509">
        <v>0</v>
      </c>
      <c r="AP95" s="509">
        <v>0</v>
      </c>
      <c r="AQ95" s="509">
        <v>0</v>
      </c>
      <c r="AR95" s="509">
        <v>0</v>
      </c>
      <c r="AS95" s="509">
        <v>0</v>
      </c>
      <c r="AT95" s="509">
        <v>0</v>
      </c>
      <c r="AU95" s="509">
        <v>0</v>
      </c>
      <c r="AV95" s="509">
        <v>0</v>
      </c>
      <c r="AW95" s="509">
        <v>0</v>
      </c>
      <c r="AX95" s="509">
        <v>0</v>
      </c>
      <c r="AY95" s="509">
        <v>0</v>
      </c>
      <c r="AZ95" s="509">
        <v>0</v>
      </c>
      <c r="BA95" s="509">
        <v>0</v>
      </c>
      <c r="BB95" s="509">
        <v>0</v>
      </c>
      <c r="BC95" s="484">
        <v>0</v>
      </c>
      <c r="BD95" s="509">
        <v>92</v>
      </c>
      <c r="BE95" s="509">
        <v>97</v>
      </c>
      <c r="BF95" s="509">
        <v>106</v>
      </c>
      <c r="BG95" s="509">
        <v>100</v>
      </c>
      <c r="BH95" s="509">
        <v>80</v>
      </c>
      <c r="BI95" s="509">
        <v>81</v>
      </c>
      <c r="BJ95" s="509">
        <v>83</v>
      </c>
      <c r="BK95" s="509">
        <v>85</v>
      </c>
      <c r="BL95" s="509">
        <v>89</v>
      </c>
      <c r="BM95" s="509">
        <v>97</v>
      </c>
      <c r="BN95" s="509">
        <v>109</v>
      </c>
      <c r="BO95" s="509">
        <v>121</v>
      </c>
      <c r="BP95" s="509">
        <v>136</v>
      </c>
      <c r="BQ95" s="509">
        <v>150</v>
      </c>
      <c r="BR95" s="509">
        <v>160</v>
      </c>
      <c r="BS95" s="509">
        <v>169</v>
      </c>
      <c r="BT95" s="509">
        <v>173</v>
      </c>
      <c r="BU95" s="509">
        <v>180</v>
      </c>
      <c r="BV95" s="509">
        <v>165</v>
      </c>
      <c r="BW95" s="509">
        <v>128</v>
      </c>
      <c r="BX95" s="484">
        <v>115</v>
      </c>
      <c r="BY95" s="484">
        <v>99</v>
      </c>
      <c r="BZ95" s="484">
        <v>87</v>
      </c>
      <c r="CA95" s="484">
        <v>77</v>
      </c>
      <c r="CB95" s="484">
        <v>21</v>
      </c>
      <c r="CC95" s="484">
        <v>0</v>
      </c>
      <c r="CD95" s="484">
        <v>0</v>
      </c>
      <c r="CE95" s="484">
        <v>0</v>
      </c>
      <c r="CF95" s="484">
        <v>0</v>
      </c>
      <c r="CG95" s="485">
        <v>0</v>
      </c>
    </row>
    <row r="96" spans="1:85" x14ac:dyDescent="0.35">
      <c r="A96" s="42"/>
      <c r="B96" s="292" t="s">
        <v>878</v>
      </c>
      <c r="C96" s="62"/>
      <c r="D96" s="509">
        <v>0</v>
      </c>
      <c r="E96" s="509">
        <v>0</v>
      </c>
      <c r="F96" s="509">
        <v>0</v>
      </c>
      <c r="G96" s="509">
        <v>0</v>
      </c>
      <c r="H96" s="509">
        <v>0</v>
      </c>
      <c r="I96" s="509">
        <v>0</v>
      </c>
      <c r="J96" s="509">
        <v>0</v>
      </c>
      <c r="K96" s="509">
        <v>0</v>
      </c>
      <c r="L96" s="509">
        <v>0</v>
      </c>
      <c r="M96" s="509">
        <v>0</v>
      </c>
      <c r="N96" s="509">
        <v>0</v>
      </c>
      <c r="O96" s="509">
        <v>0</v>
      </c>
      <c r="P96" s="509">
        <v>0</v>
      </c>
      <c r="Q96" s="509">
        <v>0</v>
      </c>
      <c r="R96" s="509">
        <v>0</v>
      </c>
      <c r="S96" s="509">
        <v>0</v>
      </c>
      <c r="T96" s="509">
        <v>0</v>
      </c>
      <c r="U96" s="509">
        <v>0</v>
      </c>
      <c r="V96" s="509">
        <v>0</v>
      </c>
      <c r="W96" s="509">
        <v>0</v>
      </c>
      <c r="X96" s="509">
        <v>0</v>
      </c>
      <c r="Y96" s="509">
        <v>0</v>
      </c>
      <c r="Z96" s="509">
        <v>0</v>
      </c>
      <c r="AA96" s="509">
        <v>0</v>
      </c>
      <c r="AB96" s="509">
        <v>0</v>
      </c>
      <c r="AC96" s="509">
        <v>0</v>
      </c>
      <c r="AD96" s="509">
        <v>0</v>
      </c>
      <c r="AE96" s="509">
        <v>0</v>
      </c>
      <c r="AF96" s="509">
        <v>0</v>
      </c>
      <c r="AG96" s="509">
        <v>0</v>
      </c>
      <c r="AH96" s="509">
        <v>0</v>
      </c>
      <c r="AI96" s="509">
        <v>0</v>
      </c>
      <c r="AJ96" s="509">
        <v>0</v>
      </c>
      <c r="AK96" s="509">
        <v>0</v>
      </c>
      <c r="AL96" s="509">
        <v>0</v>
      </c>
      <c r="AM96" s="509">
        <v>0</v>
      </c>
      <c r="AN96" s="509">
        <v>0</v>
      </c>
      <c r="AO96" s="509">
        <v>0</v>
      </c>
      <c r="AP96" s="509">
        <v>0</v>
      </c>
      <c r="AQ96" s="509">
        <v>0</v>
      </c>
      <c r="AR96" s="509">
        <v>0</v>
      </c>
      <c r="AS96" s="509">
        <v>0</v>
      </c>
      <c r="AT96" s="509">
        <v>0</v>
      </c>
      <c r="AU96" s="509">
        <v>0</v>
      </c>
      <c r="AV96" s="509">
        <v>0</v>
      </c>
      <c r="AW96" s="509">
        <v>0</v>
      </c>
      <c r="AX96" s="509">
        <v>0</v>
      </c>
      <c r="AY96" s="509">
        <v>0</v>
      </c>
      <c r="AZ96" s="509">
        <v>0</v>
      </c>
      <c r="BA96" s="509">
        <v>0</v>
      </c>
      <c r="BB96" s="509">
        <v>0</v>
      </c>
      <c r="BC96" s="484">
        <v>0</v>
      </c>
      <c r="BD96" s="509">
        <v>1628</v>
      </c>
      <c r="BE96" s="509">
        <v>1677</v>
      </c>
      <c r="BF96" s="509">
        <v>1675</v>
      </c>
      <c r="BG96" s="509">
        <v>890</v>
      </c>
      <c r="BH96" s="509">
        <v>86</v>
      </c>
      <c r="BI96" s="509">
        <v>79</v>
      </c>
      <c r="BJ96" s="509">
        <v>79</v>
      </c>
      <c r="BK96" s="509">
        <v>83</v>
      </c>
      <c r="BL96" s="509">
        <v>85</v>
      </c>
      <c r="BM96" s="509">
        <v>76</v>
      </c>
      <c r="BN96" s="509">
        <v>71</v>
      </c>
      <c r="BO96" s="509">
        <v>62</v>
      </c>
      <c r="BP96" s="509">
        <v>53</v>
      </c>
      <c r="BQ96" s="509">
        <v>46</v>
      </c>
      <c r="BR96" s="509">
        <v>39</v>
      </c>
      <c r="BS96" s="509">
        <v>33</v>
      </c>
      <c r="BT96" s="509">
        <v>29</v>
      </c>
      <c r="BU96" s="509">
        <v>24</v>
      </c>
      <c r="BV96" s="509">
        <v>14</v>
      </c>
      <c r="BW96" s="509">
        <v>6</v>
      </c>
      <c r="BX96" s="484">
        <v>3</v>
      </c>
      <c r="BY96" s="484">
        <v>2</v>
      </c>
      <c r="BZ96" s="484">
        <v>2</v>
      </c>
      <c r="CA96" s="484">
        <v>1</v>
      </c>
      <c r="CB96" s="484">
        <v>0</v>
      </c>
      <c r="CC96" s="484">
        <v>0</v>
      </c>
      <c r="CD96" s="484">
        <v>0</v>
      </c>
      <c r="CE96" s="484">
        <v>0</v>
      </c>
      <c r="CF96" s="484">
        <v>0</v>
      </c>
      <c r="CG96" s="485">
        <v>0</v>
      </c>
    </row>
    <row r="97" spans="1:85" ht="26.25" customHeight="1" x14ac:dyDescent="0.35">
      <c r="A97" s="506"/>
      <c r="B97" s="62" t="s">
        <v>882</v>
      </c>
      <c r="D97" s="509">
        <v>0</v>
      </c>
      <c r="E97" s="509">
        <v>0</v>
      </c>
      <c r="F97" s="509">
        <v>0</v>
      </c>
      <c r="G97" s="509">
        <v>0</v>
      </c>
      <c r="H97" s="509">
        <v>0</v>
      </c>
      <c r="I97" s="509">
        <v>0</v>
      </c>
      <c r="J97" s="509">
        <v>0</v>
      </c>
      <c r="K97" s="509">
        <v>0</v>
      </c>
      <c r="L97" s="509">
        <v>0</v>
      </c>
      <c r="M97" s="509">
        <v>0</v>
      </c>
      <c r="N97" s="509">
        <v>0</v>
      </c>
      <c r="O97" s="509">
        <v>0</v>
      </c>
      <c r="P97" s="509">
        <v>0</v>
      </c>
      <c r="Q97" s="509">
        <v>0</v>
      </c>
      <c r="R97" s="509">
        <v>0</v>
      </c>
      <c r="S97" s="509">
        <v>0</v>
      </c>
      <c r="T97" s="509">
        <v>0</v>
      </c>
      <c r="U97" s="509">
        <v>0</v>
      </c>
      <c r="V97" s="509">
        <v>0</v>
      </c>
      <c r="W97" s="509">
        <v>0</v>
      </c>
      <c r="X97" s="509">
        <v>0</v>
      </c>
      <c r="Y97" s="509">
        <v>0</v>
      </c>
      <c r="Z97" s="509">
        <v>0</v>
      </c>
      <c r="AA97" s="509">
        <v>0</v>
      </c>
      <c r="AB97" s="509">
        <v>0</v>
      </c>
      <c r="AC97" s="509">
        <v>0</v>
      </c>
      <c r="AD97" s="509">
        <v>0</v>
      </c>
      <c r="AE97" s="509">
        <v>0</v>
      </c>
      <c r="AF97" s="509">
        <v>0</v>
      </c>
      <c r="AG97" s="509">
        <v>0</v>
      </c>
      <c r="AH97" s="509">
        <v>0</v>
      </c>
      <c r="AI97" s="509">
        <v>1115</v>
      </c>
      <c r="AJ97" s="509">
        <v>1316</v>
      </c>
      <c r="AK97" s="509">
        <v>1846</v>
      </c>
      <c r="AL97" s="509">
        <v>2376</v>
      </c>
      <c r="AM97" s="509">
        <v>2685</v>
      </c>
      <c r="AN97" s="509">
        <v>2858</v>
      </c>
      <c r="AO97" s="509">
        <v>2992</v>
      </c>
      <c r="AP97" s="509">
        <v>2988</v>
      </c>
      <c r="AQ97" s="509">
        <v>2790</v>
      </c>
      <c r="AR97" s="509">
        <v>2370</v>
      </c>
      <c r="AS97" s="509">
        <v>2370</v>
      </c>
      <c r="AT97" s="509">
        <v>2449</v>
      </c>
      <c r="AU97" s="509">
        <v>3018</v>
      </c>
      <c r="AV97" s="509">
        <v>3536</v>
      </c>
      <c r="AW97" s="509">
        <v>3776</v>
      </c>
      <c r="AX97" s="509">
        <v>3882</v>
      </c>
      <c r="AY97" s="509">
        <v>3876</v>
      </c>
      <c r="AZ97" s="509">
        <v>3750</v>
      </c>
      <c r="BA97" s="509">
        <v>2238</v>
      </c>
      <c r="BB97" s="509">
        <v>2192</v>
      </c>
      <c r="BC97" s="484">
        <v>2202</v>
      </c>
      <c r="BD97" s="509">
        <v>2230</v>
      </c>
      <c r="BE97" s="509">
        <v>2235</v>
      </c>
      <c r="BF97" s="509">
        <v>2213</v>
      </c>
      <c r="BG97" s="509">
        <v>2218</v>
      </c>
      <c r="BH97" s="509">
        <v>2175</v>
      </c>
      <c r="BI97" s="509">
        <v>2131</v>
      </c>
      <c r="BJ97" s="509">
        <v>2123</v>
      </c>
      <c r="BK97" s="509">
        <v>2105</v>
      </c>
      <c r="BL97" s="509">
        <v>2076</v>
      </c>
      <c r="BM97" s="509">
        <v>1925</v>
      </c>
      <c r="BN97" s="509">
        <v>0</v>
      </c>
      <c r="BO97" s="509">
        <v>0</v>
      </c>
      <c r="BP97" s="509">
        <v>0</v>
      </c>
      <c r="BQ97" s="509">
        <v>0</v>
      </c>
      <c r="BR97" s="509">
        <v>0</v>
      </c>
      <c r="BS97" s="509">
        <v>0</v>
      </c>
      <c r="BT97" s="509">
        <v>0</v>
      </c>
      <c r="BU97" s="509">
        <v>0</v>
      </c>
      <c r="BV97" s="509">
        <v>0</v>
      </c>
      <c r="BW97" s="509">
        <v>0</v>
      </c>
      <c r="BX97" s="484">
        <v>0</v>
      </c>
      <c r="BY97" s="484">
        <v>0</v>
      </c>
      <c r="BZ97" s="484">
        <v>0</v>
      </c>
      <c r="CA97" s="484">
        <v>0</v>
      </c>
      <c r="CB97" s="484">
        <v>0</v>
      </c>
      <c r="CC97" s="484">
        <v>0</v>
      </c>
      <c r="CD97" s="484">
        <v>0</v>
      </c>
      <c r="CE97" s="484">
        <v>0</v>
      </c>
      <c r="CF97" s="484">
        <v>0</v>
      </c>
      <c r="CG97" s="485">
        <v>0</v>
      </c>
    </row>
    <row r="98" spans="1:85" x14ac:dyDescent="0.35">
      <c r="A98" s="506"/>
      <c r="B98" s="62" t="s">
        <v>883</v>
      </c>
      <c r="D98" s="509">
        <v>0</v>
      </c>
      <c r="E98" s="509">
        <v>0</v>
      </c>
      <c r="F98" s="509">
        <v>0</v>
      </c>
      <c r="G98" s="509">
        <v>0</v>
      </c>
      <c r="H98" s="509">
        <v>0</v>
      </c>
      <c r="I98" s="509">
        <v>0</v>
      </c>
      <c r="J98" s="509">
        <v>0</v>
      </c>
      <c r="K98" s="509">
        <v>0</v>
      </c>
      <c r="L98" s="509">
        <v>0</v>
      </c>
      <c r="M98" s="509">
        <v>0</v>
      </c>
      <c r="N98" s="509">
        <v>0</v>
      </c>
      <c r="O98" s="509">
        <v>0</v>
      </c>
      <c r="P98" s="509">
        <v>0</v>
      </c>
      <c r="Q98" s="509">
        <v>0</v>
      </c>
      <c r="R98" s="509">
        <v>0</v>
      </c>
      <c r="S98" s="509">
        <v>0</v>
      </c>
      <c r="T98" s="509">
        <v>0</v>
      </c>
      <c r="U98" s="509">
        <v>0</v>
      </c>
      <c r="V98" s="509">
        <v>0</v>
      </c>
      <c r="W98" s="509">
        <v>0</v>
      </c>
      <c r="X98" s="509">
        <v>0</v>
      </c>
      <c r="Y98" s="509">
        <v>0</v>
      </c>
      <c r="Z98" s="509">
        <v>0</v>
      </c>
      <c r="AA98" s="509">
        <v>0</v>
      </c>
      <c r="AB98" s="509">
        <v>0</v>
      </c>
      <c r="AC98" s="509">
        <v>0</v>
      </c>
      <c r="AD98" s="509">
        <v>0</v>
      </c>
      <c r="AE98" s="509">
        <v>0</v>
      </c>
      <c r="AF98" s="509">
        <v>0</v>
      </c>
      <c r="AG98" s="509">
        <v>0</v>
      </c>
      <c r="AH98" s="509">
        <v>0</v>
      </c>
      <c r="AI98" s="509">
        <v>0</v>
      </c>
      <c r="AJ98" s="509">
        <v>0</v>
      </c>
      <c r="AK98" s="509">
        <v>0</v>
      </c>
      <c r="AL98" s="509">
        <v>0</v>
      </c>
      <c r="AM98" s="509">
        <v>0</v>
      </c>
      <c r="AN98" s="509">
        <v>0</v>
      </c>
      <c r="AO98" s="509">
        <v>0</v>
      </c>
      <c r="AP98" s="509">
        <v>0</v>
      </c>
      <c r="AQ98" s="509">
        <v>0</v>
      </c>
      <c r="AR98" s="509">
        <v>0</v>
      </c>
      <c r="AS98" s="509">
        <v>0</v>
      </c>
      <c r="AT98" s="509">
        <v>0</v>
      </c>
      <c r="AU98" s="509">
        <v>0</v>
      </c>
      <c r="AV98" s="509">
        <v>0</v>
      </c>
      <c r="AW98" s="509">
        <v>0</v>
      </c>
      <c r="AX98" s="509">
        <v>0</v>
      </c>
      <c r="AY98" s="509">
        <v>0</v>
      </c>
      <c r="AZ98" s="509">
        <v>0</v>
      </c>
      <c r="BA98" s="509">
        <v>0</v>
      </c>
      <c r="BB98" s="509">
        <v>0</v>
      </c>
      <c r="BC98" s="484">
        <v>0</v>
      </c>
      <c r="BD98" s="509">
        <v>2633</v>
      </c>
      <c r="BE98" s="509">
        <v>2663</v>
      </c>
      <c r="BF98" s="509">
        <v>2644</v>
      </c>
      <c r="BG98" s="509">
        <v>1832</v>
      </c>
      <c r="BH98" s="509">
        <v>974</v>
      </c>
      <c r="BI98" s="509">
        <v>944</v>
      </c>
      <c r="BJ98" s="509">
        <v>938</v>
      </c>
      <c r="BK98" s="509">
        <v>922</v>
      </c>
      <c r="BL98" s="509">
        <v>911</v>
      </c>
      <c r="BM98" s="509">
        <v>880</v>
      </c>
      <c r="BN98" s="509">
        <v>833</v>
      </c>
      <c r="BO98" s="509">
        <v>771</v>
      </c>
      <c r="BP98" s="509">
        <v>723</v>
      </c>
      <c r="BQ98" s="509">
        <v>687</v>
      </c>
      <c r="BR98" s="509">
        <v>661</v>
      </c>
      <c r="BS98" s="509">
        <v>633</v>
      </c>
      <c r="BT98" s="509">
        <v>598</v>
      </c>
      <c r="BU98" s="509">
        <v>582</v>
      </c>
      <c r="BV98" s="509">
        <v>493</v>
      </c>
      <c r="BW98" s="509">
        <v>359</v>
      </c>
      <c r="BX98" s="484">
        <v>272</v>
      </c>
      <c r="BY98" s="484">
        <v>210</v>
      </c>
      <c r="BZ98" s="484">
        <v>166</v>
      </c>
      <c r="CA98" s="484">
        <v>135</v>
      </c>
      <c r="CB98" s="484">
        <v>35</v>
      </c>
      <c r="CC98" s="484">
        <v>0</v>
      </c>
      <c r="CD98" s="484">
        <v>0</v>
      </c>
      <c r="CE98" s="484">
        <v>0</v>
      </c>
      <c r="CF98" s="484">
        <v>0</v>
      </c>
      <c r="CG98" s="485">
        <v>0</v>
      </c>
    </row>
    <row r="99" spans="1:85" ht="24.75" customHeight="1" x14ac:dyDescent="0.35">
      <c r="A99" s="42"/>
      <c r="B99" s="62" t="s">
        <v>884</v>
      </c>
      <c r="BX99" s="197"/>
      <c r="BY99" s="197"/>
      <c r="BZ99" s="197"/>
      <c r="CA99" s="197"/>
      <c r="CB99" s="197"/>
      <c r="CC99" s="197"/>
      <c r="CD99" s="197"/>
      <c r="CE99" s="197"/>
      <c r="CF99" s="197"/>
      <c r="CG99" s="223"/>
    </row>
    <row r="100" spans="1:85" x14ac:dyDescent="0.35">
      <c r="A100" s="506"/>
      <c r="B100" s="201" t="s">
        <v>885</v>
      </c>
      <c r="D100" s="509">
        <v>0</v>
      </c>
      <c r="E100" s="509">
        <v>0</v>
      </c>
      <c r="F100" s="509">
        <v>0</v>
      </c>
      <c r="G100" s="509">
        <v>0</v>
      </c>
      <c r="H100" s="509">
        <v>0</v>
      </c>
      <c r="I100" s="509">
        <v>0</v>
      </c>
      <c r="J100" s="509">
        <v>0</v>
      </c>
      <c r="K100" s="509">
        <v>0</v>
      </c>
      <c r="L100" s="509">
        <v>0</v>
      </c>
      <c r="M100" s="509">
        <v>0</v>
      </c>
      <c r="N100" s="509">
        <v>0</v>
      </c>
      <c r="O100" s="509">
        <v>0</v>
      </c>
      <c r="P100" s="509">
        <v>0</v>
      </c>
      <c r="Q100" s="509">
        <v>0</v>
      </c>
      <c r="R100" s="509">
        <v>0</v>
      </c>
      <c r="S100" s="509">
        <v>0</v>
      </c>
      <c r="T100" s="509">
        <v>0</v>
      </c>
      <c r="U100" s="509">
        <v>0</v>
      </c>
      <c r="V100" s="509">
        <v>0</v>
      </c>
      <c r="W100" s="509">
        <v>0</v>
      </c>
      <c r="X100" s="509">
        <v>0</v>
      </c>
      <c r="Y100" s="509">
        <v>0</v>
      </c>
      <c r="Z100" s="509">
        <v>0</v>
      </c>
      <c r="AA100" s="509">
        <v>0</v>
      </c>
      <c r="AB100" s="509">
        <v>0</v>
      </c>
      <c r="AC100" s="509">
        <v>0</v>
      </c>
      <c r="AD100" s="509">
        <v>0</v>
      </c>
      <c r="AE100" s="509">
        <v>0</v>
      </c>
      <c r="AF100" s="509">
        <v>0</v>
      </c>
      <c r="AG100" s="509">
        <v>0</v>
      </c>
      <c r="AH100" s="509">
        <v>0</v>
      </c>
      <c r="AI100" s="509">
        <v>551</v>
      </c>
      <c r="AJ100" s="509">
        <v>746</v>
      </c>
      <c r="AK100" s="509">
        <v>1179</v>
      </c>
      <c r="AL100" s="509">
        <v>1611</v>
      </c>
      <c r="AM100" s="509">
        <v>1813</v>
      </c>
      <c r="AN100" s="509">
        <v>1885</v>
      </c>
      <c r="AO100" s="509">
        <v>1892</v>
      </c>
      <c r="AP100" s="509">
        <v>1832</v>
      </c>
      <c r="AQ100" s="509">
        <v>1578</v>
      </c>
      <c r="AR100" s="509">
        <v>1249</v>
      </c>
      <c r="AS100" s="509">
        <v>1031</v>
      </c>
      <c r="AT100" s="509">
        <v>1007</v>
      </c>
      <c r="AU100" s="509">
        <v>1441</v>
      </c>
      <c r="AV100" s="509">
        <v>1753</v>
      </c>
      <c r="AW100" s="509">
        <v>1790</v>
      </c>
      <c r="AX100" s="509">
        <v>1800</v>
      </c>
      <c r="AY100" s="509">
        <v>1659</v>
      </c>
      <c r="AZ100" s="509">
        <v>1461</v>
      </c>
      <c r="BA100" s="509">
        <v>0</v>
      </c>
      <c r="BB100" s="509">
        <v>0</v>
      </c>
      <c r="BC100" s="509">
        <v>0</v>
      </c>
      <c r="BD100" s="509">
        <v>0</v>
      </c>
      <c r="BE100" s="509">
        <v>0</v>
      </c>
      <c r="BF100" s="509">
        <v>0</v>
      </c>
      <c r="BG100" s="509">
        <v>0</v>
      </c>
      <c r="BH100" s="509">
        <v>0</v>
      </c>
      <c r="BI100" s="509">
        <v>0</v>
      </c>
      <c r="BJ100" s="509">
        <v>0</v>
      </c>
      <c r="BK100" s="509">
        <v>0</v>
      </c>
      <c r="BL100" s="509">
        <v>0</v>
      </c>
      <c r="BM100" s="509">
        <v>0</v>
      </c>
      <c r="BN100" s="509">
        <v>0</v>
      </c>
      <c r="BO100" s="509">
        <v>0</v>
      </c>
      <c r="BP100" s="509">
        <v>0</v>
      </c>
      <c r="BQ100" s="509">
        <v>0</v>
      </c>
      <c r="BR100" s="509">
        <v>0</v>
      </c>
      <c r="BS100" s="509">
        <v>0</v>
      </c>
      <c r="BT100" s="509">
        <v>0</v>
      </c>
      <c r="BU100" s="509">
        <v>0</v>
      </c>
      <c r="BV100" s="509">
        <v>0</v>
      </c>
      <c r="BW100" s="509">
        <v>0</v>
      </c>
      <c r="BX100" s="484">
        <v>0</v>
      </c>
      <c r="BY100" s="484">
        <v>0</v>
      </c>
      <c r="BZ100" s="484">
        <v>0</v>
      </c>
      <c r="CA100" s="484">
        <v>0</v>
      </c>
      <c r="CB100" s="484">
        <v>0</v>
      </c>
      <c r="CC100" s="484">
        <v>0</v>
      </c>
      <c r="CD100" s="484">
        <v>0</v>
      </c>
      <c r="CE100" s="484">
        <v>0</v>
      </c>
      <c r="CF100" s="484">
        <v>0</v>
      </c>
      <c r="CG100" s="485">
        <v>0</v>
      </c>
    </row>
    <row r="101" spans="1:85" x14ac:dyDescent="0.35">
      <c r="A101" s="506"/>
      <c r="B101" s="201" t="s">
        <v>886</v>
      </c>
      <c r="D101" s="509">
        <v>0</v>
      </c>
      <c r="E101" s="509">
        <v>0</v>
      </c>
      <c r="F101" s="509">
        <v>0</v>
      </c>
      <c r="G101" s="509">
        <v>0</v>
      </c>
      <c r="H101" s="509">
        <v>0</v>
      </c>
      <c r="I101" s="509">
        <v>0</v>
      </c>
      <c r="J101" s="509">
        <v>0</v>
      </c>
      <c r="K101" s="509">
        <v>0</v>
      </c>
      <c r="L101" s="509">
        <v>0</v>
      </c>
      <c r="M101" s="509">
        <v>0</v>
      </c>
      <c r="N101" s="509">
        <v>0</v>
      </c>
      <c r="O101" s="509">
        <v>0</v>
      </c>
      <c r="P101" s="509">
        <v>0</v>
      </c>
      <c r="Q101" s="509">
        <v>0</v>
      </c>
      <c r="R101" s="509">
        <v>0</v>
      </c>
      <c r="S101" s="509">
        <v>0</v>
      </c>
      <c r="T101" s="509">
        <v>0</v>
      </c>
      <c r="U101" s="509">
        <v>0</v>
      </c>
      <c r="V101" s="509">
        <v>0</v>
      </c>
      <c r="W101" s="509">
        <v>0</v>
      </c>
      <c r="X101" s="509">
        <v>0</v>
      </c>
      <c r="Y101" s="509">
        <v>0</v>
      </c>
      <c r="Z101" s="509">
        <v>0</v>
      </c>
      <c r="AA101" s="509">
        <v>0</v>
      </c>
      <c r="AB101" s="509">
        <v>0</v>
      </c>
      <c r="AC101" s="509">
        <v>0</v>
      </c>
      <c r="AD101" s="509">
        <v>0</v>
      </c>
      <c r="AE101" s="509">
        <v>0</v>
      </c>
      <c r="AF101" s="509">
        <v>0</v>
      </c>
      <c r="AG101" s="509">
        <v>0</v>
      </c>
      <c r="AH101" s="509">
        <v>0</v>
      </c>
      <c r="AI101" s="509">
        <v>1723</v>
      </c>
      <c r="AJ101" s="509">
        <v>1694</v>
      </c>
      <c r="AK101" s="509">
        <v>1738</v>
      </c>
      <c r="AL101" s="509">
        <v>1781</v>
      </c>
      <c r="AM101" s="509">
        <v>1651</v>
      </c>
      <c r="AN101" s="509">
        <v>1683</v>
      </c>
      <c r="AO101" s="509">
        <v>1717</v>
      </c>
      <c r="AP101" s="509">
        <v>1722</v>
      </c>
      <c r="AQ101" s="509">
        <v>1727</v>
      </c>
      <c r="AR101" s="509">
        <v>1719</v>
      </c>
      <c r="AS101" s="509">
        <v>1607</v>
      </c>
      <c r="AT101" s="509">
        <v>1675</v>
      </c>
      <c r="AU101" s="509">
        <v>1575</v>
      </c>
      <c r="AV101" s="509">
        <v>1643</v>
      </c>
      <c r="AW101" s="509">
        <v>1736</v>
      </c>
      <c r="AX101" s="509">
        <v>1765</v>
      </c>
      <c r="AY101" s="509">
        <v>1781</v>
      </c>
      <c r="AZ101" s="509">
        <v>1764</v>
      </c>
      <c r="BA101" s="509">
        <v>1705</v>
      </c>
      <c r="BB101" s="509">
        <v>1643</v>
      </c>
      <c r="BC101" s="509">
        <v>1620</v>
      </c>
      <c r="BD101" s="509">
        <v>1671</v>
      </c>
      <c r="BE101" s="509">
        <v>1750</v>
      </c>
      <c r="BF101" s="509">
        <v>1776</v>
      </c>
      <c r="BG101" s="509">
        <v>911</v>
      </c>
      <c r="BH101" s="509">
        <v>12</v>
      </c>
      <c r="BI101" s="509">
        <v>11</v>
      </c>
      <c r="BJ101" s="509">
        <v>12</v>
      </c>
      <c r="BK101" s="509">
        <v>12</v>
      </c>
      <c r="BL101" s="509">
        <v>11</v>
      </c>
      <c r="BM101" s="509">
        <v>10</v>
      </c>
      <c r="BN101" s="509">
        <v>0</v>
      </c>
      <c r="BO101" s="509">
        <v>0</v>
      </c>
      <c r="BP101" s="509">
        <v>0</v>
      </c>
      <c r="BQ101" s="509">
        <v>0</v>
      </c>
      <c r="BR101" s="509">
        <v>0</v>
      </c>
      <c r="BS101" s="509">
        <v>0</v>
      </c>
      <c r="BT101" s="509">
        <v>0</v>
      </c>
      <c r="BU101" s="509">
        <v>0</v>
      </c>
      <c r="BV101" s="509">
        <v>0</v>
      </c>
      <c r="BW101" s="509">
        <v>0</v>
      </c>
      <c r="BX101" s="484">
        <v>0</v>
      </c>
      <c r="BY101" s="484">
        <v>0</v>
      </c>
      <c r="BZ101" s="484">
        <v>0</v>
      </c>
      <c r="CA101" s="484">
        <v>0</v>
      </c>
      <c r="CB101" s="484">
        <v>0</v>
      </c>
      <c r="CC101" s="484">
        <v>0</v>
      </c>
      <c r="CD101" s="484">
        <v>0</v>
      </c>
      <c r="CE101" s="484">
        <v>0</v>
      </c>
      <c r="CF101" s="484">
        <v>0</v>
      </c>
      <c r="CG101" s="485">
        <v>0</v>
      </c>
    </row>
    <row r="102" spans="1:85" x14ac:dyDescent="0.35">
      <c r="A102" s="42"/>
      <c r="B102" s="201" t="s">
        <v>797</v>
      </c>
      <c r="D102" s="509">
        <v>0</v>
      </c>
      <c r="E102" s="509">
        <v>0</v>
      </c>
      <c r="F102" s="509">
        <v>0</v>
      </c>
      <c r="G102" s="509">
        <v>0</v>
      </c>
      <c r="H102" s="509">
        <v>0</v>
      </c>
      <c r="I102" s="509">
        <v>0</v>
      </c>
      <c r="J102" s="509">
        <v>0</v>
      </c>
      <c r="K102" s="509">
        <v>0</v>
      </c>
      <c r="L102" s="509">
        <v>0</v>
      </c>
      <c r="M102" s="509">
        <v>0</v>
      </c>
      <c r="N102" s="509">
        <v>0</v>
      </c>
      <c r="O102" s="509">
        <v>0</v>
      </c>
      <c r="P102" s="509">
        <v>0</v>
      </c>
      <c r="Q102" s="509">
        <v>0</v>
      </c>
      <c r="R102" s="509">
        <v>0</v>
      </c>
      <c r="S102" s="509">
        <v>0</v>
      </c>
      <c r="T102" s="509">
        <v>0</v>
      </c>
      <c r="U102" s="509">
        <v>0</v>
      </c>
      <c r="V102" s="509">
        <v>0</v>
      </c>
      <c r="W102" s="509">
        <v>0</v>
      </c>
      <c r="X102" s="509">
        <v>0</v>
      </c>
      <c r="Y102" s="509">
        <v>0</v>
      </c>
      <c r="Z102" s="509">
        <v>0</v>
      </c>
      <c r="AA102" s="509">
        <v>0</v>
      </c>
      <c r="AB102" s="509">
        <v>0</v>
      </c>
      <c r="AC102" s="509">
        <v>0</v>
      </c>
      <c r="AD102" s="509">
        <v>0</v>
      </c>
      <c r="AE102" s="509">
        <v>0</v>
      </c>
      <c r="AF102" s="509">
        <v>0</v>
      </c>
      <c r="AG102" s="509">
        <v>0</v>
      </c>
      <c r="AH102" s="509">
        <v>0</v>
      </c>
      <c r="AI102" s="509">
        <v>207</v>
      </c>
      <c r="AJ102" s="509">
        <v>205</v>
      </c>
      <c r="AK102" s="509">
        <v>221</v>
      </c>
      <c r="AL102" s="509">
        <v>240</v>
      </c>
      <c r="AM102" s="509">
        <v>241</v>
      </c>
      <c r="AN102" s="509">
        <v>273</v>
      </c>
      <c r="AO102" s="509">
        <v>301</v>
      </c>
      <c r="AP102" s="509">
        <v>327</v>
      </c>
      <c r="AQ102" s="509">
        <v>352</v>
      </c>
      <c r="AR102" s="509">
        <v>247</v>
      </c>
      <c r="AS102" s="509">
        <v>290</v>
      </c>
      <c r="AT102" s="509">
        <v>330</v>
      </c>
      <c r="AU102" s="509">
        <v>375</v>
      </c>
      <c r="AV102" s="509">
        <v>425</v>
      </c>
      <c r="AW102" s="509">
        <v>527</v>
      </c>
      <c r="AX102" s="509">
        <v>618</v>
      </c>
      <c r="AY102" s="509">
        <v>739</v>
      </c>
      <c r="AZ102" s="509">
        <v>786</v>
      </c>
      <c r="BA102" s="509">
        <v>849</v>
      </c>
      <c r="BB102" s="509">
        <v>898</v>
      </c>
      <c r="BC102" s="509">
        <v>932</v>
      </c>
      <c r="BD102" s="509">
        <v>994</v>
      </c>
      <c r="BE102" s="509">
        <v>1048</v>
      </c>
      <c r="BF102" s="509">
        <v>1091</v>
      </c>
      <c r="BG102" s="509">
        <v>1121</v>
      </c>
      <c r="BH102" s="509">
        <v>1137</v>
      </c>
      <c r="BI102" s="509">
        <v>1139</v>
      </c>
      <c r="BJ102" s="509">
        <v>1142</v>
      </c>
      <c r="BK102" s="509">
        <v>1133</v>
      </c>
      <c r="BL102" s="509">
        <v>1128</v>
      </c>
      <c r="BM102" s="509">
        <v>1099</v>
      </c>
      <c r="BN102" s="509">
        <v>0</v>
      </c>
      <c r="BO102" s="509">
        <v>0</v>
      </c>
      <c r="BP102" s="509">
        <v>0</v>
      </c>
      <c r="BQ102" s="509">
        <v>0</v>
      </c>
      <c r="BR102" s="509">
        <v>0</v>
      </c>
      <c r="BS102" s="509">
        <v>0</v>
      </c>
      <c r="BT102" s="509">
        <v>0</v>
      </c>
      <c r="BU102" s="509">
        <v>0</v>
      </c>
      <c r="BV102" s="509">
        <v>0</v>
      </c>
      <c r="BW102" s="509">
        <v>0</v>
      </c>
      <c r="BX102" s="484">
        <v>0</v>
      </c>
      <c r="BY102" s="484">
        <v>0</v>
      </c>
      <c r="BZ102" s="484">
        <v>0</v>
      </c>
      <c r="CA102" s="484">
        <v>0</v>
      </c>
      <c r="CB102" s="484">
        <v>0</v>
      </c>
      <c r="CC102" s="484">
        <v>0</v>
      </c>
      <c r="CD102" s="484">
        <v>0</v>
      </c>
      <c r="CE102" s="484">
        <v>0</v>
      </c>
      <c r="CF102" s="484">
        <v>0</v>
      </c>
      <c r="CG102" s="485">
        <v>0</v>
      </c>
    </row>
    <row r="103" spans="1:85" x14ac:dyDescent="0.35">
      <c r="A103" s="42"/>
      <c r="B103" s="201" t="s">
        <v>887</v>
      </c>
      <c r="D103" s="509">
        <v>0</v>
      </c>
      <c r="E103" s="509">
        <v>0</v>
      </c>
      <c r="F103" s="509">
        <v>0</v>
      </c>
      <c r="G103" s="509">
        <v>0</v>
      </c>
      <c r="H103" s="509">
        <v>0</v>
      </c>
      <c r="I103" s="509">
        <v>0</v>
      </c>
      <c r="J103" s="509">
        <v>0</v>
      </c>
      <c r="K103" s="509">
        <v>0</v>
      </c>
      <c r="L103" s="509">
        <v>0</v>
      </c>
      <c r="M103" s="509">
        <v>0</v>
      </c>
      <c r="N103" s="509">
        <v>0</v>
      </c>
      <c r="O103" s="509">
        <v>0</v>
      </c>
      <c r="P103" s="509">
        <v>0</v>
      </c>
      <c r="Q103" s="509">
        <v>0</v>
      </c>
      <c r="R103" s="509">
        <v>0</v>
      </c>
      <c r="S103" s="509">
        <v>0</v>
      </c>
      <c r="T103" s="509">
        <v>0</v>
      </c>
      <c r="U103" s="509">
        <v>0</v>
      </c>
      <c r="V103" s="509">
        <v>0</v>
      </c>
      <c r="W103" s="509">
        <v>0</v>
      </c>
      <c r="X103" s="509">
        <v>0</v>
      </c>
      <c r="Y103" s="509">
        <v>0</v>
      </c>
      <c r="Z103" s="509">
        <v>0</v>
      </c>
      <c r="AA103" s="509">
        <v>0</v>
      </c>
      <c r="AB103" s="509">
        <v>0</v>
      </c>
      <c r="AC103" s="509">
        <v>0</v>
      </c>
      <c r="AD103" s="509">
        <v>0</v>
      </c>
      <c r="AE103" s="509">
        <v>0</v>
      </c>
      <c r="AF103" s="509">
        <v>0</v>
      </c>
      <c r="AG103" s="509">
        <v>0</v>
      </c>
      <c r="AH103" s="509">
        <v>0</v>
      </c>
      <c r="AI103" s="509">
        <v>306</v>
      </c>
      <c r="AJ103" s="509">
        <v>316</v>
      </c>
      <c r="AK103" s="509">
        <v>369</v>
      </c>
      <c r="AL103" s="509">
        <v>415</v>
      </c>
      <c r="AM103" s="509">
        <v>449</v>
      </c>
      <c r="AN103" s="509">
        <v>492</v>
      </c>
      <c r="AO103" s="509">
        <v>575</v>
      </c>
      <c r="AP103" s="509">
        <v>602</v>
      </c>
      <c r="AQ103" s="509">
        <v>629</v>
      </c>
      <c r="AR103" s="509">
        <v>694</v>
      </c>
      <c r="AS103" s="509">
        <v>756</v>
      </c>
      <c r="AT103" s="509">
        <v>793</v>
      </c>
      <c r="AU103" s="509">
        <v>871</v>
      </c>
      <c r="AV103" s="509">
        <v>957</v>
      </c>
      <c r="AW103" s="509">
        <v>1013</v>
      </c>
      <c r="AX103" s="509">
        <v>1039</v>
      </c>
      <c r="AY103" s="509">
        <v>1056</v>
      </c>
      <c r="AZ103" s="509">
        <v>1059</v>
      </c>
      <c r="BA103" s="509">
        <v>995</v>
      </c>
      <c r="BB103" s="509">
        <v>949</v>
      </c>
      <c r="BC103" s="509">
        <v>931</v>
      </c>
      <c r="BD103" s="509">
        <v>913</v>
      </c>
      <c r="BE103" s="509">
        <v>886</v>
      </c>
      <c r="BF103" s="509">
        <v>857</v>
      </c>
      <c r="BG103" s="509">
        <v>841</v>
      </c>
      <c r="BH103" s="509">
        <v>805</v>
      </c>
      <c r="BI103" s="509">
        <v>780</v>
      </c>
      <c r="BJ103" s="509">
        <v>771</v>
      </c>
      <c r="BK103" s="509">
        <v>750</v>
      </c>
      <c r="BL103" s="509">
        <v>735</v>
      </c>
      <c r="BM103" s="509">
        <v>693</v>
      </c>
      <c r="BN103" s="509">
        <v>0</v>
      </c>
      <c r="BO103" s="509">
        <v>0</v>
      </c>
      <c r="BP103" s="509">
        <v>0</v>
      </c>
      <c r="BQ103" s="509">
        <v>0</v>
      </c>
      <c r="BR103" s="509">
        <v>0</v>
      </c>
      <c r="BS103" s="509">
        <v>0</v>
      </c>
      <c r="BT103" s="509">
        <v>0</v>
      </c>
      <c r="BU103" s="509">
        <v>0</v>
      </c>
      <c r="BV103" s="509">
        <v>0</v>
      </c>
      <c r="BW103" s="509">
        <v>0</v>
      </c>
      <c r="BX103" s="484">
        <v>0</v>
      </c>
      <c r="BY103" s="484">
        <v>0</v>
      </c>
      <c r="BZ103" s="484">
        <v>0</v>
      </c>
      <c r="CA103" s="484">
        <v>0</v>
      </c>
      <c r="CB103" s="484">
        <v>0</v>
      </c>
      <c r="CC103" s="484">
        <v>0</v>
      </c>
      <c r="CD103" s="484">
        <v>0</v>
      </c>
      <c r="CE103" s="484">
        <v>0</v>
      </c>
      <c r="CF103" s="484">
        <v>0</v>
      </c>
      <c r="CG103" s="485">
        <v>0</v>
      </c>
    </row>
    <row r="104" spans="1:85" x14ac:dyDescent="0.35">
      <c r="A104" s="42"/>
      <c r="B104" s="201" t="s">
        <v>896</v>
      </c>
      <c r="D104" s="509">
        <v>0</v>
      </c>
      <c r="E104" s="509">
        <v>0</v>
      </c>
      <c r="F104" s="509">
        <v>0</v>
      </c>
      <c r="G104" s="509">
        <v>0</v>
      </c>
      <c r="H104" s="509">
        <v>0</v>
      </c>
      <c r="I104" s="509">
        <v>0</v>
      </c>
      <c r="J104" s="509">
        <v>0</v>
      </c>
      <c r="K104" s="509">
        <v>0</v>
      </c>
      <c r="L104" s="509">
        <v>0</v>
      </c>
      <c r="M104" s="509">
        <v>0</v>
      </c>
      <c r="N104" s="509">
        <v>0</v>
      </c>
      <c r="O104" s="509">
        <v>0</v>
      </c>
      <c r="P104" s="509">
        <v>0</v>
      </c>
      <c r="Q104" s="509">
        <v>0</v>
      </c>
      <c r="R104" s="509">
        <v>0</v>
      </c>
      <c r="S104" s="509">
        <v>0</v>
      </c>
      <c r="T104" s="509">
        <v>0</v>
      </c>
      <c r="U104" s="509">
        <v>0</v>
      </c>
      <c r="V104" s="509">
        <v>0</v>
      </c>
      <c r="W104" s="509">
        <v>0</v>
      </c>
      <c r="X104" s="509">
        <v>0</v>
      </c>
      <c r="Y104" s="509">
        <v>0</v>
      </c>
      <c r="Z104" s="509">
        <v>0</v>
      </c>
      <c r="AA104" s="509">
        <v>0</v>
      </c>
      <c r="AB104" s="509">
        <v>0</v>
      </c>
      <c r="AC104" s="509">
        <v>0</v>
      </c>
      <c r="AD104" s="509">
        <v>0</v>
      </c>
      <c r="AE104" s="509">
        <v>0</v>
      </c>
      <c r="AF104" s="509">
        <v>0</v>
      </c>
      <c r="AG104" s="509">
        <v>0</v>
      </c>
      <c r="AH104" s="509">
        <v>0</v>
      </c>
      <c r="AI104" s="509">
        <v>51</v>
      </c>
      <c r="AJ104" s="509">
        <v>49</v>
      </c>
      <c r="AK104" s="509">
        <v>77</v>
      </c>
      <c r="AL104" s="509">
        <v>110</v>
      </c>
      <c r="AM104" s="509">
        <v>182</v>
      </c>
      <c r="AN104" s="509">
        <v>208</v>
      </c>
      <c r="AO104" s="509">
        <v>224</v>
      </c>
      <c r="AP104" s="509">
        <v>228</v>
      </c>
      <c r="AQ104" s="509">
        <v>231</v>
      </c>
      <c r="AR104" s="509">
        <v>180</v>
      </c>
      <c r="AS104" s="509">
        <v>293</v>
      </c>
      <c r="AT104" s="509">
        <v>319</v>
      </c>
      <c r="AU104" s="509">
        <v>331</v>
      </c>
      <c r="AV104" s="509">
        <v>401</v>
      </c>
      <c r="AW104" s="509">
        <v>446</v>
      </c>
      <c r="AX104" s="509">
        <v>425</v>
      </c>
      <c r="AY104" s="509">
        <v>422</v>
      </c>
      <c r="AZ104" s="509">
        <v>444</v>
      </c>
      <c r="BA104" s="509">
        <v>394</v>
      </c>
      <c r="BB104" s="509">
        <v>345</v>
      </c>
      <c r="BC104" s="509">
        <v>339</v>
      </c>
      <c r="BD104" s="509">
        <v>323</v>
      </c>
      <c r="BE104" s="509">
        <v>301</v>
      </c>
      <c r="BF104" s="509">
        <v>265</v>
      </c>
      <c r="BG104" s="509">
        <v>256</v>
      </c>
      <c r="BH104" s="509">
        <v>233</v>
      </c>
      <c r="BI104" s="509">
        <v>212</v>
      </c>
      <c r="BJ104" s="509">
        <v>211</v>
      </c>
      <c r="BK104" s="509">
        <v>222</v>
      </c>
      <c r="BL104" s="509">
        <v>214</v>
      </c>
      <c r="BM104" s="509">
        <v>133</v>
      </c>
      <c r="BN104" s="509">
        <v>0</v>
      </c>
      <c r="BO104" s="509">
        <v>0</v>
      </c>
      <c r="BP104" s="509">
        <v>0</v>
      </c>
      <c r="BQ104" s="509">
        <v>0</v>
      </c>
      <c r="BR104" s="509">
        <v>0</v>
      </c>
      <c r="BS104" s="509">
        <v>0</v>
      </c>
      <c r="BT104" s="509">
        <v>0</v>
      </c>
      <c r="BU104" s="509">
        <v>0</v>
      </c>
      <c r="BV104" s="509">
        <v>0</v>
      </c>
      <c r="BW104" s="509">
        <v>0</v>
      </c>
      <c r="BX104" s="484">
        <v>0</v>
      </c>
      <c r="BY104" s="484">
        <v>0</v>
      </c>
      <c r="BZ104" s="484">
        <v>0</v>
      </c>
      <c r="CA104" s="484">
        <v>0</v>
      </c>
      <c r="CB104" s="484">
        <v>0</v>
      </c>
      <c r="CC104" s="484">
        <v>0</v>
      </c>
      <c r="CD104" s="484">
        <v>0</v>
      </c>
      <c r="CE104" s="484">
        <v>0</v>
      </c>
      <c r="CF104" s="484">
        <v>0</v>
      </c>
      <c r="CG104" s="485">
        <v>0</v>
      </c>
    </row>
    <row r="105" spans="1:85" ht="16" thickBot="1" x14ac:dyDescent="0.4">
      <c r="A105" s="119"/>
      <c r="B105" s="647"/>
      <c r="C105" s="513"/>
      <c r="D105" s="514"/>
      <c r="E105" s="514"/>
      <c r="F105" s="514"/>
      <c r="G105" s="514"/>
      <c r="H105" s="514"/>
      <c r="I105" s="514"/>
      <c r="J105" s="514"/>
      <c r="K105" s="514"/>
      <c r="L105" s="514"/>
      <c r="M105" s="514"/>
      <c r="N105" s="514"/>
      <c r="O105" s="514"/>
      <c r="P105" s="514"/>
      <c r="Q105" s="514"/>
      <c r="R105" s="514"/>
      <c r="S105" s="514"/>
      <c r="T105" s="514"/>
      <c r="U105" s="514"/>
      <c r="V105" s="514"/>
      <c r="W105" s="514"/>
      <c r="X105" s="514"/>
      <c r="Y105" s="514"/>
      <c r="Z105" s="514"/>
      <c r="AA105" s="514"/>
      <c r="AB105" s="514"/>
      <c r="AC105" s="514"/>
      <c r="AD105" s="514"/>
      <c r="AE105" s="514"/>
      <c r="AF105" s="514"/>
      <c r="AG105" s="514"/>
      <c r="AH105" s="514"/>
      <c r="AI105" s="514"/>
      <c r="AJ105" s="514"/>
      <c r="AK105" s="514"/>
      <c r="AL105" s="514"/>
      <c r="AM105" s="514"/>
      <c r="AN105" s="514"/>
      <c r="AO105" s="514"/>
      <c r="AP105" s="514"/>
      <c r="AQ105" s="514"/>
      <c r="AR105" s="514"/>
      <c r="AS105" s="514"/>
      <c r="AT105" s="514"/>
      <c r="AU105" s="514"/>
      <c r="AV105" s="514"/>
      <c r="AW105" s="514"/>
      <c r="AX105" s="514"/>
      <c r="AY105" s="514"/>
      <c r="AZ105" s="514"/>
      <c r="BA105" s="514"/>
      <c r="BB105" s="514"/>
      <c r="BC105" s="514"/>
      <c r="BD105" s="514"/>
      <c r="BE105" s="514"/>
      <c r="BF105" s="514"/>
      <c r="BG105" s="514"/>
      <c r="BH105" s="514"/>
      <c r="BI105" s="514"/>
      <c r="BJ105" s="514"/>
      <c r="BK105" s="514"/>
      <c r="BL105" s="514"/>
      <c r="BM105" s="514"/>
      <c r="BN105" s="514"/>
      <c r="BO105" s="514"/>
      <c r="BP105" s="514"/>
      <c r="BQ105" s="514"/>
      <c r="BR105" s="514"/>
      <c r="BS105" s="514"/>
      <c r="BT105" s="514"/>
      <c r="BU105" s="514"/>
      <c r="BV105" s="514"/>
      <c r="BW105" s="514"/>
      <c r="BX105" s="514"/>
      <c r="BY105" s="514"/>
      <c r="BZ105" s="514"/>
      <c r="CA105" s="514"/>
      <c r="CB105" s="514"/>
      <c r="CC105" s="514"/>
      <c r="CD105" s="514"/>
      <c r="CE105" s="514"/>
      <c r="CF105" s="514"/>
      <c r="CG105" s="515"/>
    </row>
  </sheetData>
  <hyperlinks>
    <hyperlink ref="B1" location="Notes!A1" display="Information relating to this table can be found in the 'Notes' tab" xr:uid="{CC26C167-018B-44C2-847F-3B03280432A0}"/>
    <hyperlink ref="A1" location="Contents!A1" display="Contents page" xr:uid="{E1469A98-9869-4A79-A3C4-844A111EFF20}"/>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4EC87-7A7B-46A8-9AE8-7143E5AF2ADA}">
  <dimension ref="A1:CG15"/>
  <sheetViews>
    <sheetView zoomScale="70" zoomScaleNormal="70" workbookViewId="0">
      <pane xSplit="3" topLeftCell="D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475" customWidth="1"/>
    <col min="76" max="84" width="12.54296875" style="439" customWidth="1"/>
    <col min="85" max="85" width="10.54296875" style="439" bestFit="1" customWidth="1"/>
    <col min="86" max="16384" width="9" style="439"/>
  </cols>
  <sheetData>
    <row r="1" spans="1:85" s="437" customFormat="1" ht="25.5" customHeight="1" thickBot="1" x14ac:dyDescent="0.3">
      <c r="A1" s="32" t="s">
        <v>46</v>
      </c>
      <c r="B1" s="114" t="s">
        <v>208</v>
      </c>
      <c r="C1" s="115"/>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76"/>
      <c r="BW1" s="476"/>
      <c r="BX1" s="476"/>
    </row>
    <row r="2" spans="1:85" ht="15.75" customHeight="1" x14ac:dyDescent="0.35">
      <c r="A2" s="36" t="s">
        <v>209</v>
      </c>
      <c r="B2" s="37" t="s">
        <v>897</v>
      </c>
      <c r="C2" s="438"/>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41"/>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6.25" customHeight="1" x14ac:dyDescent="0.35">
      <c r="A4" s="94"/>
      <c r="B4" s="107" t="s">
        <v>260</v>
      </c>
      <c r="C4" s="107"/>
      <c r="D4" s="508">
        <f t="shared" ref="D4:AE4" si="0">SUM(D5:D6)</f>
        <v>0</v>
      </c>
      <c r="E4" s="508">
        <f t="shared" si="0"/>
        <v>0</v>
      </c>
      <c r="F4" s="508">
        <f t="shared" si="0"/>
        <v>0</v>
      </c>
      <c r="G4" s="508">
        <f t="shared" si="0"/>
        <v>0</v>
      </c>
      <c r="H4" s="508">
        <f t="shared" si="0"/>
        <v>0</v>
      </c>
      <c r="I4" s="508">
        <f t="shared" si="0"/>
        <v>0</v>
      </c>
      <c r="J4" s="508">
        <f t="shared" si="0"/>
        <v>0</v>
      </c>
      <c r="K4" s="508">
        <f t="shared" si="0"/>
        <v>0</v>
      </c>
      <c r="L4" s="508">
        <f t="shared" si="0"/>
        <v>0</v>
      </c>
      <c r="M4" s="508">
        <f t="shared" si="0"/>
        <v>0</v>
      </c>
      <c r="N4" s="508">
        <f t="shared" si="0"/>
        <v>0</v>
      </c>
      <c r="O4" s="508">
        <f t="shared" si="0"/>
        <v>0</v>
      </c>
      <c r="P4" s="508">
        <f t="shared" si="0"/>
        <v>0</v>
      </c>
      <c r="Q4" s="508">
        <f t="shared" si="0"/>
        <v>0</v>
      </c>
      <c r="R4" s="508">
        <f t="shared" si="0"/>
        <v>0</v>
      </c>
      <c r="S4" s="508">
        <f t="shared" si="0"/>
        <v>0</v>
      </c>
      <c r="T4" s="508">
        <f t="shared" si="0"/>
        <v>0</v>
      </c>
      <c r="U4" s="508">
        <f t="shared" si="0"/>
        <v>0</v>
      </c>
      <c r="V4" s="508">
        <f t="shared" si="0"/>
        <v>0</v>
      </c>
      <c r="W4" s="508">
        <f t="shared" si="0"/>
        <v>0</v>
      </c>
      <c r="X4" s="508">
        <f t="shared" si="0"/>
        <v>0</v>
      </c>
      <c r="Y4" s="508">
        <f t="shared" si="0"/>
        <v>0</v>
      </c>
      <c r="Z4" s="508">
        <f t="shared" si="0"/>
        <v>40</v>
      </c>
      <c r="AA4" s="508">
        <f t="shared" si="0"/>
        <v>42</v>
      </c>
      <c r="AB4" s="508">
        <f t="shared" si="0"/>
        <v>42</v>
      </c>
      <c r="AC4" s="508">
        <f t="shared" si="0"/>
        <v>42</v>
      </c>
      <c r="AD4" s="508">
        <f t="shared" si="0"/>
        <v>47</v>
      </c>
      <c r="AE4" s="508">
        <f t="shared" si="0"/>
        <v>55</v>
      </c>
      <c r="AF4" s="508">
        <v>1.9</v>
      </c>
      <c r="AG4" s="508">
        <v>2.9</v>
      </c>
      <c r="AH4" s="508">
        <f t="shared" ref="AH4:BM4" si="1">SUM(AH5:AH6)</f>
        <v>105</v>
      </c>
      <c r="AI4" s="508">
        <f t="shared" si="1"/>
        <v>125</v>
      </c>
      <c r="AJ4" s="508">
        <f t="shared" si="1"/>
        <v>149</v>
      </c>
      <c r="AK4" s="508">
        <f t="shared" si="1"/>
        <v>158</v>
      </c>
      <c r="AL4" s="508">
        <f t="shared" si="1"/>
        <v>152</v>
      </c>
      <c r="AM4" s="508">
        <f t="shared" si="1"/>
        <v>141</v>
      </c>
      <c r="AN4" s="508">
        <f t="shared" si="1"/>
        <v>161</v>
      </c>
      <c r="AO4" s="508">
        <f t="shared" si="1"/>
        <v>164</v>
      </c>
      <c r="AP4" s="508">
        <f t="shared" si="1"/>
        <v>168.30699999999999</v>
      </c>
      <c r="AQ4" s="508">
        <f t="shared" si="1"/>
        <v>243.74600000000001</v>
      </c>
      <c r="AR4" s="508">
        <f t="shared" si="1"/>
        <v>276.87</v>
      </c>
      <c r="AS4" s="508">
        <f t="shared" si="1"/>
        <v>316.30900000000003</v>
      </c>
      <c r="AT4" s="508">
        <f t="shared" si="1"/>
        <v>347.66500000000002</v>
      </c>
      <c r="AU4" s="508">
        <f t="shared" si="1"/>
        <v>438.95100000000002</v>
      </c>
      <c r="AV4" s="508">
        <f t="shared" si="1"/>
        <v>465.5</v>
      </c>
      <c r="AW4" s="508">
        <f t="shared" si="1"/>
        <v>449</v>
      </c>
      <c r="AX4" s="508">
        <f t="shared" si="1"/>
        <v>507</v>
      </c>
      <c r="AY4" s="508">
        <f t="shared" si="1"/>
        <v>552.85699999999997</v>
      </c>
      <c r="AZ4" s="508">
        <f t="shared" si="1"/>
        <v>373.52500000000003</v>
      </c>
      <c r="BA4" s="508">
        <f t="shared" si="1"/>
        <v>537.76300000000003</v>
      </c>
      <c r="BB4" s="508">
        <f t="shared" si="1"/>
        <v>591.26400000000001</v>
      </c>
      <c r="BC4" s="508">
        <f t="shared" si="1"/>
        <v>673.26800000000003</v>
      </c>
      <c r="BD4" s="508">
        <f t="shared" si="1"/>
        <v>692.71299999999997</v>
      </c>
      <c r="BE4" s="508">
        <f t="shared" si="1"/>
        <v>691.73578498647475</v>
      </c>
      <c r="BF4" s="508">
        <f t="shared" si="1"/>
        <v>792.49211571442549</v>
      </c>
      <c r="BG4" s="508">
        <f t="shared" si="1"/>
        <v>1162.6198373672</v>
      </c>
      <c r="BH4" s="508">
        <f t="shared" si="1"/>
        <v>1440.9349999999999</v>
      </c>
      <c r="BI4" s="508">
        <f t="shared" si="1"/>
        <v>1347.2803274026728</v>
      </c>
      <c r="BJ4" s="508">
        <f t="shared" si="1"/>
        <v>1488.3439635451134</v>
      </c>
      <c r="BK4" s="508">
        <f t="shared" si="1"/>
        <v>1869.8748913673235</v>
      </c>
      <c r="BL4" s="508">
        <f t="shared" si="1"/>
        <v>2270.3184372708433</v>
      </c>
      <c r="BM4" s="508">
        <f t="shared" si="1"/>
        <v>2370.7199062365353</v>
      </c>
      <c r="BN4" s="508">
        <f t="shared" ref="BN4:CG4" si="2">SUM(BN5:BN6)</f>
        <v>2477.7295703651862</v>
      </c>
      <c r="BO4" s="508">
        <f t="shared" si="2"/>
        <v>2560.4041284890704</v>
      </c>
      <c r="BP4" s="508">
        <f t="shared" si="2"/>
        <v>2640.3124609216825</v>
      </c>
      <c r="BQ4" s="508">
        <f t="shared" si="2"/>
        <v>2635.9920389899999</v>
      </c>
      <c r="BR4" s="508">
        <f t="shared" si="2"/>
        <v>2676.5560417199999</v>
      </c>
      <c r="BS4" s="508">
        <f t="shared" si="2"/>
        <v>2791.9409708199996</v>
      </c>
      <c r="BT4" s="508">
        <f t="shared" si="2"/>
        <v>2728.4577738399998</v>
      </c>
      <c r="BU4" s="508">
        <f t="shared" si="2"/>
        <v>2733.4229097900002</v>
      </c>
      <c r="BV4" s="508">
        <f t="shared" si="2"/>
        <v>2833.64452364</v>
      </c>
      <c r="BW4" s="508">
        <f t="shared" si="2"/>
        <v>2931.32425564</v>
      </c>
      <c r="BX4" s="480">
        <f t="shared" si="2"/>
        <v>2869.7453444999996</v>
      </c>
      <c r="BY4" s="480">
        <f t="shared" si="2"/>
        <v>2995.39539741</v>
      </c>
      <c r="BZ4" s="480">
        <f t="shared" si="2"/>
        <v>3081.6032029300004</v>
      </c>
      <c r="CA4" s="480">
        <f t="shared" si="2"/>
        <v>3235.19739949</v>
      </c>
      <c r="CB4" s="480">
        <f t="shared" si="2"/>
        <v>3409.4138137993336</v>
      </c>
      <c r="CC4" s="480">
        <f t="shared" si="2"/>
        <v>3537.2861436242933</v>
      </c>
      <c r="CD4" s="480">
        <f t="shared" si="2"/>
        <v>3642.0057614616849</v>
      </c>
      <c r="CE4" s="480">
        <f t="shared" si="2"/>
        <v>3753.3410050743523</v>
      </c>
      <c r="CF4" s="480">
        <f t="shared" si="2"/>
        <v>3854.1785349973948</v>
      </c>
      <c r="CG4" s="481">
        <f t="shared" si="2"/>
        <v>3969.3181306770684</v>
      </c>
    </row>
    <row r="5" spans="1:85" s="252" customFormat="1" ht="25.5" customHeight="1" x14ac:dyDescent="0.35">
      <c r="A5" s="510"/>
      <c r="B5" s="238" t="s">
        <v>387</v>
      </c>
      <c r="C5" s="238"/>
      <c r="D5" s="480">
        <v>0</v>
      </c>
      <c r="E5" s="480">
        <v>0</v>
      </c>
      <c r="F5" s="480">
        <v>0</v>
      </c>
      <c r="G5" s="480">
        <v>0</v>
      </c>
      <c r="H5" s="480">
        <v>0</v>
      </c>
      <c r="I5" s="480">
        <v>0</v>
      </c>
      <c r="J5" s="480">
        <v>0</v>
      </c>
      <c r="K5" s="480">
        <v>0</v>
      </c>
      <c r="L5" s="480">
        <v>0</v>
      </c>
      <c r="M5" s="480">
        <v>0</v>
      </c>
      <c r="N5" s="480">
        <v>0</v>
      </c>
      <c r="O5" s="480">
        <v>0</v>
      </c>
      <c r="P5" s="480">
        <v>0</v>
      </c>
      <c r="Q5" s="480">
        <v>0</v>
      </c>
      <c r="R5" s="480">
        <v>0</v>
      </c>
      <c r="S5" s="480">
        <v>0</v>
      </c>
      <c r="T5" s="480">
        <v>0</v>
      </c>
      <c r="U5" s="480">
        <v>0</v>
      </c>
      <c r="V5" s="480">
        <v>0</v>
      </c>
      <c r="W5" s="480">
        <v>0</v>
      </c>
      <c r="X5" s="480">
        <v>0</v>
      </c>
      <c r="Y5" s="480">
        <v>0</v>
      </c>
      <c r="Z5" s="480">
        <v>40</v>
      </c>
      <c r="AA5" s="480">
        <v>42</v>
      </c>
      <c r="AB5" s="480">
        <v>42</v>
      </c>
      <c r="AC5" s="480">
        <v>42</v>
      </c>
      <c r="AD5" s="480">
        <v>47</v>
      </c>
      <c r="AE5" s="480">
        <v>55</v>
      </c>
      <c r="AF5" s="480">
        <v>81</v>
      </c>
      <c r="AG5" s="480">
        <v>92</v>
      </c>
      <c r="AH5" s="480">
        <v>105</v>
      </c>
      <c r="AI5" s="480">
        <v>125</v>
      </c>
      <c r="AJ5" s="480">
        <v>149</v>
      </c>
      <c r="AK5" s="480">
        <v>158</v>
      </c>
      <c r="AL5" s="480">
        <v>152</v>
      </c>
      <c r="AM5" s="480">
        <v>141</v>
      </c>
      <c r="AN5" s="480">
        <v>161</v>
      </c>
      <c r="AO5" s="480">
        <v>164</v>
      </c>
      <c r="AP5" s="480">
        <v>168.30699999999999</v>
      </c>
      <c r="AQ5" s="480">
        <v>50.746000000000002</v>
      </c>
      <c r="AR5" s="480">
        <v>26.87</v>
      </c>
      <c r="AS5" s="480">
        <v>30.309000000000001</v>
      </c>
      <c r="AT5" s="480">
        <v>33.664999999999999</v>
      </c>
      <c r="AU5" s="480">
        <v>30.951000000000001</v>
      </c>
      <c r="AV5" s="480">
        <v>31.5</v>
      </c>
      <c r="AW5" s="480">
        <v>33</v>
      </c>
      <c r="AX5" s="480">
        <v>27</v>
      </c>
      <c r="AY5" s="480">
        <v>28.556999999999999</v>
      </c>
      <c r="AZ5" s="480">
        <v>32.725000000000001</v>
      </c>
      <c r="BA5" s="480">
        <v>35.762999999999998</v>
      </c>
      <c r="BB5" s="480">
        <v>38.264000000000003</v>
      </c>
      <c r="BC5" s="480">
        <v>38.268000000000001</v>
      </c>
      <c r="BD5" s="480">
        <v>44.713000000000001</v>
      </c>
      <c r="BE5" s="480">
        <v>55.794706500000004</v>
      </c>
      <c r="BF5" s="480">
        <v>68.735896129999986</v>
      </c>
      <c r="BG5" s="480">
        <v>127.61983736719999</v>
      </c>
      <c r="BH5" s="480">
        <v>149.76499999999999</v>
      </c>
      <c r="BI5" s="480">
        <v>163.62538309999999</v>
      </c>
      <c r="BJ5" s="480">
        <v>175.38975154999997</v>
      </c>
      <c r="BK5" s="480">
        <v>246.68661228606564</v>
      </c>
      <c r="BL5" s="480">
        <v>320.89652102000002</v>
      </c>
      <c r="BM5" s="480">
        <v>344.51753750999995</v>
      </c>
      <c r="BN5" s="480">
        <v>343.25488572749998</v>
      </c>
      <c r="BO5" s="480">
        <v>365.53661895000005</v>
      </c>
      <c r="BP5" s="480">
        <v>395.77258469999998</v>
      </c>
      <c r="BQ5" s="480">
        <v>399.99203899000008</v>
      </c>
      <c r="BR5" s="480">
        <v>416.55604172</v>
      </c>
      <c r="BS5" s="480">
        <v>440.94097081999979</v>
      </c>
      <c r="BT5" s="480">
        <v>436.45777384000002</v>
      </c>
      <c r="BU5" s="480">
        <v>427.42290979000001</v>
      </c>
      <c r="BV5" s="480">
        <v>427.6445236400001</v>
      </c>
      <c r="BW5" s="480">
        <v>419.32425564000005</v>
      </c>
      <c r="BX5" s="480">
        <v>383.74534449999982</v>
      </c>
      <c r="BY5" s="480">
        <v>362.39539741000004</v>
      </c>
      <c r="BZ5" s="480">
        <v>389.60320293000024</v>
      </c>
      <c r="CA5" s="480">
        <v>412.19739949000007</v>
      </c>
      <c r="CB5" s="480">
        <v>409.74295831516156</v>
      </c>
      <c r="CC5" s="480">
        <v>426.18350522961435</v>
      </c>
      <c r="CD5" s="480">
        <v>444.32869443861335</v>
      </c>
      <c r="CE5" s="480">
        <v>467.64549834891272</v>
      </c>
      <c r="CF5" s="480">
        <v>482.65544386147161</v>
      </c>
      <c r="CG5" s="482">
        <v>500.67342448914735</v>
      </c>
    </row>
    <row r="6" spans="1:85" ht="25.5" customHeight="1" x14ac:dyDescent="0.35">
      <c r="B6" s="238" t="s">
        <v>406</v>
      </c>
      <c r="C6" s="62"/>
      <c r="D6" s="480">
        <v>0</v>
      </c>
      <c r="E6" s="480">
        <v>0</v>
      </c>
      <c r="F6" s="480">
        <v>0</v>
      </c>
      <c r="G6" s="480">
        <v>0</v>
      </c>
      <c r="H6" s="480">
        <v>0</v>
      </c>
      <c r="I6" s="480">
        <v>0</v>
      </c>
      <c r="J6" s="480">
        <v>0</v>
      </c>
      <c r="K6" s="480">
        <v>0</v>
      </c>
      <c r="L6" s="480">
        <v>0</v>
      </c>
      <c r="M6" s="480">
        <v>0</v>
      </c>
      <c r="N6" s="480">
        <v>0</v>
      </c>
      <c r="O6" s="480">
        <v>0</v>
      </c>
      <c r="P6" s="480">
        <v>0</v>
      </c>
      <c r="Q6" s="480">
        <v>0</v>
      </c>
      <c r="R6" s="480">
        <v>0</v>
      </c>
      <c r="S6" s="480">
        <v>0</v>
      </c>
      <c r="T6" s="480">
        <v>0</v>
      </c>
      <c r="U6" s="480">
        <v>0</v>
      </c>
      <c r="V6" s="480">
        <v>0</v>
      </c>
      <c r="W6" s="480">
        <v>0</v>
      </c>
      <c r="X6" s="480">
        <v>0</v>
      </c>
      <c r="Y6" s="480">
        <v>0</v>
      </c>
      <c r="Z6" s="480">
        <v>0</v>
      </c>
      <c r="AA6" s="480">
        <v>0</v>
      </c>
      <c r="AB6" s="480">
        <v>0</v>
      </c>
      <c r="AC6" s="480">
        <v>0</v>
      </c>
      <c r="AD6" s="480">
        <v>0</v>
      </c>
      <c r="AE6" s="480">
        <v>0</v>
      </c>
      <c r="AF6" s="480">
        <v>0</v>
      </c>
      <c r="AG6" s="480">
        <v>0</v>
      </c>
      <c r="AH6" s="480">
        <v>0</v>
      </c>
      <c r="AI6" s="480">
        <v>0</v>
      </c>
      <c r="AJ6" s="480">
        <v>0</v>
      </c>
      <c r="AK6" s="480">
        <v>0</v>
      </c>
      <c r="AL6" s="480">
        <v>0</v>
      </c>
      <c r="AM6" s="480">
        <v>0</v>
      </c>
      <c r="AN6" s="480">
        <v>0</v>
      </c>
      <c r="AO6" s="480">
        <v>0</v>
      </c>
      <c r="AP6" s="480">
        <v>0</v>
      </c>
      <c r="AQ6" s="480">
        <v>193</v>
      </c>
      <c r="AR6" s="480">
        <v>250</v>
      </c>
      <c r="AS6" s="480">
        <v>286</v>
      </c>
      <c r="AT6" s="480">
        <v>314</v>
      </c>
      <c r="AU6" s="480">
        <v>408</v>
      </c>
      <c r="AV6" s="480">
        <v>434</v>
      </c>
      <c r="AW6" s="480">
        <v>416</v>
      </c>
      <c r="AX6" s="480">
        <v>480</v>
      </c>
      <c r="AY6" s="480">
        <v>524.29999999999995</v>
      </c>
      <c r="AZ6" s="480">
        <v>340.8</v>
      </c>
      <c r="BA6" s="480">
        <v>502</v>
      </c>
      <c r="BB6" s="480">
        <v>553</v>
      </c>
      <c r="BC6" s="480">
        <v>635</v>
      </c>
      <c r="BD6" s="480">
        <v>648</v>
      </c>
      <c r="BE6" s="480">
        <v>635.94107848647479</v>
      </c>
      <c r="BF6" s="480">
        <v>723.75621958442548</v>
      </c>
      <c r="BG6" s="480">
        <v>1035</v>
      </c>
      <c r="BH6" s="480">
        <v>1291.17</v>
      </c>
      <c r="BI6" s="480">
        <v>1183.6549443026729</v>
      </c>
      <c r="BJ6" s="480">
        <v>1312.9542119951134</v>
      </c>
      <c r="BK6" s="480">
        <v>1623.1882790812579</v>
      </c>
      <c r="BL6" s="480">
        <v>1949.4219162508432</v>
      </c>
      <c r="BM6" s="480">
        <v>2026.2023687265355</v>
      </c>
      <c r="BN6" s="480">
        <v>2134.4746846376861</v>
      </c>
      <c r="BO6" s="480">
        <v>2194.8675095390704</v>
      </c>
      <c r="BP6" s="480">
        <v>2244.5398762216823</v>
      </c>
      <c r="BQ6" s="480">
        <v>2236</v>
      </c>
      <c r="BR6" s="480">
        <v>2260</v>
      </c>
      <c r="BS6" s="480">
        <v>2351</v>
      </c>
      <c r="BT6" s="480">
        <v>2292</v>
      </c>
      <c r="BU6" s="480">
        <v>2306</v>
      </c>
      <c r="BV6" s="480">
        <v>2406</v>
      </c>
      <c r="BW6" s="480">
        <v>2512</v>
      </c>
      <c r="BX6" s="480">
        <v>2486</v>
      </c>
      <c r="BY6" s="480">
        <v>2633</v>
      </c>
      <c r="BZ6" s="480">
        <v>2692</v>
      </c>
      <c r="CA6" s="480">
        <v>2823</v>
      </c>
      <c r="CB6" s="480">
        <v>2999.6708554841721</v>
      </c>
      <c r="CC6" s="480">
        <v>3111.1026383946792</v>
      </c>
      <c r="CD6" s="480">
        <v>3197.6770670230717</v>
      </c>
      <c r="CE6" s="480">
        <v>3285.6955067254394</v>
      </c>
      <c r="CF6" s="480">
        <v>3371.5230911359231</v>
      </c>
      <c r="CG6" s="482">
        <v>3468.6447061879212</v>
      </c>
    </row>
    <row r="7" spans="1:85" s="437" customFormat="1" ht="16" thickBot="1" x14ac:dyDescent="0.3">
      <c r="B7" s="648"/>
      <c r="C7" s="527"/>
      <c r="D7" s="528"/>
      <c r="E7" s="528"/>
      <c r="F7" s="528"/>
      <c r="G7" s="528"/>
      <c r="H7" s="528"/>
      <c r="I7" s="528"/>
      <c r="J7" s="528"/>
      <c r="K7" s="528"/>
      <c r="L7" s="528"/>
      <c r="M7" s="528"/>
      <c r="N7" s="528"/>
      <c r="O7" s="528"/>
      <c r="P7" s="528"/>
      <c r="Q7" s="528"/>
      <c r="R7" s="528"/>
      <c r="S7" s="528"/>
      <c r="T7" s="528"/>
      <c r="U7" s="528"/>
      <c r="V7" s="528"/>
      <c r="W7" s="528"/>
      <c r="X7" s="528"/>
      <c r="Y7" s="528"/>
      <c r="Z7" s="528"/>
      <c r="AA7" s="528"/>
      <c r="AB7" s="528"/>
      <c r="AC7" s="528"/>
      <c r="AD7" s="528"/>
      <c r="AE7" s="528"/>
      <c r="AF7" s="528"/>
      <c r="AG7" s="528"/>
      <c r="AH7" s="528"/>
      <c r="AI7" s="528"/>
      <c r="AJ7" s="528"/>
      <c r="AK7" s="528"/>
      <c r="AL7" s="528"/>
      <c r="AM7" s="528"/>
      <c r="AN7" s="528"/>
      <c r="AO7" s="528"/>
      <c r="AP7" s="528"/>
      <c r="AQ7" s="528"/>
      <c r="AR7" s="528"/>
      <c r="AS7" s="528"/>
      <c r="AT7" s="528"/>
      <c r="AU7" s="528"/>
      <c r="AV7" s="528"/>
      <c r="AW7" s="528"/>
      <c r="AX7" s="528"/>
      <c r="AY7" s="528"/>
      <c r="AZ7" s="528"/>
      <c r="BA7" s="528"/>
      <c r="BB7" s="528"/>
      <c r="BC7" s="528"/>
      <c r="BD7" s="528"/>
      <c r="BE7" s="528"/>
      <c r="BF7" s="528"/>
      <c r="BG7" s="528"/>
      <c r="BH7" s="528"/>
      <c r="BI7" s="528"/>
      <c r="BJ7" s="528"/>
      <c r="BK7" s="528"/>
      <c r="BL7" s="528"/>
      <c r="BM7" s="528"/>
      <c r="BN7" s="528"/>
      <c r="BO7" s="528"/>
      <c r="BP7" s="528"/>
      <c r="BQ7" s="528"/>
      <c r="BR7" s="528"/>
      <c r="BS7" s="528"/>
      <c r="BT7" s="528"/>
      <c r="BU7" s="528"/>
      <c r="BV7" s="528"/>
      <c r="BW7" s="528"/>
      <c r="BX7" s="528"/>
      <c r="BY7" s="528"/>
      <c r="BZ7" s="528"/>
      <c r="CA7" s="528"/>
      <c r="CB7" s="528"/>
      <c r="CC7" s="528"/>
      <c r="CD7" s="528"/>
      <c r="CE7" s="528"/>
      <c r="CF7" s="528"/>
      <c r="CG7" s="529"/>
    </row>
    <row r="8" spans="1:85" ht="26.25" customHeight="1" x14ac:dyDescent="0.35">
      <c r="A8" s="518"/>
      <c r="B8" s="107" t="s">
        <v>897</v>
      </c>
      <c r="D8" s="40" t="s">
        <v>274</v>
      </c>
      <c r="E8" s="40" t="s">
        <v>275</v>
      </c>
      <c r="F8" s="40" t="s">
        <v>276</v>
      </c>
      <c r="G8" s="40" t="s">
        <v>277</v>
      </c>
      <c r="H8" s="40" t="s">
        <v>278</v>
      </c>
      <c r="I8" s="40" t="s">
        <v>279</v>
      </c>
      <c r="J8" s="40" t="s">
        <v>280</v>
      </c>
      <c r="K8" s="40" t="s">
        <v>281</v>
      </c>
      <c r="L8" s="40" t="s">
        <v>282</v>
      </c>
      <c r="M8" s="40" t="s">
        <v>283</v>
      </c>
      <c r="N8" s="40" t="s">
        <v>284</v>
      </c>
      <c r="O8" s="40" t="s">
        <v>285</v>
      </c>
      <c r="P8" s="40" t="s">
        <v>286</v>
      </c>
      <c r="Q8" s="40" t="s">
        <v>287</v>
      </c>
      <c r="R8" s="40" t="s">
        <v>288</v>
      </c>
      <c r="S8" s="40" t="s">
        <v>289</v>
      </c>
      <c r="T8" s="40" t="s">
        <v>290</v>
      </c>
      <c r="U8" s="40" t="s">
        <v>291</v>
      </c>
      <c r="V8" s="40" t="s">
        <v>292</v>
      </c>
      <c r="W8" s="40" t="s">
        <v>293</v>
      </c>
      <c r="X8" s="40" t="s">
        <v>294</v>
      </c>
      <c r="Y8" s="40" t="s">
        <v>295</v>
      </c>
      <c r="Z8" s="40" t="s">
        <v>296</v>
      </c>
      <c r="AA8" s="40" t="s">
        <v>297</v>
      </c>
      <c r="AB8" s="40" t="s">
        <v>298</v>
      </c>
      <c r="AC8" s="40" t="s">
        <v>299</v>
      </c>
      <c r="AD8" s="40" t="s">
        <v>300</v>
      </c>
      <c r="AE8" s="40" t="s">
        <v>301</v>
      </c>
      <c r="AF8" s="40" t="s">
        <v>302</v>
      </c>
      <c r="AG8" s="40" t="s">
        <v>303</v>
      </c>
      <c r="AH8" s="40" t="s">
        <v>304</v>
      </c>
      <c r="AI8" s="40" t="s">
        <v>305</v>
      </c>
      <c r="AJ8" s="40" t="s">
        <v>306</v>
      </c>
      <c r="AK8" s="40" t="s">
        <v>307</v>
      </c>
      <c r="AL8" s="40" t="s">
        <v>308</v>
      </c>
      <c r="AM8" s="40" t="s">
        <v>309</v>
      </c>
      <c r="AN8" s="40" t="s">
        <v>310</v>
      </c>
      <c r="AO8" s="40" t="s">
        <v>311</v>
      </c>
      <c r="AP8" s="40" t="s">
        <v>312</v>
      </c>
      <c r="AQ8" s="40" t="s">
        <v>313</v>
      </c>
      <c r="AR8" s="40" t="s">
        <v>314</v>
      </c>
      <c r="AS8" s="40" t="s">
        <v>315</v>
      </c>
      <c r="AT8" s="40" t="s">
        <v>316</v>
      </c>
      <c r="AU8" s="40" t="s">
        <v>317</v>
      </c>
      <c r="AV8" s="40" t="s">
        <v>318</v>
      </c>
      <c r="AW8" s="40" t="s">
        <v>319</v>
      </c>
      <c r="AX8" s="40" t="s">
        <v>320</v>
      </c>
      <c r="AY8" s="40" t="s">
        <v>211</v>
      </c>
      <c r="AZ8" s="40" t="s">
        <v>212</v>
      </c>
      <c r="BA8" s="40" t="s">
        <v>213</v>
      </c>
      <c r="BB8" s="40" t="s">
        <v>214</v>
      </c>
      <c r="BC8" s="40" t="s">
        <v>215</v>
      </c>
      <c r="BD8" s="40" t="s">
        <v>216</v>
      </c>
      <c r="BE8" s="40" t="s">
        <v>217</v>
      </c>
      <c r="BF8" s="40" t="s">
        <v>218</v>
      </c>
      <c r="BG8" s="40" t="s">
        <v>219</v>
      </c>
      <c r="BH8" s="40" t="s">
        <v>220</v>
      </c>
      <c r="BI8" s="40" t="s">
        <v>221</v>
      </c>
      <c r="BJ8" s="40" t="s">
        <v>222</v>
      </c>
      <c r="BK8" s="40" t="s">
        <v>223</v>
      </c>
      <c r="BL8" s="40" t="s">
        <v>224</v>
      </c>
      <c r="BM8" s="40" t="s">
        <v>225</v>
      </c>
      <c r="BN8" s="40" t="s">
        <v>226</v>
      </c>
      <c r="BO8" s="40" t="s">
        <v>227</v>
      </c>
      <c r="BP8" s="40" t="s">
        <v>228</v>
      </c>
      <c r="BQ8" s="40" t="s">
        <v>229</v>
      </c>
      <c r="BR8" s="40" t="s">
        <v>230</v>
      </c>
      <c r="BS8" s="40" t="s">
        <v>231</v>
      </c>
      <c r="BT8" s="40" t="s">
        <v>232</v>
      </c>
      <c r="BU8" s="40" t="s">
        <v>233</v>
      </c>
      <c r="BV8" s="40" t="s">
        <v>234</v>
      </c>
      <c r="BW8" s="40" t="s">
        <v>235</v>
      </c>
      <c r="BX8" s="40" t="s">
        <v>236</v>
      </c>
      <c r="BY8" s="40" t="s">
        <v>237</v>
      </c>
      <c r="BZ8" s="40" t="s">
        <v>238</v>
      </c>
      <c r="CA8" s="40" t="s">
        <v>239</v>
      </c>
      <c r="CB8" s="40" t="s">
        <v>240</v>
      </c>
      <c r="CC8" s="40" t="s">
        <v>241</v>
      </c>
      <c r="CD8" s="40" t="s">
        <v>242</v>
      </c>
      <c r="CE8" s="40" t="s">
        <v>243</v>
      </c>
      <c r="CF8" s="40" t="s">
        <v>244</v>
      </c>
      <c r="CG8" s="41" t="s">
        <v>245</v>
      </c>
    </row>
    <row r="9" spans="1:85" x14ac:dyDescent="0.35">
      <c r="A9" s="518"/>
      <c r="B9" s="463" t="s">
        <v>438</v>
      </c>
      <c r="C9" s="478"/>
      <c r="D9" s="284" t="s">
        <v>247</v>
      </c>
      <c r="E9" s="284" t="s">
        <v>247</v>
      </c>
      <c r="F9" s="284" t="s">
        <v>247</v>
      </c>
      <c r="G9" s="284" t="s">
        <v>247</v>
      </c>
      <c r="H9" s="284" t="s">
        <v>247</v>
      </c>
      <c r="I9" s="284" t="s">
        <v>247</v>
      </c>
      <c r="J9" s="284" t="s">
        <v>247</v>
      </c>
      <c r="K9" s="284" t="s">
        <v>247</v>
      </c>
      <c r="L9" s="284" t="s">
        <v>247</v>
      </c>
      <c r="M9" s="284" t="s">
        <v>247</v>
      </c>
      <c r="N9" s="284" t="s">
        <v>247</v>
      </c>
      <c r="O9" s="284" t="s">
        <v>247</v>
      </c>
      <c r="P9" s="284" t="s">
        <v>247</v>
      </c>
      <c r="Q9" s="284" t="s">
        <v>247</v>
      </c>
      <c r="R9" s="284" t="s">
        <v>247</v>
      </c>
      <c r="S9" s="284" t="s">
        <v>247</v>
      </c>
      <c r="T9" s="284" t="s">
        <v>247</v>
      </c>
      <c r="U9" s="284" t="s">
        <v>247</v>
      </c>
      <c r="V9" s="284" t="s">
        <v>247</v>
      </c>
      <c r="W9" s="284" t="s">
        <v>247</v>
      </c>
      <c r="X9" s="284" t="s">
        <v>247</v>
      </c>
      <c r="Y9" s="284" t="s">
        <v>247</v>
      </c>
      <c r="Z9" s="284" t="s">
        <v>247</v>
      </c>
      <c r="AA9" s="284" t="s">
        <v>247</v>
      </c>
      <c r="AB9" s="284" t="s">
        <v>247</v>
      </c>
      <c r="AC9" s="284" t="s">
        <v>247</v>
      </c>
      <c r="AD9" s="284" t="s">
        <v>247</v>
      </c>
      <c r="AE9" s="284" t="s">
        <v>247</v>
      </c>
      <c r="AF9" s="284" t="s">
        <v>247</v>
      </c>
      <c r="AG9" s="284" t="s">
        <v>247</v>
      </c>
      <c r="AH9" s="284" t="s">
        <v>247</v>
      </c>
      <c r="AI9" s="284" t="s">
        <v>247</v>
      </c>
      <c r="AJ9" s="284" t="s">
        <v>247</v>
      </c>
      <c r="AK9" s="284" t="s">
        <v>247</v>
      </c>
      <c r="AL9" s="284" t="s">
        <v>247</v>
      </c>
      <c r="AM9" s="284" t="s">
        <v>247</v>
      </c>
      <c r="AN9" s="284" t="s">
        <v>247</v>
      </c>
      <c r="AO9" s="284" t="s">
        <v>247</v>
      </c>
      <c r="AP9" s="284" t="s">
        <v>247</v>
      </c>
      <c r="AQ9" s="284" t="s">
        <v>247</v>
      </c>
      <c r="AR9" s="284" t="s">
        <v>247</v>
      </c>
      <c r="AS9" s="284" t="s">
        <v>247</v>
      </c>
      <c r="AT9" s="284" t="s">
        <v>247</v>
      </c>
      <c r="AU9" s="284" t="s">
        <v>247</v>
      </c>
      <c r="AV9" s="284" t="s">
        <v>247</v>
      </c>
      <c r="AW9" s="284" t="s">
        <v>247</v>
      </c>
      <c r="AX9" s="284" t="s">
        <v>247</v>
      </c>
      <c r="AY9" s="284" t="s">
        <v>247</v>
      </c>
      <c r="AZ9" s="284" t="s">
        <v>247</v>
      </c>
      <c r="BA9" s="284" t="s">
        <v>247</v>
      </c>
      <c r="BB9" s="284" t="s">
        <v>247</v>
      </c>
      <c r="BC9" s="284" t="s">
        <v>247</v>
      </c>
      <c r="BD9" s="284" t="s">
        <v>247</v>
      </c>
      <c r="BE9" s="284" t="s">
        <v>247</v>
      </c>
      <c r="BF9" s="284" t="s">
        <v>247</v>
      </c>
      <c r="BG9" s="284" t="s">
        <v>247</v>
      </c>
      <c r="BH9" s="284" t="s">
        <v>247</v>
      </c>
      <c r="BI9" s="284" t="s">
        <v>247</v>
      </c>
      <c r="BJ9" s="284" t="s">
        <v>247</v>
      </c>
      <c r="BK9" s="284" t="s">
        <v>247</v>
      </c>
      <c r="BL9" s="284" t="s">
        <v>247</v>
      </c>
      <c r="BM9" s="284" t="s">
        <v>247</v>
      </c>
      <c r="BN9" s="284" t="s">
        <v>247</v>
      </c>
      <c r="BO9" s="284" t="s">
        <v>247</v>
      </c>
      <c r="BP9" s="284" t="s">
        <v>247</v>
      </c>
      <c r="BQ9" s="284" t="s">
        <v>247</v>
      </c>
      <c r="BR9" s="284" t="s">
        <v>247</v>
      </c>
      <c r="BS9" s="284" t="s">
        <v>247</v>
      </c>
      <c r="BT9" s="284" t="s">
        <v>247</v>
      </c>
      <c r="BU9" s="284" t="s">
        <v>247</v>
      </c>
      <c r="BV9" s="284" t="s">
        <v>247</v>
      </c>
      <c r="BW9" s="284" t="s">
        <v>247</v>
      </c>
      <c r="BX9" s="284" t="s">
        <v>247</v>
      </c>
      <c r="BY9" s="284" t="s">
        <v>247</v>
      </c>
      <c r="BZ9" s="284" t="s">
        <v>247</v>
      </c>
      <c r="CA9" s="284" t="s">
        <v>247</v>
      </c>
      <c r="CB9" s="284" t="s">
        <v>248</v>
      </c>
      <c r="CC9" s="284" t="s">
        <v>248</v>
      </c>
      <c r="CD9" s="284" t="s">
        <v>248</v>
      </c>
      <c r="CE9" s="284" t="s">
        <v>248</v>
      </c>
      <c r="CF9" s="284" t="s">
        <v>248</v>
      </c>
      <c r="CG9" s="285" t="s">
        <v>248</v>
      </c>
    </row>
    <row r="10" spans="1:85" s="252" customFormat="1" ht="26.25" customHeight="1" x14ac:dyDescent="0.35">
      <c r="A10" s="511"/>
      <c r="B10" s="107" t="s">
        <v>260</v>
      </c>
      <c r="C10" s="107"/>
      <c r="D10" s="508">
        <v>0</v>
      </c>
      <c r="E10" s="508">
        <v>0</v>
      </c>
      <c r="F10" s="508">
        <v>0</v>
      </c>
      <c r="G10" s="508">
        <v>0</v>
      </c>
      <c r="H10" s="508">
        <v>0</v>
      </c>
      <c r="I10" s="508">
        <v>0</v>
      </c>
      <c r="J10" s="508">
        <v>0</v>
      </c>
      <c r="K10" s="508">
        <v>0</v>
      </c>
      <c r="L10" s="508">
        <v>0</v>
      </c>
      <c r="M10" s="508">
        <v>0</v>
      </c>
      <c r="N10" s="508">
        <v>0</v>
      </c>
      <c r="O10" s="508">
        <v>0</v>
      </c>
      <c r="P10" s="508">
        <v>0</v>
      </c>
      <c r="Q10" s="508">
        <v>0</v>
      </c>
      <c r="R10" s="508">
        <v>0</v>
      </c>
      <c r="S10" s="508">
        <v>0</v>
      </c>
      <c r="T10" s="508">
        <v>0</v>
      </c>
      <c r="U10" s="508">
        <v>0</v>
      </c>
      <c r="V10" s="508">
        <v>0</v>
      </c>
      <c r="W10" s="508">
        <v>0</v>
      </c>
      <c r="X10" s="508">
        <v>0</v>
      </c>
      <c r="Y10" s="508">
        <v>0</v>
      </c>
      <c r="Z10" s="508">
        <v>664.15599900720849</v>
      </c>
      <c r="AA10" s="508">
        <v>648.33172123532609</v>
      </c>
      <c r="AB10" s="508">
        <v>597.52580986849216</v>
      </c>
      <c r="AC10" s="508">
        <v>549.25539072757601</v>
      </c>
      <c r="AD10" s="508">
        <v>510.802818095855</v>
      </c>
      <c r="AE10" s="508">
        <v>480.30424244931112</v>
      </c>
      <c r="AF10" s="508">
        <v>14.560797205264056</v>
      </c>
      <c r="AG10" s="508">
        <v>19.539207314748133</v>
      </c>
      <c r="AH10" s="508">
        <f t="shared" ref="AH10:BM10" si="3">SUM(AH11:AH12)</f>
        <v>635.86372976685766</v>
      </c>
      <c r="AI10" s="508">
        <f t="shared" si="3"/>
        <v>647.68512990419379</v>
      </c>
      <c r="AJ10" s="508">
        <f t="shared" si="3"/>
        <v>648.29616285656175</v>
      </c>
      <c r="AK10" s="508">
        <f t="shared" si="3"/>
        <v>621.92921590431615</v>
      </c>
      <c r="AL10" s="508">
        <f t="shared" si="3"/>
        <v>557.22682846622411</v>
      </c>
      <c r="AM10" s="508">
        <f t="shared" si="3"/>
        <v>493.41573264145757</v>
      </c>
      <c r="AN10" s="508">
        <f t="shared" si="3"/>
        <v>532.30422451781101</v>
      </c>
      <c r="AO10" s="508">
        <f t="shared" si="3"/>
        <v>514.23284389111188</v>
      </c>
      <c r="AP10" s="508">
        <f t="shared" si="3"/>
        <v>507.19037693809526</v>
      </c>
      <c r="AQ10" s="508">
        <f t="shared" si="3"/>
        <v>694.09709791957368</v>
      </c>
      <c r="AR10" s="508">
        <f t="shared" si="3"/>
        <v>738.1507943303734</v>
      </c>
      <c r="AS10" s="508">
        <f t="shared" si="3"/>
        <v>780.31428098084689</v>
      </c>
      <c r="AT10" s="508">
        <f t="shared" si="3"/>
        <v>791.22717005938409</v>
      </c>
      <c r="AU10" s="508">
        <f t="shared" si="3"/>
        <v>942.15428908099045</v>
      </c>
      <c r="AV10" s="508">
        <f t="shared" si="3"/>
        <v>972.31724058150621</v>
      </c>
      <c r="AW10" s="508">
        <f t="shared" si="3"/>
        <v>911.85458858151867</v>
      </c>
      <c r="AX10" s="508">
        <f t="shared" si="3"/>
        <v>1012.8806687434621</v>
      </c>
      <c r="AY10" s="508">
        <f t="shared" si="3"/>
        <v>1070.5796933318702</v>
      </c>
      <c r="AZ10" s="508">
        <f t="shared" si="3"/>
        <v>699.57551355444843</v>
      </c>
      <c r="BA10" s="508">
        <f t="shared" si="3"/>
        <v>1007.2729253537389</v>
      </c>
      <c r="BB10" s="508">
        <f t="shared" si="3"/>
        <v>1092.4024111598687</v>
      </c>
      <c r="BC10" s="508">
        <f t="shared" si="3"/>
        <v>1227.7053225993559</v>
      </c>
      <c r="BD10" s="508">
        <f t="shared" si="3"/>
        <v>1250.8468542361206</v>
      </c>
      <c r="BE10" s="508">
        <f t="shared" si="3"/>
        <v>1227.6877256136188</v>
      </c>
      <c r="BF10" s="508">
        <f t="shared" si="3"/>
        <v>1375.6725784035209</v>
      </c>
      <c r="BG10" s="508">
        <f t="shared" si="3"/>
        <v>1973.523666550489</v>
      </c>
      <c r="BH10" s="508">
        <f t="shared" si="3"/>
        <v>2374.8577561058419</v>
      </c>
      <c r="BI10" s="508">
        <f t="shared" si="3"/>
        <v>2161.4746767429424</v>
      </c>
      <c r="BJ10" s="508">
        <f t="shared" si="3"/>
        <v>2325.2352994904941</v>
      </c>
      <c r="BK10" s="508">
        <f t="shared" si="3"/>
        <v>2852.1467347283742</v>
      </c>
      <c r="BL10" s="508">
        <f t="shared" si="3"/>
        <v>3342.0820641775308</v>
      </c>
      <c r="BM10" s="508">
        <f t="shared" si="3"/>
        <v>3443.5291855617893</v>
      </c>
      <c r="BN10" s="508">
        <f t="shared" ref="BN10:CG10" si="4">SUM(BN11:BN12)</f>
        <v>3532.100494678205</v>
      </c>
      <c r="BO10" s="508">
        <f t="shared" si="4"/>
        <v>3586.5453869247131</v>
      </c>
      <c r="BP10" s="508">
        <f t="shared" si="4"/>
        <v>3631.4442626736154</v>
      </c>
      <c r="BQ10" s="508">
        <f t="shared" si="4"/>
        <v>3557.4861616938929</v>
      </c>
      <c r="BR10" s="508">
        <f t="shared" si="4"/>
        <v>3568.6251734731804</v>
      </c>
      <c r="BS10" s="508">
        <f t="shared" si="4"/>
        <v>3695.9350019371009</v>
      </c>
      <c r="BT10" s="508">
        <f t="shared" si="4"/>
        <v>3532.123947152857</v>
      </c>
      <c r="BU10" s="508">
        <f t="shared" si="4"/>
        <v>3483.7455852929115</v>
      </c>
      <c r="BV10" s="508">
        <f t="shared" si="4"/>
        <v>3536.9869440455209</v>
      </c>
      <c r="BW10" s="508">
        <f t="shared" si="4"/>
        <v>3574.2205183921446</v>
      </c>
      <c r="BX10" s="480">
        <f t="shared" si="4"/>
        <v>3320.9468252496486</v>
      </c>
      <c r="BY10" s="480">
        <f t="shared" si="4"/>
        <v>3486.7252415426456</v>
      </c>
      <c r="BZ10" s="480">
        <f t="shared" si="4"/>
        <v>3348.4023549943036</v>
      </c>
      <c r="CA10" s="480">
        <f t="shared" si="4"/>
        <v>3312.0225346586608</v>
      </c>
      <c r="CB10" s="480">
        <f t="shared" si="4"/>
        <v>3409.4138137993336</v>
      </c>
      <c r="CC10" s="480">
        <f t="shared" si="4"/>
        <v>3454.8544288179851</v>
      </c>
      <c r="CD10" s="480">
        <f t="shared" si="4"/>
        <v>3488.381872577173</v>
      </c>
      <c r="CE10" s="480">
        <f t="shared" si="4"/>
        <v>3525.9941038053803</v>
      </c>
      <c r="CF10" s="480">
        <f t="shared" si="4"/>
        <v>3550.7467021384068</v>
      </c>
      <c r="CG10" s="482">
        <f t="shared" si="4"/>
        <v>3586.0895450178641</v>
      </c>
    </row>
    <row r="11" spans="1:85" ht="25.5" customHeight="1" x14ac:dyDescent="0.35">
      <c r="B11" s="238" t="s">
        <v>387</v>
      </c>
      <c r="C11" s="62"/>
      <c r="D11" s="509">
        <v>0</v>
      </c>
      <c r="E11" s="509">
        <v>0</v>
      </c>
      <c r="F11" s="509">
        <v>0</v>
      </c>
      <c r="G11" s="509">
        <v>0</v>
      </c>
      <c r="H11" s="509">
        <v>0</v>
      </c>
      <c r="I11" s="509">
        <v>0</v>
      </c>
      <c r="J11" s="509">
        <v>0</v>
      </c>
      <c r="K11" s="509">
        <v>0</v>
      </c>
      <c r="L11" s="509">
        <v>0</v>
      </c>
      <c r="M11" s="509">
        <v>0</v>
      </c>
      <c r="N11" s="509">
        <v>0</v>
      </c>
      <c r="O11" s="509">
        <v>0</v>
      </c>
      <c r="P11" s="509">
        <v>0</v>
      </c>
      <c r="Q11" s="509">
        <v>0</v>
      </c>
      <c r="R11" s="509">
        <v>0</v>
      </c>
      <c r="S11" s="509">
        <v>0</v>
      </c>
      <c r="T11" s="509">
        <v>0</v>
      </c>
      <c r="U11" s="509">
        <v>0</v>
      </c>
      <c r="V11" s="509">
        <v>0</v>
      </c>
      <c r="W11" s="509">
        <v>0</v>
      </c>
      <c r="X11" s="509">
        <v>0</v>
      </c>
      <c r="Y11" s="509">
        <v>0</v>
      </c>
      <c r="Z11" s="509">
        <v>664.15599900720849</v>
      </c>
      <c r="AA11" s="509">
        <v>648.33172123532609</v>
      </c>
      <c r="AB11" s="509">
        <v>597.52580986849216</v>
      </c>
      <c r="AC11" s="509">
        <v>549.25539072757601</v>
      </c>
      <c r="AD11" s="509">
        <v>510.802818095855</v>
      </c>
      <c r="AE11" s="509">
        <v>480.30424244931112</v>
      </c>
      <c r="AF11" s="509">
        <v>620.74977559283616</v>
      </c>
      <c r="AG11" s="509">
        <v>619.86450791614766</v>
      </c>
      <c r="AH11" s="509">
        <v>635.86372976685766</v>
      </c>
      <c r="AI11" s="509">
        <v>647.68512990419379</v>
      </c>
      <c r="AJ11" s="509">
        <v>648.29616285656175</v>
      </c>
      <c r="AK11" s="509">
        <v>621.92921590431615</v>
      </c>
      <c r="AL11" s="509">
        <v>557.22682846622411</v>
      </c>
      <c r="AM11" s="509">
        <v>493.41573264145757</v>
      </c>
      <c r="AN11" s="509">
        <v>532.30422451781101</v>
      </c>
      <c r="AO11" s="509">
        <v>514.23284389111188</v>
      </c>
      <c r="AP11" s="509">
        <v>507.19037693809526</v>
      </c>
      <c r="AQ11" s="509">
        <v>144.50555632103371</v>
      </c>
      <c r="AR11" s="509">
        <v>71.636912065796707</v>
      </c>
      <c r="AS11" s="509">
        <v>74.770384472931511</v>
      </c>
      <c r="AT11" s="509">
        <v>76.61588793824275</v>
      </c>
      <c r="AU11" s="509">
        <v>66.432511604588527</v>
      </c>
      <c r="AV11" s="509">
        <v>65.795903497996662</v>
      </c>
      <c r="AW11" s="509">
        <v>67.018265975924535</v>
      </c>
      <c r="AX11" s="509">
        <v>53.940390643142962</v>
      </c>
      <c r="AY11" s="509">
        <v>55.299190030113067</v>
      </c>
      <c r="AZ11" s="509">
        <v>61.290699902467907</v>
      </c>
      <c r="BA11" s="509">
        <v>66.986947092726282</v>
      </c>
      <c r="BB11" s="509">
        <v>70.695469131591338</v>
      </c>
      <c r="BC11" s="509">
        <v>69.781761921303485</v>
      </c>
      <c r="BD11" s="509">
        <v>80.739231678140399</v>
      </c>
      <c r="BE11" s="509">
        <v>99.024046190705207</v>
      </c>
      <c r="BF11" s="509">
        <v>119.31738572918206</v>
      </c>
      <c r="BG11" s="509">
        <v>216.63209354473307</v>
      </c>
      <c r="BH11" s="509">
        <v>246.83318251218228</v>
      </c>
      <c r="BI11" s="509">
        <v>262.50819139089799</v>
      </c>
      <c r="BJ11" s="509">
        <v>274.0108815313954</v>
      </c>
      <c r="BK11" s="509">
        <v>376.27459408175559</v>
      </c>
      <c r="BL11" s="509">
        <v>472.38417736990255</v>
      </c>
      <c r="BM11" s="509">
        <v>500.42022772604844</v>
      </c>
      <c r="BN11" s="509">
        <v>489.32327651080959</v>
      </c>
      <c r="BO11" s="509">
        <v>512.03388553385378</v>
      </c>
      <c r="BP11" s="509">
        <v>544.33939289542059</v>
      </c>
      <c r="BQ11" s="509">
        <v>539.8218668520218</v>
      </c>
      <c r="BR11" s="509">
        <v>555.38996885305846</v>
      </c>
      <c r="BS11" s="509">
        <v>583.71189966925397</v>
      </c>
      <c r="BT11" s="509">
        <v>565.01624092632642</v>
      </c>
      <c r="BU11" s="509">
        <v>544.75019935658634</v>
      </c>
      <c r="BV11" s="509">
        <v>533.79070105245535</v>
      </c>
      <c r="BW11" s="509">
        <v>511.29019776107145</v>
      </c>
      <c r="BX11" s="484">
        <v>444.08047772045342</v>
      </c>
      <c r="BY11" s="484">
        <v>421.83852611274199</v>
      </c>
      <c r="BZ11" s="484">
        <v>423.33428293550799</v>
      </c>
      <c r="CA11" s="484">
        <v>421.98571130583599</v>
      </c>
      <c r="CB11" s="484">
        <v>409.74295831516156</v>
      </c>
      <c r="CC11" s="484">
        <v>416.25186958244979</v>
      </c>
      <c r="CD11" s="484">
        <v>425.58641162705555</v>
      </c>
      <c r="CE11" s="484">
        <v>439.31933379358117</v>
      </c>
      <c r="CF11" s="484">
        <v>444.65693791775209</v>
      </c>
      <c r="CG11" s="485">
        <v>452.33455065053226</v>
      </c>
    </row>
    <row r="12" spans="1:85" s="437" customFormat="1" ht="34.5" customHeight="1" thickBot="1" x14ac:dyDescent="0.3">
      <c r="A12" s="649"/>
      <c r="B12" s="650" t="s">
        <v>406</v>
      </c>
      <c r="C12" s="651"/>
      <c r="D12" s="652">
        <v>0</v>
      </c>
      <c r="E12" s="652">
        <v>0</v>
      </c>
      <c r="F12" s="652">
        <v>0</v>
      </c>
      <c r="G12" s="652">
        <v>0</v>
      </c>
      <c r="H12" s="652">
        <v>0</v>
      </c>
      <c r="I12" s="652">
        <v>0</v>
      </c>
      <c r="J12" s="652">
        <v>0</v>
      </c>
      <c r="K12" s="652">
        <v>0</v>
      </c>
      <c r="L12" s="652">
        <v>0</v>
      </c>
      <c r="M12" s="652">
        <v>0</v>
      </c>
      <c r="N12" s="652">
        <v>0</v>
      </c>
      <c r="O12" s="652">
        <v>0</v>
      </c>
      <c r="P12" s="652">
        <v>0</v>
      </c>
      <c r="Q12" s="652">
        <v>0</v>
      </c>
      <c r="R12" s="652">
        <v>0</v>
      </c>
      <c r="S12" s="652">
        <v>0</v>
      </c>
      <c r="T12" s="652">
        <v>0</v>
      </c>
      <c r="U12" s="652">
        <v>0</v>
      </c>
      <c r="V12" s="652">
        <v>0</v>
      </c>
      <c r="W12" s="652">
        <v>0</v>
      </c>
      <c r="X12" s="652">
        <v>0</v>
      </c>
      <c r="Y12" s="652">
        <v>0</v>
      </c>
      <c r="Z12" s="652">
        <v>0</v>
      </c>
      <c r="AA12" s="652">
        <v>0</v>
      </c>
      <c r="AB12" s="652">
        <v>0</v>
      </c>
      <c r="AC12" s="652">
        <v>0</v>
      </c>
      <c r="AD12" s="652">
        <v>0</v>
      </c>
      <c r="AE12" s="652">
        <v>0</v>
      </c>
      <c r="AF12" s="652">
        <v>0</v>
      </c>
      <c r="AG12" s="652">
        <v>0</v>
      </c>
      <c r="AH12" s="652">
        <v>0</v>
      </c>
      <c r="AI12" s="652">
        <v>0</v>
      </c>
      <c r="AJ12" s="652">
        <v>0</v>
      </c>
      <c r="AK12" s="652">
        <v>0</v>
      </c>
      <c r="AL12" s="652">
        <v>0</v>
      </c>
      <c r="AM12" s="652">
        <v>0</v>
      </c>
      <c r="AN12" s="652">
        <v>0</v>
      </c>
      <c r="AO12" s="652">
        <v>0</v>
      </c>
      <c r="AP12" s="652">
        <v>0</v>
      </c>
      <c r="AQ12" s="652">
        <v>549.59154159853995</v>
      </c>
      <c r="AR12" s="652">
        <v>666.51388226457675</v>
      </c>
      <c r="AS12" s="652">
        <v>705.54389650791541</v>
      </c>
      <c r="AT12" s="652">
        <v>714.61128212114136</v>
      </c>
      <c r="AU12" s="652">
        <v>875.72177747640194</v>
      </c>
      <c r="AV12" s="652">
        <v>906.52133708350959</v>
      </c>
      <c r="AW12" s="652">
        <v>844.83632260559409</v>
      </c>
      <c r="AX12" s="652">
        <v>958.94027810031923</v>
      </c>
      <c r="AY12" s="652">
        <v>1015.2805033017572</v>
      </c>
      <c r="AZ12" s="652">
        <v>638.28481365198058</v>
      </c>
      <c r="BA12" s="652">
        <v>940.28597826101259</v>
      </c>
      <c r="BB12" s="652">
        <v>1021.7069420282774</v>
      </c>
      <c r="BC12" s="652">
        <v>1157.9235606780524</v>
      </c>
      <c r="BD12" s="652">
        <v>1170.1076225579802</v>
      </c>
      <c r="BE12" s="652">
        <v>1128.6636794229137</v>
      </c>
      <c r="BF12" s="652">
        <v>1256.3551926743389</v>
      </c>
      <c r="BG12" s="652">
        <v>1756.8915730057558</v>
      </c>
      <c r="BH12" s="652">
        <v>2128.0245735936596</v>
      </c>
      <c r="BI12" s="652">
        <v>1898.9664853520444</v>
      </c>
      <c r="BJ12" s="652">
        <v>2051.2244179590989</v>
      </c>
      <c r="BK12" s="652">
        <v>2475.8721406466184</v>
      </c>
      <c r="BL12" s="652">
        <v>2869.697886807628</v>
      </c>
      <c r="BM12" s="652">
        <v>2943.108957835741</v>
      </c>
      <c r="BN12" s="652">
        <v>3042.7772181673954</v>
      </c>
      <c r="BO12" s="652">
        <v>3074.5115013908594</v>
      </c>
      <c r="BP12" s="652">
        <v>3087.1048697781948</v>
      </c>
      <c r="BQ12" s="652">
        <v>3017.6642948418712</v>
      </c>
      <c r="BR12" s="652">
        <v>3013.2352046201217</v>
      </c>
      <c r="BS12" s="652">
        <v>3112.223102267847</v>
      </c>
      <c r="BT12" s="652">
        <v>2967.1077062265304</v>
      </c>
      <c r="BU12" s="652">
        <v>2938.995385936325</v>
      </c>
      <c r="BV12" s="652">
        <v>3003.1962429930654</v>
      </c>
      <c r="BW12" s="652">
        <v>3062.9303206310733</v>
      </c>
      <c r="BX12" s="489">
        <v>2876.8663475291951</v>
      </c>
      <c r="BY12" s="489">
        <v>3064.8867154299037</v>
      </c>
      <c r="BZ12" s="489">
        <v>2925.0680720587957</v>
      </c>
      <c r="CA12" s="489">
        <v>2890.0368233528247</v>
      </c>
      <c r="CB12" s="489">
        <v>2999.6708554841721</v>
      </c>
      <c r="CC12" s="489">
        <v>3038.6025592355354</v>
      </c>
      <c r="CD12" s="489">
        <v>3062.7954609501176</v>
      </c>
      <c r="CE12" s="489">
        <v>3086.674770011799</v>
      </c>
      <c r="CF12" s="489">
        <v>3106.0897642206546</v>
      </c>
      <c r="CG12" s="490">
        <v>3133.7549943673321</v>
      </c>
    </row>
    <row r="13" spans="1:85" ht="41.25" customHeight="1" x14ac:dyDescent="0.35">
      <c r="A13" s="502"/>
      <c r="B13" s="520" t="s">
        <v>898</v>
      </c>
      <c r="C13" s="530"/>
      <c r="D13" s="504" t="s">
        <v>644</v>
      </c>
      <c r="E13" s="504" t="s">
        <v>645</v>
      </c>
      <c r="F13" s="504" t="s">
        <v>646</v>
      </c>
      <c r="G13" s="504" t="s">
        <v>647</v>
      </c>
      <c r="H13" s="504" t="s">
        <v>648</v>
      </c>
      <c r="I13" s="504" t="s">
        <v>649</v>
      </c>
      <c r="J13" s="504" t="s">
        <v>650</v>
      </c>
      <c r="K13" s="504" t="s">
        <v>651</v>
      </c>
      <c r="L13" s="504" t="s">
        <v>652</v>
      </c>
      <c r="M13" s="504" t="s">
        <v>653</v>
      </c>
      <c r="N13" s="504" t="s">
        <v>654</v>
      </c>
      <c r="O13" s="504" t="s">
        <v>655</v>
      </c>
      <c r="P13" s="504" t="s">
        <v>656</v>
      </c>
      <c r="Q13" s="504" t="s">
        <v>657</v>
      </c>
      <c r="R13" s="504" t="s">
        <v>658</v>
      </c>
      <c r="S13" s="504" t="s">
        <v>659</v>
      </c>
      <c r="T13" s="504" t="s">
        <v>660</v>
      </c>
      <c r="U13" s="504" t="s">
        <v>661</v>
      </c>
      <c r="V13" s="504" t="s">
        <v>662</v>
      </c>
      <c r="W13" s="504" t="s">
        <v>663</v>
      </c>
      <c r="X13" s="504" t="s">
        <v>664</v>
      </c>
      <c r="Y13" s="504" t="s">
        <v>665</v>
      </c>
      <c r="Z13" s="504" t="s">
        <v>666</v>
      </c>
      <c r="AA13" s="504" t="s">
        <v>667</v>
      </c>
      <c r="AB13" s="504" t="s">
        <v>668</v>
      </c>
      <c r="AC13" s="504" t="s">
        <v>669</v>
      </c>
      <c r="AD13" s="504" t="s">
        <v>670</v>
      </c>
      <c r="AE13" s="504" t="s">
        <v>671</v>
      </c>
      <c r="AF13" s="504" t="s">
        <v>672</v>
      </c>
      <c r="AG13" s="504" t="s">
        <v>673</v>
      </c>
      <c r="AH13" s="504" t="s">
        <v>674</v>
      </c>
      <c r="AI13" s="504" t="s">
        <v>675</v>
      </c>
      <c r="AJ13" s="504" t="s">
        <v>676</v>
      </c>
      <c r="AK13" s="504" t="s">
        <v>677</v>
      </c>
      <c r="AL13" s="504" t="s">
        <v>678</v>
      </c>
      <c r="AM13" s="504" t="s">
        <v>679</v>
      </c>
      <c r="AN13" s="504" t="s">
        <v>680</v>
      </c>
      <c r="AO13" s="504" t="s">
        <v>681</v>
      </c>
      <c r="AP13" s="504" t="s">
        <v>682</v>
      </c>
      <c r="AQ13" s="504" t="s">
        <v>683</v>
      </c>
      <c r="AR13" s="504" t="s">
        <v>684</v>
      </c>
      <c r="AS13" s="504" t="s">
        <v>685</v>
      </c>
      <c r="AT13" s="504" t="s">
        <v>686</v>
      </c>
      <c r="AU13" s="504" t="s">
        <v>687</v>
      </c>
      <c r="AV13" s="504" t="s">
        <v>688</v>
      </c>
      <c r="AW13" s="504" t="s">
        <v>689</v>
      </c>
      <c r="AX13" s="504" t="s">
        <v>690</v>
      </c>
      <c r="AY13" s="504" t="s">
        <v>691</v>
      </c>
      <c r="AZ13" s="504" t="s">
        <v>692</v>
      </c>
      <c r="BA13" s="504" t="s">
        <v>693</v>
      </c>
      <c r="BB13" s="504" t="s">
        <v>694</v>
      </c>
      <c r="BC13" s="504" t="s">
        <v>695</v>
      </c>
      <c r="BD13" s="504" t="s">
        <v>696</v>
      </c>
      <c r="BE13" s="504" t="s">
        <v>697</v>
      </c>
      <c r="BF13" s="504" t="s">
        <v>698</v>
      </c>
      <c r="BG13" s="504" t="s">
        <v>699</v>
      </c>
      <c r="BH13" s="504" t="s">
        <v>700</v>
      </c>
      <c r="BI13" s="504" t="s">
        <v>701</v>
      </c>
      <c r="BJ13" s="504" t="s">
        <v>702</v>
      </c>
      <c r="BK13" s="504" t="s">
        <v>703</v>
      </c>
      <c r="BL13" s="504" t="s">
        <v>704</v>
      </c>
      <c r="BM13" s="504" t="s">
        <v>705</v>
      </c>
      <c r="BN13" s="504" t="s">
        <v>706</v>
      </c>
      <c r="BO13" s="504" t="s">
        <v>707</v>
      </c>
      <c r="BP13" s="504" t="s">
        <v>708</v>
      </c>
      <c r="BQ13" s="504" t="s">
        <v>709</v>
      </c>
      <c r="BR13" s="504" t="s">
        <v>710</v>
      </c>
      <c r="BS13" s="504" t="s">
        <v>711</v>
      </c>
      <c r="BT13" s="504" t="s">
        <v>712</v>
      </c>
      <c r="BU13" s="504" t="s">
        <v>713</v>
      </c>
      <c r="BV13" s="504" t="s">
        <v>714</v>
      </c>
      <c r="BW13" s="504" t="s">
        <v>715</v>
      </c>
      <c r="BX13" s="504" t="s">
        <v>716</v>
      </c>
      <c r="BY13" s="504" t="s">
        <v>717</v>
      </c>
      <c r="BZ13" s="504" t="s">
        <v>718</v>
      </c>
      <c r="CA13" s="504" t="s">
        <v>719</v>
      </c>
      <c r="CB13" s="504" t="s">
        <v>720</v>
      </c>
      <c r="CC13" s="504" t="s">
        <v>721</v>
      </c>
      <c r="CD13" s="504" t="s">
        <v>722</v>
      </c>
      <c r="CE13" s="504" t="s">
        <v>723</v>
      </c>
      <c r="CF13" s="504" t="s">
        <v>724</v>
      </c>
      <c r="CG13" s="505" t="s">
        <v>725</v>
      </c>
    </row>
    <row r="14" spans="1:85" s="252" customFormat="1" ht="25.5" customHeight="1" x14ac:dyDescent="0.35">
      <c r="A14" s="511"/>
      <c r="B14" s="238" t="s">
        <v>387</v>
      </c>
      <c r="C14" s="510"/>
      <c r="D14" s="480">
        <v>0</v>
      </c>
      <c r="E14" s="480">
        <v>0</v>
      </c>
      <c r="F14" s="480">
        <v>0</v>
      </c>
      <c r="G14" s="480">
        <v>0</v>
      </c>
      <c r="H14" s="480">
        <v>0</v>
      </c>
      <c r="I14" s="480">
        <v>0</v>
      </c>
      <c r="J14" s="480">
        <v>0</v>
      </c>
      <c r="K14" s="480">
        <v>0</v>
      </c>
      <c r="L14" s="480">
        <v>0</v>
      </c>
      <c r="M14" s="480">
        <v>0</v>
      </c>
      <c r="N14" s="480">
        <v>0</v>
      </c>
      <c r="O14" s="480">
        <v>0</v>
      </c>
      <c r="P14" s="480">
        <v>0</v>
      </c>
      <c r="Q14" s="480">
        <v>0</v>
      </c>
      <c r="R14" s="480">
        <v>0</v>
      </c>
      <c r="S14" s="480">
        <v>0</v>
      </c>
      <c r="T14" s="480">
        <v>0</v>
      </c>
      <c r="U14" s="480">
        <v>0</v>
      </c>
      <c r="V14" s="480">
        <v>0</v>
      </c>
      <c r="W14" s="480">
        <v>0</v>
      </c>
      <c r="X14" s="480">
        <v>0</v>
      </c>
      <c r="Y14" s="480">
        <v>0</v>
      </c>
      <c r="Z14" s="480">
        <v>0</v>
      </c>
      <c r="AA14" s="480">
        <v>0</v>
      </c>
      <c r="AB14" s="480">
        <v>0</v>
      </c>
      <c r="AC14" s="480">
        <v>0</v>
      </c>
      <c r="AD14" s="480">
        <v>0</v>
      </c>
      <c r="AE14" s="480">
        <v>0</v>
      </c>
      <c r="AF14" s="480">
        <v>0</v>
      </c>
      <c r="AG14" s="480">
        <v>0</v>
      </c>
      <c r="AH14" s="480">
        <v>0</v>
      </c>
      <c r="AI14" s="480">
        <v>0</v>
      </c>
      <c r="AJ14" s="480">
        <v>0</v>
      </c>
      <c r="AK14" s="480">
        <v>0</v>
      </c>
      <c r="AL14" s="480">
        <v>0</v>
      </c>
      <c r="AM14" s="480">
        <v>0</v>
      </c>
      <c r="AN14" s="480">
        <v>0</v>
      </c>
      <c r="AO14" s="480">
        <v>0</v>
      </c>
      <c r="AP14" s="480">
        <v>0</v>
      </c>
      <c r="AQ14" s="480">
        <v>0</v>
      </c>
      <c r="AR14" s="480">
        <v>0</v>
      </c>
      <c r="AS14" s="480">
        <v>0</v>
      </c>
      <c r="AT14" s="480">
        <v>0</v>
      </c>
      <c r="AU14" s="480">
        <v>11</v>
      </c>
      <c r="AV14" s="480">
        <v>13</v>
      </c>
      <c r="AW14" s="480">
        <v>12</v>
      </c>
      <c r="AX14" s="480">
        <v>11</v>
      </c>
      <c r="AY14" s="480">
        <v>13</v>
      </c>
      <c r="AZ14" s="480">
        <v>12</v>
      </c>
      <c r="BA14" s="480">
        <v>11</v>
      </c>
      <c r="BB14" s="480">
        <v>13</v>
      </c>
      <c r="BC14" s="480">
        <v>13</v>
      </c>
      <c r="BD14" s="480">
        <v>15</v>
      </c>
      <c r="BE14" s="480">
        <v>17</v>
      </c>
      <c r="BF14" s="480">
        <v>17</v>
      </c>
      <c r="BG14" s="480">
        <v>25</v>
      </c>
      <c r="BH14" s="480">
        <v>29</v>
      </c>
      <c r="BI14" s="480">
        <v>31</v>
      </c>
      <c r="BJ14" s="480">
        <v>30</v>
      </c>
      <c r="BK14" s="480">
        <v>44</v>
      </c>
      <c r="BL14" s="480">
        <v>54</v>
      </c>
      <c r="BM14" s="480">
        <v>56</v>
      </c>
      <c r="BN14" s="480">
        <v>54</v>
      </c>
      <c r="BO14" s="480">
        <v>57</v>
      </c>
      <c r="BP14" s="480">
        <v>60</v>
      </c>
      <c r="BQ14" s="480">
        <v>58</v>
      </c>
      <c r="BR14" s="480">
        <v>59</v>
      </c>
      <c r="BS14" s="480">
        <v>62</v>
      </c>
      <c r="BT14" s="480">
        <v>61</v>
      </c>
      <c r="BU14" s="480">
        <v>59</v>
      </c>
      <c r="BV14" s="480">
        <v>58</v>
      </c>
      <c r="BW14" s="480">
        <v>55</v>
      </c>
      <c r="BX14" s="480">
        <v>49</v>
      </c>
      <c r="BY14" s="480">
        <v>45</v>
      </c>
      <c r="BZ14" s="653">
        <v>48</v>
      </c>
      <c r="CA14" s="653">
        <v>48</v>
      </c>
      <c r="CB14" s="653">
        <v>49</v>
      </c>
      <c r="CC14" s="653">
        <v>49</v>
      </c>
      <c r="CD14" s="653">
        <v>50</v>
      </c>
      <c r="CE14" s="653">
        <v>52</v>
      </c>
      <c r="CF14" s="653">
        <v>53</v>
      </c>
      <c r="CG14" s="481">
        <v>53</v>
      </c>
    </row>
    <row r="15" spans="1:85" s="437" customFormat="1" ht="34.5" customHeight="1" thickBot="1" x14ac:dyDescent="0.3">
      <c r="A15" s="654"/>
      <c r="B15" s="655" t="s">
        <v>406</v>
      </c>
      <c r="C15" s="654"/>
      <c r="D15" s="656">
        <v>0</v>
      </c>
      <c r="E15" s="656">
        <v>0</v>
      </c>
      <c r="F15" s="656">
        <v>0</v>
      </c>
      <c r="G15" s="656">
        <v>0</v>
      </c>
      <c r="H15" s="656">
        <v>0</v>
      </c>
      <c r="I15" s="656">
        <v>0</v>
      </c>
      <c r="J15" s="656">
        <v>0</v>
      </c>
      <c r="K15" s="656">
        <v>0</v>
      </c>
      <c r="L15" s="656">
        <v>0</v>
      </c>
      <c r="M15" s="656">
        <v>0</v>
      </c>
      <c r="N15" s="656">
        <v>0</v>
      </c>
      <c r="O15" s="656">
        <v>0</v>
      </c>
      <c r="P15" s="656">
        <v>0</v>
      </c>
      <c r="Q15" s="656">
        <v>0</v>
      </c>
      <c r="R15" s="656">
        <v>0</v>
      </c>
      <c r="S15" s="656">
        <v>0</v>
      </c>
      <c r="T15" s="656">
        <v>0</v>
      </c>
      <c r="U15" s="656">
        <v>0</v>
      </c>
      <c r="V15" s="656">
        <v>0</v>
      </c>
      <c r="W15" s="656">
        <v>0</v>
      </c>
      <c r="X15" s="656">
        <v>0</v>
      </c>
      <c r="Y15" s="656">
        <v>0</v>
      </c>
      <c r="Z15" s="656">
        <v>0</v>
      </c>
      <c r="AA15" s="656">
        <v>0</v>
      </c>
      <c r="AB15" s="656">
        <v>0</v>
      </c>
      <c r="AC15" s="656">
        <v>0</v>
      </c>
      <c r="AD15" s="656">
        <v>0</v>
      </c>
      <c r="AE15" s="656">
        <v>0</v>
      </c>
      <c r="AF15" s="656">
        <v>0</v>
      </c>
      <c r="AG15" s="656">
        <v>0</v>
      </c>
      <c r="AH15" s="656">
        <v>0</v>
      </c>
      <c r="AI15" s="656">
        <v>0</v>
      </c>
      <c r="AJ15" s="656">
        <v>0</v>
      </c>
      <c r="AK15" s="656">
        <v>0</v>
      </c>
      <c r="AL15" s="656">
        <v>0</v>
      </c>
      <c r="AM15" s="656">
        <v>0</v>
      </c>
      <c r="AN15" s="656">
        <v>0</v>
      </c>
      <c r="AO15" s="656">
        <v>0</v>
      </c>
      <c r="AP15" s="656">
        <v>0</v>
      </c>
      <c r="AQ15" s="656">
        <v>0</v>
      </c>
      <c r="AR15" s="656">
        <v>0</v>
      </c>
      <c r="AS15" s="656">
        <v>0</v>
      </c>
      <c r="AT15" s="656">
        <v>0</v>
      </c>
      <c r="AU15" s="656">
        <v>0</v>
      </c>
      <c r="AV15" s="656">
        <v>0</v>
      </c>
      <c r="AW15" s="656">
        <v>0</v>
      </c>
      <c r="AX15" s="656">
        <v>0</v>
      </c>
      <c r="AY15" s="656">
        <v>0</v>
      </c>
      <c r="AZ15" s="656">
        <v>0</v>
      </c>
      <c r="BA15" s="656">
        <v>0</v>
      </c>
      <c r="BB15" s="656">
        <v>0</v>
      </c>
      <c r="BC15" s="656">
        <v>0</v>
      </c>
      <c r="BD15" s="656">
        <v>80</v>
      </c>
      <c r="BE15" s="656">
        <v>82</v>
      </c>
      <c r="BF15" s="656">
        <v>86</v>
      </c>
      <c r="BG15" s="656">
        <v>104</v>
      </c>
      <c r="BH15" s="656">
        <v>137</v>
      </c>
      <c r="BI15" s="656">
        <v>154</v>
      </c>
      <c r="BJ15" s="656">
        <v>154</v>
      </c>
      <c r="BK15" s="656">
        <v>193</v>
      </c>
      <c r="BL15" s="656">
        <v>245</v>
      </c>
      <c r="BM15" s="656">
        <v>250</v>
      </c>
      <c r="BN15" s="656">
        <v>269</v>
      </c>
      <c r="BO15" s="656">
        <v>266</v>
      </c>
      <c r="BP15" s="656">
        <v>275</v>
      </c>
      <c r="BQ15" s="656">
        <v>271</v>
      </c>
      <c r="BR15" s="656">
        <v>264</v>
      </c>
      <c r="BS15" s="656">
        <v>264</v>
      </c>
      <c r="BT15" s="656">
        <v>270</v>
      </c>
      <c r="BU15" s="656">
        <v>271</v>
      </c>
      <c r="BV15" s="656">
        <v>270</v>
      </c>
      <c r="BW15" s="656">
        <v>263</v>
      </c>
      <c r="BX15" s="656">
        <v>251</v>
      </c>
      <c r="BY15" s="656">
        <v>256</v>
      </c>
      <c r="BZ15" s="656">
        <v>251</v>
      </c>
      <c r="CA15" s="656">
        <v>249</v>
      </c>
      <c r="CB15" s="656">
        <v>253</v>
      </c>
      <c r="CC15" s="656">
        <v>255</v>
      </c>
      <c r="CD15" s="656">
        <v>257</v>
      </c>
      <c r="CE15" s="656">
        <v>258</v>
      </c>
      <c r="CF15" s="656">
        <v>260</v>
      </c>
      <c r="CG15" s="657">
        <v>261</v>
      </c>
    </row>
  </sheetData>
  <hyperlinks>
    <hyperlink ref="B1" location="Notes!A1" display="Information relating to this table can be found in the 'Notes' tab" xr:uid="{F47FBCC2-533B-4042-9163-65AA132D0233}"/>
    <hyperlink ref="A1" location="Contents!A1" display="Contents page" xr:uid="{B9C5AB1A-F88B-44FE-9A1B-87EEC233AF5A}"/>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D012-E784-4805-BBDE-4A7CBC030F62}">
  <dimension ref="A1:CG15"/>
  <sheetViews>
    <sheetView zoomScale="85" zoomScaleNormal="85" workbookViewId="0">
      <pane xSplit="2" topLeftCell="BW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475" customWidth="1"/>
    <col min="76" max="84" width="12.54296875" style="439" customWidth="1"/>
    <col min="85" max="85" width="11" style="439" bestFit="1" customWidth="1"/>
    <col min="86" max="16384" width="9" style="439"/>
  </cols>
  <sheetData>
    <row r="1" spans="1:85" s="437" customFormat="1" ht="25.5" customHeight="1" thickBot="1" x14ac:dyDescent="0.3">
      <c r="A1" s="32" t="s">
        <v>46</v>
      </c>
      <c r="B1" s="114" t="s">
        <v>208</v>
      </c>
      <c r="C1" s="115"/>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76"/>
      <c r="BW1" s="476"/>
      <c r="BX1" s="476"/>
    </row>
    <row r="2" spans="1:85" ht="15.75" customHeight="1" x14ac:dyDescent="0.35">
      <c r="A2" s="36" t="s">
        <v>209</v>
      </c>
      <c r="B2" s="37" t="s">
        <v>899</v>
      </c>
      <c r="C2" s="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6.25" customHeight="1" x14ac:dyDescent="0.35">
      <c r="A4" s="94"/>
      <c r="B4" s="107" t="s">
        <v>260</v>
      </c>
      <c r="C4" s="107"/>
      <c r="D4" s="508">
        <f t="shared" ref="D4:AI4" si="0">SUM(D5:D7)</f>
        <v>0</v>
      </c>
      <c r="E4" s="508">
        <f t="shared" si="0"/>
        <v>0</v>
      </c>
      <c r="F4" s="508">
        <f t="shared" si="0"/>
        <v>0</v>
      </c>
      <c r="G4" s="508">
        <f t="shared" si="0"/>
        <v>0</v>
      </c>
      <c r="H4" s="508">
        <f t="shared" si="0"/>
        <v>0</v>
      </c>
      <c r="I4" s="508">
        <f t="shared" si="0"/>
        <v>0</v>
      </c>
      <c r="J4" s="508">
        <f t="shared" si="0"/>
        <v>0</v>
      </c>
      <c r="K4" s="508">
        <f t="shared" si="0"/>
        <v>0</v>
      </c>
      <c r="L4" s="508">
        <f t="shared" si="0"/>
        <v>0</v>
      </c>
      <c r="M4" s="508">
        <f t="shared" si="0"/>
        <v>0</v>
      </c>
      <c r="N4" s="508">
        <f t="shared" si="0"/>
        <v>0</v>
      </c>
      <c r="O4" s="508">
        <f t="shared" si="0"/>
        <v>0</v>
      </c>
      <c r="P4" s="508">
        <f t="shared" si="0"/>
        <v>0</v>
      </c>
      <c r="Q4" s="508">
        <f t="shared" si="0"/>
        <v>0</v>
      </c>
      <c r="R4" s="508">
        <f t="shared" si="0"/>
        <v>0</v>
      </c>
      <c r="S4" s="508">
        <f t="shared" si="0"/>
        <v>0</v>
      </c>
      <c r="T4" s="508">
        <f t="shared" si="0"/>
        <v>0</v>
      </c>
      <c r="U4" s="508">
        <f t="shared" si="0"/>
        <v>0</v>
      </c>
      <c r="V4" s="508">
        <f t="shared" si="0"/>
        <v>0</v>
      </c>
      <c r="W4" s="508">
        <f t="shared" si="0"/>
        <v>0</v>
      </c>
      <c r="X4" s="508">
        <f t="shared" si="0"/>
        <v>0</v>
      </c>
      <c r="Y4" s="508">
        <f t="shared" si="0"/>
        <v>0</v>
      </c>
      <c r="Z4" s="508">
        <f t="shared" si="0"/>
        <v>0</v>
      </c>
      <c r="AA4" s="508">
        <f t="shared" si="0"/>
        <v>0</v>
      </c>
      <c r="AB4" s="508">
        <f t="shared" si="0"/>
        <v>0</v>
      </c>
      <c r="AC4" s="508">
        <f t="shared" si="0"/>
        <v>0</v>
      </c>
      <c r="AD4" s="508">
        <f t="shared" si="0"/>
        <v>0</v>
      </c>
      <c r="AE4" s="508">
        <f t="shared" si="0"/>
        <v>0</v>
      </c>
      <c r="AF4" s="508">
        <f t="shared" si="0"/>
        <v>0</v>
      </c>
      <c r="AG4" s="508">
        <f t="shared" si="0"/>
        <v>0</v>
      </c>
      <c r="AH4" s="508">
        <f t="shared" si="0"/>
        <v>0</v>
      </c>
      <c r="AI4" s="508">
        <f t="shared" si="0"/>
        <v>0</v>
      </c>
      <c r="AJ4" s="508">
        <f t="shared" ref="AJ4:BM4" si="1">SUM(AJ5:AJ7)</f>
        <v>0</v>
      </c>
      <c r="AK4" s="508">
        <f t="shared" si="1"/>
        <v>0</v>
      </c>
      <c r="AL4" s="508">
        <f t="shared" si="1"/>
        <v>0</v>
      </c>
      <c r="AM4" s="508">
        <f t="shared" si="1"/>
        <v>0</v>
      </c>
      <c r="AN4" s="508">
        <f t="shared" si="1"/>
        <v>0</v>
      </c>
      <c r="AO4" s="508">
        <f t="shared" si="1"/>
        <v>0</v>
      </c>
      <c r="AP4" s="508">
        <f t="shared" si="1"/>
        <v>0</v>
      </c>
      <c r="AQ4" s="508">
        <f t="shared" si="1"/>
        <v>0</v>
      </c>
      <c r="AR4" s="508">
        <f t="shared" si="1"/>
        <v>0</v>
      </c>
      <c r="AS4" s="508">
        <f t="shared" si="1"/>
        <v>0</v>
      </c>
      <c r="AT4" s="508">
        <f t="shared" si="1"/>
        <v>0</v>
      </c>
      <c r="AU4" s="508">
        <f t="shared" si="1"/>
        <v>0</v>
      </c>
      <c r="AV4" s="508">
        <f t="shared" si="1"/>
        <v>0</v>
      </c>
      <c r="AW4" s="508">
        <f t="shared" si="1"/>
        <v>0</v>
      </c>
      <c r="AX4" s="508">
        <f t="shared" si="1"/>
        <v>0</v>
      </c>
      <c r="AY4" s="508">
        <f t="shared" si="1"/>
        <v>0</v>
      </c>
      <c r="AZ4" s="508">
        <f t="shared" si="1"/>
        <v>0</v>
      </c>
      <c r="BA4" s="508">
        <f t="shared" si="1"/>
        <v>0</v>
      </c>
      <c r="BB4" s="508">
        <f t="shared" si="1"/>
        <v>0</v>
      </c>
      <c r="BC4" s="508">
        <f t="shared" si="1"/>
        <v>0.56699999999999995</v>
      </c>
      <c r="BD4" s="508">
        <f t="shared" si="1"/>
        <v>42.750999999999998</v>
      </c>
      <c r="BE4" s="508">
        <f t="shared" si="1"/>
        <v>82</v>
      </c>
      <c r="BF4" s="508">
        <f t="shared" si="1"/>
        <v>180.13019312</v>
      </c>
      <c r="BG4" s="508">
        <f t="shared" si="1"/>
        <v>139.34738139999999</v>
      </c>
      <c r="BH4" s="508">
        <f t="shared" si="1"/>
        <v>87.293999999999997</v>
      </c>
      <c r="BI4" s="508">
        <f t="shared" si="1"/>
        <v>71.74855457999999</v>
      </c>
      <c r="BJ4" s="508">
        <f t="shared" si="1"/>
        <v>86.415832980000019</v>
      </c>
      <c r="BK4" s="508">
        <f t="shared" si="1"/>
        <v>109.97339909</v>
      </c>
      <c r="BL4" s="508">
        <f t="shared" si="1"/>
        <v>112.23410000000001</v>
      </c>
      <c r="BM4" s="508">
        <f t="shared" si="1"/>
        <v>115.10395912999999</v>
      </c>
      <c r="BN4" s="508">
        <v>138.13980000000001</v>
      </c>
      <c r="BO4" s="508">
        <v>47.019696670000002</v>
      </c>
      <c r="BP4" s="508">
        <v>1.39356865</v>
      </c>
      <c r="BQ4" s="508">
        <v>0.86930000000000007</v>
      </c>
      <c r="BR4" s="508">
        <v>0.41239731999999996</v>
      </c>
      <c r="BS4" s="508">
        <v>9.3574789999999977E-2</v>
      </c>
      <c r="BT4" s="508">
        <v>2.7997579999999994E-2</v>
      </c>
      <c r="BU4" s="508">
        <v>3.2353730000000004E-2</v>
      </c>
      <c r="BV4" s="508">
        <v>0</v>
      </c>
      <c r="BW4" s="508">
        <v>0</v>
      </c>
      <c r="BX4" s="480">
        <v>0</v>
      </c>
      <c r="BY4" s="480">
        <v>0</v>
      </c>
      <c r="BZ4" s="480">
        <v>0</v>
      </c>
      <c r="CA4" s="480">
        <v>0</v>
      </c>
      <c r="CB4" s="480">
        <v>0</v>
      </c>
      <c r="CC4" s="480">
        <v>0</v>
      </c>
      <c r="CD4" s="480">
        <v>0</v>
      </c>
      <c r="CE4" s="480">
        <v>0</v>
      </c>
      <c r="CF4" s="480">
        <v>0</v>
      </c>
      <c r="CG4" s="482">
        <v>0</v>
      </c>
    </row>
    <row r="5" spans="1:85" x14ac:dyDescent="0.35">
      <c r="B5" s="486" t="s">
        <v>900</v>
      </c>
      <c r="C5" s="486"/>
      <c r="D5" s="509">
        <v>0</v>
      </c>
      <c r="E5" s="509">
        <v>0</v>
      </c>
      <c r="F5" s="509">
        <v>0</v>
      </c>
      <c r="G5" s="509">
        <v>0</v>
      </c>
      <c r="H5" s="509">
        <v>0</v>
      </c>
      <c r="I5" s="509">
        <v>0</v>
      </c>
      <c r="J5" s="509">
        <v>0</v>
      </c>
      <c r="K5" s="509">
        <v>0</v>
      </c>
      <c r="L5" s="509">
        <v>0</v>
      </c>
      <c r="M5" s="509">
        <v>0</v>
      </c>
      <c r="N5" s="509">
        <v>0</v>
      </c>
      <c r="O5" s="509">
        <v>0</v>
      </c>
      <c r="P5" s="509">
        <v>0</v>
      </c>
      <c r="Q5" s="509">
        <v>0</v>
      </c>
      <c r="R5" s="509">
        <v>0</v>
      </c>
      <c r="S5" s="509">
        <v>0</v>
      </c>
      <c r="T5" s="509">
        <v>0</v>
      </c>
      <c r="U5" s="509">
        <v>0</v>
      </c>
      <c r="V5" s="509">
        <v>0</v>
      </c>
      <c r="W5" s="509">
        <v>0</v>
      </c>
      <c r="X5" s="509">
        <v>0</v>
      </c>
      <c r="Y5" s="509">
        <v>0</v>
      </c>
      <c r="Z5" s="509">
        <v>0</v>
      </c>
      <c r="AA5" s="509">
        <v>0</v>
      </c>
      <c r="AB5" s="509">
        <v>0</v>
      </c>
      <c r="AC5" s="509">
        <v>0</v>
      </c>
      <c r="AD5" s="509">
        <v>0</v>
      </c>
      <c r="AE5" s="509">
        <v>0</v>
      </c>
      <c r="AF5" s="509">
        <v>0</v>
      </c>
      <c r="AG5" s="509">
        <v>0</v>
      </c>
      <c r="AH5" s="509">
        <v>0</v>
      </c>
      <c r="AI5" s="509">
        <v>0</v>
      </c>
      <c r="AJ5" s="509">
        <v>0</v>
      </c>
      <c r="AK5" s="509">
        <v>0</v>
      </c>
      <c r="AL5" s="509">
        <v>0</v>
      </c>
      <c r="AM5" s="509">
        <v>0</v>
      </c>
      <c r="AN5" s="509">
        <v>0</v>
      </c>
      <c r="AO5" s="509">
        <v>0</v>
      </c>
      <c r="AP5" s="509">
        <v>0</v>
      </c>
      <c r="AQ5" s="509">
        <v>0</v>
      </c>
      <c r="AR5" s="509">
        <v>0</v>
      </c>
      <c r="AS5" s="509">
        <v>0</v>
      </c>
      <c r="AT5" s="509">
        <v>0</v>
      </c>
      <c r="AU5" s="509">
        <v>0</v>
      </c>
      <c r="AV5" s="509">
        <v>0</v>
      </c>
      <c r="AW5" s="509">
        <v>0</v>
      </c>
      <c r="AX5" s="509">
        <v>0</v>
      </c>
      <c r="AY5" s="509">
        <v>0</v>
      </c>
      <c r="AZ5" s="509">
        <v>0</v>
      </c>
      <c r="BA5" s="509">
        <v>0</v>
      </c>
      <c r="BB5" s="509">
        <v>0</v>
      </c>
      <c r="BC5" s="509">
        <v>0.56699999999999995</v>
      </c>
      <c r="BD5" s="509">
        <v>42.750999999999998</v>
      </c>
      <c r="BE5" s="509">
        <v>82</v>
      </c>
      <c r="BF5" s="509">
        <v>98</v>
      </c>
      <c r="BG5" s="509">
        <v>38.191000000000003</v>
      </c>
      <c r="BH5" s="509">
        <v>0</v>
      </c>
      <c r="BI5" s="509">
        <v>0</v>
      </c>
      <c r="BJ5" s="509">
        <v>0</v>
      </c>
      <c r="BK5" s="509">
        <v>0</v>
      </c>
      <c r="BL5" s="509">
        <v>0</v>
      </c>
      <c r="BM5" s="509">
        <v>0</v>
      </c>
      <c r="BN5" s="509">
        <v>0</v>
      </c>
      <c r="BO5" s="509">
        <v>0</v>
      </c>
      <c r="BP5" s="509">
        <v>0</v>
      </c>
      <c r="BQ5" s="509">
        <v>0</v>
      </c>
      <c r="BR5" s="509">
        <v>0</v>
      </c>
      <c r="BS5" s="509">
        <v>0</v>
      </c>
      <c r="BT5" s="509">
        <v>0</v>
      </c>
      <c r="BU5" s="509">
        <v>0</v>
      </c>
      <c r="BV5" s="509">
        <v>0</v>
      </c>
      <c r="BW5" s="509">
        <v>0</v>
      </c>
      <c r="BX5" s="484">
        <v>0</v>
      </c>
      <c r="BY5" s="484">
        <v>0</v>
      </c>
      <c r="BZ5" s="484">
        <v>0</v>
      </c>
      <c r="CA5" s="484">
        <v>0</v>
      </c>
      <c r="CB5" s="484">
        <v>0</v>
      </c>
      <c r="CC5" s="484">
        <v>0</v>
      </c>
      <c r="CD5" s="484">
        <v>0</v>
      </c>
      <c r="CE5" s="484">
        <v>0</v>
      </c>
      <c r="CF5" s="484">
        <v>0</v>
      </c>
      <c r="CG5" s="485">
        <v>0</v>
      </c>
    </row>
    <row r="6" spans="1:85" x14ac:dyDescent="0.35">
      <c r="B6" s="486" t="s">
        <v>901</v>
      </c>
      <c r="C6" s="486"/>
      <c r="D6" s="509">
        <v>0</v>
      </c>
      <c r="E6" s="509">
        <v>0</v>
      </c>
      <c r="F6" s="509">
        <v>0</v>
      </c>
      <c r="G6" s="509">
        <v>0</v>
      </c>
      <c r="H6" s="509">
        <v>0</v>
      </c>
      <c r="I6" s="509">
        <v>0</v>
      </c>
      <c r="J6" s="509">
        <v>0</v>
      </c>
      <c r="K6" s="509">
        <v>0</v>
      </c>
      <c r="L6" s="509">
        <v>0</v>
      </c>
      <c r="M6" s="509">
        <v>0</v>
      </c>
      <c r="N6" s="509">
        <v>0</v>
      </c>
      <c r="O6" s="509">
        <v>0</v>
      </c>
      <c r="P6" s="509">
        <v>0</v>
      </c>
      <c r="Q6" s="509">
        <v>0</v>
      </c>
      <c r="R6" s="509">
        <v>0</v>
      </c>
      <c r="S6" s="509">
        <v>0</v>
      </c>
      <c r="T6" s="509">
        <v>0</v>
      </c>
      <c r="U6" s="509">
        <v>0</v>
      </c>
      <c r="V6" s="509">
        <v>0</v>
      </c>
      <c r="W6" s="509">
        <v>0</v>
      </c>
      <c r="X6" s="509">
        <v>0</v>
      </c>
      <c r="Y6" s="509">
        <v>0</v>
      </c>
      <c r="Z6" s="509">
        <v>0</v>
      </c>
      <c r="AA6" s="509">
        <v>0</v>
      </c>
      <c r="AB6" s="509">
        <v>0</v>
      </c>
      <c r="AC6" s="509">
        <v>0</v>
      </c>
      <c r="AD6" s="509">
        <v>0</v>
      </c>
      <c r="AE6" s="509">
        <v>0</v>
      </c>
      <c r="AF6" s="509">
        <v>0</v>
      </c>
      <c r="AG6" s="509">
        <v>0</v>
      </c>
      <c r="AH6" s="509">
        <v>0</v>
      </c>
      <c r="AI6" s="509">
        <v>0</v>
      </c>
      <c r="AJ6" s="509">
        <v>0</v>
      </c>
      <c r="AK6" s="509">
        <v>0</v>
      </c>
      <c r="AL6" s="509">
        <v>0</v>
      </c>
      <c r="AM6" s="509">
        <v>0</v>
      </c>
      <c r="AN6" s="509">
        <v>0</v>
      </c>
      <c r="AO6" s="509">
        <v>0</v>
      </c>
      <c r="AP6" s="509">
        <v>0</v>
      </c>
      <c r="AQ6" s="509">
        <v>0</v>
      </c>
      <c r="AR6" s="509">
        <v>0</v>
      </c>
      <c r="AS6" s="509">
        <v>0</v>
      </c>
      <c r="AT6" s="509">
        <v>0</v>
      </c>
      <c r="AU6" s="509">
        <v>0</v>
      </c>
      <c r="AV6" s="509">
        <v>0</v>
      </c>
      <c r="AW6" s="509">
        <v>0</v>
      </c>
      <c r="AX6" s="509">
        <v>0</v>
      </c>
      <c r="AY6" s="509">
        <v>0</v>
      </c>
      <c r="AZ6" s="509">
        <v>0</v>
      </c>
      <c r="BA6" s="509">
        <v>0</v>
      </c>
      <c r="BB6" s="509">
        <v>0</v>
      </c>
      <c r="BC6" s="509">
        <v>0</v>
      </c>
      <c r="BD6" s="509">
        <v>0</v>
      </c>
      <c r="BE6" s="509">
        <v>0</v>
      </c>
      <c r="BF6" s="509">
        <v>36.808193120000006</v>
      </c>
      <c r="BG6" s="509">
        <v>50.326735474721751</v>
      </c>
      <c r="BH6" s="509">
        <v>43.058999999999997</v>
      </c>
      <c r="BI6" s="509">
        <v>35.448</v>
      </c>
      <c r="BJ6" s="509">
        <v>41.220999999999997</v>
      </c>
      <c r="BK6" s="509">
        <v>54.17288955082573</v>
      </c>
      <c r="BL6" s="509">
        <v>55.08764418804401</v>
      </c>
      <c r="BM6" s="509">
        <v>78.992913128431368</v>
      </c>
      <c r="BN6" s="509">
        <v>0</v>
      </c>
      <c r="BO6" s="509">
        <v>0</v>
      </c>
      <c r="BP6" s="509">
        <v>0</v>
      </c>
      <c r="BQ6" s="509">
        <v>0</v>
      </c>
      <c r="BR6" s="509">
        <v>0</v>
      </c>
      <c r="BS6" s="509">
        <v>0</v>
      </c>
      <c r="BT6" s="509">
        <v>0</v>
      </c>
      <c r="BU6" s="509">
        <v>0</v>
      </c>
      <c r="BV6" s="509">
        <v>0</v>
      </c>
      <c r="BW6" s="509">
        <v>0</v>
      </c>
      <c r="BX6" s="484">
        <v>0</v>
      </c>
      <c r="BY6" s="484">
        <v>0</v>
      </c>
      <c r="BZ6" s="484">
        <v>0</v>
      </c>
      <c r="CA6" s="484">
        <v>0</v>
      </c>
      <c r="CB6" s="484">
        <v>0</v>
      </c>
      <c r="CC6" s="484">
        <v>0</v>
      </c>
      <c r="CD6" s="484">
        <v>0</v>
      </c>
      <c r="CE6" s="484">
        <v>0</v>
      </c>
      <c r="CF6" s="484">
        <v>0</v>
      </c>
      <c r="CG6" s="485">
        <v>0</v>
      </c>
    </row>
    <row r="7" spans="1:85" s="452" customFormat="1" ht="26.25" customHeight="1" thickBot="1" x14ac:dyDescent="0.3">
      <c r="B7" s="658" t="s">
        <v>902</v>
      </c>
      <c r="C7" s="498"/>
      <c r="D7" s="499">
        <v>0</v>
      </c>
      <c r="E7" s="499">
        <v>0</v>
      </c>
      <c r="F7" s="499">
        <v>0</v>
      </c>
      <c r="G7" s="499">
        <v>0</v>
      </c>
      <c r="H7" s="499">
        <v>0</v>
      </c>
      <c r="I7" s="499">
        <v>0</v>
      </c>
      <c r="J7" s="499">
        <v>0</v>
      </c>
      <c r="K7" s="499">
        <v>0</v>
      </c>
      <c r="L7" s="499">
        <v>0</v>
      </c>
      <c r="M7" s="499">
        <v>0</v>
      </c>
      <c r="N7" s="499">
        <v>0</v>
      </c>
      <c r="O7" s="499">
        <v>0</v>
      </c>
      <c r="P7" s="499">
        <v>0</v>
      </c>
      <c r="Q7" s="499">
        <v>0</v>
      </c>
      <c r="R7" s="499">
        <v>0</v>
      </c>
      <c r="S7" s="499">
        <v>0</v>
      </c>
      <c r="T7" s="499">
        <v>0</v>
      </c>
      <c r="U7" s="499">
        <v>0</v>
      </c>
      <c r="V7" s="499">
        <v>0</v>
      </c>
      <c r="W7" s="499">
        <v>0</v>
      </c>
      <c r="X7" s="499">
        <v>0</v>
      </c>
      <c r="Y7" s="499">
        <v>0</v>
      </c>
      <c r="Z7" s="499">
        <v>0</v>
      </c>
      <c r="AA7" s="499">
        <v>0</v>
      </c>
      <c r="AB7" s="499">
        <v>0</v>
      </c>
      <c r="AC7" s="499">
        <v>0</v>
      </c>
      <c r="AD7" s="499">
        <v>0</v>
      </c>
      <c r="AE7" s="499">
        <v>0</v>
      </c>
      <c r="AF7" s="499">
        <v>0</v>
      </c>
      <c r="AG7" s="499">
        <v>0</v>
      </c>
      <c r="AH7" s="499">
        <v>0</v>
      </c>
      <c r="AI7" s="499">
        <v>0</v>
      </c>
      <c r="AJ7" s="499">
        <v>0</v>
      </c>
      <c r="AK7" s="499">
        <v>0</v>
      </c>
      <c r="AL7" s="499">
        <v>0</v>
      </c>
      <c r="AM7" s="499">
        <v>0</v>
      </c>
      <c r="AN7" s="499">
        <v>0</v>
      </c>
      <c r="AO7" s="499">
        <v>0</v>
      </c>
      <c r="AP7" s="499">
        <v>0</v>
      </c>
      <c r="AQ7" s="499">
        <v>0</v>
      </c>
      <c r="AR7" s="499">
        <v>0</v>
      </c>
      <c r="AS7" s="499">
        <v>0</v>
      </c>
      <c r="AT7" s="499">
        <v>0</v>
      </c>
      <c r="AU7" s="499">
        <v>0</v>
      </c>
      <c r="AV7" s="499">
        <v>0</v>
      </c>
      <c r="AW7" s="499">
        <v>0</v>
      </c>
      <c r="AX7" s="499">
        <v>0</v>
      </c>
      <c r="AY7" s="499">
        <v>0</v>
      </c>
      <c r="AZ7" s="499">
        <v>0</v>
      </c>
      <c r="BA7" s="499">
        <v>0</v>
      </c>
      <c r="BB7" s="499">
        <v>0</v>
      </c>
      <c r="BC7" s="499">
        <v>0</v>
      </c>
      <c r="BD7" s="499">
        <v>0</v>
      </c>
      <c r="BE7" s="499">
        <v>0</v>
      </c>
      <c r="BF7" s="499">
        <v>45.322000000000003</v>
      </c>
      <c r="BG7" s="499">
        <v>50.829645925278243</v>
      </c>
      <c r="BH7" s="499">
        <v>44.234999999999999</v>
      </c>
      <c r="BI7" s="499">
        <v>36.300554579999996</v>
      </c>
      <c r="BJ7" s="499">
        <v>45.194832980000022</v>
      </c>
      <c r="BK7" s="499">
        <v>55.800509539174271</v>
      </c>
      <c r="BL7" s="499">
        <v>57.146455811955995</v>
      </c>
      <c r="BM7" s="499">
        <v>36.111046001568631</v>
      </c>
      <c r="BN7" s="499">
        <v>0</v>
      </c>
      <c r="BO7" s="499">
        <v>0</v>
      </c>
      <c r="BP7" s="499">
        <v>0</v>
      </c>
      <c r="BQ7" s="499">
        <v>0</v>
      </c>
      <c r="BR7" s="499">
        <v>0</v>
      </c>
      <c r="BS7" s="499">
        <v>0</v>
      </c>
      <c r="BT7" s="499">
        <v>0</v>
      </c>
      <c r="BU7" s="499">
        <v>0</v>
      </c>
      <c r="BV7" s="499">
        <v>0</v>
      </c>
      <c r="BW7" s="499">
        <v>0</v>
      </c>
      <c r="BX7" s="499">
        <v>0</v>
      </c>
      <c r="BY7" s="499">
        <v>0</v>
      </c>
      <c r="BZ7" s="499">
        <v>0</v>
      </c>
      <c r="CA7" s="499">
        <v>0</v>
      </c>
      <c r="CB7" s="499">
        <v>0</v>
      </c>
      <c r="CC7" s="499">
        <v>0</v>
      </c>
      <c r="CD7" s="499">
        <v>0</v>
      </c>
      <c r="CE7" s="499">
        <v>0</v>
      </c>
      <c r="CF7" s="499">
        <v>0</v>
      </c>
      <c r="CG7" s="500">
        <v>0</v>
      </c>
    </row>
    <row r="8" spans="1:85" ht="26.25" customHeight="1" x14ac:dyDescent="0.35">
      <c r="A8" s="518"/>
      <c r="B8" s="37" t="s">
        <v>899</v>
      </c>
      <c r="C8" s="37"/>
      <c r="D8" s="40" t="s">
        <v>274</v>
      </c>
      <c r="E8" s="40" t="s">
        <v>275</v>
      </c>
      <c r="F8" s="40" t="s">
        <v>276</v>
      </c>
      <c r="G8" s="40" t="s">
        <v>277</v>
      </c>
      <c r="H8" s="40" t="s">
        <v>278</v>
      </c>
      <c r="I8" s="40" t="s">
        <v>279</v>
      </c>
      <c r="J8" s="40" t="s">
        <v>280</v>
      </c>
      <c r="K8" s="40" t="s">
        <v>281</v>
      </c>
      <c r="L8" s="40" t="s">
        <v>282</v>
      </c>
      <c r="M8" s="40" t="s">
        <v>283</v>
      </c>
      <c r="N8" s="40" t="s">
        <v>284</v>
      </c>
      <c r="O8" s="40" t="s">
        <v>285</v>
      </c>
      <c r="P8" s="40" t="s">
        <v>286</v>
      </c>
      <c r="Q8" s="40" t="s">
        <v>287</v>
      </c>
      <c r="R8" s="40" t="s">
        <v>288</v>
      </c>
      <c r="S8" s="40" t="s">
        <v>289</v>
      </c>
      <c r="T8" s="40" t="s">
        <v>290</v>
      </c>
      <c r="U8" s="40" t="s">
        <v>291</v>
      </c>
      <c r="V8" s="40" t="s">
        <v>292</v>
      </c>
      <c r="W8" s="40" t="s">
        <v>293</v>
      </c>
      <c r="X8" s="40" t="s">
        <v>294</v>
      </c>
      <c r="Y8" s="40" t="s">
        <v>295</v>
      </c>
      <c r="Z8" s="40" t="s">
        <v>296</v>
      </c>
      <c r="AA8" s="40" t="s">
        <v>297</v>
      </c>
      <c r="AB8" s="40" t="s">
        <v>298</v>
      </c>
      <c r="AC8" s="40" t="s">
        <v>299</v>
      </c>
      <c r="AD8" s="40" t="s">
        <v>300</v>
      </c>
      <c r="AE8" s="40" t="s">
        <v>301</v>
      </c>
      <c r="AF8" s="40" t="s">
        <v>302</v>
      </c>
      <c r="AG8" s="40" t="s">
        <v>303</v>
      </c>
      <c r="AH8" s="40" t="s">
        <v>304</v>
      </c>
      <c r="AI8" s="40" t="s">
        <v>305</v>
      </c>
      <c r="AJ8" s="40" t="s">
        <v>306</v>
      </c>
      <c r="AK8" s="40" t="s">
        <v>307</v>
      </c>
      <c r="AL8" s="40" t="s">
        <v>308</v>
      </c>
      <c r="AM8" s="40" t="s">
        <v>309</v>
      </c>
      <c r="AN8" s="40" t="s">
        <v>310</v>
      </c>
      <c r="AO8" s="40" t="s">
        <v>311</v>
      </c>
      <c r="AP8" s="40" t="s">
        <v>312</v>
      </c>
      <c r="AQ8" s="40" t="s">
        <v>313</v>
      </c>
      <c r="AR8" s="40" t="s">
        <v>314</v>
      </c>
      <c r="AS8" s="40" t="s">
        <v>315</v>
      </c>
      <c r="AT8" s="40" t="s">
        <v>316</v>
      </c>
      <c r="AU8" s="40" t="s">
        <v>317</v>
      </c>
      <c r="AV8" s="40" t="s">
        <v>318</v>
      </c>
      <c r="AW8" s="40" t="s">
        <v>319</v>
      </c>
      <c r="AX8" s="40" t="s">
        <v>320</v>
      </c>
      <c r="AY8" s="40" t="s">
        <v>211</v>
      </c>
      <c r="AZ8" s="40" t="s">
        <v>212</v>
      </c>
      <c r="BA8" s="40" t="s">
        <v>213</v>
      </c>
      <c r="BB8" s="40" t="s">
        <v>214</v>
      </c>
      <c r="BC8" s="40" t="s">
        <v>215</v>
      </c>
      <c r="BD8" s="40" t="s">
        <v>216</v>
      </c>
      <c r="BE8" s="40" t="s">
        <v>217</v>
      </c>
      <c r="BF8" s="40" t="s">
        <v>218</v>
      </c>
      <c r="BG8" s="40" t="s">
        <v>219</v>
      </c>
      <c r="BH8" s="40" t="s">
        <v>220</v>
      </c>
      <c r="BI8" s="40" t="s">
        <v>221</v>
      </c>
      <c r="BJ8" s="40" t="s">
        <v>222</v>
      </c>
      <c r="BK8" s="40" t="s">
        <v>223</v>
      </c>
      <c r="BL8" s="40" t="s">
        <v>224</v>
      </c>
      <c r="BM8" s="40" t="s">
        <v>225</v>
      </c>
      <c r="BN8" s="40" t="s">
        <v>226</v>
      </c>
      <c r="BO8" s="40" t="s">
        <v>227</v>
      </c>
      <c r="BP8" s="40" t="s">
        <v>228</v>
      </c>
      <c r="BQ8" s="40" t="s">
        <v>229</v>
      </c>
      <c r="BR8" s="40" t="s">
        <v>230</v>
      </c>
      <c r="BS8" s="40" t="s">
        <v>231</v>
      </c>
      <c r="BT8" s="40" t="s">
        <v>232</v>
      </c>
      <c r="BU8" s="40" t="s">
        <v>233</v>
      </c>
      <c r="BV8" s="40" t="s">
        <v>234</v>
      </c>
      <c r="BW8" s="40" t="s">
        <v>235</v>
      </c>
      <c r="BX8" s="40" t="s">
        <v>236</v>
      </c>
      <c r="BY8" s="40" t="s">
        <v>237</v>
      </c>
      <c r="BZ8" s="40" t="s">
        <v>238</v>
      </c>
      <c r="CA8" s="40" t="s">
        <v>239</v>
      </c>
      <c r="CB8" s="40" t="s">
        <v>240</v>
      </c>
      <c r="CC8" s="40" t="s">
        <v>241</v>
      </c>
      <c r="CD8" s="40" t="s">
        <v>242</v>
      </c>
      <c r="CE8" s="40" t="s">
        <v>243</v>
      </c>
      <c r="CF8" s="40" t="s">
        <v>244</v>
      </c>
      <c r="CG8" s="41" t="s">
        <v>245</v>
      </c>
    </row>
    <row r="9" spans="1:85" x14ac:dyDescent="0.35">
      <c r="A9" s="518"/>
      <c r="B9" s="463" t="s">
        <v>438</v>
      </c>
      <c r="C9" s="478"/>
      <c r="D9" s="284" t="s">
        <v>247</v>
      </c>
      <c r="E9" s="284" t="s">
        <v>247</v>
      </c>
      <c r="F9" s="284" t="s">
        <v>247</v>
      </c>
      <c r="G9" s="284" t="s">
        <v>247</v>
      </c>
      <c r="H9" s="284" t="s">
        <v>247</v>
      </c>
      <c r="I9" s="284" t="s">
        <v>247</v>
      </c>
      <c r="J9" s="284" t="s">
        <v>247</v>
      </c>
      <c r="K9" s="284" t="s">
        <v>247</v>
      </c>
      <c r="L9" s="284" t="s">
        <v>247</v>
      </c>
      <c r="M9" s="284" t="s">
        <v>247</v>
      </c>
      <c r="N9" s="284" t="s">
        <v>247</v>
      </c>
      <c r="O9" s="284" t="s">
        <v>247</v>
      </c>
      <c r="P9" s="284" t="s">
        <v>247</v>
      </c>
      <c r="Q9" s="284" t="s">
        <v>247</v>
      </c>
      <c r="R9" s="284" t="s">
        <v>247</v>
      </c>
      <c r="S9" s="284" t="s">
        <v>247</v>
      </c>
      <c r="T9" s="284" t="s">
        <v>247</v>
      </c>
      <c r="U9" s="284" t="s">
        <v>247</v>
      </c>
      <c r="V9" s="284" t="s">
        <v>247</v>
      </c>
      <c r="W9" s="284" t="s">
        <v>247</v>
      </c>
      <c r="X9" s="284" t="s">
        <v>247</v>
      </c>
      <c r="Y9" s="284" t="s">
        <v>247</v>
      </c>
      <c r="Z9" s="284" t="s">
        <v>247</v>
      </c>
      <c r="AA9" s="284" t="s">
        <v>247</v>
      </c>
      <c r="AB9" s="284" t="s">
        <v>247</v>
      </c>
      <c r="AC9" s="284" t="s">
        <v>247</v>
      </c>
      <c r="AD9" s="284" t="s">
        <v>247</v>
      </c>
      <c r="AE9" s="284" t="s">
        <v>247</v>
      </c>
      <c r="AF9" s="284" t="s">
        <v>247</v>
      </c>
      <c r="AG9" s="284" t="s">
        <v>247</v>
      </c>
      <c r="AH9" s="284" t="s">
        <v>247</v>
      </c>
      <c r="AI9" s="284" t="s">
        <v>247</v>
      </c>
      <c r="AJ9" s="284" t="s">
        <v>247</v>
      </c>
      <c r="AK9" s="284" t="s">
        <v>247</v>
      </c>
      <c r="AL9" s="284" t="s">
        <v>247</v>
      </c>
      <c r="AM9" s="284" t="s">
        <v>247</v>
      </c>
      <c r="AN9" s="284" t="s">
        <v>247</v>
      </c>
      <c r="AO9" s="284" t="s">
        <v>247</v>
      </c>
      <c r="AP9" s="284" t="s">
        <v>247</v>
      </c>
      <c r="AQ9" s="284" t="s">
        <v>247</v>
      </c>
      <c r="AR9" s="284" t="s">
        <v>247</v>
      </c>
      <c r="AS9" s="284" t="s">
        <v>247</v>
      </c>
      <c r="AT9" s="284" t="s">
        <v>247</v>
      </c>
      <c r="AU9" s="284" t="s">
        <v>247</v>
      </c>
      <c r="AV9" s="284" t="s">
        <v>247</v>
      </c>
      <c r="AW9" s="284" t="s">
        <v>247</v>
      </c>
      <c r="AX9" s="284" t="s">
        <v>247</v>
      </c>
      <c r="AY9" s="284" t="s">
        <v>247</v>
      </c>
      <c r="AZ9" s="284" t="s">
        <v>247</v>
      </c>
      <c r="BA9" s="284" t="s">
        <v>247</v>
      </c>
      <c r="BB9" s="284" t="s">
        <v>247</v>
      </c>
      <c r="BC9" s="284" t="s">
        <v>247</v>
      </c>
      <c r="BD9" s="284" t="s">
        <v>247</v>
      </c>
      <c r="BE9" s="284" t="s">
        <v>247</v>
      </c>
      <c r="BF9" s="284" t="s">
        <v>247</v>
      </c>
      <c r="BG9" s="284" t="s">
        <v>247</v>
      </c>
      <c r="BH9" s="284" t="s">
        <v>247</v>
      </c>
      <c r="BI9" s="284" t="s">
        <v>247</v>
      </c>
      <c r="BJ9" s="284" t="s">
        <v>247</v>
      </c>
      <c r="BK9" s="284" t="s">
        <v>247</v>
      </c>
      <c r="BL9" s="284" t="s">
        <v>247</v>
      </c>
      <c r="BM9" s="284" t="s">
        <v>247</v>
      </c>
      <c r="BN9" s="284" t="s">
        <v>247</v>
      </c>
      <c r="BO9" s="284" t="s">
        <v>247</v>
      </c>
      <c r="BP9" s="284" t="s">
        <v>247</v>
      </c>
      <c r="BQ9" s="284" t="s">
        <v>247</v>
      </c>
      <c r="BR9" s="284" t="s">
        <v>247</v>
      </c>
      <c r="BS9" s="284" t="s">
        <v>247</v>
      </c>
      <c r="BT9" s="284" t="s">
        <v>247</v>
      </c>
      <c r="BU9" s="284" t="s">
        <v>247</v>
      </c>
      <c r="BV9" s="284" t="s">
        <v>247</v>
      </c>
      <c r="BW9" s="284" t="s">
        <v>247</v>
      </c>
      <c r="BX9" s="284" t="s">
        <v>247</v>
      </c>
      <c r="BY9" s="284" t="s">
        <v>247</v>
      </c>
      <c r="BZ9" s="284" t="s">
        <v>247</v>
      </c>
      <c r="CA9" s="284" t="s">
        <v>247</v>
      </c>
      <c r="CB9" s="284" t="s">
        <v>248</v>
      </c>
      <c r="CC9" s="284" t="s">
        <v>248</v>
      </c>
      <c r="CD9" s="284" t="s">
        <v>248</v>
      </c>
      <c r="CE9" s="284" t="s">
        <v>248</v>
      </c>
      <c r="CF9" s="284" t="s">
        <v>248</v>
      </c>
      <c r="CG9" s="285" t="s">
        <v>248</v>
      </c>
    </row>
    <row r="10" spans="1:85" s="252" customFormat="1" ht="26.25" customHeight="1" x14ac:dyDescent="0.35">
      <c r="A10" s="510"/>
      <c r="B10" s="107" t="s">
        <v>260</v>
      </c>
      <c r="C10" s="107"/>
      <c r="D10" s="508">
        <v>0</v>
      </c>
      <c r="E10" s="508">
        <v>0</v>
      </c>
      <c r="F10" s="508">
        <v>0</v>
      </c>
      <c r="G10" s="508">
        <v>0</v>
      </c>
      <c r="H10" s="508">
        <v>0</v>
      </c>
      <c r="I10" s="508">
        <v>0</v>
      </c>
      <c r="J10" s="508">
        <v>0</v>
      </c>
      <c r="K10" s="508">
        <v>0</v>
      </c>
      <c r="L10" s="508">
        <v>0</v>
      </c>
      <c r="M10" s="508">
        <v>0</v>
      </c>
      <c r="N10" s="508">
        <v>0</v>
      </c>
      <c r="O10" s="508">
        <v>0</v>
      </c>
      <c r="P10" s="508">
        <v>0</v>
      </c>
      <c r="Q10" s="508">
        <v>0</v>
      </c>
      <c r="R10" s="508">
        <v>0</v>
      </c>
      <c r="S10" s="508">
        <v>0</v>
      </c>
      <c r="T10" s="508">
        <v>0</v>
      </c>
      <c r="U10" s="508">
        <v>0</v>
      </c>
      <c r="V10" s="508">
        <v>0</v>
      </c>
      <c r="W10" s="508">
        <v>0</v>
      </c>
      <c r="X10" s="508">
        <v>0</v>
      </c>
      <c r="Y10" s="508">
        <v>0</v>
      </c>
      <c r="Z10" s="508">
        <v>0</v>
      </c>
      <c r="AA10" s="508">
        <v>0</v>
      </c>
      <c r="AB10" s="508">
        <v>0</v>
      </c>
      <c r="AC10" s="508">
        <v>0</v>
      </c>
      <c r="AD10" s="508">
        <v>0</v>
      </c>
      <c r="AE10" s="508">
        <v>0</v>
      </c>
      <c r="AF10" s="508">
        <v>0</v>
      </c>
      <c r="AG10" s="508">
        <v>0</v>
      </c>
      <c r="AH10" s="508">
        <v>0</v>
      </c>
      <c r="AI10" s="508">
        <v>0</v>
      </c>
      <c r="AJ10" s="508">
        <v>0</v>
      </c>
      <c r="AK10" s="508">
        <v>0</v>
      </c>
      <c r="AL10" s="508">
        <v>0</v>
      </c>
      <c r="AM10" s="508">
        <v>0</v>
      </c>
      <c r="AN10" s="508">
        <v>0</v>
      </c>
      <c r="AO10" s="508">
        <v>0</v>
      </c>
      <c r="AP10" s="508">
        <v>0</v>
      </c>
      <c r="AQ10" s="508">
        <v>0</v>
      </c>
      <c r="AR10" s="508">
        <v>0</v>
      </c>
      <c r="AS10" s="508">
        <v>0</v>
      </c>
      <c r="AT10" s="508">
        <v>0</v>
      </c>
      <c r="AU10" s="508">
        <v>0</v>
      </c>
      <c r="AV10" s="508">
        <v>0</v>
      </c>
      <c r="AW10" s="508">
        <v>0</v>
      </c>
      <c r="AX10" s="508">
        <v>0</v>
      </c>
      <c r="AY10" s="508">
        <v>0</v>
      </c>
      <c r="AZ10" s="508">
        <v>0</v>
      </c>
      <c r="BA10" s="508">
        <v>0</v>
      </c>
      <c r="BB10" s="508">
        <v>0</v>
      </c>
      <c r="BC10" s="508">
        <v>1.033925447093631</v>
      </c>
      <c r="BD10" s="508">
        <v>77.196405820950943</v>
      </c>
      <c r="BE10" s="508">
        <v>145.5330137391766</v>
      </c>
      <c r="BF10" s="508">
        <v>312.68470979591348</v>
      </c>
      <c r="BG10" s="508">
        <v>236.53936241746763</v>
      </c>
      <c r="BH10" s="508">
        <v>143.87243904930017</v>
      </c>
      <c r="BI10" s="508">
        <v>115.1079553848692</v>
      </c>
      <c r="BJ10" s="508">
        <v>135.00719605255432</v>
      </c>
      <c r="BK10" s="508">
        <v>167.74398788368325</v>
      </c>
      <c r="BL10" s="508">
        <v>165.21716356671575</v>
      </c>
      <c r="BM10" s="508">
        <v>167.19134200340227</v>
      </c>
      <c r="BN10" s="508">
        <v>196.92369246044657</v>
      </c>
      <c r="BO10" s="508">
        <v>65.863929178204984</v>
      </c>
      <c r="BP10" s="508">
        <v>1.9166924193955945</v>
      </c>
      <c r="BQ10" s="508">
        <v>1.1731912216037741</v>
      </c>
      <c r="BR10" s="508">
        <v>0.54984518713052644</v>
      </c>
      <c r="BS10" s="508">
        <v>0.12387308516710432</v>
      </c>
      <c r="BT10" s="508">
        <v>3.6244256271245098E-2</v>
      </c>
      <c r="BU10" s="508">
        <v>4.1234806239301675E-2</v>
      </c>
      <c r="BV10" s="508">
        <v>0</v>
      </c>
      <c r="BW10" s="508">
        <v>0</v>
      </c>
      <c r="BX10" s="480">
        <v>0</v>
      </c>
      <c r="BY10" s="480">
        <v>0</v>
      </c>
      <c r="BZ10" s="480">
        <v>0</v>
      </c>
      <c r="CA10" s="480">
        <v>0</v>
      </c>
      <c r="CB10" s="480">
        <v>0</v>
      </c>
      <c r="CC10" s="480">
        <v>0</v>
      </c>
      <c r="CD10" s="480">
        <v>0</v>
      </c>
      <c r="CE10" s="480">
        <v>0</v>
      </c>
      <c r="CF10" s="480">
        <v>0</v>
      </c>
      <c r="CG10" s="482">
        <v>0</v>
      </c>
    </row>
    <row r="11" spans="1:85" x14ac:dyDescent="0.35">
      <c r="B11" s="486" t="s">
        <v>900</v>
      </c>
      <c r="C11" s="486"/>
      <c r="D11" s="509">
        <v>0</v>
      </c>
      <c r="E11" s="509">
        <v>0</v>
      </c>
      <c r="F11" s="509">
        <v>0</v>
      </c>
      <c r="G11" s="509">
        <v>0</v>
      </c>
      <c r="H11" s="509">
        <v>0</v>
      </c>
      <c r="I11" s="509">
        <v>0</v>
      </c>
      <c r="J11" s="509">
        <v>0</v>
      </c>
      <c r="K11" s="509">
        <v>0</v>
      </c>
      <c r="L11" s="509">
        <v>0</v>
      </c>
      <c r="M11" s="509">
        <v>0</v>
      </c>
      <c r="N11" s="509">
        <v>0</v>
      </c>
      <c r="O11" s="509">
        <v>0</v>
      </c>
      <c r="P11" s="509">
        <v>0</v>
      </c>
      <c r="Q11" s="509">
        <v>0</v>
      </c>
      <c r="R11" s="509">
        <v>0</v>
      </c>
      <c r="S11" s="509">
        <v>0</v>
      </c>
      <c r="T11" s="509">
        <v>0</v>
      </c>
      <c r="U11" s="509">
        <v>0</v>
      </c>
      <c r="V11" s="509">
        <v>0</v>
      </c>
      <c r="W11" s="509">
        <v>0</v>
      </c>
      <c r="X11" s="509">
        <v>0</v>
      </c>
      <c r="Y11" s="509">
        <v>0</v>
      </c>
      <c r="Z11" s="509">
        <v>0</v>
      </c>
      <c r="AA11" s="509">
        <v>0</v>
      </c>
      <c r="AB11" s="509">
        <v>0</v>
      </c>
      <c r="AC11" s="509">
        <v>0</v>
      </c>
      <c r="AD11" s="509">
        <v>0</v>
      </c>
      <c r="AE11" s="509">
        <v>0</v>
      </c>
      <c r="AF11" s="509">
        <v>0</v>
      </c>
      <c r="AG11" s="509">
        <v>0</v>
      </c>
      <c r="AH11" s="509">
        <v>0</v>
      </c>
      <c r="AI11" s="509">
        <v>0</v>
      </c>
      <c r="AJ11" s="509">
        <v>0</v>
      </c>
      <c r="AK11" s="509">
        <v>0</v>
      </c>
      <c r="AL11" s="509">
        <v>0</v>
      </c>
      <c r="AM11" s="509">
        <v>0</v>
      </c>
      <c r="AN11" s="509">
        <v>0</v>
      </c>
      <c r="AO11" s="509">
        <v>0</v>
      </c>
      <c r="AP11" s="509">
        <v>0</v>
      </c>
      <c r="AQ11" s="509">
        <v>0</v>
      </c>
      <c r="AR11" s="509">
        <v>0</v>
      </c>
      <c r="AS11" s="509">
        <v>0</v>
      </c>
      <c r="AT11" s="509">
        <v>0</v>
      </c>
      <c r="AU11" s="509">
        <v>0</v>
      </c>
      <c r="AV11" s="509">
        <v>0</v>
      </c>
      <c r="AW11" s="509">
        <v>0</v>
      </c>
      <c r="AX11" s="509">
        <v>0</v>
      </c>
      <c r="AY11" s="509">
        <v>0</v>
      </c>
      <c r="AZ11" s="509">
        <v>0</v>
      </c>
      <c r="BA11" s="509">
        <v>0</v>
      </c>
      <c r="BB11" s="509">
        <v>0</v>
      </c>
      <c r="BC11" s="509">
        <v>1.033925447093631</v>
      </c>
      <c r="BD11" s="509">
        <v>77.196405820950943</v>
      </c>
      <c r="BE11" s="509">
        <v>145.5330137391766</v>
      </c>
      <c r="BF11" s="509">
        <v>170.11640874434389</v>
      </c>
      <c r="BG11" s="509">
        <v>64.828450304022056</v>
      </c>
      <c r="BH11" s="509">
        <v>0</v>
      </c>
      <c r="BI11" s="509">
        <v>0</v>
      </c>
      <c r="BJ11" s="509">
        <v>0</v>
      </c>
      <c r="BK11" s="509">
        <v>0</v>
      </c>
      <c r="BL11" s="509">
        <v>0</v>
      </c>
      <c r="BM11" s="509">
        <v>0</v>
      </c>
      <c r="BN11" s="509">
        <v>0</v>
      </c>
      <c r="BO11" s="509">
        <v>0</v>
      </c>
      <c r="BP11" s="509">
        <v>0</v>
      </c>
      <c r="BQ11" s="509">
        <v>0</v>
      </c>
      <c r="BR11" s="509">
        <v>0</v>
      </c>
      <c r="BS11" s="509">
        <v>0</v>
      </c>
      <c r="BT11" s="509">
        <v>0</v>
      </c>
      <c r="BU11" s="509">
        <v>0</v>
      </c>
      <c r="BV11" s="509">
        <v>0</v>
      </c>
      <c r="BW11" s="509">
        <v>0</v>
      </c>
      <c r="BX11" s="484">
        <v>0</v>
      </c>
      <c r="BY11" s="484">
        <v>0</v>
      </c>
      <c r="BZ11" s="484">
        <v>0</v>
      </c>
      <c r="CA11" s="484">
        <v>0</v>
      </c>
      <c r="CB11" s="484">
        <v>0</v>
      </c>
      <c r="CC11" s="484">
        <v>0</v>
      </c>
      <c r="CD11" s="484">
        <v>0</v>
      </c>
      <c r="CE11" s="484">
        <v>0</v>
      </c>
      <c r="CF11" s="484">
        <v>0</v>
      </c>
      <c r="CG11" s="485">
        <v>0</v>
      </c>
    </row>
    <row r="12" spans="1:85" x14ac:dyDescent="0.35">
      <c r="B12" s="486" t="s">
        <v>901</v>
      </c>
      <c r="C12" s="486"/>
      <c r="D12" s="509">
        <v>0</v>
      </c>
      <c r="E12" s="509">
        <v>0</v>
      </c>
      <c r="F12" s="509">
        <v>0</v>
      </c>
      <c r="G12" s="509">
        <v>0</v>
      </c>
      <c r="H12" s="509">
        <v>0</v>
      </c>
      <c r="I12" s="509">
        <v>0</v>
      </c>
      <c r="J12" s="509">
        <v>0</v>
      </c>
      <c r="K12" s="509">
        <v>0</v>
      </c>
      <c r="L12" s="509">
        <v>0</v>
      </c>
      <c r="M12" s="509">
        <v>0</v>
      </c>
      <c r="N12" s="509">
        <v>0</v>
      </c>
      <c r="O12" s="509">
        <v>0</v>
      </c>
      <c r="P12" s="509">
        <v>0</v>
      </c>
      <c r="Q12" s="509">
        <v>0</v>
      </c>
      <c r="R12" s="509">
        <v>0</v>
      </c>
      <c r="S12" s="509">
        <v>0</v>
      </c>
      <c r="T12" s="509">
        <v>0</v>
      </c>
      <c r="U12" s="509">
        <v>0</v>
      </c>
      <c r="V12" s="509">
        <v>0</v>
      </c>
      <c r="W12" s="509">
        <v>0</v>
      </c>
      <c r="X12" s="509">
        <v>0</v>
      </c>
      <c r="Y12" s="509">
        <v>0</v>
      </c>
      <c r="Z12" s="509">
        <v>0</v>
      </c>
      <c r="AA12" s="509">
        <v>0</v>
      </c>
      <c r="AB12" s="509">
        <v>0</v>
      </c>
      <c r="AC12" s="509">
        <v>0</v>
      </c>
      <c r="AD12" s="509">
        <v>0</v>
      </c>
      <c r="AE12" s="509">
        <v>0</v>
      </c>
      <c r="AF12" s="509">
        <v>0</v>
      </c>
      <c r="AG12" s="509">
        <v>0</v>
      </c>
      <c r="AH12" s="509">
        <v>0</v>
      </c>
      <c r="AI12" s="509">
        <v>0</v>
      </c>
      <c r="AJ12" s="509">
        <v>0</v>
      </c>
      <c r="AK12" s="509">
        <v>0</v>
      </c>
      <c r="AL12" s="509">
        <v>0</v>
      </c>
      <c r="AM12" s="509">
        <v>0</v>
      </c>
      <c r="AN12" s="509">
        <v>0</v>
      </c>
      <c r="AO12" s="509">
        <v>0</v>
      </c>
      <c r="AP12" s="509">
        <v>0</v>
      </c>
      <c r="AQ12" s="509">
        <v>0</v>
      </c>
      <c r="AR12" s="509">
        <v>0</v>
      </c>
      <c r="AS12" s="509">
        <v>0</v>
      </c>
      <c r="AT12" s="509">
        <v>0</v>
      </c>
      <c r="AU12" s="509">
        <v>0</v>
      </c>
      <c r="AV12" s="509">
        <v>0</v>
      </c>
      <c r="AW12" s="509">
        <v>0</v>
      </c>
      <c r="AX12" s="509">
        <v>0</v>
      </c>
      <c r="AY12" s="509">
        <v>0</v>
      </c>
      <c r="AZ12" s="509">
        <v>0</v>
      </c>
      <c r="BA12" s="509">
        <v>0</v>
      </c>
      <c r="BB12" s="509">
        <v>0</v>
      </c>
      <c r="BC12" s="509">
        <v>0</v>
      </c>
      <c r="BD12" s="509">
        <v>0</v>
      </c>
      <c r="BE12" s="509">
        <v>0</v>
      </c>
      <c r="BF12" s="509">
        <v>63.894669652476196</v>
      </c>
      <c r="BG12" s="509">
        <v>85.428615896066162</v>
      </c>
      <c r="BH12" s="509">
        <v>70.967115185738038</v>
      </c>
      <c r="BI12" s="509">
        <v>56.870090643195276</v>
      </c>
      <c r="BJ12" s="509">
        <v>64.399444367681198</v>
      </c>
      <c r="BK12" s="509">
        <v>82.630677996967805</v>
      </c>
      <c r="BL12" s="509">
        <v>81.093217839507815</v>
      </c>
      <c r="BM12" s="509">
        <v>114.7391562768447</v>
      </c>
      <c r="BN12" s="509">
        <v>0</v>
      </c>
      <c r="BO12" s="509">
        <v>0</v>
      </c>
      <c r="BP12" s="509">
        <v>0</v>
      </c>
      <c r="BQ12" s="509">
        <v>0</v>
      </c>
      <c r="BR12" s="509">
        <v>0</v>
      </c>
      <c r="BS12" s="509">
        <v>0</v>
      </c>
      <c r="BT12" s="509">
        <v>0</v>
      </c>
      <c r="BU12" s="509">
        <v>0</v>
      </c>
      <c r="BV12" s="509">
        <v>0</v>
      </c>
      <c r="BW12" s="509">
        <v>0</v>
      </c>
      <c r="BX12" s="484">
        <v>0</v>
      </c>
      <c r="BY12" s="484">
        <v>0</v>
      </c>
      <c r="BZ12" s="484">
        <v>0</v>
      </c>
      <c r="CA12" s="484">
        <v>0</v>
      </c>
      <c r="CB12" s="484">
        <v>0</v>
      </c>
      <c r="CC12" s="484">
        <v>0</v>
      </c>
      <c r="CD12" s="484">
        <v>0</v>
      </c>
      <c r="CE12" s="484">
        <v>0</v>
      </c>
      <c r="CF12" s="484">
        <v>0</v>
      </c>
      <c r="CG12" s="485">
        <v>0</v>
      </c>
    </row>
    <row r="13" spans="1:85" x14ac:dyDescent="0.35">
      <c r="B13" s="486" t="s">
        <v>902</v>
      </c>
      <c r="C13" s="486"/>
      <c r="D13" s="509">
        <v>0</v>
      </c>
      <c r="E13" s="509">
        <v>0</v>
      </c>
      <c r="F13" s="509">
        <v>0</v>
      </c>
      <c r="G13" s="509">
        <v>0</v>
      </c>
      <c r="H13" s="509">
        <v>0</v>
      </c>
      <c r="I13" s="509">
        <v>0</v>
      </c>
      <c r="J13" s="509">
        <v>0</v>
      </c>
      <c r="K13" s="509">
        <v>0</v>
      </c>
      <c r="L13" s="509">
        <v>0</v>
      </c>
      <c r="M13" s="509">
        <v>0</v>
      </c>
      <c r="N13" s="509">
        <v>0</v>
      </c>
      <c r="O13" s="509">
        <v>0</v>
      </c>
      <c r="P13" s="509">
        <v>0</v>
      </c>
      <c r="Q13" s="509">
        <v>0</v>
      </c>
      <c r="R13" s="509">
        <v>0</v>
      </c>
      <c r="S13" s="509">
        <v>0</v>
      </c>
      <c r="T13" s="509">
        <v>0</v>
      </c>
      <c r="U13" s="509">
        <v>0</v>
      </c>
      <c r="V13" s="509">
        <v>0</v>
      </c>
      <c r="W13" s="509">
        <v>0</v>
      </c>
      <c r="X13" s="509">
        <v>0</v>
      </c>
      <c r="Y13" s="509">
        <v>0</v>
      </c>
      <c r="Z13" s="509">
        <v>0</v>
      </c>
      <c r="AA13" s="509">
        <v>0</v>
      </c>
      <c r="AB13" s="509">
        <v>0</v>
      </c>
      <c r="AC13" s="509">
        <v>0</v>
      </c>
      <c r="AD13" s="509">
        <v>0</v>
      </c>
      <c r="AE13" s="509">
        <v>0</v>
      </c>
      <c r="AF13" s="509">
        <v>0</v>
      </c>
      <c r="AG13" s="509">
        <v>0</v>
      </c>
      <c r="AH13" s="509">
        <v>0</v>
      </c>
      <c r="AI13" s="509">
        <v>0</v>
      </c>
      <c r="AJ13" s="509">
        <v>0</v>
      </c>
      <c r="AK13" s="509">
        <v>0</v>
      </c>
      <c r="AL13" s="509">
        <v>0</v>
      </c>
      <c r="AM13" s="509">
        <v>0</v>
      </c>
      <c r="AN13" s="509">
        <v>0</v>
      </c>
      <c r="AO13" s="509">
        <v>0</v>
      </c>
      <c r="AP13" s="509">
        <v>0</v>
      </c>
      <c r="AQ13" s="509">
        <v>0</v>
      </c>
      <c r="AR13" s="509">
        <v>0</v>
      </c>
      <c r="AS13" s="509">
        <v>0</v>
      </c>
      <c r="AT13" s="509">
        <v>0</v>
      </c>
      <c r="AU13" s="509">
        <v>0</v>
      </c>
      <c r="AV13" s="509">
        <v>0</v>
      </c>
      <c r="AW13" s="509">
        <v>0</v>
      </c>
      <c r="AX13" s="509">
        <v>0</v>
      </c>
      <c r="AY13" s="509">
        <v>0</v>
      </c>
      <c r="AZ13" s="509">
        <v>0</v>
      </c>
      <c r="BA13" s="509">
        <v>0</v>
      </c>
      <c r="BB13" s="509">
        <v>0</v>
      </c>
      <c r="BC13" s="509">
        <v>0</v>
      </c>
      <c r="BD13" s="509">
        <v>0</v>
      </c>
      <c r="BE13" s="509">
        <v>0</v>
      </c>
      <c r="BF13" s="509">
        <v>78.673631399093409</v>
      </c>
      <c r="BG13" s="509">
        <v>86.282296217379425</v>
      </c>
      <c r="BH13" s="509">
        <v>72.905323863562131</v>
      </c>
      <c r="BI13" s="509">
        <v>58.237864741673924</v>
      </c>
      <c r="BJ13" s="509">
        <v>70.607751684873122</v>
      </c>
      <c r="BK13" s="509">
        <v>85.113309886715442</v>
      </c>
      <c r="BL13" s="509">
        <v>84.123945727207925</v>
      </c>
      <c r="BM13" s="509">
        <v>52.45218572655758</v>
      </c>
      <c r="BN13" s="509">
        <v>0</v>
      </c>
      <c r="BO13" s="509">
        <v>0</v>
      </c>
      <c r="BP13" s="509">
        <v>0</v>
      </c>
      <c r="BQ13" s="509">
        <v>0</v>
      </c>
      <c r="BR13" s="509">
        <v>0</v>
      </c>
      <c r="BS13" s="509">
        <v>0</v>
      </c>
      <c r="BT13" s="509">
        <v>0</v>
      </c>
      <c r="BU13" s="509">
        <v>0</v>
      </c>
      <c r="BV13" s="509">
        <v>0</v>
      </c>
      <c r="BW13" s="509">
        <v>0</v>
      </c>
      <c r="BX13" s="484">
        <v>0</v>
      </c>
      <c r="BY13" s="484">
        <v>0</v>
      </c>
      <c r="BZ13" s="484">
        <v>0</v>
      </c>
      <c r="CA13" s="484">
        <v>0</v>
      </c>
      <c r="CB13" s="484">
        <v>0</v>
      </c>
      <c r="CC13" s="484">
        <v>0</v>
      </c>
      <c r="CD13" s="484">
        <v>0</v>
      </c>
      <c r="CE13" s="484">
        <v>0</v>
      </c>
      <c r="CF13" s="484">
        <v>0</v>
      </c>
      <c r="CG13" s="485">
        <v>0</v>
      </c>
    </row>
    <row r="14" spans="1:85" ht="16" thickBot="1" x14ac:dyDescent="0.4">
      <c r="A14" s="513"/>
      <c r="B14" s="620"/>
      <c r="C14" s="620"/>
      <c r="D14" s="514"/>
      <c r="E14" s="514"/>
      <c r="F14" s="514"/>
      <c r="G14" s="514"/>
      <c r="H14" s="514"/>
      <c r="I14" s="514"/>
      <c r="J14" s="514"/>
      <c r="K14" s="514"/>
      <c r="L14" s="514"/>
      <c r="M14" s="514"/>
      <c r="N14" s="514"/>
      <c r="O14" s="514"/>
      <c r="P14" s="514"/>
      <c r="Q14" s="514"/>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14"/>
      <c r="AT14" s="514"/>
      <c r="AU14" s="514"/>
      <c r="AV14" s="514"/>
      <c r="AW14" s="514"/>
      <c r="AX14" s="514"/>
      <c r="AY14" s="514"/>
      <c r="AZ14" s="514"/>
      <c r="BA14" s="514"/>
      <c r="BB14" s="514"/>
      <c r="BC14" s="514"/>
      <c r="BD14" s="514"/>
      <c r="BE14" s="514"/>
      <c r="BF14" s="514"/>
      <c r="BG14" s="514"/>
      <c r="BH14" s="514"/>
      <c r="BI14" s="514"/>
      <c r="BJ14" s="514"/>
      <c r="BK14" s="514"/>
      <c r="BL14" s="514"/>
      <c r="BM14" s="514"/>
      <c r="BN14" s="514"/>
      <c r="BO14" s="514"/>
      <c r="BP14" s="514"/>
      <c r="BQ14" s="514"/>
      <c r="BR14" s="514"/>
      <c r="BS14" s="514"/>
      <c r="BT14" s="514"/>
      <c r="BU14" s="514"/>
      <c r="BV14" s="514"/>
      <c r="BW14" s="514"/>
      <c r="BX14" s="514"/>
      <c r="BY14" s="514"/>
      <c r="BZ14" s="514"/>
      <c r="CA14" s="514"/>
      <c r="CB14" s="514"/>
      <c r="CC14" s="514"/>
      <c r="CD14" s="514"/>
      <c r="CE14" s="514"/>
      <c r="CF14" s="514"/>
      <c r="CG14" s="515"/>
    </row>
    <row r="15" spans="1:85" x14ac:dyDescent="0.35">
      <c r="A15" s="439"/>
      <c r="B15" s="506"/>
      <c r="C15" s="439"/>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c r="AO15" s="480"/>
      <c r="AP15" s="480"/>
      <c r="AQ15" s="480"/>
      <c r="AR15" s="480"/>
      <c r="AS15" s="480"/>
      <c r="AT15" s="480"/>
      <c r="AU15" s="480"/>
      <c r="AV15" s="480"/>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c r="BU15" s="480"/>
      <c r="BV15" s="480"/>
      <c r="BW15" s="480"/>
    </row>
  </sheetData>
  <hyperlinks>
    <hyperlink ref="B1" location="Notes!A1" display="Information relating to this table can be found in the 'Notes' tab" xr:uid="{B8C7AF1E-AD7C-42CF-91CC-C7D6F4E2E078}"/>
    <hyperlink ref="A1" location="Contents!A1" display="Contents page" xr:uid="{4133AE3C-CE49-408C-AA76-5B8B4187D531}"/>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DB35-8839-4FA1-B479-400FF0D2ED33}">
  <dimension ref="A1:AV58"/>
  <sheetViews>
    <sheetView zoomScale="70" zoomScaleNormal="70" workbookViewId="0">
      <pane xSplit="2" topLeftCell="Z1" activePane="topRight" state="frozen"/>
      <selection activeCell="CH31" sqref="CH31"/>
      <selection pane="topRight"/>
    </sheetView>
  </sheetViews>
  <sheetFormatPr defaultColWidth="9" defaultRowHeight="15.5" x14ac:dyDescent="0.35"/>
  <cols>
    <col min="1" max="1" width="23" style="42" bestFit="1" customWidth="1"/>
    <col min="2" max="2" width="84" style="42" bestFit="1" customWidth="1"/>
    <col min="3" max="3" width="25.54296875" style="42" customWidth="1"/>
    <col min="4" max="37" width="12.54296875" style="42" customWidth="1"/>
    <col min="38" max="38" width="10.54296875" style="42" bestFit="1" customWidth="1"/>
    <col min="39" max="39" width="9.81640625" style="42" customWidth="1"/>
    <col min="40" max="16384" width="9" style="42"/>
  </cols>
  <sheetData>
    <row r="1" spans="1:48" s="35" customFormat="1" ht="25.5" customHeight="1" thickBot="1" x14ac:dyDescent="0.3">
      <c r="A1" s="32" t="s">
        <v>46</v>
      </c>
      <c r="B1" s="33" t="s">
        <v>208</v>
      </c>
      <c r="C1" s="32"/>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row>
    <row r="2" spans="1:48" ht="33" customHeight="1" x14ac:dyDescent="0.35">
      <c r="A2" s="36" t="s">
        <v>209</v>
      </c>
      <c r="B2" s="37" t="s">
        <v>210</v>
      </c>
      <c r="C2" s="38"/>
      <c r="D2" s="39" t="s">
        <v>211</v>
      </c>
      <c r="E2" s="40" t="s">
        <v>212</v>
      </c>
      <c r="F2" s="40" t="s">
        <v>213</v>
      </c>
      <c r="G2" s="40" t="s">
        <v>214</v>
      </c>
      <c r="H2" s="40" t="s">
        <v>215</v>
      </c>
      <c r="I2" s="40" t="s">
        <v>216</v>
      </c>
      <c r="J2" s="40" t="s">
        <v>217</v>
      </c>
      <c r="K2" s="40" t="s">
        <v>218</v>
      </c>
      <c r="L2" s="40" t="s">
        <v>219</v>
      </c>
      <c r="M2" s="40" t="s">
        <v>220</v>
      </c>
      <c r="N2" s="40" t="s">
        <v>221</v>
      </c>
      <c r="O2" s="40" t="s">
        <v>222</v>
      </c>
      <c r="P2" s="40" t="s">
        <v>223</v>
      </c>
      <c r="Q2" s="40" t="s">
        <v>224</v>
      </c>
      <c r="R2" s="40" t="s">
        <v>225</v>
      </c>
      <c r="S2" s="40" t="s">
        <v>226</v>
      </c>
      <c r="T2" s="40" t="s">
        <v>227</v>
      </c>
      <c r="U2" s="40" t="s">
        <v>228</v>
      </c>
      <c r="V2" s="40" t="s">
        <v>229</v>
      </c>
      <c r="W2" s="40" t="s">
        <v>230</v>
      </c>
      <c r="X2" s="40" t="s">
        <v>231</v>
      </c>
      <c r="Y2" s="40" t="s">
        <v>232</v>
      </c>
      <c r="Z2" s="40" t="s">
        <v>233</v>
      </c>
      <c r="AA2" s="40" t="s">
        <v>234</v>
      </c>
      <c r="AB2" s="40" t="s">
        <v>235</v>
      </c>
      <c r="AC2" s="40" t="s">
        <v>236</v>
      </c>
      <c r="AD2" s="40" t="s">
        <v>237</v>
      </c>
      <c r="AE2" s="40" t="s">
        <v>238</v>
      </c>
      <c r="AF2" s="40" t="s">
        <v>239</v>
      </c>
      <c r="AG2" s="40" t="s">
        <v>240</v>
      </c>
      <c r="AH2" s="40" t="s">
        <v>241</v>
      </c>
      <c r="AI2" s="40" t="s">
        <v>242</v>
      </c>
      <c r="AJ2" s="40" t="s">
        <v>243</v>
      </c>
      <c r="AK2" s="40" t="s">
        <v>244</v>
      </c>
      <c r="AL2" s="41" t="s">
        <v>245</v>
      </c>
    </row>
    <row r="3" spans="1:48" s="44" customFormat="1" ht="31" x14ac:dyDescent="0.35">
      <c r="A3" s="19">
        <v>2024</v>
      </c>
      <c r="B3" s="43" t="s">
        <v>246</v>
      </c>
      <c r="D3" s="45"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248</v>
      </c>
      <c r="AH3" s="46" t="s">
        <v>248</v>
      </c>
      <c r="AI3" s="46" t="s">
        <v>248</v>
      </c>
      <c r="AJ3" s="46" t="s">
        <v>248</v>
      </c>
      <c r="AK3" s="46" t="s">
        <v>248</v>
      </c>
      <c r="AL3" s="47" t="s">
        <v>248</v>
      </c>
      <c r="AM3" s="42"/>
      <c r="AN3" s="42"/>
      <c r="AO3" s="42"/>
      <c r="AP3" s="42"/>
      <c r="AQ3" s="42"/>
      <c r="AR3" s="42"/>
      <c r="AS3" s="42"/>
      <c r="AT3" s="42"/>
      <c r="AU3" s="42"/>
      <c r="AV3" s="42"/>
    </row>
    <row r="4" spans="1:48" x14ac:dyDescent="0.35">
      <c r="A4" s="48"/>
      <c r="B4" s="49"/>
      <c r="C4" s="50"/>
      <c r="D4" s="51"/>
      <c r="E4" s="52"/>
      <c r="F4" s="52"/>
      <c r="G4" s="52"/>
      <c r="H4" s="52"/>
      <c r="I4" s="52"/>
      <c r="J4" s="52"/>
      <c r="K4" s="52"/>
      <c r="L4" s="52"/>
      <c r="M4" s="52"/>
      <c r="N4" s="52"/>
      <c r="O4" s="52"/>
      <c r="P4" s="52"/>
      <c r="Q4" s="52"/>
      <c r="R4" s="52"/>
      <c r="S4" s="52"/>
      <c r="T4" s="52"/>
      <c r="U4" s="52"/>
      <c r="V4" s="52"/>
      <c r="W4" s="52"/>
      <c r="X4" s="52"/>
      <c r="Y4" s="53"/>
      <c r="Z4" s="53"/>
      <c r="AA4" s="53"/>
      <c r="AB4" s="53"/>
      <c r="AC4" s="53"/>
      <c r="AD4" s="53"/>
      <c r="AE4" s="53"/>
      <c r="AF4" s="53"/>
      <c r="AG4" s="53"/>
      <c r="AH4" s="53"/>
      <c r="AI4" s="53"/>
      <c r="AJ4" s="53"/>
      <c r="AK4" s="53"/>
      <c r="AL4" s="54"/>
    </row>
    <row r="5" spans="1:48" ht="39" customHeight="1" x14ac:dyDescent="0.35">
      <c r="B5" s="55" t="s">
        <v>249</v>
      </c>
      <c r="C5" s="56"/>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6"/>
    </row>
    <row r="6" spans="1:48" ht="25.5" customHeight="1" x14ac:dyDescent="0.35">
      <c r="B6" s="58" t="s">
        <v>250</v>
      </c>
      <c r="C6" s="59"/>
      <c r="D6" s="57"/>
      <c r="E6" s="60">
        <f>('Table 1a'!AZ83+'Table 1a'!AZ87)/1000</f>
        <v>86.67607494808054</v>
      </c>
      <c r="F6" s="60">
        <f>('Table 1a'!BA83+'Table 1a'!BA87)/1000</f>
        <v>87.926874053839455</v>
      </c>
      <c r="G6" s="60">
        <f>('Table 1a'!BB83+'Table 1a'!BB87)/1000</f>
        <v>90.248553723961322</v>
      </c>
      <c r="H6" s="60">
        <f>('Table 1a'!BC83+'Table 1a'!BC87)/1000</f>
        <v>93.746448396197479</v>
      </c>
      <c r="I6" s="60">
        <f>('Table 1a'!BD83+'Table 1a'!BD87)/1000</f>
        <v>96.115685924979147</v>
      </c>
      <c r="J6" s="60">
        <f>('Table 1a'!BE83+'Table 1a'!BE87)/1000</f>
        <v>101.43716308374759</v>
      </c>
      <c r="K6" s="60">
        <f>('Table 1a'!BF83+'Table 1a'!BF87)/1000</f>
        <v>105.03007656514355</v>
      </c>
      <c r="L6" s="60">
        <f>('Table 1a'!BG83+'Table 1a'!BG87)/1000</f>
        <v>100.72854788745595</v>
      </c>
      <c r="M6" s="60">
        <f>('Table 1a'!BH83+'Table 1a'!BH87)/1000</f>
        <v>110.63168917917216</v>
      </c>
      <c r="N6" s="60">
        <f>('Table 1a'!BI83+'Table 1a'!BI87)/1000</f>
        <v>115.27802456074366</v>
      </c>
      <c r="O6" s="60">
        <f>('Table 1a'!BJ83+'Table 1a'!BJ87)/1000</f>
        <v>118.73496725744036</v>
      </c>
      <c r="P6" s="60">
        <f>('Table 1a'!BK83+'Table 1a'!BK87)/1000</f>
        <v>125.80526949085737</v>
      </c>
      <c r="Q6" s="60">
        <f>('Table 1a'!BL83+'Table 1a'!BL87)/1000</f>
        <v>135.30295700645365</v>
      </c>
      <c r="R6" s="60">
        <f>('Table 1a'!BM83+'Table 1a'!BM87)/1000</f>
        <v>147.50267879452215</v>
      </c>
      <c r="S6" s="60">
        <f>('Table 1a'!BN83+'Table 1a'!BN87)/1000</f>
        <v>152.83584738980349</v>
      </c>
      <c r="T6" s="60">
        <f>('Table 1a'!BO83+'Table 1a'!BO87)/1000</f>
        <v>158.43272684456636</v>
      </c>
      <c r="U6" s="60">
        <f>('Table 1a'!BP83+'Table 1a'!BP87)/1000</f>
        <v>166.00983893256199</v>
      </c>
      <c r="V6" s="60">
        <f>('Table 1a'!BQ83+'Table 1a'!BQ87)/1000</f>
        <v>163.64450199476673</v>
      </c>
      <c r="W6" s="60">
        <f>('Table 1a'!BR83+'Table 1a'!BR87)/1000</f>
        <v>167.68076231287506</v>
      </c>
      <c r="X6" s="60">
        <f>('Table 1a'!BS83+'Table 1a'!BS87)/1000</f>
        <v>171.12898763292111</v>
      </c>
      <c r="Y6" s="60">
        <f>('Table 1a'!BT83+'Table 1a'!BT87)/1000</f>
        <v>173.23941482879013</v>
      </c>
      <c r="Z6" s="60">
        <f>('Table 1a'!BU83+'Table 1a'!BU87)/1000</f>
        <v>177.41139845483767</v>
      </c>
      <c r="AA6" s="60">
        <f>('Table 1a'!BV83+'Table 1a'!BV87)/1000</f>
        <v>183.18676599196607</v>
      </c>
      <c r="AB6" s="60">
        <f>('Table 1a'!BW83+'Table 1a'!BW87)/1000</f>
        <v>191.91739111119193</v>
      </c>
      <c r="AC6" s="60">
        <f>('Table 1a'!BX83+'Table 1a'!BX87)/1000</f>
        <v>212.72187323146198</v>
      </c>
      <c r="AD6" s="60">
        <f>('Table 1a'!BY83+'Table 1a'!BY87)/1000</f>
        <v>215.63386207126416</v>
      </c>
      <c r="AE6" s="60">
        <f>('Table 1a'!BZ83+'Table 1a'!BZ87)/1000</f>
        <v>233.50627494043241</v>
      </c>
      <c r="AF6" s="60">
        <f>('Table 1a'!CA83+'Table 1a'!CA87)/1000</f>
        <v>266.57529468361435</v>
      </c>
      <c r="AG6" s="60">
        <f>('Table 1a'!CB83+'Table 1a'!CB87)/1000</f>
        <v>287.30006998776929</v>
      </c>
      <c r="AH6" s="60">
        <f>('Table 1a'!CC83+'Table 1a'!CC87)/1000</f>
        <v>303.40381921565307</v>
      </c>
      <c r="AI6" s="60">
        <f>('Table 1a'!CD83+'Table 1a'!CD87)/1000</f>
        <v>315.99905798146119</v>
      </c>
      <c r="AJ6" s="60">
        <f>('Table 1a'!CE83+'Table 1a'!CE87)/1000</f>
        <v>324.62191827954513</v>
      </c>
      <c r="AK6" s="60">
        <f>('Table 1a'!CF83+'Table 1a'!CF87)/1000</f>
        <v>336.2033088761342</v>
      </c>
      <c r="AL6" s="61">
        <f>('Table 1a'!CG83+'Table 1a'!CG87)/1000</f>
        <v>352.02838201552908</v>
      </c>
    </row>
    <row r="7" spans="1:48" ht="18.75" customHeight="1" x14ac:dyDescent="0.35">
      <c r="B7" s="62" t="s">
        <v>251</v>
      </c>
      <c r="C7" s="56"/>
      <c r="D7" s="63"/>
      <c r="E7" s="60"/>
      <c r="F7" s="60"/>
      <c r="G7" s="60"/>
      <c r="H7" s="60"/>
      <c r="I7" s="60"/>
      <c r="J7" s="60"/>
      <c r="K7" s="60"/>
      <c r="L7" s="60"/>
      <c r="M7" s="60"/>
      <c r="N7" s="60"/>
      <c r="O7" s="60"/>
      <c r="P7" s="60"/>
      <c r="Q7" s="60"/>
      <c r="R7" s="60"/>
      <c r="S7" s="60"/>
      <c r="T7" s="60"/>
      <c r="U7" s="60"/>
      <c r="V7" s="60">
        <f>'Table 1a'!BQ84/1000</f>
        <v>71.897160751489821</v>
      </c>
      <c r="W7" s="60">
        <f>'Table 1a'!BR84/1000</f>
        <v>74.444697315330188</v>
      </c>
      <c r="X7" s="60">
        <f>'Table 1a'!BS84/1000</f>
        <v>76.186646985249155</v>
      </c>
      <c r="Y7" s="60">
        <f>'Table 1a'!BT84/1000</f>
        <v>76.351737185090329</v>
      </c>
      <c r="Z7" s="60">
        <f>'Table 1a'!BU84/1000</f>
        <v>78.227886091005544</v>
      </c>
      <c r="AA7" s="60">
        <f>'Table 1a'!BV84/1000</f>
        <v>81.320816577712293</v>
      </c>
      <c r="AB7" s="60">
        <f>'Table 1a'!BW84/1000</f>
        <v>84.5988513426297</v>
      </c>
      <c r="AC7" s="60">
        <f>'Table 1a'!BX84/1000</f>
        <v>92.351399528743244</v>
      </c>
      <c r="AD7" s="60">
        <f>'Table 1a'!BY84/1000</f>
        <v>97.271650893336329</v>
      </c>
      <c r="AE7" s="60">
        <f>'Table 1a'!BZ84/1000</f>
        <v>104.99717480939327</v>
      </c>
      <c r="AF7" s="60">
        <f>'Table 1a'!CA84/1000</f>
        <v>120.06125081342935</v>
      </c>
      <c r="AG7" s="60">
        <f>'Table 1a'!CB84/1000</f>
        <v>134.7530078825927</v>
      </c>
      <c r="AH7" s="60">
        <f>'Table 1a'!CC84/1000</f>
        <v>141.34786590773115</v>
      </c>
      <c r="AI7" s="60">
        <f>'Table 1a'!CD84/1000</f>
        <v>146.48705483169772</v>
      </c>
      <c r="AJ7" s="60">
        <f>'Table 1a'!CE84/1000</f>
        <v>152.25002900732363</v>
      </c>
      <c r="AK7" s="60">
        <f>'Table 1a'!CF84/1000</f>
        <v>159.10361913823294</v>
      </c>
      <c r="AL7" s="61">
        <f>'Table 1a'!CG84/1000</f>
        <v>166.61936820288452</v>
      </c>
    </row>
    <row r="8" spans="1:48" x14ac:dyDescent="0.35">
      <c r="B8" s="62" t="s">
        <v>252</v>
      </c>
      <c r="C8" s="59"/>
      <c r="D8" s="63"/>
      <c r="E8" s="60"/>
      <c r="F8" s="60"/>
      <c r="G8" s="60"/>
      <c r="H8" s="60"/>
      <c r="I8" s="60"/>
      <c r="J8" s="60"/>
      <c r="K8" s="60"/>
      <c r="L8" s="60"/>
      <c r="M8" s="60"/>
      <c r="N8" s="60"/>
      <c r="O8" s="60"/>
      <c r="P8" s="60"/>
      <c r="Q8" s="60"/>
      <c r="R8" s="60"/>
      <c r="S8" s="60"/>
      <c r="T8" s="60"/>
      <c r="U8" s="60"/>
      <c r="V8" s="60">
        <f>('Table 1a'!BQ85+'Table 1a'!BQ87)/1000</f>
        <v>91.747341243276892</v>
      </c>
      <c r="W8" s="60">
        <f>('Table 1a'!BR85+'Table 1a'!BR87)/1000</f>
        <v>93.236064997544887</v>
      </c>
      <c r="X8" s="60">
        <f>('Table 1a'!BS85+'Table 1a'!BS87)/1000</f>
        <v>94.942340647671969</v>
      </c>
      <c r="Y8" s="60">
        <f>('Table 1a'!BT85+'Table 1a'!BT87)/1000</f>
        <v>96.887677643699789</v>
      </c>
      <c r="Z8" s="60">
        <f>('Table 1a'!BU85+'Table 1a'!BU87)/1000</f>
        <v>99.183512363832165</v>
      </c>
      <c r="AA8" s="60">
        <f>('Table 1a'!BV85+'Table 1a'!BV87)/1000</f>
        <v>101.86594941425375</v>
      </c>
      <c r="AB8" s="60">
        <f>('Table 1a'!BW85+'Table 1a'!BW87)/1000</f>
        <v>107.31853976856227</v>
      </c>
      <c r="AC8" s="60">
        <f>('Table 1a'!BX85+'Table 1a'!BX87)/1000</f>
        <v>120.37047370271875</v>
      </c>
      <c r="AD8" s="60">
        <f>('Table 1a'!BY85+'Table 1a'!BY87)/1000</f>
        <v>118.36221117792783</v>
      </c>
      <c r="AE8" s="60">
        <f>('Table 1a'!BZ85+'Table 1a'!BZ87)/1000</f>
        <v>128.50910013103908</v>
      </c>
      <c r="AF8" s="60">
        <f>('Table 1a'!CA85+'Table 1a'!CA87)/1000</f>
        <v>146.51404387018499</v>
      </c>
      <c r="AG8" s="60">
        <f>('Table 1a'!CB85+'Table 1a'!CB87)/1000</f>
        <v>152.54706210517659</v>
      </c>
      <c r="AH8" s="60">
        <f>('Table 1a'!CC85+'Table 1a'!CC87)/1000</f>
        <v>162.05595330792184</v>
      </c>
      <c r="AI8" s="60">
        <f>('Table 1a'!CD85+'Table 1a'!CD87)/1000</f>
        <v>169.51200314976342</v>
      </c>
      <c r="AJ8" s="60">
        <f>('Table 1a'!CE85+'Table 1a'!CE87)/1000</f>
        <v>172.37188927222158</v>
      </c>
      <c r="AK8" s="60">
        <f>('Table 1a'!CF85+'Table 1a'!CF87)/1000</f>
        <v>177.09968973790126</v>
      </c>
      <c r="AL8" s="61">
        <f>('Table 1a'!CG85+'Table 1a'!CG87)/1000</f>
        <v>185.40901381264447</v>
      </c>
    </row>
    <row r="9" spans="1:48" x14ac:dyDescent="0.35">
      <c r="B9" s="42" t="s">
        <v>253</v>
      </c>
      <c r="C9" s="56"/>
      <c r="D9" s="63"/>
      <c r="E9" s="60">
        <f>'Table 1a'!AZ88/1000</f>
        <v>5.5418748089194496</v>
      </c>
      <c r="F9" s="60">
        <f>'Table 1a'!BA88/1000</f>
        <v>5.4205197031605667</v>
      </c>
      <c r="G9" s="60">
        <f>'Table 1a'!BB88/1000</f>
        <v>5.3167638360770972</v>
      </c>
      <c r="H9" s="60">
        <f>'Table 1a'!BC88/1000</f>
        <v>5.3021368462702565</v>
      </c>
      <c r="I9" s="60">
        <f>'Table 1a'!BD88/1000</f>
        <v>5.2581548601357344</v>
      </c>
      <c r="J9" s="60">
        <f>'Table 1a'!BE88/1000</f>
        <v>5.2696888111279332</v>
      </c>
      <c r="K9" s="60">
        <f>'Table 1a'!BF88/1000</f>
        <v>5.2722224148939558</v>
      </c>
      <c r="L9" s="60">
        <f>'Table 1a'!BG88/1000</f>
        <v>5.0620751975610929</v>
      </c>
      <c r="M9" s="60">
        <f>'Table 1a'!BH88/1000</f>
        <v>0.46086395830826699</v>
      </c>
      <c r="N9" s="60">
        <f>'Table 1a'!BI88/1000</f>
        <v>0.50313108199999901</v>
      </c>
      <c r="O9" s="60">
        <f>'Table 1a'!BJ88/1000</f>
        <v>0.472205286000004</v>
      </c>
      <c r="P9" s="60">
        <f>'Table 1a'!BK88/1000</f>
        <v>0.43693637199999563</v>
      </c>
      <c r="Q9" s="60">
        <f>'Table 1a'!BL88/1000</f>
        <v>0.45420841800000478</v>
      </c>
      <c r="R9" s="60">
        <f>'Table 1a'!BM88/1000</f>
        <v>0.50133089600000036</v>
      </c>
      <c r="S9" s="60">
        <f>'Table 1a'!BN88/1000</f>
        <v>0.52570778000000251</v>
      </c>
      <c r="T9" s="60">
        <f>'Table 1a'!BO88/1000</f>
        <v>0.52772003400001455</v>
      </c>
      <c r="U9" s="60">
        <f>'Table 1a'!BP88/1000</f>
        <v>0.5428400000000011</v>
      </c>
      <c r="V9" s="60">
        <f>'Table 1a'!BQ88/1000</f>
        <v>0.48768399400000123</v>
      </c>
      <c r="W9" s="60">
        <f>'Table 1a'!BR88/1000</f>
        <v>0.6056932089999979</v>
      </c>
      <c r="X9" s="60">
        <f>'Table 1a'!BS88/1000</f>
        <v>0.67083216699999926</v>
      </c>
      <c r="Y9" s="60">
        <f>'Table 1a'!BT88/1000</f>
        <v>0.58701828100000286</v>
      </c>
      <c r="Z9" s="60">
        <f>'Table 1a'!BU88/1000</f>
        <v>0.63108855999999913</v>
      </c>
      <c r="AA9" s="60">
        <f>'Table 1a'!BV88/1000</f>
        <v>0.53934585599999563</v>
      </c>
      <c r="AB9" s="60">
        <f>'Table 1a'!BW88/1000</f>
        <v>0.50327833099999997</v>
      </c>
      <c r="AC9" s="60">
        <f>'Table 1a'!BX88/1000</f>
        <v>0.46369869291000493</v>
      </c>
      <c r="AD9" s="60">
        <f>'Table 1a'!BY88/1000</f>
        <v>0.5145656201811426</v>
      </c>
      <c r="AE9" s="60">
        <f>'Table 1a'!BZ88/1000</f>
        <v>0.59416064107024724</v>
      </c>
      <c r="AF9" s="60">
        <f>'Table 1a'!CA88/1000</f>
        <v>0.7291006766246213</v>
      </c>
      <c r="AG9" s="60">
        <f>'Table 1a'!CB88/1000</f>
        <v>0.64881436884381216</v>
      </c>
      <c r="AH9" s="60">
        <f>'Table 1a'!CC88/1000</f>
        <v>0.60591721452173442</v>
      </c>
      <c r="AI9" s="60">
        <f>'Table 1a'!CD88/1000</f>
        <v>0.61429208404295965</v>
      </c>
      <c r="AJ9" s="60">
        <f>'Table 1a'!CE88/1000</f>
        <v>0.62336905597416081</v>
      </c>
      <c r="AK9" s="60">
        <f>'Table 1a'!CF88/1000</f>
        <v>0.62270246463512013</v>
      </c>
      <c r="AL9" s="61">
        <f>'Table 1a'!CG88/1000</f>
        <v>0.62023066356152046</v>
      </c>
    </row>
    <row r="10" spans="1:48" ht="20.25" customHeight="1" x14ac:dyDescent="0.35">
      <c r="B10" s="64" t="s">
        <v>254</v>
      </c>
      <c r="C10" s="56"/>
      <c r="D10" s="63"/>
      <c r="E10" s="63">
        <v>0</v>
      </c>
      <c r="F10" s="63">
        <v>0</v>
      </c>
      <c r="G10" s="63">
        <v>0</v>
      </c>
      <c r="H10" s="63">
        <v>0</v>
      </c>
      <c r="I10" s="63">
        <v>0</v>
      </c>
      <c r="J10" s="63">
        <v>0</v>
      </c>
      <c r="K10" s="63">
        <v>0</v>
      </c>
      <c r="L10" s="63">
        <v>9.4267900000000004</v>
      </c>
      <c r="M10" s="63">
        <v>9.5946309999999997</v>
      </c>
      <c r="N10" s="63">
        <v>9.7716150000000006</v>
      </c>
      <c r="O10" s="63">
        <v>10.157861</v>
      </c>
      <c r="P10" s="63">
        <v>10.604897000000001</v>
      </c>
      <c r="Q10" s="63">
        <v>11.263881999999999</v>
      </c>
      <c r="R10" s="63">
        <v>11.825938000000001</v>
      </c>
      <c r="S10" s="63">
        <v>12.161869575658981</v>
      </c>
      <c r="T10" s="63">
        <v>12.17926075177</v>
      </c>
      <c r="U10" s="63">
        <v>12.169274962900001</v>
      </c>
      <c r="V10" s="63">
        <v>11.439592560140001</v>
      </c>
      <c r="W10" s="63">
        <v>11.584072656309999</v>
      </c>
      <c r="X10" s="63">
        <v>11.683085999999999</v>
      </c>
      <c r="Y10" s="63">
        <v>11.642592233859999</v>
      </c>
      <c r="Z10" s="63">
        <v>11.601620605159999</v>
      </c>
      <c r="AA10" s="63">
        <v>11.554019419909999</v>
      </c>
      <c r="AB10" s="63">
        <v>11.462449000000001</v>
      </c>
      <c r="AC10" s="63">
        <v>11.498417222200002</v>
      </c>
      <c r="AD10" s="63">
        <v>11.360811898606942</v>
      </c>
      <c r="AE10" s="63">
        <v>11.599524891251832</v>
      </c>
      <c r="AF10" s="63">
        <v>12.514321039149999</v>
      </c>
      <c r="AG10" s="63">
        <v>13.353229254930161</v>
      </c>
      <c r="AH10" s="63">
        <v>13.402231743059991</v>
      </c>
      <c r="AI10" s="63">
        <v>13.549163086514879</v>
      </c>
      <c r="AJ10" s="63">
        <v>13.684491671724196</v>
      </c>
      <c r="AK10" s="63">
        <v>13.741080504315198</v>
      </c>
      <c r="AL10" s="65">
        <v>13.827772930098535</v>
      </c>
    </row>
    <row r="11" spans="1:48" x14ac:dyDescent="0.35">
      <c r="B11" s="64" t="s">
        <v>255</v>
      </c>
      <c r="C11" s="56"/>
      <c r="D11" s="63"/>
      <c r="E11" s="63">
        <v>0</v>
      </c>
      <c r="F11" s="63">
        <v>0</v>
      </c>
      <c r="G11" s="63">
        <v>0</v>
      </c>
      <c r="H11" s="63">
        <v>0</v>
      </c>
      <c r="I11" s="63">
        <v>0</v>
      </c>
      <c r="J11" s="63">
        <v>0</v>
      </c>
      <c r="K11" s="63">
        <v>0</v>
      </c>
      <c r="L11" s="63">
        <v>0</v>
      </c>
      <c r="M11" s="63">
        <v>0</v>
      </c>
      <c r="N11" s="63">
        <v>0.44391799999999998</v>
      </c>
      <c r="O11" s="63">
        <v>0.256407</v>
      </c>
      <c r="P11" s="63">
        <v>0.21188499999999996</v>
      </c>
      <c r="Q11" s="63">
        <v>0.29639800000000005</v>
      </c>
      <c r="R11" s="63">
        <v>0.55483300000000002</v>
      </c>
      <c r="S11" s="63">
        <v>0.45553300000000002</v>
      </c>
      <c r="T11" s="63">
        <v>8.6254999999999998E-2</v>
      </c>
      <c r="U11" s="63">
        <v>5.4700000000000007E-4</v>
      </c>
      <c r="V11" s="63">
        <v>2.22E-4</v>
      </c>
      <c r="W11" s="66">
        <v>1.1E-5</v>
      </c>
      <c r="X11" s="63">
        <v>5.0000000000000004E-6</v>
      </c>
      <c r="Y11" s="66">
        <v>3.9999999999999998E-6</v>
      </c>
      <c r="Z11" s="63">
        <v>1.9999999999999999E-6</v>
      </c>
      <c r="AA11" s="63">
        <v>0</v>
      </c>
      <c r="AB11" s="63">
        <v>1.0000000000000001E-5</v>
      </c>
      <c r="AC11" s="63">
        <v>5.0000000000000004E-6</v>
      </c>
      <c r="AD11" s="63">
        <v>7.9999999999999996E-6</v>
      </c>
      <c r="AE11" s="63">
        <v>9.9999999999999995E-7</v>
      </c>
      <c r="AF11" s="63">
        <v>9.9999999999999995E-7</v>
      </c>
      <c r="AG11" s="63">
        <v>9.9999999999999995E-7</v>
      </c>
      <c r="AH11" s="63">
        <v>9.9999999999999995E-7</v>
      </c>
      <c r="AI11" s="63">
        <v>9.9999999999999995E-7</v>
      </c>
      <c r="AJ11" s="63">
        <v>9.9999999999999995E-7</v>
      </c>
      <c r="AK11" s="63">
        <v>9.9999999999999995E-7</v>
      </c>
      <c r="AL11" s="65">
        <v>9.9999999999999995E-7</v>
      </c>
    </row>
    <row r="12" spans="1:48" ht="15.75" customHeight="1" x14ac:dyDescent="0.35">
      <c r="A12" s="735"/>
      <c r="B12" s="64" t="s">
        <v>256</v>
      </c>
      <c r="C12" s="56"/>
      <c r="D12" s="63"/>
      <c r="E12" s="63">
        <v>0</v>
      </c>
      <c r="F12" s="63">
        <v>0</v>
      </c>
      <c r="G12" s="63">
        <v>0</v>
      </c>
      <c r="H12" s="63">
        <v>0</v>
      </c>
      <c r="I12" s="63">
        <v>0</v>
      </c>
      <c r="J12" s="63">
        <v>0</v>
      </c>
      <c r="K12" s="63">
        <v>0</v>
      </c>
      <c r="L12" s="63">
        <v>0.02</v>
      </c>
      <c r="M12" s="63">
        <v>3.78E-2</v>
      </c>
      <c r="N12" s="63">
        <v>0.05</v>
      </c>
      <c r="O12" s="63">
        <v>6.6919999999999992E-3</v>
      </c>
      <c r="P12" s="63">
        <v>4.2799999999999998E-2</v>
      </c>
      <c r="Q12" s="63">
        <v>4.4477000000000003E-2</v>
      </c>
      <c r="R12" s="63">
        <v>4.7121999999999997E-2</v>
      </c>
      <c r="S12" s="63">
        <v>5.5225000000000003E-2</v>
      </c>
      <c r="T12" s="63">
        <v>8.2780000000000006E-2</v>
      </c>
      <c r="U12" s="63">
        <v>3.866E-2</v>
      </c>
      <c r="V12" s="63">
        <v>6.2E-2</v>
      </c>
      <c r="W12" s="63">
        <v>7.3999999999999996E-2</v>
      </c>
      <c r="X12" s="63">
        <v>0.10199999999999999</v>
      </c>
      <c r="Y12" s="63">
        <v>0.13300000000000001</v>
      </c>
      <c r="Z12" s="63">
        <v>0.09</v>
      </c>
      <c r="AA12" s="63">
        <v>7.9000000000000001E-2</v>
      </c>
      <c r="AB12" s="63">
        <v>7.1999999999999995E-2</v>
      </c>
      <c r="AC12" s="63">
        <v>0.09</v>
      </c>
      <c r="AD12" s="63">
        <v>8.7999999999999995E-2</v>
      </c>
      <c r="AE12" s="63">
        <v>8.7999999999999995E-2</v>
      </c>
      <c r="AF12" s="63">
        <v>9.2999999999999999E-2</v>
      </c>
      <c r="AG12" s="63">
        <v>9.8000000000000004E-2</v>
      </c>
      <c r="AH12" s="63">
        <v>9.8000000000000004E-2</v>
      </c>
      <c r="AI12" s="63">
        <v>9.8000000000000004E-2</v>
      </c>
      <c r="AJ12" s="63">
        <v>9.8000000000000004E-2</v>
      </c>
      <c r="AK12" s="63">
        <v>9.8000000000000004E-2</v>
      </c>
      <c r="AL12" s="65">
        <v>9.8000000000000004E-2</v>
      </c>
    </row>
    <row r="13" spans="1:48" ht="15.75" customHeight="1" x14ac:dyDescent="0.35">
      <c r="A13" s="735"/>
      <c r="B13" s="64" t="s">
        <v>257</v>
      </c>
      <c r="C13" s="56"/>
      <c r="D13" s="63"/>
      <c r="E13" s="63">
        <v>0</v>
      </c>
      <c r="F13" s="63">
        <v>0</v>
      </c>
      <c r="G13" s="63">
        <v>0</v>
      </c>
      <c r="H13" s="63">
        <v>1.097</v>
      </c>
      <c r="I13" s="63">
        <v>4.4690000000000003</v>
      </c>
      <c r="J13" s="63">
        <v>5.673</v>
      </c>
      <c r="K13" s="63">
        <v>6.6479999999999997</v>
      </c>
      <c r="L13" s="63">
        <v>13.361000000000001</v>
      </c>
      <c r="M13" s="63">
        <v>15.896000000000001</v>
      </c>
      <c r="N13" s="63">
        <v>17.332000000000001</v>
      </c>
      <c r="O13" s="63">
        <v>18.684000000000001</v>
      </c>
      <c r="P13" s="63">
        <v>20.03</v>
      </c>
      <c r="Q13" s="63">
        <v>24.099162181390334</v>
      </c>
      <c r="R13" s="63">
        <v>27.600999999999999</v>
      </c>
      <c r="S13" s="63">
        <v>28.879493928319999</v>
      </c>
      <c r="T13" s="63">
        <v>29.830088114479999</v>
      </c>
      <c r="U13" s="63">
        <v>29.887844814499999</v>
      </c>
      <c r="V13" s="63">
        <v>29.709964027239998</v>
      </c>
      <c r="W13" s="63">
        <v>29.731818387810002</v>
      </c>
      <c r="X13" s="63">
        <v>28.53890914814</v>
      </c>
      <c r="Y13" s="63">
        <v>27.428956647610001</v>
      </c>
      <c r="Z13" s="63">
        <v>25.940328676639997</v>
      </c>
      <c r="AA13" s="63">
        <v>22.876964278510002</v>
      </c>
      <c r="AB13" s="63">
        <v>18.002830000000003</v>
      </c>
      <c r="AC13" s="63">
        <v>15.25382953522</v>
      </c>
      <c r="AD13" s="63">
        <v>10.826356524998094</v>
      </c>
      <c r="AE13" s="63">
        <v>8.9103308110400015</v>
      </c>
      <c r="AF13" s="63">
        <v>7.4038000000000004</v>
      </c>
      <c r="AG13" s="63">
        <v>1.9724364121267204</v>
      </c>
      <c r="AH13" s="63">
        <v>-7.334483645907014E-2</v>
      </c>
      <c r="AI13" s="63">
        <v>-0.1176387171904691</v>
      </c>
      <c r="AJ13" s="63">
        <v>-0.10965102939801387</v>
      </c>
      <c r="AK13" s="63">
        <v>-0.10272791685358082</v>
      </c>
      <c r="AL13" s="65">
        <v>-9.6241913632845053E-2</v>
      </c>
    </row>
    <row r="14" spans="1:48" ht="15" customHeight="1" x14ac:dyDescent="0.35">
      <c r="A14" s="735"/>
      <c r="B14" s="64" t="s">
        <v>258</v>
      </c>
      <c r="C14" s="56"/>
      <c r="D14" s="63"/>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5.594E-3</v>
      </c>
      <c r="X14" s="63">
        <v>2.7789000000000001E-2</v>
      </c>
      <c r="Y14" s="63">
        <v>4.2276000000000001E-2</v>
      </c>
      <c r="Z14" s="63">
        <v>7.9103999999999994E-2</v>
      </c>
      <c r="AA14" s="63">
        <v>0.16505400000000001</v>
      </c>
      <c r="AB14" s="63">
        <v>0.23543877219703618</v>
      </c>
      <c r="AC14" s="63">
        <v>0.24031537712574844</v>
      </c>
      <c r="AD14" s="63">
        <v>0.41072562018170544</v>
      </c>
      <c r="AE14" s="63">
        <v>0.53287011818999985</v>
      </c>
      <c r="AF14" s="63">
        <v>0.62375496629000005</v>
      </c>
      <c r="AG14" s="63">
        <v>0.5996123767080499</v>
      </c>
      <c r="AH14" s="63">
        <v>0.41300886909043066</v>
      </c>
      <c r="AI14" s="63">
        <v>0.35234000792224152</v>
      </c>
      <c r="AJ14" s="63">
        <v>0.37474715426419863</v>
      </c>
      <c r="AK14" s="63">
        <v>0.38774587780377368</v>
      </c>
      <c r="AL14" s="65">
        <v>0.39398648373424444</v>
      </c>
    </row>
    <row r="15" spans="1:48" ht="25.5" customHeight="1" x14ac:dyDescent="0.35">
      <c r="A15" s="735"/>
      <c r="B15" s="64" t="s">
        <v>259</v>
      </c>
      <c r="C15" s="56"/>
      <c r="D15" s="60"/>
      <c r="E15" s="60">
        <v>2.9239129999999993</v>
      </c>
      <c r="F15" s="60">
        <v>3.0212880000000011</v>
      </c>
      <c r="G15" s="60">
        <v>3.2118989999999998</v>
      </c>
      <c r="H15" s="60">
        <v>3.3441000000000001</v>
      </c>
      <c r="I15" s="60">
        <v>3.3784989999999993</v>
      </c>
      <c r="J15" s="60">
        <v>3.6118519999999998</v>
      </c>
      <c r="K15" s="60">
        <v>3.7324419999999989</v>
      </c>
      <c r="L15" s="60">
        <v>3.5906999999999987</v>
      </c>
      <c r="M15" s="60">
        <v>3.7627170000000012</v>
      </c>
      <c r="N15" s="60">
        <v>3.8509519999999995</v>
      </c>
      <c r="O15" s="60">
        <v>3.9786849999999996</v>
      </c>
      <c r="P15" s="60">
        <v>4.1472550000000012</v>
      </c>
      <c r="Q15" s="60">
        <v>4.4229289999999999</v>
      </c>
      <c r="R15" s="60">
        <v>4.7804530000000014</v>
      </c>
      <c r="S15" s="60">
        <v>4.9458060000000001</v>
      </c>
      <c r="T15" s="60">
        <v>5.1139489999999999</v>
      </c>
      <c r="U15" s="60">
        <v>5.3718470000000016</v>
      </c>
      <c r="V15" s="60">
        <v>5.396720000000002</v>
      </c>
      <c r="W15" s="60">
        <v>5.5571469999999996</v>
      </c>
      <c r="X15" s="60">
        <v>5.699360000000004</v>
      </c>
      <c r="Y15" s="60">
        <v>5.7547700000000006</v>
      </c>
      <c r="Z15" s="60">
        <v>5.1386670000000008</v>
      </c>
      <c r="AA15" s="60">
        <v>6.0365739999999999</v>
      </c>
      <c r="AB15" s="60">
        <v>6.3577829999999995</v>
      </c>
      <c r="AC15" s="60">
        <v>7.1422969999999992</v>
      </c>
      <c r="AD15" s="60">
        <v>7.183052</v>
      </c>
      <c r="AE15" s="60">
        <v>7.7042959999999994</v>
      </c>
      <c r="AF15" s="60">
        <v>8.8717919999999992</v>
      </c>
      <c r="AG15" s="60">
        <v>10.006333999999999</v>
      </c>
      <c r="AH15" s="60">
        <v>10.41628</v>
      </c>
      <c r="AI15" s="60">
        <v>10.781929999999999</v>
      </c>
      <c r="AJ15" s="60">
        <v>11.004619999999999</v>
      </c>
      <c r="AK15" s="60">
        <v>11.250755000000002</v>
      </c>
      <c r="AL15" s="61">
        <v>11.605888</v>
      </c>
    </row>
    <row r="16" spans="1:48" ht="15" customHeight="1" x14ac:dyDescent="0.35">
      <c r="A16" s="67"/>
      <c r="B16" s="62" t="s">
        <v>251</v>
      </c>
      <c r="C16" s="56"/>
      <c r="D16" s="68"/>
      <c r="E16" s="60"/>
      <c r="F16" s="60"/>
      <c r="G16" s="60"/>
      <c r="H16" s="60"/>
      <c r="I16" s="60"/>
      <c r="J16" s="60"/>
      <c r="K16" s="60"/>
      <c r="L16" s="60"/>
      <c r="M16" s="60"/>
      <c r="N16" s="60"/>
      <c r="O16" s="60"/>
      <c r="P16" s="60"/>
      <c r="Q16" s="60"/>
      <c r="R16" s="60"/>
      <c r="S16" s="60"/>
      <c r="T16" s="60"/>
      <c r="U16" s="60"/>
      <c r="V16" s="60">
        <v>3.1585510180495651</v>
      </c>
      <c r="W16" s="60">
        <v>3.2808139995907384</v>
      </c>
      <c r="X16" s="60">
        <v>3.383444008815391</v>
      </c>
      <c r="Y16" s="60">
        <v>3.399880894839685</v>
      </c>
      <c r="Z16" s="60">
        <v>2.7466772117924836</v>
      </c>
      <c r="AA16" s="60">
        <v>3.5415659543765727</v>
      </c>
      <c r="AB16" s="60">
        <v>4.0495939999999999</v>
      </c>
      <c r="AC16" s="60">
        <v>4.1352549999999999</v>
      </c>
      <c r="AD16" s="60">
        <v>4.1660579999999996</v>
      </c>
      <c r="AE16" s="60">
        <v>4.5089139999999999</v>
      </c>
      <c r="AF16" s="60">
        <v>5.2342810000000002</v>
      </c>
      <c r="AG16" s="60">
        <v>5.9417260000000001</v>
      </c>
      <c r="AH16" s="60">
        <v>6.0738120000000002</v>
      </c>
      <c r="AI16" s="60">
        <v>6.2298239999999998</v>
      </c>
      <c r="AJ16" s="60">
        <v>6.3491170000000006</v>
      </c>
      <c r="AK16" s="60">
        <v>6.4027940000000001</v>
      </c>
      <c r="AL16" s="61">
        <v>6.4813229999999997</v>
      </c>
    </row>
    <row r="17" spans="1:48" ht="15" customHeight="1" x14ac:dyDescent="0.35">
      <c r="A17" s="67"/>
      <c r="B17" s="62" t="s">
        <v>252</v>
      </c>
      <c r="C17" s="56"/>
      <c r="D17" s="63"/>
      <c r="E17" s="60"/>
      <c r="F17" s="60"/>
      <c r="G17" s="60"/>
      <c r="H17" s="60"/>
      <c r="I17" s="60"/>
      <c r="J17" s="60"/>
      <c r="K17" s="60"/>
      <c r="L17" s="60"/>
      <c r="M17" s="60"/>
      <c r="N17" s="60"/>
      <c r="O17" s="60"/>
      <c r="P17" s="60"/>
      <c r="Q17" s="60"/>
      <c r="R17" s="60"/>
      <c r="S17" s="60"/>
      <c r="T17" s="60"/>
      <c r="U17" s="60"/>
      <c r="V17" s="60">
        <v>2.2381689819504373</v>
      </c>
      <c r="W17" s="60">
        <v>2.2763330004092612</v>
      </c>
      <c r="X17" s="60">
        <v>2.3159159911846126</v>
      </c>
      <c r="Y17" s="60">
        <v>2.3548891051603156</v>
      </c>
      <c r="Z17" s="60">
        <v>2.3919897882075172</v>
      </c>
      <c r="AA17" s="60">
        <v>2.4950080456234276</v>
      </c>
      <c r="AB17" s="60">
        <v>2.308189</v>
      </c>
      <c r="AC17" s="60">
        <v>3.0070419999999998</v>
      </c>
      <c r="AD17" s="60">
        <v>3.016994</v>
      </c>
      <c r="AE17" s="60">
        <v>3.1953819999999999</v>
      </c>
      <c r="AF17" s="60">
        <v>3.6375109999999999</v>
      </c>
      <c r="AG17" s="60">
        <v>4.0646079999999998</v>
      </c>
      <c r="AH17" s="60">
        <v>4.3424680000000002</v>
      </c>
      <c r="AI17" s="60">
        <v>4.5521060000000002</v>
      </c>
      <c r="AJ17" s="60">
        <v>4.6555029999999995</v>
      </c>
      <c r="AK17" s="60">
        <v>4.8479610000000006</v>
      </c>
      <c r="AL17" s="61">
        <v>5.1245649999999996</v>
      </c>
    </row>
    <row r="18" spans="1:48" ht="25.5" customHeight="1" x14ac:dyDescent="0.35">
      <c r="A18" s="67"/>
      <c r="B18" s="64"/>
      <c r="C18" s="56"/>
      <c r="D18" s="63"/>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1"/>
    </row>
    <row r="19" spans="1:48" ht="20.149999999999999" customHeight="1" x14ac:dyDescent="0.35">
      <c r="A19" s="67"/>
      <c r="B19" s="69" t="s">
        <v>260</v>
      </c>
      <c r="C19" s="56"/>
      <c r="D19" s="63"/>
      <c r="E19" s="63"/>
      <c r="F19" s="63"/>
      <c r="G19" s="63"/>
      <c r="H19" s="63"/>
      <c r="I19" s="63"/>
      <c r="J19" s="63"/>
      <c r="K19" s="63"/>
      <c r="L19" s="63"/>
      <c r="M19" s="63"/>
      <c r="N19" s="63"/>
      <c r="O19" s="63"/>
      <c r="P19" s="63"/>
      <c r="Q19" s="63"/>
      <c r="R19" s="63"/>
      <c r="S19" s="63"/>
      <c r="T19" s="63"/>
      <c r="U19" s="63"/>
      <c r="V19" s="70">
        <f t="shared" ref="V19:AL19" si="0">SUM(V6,V9:V14,V15,)</f>
        <v>210.74068457614675</v>
      </c>
      <c r="W19" s="70">
        <f t="shared" si="0"/>
        <v>215.23909856599505</v>
      </c>
      <c r="X19" s="70">
        <f t="shared" si="0"/>
        <v>217.85096894806111</v>
      </c>
      <c r="Y19" s="70">
        <f t="shared" si="0"/>
        <v>218.82803199126013</v>
      </c>
      <c r="Z19" s="70">
        <f t="shared" si="0"/>
        <v>220.89220929663767</v>
      </c>
      <c r="AA19" s="70">
        <f t="shared" si="0"/>
        <v>224.43772354638605</v>
      </c>
      <c r="AB19" s="70">
        <f t="shared" si="0"/>
        <v>228.55118021438895</v>
      </c>
      <c r="AC19" s="70">
        <f t="shared" si="0"/>
        <v>247.41043605891775</v>
      </c>
      <c r="AD19" s="70">
        <f t="shared" si="0"/>
        <v>246.01738173523205</v>
      </c>
      <c r="AE19" s="70">
        <f t="shared" si="0"/>
        <v>262.93545840198453</v>
      </c>
      <c r="AF19" s="70">
        <f t="shared" si="0"/>
        <v>296.81106436567893</v>
      </c>
      <c r="AG19" s="70">
        <f t="shared" si="0"/>
        <v>313.97849740037805</v>
      </c>
      <c r="AH19" s="70">
        <f t="shared" si="0"/>
        <v>328.26591320586624</v>
      </c>
      <c r="AI19" s="70">
        <f t="shared" si="0"/>
        <v>341.27714544275079</v>
      </c>
      <c r="AJ19" s="70">
        <f t="shared" si="0"/>
        <v>350.29749613210959</v>
      </c>
      <c r="AK19" s="70">
        <f t="shared" si="0"/>
        <v>362.20086580603476</v>
      </c>
      <c r="AL19" s="71">
        <f t="shared" si="0"/>
        <v>378.47801917929053</v>
      </c>
    </row>
    <row r="20" spans="1:48" x14ac:dyDescent="0.35">
      <c r="A20" s="72"/>
      <c r="B20" s="62" t="s">
        <v>251</v>
      </c>
      <c r="C20" s="56"/>
      <c r="D20" s="63"/>
      <c r="E20" s="73"/>
      <c r="F20" s="73"/>
      <c r="G20" s="73"/>
      <c r="H20" s="73"/>
      <c r="I20" s="73"/>
      <c r="J20" s="73"/>
      <c r="K20" s="73"/>
      <c r="L20" s="73"/>
      <c r="M20" s="73"/>
      <c r="N20" s="73"/>
      <c r="O20" s="73"/>
      <c r="P20" s="73"/>
      <c r="Q20" s="73"/>
      <c r="R20" s="73"/>
      <c r="S20" s="73"/>
      <c r="T20" s="73"/>
      <c r="U20" s="73"/>
      <c r="V20" s="63">
        <f t="shared" ref="V20:AL20" si="1">SUM(V7,V16,V10:V14,)</f>
        <v>116.26749035691938</v>
      </c>
      <c r="W20" s="63">
        <f t="shared" si="1"/>
        <v>119.12100735904093</v>
      </c>
      <c r="X20" s="63">
        <f t="shared" si="1"/>
        <v>119.92188014220456</v>
      </c>
      <c r="Y20" s="63">
        <f t="shared" si="1"/>
        <v>118.99844696140001</v>
      </c>
      <c r="Z20" s="63">
        <f t="shared" si="1"/>
        <v>118.68561858459802</v>
      </c>
      <c r="AA20" s="63">
        <f t="shared" si="1"/>
        <v>119.53742023050886</v>
      </c>
      <c r="AB20" s="63">
        <f t="shared" si="1"/>
        <v>118.42117311482676</v>
      </c>
      <c r="AC20" s="63">
        <f t="shared" si="1"/>
        <v>123.56922166328901</v>
      </c>
      <c r="AD20" s="63">
        <f t="shared" si="1"/>
        <v>124.12361093712305</v>
      </c>
      <c r="AE20" s="63">
        <f t="shared" si="1"/>
        <v>130.63681562987512</v>
      </c>
      <c r="AF20" s="63">
        <f t="shared" si="1"/>
        <v>145.93040881886932</v>
      </c>
      <c r="AG20" s="63">
        <f t="shared" si="1"/>
        <v>156.71801292635763</v>
      </c>
      <c r="AH20" s="63">
        <f t="shared" si="1"/>
        <v>161.26157468342251</v>
      </c>
      <c r="AI20" s="63">
        <f t="shared" si="1"/>
        <v>166.5987442089444</v>
      </c>
      <c r="AJ20" s="63">
        <f t="shared" si="1"/>
        <v>172.64673480391403</v>
      </c>
      <c r="AK20" s="63">
        <f t="shared" si="1"/>
        <v>179.63051260349835</v>
      </c>
      <c r="AL20" s="65">
        <f t="shared" si="1"/>
        <v>187.32420970308448</v>
      </c>
    </row>
    <row r="21" spans="1:48" s="78" customFormat="1" ht="27.75" customHeight="1" x14ac:dyDescent="0.35">
      <c r="A21" s="44"/>
      <c r="B21" s="74" t="s">
        <v>252</v>
      </c>
      <c r="C21" s="75"/>
      <c r="D21" s="76"/>
      <c r="E21" s="76"/>
      <c r="F21" s="76"/>
      <c r="G21" s="76"/>
      <c r="H21" s="76"/>
      <c r="I21" s="76"/>
      <c r="J21" s="76"/>
      <c r="K21" s="76"/>
      <c r="L21" s="76"/>
      <c r="M21" s="76"/>
      <c r="N21" s="76"/>
      <c r="O21" s="76"/>
      <c r="P21" s="76"/>
      <c r="Q21" s="76"/>
      <c r="R21" s="76"/>
      <c r="S21" s="76"/>
      <c r="T21" s="76"/>
      <c r="U21" s="76"/>
      <c r="V21" s="76">
        <f t="shared" ref="V21:AL21" si="2">SUM(V8,V9,V17)</f>
        <v>94.473194219227338</v>
      </c>
      <c r="W21" s="76">
        <f t="shared" si="2"/>
        <v>96.118091206954148</v>
      </c>
      <c r="X21" s="76">
        <f t="shared" si="2"/>
        <v>97.92908880585658</v>
      </c>
      <c r="Y21" s="76">
        <f t="shared" si="2"/>
        <v>99.829585029860098</v>
      </c>
      <c r="Z21" s="76">
        <f t="shared" si="2"/>
        <v>102.20659071203967</v>
      </c>
      <c r="AA21" s="76">
        <f t="shared" si="2"/>
        <v>104.90030331587717</v>
      </c>
      <c r="AB21" s="76">
        <f t="shared" si="2"/>
        <v>110.13000709956228</v>
      </c>
      <c r="AC21" s="76">
        <f t="shared" si="2"/>
        <v>123.84121439562875</v>
      </c>
      <c r="AD21" s="76">
        <f t="shared" si="2"/>
        <v>121.89377079810897</v>
      </c>
      <c r="AE21" s="76">
        <f t="shared" si="2"/>
        <v>132.29864277210933</v>
      </c>
      <c r="AF21" s="76">
        <f t="shared" si="2"/>
        <v>150.88065554680961</v>
      </c>
      <c r="AG21" s="76">
        <f t="shared" si="2"/>
        <v>157.26048447402039</v>
      </c>
      <c r="AH21" s="76">
        <f t="shared" si="2"/>
        <v>167.00433852244356</v>
      </c>
      <c r="AI21" s="76">
        <f t="shared" si="2"/>
        <v>174.6784012338064</v>
      </c>
      <c r="AJ21" s="76">
        <f t="shared" si="2"/>
        <v>177.65076132819576</v>
      </c>
      <c r="AK21" s="76">
        <f t="shared" si="2"/>
        <v>182.57035320253638</v>
      </c>
      <c r="AL21" s="77">
        <f t="shared" si="2"/>
        <v>191.15380947620599</v>
      </c>
      <c r="AM21" s="42"/>
      <c r="AN21" s="42"/>
      <c r="AO21" s="42"/>
      <c r="AP21" s="42"/>
      <c r="AQ21" s="42"/>
      <c r="AR21" s="42"/>
      <c r="AS21" s="42"/>
      <c r="AT21" s="42"/>
      <c r="AU21" s="42"/>
      <c r="AV21" s="42"/>
    </row>
    <row r="22" spans="1:48" s="78" customFormat="1" ht="31" x14ac:dyDescent="0.35">
      <c r="A22" s="44"/>
      <c r="B22" s="55" t="s">
        <v>261</v>
      </c>
      <c r="C22" s="75"/>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7"/>
      <c r="AM22" s="42"/>
      <c r="AN22" s="42"/>
      <c r="AO22" s="42"/>
      <c r="AP22" s="42"/>
      <c r="AQ22" s="42"/>
      <c r="AR22" s="42"/>
      <c r="AS22" s="42"/>
      <c r="AT22" s="42"/>
      <c r="AU22" s="42"/>
      <c r="AV22" s="42"/>
    </row>
    <row r="23" spans="1:48" s="78" customFormat="1" ht="26.25" customHeight="1" x14ac:dyDescent="0.35">
      <c r="A23" s="44"/>
      <c r="B23" s="62" t="s">
        <v>262</v>
      </c>
      <c r="C23" s="75"/>
      <c r="D23" s="76"/>
      <c r="E23" s="76">
        <f>SUM('Cost of Living'!AZ4,'Cost of Living'!AZ32)/1000</f>
        <v>0</v>
      </c>
      <c r="F23" s="76">
        <f>SUM('Cost of Living'!BA4,'Cost of Living'!BA32)/1000</f>
        <v>0</v>
      </c>
      <c r="G23" s="76">
        <f>SUM('Cost of Living'!BB4,'Cost of Living'!BB32)/1000</f>
        <v>0</v>
      </c>
      <c r="H23" s="76">
        <f>SUM('Cost of Living'!BC4,'Cost of Living'!BC32)/1000</f>
        <v>0</v>
      </c>
      <c r="I23" s="76">
        <f>SUM('Cost of Living'!BD4,'Cost of Living'!BD32)/1000</f>
        <v>0</v>
      </c>
      <c r="J23" s="76">
        <f>SUM('Cost of Living'!BE4,'Cost of Living'!BE32)/1000</f>
        <v>0</v>
      </c>
      <c r="K23" s="76">
        <f>SUM('Cost of Living'!BF4,'Cost of Living'!BF32)/1000</f>
        <v>0</v>
      </c>
      <c r="L23" s="76">
        <f>SUM('Cost of Living'!BG4,'Cost of Living'!BG32)/1000</f>
        <v>0</v>
      </c>
      <c r="M23" s="76">
        <f>SUM('Cost of Living'!BH4,'Cost of Living'!BH32)/1000</f>
        <v>0</v>
      </c>
      <c r="N23" s="76">
        <f>SUM('Cost of Living'!BI4,'Cost of Living'!BI32)/1000</f>
        <v>0</v>
      </c>
      <c r="O23" s="76">
        <f>SUM('Cost of Living'!BJ4,'Cost of Living'!BJ32)/1000</f>
        <v>0</v>
      </c>
      <c r="P23" s="76">
        <f>SUM('Cost of Living'!BK4,'Cost of Living'!BK32)/1000</f>
        <v>0</v>
      </c>
      <c r="Q23" s="76">
        <f>SUM('Cost of Living'!BL4,'Cost of Living'!BL32)/1000</f>
        <v>0</v>
      </c>
      <c r="R23" s="76">
        <f>SUM('Cost of Living'!BM4,'Cost of Living'!BM32)/1000</f>
        <v>0</v>
      </c>
      <c r="S23" s="76">
        <f>SUM('Cost of Living'!BN4,'Cost of Living'!BN32)/1000</f>
        <v>0</v>
      </c>
      <c r="T23" s="76">
        <f>SUM('Cost of Living'!BO4,'Cost of Living'!BO32)/1000</f>
        <v>0</v>
      </c>
      <c r="U23" s="76">
        <f>SUM('Cost of Living'!BP4,'Cost of Living'!BP32)/1000</f>
        <v>0</v>
      </c>
      <c r="V23" s="76">
        <f>SUM('Cost of Living'!BQ4,'Cost of Living'!BQ32)/1000</f>
        <v>0</v>
      </c>
      <c r="W23" s="76">
        <f>SUM('Cost of Living'!BR4,'Cost of Living'!BR32)/1000</f>
        <v>0</v>
      </c>
      <c r="X23" s="76">
        <f>SUM('Cost of Living'!BS4,'Cost of Living'!BS32)/1000</f>
        <v>0</v>
      </c>
      <c r="Y23" s="76">
        <f>SUM('Cost of Living'!BT4,'Cost of Living'!BT32)/1000</f>
        <v>0</v>
      </c>
      <c r="Z23" s="76">
        <f>SUM('Cost of Living'!BU4,'Cost of Living'!BU32)/1000</f>
        <v>0</v>
      </c>
      <c r="AA23" s="76">
        <f>SUM('Cost of Living'!BV4,'Cost of Living'!BV32)/1000</f>
        <v>0</v>
      </c>
      <c r="AB23" s="76">
        <f>SUM('Cost of Living'!BW4,'Cost of Living'!BW32)/1000</f>
        <v>0</v>
      </c>
      <c r="AC23" s="76">
        <f>SUM('Cost of Living'!BX4,'Cost of Living'!BX32)/1000</f>
        <v>0</v>
      </c>
      <c r="AD23" s="76">
        <f>SUM('Cost of Living'!BY4,'Cost of Living'!BY32)/1000</f>
        <v>0</v>
      </c>
      <c r="AE23" s="76">
        <f>SUM('Cost of Living'!BZ4,'Cost of Living'!BZ32)/1000</f>
        <v>8.1993156072966666</v>
      </c>
      <c r="AF23" s="76">
        <f>SUM('Cost of Living'!CA4,'Cost of Living'!CA32)/1000</f>
        <v>10.415394902003138</v>
      </c>
      <c r="AG23" s="76">
        <f>SUM('Cost of Living'!CB4,'Cost of Living'!CB32)/1000</f>
        <v>5.3188576760154815E-2</v>
      </c>
      <c r="AH23" s="76">
        <f>SUM('Cost of Living'!CC4,'Cost of Living'!CC32)/1000</f>
        <v>0</v>
      </c>
      <c r="AI23" s="76">
        <f>SUM('Cost of Living'!CD4,'Cost of Living'!CD32)/1000</f>
        <v>0</v>
      </c>
      <c r="AJ23" s="76">
        <f>SUM('Cost of Living'!CE4,'Cost of Living'!CE32)/1000</f>
        <v>0</v>
      </c>
      <c r="AK23" s="76">
        <f>SUM('Cost of Living'!CF4,'Cost of Living'!CF32)/1000</f>
        <v>0</v>
      </c>
      <c r="AL23" s="77">
        <f>SUM('Cost of Living'!CG4,'Cost of Living'!CG32)/1000</f>
        <v>0</v>
      </c>
      <c r="AM23" s="42"/>
      <c r="AN23" s="42"/>
      <c r="AO23" s="42"/>
      <c r="AP23" s="42"/>
      <c r="AQ23" s="42"/>
      <c r="AR23" s="42"/>
      <c r="AS23" s="42"/>
      <c r="AT23" s="42"/>
      <c r="AU23" s="42"/>
      <c r="AV23" s="42"/>
    </row>
    <row r="24" spans="1:48" s="78" customFormat="1" ht="27.75" customHeight="1" thickBot="1" x14ac:dyDescent="0.4">
      <c r="A24" s="44"/>
      <c r="B24" s="79" t="s">
        <v>263</v>
      </c>
      <c r="C24" s="80"/>
      <c r="D24" s="76"/>
      <c r="E24" s="76"/>
      <c r="F24" s="76"/>
      <c r="G24" s="76"/>
      <c r="H24" s="76"/>
      <c r="I24" s="76"/>
      <c r="J24" s="76"/>
      <c r="K24" s="76"/>
      <c r="L24" s="76"/>
      <c r="M24" s="76"/>
      <c r="N24" s="76"/>
      <c r="O24" s="76"/>
      <c r="P24" s="76"/>
      <c r="Q24" s="76"/>
      <c r="R24" s="76"/>
      <c r="S24" s="76"/>
      <c r="T24" s="76"/>
      <c r="U24" s="76"/>
      <c r="V24" s="76">
        <f t="shared" ref="V24:AL24" si="3">V23+V19</f>
        <v>210.74068457614675</v>
      </c>
      <c r="W24" s="76">
        <f t="shared" si="3"/>
        <v>215.23909856599505</v>
      </c>
      <c r="X24" s="76">
        <f t="shared" si="3"/>
        <v>217.85096894806111</v>
      </c>
      <c r="Y24" s="76">
        <f t="shared" si="3"/>
        <v>218.82803199126013</v>
      </c>
      <c r="Z24" s="76">
        <f t="shared" si="3"/>
        <v>220.89220929663767</v>
      </c>
      <c r="AA24" s="76">
        <f t="shared" si="3"/>
        <v>224.43772354638605</v>
      </c>
      <c r="AB24" s="76">
        <f t="shared" si="3"/>
        <v>228.55118021438895</v>
      </c>
      <c r="AC24" s="76">
        <f t="shared" si="3"/>
        <v>247.41043605891775</v>
      </c>
      <c r="AD24" s="76">
        <f t="shared" si="3"/>
        <v>246.01738173523205</v>
      </c>
      <c r="AE24" s="76">
        <f t="shared" si="3"/>
        <v>271.13477400928122</v>
      </c>
      <c r="AF24" s="76">
        <f t="shared" si="3"/>
        <v>307.22645926768206</v>
      </c>
      <c r="AG24" s="76">
        <f t="shared" si="3"/>
        <v>314.03168597713818</v>
      </c>
      <c r="AH24" s="76">
        <f t="shared" si="3"/>
        <v>328.26591320586624</v>
      </c>
      <c r="AI24" s="76">
        <f t="shared" si="3"/>
        <v>341.27714544275079</v>
      </c>
      <c r="AJ24" s="76">
        <f t="shared" si="3"/>
        <v>350.29749613210959</v>
      </c>
      <c r="AK24" s="76">
        <f t="shared" si="3"/>
        <v>362.20086580603476</v>
      </c>
      <c r="AL24" s="77">
        <f t="shared" si="3"/>
        <v>378.47801917929053</v>
      </c>
      <c r="AM24" s="42"/>
      <c r="AN24" s="42"/>
      <c r="AO24" s="42"/>
      <c r="AP24" s="42"/>
      <c r="AQ24" s="42"/>
      <c r="AR24" s="42"/>
      <c r="AS24" s="42"/>
      <c r="AT24" s="42"/>
      <c r="AU24" s="42"/>
      <c r="AV24" s="42"/>
    </row>
    <row r="25" spans="1:48" ht="39" customHeight="1" x14ac:dyDescent="0.35">
      <c r="B25" s="37" t="s">
        <v>264</v>
      </c>
      <c r="C25" s="81"/>
      <c r="D25" s="82"/>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4"/>
    </row>
    <row r="26" spans="1:48" ht="25.5" customHeight="1" x14ac:dyDescent="0.35">
      <c r="B26" s="85" t="s">
        <v>250</v>
      </c>
      <c r="C26" s="56"/>
      <c r="D26" s="86"/>
      <c r="E26" s="60">
        <v>162.3357463213635</v>
      </c>
      <c r="F26" s="60">
        <v>164.69403742061212</v>
      </c>
      <c r="G26" s="60">
        <v>166.74063986940908</v>
      </c>
      <c r="H26" s="60">
        <v>170.94680524070279</v>
      </c>
      <c r="I26" s="60">
        <v>173.55817399414641</v>
      </c>
      <c r="J26" s="60">
        <v>180.02995181378213</v>
      </c>
      <c r="K26" s="60">
        <v>182.31979015720094</v>
      </c>
      <c r="L26" s="60">
        <v>170.98467337640395</v>
      </c>
      <c r="M26" s="60">
        <v>182.33613946378409</v>
      </c>
      <c r="N26" s="60">
        <v>184.94334534918707</v>
      </c>
      <c r="O26" s="60">
        <v>185.49928236563838</v>
      </c>
      <c r="P26" s="60">
        <v>191.89256470928532</v>
      </c>
      <c r="Q26" s="60">
        <v>199.17628224216668</v>
      </c>
      <c r="R26" s="60">
        <v>214.25128208579065</v>
      </c>
      <c r="S26" s="60">
        <v>217.87348329968196</v>
      </c>
      <c r="T26" s="60">
        <v>221.92831173788204</v>
      </c>
      <c r="U26" s="60">
        <v>228.32732339890484</v>
      </c>
      <c r="V26" s="60">
        <v>220.85159692163995</v>
      </c>
      <c r="W26" s="60">
        <v>223.56706908791773</v>
      </c>
      <c r="X26" s="60">
        <v>226.53831934448567</v>
      </c>
      <c r="Y26" s="60">
        <v>224.26701691129051</v>
      </c>
      <c r="Z26" s="60">
        <v>226.11070315319981</v>
      </c>
      <c r="AA26" s="60">
        <v>228.65578029639332</v>
      </c>
      <c r="AB26" s="60">
        <v>234.00859724955501</v>
      </c>
      <c r="AC26" s="60">
        <v>246.16749737850543</v>
      </c>
      <c r="AD26" s="60">
        <v>251.00393439387076</v>
      </c>
      <c r="AE26" s="60">
        <v>253.72278954444343</v>
      </c>
      <c r="AF26" s="60">
        <v>272.9055677760453</v>
      </c>
      <c r="AG26" s="60">
        <v>287.30006998776929</v>
      </c>
      <c r="AH26" s="60">
        <v>296.33339966765908</v>
      </c>
      <c r="AI26" s="60">
        <v>302.66986320515434</v>
      </c>
      <c r="AJ26" s="60">
        <v>304.95896010306518</v>
      </c>
      <c r="AK26" s="60">
        <v>309.73468909134499</v>
      </c>
      <c r="AL26" s="65">
        <v>318.04084700061776</v>
      </c>
    </row>
    <row r="27" spans="1:48" ht="18.75" customHeight="1" x14ac:dyDescent="0.35">
      <c r="B27" s="62" t="s">
        <v>251</v>
      </c>
      <c r="C27" s="56"/>
      <c r="D27" s="87"/>
      <c r="E27" s="60">
        <v>0</v>
      </c>
      <c r="F27" s="60">
        <v>0</v>
      </c>
      <c r="G27" s="60">
        <v>0</v>
      </c>
      <c r="H27" s="60">
        <v>0</v>
      </c>
      <c r="I27" s="60">
        <v>0</v>
      </c>
      <c r="J27" s="60">
        <v>0</v>
      </c>
      <c r="K27" s="60">
        <v>0</v>
      </c>
      <c r="L27" s="60">
        <v>0</v>
      </c>
      <c r="M27" s="60">
        <v>0</v>
      </c>
      <c r="N27" s="60">
        <v>0</v>
      </c>
      <c r="O27" s="60">
        <v>0</v>
      </c>
      <c r="P27" s="60">
        <v>0</v>
      </c>
      <c r="Q27" s="60">
        <v>0</v>
      </c>
      <c r="R27" s="60">
        <v>0</v>
      </c>
      <c r="S27" s="60">
        <v>0</v>
      </c>
      <c r="T27" s="60">
        <v>0</v>
      </c>
      <c r="U27" s="60">
        <v>0</v>
      </c>
      <c r="V27" s="60">
        <v>97.031080009068504</v>
      </c>
      <c r="W27" s="60">
        <v>99.256364047717696</v>
      </c>
      <c r="X27" s="60">
        <v>100.85488848652381</v>
      </c>
      <c r="Y27" s="60">
        <v>98.841111599329949</v>
      </c>
      <c r="Z27" s="60">
        <v>99.70138606809094</v>
      </c>
      <c r="AA27" s="60">
        <v>101.50555728317279</v>
      </c>
      <c r="AB27" s="60">
        <v>103.1530202499607</v>
      </c>
      <c r="AC27" s="60">
        <v>106.87153397082261</v>
      </c>
      <c r="AD27" s="60">
        <v>113.22696187273903</v>
      </c>
      <c r="AE27" s="60">
        <v>114.08762395666133</v>
      </c>
      <c r="AF27" s="60">
        <v>122.91230460808009</v>
      </c>
      <c r="AG27" s="60">
        <v>134.7530078825927</v>
      </c>
      <c r="AH27" s="60">
        <v>138.05394325123714</v>
      </c>
      <c r="AI27" s="60">
        <v>140.30806651910032</v>
      </c>
      <c r="AJ27" s="60">
        <v>143.0279593189766</v>
      </c>
      <c r="AK27" s="60">
        <v>146.5777067210374</v>
      </c>
      <c r="AL27" s="65">
        <v>150.5326493464824</v>
      </c>
    </row>
    <row r="28" spans="1:48" x14ac:dyDescent="0.35">
      <c r="B28" s="62" t="s">
        <v>252</v>
      </c>
      <c r="C28" s="56"/>
      <c r="D28" s="87"/>
      <c r="E28" s="60">
        <v>0</v>
      </c>
      <c r="F28" s="60">
        <v>0</v>
      </c>
      <c r="G28" s="60">
        <v>0</v>
      </c>
      <c r="H28" s="60">
        <v>0</v>
      </c>
      <c r="I28" s="60">
        <v>0</v>
      </c>
      <c r="J28" s="60">
        <v>0</v>
      </c>
      <c r="K28" s="60">
        <v>0</v>
      </c>
      <c r="L28" s="60">
        <v>0</v>
      </c>
      <c r="M28" s="60">
        <v>0</v>
      </c>
      <c r="N28" s="60">
        <v>0</v>
      </c>
      <c r="O28" s="60">
        <v>0</v>
      </c>
      <c r="P28" s="60">
        <v>0</v>
      </c>
      <c r="Q28" s="60">
        <v>0</v>
      </c>
      <c r="R28" s="60">
        <v>0</v>
      </c>
      <c r="S28" s="60">
        <v>0</v>
      </c>
      <c r="T28" s="60">
        <v>0</v>
      </c>
      <c r="U28" s="60">
        <v>0</v>
      </c>
      <c r="V28" s="60">
        <v>123.82051691257142</v>
      </c>
      <c r="W28" s="60">
        <v>124.31070504020006</v>
      </c>
      <c r="X28" s="60">
        <v>125.68343085796188</v>
      </c>
      <c r="Y28" s="60">
        <v>125.42590531196055</v>
      </c>
      <c r="Z28" s="60">
        <v>126.40931708510892</v>
      </c>
      <c r="AA28" s="60">
        <v>127.1502230132205</v>
      </c>
      <c r="AB28" s="60">
        <v>130.85557699959435</v>
      </c>
      <c r="AC28" s="60">
        <v>139.29596340768285</v>
      </c>
      <c r="AD28" s="60">
        <v>137.77697252113174</v>
      </c>
      <c r="AE28" s="60">
        <v>139.63516558778201</v>
      </c>
      <c r="AF28" s="60">
        <v>149.99326316796524</v>
      </c>
      <c r="AG28" s="60">
        <v>152.54706210517659</v>
      </c>
      <c r="AH28" s="60">
        <v>158.27945641642188</v>
      </c>
      <c r="AI28" s="60">
        <v>162.36179668605399</v>
      </c>
      <c r="AJ28" s="60">
        <v>161.9310007840887</v>
      </c>
      <c r="AK28" s="60">
        <v>163.15698237030762</v>
      </c>
      <c r="AL28" s="65">
        <v>167.50819765413527</v>
      </c>
    </row>
    <row r="29" spans="1:48" x14ac:dyDescent="0.35">
      <c r="B29" s="42" t="s">
        <v>253</v>
      </c>
      <c r="C29" s="56"/>
      <c r="D29" s="87"/>
      <c r="E29" s="60"/>
      <c r="F29" s="60"/>
      <c r="G29" s="60"/>
      <c r="H29" s="60"/>
      <c r="I29" s="60"/>
      <c r="J29" s="60"/>
      <c r="K29" s="60"/>
      <c r="L29" s="60"/>
      <c r="M29" s="60"/>
      <c r="N29" s="60"/>
      <c r="O29" s="60"/>
      <c r="P29" s="60"/>
      <c r="Q29" s="60"/>
      <c r="R29" s="60"/>
      <c r="S29" s="60"/>
      <c r="T29" s="60"/>
      <c r="U29" s="60"/>
      <c r="V29" s="60">
        <v>0.65816930941846197</v>
      </c>
      <c r="W29" s="60">
        <v>0.80756464626465796</v>
      </c>
      <c r="X29" s="60">
        <v>0.88803886341208005</v>
      </c>
      <c r="Y29" s="60">
        <v>0.75992428675870827</v>
      </c>
      <c r="Z29" s="60">
        <v>0.80432192799531521</v>
      </c>
      <c r="AA29" s="60">
        <v>0.67321755960642804</v>
      </c>
      <c r="AB29" s="60">
        <v>0.61365703014988104</v>
      </c>
      <c r="AC29" s="60">
        <v>0.53660465206197416</v>
      </c>
      <c r="AD29" s="60">
        <v>0.59896898348277006</v>
      </c>
      <c r="AE29" s="60">
        <v>0.64560190225429648</v>
      </c>
      <c r="AF29" s="60">
        <v>0.74641438305937502</v>
      </c>
      <c r="AG29" s="60">
        <v>0.64881436884381216</v>
      </c>
      <c r="AH29" s="60">
        <v>0.59179712556209119</v>
      </c>
      <c r="AI29" s="60">
        <v>0.58838055478064011</v>
      </c>
      <c r="AJ29" s="60">
        <v>0.58561042359008242</v>
      </c>
      <c r="AK29" s="60">
        <v>0.57367833447240801</v>
      </c>
      <c r="AL29" s="65">
        <v>0.56034881177893048</v>
      </c>
    </row>
    <row r="30" spans="1:48" ht="20.25" customHeight="1" x14ac:dyDescent="0.35">
      <c r="B30" s="64" t="s">
        <v>254</v>
      </c>
      <c r="C30" s="56"/>
      <c r="D30" s="87"/>
      <c r="E30" s="63">
        <v>0</v>
      </c>
      <c r="F30" s="63">
        <v>0</v>
      </c>
      <c r="G30" s="63">
        <v>0</v>
      </c>
      <c r="H30" s="63">
        <v>0</v>
      </c>
      <c r="I30" s="63">
        <v>0</v>
      </c>
      <c r="J30" s="63">
        <v>0</v>
      </c>
      <c r="K30" s="63">
        <v>0</v>
      </c>
      <c r="L30" s="63">
        <v>16.001785421734233</v>
      </c>
      <c r="M30" s="63">
        <v>15.813262810136159</v>
      </c>
      <c r="N30" s="63">
        <v>15.676840182250244</v>
      </c>
      <c r="O30" s="63">
        <v>15.869595700350272</v>
      </c>
      <c r="P30" s="63">
        <v>16.175800044335148</v>
      </c>
      <c r="Q30" s="63">
        <v>16.581294230453892</v>
      </c>
      <c r="R30" s="63">
        <v>17.177466870935</v>
      </c>
      <c r="S30" s="63">
        <v>17.337221163351408</v>
      </c>
      <c r="T30" s="63">
        <v>17.060381593428744</v>
      </c>
      <c r="U30" s="63">
        <v>16.73742952737279</v>
      </c>
      <c r="V30" s="63">
        <v>15.438662797975489</v>
      </c>
      <c r="W30" s="63">
        <v>15.444927230473725</v>
      </c>
      <c r="X30" s="63">
        <v>15.465916697142514</v>
      </c>
      <c r="Y30" s="63">
        <v>15.071913236273629</v>
      </c>
      <c r="Z30" s="63">
        <v>14.786257340827854</v>
      </c>
      <c r="AA30" s="63">
        <v>14.421856904963684</v>
      </c>
      <c r="AB30" s="63">
        <v>13.976386381682854</v>
      </c>
      <c r="AC30" s="63">
        <v>13.306278984874222</v>
      </c>
      <c r="AD30" s="63">
        <v>13.224307430512114</v>
      </c>
      <c r="AE30" s="63">
        <v>12.603788971193168</v>
      </c>
      <c r="AF30" s="63">
        <v>12.811494375629644</v>
      </c>
      <c r="AG30" s="63">
        <v>13.353229254930161</v>
      </c>
      <c r="AH30" s="63">
        <v>13.089910686760025</v>
      </c>
      <c r="AI30" s="63">
        <v>12.977644187092404</v>
      </c>
      <c r="AJ30" s="63">
        <v>12.855596356110334</v>
      </c>
      <c r="AK30" s="63">
        <v>12.659272486075563</v>
      </c>
      <c r="AL30" s="65">
        <v>12.492733084875955</v>
      </c>
    </row>
    <row r="31" spans="1:48" x14ac:dyDescent="0.35">
      <c r="B31" s="64" t="s">
        <v>255</v>
      </c>
      <c r="C31" s="56"/>
      <c r="D31" s="87"/>
      <c r="E31" s="63">
        <v>0</v>
      </c>
      <c r="F31" s="63">
        <v>0</v>
      </c>
      <c r="G31" s="63">
        <v>0</v>
      </c>
      <c r="H31" s="63">
        <v>0</v>
      </c>
      <c r="I31" s="63">
        <v>0</v>
      </c>
      <c r="J31" s="63">
        <v>0</v>
      </c>
      <c r="K31" s="63">
        <v>0</v>
      </c>
      <c r="L31" s="63">
        <v>0</v>
      </c>
      <c r="M31" s="63">
        <v>0</v>
      </c>
      <c r="N31" s="63">
        <v>0.71218847038326449</v>
      </c>
      <c r="O31" s="63">
        <v>0.40058388520375615</v>
      </c>
      <c r="P31" s="63">
        <v>0.3231912004797361</v>
      </c>
      <c r="Q31" s="63">
        <v>0.4363204841206676</v>
      </c>
      <c r="R31" s="63">
        <v>0.80590862867719071</v>
      </c>
      <c r="S31" s="63">
        <v>0.64938012359641906</v>
      </c>
      <c r="T31" s="63">
        <v>0.12082368908370227</v>
      </c>
      <c r="U31" s="63">
        <v>7.5233520315586206E-4</v>
      </c>
      <c r="V31" s="63">
        <v>2.9960709904065092E-4</v>
      </c>
      <c r="W31" s="66">
        <v>1.4666189049035991E-5</v>
      </c>
      <c r="X31" s="63">
        <v>6.6189347134577784E-6</v>
      </c>
      <c r="Y31" s="66">
        <v>5.178198440185917E-6</v>
      </c>
      <c r="Z31" s="63">
        <v>2.5489986001182349E-6</v>
      </c>
      <c r="AA31" s="63">
        <v>0</v>
      </c>
      <c r="AB31" s="63">
        <v>1.2193193951556821E-5</v>
      </c>
      <c r="AC31" s="63">
        <v>5.786135051345928E-6</v>
      </c>
      <c r="AD31" s="63">
        <v>9.3122270123202544E-6</v>
      </c>
      <c r="AE31" s="63">
        <v>1.0865780356830592E-6</v>
      </c>
      <c r="AF31" s="63">
        <v>1.0237466607696865E-6</v>
      </c>
      <c r="AG31" s="63">
        <v>9.9999999999999995E-7</v>
      </c>
      <c r="AH31" s="63">
        <v>9.7669633966285544E-7</v>
      </c>
      <c r="AI31" s="63">
        <v>9.5781887812751386E-7</v>
      </c>
      <c r="AJ31" s="63">
        <v>9.3942812524585186E-7</v>
      </c>
      <c r="AK31" s="63">
        <v>9.2127198309478594E-7</v>
      </c>
      <c r="AL31" s="65">
        <v>9.0345228751069273E-7</v>
      </c>
    </row>
    <row r="32" spans="1:48" ht="15.75" customHeight="1" x14ac:dyDescent="0.35">
      <c r="A32" s="735"/>
      <c r="B32" s="64" t="s">
        <v>256</v>
      </c>
      <c r="C32" s="56"/>
      <c r="D32" s="87"/>
      <c r="E32" s="63">
        <v>0</v>
      </c>
      <c r="F32" s="63">
        <v>0</v>
      </c>
      <c r="G32" s="63">
        <v>0</v>
      </c>
      <c r="H32" s="63">
        <v>0</v>
      </c>
      <c r="I32" s="63">
        <v>0</v>
      </c>
      <c r="J32" s="63">
        <v>0</v>
      </c>
      <c r="K32" s="63">
        <v>0</v>
      </c>
      <c r="L32" s="63">
        <v>3.3949595613637792E-2</v>
      </c>
      <c r="M32" s="63">
        <v>6.2299564644346078E-2</v>
      </c>
      <c r="N32" s="63">
        <v>8.0216219029557778E-2</v>
      </c>
      <c r="O32" s="63">
        <v>1.0454891480277589E-2</v>
      </c>
      <c r="P32" s="63">
        <v>6.5283448004968297E-2</v>
      </c>
      <c r="Q32" s="63">
        <v>6.5473539538846187E-2</v>
      </c>
      <c r="R32" s="63">
        <v>6.8445868217151068E-2</v>
      </c>
      <c r="S32" s="63">
        <v>7.8725399313797781E-2</v>
      </c>
      <c r="T32" s="63">
        <v>0.11595600234593791</v>
      </c>
      <c r="U32" s="63">
        <v>5.317235640586037E-2</v>
      </c>
      <c r="V32" s="63">
        <v>8.3674054687028626E-2</v>
      </c>
      <c r="W32" s="63">
        <v>9.8663453602605755E-2</v>
      </c>
      <c r="X32" s="63">
        <v>0.13502626815453866</v>
      </c>
      <c r="Y32" s="63">
        <v>0.17217509813618176</v>
      </c>
      <c r="Z32" s="63">
        <v>0.11470493700532057</v>
      </c>
      <c r="AA32" s="63">
        <v>9.8608687945325096E-2</v>
      </c>
      <c r="AB32" s="63">
        <v>8.7790996451209094E-2</v>
      </c>
      <c r="AC32" s="63">
        <v>0.1041504309242267</v>
      </c>
      <c r="AD32" s="63">
        <v>0.1024344971355228</v>
      </c>
      <c r="AE32" s="63">
        <v>9.5618867140109212E-2</v>
      </c>
      <c r="AF32" s="63">
        <v>9.5208439451580834E-2</v>
      </c>
      <c r="AG32" s="63">
        <v>9.8000000000000004E-2</v>
      </c>
      <c r="AH32" s="63">
        <v>9.5716241286959838E-2</v>
      </c>
      <c r="AI32" s="63">
        <v>9.3866250056496361E-2</v>
      </c>
      <c r="AJ32" s="63">
        <v>9.2063956274093486E-2</v>
      </c>
      <c r="AK32" s="63">
        <v>9.0284654343289028E-2</v>
      </c>
      <c r="AL32" s="65">
        <v>8.8538324176047886E-2</v>
      </c>
    </row>
    <row r="33" spans="1:48" ht="15.75" customHeight="1" x14ac:dyDescent="0.35">
      <c r="A33" s="735"/>
      <c r="B33" s="64" t="s">
        <v>257</v>
      </c>
      <c r="C33" s="56"/>
      <c r="D33" s="87"/>
      <c r="E33" s="63">
        <v>0</v>
      </c>
      <c r="F33" s="63">
        <v>0</v>
      </c>
      <c r="G33" s="63">
        <v>0</v>
      </c>
      <c r="H33" s="63">
        <v>2.0003813323839741</v>
      </c>
      <c r="I33" s="63">
        <v>8.0697700080426156</v>
      </c>
      <c r="J33" s="63">
        <v>10.068399840760351</v>
      </c>
      <c r="K33" s="63">
        <v>11.540141687065287</v>
      </c>
      <c r="L33" s="63">
        <v>22.680027349690729</v>
      </c>
      <c r="M33" s="63">
        <v>26.198779883241411</v>
      </c>
      <c r="N33" s="63">
        <v>27.806150164405906</v>
      </c>
      <c r="O33" s="63">
        <v>29.189957025927455</v>
      </c>
      <c r="P33" s="63">
        <v>30.552043540642877</v>
      </c>
      <c r="Q33" s="63">
        <v>35.475806550269276</v>
      </c>
      <c r="R33" s="63">
        <v>40.091133836882697</v>
      </c>
      <c r="S33" s="63">
        <v>41.168849098911544</v>
      </c>
      <c r="T33" s="63">
        <v>41.785186849265244</v>
      </c>
      <c r="U33" s="63">
        <v>41.107272029995855</v>
      </c>
      <c r="V33" s="63">
        <v>40.096018625240852</v>
      </c>
      <c r="W33" s="63">
        <v>39.641133567929636</v>
      </c>
      <c r="X33" s="63">
        <v>37.779435288968315</v>
      </c>
      <c r="Y33" s="63">
        <v>35.508145132145309</v>
      </c>
      <c r="Z33" s="63">
        <v>33.060930741681126</v>
      </c>
      <c r="AA33" s="63">
        <v>28.555283945265089</v>
      </c>
      <c r="AB33" s="63">
        <v>21.951199786690569</v>
      </c>
      <c r="AC33" s="63">
        <v>17.652143548198442</v>
      </c>
      <c r="AD33" s="63">
        <v>12.602186209637111</v>
      </c>
      <c r="AE33" s="63">
        <v>9.6817697499460849</v>
      </c>
      <c r="AF33" s="63">
        <v>7.579615527006605</v>
      </c>
      <c r="AG33" s="63">
        <v>1.9724364121267204</v>
      </c>
      <c r="AH33" s="63">
        <v>-7.1635633302744556E-2</v>
      </c>
      <c r="AI33" s="63">
        <v>-0.11267658412373499</v>
      </c>
      <c r="AJ33" s="63">
        <v>-0.10300926097865395</v>
      </c>
      <c r="AK33" s="63">
        <v>-9.4640351678894688E-2</v>
      </c>
      <c r="AL33" s="65">
        <v>-8.694997702600038E-2</v>
      </c>
    </row>
    <row r="34" spans="1:48" ht="15" customHeight="1" x14ac:dyDescent="0.35">
      <c r="A34" s="735"/>
      <c r="B34" s="64" t="s">
        <v>258</v>
      </c>
      <c r="C34" s="56"/>
      <c r="D34" s="87"/>
      <c r="E34" s="63">
        <v>0</v>
      </c>
      <c r="F34" s="63">
        <v>0</v>
      </c>
      <c r="G34" s="63">
        <v>0</v>
      </c>
      <c r="H34" s="63">
        <v>0</v>
      </c>
      <c r="I34" s="63">
        <v>0</v>
      </c>
      <c r="J34" s="63">
        <v>0</v>
      </c>
      <c r="K34" s="63">
        <v>0</v>
      </c>
      <c r="L34" s="63">
        <v>0</v>
      </c>
      <c r="M34" s="63">
        <v>0</v>
      </c>
      <c r="N34" s="63">
        <v>0</v>
      </c>
      <c r="O34" s="63">
        <v>0</v>
      </c>
      <c r="P34" s="63">
        <v>0</v>
      </c>
      <c r="Q34" s="63">
        <v>0</v>
      </c>
      <c r="R34" s="63">
        <v>0</v>
      </c>
      <c r="S34" s="63">
        <v>0</v>
      </c>
      <c r="T34" s="63">
        <v>0</v>
      </c>
      <c r="U34" s="63">
        <v>0</v>
      </c>
      <c r="V34" s="63">
        <v>0</v>
      </c>
      <c r="W34" s="63">
        <v>7.4584237763915756E-3</v>
      </c>
      <c r="X34" s="63">
        <v>3.6786715350455641E-2</v>
      </c>
      <c r="Y34" s="63">
        <v>5.4728379314324963E-2</v>
      </c>
      <c r="Z34" s="63">
        <v>0.10081799263187642</v>
      </c>
      <c r="AA34" s="63">
        <v>0.20602225797629986</v>
      </c>
      <c r="AB34" s="63">
        <v>0.28707506131148658</v>
      </c>
      <c r="AC34" s="63">
        <v>0.27809944539294168</v>
      </c>
      <c r="AD34" s="63">
        <v>0.47809627686350831</v>
      </c>
      <c r="AE34" s="63">
        <v>0.57900496629708964</v>
      </c>
      <c r="AF34" s="63">
        <v>0.63856706387789586</v>
      </c>
      <c r="AG34" s="63">
        <v>0.5996123767080499</v>
      </c>
      <c r="AH34" s="63">
        <v>0.40338425068891909</v>
      </c>
      <c r="AI34" s="63">
        <v>0.33747791110752073</v>
      </c>
      <c r="AJ34" s="63">
        <v>0.35204801657163415</v>
      </c>
      <c r="AK34" s="63">
        <v>0.35721941378111111</v>
      </c>
      <c r="AL34" s="65">
        <v>0.35594798997799748</v>
      </c>
    </row>
    <row r="35" spans="1:48" ht="25.5" customHeight="1" x14ac:dyDescent="0.35">
      <c r="A35" s="735"/>
      <c r="B35" s="64" t="s">
        <v>259</v>
      </c>
      <c r="C35" s="56"/>
      <c r="D35" s="88"/>
      <c r="E35" s="60">
        <v>5.4762008930152666</v>
      </c>
      <c r="F35" s="60">
        <v>5.6591130332435444</v>
      </c>
      <c r="G35" s="60">
        <v>5.934212487149515</v>
      </c>
      <c r="H35" s="60">
        <v>6.0979719358479922</v>
      </c>
      <c r="I35" s="60">
        <v>6.1006287541736315</v>
      </c>
      <c r="J35" s="60">
        <v>6.4102891065838108</v>
      </c>
      <c r="K35" s="60">
        <v>6.4790778457811857</v>
      </c>
      <c r="L35" s="60">
        <v>6.0951406484944588</v>
      </c>
      <c r="M35" s="60">
        <v>6.2014717190444451</v>
      </c>
      <c r="N35" s="60">
        <v>6.1781761820862702</v>
      </c>
      <c r="O35" s="60">
        <v>6.2158876134501257</v>
      </c>
      <c r="P35" s="60">
        <v>6.325866966258058</v>
      </c>
      <c r="Q35" s="60">
        <v>6.5108891507747684</v>
      </c>
      <c r="R35" s="60">
        <v>6.9437259890557392</v>
      </c>
      <c r="S35" s="60">
        <v>7.050440059367622</v>
      </c>
      <c r="T35" s="60">
        <v>7.1634825107635507</v>
      </c>
      <c r="U35" s="60">
        <v>7.388353937965646</v>
      </c>
      <c r="V35" s="60">
        <v>7.2833136195255044</v>
      </c>
      <c r="W35" s="60">
        <v>7.4092880432075638</v>
      </c>
      <c r="X35" s="60">
        <v>7.5447383496985498</v>
      </c>
      <c r="Y35" s="60">
        <v>7.4498352594071786</v>
      </c>
      <c r="Z35" s="60">
        <v>6.5492274947368863</v>
      </c>
      <c r="AA35" s="60">
        <v>7.5349195167704162</v>
      </c>
      <c r="AB35" s="60">
        <v>7.752168122091077</v>
      </c>
      <c r="AC35" s="60">
        <v>8.265259003764573</v>
      </c>
      <c r="AD35" s="60">
        <v>8.3612763581626286</v>
      </c>
      <c r="AE35" s="60">
        <v>8.3713188140008512</v>
      </c>
      <c r="AF35" s="60">
        <v>9.0824674350432169</v>
      </c>
      <c r="AG35" s="60">
        <v>10.006333999999999</v>
      </c>
      <c r="AH35" s="60">
        <v>10.173542548903409</v>
      </c>
      <c r="AI35" s="60">
        <v>10.327136096649385</v>
      </c>
      <c r="AJ35" s="60">
        <v>10.338049535643005</v>
      </c>
      <c r="AK35" s="60">
        <v>10.36500537016358</v>
      </c>
      <c r="AL35" s="65">
        <v>10.485366062192899</v>
      </c>
    </row>
    <row r="36" spans="1:48" ht="15" customHeight="1" x14ac:dyDescent="0.35">
      <c r="A36" s="67"/>
      <c r="B36" s="62" t="s">
        <v>251</v>
      </c>
      <c r="C36" s="56"/>
      <c r="D36" s="89"/>
      <c r="E36" s="60">
        <v>0</v>
      </c>
      <c r="F36" s="60">
        <v>0</v>
      </c>
      <c r="G36" s="60">
        <v>0</v>
      </c>
      <c r="H36" s="60">
        <v>0</v>
      </c>
      <c r="I36" s="60">
        <v>0</v>
      </c>
      <c r="J36" s="60">
        <v>0</v>
      </c>
      <c r="K36" s="60">
        <v>0</v>
      </c>
      <c r="L36" s="60">
        <v>0</v>
      </c>
      <c r="M36" s="60">
        <v>0</v>
      </c>
      <c r="N36" s="60">
        <v>0</v>
      </c>
      <c r="O36" s="60">
        <v>0</v>
      </c>
      <c r="P36" s="60">
        <v>0</v>
      </c>
      <c r="Q36" s="60">
        <v>0</v>
      </c>
      <c r="R36" s="60">
        <v>0</v>
      </c>
      <c r="S36" s="60">
        <v>0</v>
      </c>
      <c r="T36" s="60">
        <v>0</v>
      </c>
      <c r="U36" s="60">
        <v>0</v>
      </c>
      <c r="V36" s="60">
        <v>4.2627221067104717</v>
      </c>
      <c r="W36" s="60">
        <v>4.3742762138837872</v>
      </c>
      <c r="X36" s="60">
        <v>4.4789590001977873</v>
      </c>
      <c r="Y36" s="60">
        <v>4.4013144866191896</v>
      </c>
      <c r="Z36" s="60">
        <v>3.5006381839178489</v>
      </c>
      <c r="AA36" s="60">
        <v>4.42062243079629</v>
      </c>
      <c r="AB36" s="60">
        <v>4.9377485067060789</v>
      </c>
      <c r="AC36" s="60">
        <v>4.785428780350701</v>
      </c>
      <c r="AD36" s="60">
        <v>4.8494097303116117</v>
      </c>
      <c r="AE36" s="60">
        <v>4.8992869171838453</v>
      </c>
      <c r="AF36" s="60">
        <v>5.3585776952802151</v>
      </c>
      <c r="AG36" s="60">
        <v>5.9417260000000001</v>
      </c>
      <c r="AH36" s="60">
        <v>5.9322699482003278</v>
      </c>
      <c r="AI36" s="60">
        <v>5.9670430346118604</v>
      </c>
      <c r="AJ36" s="60">
        <v>5.9645390802765679</v>
      </c>
      <c r="AK36" s="60">
        <v>5.8987147257273973</v>
      </c>
      <c r="AL36" s="65">
        <v>5.8555660904456657</v>
      </c>
    </row>
    <row r="37" spans="1:48" ht="15" customHeight="1" x14ac:dyDescent="0.35">
      <c r="A37" s="67"/>
      <c r="B37" s="62" t="s">
        <v>252</v>
      </c>
      <c r="C37" s="56"/>
      <c r="D37" s="87"/>
      <c r="E37" s="60">
        <v>0</v>
      </c>
      <c r="F37" s="60">
        <v>0</v>
      </c>
      <c r="G37" s="60">
        <v>0</v>
      </c>
      <c r="H37" s="60">
        <v>0</v>
      </c>
      <c r="I37" s="60">
        <v>0</v>
      </c>
      <c r="J37" s="60">
        <v>0</v>
      </c>
      <c r="K37" s="60">
        <v>0</v>
      </c>
      <c r="L37" s="60">
        <v>0</v>
      </c>
      <c r="M37" s="60">
        <v>0</v>
      </c>
      <c r="N37" s="60">
        <v>0</v>
      </c>
      <c r="O37" s="60">
        <v>0</v>
      </c>
      <c r="P37" s="60">
        <v>0</v>
      </c>
      <c r="Q37" s="60">
        <v>0</v>
      </c>
      <c r="R37" s="60">
        <v>0</v>
      </c>
      <c r="S37" s="60">
        <v>0</v>
      </c>
      <c r="T37" s="60">
        <v>0</v>
      </c>
      <c r="U37" s="60">
        <v>0</v>
      </c>
      <c r="V37" s="60">
        <v>3.0205915128150336</v>
      </c>
      <c r="W37" s="60">
        <v>3.0350118293237771</v>
      </c>
      <c r="X37" s="60">
        <v>3.0657793495007617</v>
      </c>
      <c r="Y37" s="60">
        <v>3.0485207727879891</v>
      </c>
      <c r="Z37" s="60">
        <v>3.0485893108190374</v>
      </c>
      <c r="AA37" s="60">
        <v>3.1142970859741266</v>
      </c>
      <c r="AB37" s="60">
        <v>2.8144196153849985</v>
      </c>
      <c r="AC37" s="60">
        <v>3.479830223413872</v>
      </c>
      <c r="AD37" s="60">
        <v>3.5118666278510169</v>
      </c>
      <c r="AE37" s="60">
        <v>3.4720318968170054</v>
      </c>
      <c r="AF37" s="60">
        <v>3.7238897397630026</v>
      </c>
      <c r="AG37" s="60">
        <v>4.0646079999999998</v>
      </c>
      <c r="AH37" s="60">
        <v>4.2412726007030805</v>
      </c>
      <c r="AI37" s="60">
        <v>4.3600930620375244</v>
      </c>
      <c r="AJ37" s="60">
        <v>4.3735104553664383</v>
      </c>
      <c r="AK37" s="60">
        <v>4.4662906444361825</v>
      </c>
      <c r="AL37" s="65">
        <v>4.6297999717472331</v>
      </c>
    </row>
    <row r="38" spans="1:48" ht="25.5" customHeight="1" x14ac:dyDescent="0.35">
      <c r="A38" s="67"/>
      <c r="B38" s="69" t="s">
        <v>260</v>
      </c>
      <c r="C38" s="56"/>
      <c r="D38" s="87"/>
      <c r="E38" s="63">
        <v>0</v>
      </c>
      <c r="F38" s="63">
        <v>0</v>
      </c>
      <c r="G38" s="63">
        <v>0</v>
      </c>
      <c r="H38" s="63">
        <v>0</v>
      </c>
      <c r="I38" s="63">
        <v>0</v>
      </c>
      <c r="J38" s="63">
        <v>0</v>
      </c>
      <c r="K38" s="63">
        <v>0</v>
      </c>
      <c r="L38" s="63">
        <v>0</v>
      </c>
      <c r="M38" s="63">
        <v>0</v>
      </c>
      <c r="N38" s="63">
        <v>0</v>
      </c>
      <c r="O38" s="63">
        <v>0</v>
      </c>
      <c r="P38" s="63">
        <v>0</v>
      </c>
      <c r="Q38" s="63">
        <v>0</v>
      </c>
      <c r="R38" s="63">
        <v>0</v>
      </c>
      <c r="S38" s="63">
        <v>0</v>
      </c>
      <c r="T38" s="63">
        <v>0</v>
      </c>
      <c r="U38" s="63">
        <v>0</v>
      </c>
      <c r="V38" s="73">
        <v>284.41173493558637</v>
      </c>
      <c r="W38" s="73">
        <v>286.97611911936133</v>
      </c>
      <c r="X38" s="73">
        <v>288.38826814614686</v>
      </c>
      <c r="Y38" s="73">
        <v>283.28374348152431</v>
      </c>
      <c r="Z38" s="73">
        <v>281.52696613707678</v>
      </c>
      <c r="AA38" s="73">
        <v>280.14568916892057</v>
      </c>
      <c r="AB38" s="73">
        <v>278.676886821126</v>
      </c>
      <c r="AC38" s="73">
        <v>286.3100392298569</v>
      </c>
      <c r="AD38" s="73">
        <v>286.37121346189144</v>
      </c>
      <c r="AE38" s="73">
        <v>285.6998939018531</v>
      </c>
      <c r="AF38" s="73">
        <v>303.85933602386029</v>
      </c>
      <c r="AG38" s="73">
        <v>313.97849740037805</v>
      </c>
      <c r="AH38" s="73">
        <v>320.6161158642542</v>
      </c>
      <c r="AI38" s="73">
        <v>326.88169257853593</v>
      </c>
      <c r="AJ38" s="73">
        <v>329.07932006970373</v>
      </c>
      <c r="AK38" s="73">
        <v>333.68550991977412</v>
      </c>
      <c r="AL38" s="71">
        <v>341.93683220004584</v>
      </c>
    </row>
    <row r="39" spans="1:48" x14ac:dyDescent="0.35">
      <c r="A39" s="72"/>
      <c r="B39" s="62" t="s">
        <v>251</v>
      </c>
      <c r="C39" s="56"/>
      <c r="D39" s="87"/>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63">
        <v>156.91245720078138</v>
      </c>
      <c r="W39" s="63">
        <v>158.82283760357288</v>
      </c>
      <c r="X39" s="63">
        <v>158.75101907527215</v>
      </c>
      <c r="Y39" s="63">
        <v>154.04939311001704</v>
      </c>
      <c r="Z39" s="63">
        <v>151.26473781315354</v>
      </c>
      <c r="AA39" s="63">
        <v>149.20795151011947</v>
      </c>
      <c r="AB39" s="63">
        <v>144.39323317599687</v>
      </c>
      <c r="AC39" s="63">
        <v>142.99764094669823</v>
      </c>
      <c r="AD39" s="63">
        <v>144.48340532942589</v>
      </c>
      <c r="AE39" s="63">
        <v>141.94709451499969</v>
      </c>
      <c r="AF39" s="63">
        <v>149.39576873307266</v>
      </c>
      <c r="AG39" s="63">
        <v>156.71801292635763</v>
      </c>
      <c r="AH39" s="63">
        <v>157.50358972156695</v>
      </c>
      <c r="AI39" s="63">
        <v>159.57142227566376</v>
      </c>
      <c r="AJ39" s="63">
        <v>162.18919840665873</v>
      </c>
      <c r="AK39" s="63">
        <v>165.48855857055787</v>
      </c>
      <c r="AL39" s="65">
        <v>169.23848576238439</v>
      </c>
    </row>
    <row r="40" spans="1:48" s="78" customFormat="1" ht="27.75" customHeight="1" x14ac:dyDescent="0.35">
      <c r="A40" s="44"/>
      <c r="B40" s="74" t="s">
        <v>252</v>
      </c>
      <c r="C40" s="75"/>
      <c r="D40" s="90"/>
      <c r="E40" s="76">
        <v>0</v>
      </c>
      <c r="F40" s="76">
        <v>0</v>
      </c>
      <c r="G40" s="76">
        <v>0</v>
      </c>
      <c r="H40" s="76">
        <v>0</v>
      </c>
      <c r="I40" s="76">
        <v>0</v>
      </c>
      <c r="J40" s="76">
        <v>0</v>
      </c>
      <c r="K40" s="76">
        <v>0</v>
      </c>
      <c r="L40" s="76">
        <v>0</v>
      </c>
      <c r="M40" s="76">
        <v>0</v>
      </c>
      <c r="N40" s="76">
        <v>0</v>
      </c>
      <c r="O40" s="76">
        <v>0</v>
      </c>
      <c r="P40" s="76">
        <v>0</v>
      </c>
      <c r="Q40" s="76">
        <v>0</v>
      </c>
      <c r="R40" s="76">
        <v>0</v>
      </c>
      <c r="S40" s="76">
        <v>0</v>
      </c>
      <c r="T40" s="76">
        <v>0</v>
      </c>
      <c r="U40" s="76">
        <v>0</v>
      </c>
      <c r="V40" s="76">
        <v>127.49927773480492</v>
      </c>
      <c r="W40" s="76">
        <v>128.15328151578851</v>
      </c>
      <c r="X40" s="76">
        <v>129.63724907087473</v>
      </c>
      <c r="Y40" s="76">
        <v>129.23435037150725</v>
      </c>
      <c r="Z40" s="76">
        <v>130.26222832392327</v>
      </c>
      <c r="AA40" s="76">
        <v>130.93773765880104</v>
      </c>
      <c r="AB40" s="76">
        <v>134.28365364512925</v>
      </c>
      <c r="AC40" s="76">
        <v>143.31239828315867</v>
      </c>
      <c r="AD40" s="76">
        <v>141.88780813246552</v>
      </c>
      <c r="AE40" s="76">
        <v>143.75279938685333</v>
      </c>
      <c r="AF40" s="76">
        <v>154.46356729078761</v>
      </c>
      <c r="AG40" s="76">
        <v>157.26048447402039</v>
      </c>
      <c r="AH40" s="76">
        <v>163.11252614268705</v>
      </c>
      <c r="AI40" s="76">
        <v>167.31027030287217</v>
      </c>
      <c r="AJ40" s="76">
        <v>166.89012166304522</v>
      </c>
      <c r="AK40" s="76">
        <v>168.19695134921619</v>
      </c>
      <c r="AL40" s="77">
        <v>172.69834643766143</v>
      </c>
      <c r="AM40" s="42"/>
      <c r="AN40" s="42"/>
      <c r="AO40" s="42"/>
      <c r="AP40" s="42"/>
      <c r="AQ40" s="42"/>
      <c r="AR40" s="42"/>
      <c r="AS40" s="42"/>
      <c r="AT40" s="42"/>
      <c r="AU40" s="42"/>
      <c r="AV40" s="42"/>
    </row>
    <row r="41" spans="1:48" s="78" customFormat="1" ht="31" x14ac:dyDescent="0.35">
      <c r="A41" s="44"/>
      <c r="B41" s="55" t="s">
        <v>265</v>
      </c>
      <c r="C41" s="75"/>
      <c r="D41" s="90"/>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7"/>
      <c r="AM41" s="42"/>
      <c r="AN41" s="42"/>
      <c r="AO41" s="42"/>
      <c r="AP41" s="42"/>
      <c r="AQ41" s="42"/>
      <c r="AR41" s="42"/>
      <c r="AS41" s="42"/>
      <c r="AT41" s="42"/>
      <c r="AU41" s="42"/>
      <c r="AV41" s="42"/>
    </row>
    <row r="42" spans="1:48" s="78" customFormat="1" ht="27.75" customHeight="1" x14ac:dyDescent="0.35">
      <c r="A42" s="44"/>
      <c r="B42" s="62" t="s">
        <v>262</v>
      </c>
      <c r="C42" s="75"/>
      <c r="D42" s="90"/>
      <c r="E42" s="76">
        <v>0</v>
      </c>
      <c r="F42" s="76">
        <v>0</v>
      </c>
      <c r="G42" s="76">
        <v>0</v>
      </c>
      <c r="H42" s="76">
        <v>0</v>
      </c>
      <c r="I42" s="76">
        <v>0</v>
      </c>
      <c r="J42" s="76">
        <v>0</v>
      </c>
      <c r="K42" s="76">
        <v>0</v>
      </c>
      <c r="L42" s="76">
        <v>0</v>
      </c>
      <c r="M42" s="76">
        <v>0</v>
      </c>
      <c r="N42" s="76">
        <v>0</v>
      </c>
      <c r="O42" s="76">
        <v>0</v>
      </c>
      <c r="P42" s="76">
        <v>0</v>
      </c>
      <c r="Q42" s="76">
        <v>0</v>
      </c>
      <c r="R42" s="76">
        <v>0</v>
      </c>
      <c r="S42" s="76">
        <v>0</v>
      </c>
      <c r="T42" s="76">
        <v>0</v>
      </c>
      <c r="U42" s="76">
        <v>0</v>
      </c>
      <c r="V42" s="76">
        <v>0</v>
      </c>
      <c r="W42" s="76">
        <v>0</v>
      </c>
      <c r="X42" s="76">
        <v>0</v>
      </c>
      <c r="Y42" s="76">
        <v>0</v>
      </c>
      <c r="Z42" s="76">
        <v>0</v>
      </c>
      <c r="AA42" s="76">
        <v>0</v>
      </c>
      <c r="AB42" s="76">
        <v>0</v>
      </c>
      <c r="AC42" s="76">
        <v>0</v>
      </c>
      <c r="AD42" s="76">
        <v>0</v>
      </c>
      <c r="AE42" s="76">
        <v>8.9091962465218622</v>
      </c>
      <c r="AF42" s="76">
        <v>10.662725751523327</v>
      </c>
      <c r="AG42" s="76">
        <v>5.3188576760154815E-2</v>
      </c>
      <c r="AH42" s="76">
        <v>0</v>
      </c>
      <c r="AI42" s="76">
        <v>0</v>
      </c>
      <c r="AJ42" s="76">
        <v>0</v>
      </c>
      <c r="AK42" s="76">
        <v>0</v>
      </c>
      <c r="AL42" s="77">
        <v>0</v>
      </c>
      <c r="AM42" s="42"/>
      <c r="AN42" s="42"/>
      <c r="AO42" s="42"/>
      <c r="AP42" s="42"/>
      <c r="AQ42" s="42"/>
      <c r="AR42" s="42"/>
      <c r="AS42" s="42"/>
      <c r="AT42" s="42"/>
      <c r="AU42" s="42"/>
      <c r="AV42" s="42"/>
    </row>
    <row r="43" spans="1:48" s="78" customFormat="1" ht="27.75" customHeight="1" thickBot="1" x14ac:dyDescent="0.4">
      <c r="A43" s="44"/>
      <c r="B43" s="91" t="s">
        <v>266</v>
      </c>
      <c r="C43" s="75"/>
      <c r="D43" s="90"/>
      <c r="E43" s="76">
        <v>0</v>
      </c>
      <c r="F43" s="76">
        <v>0</v>
      </c>
      <c r="G43" s="76">
        <v>0</v>
      </c>
      <c r="H43" s="76">
        <v>0</v>
      </c>
      <c r="I43" s="76">
        <v>0</v>
      </c>
      <c r="J43" s="76">
        <v>0</v>
      </c>
      <c r="K43" s="76">
        <v>0</v>
      </c>
      <c r="L43" s="76">
        <v>0</v>
      </c>
      <c r="M43" s="76">
        <v>0</v>
      </c>
      <c r="N43" s="76">
        <v>0</v>
      </c>
      <c r="O43" s="76">
        <v>0</v>
      </c>
      <c r="P43" s="76">
        <v>0</v>
      </c>
      <c r="Q43" s="76">
        <v>0</v>
      </c>
      <c r="R43" s="76">
        <v>0</v>
      </c>
      <c r="S43" s="76">
        <v>0</v>
      </c>
      <c r="T43" s="76">
        <v>0</v>
      </c>
      <c r="U43" s="76">
        <v>0</v>
      </c>
      <c r="V43" s="76">
        <v>284.41173493558637</v>
      </c>
      <c r="W43" s="76">
        <v>286.97611911936133</v>
      </c>
      <c r="X43" s="76">
        <v>288.38826814614686</v>
      </c>
      <c r="Y43" s="76">
        <v>283.28374348152431</v>
      </c>
      <c r="Z43" s="76">
        <v>281.52696613707678</v>
      </c>
      <c r="AA43" s="76">
        <v>280.14568916892057</v>
      </c>
      <c r="AB43" s="76">
        <v>278.676886821126</v>
      </c>
      <c r="AC43" s="76">
        <v>286.3100392298569</v>
      </c>
      <c r="AD43" s="76">
        <v>286.37121346189144</v>
      </c>
      <c r="AE43" s="76">
        <v>294.609090148375</v>
      </c>
      <c r="AF43" s="76">
        <v>314.52206177538358</v>
      </c>
      <c r="AG43" s="76">
        <v>314.03168597713818</v>
      </c>
      <c r="AH43" s="76">
        <v>320.6161158642542</v>
      </c>
      <c r="AI43" s="76">
        <v>326.88169257853593</v>
      </c>
      <c r="AJ43" s="76">
        <v>329.07932006970373</v>
      </c>
      <c r="AK43" s="76">
        <v>333.68550991977412</v>
      </c>
      <c r="AL43" s="77">
        <v>341.93683220004584</v>
      </c>
      <c r="AM43" s="42"/>
      <c r="AN43" s="42"/>
      <c r="AO43" s="42"/>
      <c r="AP43" s="42"/>
      <c r="AQ43" s="42"/>
      <c r="AR43" s="42"/>
      <c r="AS43" s="42"/>
      <c r="AT43" s="42"/>
      <c r="AU43" s="42"/>
      <c r="AV43" s="42"/>
    </row>
    <row r="44" spans="1:48" ht="39" customHeight="1" x14ac:dyDescent="0.35">
      <c r="B44" s="37" t="s">
        <v>267</v>
      </c>
      <c r="C44" s="81"/>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92"/>
    </row>
    <row r="45" spans="1:48" ht="24" customHeight="1" x14ac:dyDescent="0.35">
      <c r="B45" s="62" t="s">
        <v>268</v>
      </c>
      <c r="C45" s="56"/>
      <c r="D45" s="57"/>
      <c r="E45" s="57"/>
      <c r="F45" s="57"/>
      <c r="G45" s="57"/>
      <c r="H45" s="57"/>
      <c r="I45" s="57"/>
      <c r="J45" s="57"/>
      <c r="K45" s="57"/>
      <c r="L45" s="57"/>
      <c r="M45" s="57"/>
      <c r="N45" s="57"/>
      <c r="O45" s="57"/>
      <c r="P45" s="57"/>
      <c r="Q45" s="57"/>
      <c r="R45" s="57"/>
      <c r="S45" s="57"/>
      <c r="T45" s="57"/>
      <c r="U45" s="57"/>
      <c r="V45" s="57">
        <v>5860.4804119145219</v>
      </c>
      <c r="W45" s="57">
        <v>5886.2209011712448</v>
      </c>
      <c r="X45" s="57">
        <v>5838.6657537714382</v>
      </c>
      <c r="Y45" s="57">
        <v>5622.841693917464</v>
      </c>
      <c r="Z45" s="57">
        <v>5482.8655420325194</v>
      </c>
      <c r="AA45" s="57">
        <v>5372.4348759352142</v>
      </c>
      <c r="AB45" s="57">
        <v>5159.7617198991029</v>
      </c>
      <c r="AC45" s="57">
        <v>5076.2059692374078</v>
      </c>
      <c r="AD45" s="57">
        <v>5097.5373325275796</v>
      </c>
      <c r="AE45" s="57">
        <v>4971.7138720626162</v>
      </c>
      <c r="AF45" s="57">
        <v>5196.5164521213073</v>
      </c>
      <c r="AG45" s="57">
        <v>5414.6898586278012</v>
      </c>
      <c r="AH45" s="57">
        <v>5407.7488673107364</v>
      </c>
      <c r="AI45" s="57">
        <v>5444.8932299518174</v>
      </c>
      <c r="AJ45" s="57">
        <v>5499.5606469398808</v>
      </c>
      <c r="AK45" s="57">
        <v>5577.1827298182388</v>
      </c>
      <c r="AL45" s="93">
        <v>5670.128693452637</v>
      </c>
    </row>
    <row r="46" spans="1:48" x14ac:dyDescent="0.35">
      <c r="B46" s="62" t="s">
        <v>269</v>
      </c>
      <c r="C46" s="56"/>
      <c r="D46" s="57"/>
      <c r="E46" s="57"/>
      <c r="F46" s="57"/>
      <c r="G46" s="57"/>
      <c r="H46" s="57"/>
      <c r="I46" s="57"/>
      <c r="J46" s="57"/>
      <c r="K46" s="57"/>
      <c r="L46" s="57"/>
      <c r="M46" s="57"/>
      <c r="N46" s="57"/>
      <c r="O46" s="57"/>
      <c r="P46" s="57"/>
      <c r="Q46" s="57"/>
      <c r="R46" s="57"/>
      <c r="S46" s="57"/>
      <c r="T46" s="57"/>
      <c r="U46" s="57"/>
      <c r="V46" s="57">
        <v>4761.9356233900889</v>
      </c>
      <c r="W46" s="57">
        <v>4749.559544419998</v>
      </c>
      <c r="X46" s="57">
        <v>4767.8973714453114</v>
      </c>
      <c r="Y46" s="57">
        <v>4717.0863765512468</v>
      </c>
      <c r="Z46" s="57">
        <v>4721.5913862742018</v>
      </c>
      <c r="AA46" s="57">
        <v>4714.5910204825059</v>
      </c>
      <c r="AB46" s="57">
        <v>4798.5050299539016</v>
      </c>
      <c r="AC46" s="57">
        <v>5087.3793918171368</v>
      </c>
      <c r="AD46" s="57">
        <v>5005.9617389046152</v>
      </c>
      <c r="AE46" s="57">
        <v>5034.9589000141905</v>
      </c>
      <c r="AF46" s="57">
        <v>5372.7925194057507</v>
      </c>
      <c r="AG46" s="57">
        <v>5433.4325362107793</v>
      </c>
      <c r="AH46" s="57">
        <v>5600.3268246242824</v>
      </c>
      <c r="AI46" s="57">
        <v>5708.9580645572269</v>
      </c>
      <c r="AJ46" s="57">
        <v>5658.9609818517411</v>
      </c>
      <c r="AK46" s="57">
        <v>5668.459139264136</v>
      </c>
      <c r="AL46" s="93">
        <v>5786.0470981929211</v>
      </c>
    </row>
    <row r="47" spans="1:48" ht="24.75" customHeight="1" x14ac:dyDescent="0.35">
      <c r="B47" s="94" t="s">
        <v>260</v>
      </c>
      <c r="C47" s="95"/>
      <c r="D47" s="96"/>
      <c r="E47" s="96"/>
      <c r="F47" s="96"/>
      <c r="G47" s="96"/>
      <c r="H47" s="96"/>
      <c r="I47" s="96"/>
      <c r="J47" s="96"/>
      <c r="K47" s="96"/>
      <c r="L47" s="96"/>
      <c r="M47" s="96"/>
      <c r="N47" s="96"/>
      <c r="O47" s="96"/>
      <c r="P47" s="96"/>
      <c r="Q47" s="96"/>
      <c r="R47" s="96"/>
      <c r="S47" s="96"/>
      <c r="T47" s="96"/>
      <c r="U47" s="96"/>
      <c r="V47" s="96">
        <f t="shared" ref="V47:AL47" si="4">SUM(V45:V46)</f>
        <v>10622.41603530461</v>
      </c>
      <c r="W47" s="96">
        <f t="shared" si="4"/>
        <v>10635.780445591243</v>
      </c>
      <c r="X47" s="96">
        <f t="shared" si="4"/>
        <v>10606.56312521675</v>
      </c>
      <c r="Y47" s="96">
        <f t="shared" si="4"/>
        <v>10339.928070468712</v>
      </c>
      <c r="Z47" s="96">
        <f t="shared" si="4"/>
        <v>10204.456928306721</v>
      </c>
      <c r="AA47" s="96">
        <f t="shared" si="4"/>
        <v>10087.025896417719</v>
      </c>
      <c r="AB47" s="96">
        <f t="shared" si="4"/>
        <v>9958.2667498530045</v>
      </c>
      <c r="AC47" s="96">
        <f t="shared" si="4"/>
        <v>10163.585361054546</v>
      </c>
      <c r="AD47" s="96">
        <f t="shared" si="4"/>
        <v>10103.499071432194</v>
      </c>
      <c r="AE47" s="96">
        <f t="shared" si="4"/>
        <v>10006.672772076807</v>
      </c>
      <c r="AF47" s="96">
        <f t="shared" si="4"/>
        <v>10569.308971527058</v>
      </c>
      <c r="AG47" s="96">
        <f t="shared" si="4"/>
        <v>10848.122394838581</v>
      </c>
      <c r="AH47" s="96">
        <f t="shared" si="4"/>
        <v>11008.075691935019</v>
      </c>
      <c r="AI47" s="96">
        <f t="shared" si="4"/>
        <v>11153.851294509044</v>
      </c>
      <c r="AJ47" s="96">
        <f t="shared" si="4"/>
        <v>11158.521628791623</v>
      </c>
      <c r="AK47" s="96">
        <f t="shared" si="4"/>
        <v>11245.641869082374</v>
      </c>
      <c r="AL47" s="97">
        <f t="shared" si="4"/>
        <v>11456.175791645557</v>
      </c>
    </row>
    <row r="48" spans="1:48" ht="24.75" customHeight="1" thickBot="1" x14ac:dyDescent="0.4">
      <c r="B48" s="98" t="s">
        <v>270</v>
      </c>
      <c r="C48" s="99"/>
      <c r="D48" s="100"/>
      <c r="E48" s="100"/>
      <c r="F48" s="100"/>
      <c r="G48" s="100"/>
      <c r="H48" s="100"/>
      <c r="I48" s="100"/>
      <c r="J48" s="100"/>
      <c r="K48" s="100"/>
      <c r="L48" s="100"/>
      <c r="M48" s="100"/>
      <c r="N48" s="100"/>
      <c r="O48" s="100"/>
      <c r="P48" s="100"/>
      <c r="Q48" s="100"/>
      <c r="R48" s="100"/>
      <c r="S48" s="100"/>
      <c r="T48" s="100"/>
      <c r="U48" s="100"/>
      <c r="V48" s="100">
        <v>10622.416035304615</v>
      </c>
      <c r="W48" s="100">
        <v>10635.780445591241</v>
      </c>
      <c r="X48" s="100">
        <v>10606.563125216748</v>
      </c>
      <c r="Y48" s="100">
        <v>10339.928070468712</v>
      </c>
      <c r="Z48" s="100">
        <v>10204.456928306721</v>
      </c>
      <c r="AA48" s="100">
        <v>10087.025896417723</v>
      </c>
      <c r="AB48" s="100">
        <v>9958.2667498529991</v>
      </c>
      <c r="AC48" s="100">
        <v>10163.585361054546</v>
      </c>
      <c r="AD48" s="100">
        <v>10103.499071432198</v>
      </c>
      <c r="AE48" s="100">
        <v>10318.718430489918</v>
      </c>
      <c r="AF48" s="100">
        <v>10940.196515813861</v>
      </c>
      <c r="AG48" s="100">
        <v>10849.960088169426</v>
      </c>
      <c r="AH48" s="100">
        <v>11008.075691935024</v>
      </c>
      <c r="AI48" s="100">
        <v>11153.851294509044</v>
      </c>
      <c r="AJ48" s="100">
        <v>11158.521628791612</v>
      </c>
      <c r="AK48" s="100">
        <v>11245.641869082376</v>
      </c>
      <c r="AL48" s="101">
        <v>11456.175791645559</v>
      </c>
    </row>
    <row r="49" spans="1:48" ht="39" customHeight="1" x14ac:dyDescent="0.35">
      <c r="B49" s="55" t="s">
        <v>271</v>
      </c>
      <c r="C49" s="56"/>
      <c r="AL49" s="56"/>
    </row>
    <row r="50" spans="1:48" ht="26.25" customHeight="1" x14ac:dyDescent="0.35">
      <c r="B50" s="62" t="s">
        <v>268</v>
      </c>
      <c r="C50" s="56"/>
      <c r="D50" s="102"/>
      <c r="E50" s="102"/>
      <c r="F50" s="102"/>
      <c r="G50" s="102"/>
      <c r="H50" s="102"/>
      <c r="I50" s="102"/>
      <c r="J50" s="102"/>
      <c r="K50" s="102"/>
      <c r="L50" s="102"/>
      <c r="M50" s="102"/>
      <c r="N50" s="102"/>
      <c r="O50" s="102"/>
      <c r="P50" s="102"/>
      <c r="Q50" s="102"/>
      <c r="R50" s="102"/>
      <c r="S50" s="102"/>
      <c r="T50" s="102"/>
      <c r="U50" s="102"/>
      <c r="V50" s="102">
        <v>6.4455044785730664E-2</v>
      </c>
      <c r="W50" s="102">
        <v>6.3517585754436084E-2</v>
      </c>
      <c r="X50" s="102">
        <v>6.2068153895866958E-2</v>
      </c>
      <c r="Y50" s="102">
        <v>5.9097185328907446E-2</v>
      </c>
      <c r="Z50" s="102">
        <v>5.6549032610684447E-2</v>
      </c>
      <c r="AA50" s="102">
        <v>5.4993462763142473E-2</v>
      </c>
      <c r="AB50" s="102">
        <v>5.2824052912220136E-2</v>
      </c>
      <c r="AC50" s="102">
        <v>5.9197672541577567E-2</v>
      </c>
      <c r="AD50" s="102">
        <v>5.2664307450612971E-2</v>
      </c>
      <c r="AE50" s="102">
        <v>5.0482585568165171E-2</v>
      </c>
      <c r="AF50" s="102">
        <v>5.3080542966954816E-2</v>
      </c>
      <c r="AG50" s="102">
        <v>5.5678862237605813E-2</v>
      </c>
      <c r="AH50" s="102">
        <v>5.4664625554165451E-2</v>
      </c>
      <c r="AI50" s="102">
        <v>5.4454782646295018E-2</v>
      </c>
      <c r="AJ50" s="102">
        <v>5.4508517350995087E-2</v>
      </c>
      <c r="AK50" s="102">
        <v>5.4781283415861838E-2</v>
      </c>
      <c r="AL50" s="103">
        <v>5.513945113844998E-2</v>
      </c>
    </row>
    <row r="51" spans="1:48" x14ac:dyDescent="0.35">
      <c r="A51" s="104"/>
      <c r="B51" s="62" t="s">
        <v>269</v>
      </c>
      <c r="C51" s="56"/>
      <c r="D51" s="102"/>
      <c r="E51" s="102"/>
      <c r="F51" s="102"/>
      <c r="G51" s="102"/>
      <c r="H51" s="102"/>
      <c r="I51" s="102"/>
      <c r="J51" s="102"/>
      <c r="K51" s="102"/>
      <c r="L51" s="102"/>
      <c r="M51" s="102"/>
      <c r="N51" s="102"/>
      <c r="O51" s="102"/>
      <c r="P51" s="102"/>
      <c r="Q51" s="102"/>
      <c r="R51" s="102"/>
      <c r="S51" s="102"/>
      <c r="T51" s="102"/>
      <c r="U51" s="102"/>
      <c r="V51" s="102">
        <v>5.2372971548266846E-2</v>
      </c>
      <c r="W51" s="102">
        <v>5.1251993549625174E-2</v>
      </c>
      <c r="X51" s="102">
        <v>5.0685310701235227E-2</v>
      </c>
      <c r="Y51" s="102">
        <v>4.9577516669030632E-2</v>
      </c>
      <c r="Z51" s="102">
        <v>4.8697423496868786E-2</v>
      </c>
      <c r="AA51" s="102">
        <v>4.8259623748946323E-2</v>
      </c>
      <c r="AB51" s="102">
        <v>4.912561807346328E-2</v>
      </c>
      <c r="AC51" s="102">
        <v>5.9327974703280995E-2</v>
      </c>
      <c r="AD51" s="102">
        <v>5.1718210364328214E-2</v>
      </c>
      <c r="AE51" s="102">
        <v>5.1124773074825075E-2</v>
      </c>
      <c r="AF51" s="102">
        <v>5.4881139472276783E-2</v>
      </c>
      <c r="AG51" s="102">
        <v>5.587159182883876E-2</v>
      </c>
      <c r="AH51" s="102">
        <v>5.6611313942409001E-2</v>
      </c>
      <c r="AI51" s="102">
        <v>5.7095714720750895E-2</v>
      </c>
      <c r="AJ51" s="102">
        <v>5.6088402814415197E-2</v>
      </c>
      <c r="AK51" s="102">
        <v>5.5677836227069614E-2</v>
      </c>
      <c r="AL51" s="103">
        <v>5.6266705484829191E-2</v>
      </c>
    </row>
    <row r="52" spans="1:48" s="107" customFormat="1" ht="32.25" customHeight="1" x14ac:dyDescent="0.35">
      <c r="A52" s="104"/>
      <c r="B52" s="94" t="s">
        <v>260</v>
      </c>
      <c r="C52" s="95"/>
      <c r="D52" s="105"/>
      <c r="E52" s="105"/>
      <c r="F52" s="105"/>
      <c r="G52" s="105"/>
      <c r="H52" s="105"/>
      <c r="I52" s="105"/>
      <c r="J52" s="105"/>
      <c r="K52" s="105"/>
      <c r="L52" s="105"/>
      <c r="M52" s="105"/>
      <c r="N52" s="105"/>
      <c r="O52" s="105"/>
      <c r="P52" s="105"/>
      <c r="Q52" s="105"/>
      <c r="R52" s="105"/>
      <c r="S52" s="105"/>
      <c r="T52" s="105"/>
      <c r="U52" s="105"/>
      <c r="V52" s="105">
        <f t="shared" ref="V52:AL52" si="5">SUM(V50:V51)</f>
        <v>0.1168280163339975</v>
      </c>
      <c r="W52" s="105">
        <f t="shared" si="5"/>
        <v>0.11476957930406126</v>
      </c>
      <c r="X52" s="105">
        <f t="shared" si="5"/>
        <v>0.11275346459710218</v>
      </c>
      <c r="Y52" s="105">
        <f t="shared" si="5"/>
        <v>0.10867470199793808</v>
      </c>
      <c r="Z52" s="105">
        <f t="shared" si="5"/>
        <v>0.10524645610755323</v>
      </c>
      <c r="AA52" s="105">
        <f t="shared" si="5"/>
        <v>0.1032530865120888</v>
      </c>
      <c r="AB52" s="105">
        <f t="shared" si="5"/>
        <v>0.10194967098568342</v>
      </c>
      <c r="AC52" s="105">
        <f t="shared" si="5"/>
        <v>0.11852564724485856</v>
      </c>
      <c r="AD52" s="105">
        <f t="shared" si="5"/>
        <v>0.10438251781494118</v>
      </c>
      <c r="AE52" s="105">
        <f t="shared" si="5"/>
        <v>0.10160735864299025</v>
      </c>
      <c r="AF52" s="105">
        <f t="shared" si="5"/>
        <v>0.1079616824392316</v>
      </c>
      <c r="AG52" s="105">
        <f t="shared" si="5"/>
        <v>0.11155045406644457</v>
      </c>
      <c r="AH52" s="105">
        <f t="shared" si="5"/>
        <v>0.11127593949657445</v>
      </c>
      <c r="AI52" s="105">
        <f t="shared" si="5"/>
        <v>0.11155049736704592</v>
      </c>
      <c r="AJ52" s="105">
        <f t="shared" si="5"/>
        <v>0.11059692016541028</v>
      </c>
      <c r="AK52" s="105">
        <f t="shared" si="5"/>
        <v>0.11045911964293145</v>
      </c>
      <c r="AL52" s="106">
        <f t="shared" si="5"/>
        <v>0.11140615662327917</v>
      </c>
      <c r="AM52" s="42"/>
      <c r="AN52" s="42"/>
      <c r="AO52" s="42"/>
      <c r="AP52" s="42"/>
      <c r="AQ52" s="42"/>
      <c r="AR52" s="42"/>
      <c r="AS52" s="42"/>
      <c r="AT52" s="42"/>
      <c r="AU52" s="42"/>
      <c r="AV52" s="42"/>
    </row>
    <row r="53" spans="1:48" s="107" customFormat="1" ht="32.25" customHeight="1" thickBot="1" x14ac:dyDescent="0.4">
      <c r="A53" s="42"/>
      <c r="B53" s="98" t="s">
        <v>270</v>
      </c>
      <c r="C53" s="99"/>
      <c r="D53" s="108"/>
      <c r="E53" s="108"/>
      <c r="F53" s="108"/>
      <c r="G53" s="108"/>
      <c r="H53" s="108"/>
      <c r="I53" s="108"/>
      <c r="J53" s="108"/>
      <c r="K53" s="108"/>
      <c r="L53" s="108"/>
      <c r="M53" s="108"/>
      <c r="N53" s="108"/>
      <c r="O53" s="108"/>
      <c r="P53" s="108"/>
      <c r="Q53" s="108"/>
      <c r="R53" s="108"/>
      <c r="S53" s="108"/>
      <c r="T53" s="108"/>
      <c r="U53" s="108"/>
      <c r="V53" s="108">
        <v>0.1168280163339975</v>
      </c>
      <c r="W53" s="108">
        <v>0.11476957930406123</v>
      </c>
      <c r="X53" s="108">
        <v>0.11275346459710217</v>
      </c>
      <c r="Y53" s="108">
        <v>0.10867470199793809</v>
      </c>
      <c r="Z53" s="108">
        <v>0.10524645610755322</v>
      </c>
      <c r="AA53" s="108">
        <v>0.10325308651208881</v>
      </c>
      <c r="AB53" s="108">
        <v>0.10194967098568337</v>
      </c>
      <c r="AC53" s="108">
        <v>0.11852564724485856</v>
      </c>
      <c r="AD53" s="108">
        <v>0.10438251781494119</v>
      </c>
      <c r="AE53" s="108">
        <v>0.10477585788839816</v>
      </c>
      <c r="AF53" s="108">
        <v>0.11175016505288472</v>
      </c>
      <c r="AG53" s="108">
        <v>0.11156935093338886</v>
      </c>
      <c r="AH53" s="108">
        <v>0.11127593949657451</v>
      </c>
      <c r="AI53" s="108">
        <v>0.11155049736704591</v>
      </c>
      <c r="AJ53" s="108">
        <v>0.11059692016541023</v>
      </c>
      <c r="AK53" s="108">
        <v>0.11045911964293147</v>
      </c>
      <c r="AL53" s="109">
        <v>0.11140615662327918</v>
      </c>
      <c r="AM53" s="42"/>
      <c r="AN53" s="42"/>
      <c r="AO53" s="42"/>
      <c r="AP53" s="42"/>
      <c r="AQ53" s="42"/>
      <c r="AR53" s="42"/>
      <c r="AS53" s="42"/>
      <c r="AT53" s="42"/>
      <c r="AU53" s="42"/>
      <c r="AV53" s="42"/>
    </row>
    <row r="54" spans="1:48" ht="41.9" customHeight="1" x14ac:dyDescent="0.35">
      <c r="B54" s="55" t="s">
        <v>272</v>
      </c>
      <c r="C54" s="56"/>
      <c r="AL54" s="56"/>
    </row>
    <row r="55" spans="1:48" ht="23.25" customHeight="1" x14ac:dyDescent="0.35">
      <c r="A55" s="104"/>
      <c r="B55" s="62" t="s">
        <v>268</v>
      </c>
      <c r="C55" s="56"/>
      <c r="D55" s="102"/>
      <c r="E55" s="102"/>
      <c r="F55" s="102"/>
      <c r="G55" s="102"/>
      <c r="H55" s="102"/>
      <c r="I55" s="102"/>
      <c r="J55" s="102"/>
      <c r="K55" s="102"/>
      <c r="L55" s="102"/>
      <c r="M55" s="102"/>
      <c r="N55" s="102"/>
      <c r="O55" s="102"/>
      <c r="P55" s="102"/>
      <c r="Q55" s="102"/>
      <c r="R55" s="102"/>
      <c r="S55" s="102"/>
      <c r="T55" s="102"/>
      <c r="U55" s="102"/>
      <c r="V55" s="102">
        <v>0.15167593373563618</v>
      </c>
      <c r="W55" s="102">
        <v>0.15112889917260539</v>
      </c>
      <c r="X55" s="102">
        <v>0.15066774230868382</v>
      </c>
      <c r="Y55" s="102">
        <v>0.14632851667847147</v>
      </c>
      <c r="Z55" s="102">
        <v>0.14124700225474909</v>
      </c>
      <c r="AA55" s="102">
        <v>0.13938240883572117</v>
      </c>
      <c r="AB55" s="102">
        <v>0.13325348531134754</v>
      </c>
      <c r="AC55" s="102">
        <v>0.11162622068588546</v>
      </c>
      <c r="AD55" s="102">
        <v>0.11891957156583073</v>
      </c>
      <c r="AE55" s="102">
        <v>0.11284022028726855</v>
      </c>
      <c r="AF55" s="102">
        <v>0.11935241605063392</v>
      </c>
      <c r="AG55" s="102">
        <v>0.12280252053767363</v>
      </c>
      <c r="AH55" s="102">
        <v>0.12079010381816881</v>
      </c>
      <c r="AI55" s="102">
        <v>0.12081182320054643</v>
      </c>
      <c r="AJ55" s="102">
        <v>0.12174105594660961</v>
      </c>
      <c r="AK55" s="102">
        <v>0.12289367406967863</v>
      </c>
      <c r="AL55" s="103">
        <v>0.12401488130638495</v>
      </c>
    </row>
    <row r="56" spans="1:48" x14ac:dyDescent="0.35">
      <c r="A56" s="104"/>
      <c r="B56" s="62" t="s">
        <v>269</v>
      </c>
      <c r="C56" s="56"/>
      <c r="D56" s="102"/>
      <c r="E56" s="102"/>
      <c r="F56" s="102"/>
      <c r="G56" s="102"/>
      <c r="H56" s="102"/>
      <c r="I56" s="102"/>
      <c r="J56" s="102"/>
      <c r="K56" s="102"/>
      <c r="L56" s="102"/>
      <c r="M56" s="102"/>
      <c r="N56" s="102"/>
      <c r="O56" s="102"/>
      <c r="P56" s="102"/>
      <c r="Q56" s="102"/>
      <c r="R56" s="102"/>
      <c r="S56" s="102"/>
      <c r="T56" s="102"/>
      <c r="U56" s="102"/>
      <c r="V56" s="102">
        <v>0.12324433856963042</v>
      </c>
      <c r="W56" s="102">
        <v>0.12194508455503389</v>
      </c>
      <c r="X56" s="102">
        <v>0.12303638584742566</v>
      </c>
      <c r="Y56" s="102">
        <v>0.1227571911319582</v>
      </c>
      <c r="Z56" s="102">
        <v>0.12163541565453921</v>
      </c>
      <c r="AA56" s="102">
        <v>0.12231531294192217</v>
      </c>
      <c r="AB56" s="102">
        <v>0.12392384653334206</v>
      </c>
      <c r="AC56" s="102">
        <v>0.11187192524205594</v>
      </c>
      <c r="AD56" s="102">
        <v>0.11678322029478873</v>
      </c>
      <c r="AE56" s="102">
        <v>0.11427565745637686</v>
      </c>
      <c r="AF56" s="102">
        <v>0.12340108494568071</v>
      </c>
      <c r="AG56" s="102">
        <v>0.1232275953081422</v>
      </c>
      <c r="AH56" s="102">
        <v>0.12509161855706641</v>
      </c>
      <c r="AI56" s="102">
        <v>0.12667091956194793</v>
      </c>
      <c r="AJ56" s="102">
        <v>0.12526962237876832</v>
      </c>
      <c r="AK56" s="102">
        <v>0.12490495715938658</v>
      </c>
      <c r="AL56" s="103">
        <v>0.12655020422095858</v>
      </c>
    </row>
    <row r="57" spans="1:48" s="35" customFormat="1" ht="29.25" customHeight="1" x14ac:dyDescent="0.35">
      <c r="A57" s="110"/>
      <c r="B57" s="94" t="s">
        <v>260</v>
      </c>
      <c r="C57" s="111"/>
      <c r="D57" s="105"/>
      <c r="E57" s="105"/>
      <c r="F57" s="105"/>
      <c r="G57" s="105"/>
      <c r="H57" s="105"/>
      <c r="I57" s="105"/>
      <c r="J57" s="105"/>
      <c r="K57" s="105"/>
      <c r="L57" s="105"/>
      <c r="M57" s="105"/>
      <c r="N57" s="105"/>
      <c r="O57" s="105"/>
      <c r="P57" s="105"/>
      <c r="Q57" s="105"/>
      <c r="R57" s="105"/>
      <c r="S57" s="105"/>
      <c r="T57" s="105"/>
      <c r="U57" s="105"/>
      <c r="V57" s="105">
        <f t="shared" ref="V57:AL57" si="6">SUM(V55:V56)</f>
        <v>0.27492027230526661</v>
      </c>
      <c r="W57" s="105">
        <f t="shared" si="6"/>
        <v>0.27307398372763925</v>
      </c>
      <c r="X57" s="105">
        <f t="shared" si="6"/>
        <v>0.27370412815610945</v>
      </c>
      <c r="Y57" s="105">
        <f t="shared" si="6"/>
        <v>0.26908570781042968</v>
      </c>
      <c r="Z57" s="105">
        <f t="shared" si="6"/>
        <v>0.26288241790928829</v>
      </c>
      <c r="AA57" s="105">
        <f t="shared" si="6"/>
        <v>0.26169772177764333</v>
      </c>
      <c r="AB57" s="105">
        <f t="shared" si="6"/>
        <v>0.25717733184468961</v>
      </c>
      <c r="AC57" s="105">
        <f t="shared" si="6"/>
        <v>0.2234981459279414</v>
      </c>
      <c r="AD57" s="105">
        <f t="shared" si="6"/>
        <v>0.23570279186061946</v>
      </c>
      <c r="AE57" s="105">
        <f t="shared" si="6"/>
        <v>0.22711587774364539</v>
      </c>
      <c r="AF57" s="105">
        <f t="shared" si="6"/>
        <v>0.24275350099631463</v>
      </c>
      <c r="AG57" s="105">
        <f t="shared" si="6"/>
        <v>0.24603011584581583</v>
      </c>
      <c r="AH57" s="105">
        <f t="shared" si="6"/>
        <v>0.2458817223752352</v>
      </c>
      <c r="AI57" s="105">
        <f t="shared" si="6"/>
        <v>0.24748274276249435</v>
      </c>
      <c r="AJ57" s="105">
        <f t="shared" si="6"/>
        <v>0.24701067832537793</v>
      </c>
      <c r="AK57" s="105">
        <f t="shared" si="6"/>
        <v>0.2477986312290652</v>
      </c>
      <c r="AL57" s="106">
        <f t="shared" si="6"/>
        <v>0.25056508552734352</v>
      </c>
      <c r="AM57" s="42"/>
      <c r="AN57" s="42"/>
      <c r="AO57" s="42"/>
      <c r="AP57" s="42"/>
      <c r="AQ57" s="42"/>
      <c r="AR57" s="42"/>
      <c r="AS57" s="42"/>
      <c r="AT57" s="42"/>
      <c r="AU57" s="42"/>
      <c r="AV57" s="42"/>
    </row>
    <row r="58" spans="1:48" s="35" customFormat="1" ht="29.25" customHeight="1" thickBot="1" x14ac:dyDescent="0.4">
      <c r="A58" s="112"/>
      <c r="B58" s="98" t="s">
        <v>270</v>
      </c>
      <c r="C58" s="113"/>
      <c r="D58" s="108"/>
      <c r="E58" s="108"/>
      <c r="F58" s="108"/>
      <c r="G58" s="108"/>
      <c r="H58" s="108"/>
      <c r="I58" s="108"/>
      <c r="J58" s="108"/>
      <c r="K58" s="108"/>
      <c r="L58" s="108"/>
      <c r="M58" s="108"/>
      <c r="N58" s="108"/>
      <c r="O58" s="108"/>
      <c r="P58" s="108"/>
      <c r="Q58" s="108"/>
      <c r="R58" s="108"/>
      <c r="S58" s="108"/>
      <c r="T58" s="108"/>
      <c r="U58" s="108"/>
      <c r="V58" s="108">
        <v>0.27492027230526661</v>
      </c>
      <c r="W58" s="108">
        <v>0.27307398372763919</v>
      </c>
      <c r="X58" s="108">
        <v>0.27370412815610939</v>
      </c>
      <c r="Y58" s="108">
        <v>0.26908570781042968</v>
      </c>
      <c r="Z58" s="108">
        <v>0.26288241790928835</v>
      </c>
      <c r="AA58" s="108">
        <v>0.26169772177764339</v>
      </c>
      <c r="AB58" s="108">
        <v>0.25717733184468949</v>
      </c>
      <c r="AC58" s="108">
        <v>0.22349814592794137</v>
      </c>
      <c r="AD58" s="108">
        <v>0.23570279186061949</v>
      </c>
      <c r="AE58" s="108">
        <v>0.23419820422926299</v>
      </c>
      <c r="AF58" s="108">
        <v>0.25127196233509208</v>
      </c>
      <c r="AG58" s="108">
        <v>0.24607179383271721</v>
      </c>
      <c r="AH58" s="108">
        <v>0.24588172237523534</v>
      </c>
      <c r="AI58" s="108">
        <v>0.24748274276249435</v>
      </c>
      <c r="AJ58" s="108">
        <v>0.24701067832537779</v>
      </c>
      <c r="AK58" s="108">
        <v>0.24779863122906526</v>
      </c>
      <c r="AL58" s="109">
        <v>0.25056508552734358</v>
      </c>
      <c r="AM58" s="42"/>
      <c r="AN58" s="42"/>
      <c r="AO58" s="42"/>
      <c r="AP58" s="42"/>
      <c r="AQ58" s="42"/>
      <c r="AR58" s="42"/>
      <c r="AS58" s="42"/>
      <c r="AT58" s="42"/>
      <c r="AU58" s="42"/>
      <c r="AV58" s="42"/>
    </row>
  </sheetData>
  <mergeCells count="2">
    <mergeCell ref="A12:A15"/>
    <mergeCell ref="A32:A35"/>
  </mergeCells>
  <conditionalFormatting sqref="D26">
    <cfRule type="cellIs" dxfId="8" priority="4" stopIfTrue="1" operator="equal">
      <formula>FALSE</formula>
    </cfRule>
  </conditionalFormatting>
  <conditionalFormatting sqref="D5:AG5 D6">
    <cfRule type="cellIs" dxfId="7" priority="6" stopIfTrue="1" operator="equal">
      <formula>FALSE</formula>
    </cfRule>
  </conditionalFormatting>
  <conditionalFormatting sqref="E6:AG9">
    <cfRule type="cellIs" dxfId="6" priority="5" stopIfTrue="1" operator="equal">
      <formula>FALSE</formula>
    </cfRule>
  </conditionalFormatting>
  <conditionalFormatting sqref="E26:AL29">
    <cfRule type="cellIs" dxfId="5" priority="3" stopIfTrue="1" operator="equal">
      <formula>FALSE</formula>
    </cfRule>
  </conditionalFormatting>
  <conditionalFormatting sqref="AH5:AK9">
    <cfRule type="cellIs" dxfId="4" priority="2" stopIfTrue="1" operator="equal">
      <formula>FALSE</formula>
    </cfRule>
  </conditionalFormatting>
  <conditionalFormatting sqref="AL6:AL9">
    <cfRule type="cellIs" dxfId="3" priority="1" stopIfTrue="1" operator="equal">
      <formula>FALSE</formula>
    </cfRule>
  </conditionalFormatting>
  <hyperlinks>
    <hyperlink ref="B1" location="Notes!A1" display="Information relating to this table can be found in the 'Notes' tab" xr:uid="{6C17705B-6913-45B5-B5C6-79E27DF3ACB1}"/>
    <hyperlink ref="A1" location="Contents!A1" display="Contents page" xr:uid="{C757244B-3DC1-4EFC-A546-DC7461B01A48}"/>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7DDBB-FB80-4683-B165-9E95C5C61CA7}">
  <dimension ref="A1:CG26"/>
  <sheetViews>
    <sheetView zoomScale="70" zoomScaleNormal="70" workbookViewId="0">
      <pane xSplit="2" topLeftCell="C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475" customWidth="1"/>
    <col min="76" max="84" width="12.54296875" style="439" customWidth="1"/>
    <col min="85" max="85" width="10.54296875" style="439" bestFit="1" customWidth="1"/>
    <col min="86" max="16384" width="9" style="439"/>
  </cols>
  <sheetData>
    <row r="1" spans="1:85" s="437" customFormat="1" ht="25.5" customHeight="1" thickBot="1" x14ac:dyDescent="0.3">
      <c r="A1" s="32" t="s">
        <v>46</v>
      </c>
      <c r="B1" s="114" t="s">
        <v>208</v>
      </c>
      <c r="C1" s="115"/>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76"/>
      <c r="BW1" s="476"/>
      <c r="BX1" s="476"/>
    </row>
    <row r="2" spans="1:85" ht="15.75" customHeight="1" x14ac:dyDescent="0.35">
      <c r="A2" s="36" t="s">
        <v>209</v>
      </c>
      <c r="B2" s="37" t="s">
        <v>903</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ht="26.25" customHeight="1" x14ac:dyDescent="0.35">
      <c r="A4" s="91"/>
      <c r="B4" s="69" t="s">
        <v>904</v>
      </c>
      <c r="C4" s="599"/>
      <c r="D4" s="659">
        <f t="shared" ref="D4:AI4" si="0">SUM(D5,D8,D9)</f>
        <v>0</v>
      </c>
      <c r="E4" s="659">
        <f t="shared" si="0"/>
        <v>0</v>
      </c>
      <c r="F4" s="659">
        <f t="shared" si="0"/>
        <v>0</v>
      </c>
      <c r="G4" s="659">
        <f t="shared" si="0"/>
        <v>0</v>
      </c>
      <c r="H4" s="659">
        <f t="shared" si="0"/>
        <v>0</v>
      </c>
      <c r="I4" s="659">
        <f t="shared" si="0"/>
        <v>0</v>
      </c>
      <c r="J4" s="659">
        <f t="shared" si="0"/>
        <v>0</v>
      </c>
      <c r="K4" s="659">
        <f t="shared" si="0"/>
        <v>0</v>
      </c>
      <c r="L4" s="659">
        <f t="shared" si="0"/>
        <v>0</v>
      </c>
      <c r="M4" s="659">
        <f t="shared" si="0"/>
        <v>0</v>
      </c>
      <c r="N4" s="659">
        <f t="shared" si="0"/>
        <v>0</v>
      </c>
      <c r="O4" s="659">
        <f t="shared" si="0"/>
        <v>0</v>
      </c>
      <c r="P4" s="659">
        <f t="shared" si="0"/>
        <v>0</v>
      </c>
      <c r="Q4" s="659">
        <f t="shared" si="0"/>
        <v>0</v>
      </c>
      <c r="R4" s="659">
        <f t="shared" si="0"/>
        <v>0</v>
      </c>
      <c r="S4" s="659">
        <f t="shared" si="0"/>
        <v>0</v>
      </c>
      <c r="T4" s="659">
        <f t="shared" si="0"/>
        <v>0</v>
      </c>
      <c r="U4" s="659">
        <f t="shared" si="0"/>
        <v>0</v>
      </c>
      <c r="V4" s="659">
        <f t="shared" si="0"/>
        <v>0</v>
      </c>
      <c r="W4" s="659">
        <f t="shared" si="0"/>
        <v>0</v>
      </c>
      <c r="X4" s="659">
        <f t="shared" si="0"/>
        <v>0</v>
      </c>
      <c r="Y4" s="659">
        <f t="shared" si="0"/>
        <v>0</v>
      </c>
      <c r="Z4" s="659">
        <f t="shared" si="0"/>
        <v>0</v>
      </c>
      <c r="AA4" s="659">
        <f t="shared" si="0"/>
        <v>0</v>
      </c>
      <c r="AB4" s="659">
        <f t="shared" si="0"/>
        <v>0</v>
      </c>
      <c r="AC4" s="659">
        <f t="shared" si="0"/>
        <v>0</v>
      </c>
      <c r="AD4" s="659">
        <f t="shared" si="0"/>
        <v>0</v>
      </c>
      <c r="AE4" s="659">
        <f t="shared" si="0"/>
        <v>0</v>
      </c>
      <c r="AF4" s="659">
        <f t="shared" si="0"/>
        <v>0</v>
      </c>
      <c r="AG4" s="659">
        <f t="shared" si="0"/>
        <v>0</v>
      </c>
      <c r="AH4" s="659">
        <f t="shared" si="0"/>
        <v>561</v>
      </c>
      <c r="AI4" s="659">
        <f t="shared" si="0"/>
        <v>624</v>
      </c>
      <c r="AJ4" s="659">
        <f t="shared" ref="AJ4:BO4" si="1">SUM(AJ5,AJ8,AJ9)</f>
        <v>729</v>
      </c>
      <c r="AK4" s="659">
        <f t="shared" si="1"/>
        <v>924.13</v>
      </c>
      <c r="AL4" s="659">
        <f t="shared" si="1"/>
        <v>941</v>
      </c>
      <c r="AM4" s="659">
        <f t="shared" si="1"/>
        <v>985</v>
      </c>
      <c r="AN4" s="659">
        <f t="shared" si="1"/>
        <v>1189</v>
      </c>
      <c r="AO4" s="659">
        <f t="shared" si="1"/>
        <v>1371</v>
      </c>
      <c r="AP4" s="659">
        <f t="shared" si="1"/>
        <v>1458</v>
      </c>
      <c r="AQ4" s="659">
        <f t="shared" si="1"/>
        <v>1574</v>
      </c>
      <c r="AR4" s="659">
        <f t="shared" si="1"/>
        <v>1853.9770000000001</v>
      </c>
      <c r="AS4" s="659">
        <f t="shared" si="1"/>
        <v>2050.058</v>
      </c>
      <c r="AT4" s="659">
        <f t="shared" si="1"/>
        <v>2305.1849999999999</v>
      </c>
      <c r="AU4" s="659">
        <f t="shared" si="1"/>
        <v>2758</v>
      </c>
      <c r="AV4" s="659">
        <f t="shared" si="1"/>
        <v>3728</v>
      </c>
      <c r="AW4" s="659">
        <f t="shared" si="1"/>
        <v>3939</v>
      </c>
      <c r="AX4" s="659">
        <f t="shared" si="1"/>
        <v>3969</v>
      </c>
      <c r="AY4" s="659">
        <f t="shared" si="1"/>
        <v>3888</v>
      </c>
      <c r="AZ4" s="659">
        <f t="shared" si="1"/>
        <v>3815</v>
      </c>
      <c r="BA4" s="659">
        <f t="shared" si="1"/>
        <v>3773</v>
      </c>
      <c r="BB4" s="659">
        <f t="shared" si="1"/>
        <v>3619</v>
      </c>
      <c r="BC4" s="659">
        <f t="shared" si="1"/>
        <v>3781</v>
      </c>
      <c r="BD4" s="659">
        <f t="shared" si="1"/>
        <v>4095</v>
      </c>
      <c r="BE4" s="659">
        <f t="shared" si="1"/>
        <v>4486</v>
      </c>
      <c r="BF4" s="659">
        <f t="shared" si="1"/>
        <v>4484</v>
      </c>
      <c r="BG4" s="659">
        <f t="shared" si="1"/>
        <v>4851.1851234350615</v>
      </c>
      <c r="BH4" s="659">
        <f t="shared" si="1"/>
        <v>6099.3140000000003</v>
      </c>
      <c r="BI4" s="659">
        <f t="shared" si="1"/>
        <v>6508.5602195999991</v>
      </c>
      <c r="BJ4" s="659">
        <f t="shared" si="1"/>
        <v>6954.7246595999977</v>
      </c>
      <c r="BK4" s="659">
        <f t="shared" si="1"/>
        <v>7455.2028207140329</v>
      </c>
      <c r="BL4" s="659">
        <f t="shared" si="1"/>
        <v>7793.5174822999979</v>
      </c>
      <c r="BM4" s="659">
        <f t="shared" si="1"/>
        <v>8225.126148360001</v>
      </c>
      <c r="BN4" s="659">
        <f t="shared" si="1"/>
        <v>8242.1568431600008</v>
      </c>
      <c r="BO4" s="659">
        <f t="shared" si="1"/>
        <v>8052.1531093099993</v>
      </c>
      <c r="BP4" s="659">
        <f t="shared" ref="BP4:CG4" si="2">SUM(BP5,BP8,BP9)</f>
        <v>7510.8751163199995</v>
      </c>
      <c r="BQ4" s="659">
        <f t="shared" si="2"/>
        <v>7041.5234761999718</v>
      </c>
      <c r="BR4" s="659">
        <f t="shared" si="2"/>
        <v>6576.0799377400017</v>
      </c>
      <c r="BS4" s="659">
        <f t="shared" si="2"/>
        <v>6078.7060508699969</v>
      </c>
      <c r="BT4" s="659">
        <f t="shared" si="2"/>
        <v>5665.5855551100012</v>
      </c>
      <c r="BU4" s="659">
        <f t="shared" si="2"/>
        <v>5367.648018240001</v>
      </c>
      <c r="BV4" s="659">
        <f t="shared" si="2"/>
        <v>5139.8772267200002</v>
      </c>
      <c r="BW4" s="659">
        <f t="shared" si="2"/>
        <v>5060.8868007399979</v>
      </c>
      <c r="BX4" s="659">
        <f t="shared" si="2"/>
        <v>5071.059797515044</v>
      </c>
      <c r="BY4" s="659">
        <f t="shared" si="2"/>
        <v>4834.2942617299996</v>
      </c>
      <c r="BZ4" s="659">
        <f t="shared" si="2"/>
        <v>4935.3102140100018</v>
      </c>
      <c r="CA4" s="659">
        <f t="shared" si="2"/>
        <v>5467.1379150099992</v>
      </c>
      <c r="CB4" s="659">
        <f t="shared" si="2"/>
        <v>6025.720850791221</v>
      </c>
      <c r="CC4" s="659">
        <f t="shared" si="2"/>
        <v>6089.2347820880523</v>
      </c>
      <c r="CD4" s="659">
        <f t="shared" si="2"/>
        <v>6069.6138740780953</v>
      </c>
      <c r="CE4" s="659">
        <f t="shared" si="2"/>
        <v>5816.5203872564871</v>
      </c>
      <c r="CF4" s="659">
        <f t="shared" si="2"/>
        <v>5777.7741874928579</v>
      </c>
      <c r="CG4" s="660">
        <f t="shared" si="2"/>
        <v>5858.7951547486146</v>
      </c>
    </row>
    <row r="5" spans="1:85" s="445" customFormat="1" ht="24" customHeight="1" x14ac:dyDescent="0.35">
      <c r="A5" s="615"/>
      <c r="B5" s="62" t="s">
        <v>905</v>
      </c>
      <c r="C5" s="107"/>
      <c r="D5" s="661">
        <f t="shared" ref="D5:AI5" si="3">SUM(D6:D7)</f>
        <v>0</v>
      </c>
      <c r="E5" s="661">
        <f t="shared" si="3"/>
        <v>0</v>
      </c>
      <c r="F5" s="661">
        <f t="shared" si="3"/>
        <v>0</v>
      </c>
      <c r="G5" s="661">
        <f t="shared" si="3"/>
        <v>0</v>
      </c>
      <c r="H5" s="661">
        <f t="shared" si="3"/>
        <v>0</v>
      </c>
      <c r="I5" s="661">
        <f t="shared" si="3"/>
        <v>0</v>
      </c>
      <c r="J5" s="661">
        <f t="shared" si="3"/>
        <v>0</v>
      </c>
      <c r="K5" s="661">
        <f t="shared" si="3"/>
        <v>0</v>
      </c>
      <c r="L5" s="661">
        <f t="shared" si="3"/>
        <v>0</v>
      </c>
      <c r="M5" s="661">
        <f t="shared" si="3"/>
        <v>0</v>
      </c>
      <c r="N5" s="661">
        <f t="shared" si="3"/>
        <v>0</v>
      </c>
      <c r="O5" s="661">
        <f t="shared" si="3"/>
        <v>0</v>
      </c>
      <c r="P5" s="661">
        <f t="shared" si="3"/>
        <v>0</v>
      </c>
      <c r="Q5" s="661">
        <f t="shared" si="3"/>
        <v>0</v>
      </c>
      <c r="R5" s="661">
        <f t="shared" si="3"/>
        <v>0</v>
      </c>
      <c r="S5" s="661">
        <f t="shared" si="3"/>
        <v>0</v>
      </c>
      <c r="T5" s="661">
        <f t="shared" si="3"/>
        <v>0</v>
      </c>
      <c r="U5" s="661">
        <f t="shared" si="3"/>
        <v>0</v>
      </c>
      <c r="V5" s="661">
        <f t="shared" si="3"/>
        <v>0</v>
      </c>
      <c r="W5" s="661">
        <f t="shared" si="3"/>
        <v>0</v>
      </c>
      <c r="X5" s="661">
        <f t="shared" si="3"/>
        <v>0</v>
      </c>
      <c r="Y5" s="661">
        <f t="shared" si="3"/>
        <v>0</v>
      </c>
      <c r="Z5" s="661">
        <f t="shared" si="3"/>
        <v>0</v>
      </c>
      <c r="AA5" s="661">
        <f t="shared" si="3"/>
        <v>0</v>
      </c>
      <c r="AB5" s="661">
        <f t="shared" si="3"/>
        <v>0</v>
      </c>
      <c r="AC5" s="661">
        <f t="shared" si="3"/>
        <v>0</v>
      </c>
      <c r="AD5" s="661">
        <f t="shared" si="3"/>
        <v>0</v>
      </c>
      <c r="AE5" s="661">
        <f t="shared" si="3"/>
        <v>0</v>
      </c>
      <c r="AF5" s="661">
        <f t="shared" si="3"/>
        <v>0</v>
      </c>
      <c r="AG5" s="661">
        <f t="shared" si="3"/>
        <v>0</v>
      </c>
      <c r="AH5" s="661">
        <f t="shared" si="3"/>
        <v>0</v>
      </c>
      <c r="AI5" s="661">
        <f t="shared" si="3"/>
        <v>0</v>
      </c>
      <c r="AJ5" s="661">
        <f t="shared" ref="AJ5:BO5" si="4">SUM(AJ6:AJ7)</f>
        <v>0</v>
      </c>
      <c r="AK5" s="661">
        <f t="shared" si="4"/>
        <v>0</v>
      </c>
      <c r="AL5" s="661">
        <f t="shared" si="4"/>
        <v>0</v>
      </c>
      <c r="AM5" s="661">
        <f t="shared" si="4"/>
        <v>0</v>
      </c>
      <c r="AN5" s="661">
        <f t="shared" si="4"/>
        <v>0</v>
      </c>
      <c r="AO5" s="661">
        <f t="shared" si="4"/>
        <v>0</v>
      </c>
      <c r="AP5" s="661">
        <f t="shared" si="4"/>
        <v>0</v>
      </c>
      <c r="AQ5" s="661">
        <f t="shared" si="4"/>
        <v>0</v>
      </c>
      <c r="AR5" s="661">
        <f t="shared" si="4"/>
        <v>0</v>
      </c>
      <c r="AS5" s="661">
        <f t="shared" si="4"/>
        <v>0</v>
      </c>
      <c r="AT5" s="661">
        <f t="shared" si="4"/>
        <v>0</v>
      </c>
      <c r="AU5" s="661">
        <f t="shared" si="4"/>
        <v>0</v>
      </c>
      <c r="AV5" s="661">
        <f t="shared" si="4"/>
        <v>0</v>
      </c>
      <c r="AW5" s="661">
        <f t="shared" si="4"/>
        <v>0</v>
      </c>
      <c r="AX5" s="661">
        <f t="shared" si="4"/>
        <v>0</v>
      </c>
      <c r="AY5" s="661">
        <f t="shared" si="4"/>
        <v>0</v>
      </c>
      <c r="AZ5" s="661">
        <f t="shared" si="4"/>
        <v>0</v>
      </c>
      <c r="BA5" s="661">
        <f t="shared" si="4"/>
        <v>0</v>
      </c>
      <c r="BB5" s="661">
        <f t="shared" si="4"/>
        <v>0</v>
      </c>
      <c r="BC5" s="661">
        <f t="shared" si="4"/>
        <v>0</v>
      </c>
      <c r="BD5" s="661">
        <f t="shared" si="4"/>
        <v>0</v>
      </c>
      <c r="BE5" s="661">
        <f t="shared" si="4"/>
        <v>0</v>
      </c>
      <c r="BF5" s="661">
        <f t="shared" si="4"/>
        <v>0</v>
      </c>
      <c r="BG5" s="661">
        <f t="shared" si="4"/>
        <v>2336.1031234350612</v>
      </c>
      <c r="BH5" s="661">
        <f t="shared" si="4"/>
        <v>5970.616</v>
      </c>
      <c r="BI5" s="661">
        <f t="shared" si="4"/>
        <v>6426.2752195999992</v>
      </c>
      <c r="BJ5" s="661">
        <f t="shared" si="4"/>
        <v>6868.5436595999981</v>
      </c>
      <c r="BK5" s="661">
        <f t="shared" si="4"/>
        <v>7367.1248207140325</v>
      </c>
      <c r="BL5" s="661">
        <f t="shared" si="4"/>
        <v>7703.3184822999983</v>
      </c>
      <c r="BM5" s="661">
        <f t="shared" si="4"/>
        <v>8128.8851483600001</v>
      </c>
      <c r="BN5" s="661">
        <f t="shared" si="4"/>
        <v>8242.1568431600008</v>
      </c>
      <c r="BO5" s="661">
        <f t="shared" si="4"/>
        <v>8052.1531093099993</v>
      </c>
      <c r="BP5" s="661">
        <f t="shared" ref="BP5:CG5" si="5">SUM(BP6:BP7)</f>
        <v>7510.8751163199995</v>
      </c>
      <c r="BQ5" s="661">
        <f t="shared" si="5"/>
        <v>7041.5234761999718</v>
      </c>
      <c r="BR5" s="661">
        <f t="shared" si="5"/>
        <v>6576.0799377400017</v>
      </c>
      <c r="BS5" s="661">
        <f t="shared" si="5"/>
        <v>6078.7060508699969</v>
      </c>
      <c r="BT5" s="661">
        <f t="shared" si="5"/>
        <v>5665.5855551100012</v>
      </c>
      <c r="BU5" s="661">
        <f t="shared" si="5"/>
        <v>5367.648018240001</v>
      </c>
      <c r="BV5" s="661">
        <f t="shared" si="5"/>
        <v>5139.8772267200002</v>
      </c>
      <c r="BW5" s="661">
        <f t="shared" si="5"/>
        <v>5060.8868007399979</v>
      </c>
      <c r="BX5" s="661">
        <f t="shared" si="5"/>
        <v>5071.059797515044</v>
      </c>
      <c r="BY5" s="661">
        <f t="shared" si="5"/>
        <v>4834.2942617299996</v>
      </c>
      <c r="BZ5" s="661">
        <f t="shared" si="5"/>
        <v>4935.3102140100018</v>
      </c>
      <c r="CA5" s="661">
        <f t="shared" si="5"/>
        <v>5467.1379150099992</v>
      </c>
      <c r="CB5" s="661">
        <f t="shared" si="5"/>
        <v>6025.720850791221</v>
      </c>
      <c r="CC5" s="661">
        <f t="shared" si="5"/>
        <v>6089.2347820880523</v>
      </c>
      <c r="CD5" s="661">
        <f t="shared" si="5"/>
        <v>6069.6138740780953</v>
      </c>
      <c r="CE5" s="661">
        <f t="shared" si="5"/>
        <v>5816.5203872564871</v>
      </c>
      <c r="CF5" s="661">
        <f t="shared" si="5"/>
        <v>5777.7741874928579</v>
      </c>
      <c r="CG5" s="662">
        <f t="shared" si="5"/>
        <v>5858.7951547486146</v>
      </c>
    </row>
    <row r="6" spans="1:85" x14ac:dyDescent="0.35">
      <c r="B6" s="201" t="s">
        <v>906</v>
      </c>
      <c r="C6" s="62"/>
      <c r="D6" s="663">
        <v>0</v>
      </c>
      <c r="E6" s="663">
        <v>0</v>
      </c>
      <c r="F6" s="663">
        <v>0</v>
      </c>
      <c r="G6" s="663">
        <v>0</v>
      </c>
      <c r="H6" s="663">
        <v>0</v>
      </c>
      <c r="I6" s="663">
        <v>0</v>
      </c>
      <c r="J6" s="663">
        <v>0</v>
      </c>
      <c r="K6" s="663">
        <v>0</v>
      </c>
      <c r="L6" s="663">
        <v>0</v>
      </c>
      <c r="M6" s="663">
        <v>0</v>
      </c>
      <c r="N6" s="663">
        <v>0</v>
      </c>
      <c r="O6" s="663">
        <v>0</v>
      </c>
      <c r="P6" s="663">
        <v>0</v>
      </c>
      <c r="Q6" s="663">
        <v>0</v>
      </c>
      <c r="R6" s="663">
        <v>0</v>
      </c>
      <c r="S6" s="663">
        <v>0</v>
      </c>
      <c r="T6" s="663">
        <v>0</v>
      </c>
      <c r="U6" s="663">
        <v>0</v>
      </c>
      <c r="V6" s="663">
        <v>0</v>
      </c>
      <c r="W6" s="663">
        <v>0</v>
      </c>
      <c r="X6" s="663">
        <v>0</v>
      </c>
      <c r="Y6" s="663">
        <v>0</v>
      </c>
      <c r="Z6" s="663">
        <v>0</v>
      </c>
      <c r="AA6" s="663">
        <v>0</v>
      </c>
      <c r="AB6" s="663">
        <v>0</v>
      </c>
      <c r="AC6" s="663">
        <v>0</v>
      </c>
      <c r="AD6" s="663">
        <v>0</v>
      </c>
      <c r="AE6" s="663">
        <v>0</v>
      </c>
      <c r="AF6" s="663">
        <v>0</v>
      </c>
      <c r="AG6" s="663">
        <v>0</v>
      </c>
      <c r="AH6" s="663">
        <v>0</v>
      </c>
      <c r="AI6" s="663">
        <v>0</v>
      </c>
      <c r="AJ6" s="663">
        <v>0</v>
      </c>
      <c r="AK6" s="663">
        <v>0</v>
      </c>
      <c r="AL6" s="663">
        <v>0</v>
      </c>
      <c r="AM6" s="663">
        <v>0</v>
      </c>
      <c r="AN6" s="663">
        <v>0</v>
      </c>
      <c r="AO6" s="663">
        <v>0</v>
      </c>
      <c r="AP6" s="663">
        <v>0</v>
      </c>
      <c r="AQ6" s="663">
        <v>0</v>
      </c>
      <c r="AR6" s="663">
        <v>0</v>
      </c>
      <c r="AS6" s="663">
        <v>0</v>
      </c>
      <c r="AT6" s="663">
        <v>0</v>
      </c>
      <c r="AU6" s="663">
        <v>0</v>
      </c>
      <c r="AV6" s="663">
        <v>0</v>
      </c>
      <c r="AW6" s="663">
        <v>0</v>
      </c>
      <c r="AX6" s="663">
        <v>0</v>
      </c>
      <c r="AY6" s="663">
        <v>0</v>
      </c>
      <c r="AZ6" s="663">
        <v>0</v>
      </c>
      <c r="BA6" s="663">
        <v>0</v>
      </c>
      <c r="BB6" s="663">
        <v>0</v>
      </c>
      <c r="BC6" s="663">
        <v>0</v>
      </c>
      <c r="BD6" s="663">
        <v>0</v>
      </c>
      <c r="BE6" s="663">
        <v>0</v>
      </c>
      <c r="BF6" s="663">
        <v>0</v>
      </c>
      <c r="BG6" s="663">
        <v>2014.2471386050611</v>
      </c>
      <c r="BH6" s="663">
        <v>5015.7</v>
      </c>
      <c r="BI6" s="663">
        <v>5423.7671116726178</v>
      </c>
      <c r="BJ6" s="663">
        <v>5757.8360123012462</v>
      </c>
      <c r="BK6" s="663">
        <v>6177.3624194595423</v>
      </c>
      <c r="BL6" s="663">
        <v>6490.1720590102777</v>
      </c>
      <c r="BM6" s="663">
        <v>6915.0678474402721</v>
      </c>
      <c r="BN6" s="663">
        <v>6948.1568948414524</v>
      </c>
      <c r="BO6" s="663">
        <v>6809.6169528651753</v>
      </c>
      <c r="BP6" s="663">
        <v>6513.1149729962708</v>
      </c>
      <c r="BQ6" s="663">
        <v>6130.2807911553373</v>
      </c>
      <c r="BR6" s="663">
        <v>5797.0775256391153</v>
      </c>
      <c r="BS6" s="663">
        <v>5456.4054314190616</v>
      </c>
      <c r="BT6" s="663">
        <v>5243.7866305220668</v>
      </c>
      <c r="BU6" s="663">
        <v>4972.5094967900277</v>
      </c>
      <c r="BV6" s="663">
        <v>4731.5968871425393</v>
      </c>
      <c r="BW6" s="663">
        <v>4668.3984997758607</v>
      </c>
      <c r="BX6" s="663">
        <v>4700.5807268599101</v>
      </c>
      <c r="BY6" s="663">
        <v>4492.2822338054057</v>
      </c>
      <c r="BZ6" s="663">
        <v>4594.4280988139199</v>
      </c>
      <c r="CA6" s="663">
        <v>5097.8512280114401</v>
      </c>
      <c r="CB6" s="663">
        <v>5648.094035066114</v>
      </c>
      <c r="CC6" s="663">
        <v>5733.6654918750037</v>
      </c>
      <c r="CD6" s="663">
        <v>5735.565608067649</v>
      </c>
      <c r="CE6" s="663">
        <v>5502.2753173685005</v>
      </c>
      <c r="CF6" s="663">
        <v>5479.2459436356876</v>
      </c>
      <c r="CG6" s="664">
        <v>5568.321674326985</v>
      </c>
    </row>
    <row r="7" spans="1:85" x14ac:dyDescent="0.35">
      <c r="A7" s="439"/>
      <c r="B7" s="201" t="s">
        <v>907</v>
      </c>
      <c r="C7" s="62"/>
      <c r="D7" s="663">
        <v>0</v>
      </c>
      <c r="E7" s="663">
        <v>0</v>
      </c>
      <c r="F7" s="663">
        <v>0</v>
      </c>
      <c r="G7" s="663">
        <v>0</v>
      </c>
      <c r="H7" s="663">
        <v>0</v>
      </c>
      <c r="I7" s="663">
        <v>0</v>
      </c>
      <c r="J7" s="663">
        <v>0</v>
      </c>
      <c r="K7" s="663">
        <v>0</v>
      </c>
      <c r="L7" s="663">
        <v>0</v>
      </c>
      <c r="M7" s="663">
        <v>0</v>
      </c>
      <c r="N7" s="663">
        <v>0</v>
      </c>
      <c r="O7" s="663">
        <v>0</v>
      </c>
      <c r="P7" s="663">
        <v>0</v>
      </c>
      <c r="Q7" s="663">
        <v>0</v>
      </c>
      <c r="R7" s="663">
        <v>0</v>
      </c>
      <c r="S7" s="663">
        <v>0</v>
      </c>
      <c r="T7" s="663">
        <v>0</v>
      </c>
      <c r="U7" s="663">
        <v>0</v>
      </c>
      <c r="V7" s="663">
        <v>0</v>
      </c>
      <c r="W7" s="663">
        <v>0</v>
      </c>
      <c r="X7" s="663">
        <v>0</v>
      </c>
      <c r="Y7" s="663">
        <v>0</v>
      </c>
      <c r="Z7" s="663">
        <v>0</v>
      </c>
      <c r="AA7" s="663">
        <v>0</v>
      </c>
      <c r="AB7" s="663">
        <v>0</v>
      </c>
      <c r="AC7" s="663">
        <v>0</v>
      </c>
      <c r="AD7" s="663">
        <v>0</v>
      </c>
      <c r="AE7" s="663">
        <v>0</v>
      </c>
      <c r="AF7" s="663">
        <v>0</v>
      </c>
      <c r="AG7" s="663">
        <v>0</v>
      </c>
      <c r="AH7" s="663">
        <v>0</v>
      </c>
      <c r="AI7" s="663">
        <v>0</v>
      </c>
      <c r="AJ7" s="663">
        <v>0</v>
      </c>
      <c r="AK7" s="663">
        <v>0</v>
      </c>
      <c r="AL7" s="663">
        <v>0</v>
      </c>
      <c r="AM7" s="663">
        <v>0</v>
      </c>
      <c r="AN7" s="663">
        <v>0</v>
      </c>
      <c r="AO7" s="663">
        <v>0</v>
      </c>
      <c r="AP7" s="663">
        <v>0</v>
      </c>
      <c r="AQ7" s="663">
        <v>0</v>
      </c>
      <c r="AR7" s="663">
        <v>0</v>
      </c>
      <c r="AS7" s="663">
        <v>0</v>
      </c>
      <c r="AT7" s="663">
        <v>0</v>
      </c>
      <c r="AU7" s="663">
        <v>0</v>
      </c>
      <c r="AV7" s="663">
        <v>0</v>
      </c>
      <c r="AW7" s="663">
        <v>0</v>
      </c>
      <c r="AX7" s="663">
        <v>0</v>
      </c>
      <c r="AY7" s="663">
        <v>0</v>
      </c>
      <c r="AZ7" s="663">
        <v>0</v>
      </c>
      <c r="BA7" s="663">
        <v>0</v>
      </c>
      <c r="BB7" s="663">
        <v>0</v>
      </c>
      <c r="BC7" s="663">
        <v>0</v>
      </c>
      <c r="BD7" s="663">
        <v>0</v>
      </c>
      <c r="BE7" s="663">
        <v>0</v>
      </c>
      <c r="BF7" s="663">
        <v>0</v>
      </c>
      <c r="BG7" s="663">
        <v>321.85598482999995</v>
      </c>
      <c r="BH7" s="663">
        <v>954.91600000000017</v>
      </c>
      <c r="BI7" s="663">
        <v>1002.5081079273812</v>
      </c>
      <c r="BJ7" s="663">
        <v>1110.7076472987521</v>
      </c>
      <c r="BK7" s="663">
        <v>1189.7624012544898</v>
      </c>
      <c r="BL7" s="663">
        <v>1213.1464232897204</v>
      </c>
      <c r="BM7" s="663">
        <v>1213.8173009197278</v>
      </c>
      <c r="BN7" s="663">
        <v>1293.9999483185484</v>
      </c>
      <c r="BO7" s="663">
        <v>1242.536156444824</v>
      </c>
      <c r="BP7" s="663">
        <v>997.76014332372893</v>
      </c>
      <c r="BQ7" s="663">
        <v>911.24268504463487</v>
      </c>
      <c r="BR7" s="663">
        <v>779.00241210088666</v>
      </c>
      <c r="BS7" s="663">
        <v>622.30061945093507</v>
      </c>
      <c r="BT7" s="663">
        <v>421.79892458793393</v>
      </c>
      <c r="BU7" s="663">
        <v>395.13852144997321</v>
      </c>
      <c r="BV7" s="663">
        <v>408.28033957746038</v>
      </c>
      <c r="BW7" s="663">
        <v>392.48830096413712</v>
      </c>
      <c r="BX7" s="663">
        <v>370.47907065513419</v>
      </c>
      <c r="BY7" s="663">
        <v>342.01202792459361</v>
      </c>
      <c r="BZ7" s="663">
        <v>340.88211519608217</v>
      </c>
      <c r="CA7" s="663">
        <v>369.28668699855882</v>
      </c>
      <c r="CB7" s="663">
        <v>377.62681572510712</v>
      </c>
      <c r="CC7" s="663">
        <v>355.56929021304842</v>
      </c>
      <c r="CD7" s="663">
        <v>334.04826601044579</v>
      </c>
      <c r="CE7" s="663">
        <v>314.24506988798657</v>
      </c>
      <c r="CF7" s="663">
        <v>298.52824385716985</v>
      </c>
      <c r="CG7" s="664">
        <v>290.4734804216294</v>
      </c>
    </row>
    <row r="8" spans="1:85" ht="31" x14ac:dyDescent="0.35">
      <c r="B8" s="643" t="s">
        <v>908</v>
      </c>
      <c r="C8" s="62"/>
      <c r="D8" s="661">
        <v>0</v>
      </c>
      <c r="E8" s="661">
        <v>0</v>
      </c>
      <c r="F8" s="661">
        <v>0</v>
      </c>
      <c r="G8" s="661">
        <v>0</v>
      </c>
      <c r="H8" s="661">
        <v>0</v>
      </c>
      <c r="I8" s="661">
        <v>0</v>
      </c>
      <c r="J8" s="661">
        <v>0</v>
      </c>
      <c r="K8" s="661">
        <v>0</v>
      </c>
      <c r="L8" s="661">
        <v>0</v>
      </c>
      <c r="M8" s="661">
        <v>0</v>
      </c>
      <c r="N8" s="661">
        <v>0</v>
      </c>
      <c r="O8" s="661">
        <v>0</v>
      </c>
      <c r="P8" s="661">
        <v>0</v>
      </c>
      <c r="Q8" s="661">
        <v>0</v>
      </c>
      <c r="R8" s="661">
        <v>0</v>
      </c>
      <c r="S8" s="661">
        <v>0</v>
      </c>
      <c r="T8" s="661">
        <v>0</v>
      </c>
      <c r="U8" s="661">
        <v>0</v>
      </c>
      <c r="V8" s="661">
        <v>0</v>
      </c>
      <c r="W8" s="661">
        <v>0</v>
      </c>
      <c r="X8" s="661">
        <v>0</v>
      </c>
      <c r="Y8" s="661">
        <v>0</v>
      </c>
      <c r="Z8" s="661">
        <v>0</v>
      </c>
      <c r="AA8" s="661">
        <v>0</v>
      </c>
      <c r="AB8" s="661">
        <v>0</v>
      </c>
      <c r="AC8" s="661">
        <v>0</v>
      </c>
      <c r="AD8" s="661">
        <v>0</v>
      </c>
      <c r="AE8" s="661">
        <v>0</v>
      </c>
      <c r="AF8" s="661">
        <v>0</v>
      </c>
      <c r="AG8" s="661">
        <v>0</v>
      </c>
      <c r="AH8" s="661">
        <v>0</v>
      </c>
      <c r="AI8" s="661">
        <v>0</v>
      </c>
      <c r="AJ8" s="661">
        <v>0</v>
      </c>
      <c r="AK8" s="661">
        <v>0</v>
      </c>
      <c r="AL8" s="661">
        <v>0</v>
      </c>
      <c r="AM8" s="661">
        <v>0</v>
      </c>
      <c r="AN8" s="661">
        <v>0</v>
      </c>
      <c r="AO8" s="661">
        <v>0</v>
      </c>
      <c r="AP8" s="661">
        <v>0</v>
      </c>
      <c r="AQ8" s="661">
        <v>0</v>
      </c>
      <c r="AR8" s="661">
        <v>1853.9770000000001</v>
      </c>
      <c r="AS8" s="661">
        <v>2050.058</v>
      </c>
      <c r="AT8" s="661">
        <v>2305.1849999999999</v>
      </c>
      <c r="AU8" s="661">
        <v>2758</v>
      </c>
      <c r="AV8" s="661">
        <v>3728</v>
      </c>
      <c r="AW8" s="661">
        <v>3939</v>
      </c>
      <c r="AX8" s="661">
        <v>3969</v>
      </c>
      <c r="AY8" s="661">
        <v>3888</v>
      </c>
      <c r="AZ8" s="661">
        <v>3815</v>
      </c>
      <c r="BA8" s="661">
        <v>3773</v>
      </c>
      <c r="BB8" s="661">
        <v>3619</v>
      </c>
      <c r="BC8" s="661">
        <v>3781</v>
      </c>
      <c r="BD8" s="661">
        <v>4095</v>
      </c>
      <c r="BE8" s="661">
        <v>4486</v>
      </c>
      <c r="BF8" s="661">
        <v>4484</v>
      </c>
      <c r="BG8" s="661">
        <v>2515.0819999999999</v>
      </c>
      <c r="BH8" s="661">
        <v>128.69800000000001</v>
      </c>
      <c r="BI8" s="661">
        <v>82.284999999999997</v>
      </c>
      <c r="BJ8" s="661">
        <v>86.180999999999997</v>
      </c>
      <c r="BK8" s="661">
        <v>88.078000000000003</v>
      </c>
      <c r="BL8" s="661">
        <v>90.198999999999998</v>
      </c>
      <c r="BM8" s="661">
        <v>96.241</v>
      </c>
      <c r="BN8" s="661">
        <v>0</v>
      </c>
      <c r="BO8" s="661">
        <v>0</v>
      </c>
      <c r="BP8" s="661">
        <v>0</v>
      </c>
      <c r="BQ8" s="661">
        <v>0</v>
      </c>
      <c r="BR8" s="661">
        <v>0</v>
      </c>
      <c r="BS8" s="661">
        <v>0</v>
      </c>
      <c r="BT8" s="661">
        <v>0</v>
      </c>
      <c r="BU8" s="661">
        <v>0</v>
      </c>
      <c r="BV8" s="661">
        <v>0</v>
      </c>
      <c r="BW8" s="661">
        <v>0</v>
      </c>
      <c r="BX8" s="661">
        <v>0</v>
      </c>
      <c r="BY8" s="661">
        <v>0</v>
      </c>
      <c r="BZ8" s="661">
        <v>0</v>
      </c>
      <c r="CA8" s="661">
        <v>0</v>
      </c>
      <c r="CB8" s="661">
        <v>0</v>
      </c>
      <c r="CC8" s="661">
        <v>0</v>
      </c>
      <c r="CD8" s="661">
        <v>0</v>
      </c>
      <c r="CE8" s="661">
        <v>0</v>
      </c>
      <c r="CF8" s="661">
        <v>0</v>
      </c>
      <c r="CG8" s="662">
        <v>0</v>
      </c>
    </row>
    <row r="9" spans="1:85" s="665" customFormat="1" ht="35.25" customHeight="1" thickBot="1" x14ac:dyDescent="0.3">
      <c r="B9" s="526" t="s">
        <v>909</v>
      </c>
      <c r="C9" s="666"/>
      <c r="D9" s="667">
        <v>0</v>
      </c>
      <c r="E9" s="667">
        <v>0</v>
      </c>
      <c r="F9" s="667">
        <v>0</v>
      </c>
      <c r="G9" s="667">
        <v>0</v>
      </c>
      <c r="H9" s="667">
        <v>0</v>
      </c>
      <c r="I9" s="667">
        <v>0</v>
      </c>
      <c r="J9" s="667">
        <v>0</v>
      </c>
      <c r="K9" s="667">
        <v>0</v>
      </c>
      <c r="L9" s="667">
        <v>0</v>
      </c>
      <c r="M9" s="667">
        <v>0</v>
      </c>
      <c r="N9" s="667">
        <v>0</v>
      </c>
      <c r="O9" s="667">
        <v>0</v>
      </c>
      <c r="P9" s="667">
        <v>0</v>
      </c>
      <c r="Q9" s="667">
        <v>0</v>
      </c>
      <c r="R9" s="667">
        <v>0</v>
      </c>
      <c r="S9" s="667">
        <v>0</v>
      </c>
      <c r="T9" s="667">
        <v>0</v>
      </c>
      <c r="U9" s="667">
        <v>0</v>
      </c>
      <c r="V9" s="667">
        <v>0</v>
      </c>
      <c r="W9" s="667">
        <v>0</v>
      </c>
      <c r="X9" s="667">
        <v>0</v>
      </c>
      <c r="Y9" s="667">
        <v>0</v>
      </c>
      <c r="Z9" s="667">
        <v>0</v>
      </c>
      <c r="AA9" s="667">
        <v>0</v>
      </c>
      <c r="AB9" s="667">
        <v>0</v>
      </c>
      <c r="AC9" s="667">
        <v>0</v>
      </c>
      <c r="AD9" s="667">
        <v>0</v>
      </c>
      <c r="AE9" s="667">
        <v>0</v>
      </c>
      <c r="AF9" s="667">
        <v>0</v>
      </c>
      <c r="AG9" s="667">
        <v>0</v>
      </c>
      <c r="AH9" s="667">
        <v>561</v>
      </c>
      <c r="AI9" s="667">
        <v>624</v>
      </c>
      <c r="AJ9" s="667">
        <v>729</v>
      </c>
      <c r="AK9" s="667">
        <v>924.13</v>
      </c>
      <c r="AL9" s="667">
        <v>941</v>
      </c>
      <c r="AM9" s="667">
        <v>985</v>
      </c>
      <c r="AN9" s="667">
        <v>1189</v>
      </c>
      <c r="AO9" s="667">
        <v>1371</v>
      </c>
      <c r="AP9" s="667">
        <v>1458</v>
      </c>
      <c r="AQ9" s="667">
        <v>1574</v>
      </c>
      <c r="AR9" s="667">
        <v>0</v>
      </c>
      <c r="AS9" s="667">
        <v>0</v>
      </c>
      <c r="AT9" s="667">
        <v>0</v>
      </c>
      <c r="AU9" s="667">
        <v>0</v>
      </c>
      <c r="AV9" s="667">
        <v>0</v>
      </c>
      <c r="AW9" s="667">
        <v>0</v>
      </c>
      <c r="AX9" s="667">
        <v>0</v>
      </c>
      <c r="AY9" s="667">
        <v>0</v>
      </c>
      <c r="AZ9" s="667">
        <v>0</v>
      </c>
      <c r="BA9" s="667">
        <v>0</v>
      </c>
      <c r="BB9" s="667">
        <v>0</v>
      </c>
      <c r="BC9" s="667">
        <v>0</v>
      </c>
      <c r="BD9" s="667">
        <v>0</v>
      </c>
      <c r="BE9" s="667">
        <v>0</v>
      </c>
      <c r="BF9" s="667">
        <v>0</v>
      </c>
      <c r="BG9" s="667">
        <v>0</v>
      </c>
      <c r="BH9" s="667">
        <v>0</v>
      </c>
      <c r="BI9" s="667">
        <v>0</v>
      </c>
      <c r="BJ9" s="667">
        <v>0</v>
      </c>
      <c r="BK9" s="667">
        <v>0</v>
      </c>
      <c r="BL9" s="667">
        <v>0</v>
      </c>
      <c r="BM9" s="667">
        <v>0</v>
      </c>
      <c r="BN9" s="667">
        <v>0</v>
      </c>
      <c r="BO9" s="667">
        <v>0</v>
      </c>
      <c r="BP9" s="667">
        <v>0</v>
      </c>
      <c r="BQ9" s="667">
        <v>0</v>
      </c>
      <c r="BR9" s="667">
        <v>0</v>
      </c>
      <c r="BS9" s="667">
        <v>0</v>
      </c>
      <c r="BT9" s="667">
        <v>0</v>
      </c>
      <c r="BU9" s="667">
        <v>0</v>
      </c>
      <c r="BV9" s="667">
        <v>0</v>
      </c>
      <c r="BW9" s="667">
        <v>0</v>
      </c>
      <c r="BX9" s="667">
        <v>0</v>
      </c>
      <c r="BY9" s="667">
        <v>0</v>
      </c>
      <c r="BZ9" s="667">
        <v>0</v>
      </c>
      <c r="CA9" s="667">
        <v>0</v>
      </c>
      <c r="CB9" s="667">
        <v>0</v>
      </c>
      <c r="CC9" s="667">
        <v>0</v>
      </c>
      <c r="CD9" s="667">
        <v>0</v>
      </c>
      <c r="CE9" s="667">
        <v>0</v>
      </c>
      <c r="CF9" s="667">
        <v>0</v>
      </c>
      <c r="CG9" s="668">
        <v>0</v>
      </c>
    </row>
    <row r="10" spans="1:85" ht="26.25" customHeight="1" x14ac:dyDescent="0.35">
      <c r="A10" s="518"/>
      <c r="B10" s="69" t="s">
        <v>910</v>
      </c>
      <c r="D10" s="40" t="s">
        <v>274</v>
      </c>
      <c r="E10" s="40" t="s">
        <v>275</v>
      </c>
      <c r="F10" s="40" t="s">
        <v>276</v>
      </c>
      <c r="G10" s="40" t="s">
        <v>277</v>
      </c>
      <c r="H10" s="40" t="s">
        <v>278</v>
      </c>
      <c r="I10" s="40" t="s">
        <v>279</v>
      </c>
      <c r="J10" s="40" t="s">
        <v>280</v>
      </c>
      <c r="K10" s="40" t="s">
        <v>281</v>
      </c>
      <c r="L10" s="40" t="s">
        <v>282</v>
      </c>
      <c r="M10" s="40" t="s">
        <v>283</v>
      </c>
      <c r="N10" s="40" t="s">
        <v>284</v>
      </c>
      <c r="O10" s="40" t="s">
        <v>285</v>
      </c>
      <c r="P10" s="40" t="s">
        <v>286</v>
      </c>
      <c r="Q10" s="40" t="s">
        <v>287</v>
      </c>
      <c r="R10" s="40" t="s">
        <v>288</v>
      </c>
      <c r="S10" s="40" t="s">
        <v>289</v>
      </c>
      <c r="T10" s="40" t="s">
        <v>290</v>
      </c>
      <c r="U10" s="40" t="s">
        <v>291</v>
      </c>
      <c r="V10" s="40" t="s">
        <v>292</v>
      </c>
      <c r="W10" s="40" t="s">
        <v>293</v>
      </c>
      <c r="X10" s="40" t="s">
        <v>294</v>
      </c>
      <c r="Y10" s="40" t="s">
        <v>295</v>
      </c>
      <c r="Z10" s="40" t="s">
        <v>296</v>
      </c>
      <c r="AA10" s="40" t="s">
        <v>297</v>
      </c>
      <c r="AB10" s="40" t="s">
        <v>298</v>
      </c>
      <c r="AC10" s="40" t="s">
        <v>299</v>
      </c>
      <c r="AD10" s="40" t="s">
        <v>300</v>
      </c>
      <c r="AE10" s="40" t="s">
        <v>301</v>
      </c>
      <c r="AF10" s="40" t="s">
        <v>302</v>
      </c>
      <c r="AG10" s="40" t="s">
        <v>303</v>
      </c>
      <c r="AH10" s="40" t="s">
        <v>304</v>
      </c>
      <c r="AI10" s="40" t="s">
        <v>305</v>
      </c>
      <c r="AJ10" s="40" t="s">
        <v>306</v>
      </c>
      <c r="AK10" s="40" t="s">
        <v>307</v>
      </c>
      <c r="AL10" s="40" t="s">
        <v>308</v>
      </c>
      <c r="AM10" s="40" t="s">
        <v>309</v>
      </c>
      <c r="AN10" s="40" t="s">
        <v>310</v>
      </c>
      <c r="AO10" s="40" t="s">
        <v>311</v>
      </c>
      <c r="AP10" s="40" t="s">
        <v>312</v>
      </c>
      <c r="AQ10" s="40" t="s">
        <v>313</v>
      </c>
      <c r="AR10" s="40" t="s">
        <v>314</v>
      </c>
      <c r="AS10" s="40" t="s">
        <v>315</v>
      </c>
      <c r="AT10" s="40" t="s">
        <v>316</v>
      </c>
      <c r="AU10" s="40" t="s">
        <v>317</v>
      </c>
      <c r="AV10" s="40" t="s">
        <v>318</v>
      </c>
      <c r="AW10" s="40" t="s">
        <v>319</v>
      </c>
      <c r="AX10" s="40" t="s">
        <v>320</v>
      </c>
      <c r="AY10" s="40" t="s">
        <v>211</v>
      </c>
      <c r="AZ10" s="40" t="s">
        <v>212</v>
      </c>
      <c r="BA10" s="40" t="s">
        <v>213</v>
      </c>
      <c r="BB10" s="40" t="s">
        <v>214</v>
      </c>
      <c r="BC10" s="40" t="s">
        <v>215</v>
      </c>
      <c r="BD10" s="40" t="s">
        <v>216</v>
      </c>
      <c r="BE10" s="40" t="s">
        <v>217</v>
      </c>
      <c r="BF10" s="40" t="s">
        <v>218</v>
      </c>
      <c r="BG10" s="40" t="s">
        <v>219</v>
      </c>
      <c r="BH10" s="40" t="s">
        <v>220</v>
      </c>
      <c r="BI10" s="40" t="s">
        <v>221</v>
      </c>
      <c r="BJ10" s="40" t="s">
        <v>222</v>
      </c>
      <c r="BK10" s="40" t="s">
        <v>223</v>
      </c>
      <c r="BL10" s="40" t="s">
        <v>224</v>
      </c>
      <c r="BM10" s="40" t="s">
        <v>225</v>
      </c>
      <c r="BN10" s="40" t="s">
        <v>226</v>
      </c>
      <c r="BO10" s="40" t="s">
        <v>227</v>
      </c>
      <c r="BP10" s="40" t="s">
        <v>228</v>
      </c>
      <c r="BQ10" s="40" t="s">
        <v>229</v>
      </c>
      <c r="BR10" s="40" t="s">
        <v>230</v>
      </c>
      <c r="BS10" s="40" t="s">
        <v>231</v>
      </c>
      <c r="BT10" s="40" t="s">
        <v>232</v>
      </c>
      <c r="BU10" s="40" t="s">
        <v>233</v>
      </c>
      <c r="BV10" s="40" t="s">
        <v>234</v>
      </c>
      <c r="BW10" s="40" t="s">
        <v>235</v>
      </c>
      <c r="BX10" s="40" t="s">
        <v>236</v>
      </c>
      <c r="BY10" s="40" t="s">
        <v>237</v>
      </c>
      <c r="BZ10" s="40" t="s">
        <v>238</v>
      </c>
      <c r="CA10" s="40" t="s">
        <v>239</v>
      </c>
      <c r="CB10" s="40" t="s">
        <v>240</v>
      </c>
      <c r="CC10" s="40" t="s">
        <v>241</v>
      </c>
      <c r="CD10" s="40" t="s">
        <v>242</v>
      </c>
      <c r="CE10" s="40" t="s">
        <v>243</v>
      </c>
      <c r="CF10" s="40" t="s">
        <v>244</v>
      </c>
      <c r="CG10" s="41" t="s">
        <v>245</v>
      </c>
    </row>
    <row r="11" spans="1:85" x14ac:dyDescent="0.35">
      <c r="A11" s="518"/>
      <c r="B11" s="669" t="s">
        <v>438</v>
      </c>
      <c r="C11" s="478"/>
      <c r="D11" s="284" t="s">
        <v>247</v>
      </c>
      <c r="E11" s="284" t="s">
        <v>247</v>
      </c>
      <c r="F11" s="284" t="s">
        <v>247</v>
      </c>
      <c r="G11" s="284" t="s">
        <v>247</v>
      </c>
      <c r="H11" s="284" t="s">
        <v>247</v>
      </c>
      <c r="I11" s="284" t="s">
        <v>247</v>
      </c>
      <c r="J11" s="284" t="s">
        <v>247</v>
      </c>
      <c r="K11" s="284" t="s">
        <v>247</v>
      </c>
      <c r="L11" s="284" t="s">
        <v>247</v>
      </c>
      <c r="M11" s="284" t="s">
        <v>247</v>
      </c>
      <c r="N11" s="284" t="s">
        <v>247</v>
      </c>
      <c r="O11" s="284" t="s">
        <v>247</v>
      </c>
      <c r="P11" s="284" t="s">
        <v>247</v>
      </c>
      <c r="Q11" s="284" t="s">
        <v>247</v>
      </c>
      <c r="R11" s="284" t="s">
        <v>247</v>
      </c>
      <c r="S11" s="284" t="s">
        <v>247</v>
      </c>
      <c r="T11" s="284" t="s">
        <v>247</v>
      </c>
      <c r="U11" s="284" t="s">
        <v>247</v>
      </c>
      <c r="V11" s="284" t="s">
        <v>247</v>
      </c>
      <c r="W11" s="284" t="s">
        <v>247</v>
      </c>
      <c r="X11" s="284" t="s">
        <v>247</v>
      </c>
      <c r="Y11" s="284" t="s">
        <v>247</v>
      </c>
      <c r="Z11" s="284" t="s">
        <v>247</v>
      </c>
      <c r="AA11" s="284" t="s">
        <v>247</v>
      </c>
      <c r="AB11" s="284" t="s">
        <v>247</v>
      </c>
      <c r="AC11" s="284" t="s">
        <v>247</v>
      </c>
      <c r="AD11" s="284" t="s">
        <v>247</v>
      </c>
      <c r="AE11" s="284" t="s">
        <v>247</v>
      </c>
      <c r="AF11" s="284" t="s">
        <v>247</v>
      </c>
      <c r="AG11" s="284" t="s">
        <v>247</v>
      </c>
      <c r="AH11" s="284" t="s">
        <v>247</v>
      </c>
      <c r="AI11" s="284" t="s">
        <v>247</v>
      </c>
      <c r="AJ11" s="284" t="s">
        <v>247</v>
      </c>
      <c r="AK11" s="284" t="s">
        <v>247</v>
      </c>
      <c r="AL11" s="284" t="s">
        <v>247</v>
      </c>
      <c r="AM11" s="284" t="s">
        <v>247</v>
      </c>
      <c r="AN11" s="284" t="s">
        <v>247</v>
      </c>
      <c r="AO11" s="284" t="s">
        <v>247</v>
      </c>
      <c r="AP11" s="284" t="s">
        <v>247</v>
      </c>
      <c r="AQ11" s="284" t="s">
        <v>247</v>
      </c>
      <c r="AR11" s="284" t="s">
        <v>247</v>
      </c>
      <c r="AS11" s="284" t="s">
        <v>247</v>
      </c>
      <c r="AT11" s="284" t="s">
        <v>247</v>
      </c>
      <c r="AU11" s="284" t="s">
        <v>247</v>
      </c>
      <c r="AV11" s="284" t="s">
        <v>247</v>
      </c>
      <c r="AW11" s="284" t="s">
        <v>247</v>
      </c>
      <c r="AX11" s="284" t="s">
        <v>247</v>
      </c>
      <c r="AY11" s="284" t="s">
        <v>247</v>
      </c>
      <c r="AZ11" s="284" t="s">
        <v>247</v>
      </c>
      <c r="BA11" s="284" t="s">
        <v>247</v>
      </c>
      <c r="BB11" s="284" t="s">
        <v>247</v>
      </c>
      <c r="BC11" s="284" t="s">
        <v>247</v>
      </c>
      <c r="BD11" s="284" t="s">
        <v>247</v>
      </c>
      <c r="BE11" s="284" t="s">
        <v>247</v>
      </c>
      <c r="BF11" s="284" t="s">
        <v>247</v>
      </c>
      <c r="BG11" s="284" t="s">
        <v>247</v>
      </c>
      <c r="BH11" s="284" t="s">
        <v>247</v>
      </c>
      <c r="BI11" s="284" t="s">
        <v>247</v>
      </c>
      <c r="BJ11" s="284" t="s">
        <v>247</v>
      </c>
      <c r="BK11" s="284" t="s">
        <v>247</v>
      </c>
      <c r="BL11" s="284" t="s">
        <v>247</v>
      </c>
      <c r="BM11" s="284" t="s">
        <v>247</v>
      </c>
      <c r="BN11" s="284" t="s">
        <v>247</v>
      </c>
      <c r="BO11" s="284" t="s">
        <v>247</v>
      </c>
      <c r="BP11" s="284" t="s">
        <v>247</v>
      </c>
      <c r="BQ11" s="284" t="s">
        <v>247</v>
      </c>
      <c r="BR11" s="284" t="s">
        <v>247</v>
      </c>
      <c r="BS11" s="284" t="s">
        <v>247</v>
      </c>
      <c r="BT11" s="284" t="s">
        <v>247</v>
      </c>
      <c r="BU11" s="284" t="s">
        <v>247</v>
      </c>
      <c r="BV11" s="284" t="s">
        <v>247</v>
      </c>
      <c r="BW11" s="284" t="s">
        <v>247</v>
      </c>
      <c r="BX11" s="284" t="s">
        <v>247</v>
      </c>
      <c r="BY11" s="284" t="s">
        <v>247</v>
      </c>
      <c r="BZ11" s="284" t="s">
        <v>247</v>
      </c>
      <c r="CA11" s="284" t="s">
        <v>247</v>
      </c>
      <c r="CB11" s="284" t="s">
        <v>248</v>
      </c>
      <c r="CC11" s="284" t="s">
        <v>248</v>
      </c>
      <c r="CD11" s="284" t="s">
        <v>248</v>
      </c>
      <c r="CE11" s="284" t="s">
        <v>248</v>
      </c>
      <c r="CF11" s="284" t="s">
        <v>248</v>
      </c>
      <c r="CG11" s="285" t="s">
        <v>248</v>
      </c>
    </row>
    <row r="12" spans="1:85" ht="26.25" customHeight="1" x14ac:dyDescent="0.35">
      <c r="A12" s="519"/>
      <c r="B12" s="107" t="s">
        <v>904</v>
      </c>
      <c r="C12" s="599"/>
      <c r="D12" s="659">
        <v>0</v>
      </c>
      <c r="E12" s="659">
        <v>0</v>
      </c>
      <c r="F12" s="659">
        <v>0</v>
      </c>
      <c r="G12" s="659">
        <v>0</v>
      </c>
      <c r="H12" s="659">
        <v>0</v>
      </c>
      <c r="I12" s="659">
        <v>0</v>
      </c>
      <c r="J12" s="659">
        <v>0</v>
      </c>
      <c r="K12" s="659">
        <v>0</v>
      </c>
      <c r="L12" s="659">
        <v>0</v>
      </c>
      <c r="M12" s="659">
        <v>0</v>
      </c>
      <c r="N12" s="659">
        <v>0</v>
      </c>
      <c r="O12" s="659">
        <v>0</v>
      </c>
      <c r="P12" s="659">
        <v>0</v>
      </c>
      <c r="Q12" s="659">
        <v>0</v>
      </c>
      <c r="R12" s="659">
        <v>0</v>
      </c>
      <c r="S12" s="659">
        <v>0</v>
      </c>
      <c r="T12" s="659">
        <v>0</v>
      </c>
      <c r="U12" s="659">
        <v>0</v>
      </c>
      <c r="V12" s="659">
        <v>0</v>
      </c>
      <c r="W12" s="659">
        <v>0</v>
      </c>
      <c r="X12" s="659">
        <v>0</v>
      </c>
      <c r="Y12" s="659">
        <v>0</v>
      </c>
      <c r="Z12" s="659">
        <v>0</v>
      </c>
      <c r="AA12" s="659">
        <v>0</v>
      </c>
      <c r="AB12" s="659">
        <v>0</v>
      </c>
      <c r="AC12" s="659">
        <v>0</v>
      </c>
      <c r="AD12" s="659">
        <v>0</v>
      </c>
      <c r="AE12" s="659">
        <v>0</v>
      </c>
      <c r="AF12" s="659">
        <v>0</v>
      </c>
      <c r="AG12" s="659">
        <v>0</v>
      </c>
      <c r="AH12" s="659">
        <f t="shared" ref="AH12:BM12" si="6">SUM(AH13,AH16,AH17)</f>
        <v>3397.3290704686397</v>
      </c>
      <c r="AI12" s="659">
        <f t="shared" si="6"/>
        <v>3233.2441684817354</v>
      </c>
      <c r="AJ12" s="659">
        <f t="shared" si="6"/>
        <v>3171.8651189425068</v>
      </c>
      <c r="AK12" s="659">
        <f t="shared" si="6"/>
        <v>3637.616748694023</v>
      </c>
      <c r="AL12" s="659">
        <f t="shared" si="6"/>
        <v>3449.6739841231374</v>
      </c>
      <c r="AM12" s="659">
        <f t="shared" si="6"/>
        <v>3446.9113237718843</v>
      </c>
      <c r="AN12" s="659">
        <f t="shared" si="6"/>
        <v>3931.1162916253247</v>
      </c>
      <c r="AO12" s="659">
        <f t="shared" si="6"/>
        <v>4298.8611522848432</v>
      </c>
      <c r="AP12" s="659">
        <f t="shared" si="6"/>
        <v>4393.659025327187</v>
      </c>
      <c r="AQ12" s="659">
        <f t="shared" si="6"/>
        <v>4482.1610698243621</v>
      </c>
      <c r="AR12" s="659">
        <f t="shared" si="6"/>
        <v>4942.8056315969325</v>
      </c>
      <c r="AS12" s="659">
        <f t="shared" si="6"/>
        <v>5057.3633195357488</v>
      </c>
      <c r="AT12" s="659">
        <f t="shared" si="6"/>
        <v>5246.2140394153603</v>
      </c>
      <c r="AU12" s="659">
        <f t="shared" si="6"/>
        <v>5919.7075055880305</v>
      </c>
      <c r="AV12" s="659">
        <f t="shared" si="6"/>
        <v>7786.8929600168749</v>
      </c>
      <c r="AW12" s="659">
        <f t="shared" si="6"/>
        <v>7999.5439296717186</v>
      </c>
      <c r="AX12" s="659">
        <f t="shared" si="6"/>
        <v>7929.2374245420151</v>
      </c>
      <c r="AY12" s="659">
        <f t="shared" si="6"/>
        <v>7528.9158818181049</v>
      </c>
      <c r="AZ12" s="659">
        <f t="shared" si="6"/>
        <v>7145.1190260631038</v>
      </c>
      <c r="BA12" s="659">
        <f t="shared" si="6"/>
        <v>7067.1294740613557</v>
      </c>
      <c r="BB12" s="659">
        <f t="shared" si="6"/>
        <v>6686.3606206154354</v>
      </c>
      <c r="BC12" s="659">
        <f t="shared" si="6"/>
        <v>6894.6598156278997</v>
      </c>
      <c r="BD12" s="659">
        <f t="shared" si="6"/>
        <v>7394.4301147761253</v>
      </c>
      <c r="BE12" s="659">
        <f t="shared" si="6"/>
        <v>7961.720727243247</v>
      </c>
      <c r="BF12" s="659">
        <f t="shared" si="6"/>
        <v>7783.6936409146729</v>
      </c>
      <c r="BG12" s="659">
        <f t="shared" si="6"/>
        <v>8234.7886593757939</v>
      </c>
      <c r="BH12" s="659">
        <f t="shared" si="6"/>
        <v>10052.502826168387</v>
      </c>
      <c r="BI12" s="659">
        <f t="shared" si="6"/>
        <v>10441.841842850001</v>
      </c>
      <c r="BJ12" s="659">
        <f t="shared" si="6"/>
        <v>10865.345426080168</v>
      </c>
      <c r="BK12" s="659">
        <f t="shared" si="6"/>
        <v>11371.526768985455</v>
      </c>
      <c r="BL12" s="659">
        <f t="shared" si="6"/>
        <v>11472.652719923957</v>
      </c>
      <c r="BM12" s="659">
        <f t="shared" si="6"/>
        <v>11947.198769578792</v>
      </c>
      <c r="BN12" s="659">
        <f t="shared" ref="BN12:CG12" si="7">SUM(BN13,BN16,BN17)</f>
        <v>11749.517223806644</v>
      </c>
      <c r="BO12" s="659">
        <f t="shared" si="7"/>
        <v>11279.239971406154</v>
      </c>
      <c r="BP12" s="659">
        <f t="shared" si="7"/>
        <v>10330.339591434946</v>
      </c>
      <c r="BQ12" s="659">
        <f t="shared" si="7"/>
        <v>9503.1100068960059</v>
      </c>
      <c r="BR12" s="659">
        <f t="shared" si="7"/>
        <v>8767.8210516788822</v>
      </c>
      <c r="BS12" s="659">
        <f t="shared" si="7"/>
        <v>8046.9116986018525</v>
      </c>
      <c r="BT12" s="659">
        <f t="shared" si="7"/>
        <v>7334.3815710526178</v>
      </c>
      <c r="BU12" s="659">
        <f t="shared" si="7"/>
        <v>6841.0636422105908</v>
      </c>
      <c r="BV12" s="659">
        <f t="shared" si="7"/>
        <v>6415.6525256571576</v>
      </c>
      <c r="BW12" s="659">
        <f t="shared" si="7"/>
        <v>6170.8374328296686</v>
      </c>
      <c r="BX12" s="659">
        <f t="shared" si="7"/>
        <v>5868.3673683745965</v>
      </c>
      <c r="BY12" s="659">
        <f t="shared" si="7"/>
        <v>5627.2557011983627</v>
      </c>
      <c r="BZ12" s="659">
        <f t="shared" si="7"/>
        <v>5362.5996778255267</v>
      </c>
      <c r="CA12" s="659">
        <f t="shared" si="7"/>
        <v>5596.9641844588323</v>
      </c>
      <c r="CB12" s="659">
        <f t="shared" si="7"/>
        <v>6025.720850791221</v>
      </c>
      <c r="CC12" s="659">
        <f t="shared" si="7"/>
        <v>5947.3333230131466</v>
      </c>
      <c r="CD12" s="659">
        <f t="shared" si="7"/>
        <v>5813.5907515366735</v>
      </c>
      <c r="CE12" s="659">
        <f t="shared" si="7"/>
        <v>5464.2028428546382</v>
      </c>
      <c r="CF12" s="659">
        <f t="shared" si="7"/>
        <v>5322.9014835854105</v>
      </c>
      <c r="CG12" s="670">
        <f t="shared" si="7"/>
        <v>5293.1418846141987</v>
      </c>
    </row>
    <row r="13" spans="1:85" ht="24" customHeight="1" x14ac:dyDescent="0.35">
      <c r="B13" s="62" t="s">
        <v>905</v>
      </c>
      <c r="C13" s="42"/>
      <c r="D13" s="661">
        <v>0</v>
      </c>
      <c r="E13" s="661">
        <v>0</v>
      </c>
      <c r="F13" s="661">
        <v>0</v>
      </c>
      <c r="G13" s="661">
        <v>0</v>
      </c>
      <c r="H13" s="661">
        <v>0</v>
      </c>
      <c r="I13" s="661">
        <v>0</v>
      </c>
      <c r="J13" s="661">
        <v>0</v>
      </c>
      <c r="K13" s="661">
        <v>0</v>
      </c>
      <c r="L13" s="661">
        <v>0</v>
      </c>
      <c r="M13" s="661">
        <v>0</v>
      </c>
      <c r="N13" s="661">
        <v>0</v>
      </c>
      <c r="O13" s="661">
        <v>0</v>
      </c>
      <c r="P13" s="661">
        <v>0</v>
      </c>
      <c r="Q13" s="661">
        <v>0</v>
      </c>
      <c r="R13" s="661">
        <v>0</v>
      </c>
      <c r="S13" s="661">
        <v>0</v>
      </c>
      <c r="T13" s="661">
        <v>0</v>
      </c>
      <c r="U13" s="661">
        <v>0</v>
      </c>
      <c r="V13" s="661">
        <v>0</v>
      </c>
      <c r="W13" s="661">
        <v>0</v>
      </c>
      <c r="X13" s="661">
        <v>0</v>
      </c>
      <c r="Y13" s="661">
        <v>0</v>
      </c>
      <c r="Z13" s="661">
        <v>0</v>
      </c>
      <c r="AA13" s="661">
        <v>0</v>
      </c>
      <c r="AB13" s="661">
        <v>0</v>
      </c>
      <c r="AC13" s="661">
        <v>0</v>
      </c>
      <c r="AD13" s="661">
        <v>0</v>
      </c>
      <c r="AE13" s="661">
        <v>0</v>
      </c>
      <c r="AF13" s="661">
        <v>0</v>
      </c>
      <c r="AG13" s="661">
        <v>0</v>
      </c>
      <c r="AH13" s="661">
        <v>0</v>
      </c>
      <c r="AI13" s="661">
        <v>0</v>
      </c>
      <c r="AJ13" s="661">
        <v>0</v>
      </c>
      <c r="AK13" s="661">
        <v>0</v>
      </c>
      <c r="AL13" s="661">
        <v>0</v>
      </c>
      <c r="AM13" s="661">
        <v>0</v>
      </c>
      <c r="AN13" s="661">
        <v>0</v>
      </c>
      <c r="AO13" s="661">
        <v>0</v>
      </c>
      <c r="AP13" s="661">
        <v>0</v>
      </c>
      <c r="AQ13" s="661">
        <v>0</v>
      </c>
      <c r="AR13" s="661">
        <v>0</v>
      </c>
      <c r="AS13" s="661">
        <v>0</v>
      </c>
      <c r="AT13" s="661">
        <v>0</v>
      </c>
      <c r="AU13" s="661">
        <v>0</v>
      </c>
      <c r="AV13" s="661">
        <v>0</v>
      </c>
      <c r="AW13" s="661">
        <v>0</v>
      </c>
      <c r="AX13" s="661">
        <v>0</v>
      </c>
      <c r="AY13" s="661">
        <v>0</v>
      </c>
      <c r="AZ13" s="661">
        <v>0</v>
      </c>
      <c r="BA13" s="661">
        <v>0</v>
      </c>
      <c r="BB13" s="661">
        <v>0</v>
      </c>
      <c r="BC13" s="661">
        <v>0</v>
      </c>
      <c r="BD13" s="661">
        <v>0</v>
      </c>
      <c r="BE13" s="661">
        <v>0</v>
      </c>
      <c r="BF13" s="661">
        <v>0</v>
      </c>
      <c r="BG13" s="661">
        <f t="shared" ref="BG13:CG13" si="8">SUM(BG14:BG15)</f>
        <v>3965.4878176188249</v>
      </c>
      <c r="BH13" s="661">
        <f t="shared" si="8"/>
        <v>9840.3909380573277</v>
      </c>
      <c r="BI13" s="661">
        <f t="shared" si="8"/>
        <v>10309.830011193058</v>
      </c>
      <c r="BJ13" s="661">
        <f t="shared" si="8"/>
        <v>10730.705108886235</v>
      </c>
      <c r="BK13" s="661">
        <f t="shared" si="8"/>
        <v>11237.180144373735</v>
      </c>
      <c r="BL13" s="661">
        <f t="shared" si="8"/>
        <v>11339.872905798355</v>
      </c>
      <c r="BM13" s="661">
        <f t="shared" si="8"/>
        <v>11807.406341348096</v>
      </c>
      <c r="BN13" s="661">
        <f t="shared" si="8"/>
        <v>11749.517223806644</v>
      </c>
      <c r="BO13" s="661">
        <f t="shared" si="8"/>
        <v>11279.239971406154</v>
      </c>
      <c r="BP13" s="661">
        <f t="shared" si="8"/>
        <v>10330.339591434946</v>
      </c>
      <c r="BQ13" s="661">
        <f t="shared" si="8"/>
        <v>9503.1100068960059</v>
      </c>
      <c r="BR13" s="661">
        <f t="shared" si="8"/>
        <v>8767.8210516788822</v>
      </c>
      <c r="BS13" s="661">
        <f t="shared" si="8"/>
        <v>8046.9116986018525</v>
      </c>
      <c r="BT13" s="661">
        <f t="shared" si="8"/>
        <v>7334.3815710526178</v>
      </c>
      <c r="BU13" s="661">
        <f t="shared" si="8"/>
        <v>6841.0636422105908</v>
      </c>
      <c r="BV13" s="661">
        <f t="shared" si="8"/>
        <v>6415.6525256571576</v>
      </c>
      <c r="BW13" s="661">
        <f t="shared" si="8"/>
        <v>6170.8374328296686</v>
      </c>
      <c r="BX13" s="661">
        <f t="shared" si="8"/>
        <v>5868.3673683745965</v>
      </c>
      <c r="BY13" s="661">
        <f t="shared" si="8"/>
        <v>5627.2557011983627</v>
      </c>
      <c r="BZ13" s="661">
        <f t="shared" si="8"/>
        <v>5362.5996778255267</v>
      </c>
      <c r="CA13" s="661">
        <f t="shared" si="8"/>
        <v>5596.9641844588323</v>
      </c>
      <c r="CB13" s="661">
        <f t="shared" si="8"/>
        <v>6025.720850791221</v>
      </c>
      <c r="CC13" s="661">
        <f t="shared" si="8"/>
        <v>5947.3333230131466</v>
      </c>
      <c r="CD13" s="661">
        <f t="shared" si="8"/>
        <v>5813.5907515366735</v>
      </c>
      <c r="CE13" s="661">
        <f t="shared" si="8"/>
        <v>5464.2028428546382</v>
      </c>
      <c r="CF13" s="661">
        <f t="shared" si="8"/>
        <v>5322.9014835854105</v>
      </c>
      <c r="CG13" s="662">
        <f t="shared" si="8"/>
        <v>5293.1418846141987</v>
      </c>
    </row>
    <row r="14" spans="1:85" x14ac:dyDescent="0.35">
      <c r="B14" s="201" t="s">
        <v>906</v>
      </c>
      <c r="C14" s="62"/>
      <c r="D14" s="661">
        <v>0</v>
      </c>
      <c r="E14" s="661">
        <v>0</v>
      </c>
      <c r="F14" s="661">
        <v>0</v>
      </c>
      <c r="G14" s="661">
        <v>0</v>
      </c>
      <c r="H14" s="661">
        <v>0</v>
      </c>
      <c r="I14" s="661">
        <v>0</v>
      </c>
      <c r="J14" s="661">
        <v>0</v>
      </c>
      <c r="K14" s="661">
        <v>0</v>
      </c>
      <c r="L14" s="661">
        <v>0</v>
      </c>
      <c r="M14" s="661">
        <v>0</v>
      </c>
      <c r="N14" s="661">
        <v>0</v>
      </c>
      <c r="O14" s="661">
        <v>0</v>
      </c>
      <c r="P14" s="661">
        <v>0</v>
      </c>
      <c r="Q14" s="661">
        <v>0</v>
      </c>
      <c r="R14" s="661">
        <v>0</v>
      </c>
      <c r="S14" s="661">
        <v>0</v>
      </c>
      <c r="T14" s="661">
        <v>0</v>
      </c>
      <c r="U14" s="661">
        <v>0</v>
      </c>
      <c r="V14" s="661">
        <v>0</v>
      </c>
      <c r="W14" s="661">
        <v>0</v>
      </c>
      <c r="X14" s="661">
        <v>0</v>
      </c>
      <c r="Y14" s="661">
        <v>0</v>
      </c>
      <c r="Z14" s="661">
        <v>0</v>
      </c>
      <c r="AA14" s="661">
        <v>0</v>
      </c>
      <c r="AB14" s="661">
        <v>0</v>
      </c>
      <c r="AC14" s="661">
        <v>0</v>
      </c>
      <c r="AD14" s="661">
        <v>0</v>
      </c>
      <c r="AE14" s="661">
        <v>0</v>
      </c>
      <c r="AF14" s="661">
        <v>0</v>
      </c>
      <c r="AG14" s="661">
        <v>0</v>
      </c>
      <c r="AH14" s="661">
        <v>0</v>
      </c>
      <c r="AI14" s="661">
        <v>0</v>
      </c>
      <c r="AJ14" s="661">
        <v>0</v>
      </c>
      <c r="AK14" s="661">
        <v>0</v>
      </c>
      <c r="AL14" s="661">
        <v>0</v>
      </c>
      <c r="AM14" s="661">
        <v>0</v>
      </c>
      <c r="AN14" s="661">
        <v>0</v>
      </c>
      <c r="AO14" s="661">
        <v>0</v>
      </c>
      <c r="AP14" s="661">
        <v>0</v>
      </c>
      <c r="AQ14" s="661">
        <v>0</v>
      </c>
      <c r="AR14" s="661">
        <v>0</v>
      </c>
      <c r="AS14" s="661">
        <v>0</v>
      </c>
      <c r="AT14" s="661">
        <v>0</v>
      </c>
      <c r="AU14" s="661">
        <v>0</v>
      </c>
      <c r="AV14" s="661">
        <v>0</v>
      </c>
      <c r="AW14" s="661">
        <v>0</v>
      </c>
      <c r="AX14" s="661">
        <v>0</v>
      </c>
      <c r="AY14" s="661">
        <v>0</v>
      </c>
      <c r="AZ14" s="661">
        <v>0</v>
      </c>
      <c r="BA14" s="661">
        <v>0</v>
      </c>
      <c r="BB14" s="661">
        <v>0</v>
      </c>
      <c r="BC14" s="661">
        <v>0</v>
      </c>
      <c r="BD14" s="661">
        <v>0</v>
      </c>
      <c r="BE14" s="661">
        <v>0</v>
      </c>
      <c r="BF14" s="661">
        <v>0</v>
      </c>
      <c r="BG14" s="661">
        <v>3419.143791078443</v>
      </c>
      <c r="BH14" s="661">
        <v>8266.5588991176355</v>
      </c>
      <c r="BI14" s="661">
        <v>8701.4818119048523</v>
      </c>
      <c r="BJ14" s="661">
        <v>8995.4498908911828</v>
      </c>
      <c r="BK14" s="661">
        <v>9422.41865230449</v>
      </c>
      <c r="BL14" s="661">
        <v>9554.0287546265281</v>
      </c>
      <c r="BM14" s="661">
        <v>10044.306748409561</v>
      </c>
      <c r="BN14" s="661">
        <v>9904.8696431201552</v>
      </c>
      <c r="BO14" s="661">
        <v>9538.7286707099884</v>
      </c>
      <c r="BP14" s="661">
        <v>8958.0359714563729</v>
      </c>
      <c r="BQ14" s="661">
        <v>8273.3137123544002</v>
      </c>
      <c r="BR14" s="661">
        <v>7729.1849929946411</v>
      </c>
      <c r="BS14" s="661">
        <v>7223.1182641438381</v>
      </c>
      <c r="BT14" s="661">
        <v>6788.3419377092832</v>
      </c>
      <c r="BU14" s="661">
        <v>6337.4598731962051</v>
      </c>
      <c r="BV14" s="661">
        <v>5906.0324168013958</v>
      </c>
      <c r="BW14" s="661">
        <v>5692.2688350923954</v>
      </c>
      <c r="BX14" s="661">
        <v>5439.6389810730489</v>
      </c>
      <c r="BY14" s="661">
        <v>5229.1439955761343</v>
      </c>
      <c r="BZ14" s="661">
        <v>4992.2046586962815</v>
      </c>
      <c r="CA14" s="661">
        <v>5218.908171777357</v>
      </c>
      <c r="CB14" s="661">
        <v>5648.094035066114</v>
      </c>
      <c r="CC14" s="661">
        <v>5600.0500987655423</v>
      </c>
      <c r="CD14" s="661">
        <v>5493.6330161461074</v>
      </c>
      <c r="CE14" s="661">
        <v>5168.9921859820151</v>
      </c>
      <c r="CF14" s="661">
        <v>5047.8757763573121</v>
      </c>
      <c r="CG14" s="662">
        <v>5030.712954266085</v>
      </c>
    </row>
    <row r="15" spans="1:85" x14ac:dyDescent="0.35">
      <c r="A15" s="439"/>
      <c r="B15" s="201" t="s">
        <v>907</v>
      </c>
      <c r="C15" s="62"/>
      <c r="D15" s="661">
        <v>0</v>
      </c>
      <c r="E15" s="661">
        <v>0</v>
      </c>
      <c r="F15" s="661">
        <v>0</v>
      </c>
      <c r="G15" s="661">
        <v>0</v>
      </c>
      <c r="H15" s="661">
        <v>0</v>
      </c>
      <c r="I15" s="661">
        <v>0</v>
      </c>
      <c r="J15" s="661">
        <v>0</v>
      </c>
      <c r="K15" s="661">
        <v>0</v>
      </c>
      <c r="L15" s="661">
        <v>0</v>
      </c>
      <c r="M15" s="661">
        <v>0</v>
      </c>
      <c r="N15" s="661">
        <v>0</v>
      </c>
      <c r="O15" s="661">
        <v>0</v>
      </c>
      <c r="P15" s="661">
        <v>0</v>
      </c>
      <c r="Q15" s="661">
        <v>0</v>
      </c>
      <c r="R15" s="661">
        <v>0</v>
      </c>
      <c r="S15" s="661">
        <v>0</v>
      </c>
      <c r="T15" s="661">
        <v>0</v>
      </c>
      <c r="U15" s="661">
        <v>0</v>
      </c>
      <c r="V15" s="661">
        <v>0</v>
      </c>
      <c r="W15" s="661">
        <v>0</v>
      </c>
      <c r="X15" s="661">
        <v>0</v>
      </c>
      <c r="Y15" s="661">
        <v>0</v>
      </c>
      <c r="Z15" s="661">
        <v>0</v>
      </c>
      <c r="AA15" s="661">
        <v>0</v>
      </c>
      <c r="AB15" s="661">
        <v>0</v>
      </c>
      <c r="AC15" s="661">
        <v>0</v>
      </c>
      <c r="AD15" s="661">
        <v>0</v>
      </c>
      <c r="AE15" s="661">
        <v>0</v>
      </c>
      <c r="AF15" s="661">
        <v>0</v>
      </c>
      <c r="AG15" s="661">
        <v>0</v>
      </c>
      <c r="AH15" s="661">
        <v>0</v>
      </c>
      <c r="AI15" s="661">
        <v>0</v>
      </c>
      <c r="AJ15" s="661">
        <v>0</v>
      </c>
      <c r="AK15" s="661">
        <v>0</v>
      </c>
      <c r="AL15" s="661">
        <v>0</v>
      </c>
      <c r="AM15" s="661">
        <v>0</v>
      </c>
      <c r="AN15" s="661">
        <v>0</v>
      </c>
      <c r="AO15" s="661">
        <v>0</v>
      </c>
      <c r="AP15" s="661">
        <v>0</v>
      </c>
      <c r="AQ15" s="661">
        <v>0</v>
      </c>
      <c r="AR15" s="661">
        <v>0</v>
      </c>
      <c r="AS15" s="661">
        <v>0</v>
      </c>
      <c r="AT15" s="661">
        <v>0</v>
      </c>
      <c r="AU15" s="661">
        <v>0</v>
      </c>
      <c r="AV15" s="661">
        <v>0</v>
      </c>
      <c r="AW15" s="661">
        <v>0</v>
      </c>
      <c r="AX15" s="661">
        <v>0</v>
      </c>
      <c r="AY15" s="661">
        <v>0</v>
      </c>
      <c r="AZ15" s="661">
        <v>0</v>
      </c>
      <c r="BA15" s="661">
        <v>0</v>
      </c>
      <c r="BB15" s="661">
        <v>0</v>
      </c>
      <c r="BC15" s="661">
        <v>0</v>
      </c>
      <c r="BD15" s="661">
        <v>0</v>
      </c>
      <c r="BE15" s="661">
        <v>0</v>
      </c>
      <c r="BF15" s="661">
        <v>0</v>
      </c>
      <c r="BG15" s="661">
        <v>546.34402654038195</v>
      </c>
      <c r="BH15" s="661">
        <v>1573.8320389396929</v>
      </c>
      <c r="BI15" s="661">
        <v>1608.3481992882071</v>
      </c>
      <c r="BJ15" s="661">
        <v>1735.2552179950526</v>
      </c>
      <c r="BK15" s="661">
        <v>1814.7614920692456</v>
      </c>
      <c r="BL15" s="661">
        <v>1785.8441511718265</v>
      </c>
      <c r="BM15" s="661">
        <v>1763.0995929385358</v>
      </c>
      <c r="BN15" s="661">
        <v>1844.6475806864898</v>
      </c>
      <c r="BO15" s="661">
        <v>1740.5113006961665</v>
      </c>
      <c r="BP15" s="661">
        <v>1372.3036199785731</v>
      </c>
      <c r="BQ15" s="661">
        <v>1229.7962945416061</v>
      </c>
      <c r="BR15" s="661">
        <v>1038.6360586842407</v>
      </c>
      <c r="BS15" s="661">
        <v>823.79343445801453</v>
      </c>
      <c r="BT15" s="661">
        <v>546.03963334333423</v>
      </c>
      <c r="BU15" s="661">
        <v>503.60376901438542</v>
      </c>
      <c r="BV15" s="661">
        <v>509.62010885576143</v>
      </c>
      <c r="BW15" s="661">
        <v>478.56859773727297</v>
      </c>
      <c r="BX15" s="661">
        <v>428.72838730154729</v>
      </c>
      <c r="BY15" s="661">
        <v>398.11170562222873</v>
      </c>
      <c r="BZ15" s="661">
        <v>370.39501912924533</v>
      </c>
      <c r="CA15" s="661">
        <v>378.05601268147495</v>
      </c>
      <c r="CB15" s="661">
        <v>377.62681572510712</v>
      </c>
      <c r="CC15" s="661">
        <v>347.28322424760398</v>
      </c>
      <c r="CD15" s="661">
        <v>319.95773539056648</v>
      </c>
      <c r="CE15" s="661">
        <v>295.21065687262291</v>
      </c>
      <c r="CF15" s="661">
        <v>275.02570722809872</v>
      </c>
      <c r="CG15" s="662">
        <v>262.42893034811351</v>
      </c>
    </row>
    <row r="16" spans="1:85" ht="31" x14ac:dyDescent="0.35">
      <c r="A16" s="439"/>
      <c r="B16" s="643" t="s">
        <v>908</v>
      </c>
      <c r="C16" s="62"/>
      <c r="D16" s="661">
        <v>0</v>
      </c>
      <c r="E16" s="661">
        <v>0</v>
      </c>
      <c r="F16" s="661">
        <v>0</v>
      </c>
      <c r="G16" s="661">
        <v>0</v>
      </c>
      <c r="H16" s="661">
        <v>0</v>
      </c>
      <c r="I16" s="661">
        <v>0</v>
      </c>
      <c r="J16" s="661">
        <v>0</v>
      </c>
      <c r="K16" s="661">
        <v>0</v>
      </c>
      <c r="L16" s="661">
        <v>0</v>
      </c>
      <c r="M16" s="661">
        <v>0</v>
      </c>
      <c r="N16" s="661">
        <v>0</v>
      </c>
      <c r="O16" s="661">
        <v>0</v>
      </c>
      <c r="P16" s="661">
        <v>0</v>
      </c>
      <c r="Q16" s="661">
        <v>0</v>
      </c>
      <c r="R16" s="661">
        <v>0</v>
      </c>
      <c r="S16" s="661">
        <v>0</v>
      </c>
      <c r="T16" s="661">
        <v>0</v>
      </c>
      <c r="U16" s="661">
        <v>0</v>
      </c>
      <c r="V16" s="661">
        <v>0</v>
      </c>
      <c r="W16" s="661">
        <v>0</v>
      </c>
      <c r="X16" s="661">
        <v>0</v>
      </c>
      <c r="Y16" s="661">
        <v>0</v>
      </c>
      <c r="Z16" s="661">
        <v>0</v>
      </c>
      <c r="AA16" s="661">
        <v>0</v>
      </c>
      <c r="AB16" s="661">
        <v>0</v>
      </c>
      <c r="AC16" s="661">
        <v>0</v>
      </c>
      <c r="AD16" s="661">
        <v>0</v>
      </c>
      <c r="AE16" s="661">
        <v>0</v>
      </c>
      <c r="AF16" s="661">
        <v>0</v>
      </c>
      <c r="AG16" s="661">
        <v>0</v>
      </c>
      <c r="AH16" s="661">
        <v>0</v>
      </c>
      <c r="AI16" s="661">
        <v>0</v>
      </c>
      <c r="AJ16" s="661">
        <v>0</v>
      </c>
      <c r="AK16" s="661">
        <v>0</v>
      </c>
      <c r="AL16" s="661">
        <v>0</v>
      </c>
      <c r="AM16" s="661">
        <v>0</v>
      </c>
      <c r="AN16" s="661">
        <v>0</v>
      </c>
      <c r="AO16" s="661">
        <v>0</v>
      </c>
      <c r="AP16" s="661">
        <v>0</v>
      </c>
      <c r="AQ16" s="661">
        <v>0</v>
      </c>
      <c r="AR16" s="661">
        <v>4942.8056315969325</v>
      </c>
      <c r="AS16" s="661">
        <v>5057.3633195357488</v>
      </c>
      <c r="AT16" s="661">
        <v>5246.2140394153603</v>
      </c>
      <c r="AU16" s="661">
        <v>5919.7075055880305</v>
      </c>
      <c r="AV16" s="661">
        <v>7786.8929600168749</v>
      </c>
      <c r="AW16" s="661">
        <v>7999.5439296717186</v>
      </c>
      <c r="AX16" s="661">
        <v>7929.2374245420151</v>
      </c>
      <c r="AY16" s="661">
        <v>7528.9158818181049</v>
      </c>
      <c r="AZ16" s="661">
        <v>7145.1190260631038</v>
      </c>
      <c r="BA16" s="661">
        <v>7067.1294740613557</v>
      </c>
      <c r="BB16" s="661">
        <v>6686.3606206154354</v>
      </c>
      <c r="BC16" s="661">
        <v>6894.6598156278997</v>
      </c>
      <c r="BD16" s="661">
        <v>7394.4301147761253</v>
      </c>
      <c r="BE16" s="661">
        <v>7961.720727243247</v>
      </c>
      <c r="BF16" s="661">
        <v>7783.6936409146729</v>
      </c>
      <c r="BG16" s="661">
        <v>4269.3008417569681</v>
      </c>
      <c r="BH16" s="661">
        <v>212.11188811105959</v>
      </c>
      <c r="BI16" s="661">
        <v>132.01183165694323</v>
      </c>
      <c r="BJ16" s="661">
        <v>134.6403171939335</v>
      </c>
      <c r="BK16" s="661">
        <v>134.34662461171959</v>
      </c>
      <c r="BL16" s="661">
        <v>132.77981412560169</v>
      </c>
      <c r="BM16" s="661">
        <v>139.79242823069555</v>
      </c>
      <c r="BN16" s="661">
        <v>0</v>
      </c>
      <c r="BO16" s="661">
        <v>0</v>
      </c>
      <c r="BP16" s="661">
        <v>0</v>
      </c>
      <c r="BQ16" s="661">
        <v>0</v>
      </c>
      <c r="BR16" s="661">
        <v>0</v>
      </c>
      <c r="BS16" s="661">
        <v>0</v>
      </c>
      <c r="BT16" s="661">
        <v>0</v>
      </c>
      <c r="BU16" s="661">
        <v>0</v>
      </c>
      <c r="BV16" s="661">
        <v>0</v>
      </c>
      <c r="BW16" s="661">
        <v>0</v>
      </c>
      <c r="BX16" s="661">
        <v>0</v>
      </c>
      <c r="BY16" s="661">
        <v>0</v>
      </c>
      <c r="BZ16" s="661">
        <v>0</v>
      </c>
      <c r="CA16" s="661">
        <v>0</v>
      </c>
      <c r="CB16" s="661">
        <v>0</v>
      </c>
      <c r="CC16" s="661">
        <v>0</v>
      </c>
      <c r="CD16" s="661">
        <v>0</v>
      </c>
      <c r="CE16" s="661">
        <v>0</v>
      </c>
      <c r="CF16" s="661">
        <v>0</v>
      </c>
      <c r="CG16" s="662">
        <v>0</v>
      </c>
    </row>
    <row r="17" spans="1:85" s="665" customFormat="1" ht="35.25" customHeight="1" thickBot="1" x14ac:dyDescent="0.3">
      <c r="B17" s="671" t="s">
        <v>909</v>
      </c>
      <c r="C17" s="666"/>
      <c r="D17" s="667">
        <v>0</v>
      </c>
      <c r="E17" s="667">
        <v>0</v>
      </c>
      <c r="F17" s="667">
        <v>0</v>
      </c>
      <c r="G17" s="667">
        <v>0</v>
      </c>
      <c r="H17" s="667">
        <v>0</v>
      </c>
      <c r="I17" s="667">
        <v>0</v>
      </c>
      <c r="J17" s="667">
        <v>0</v>
      </c>
      <c r="K17" s="667">
        <v>0</v>
      </c>
      <c r="L17" s="667">
        <v>0</v>
      </c>
      <c r="M17" s="667">
        <v>0</v>
      </c>
      <c r="N17" s="667">
        <v>0</v>
      </c>
      <c r="O17" s="667">
        <v>0</v>
      </c>
      <c r="P17" s="667">
        <v>0</v>
      </c>
      <c r="Q17" s="667">
        <v>0</v>
      </c>
      <c r="R17" s="667">
        <v>0</v>
      </c>
      <c r="S17" s="667">
        <v>0</v>
      </c>
      <c r="T17" s="667">
        <v>0</v>
      </c>
      <c r="U17" s="667">
        <v>0</v>
      </c>
      <c r="V17" s="667">
        <v>0</v>
      </c>
      <c r="W17" s="667">
        <v>0</v>
      </c>
      <c r="X17" s="667">
        <v>0</v>
      </c>
      <c r="Y17" s="667">
        <v>0</v>
      </c>
      <c r="Z17" s="667">
        <v>0</v>
      </c>
      <c r="AA17" s="667">
        <v>0</v>
      </c>
      <c r="AB17" s="667">
        <v>0</v>
      </c>
      <c r="AC17" s="667">
        <v>0</v>
      </c>
      <c r="AD17" s="667">
        <v>0</v>
      </c>
      <c r="AE17" s="667">
        <v>0</v>
      </c>
      <c r="AF17" s="667">
        <v>0</v>
      </c>
      <c r="AG17" s="667">
        <v>0</v>
      </c>
      <c r="AH17" s="667">
        <v>3397.3290704686397</v>
      </c>
      <c r="AI17" s="667">
        <v>3233.2441684817354</v>
      </c>
      <c r="AJ17" s="667">
        <v>3171.8651189425068</v>
      </c>
      <c r="AK17" s="667">
        <v>3637.616748694023</v>
      </c>
      <c r="AL17" s="667">
        <v>3449.6739841231374</v>
      </c>
      <c r="AM17" s="667">
        <v>3446.9113237718843</v>
      </c>
      <c r="AN17" s="667">
        <v>3931.1162916253247</v>
      </c>
      <c r="AO17" s="667">
        <v>4298.8611522848432</v>
      </c>
      <c r="AP17" s="667">
        <v>4393.659025327187</v>
      </c>
      <c r="AQ17" s="667">
        <v>4482.1610698243621</v>
      </c>
      <c r="AR17" s="667">
        <v>0</v>
      </c>
      <c r="AS17" s="667">
        <v>0</v>
      </c>
      <c r="AT17" s="667">
        <v>0</v>
      </c>
      <c r="AU17" s="667">
        <v>0</v>
      </c>
      <c r="AV17" s="667">
        <v>0</v>
      </c>
      <c r="AW17" s="667">
        <v>0</v>
      </c>
      <c r="AX17" s="667">
        <v>0</v>
      </c>
      <c r="AY17" s="667">
        <v>0</v>
      </c>
      <c r="AZ17" s="667">
        <v>0</v>
      </c>
      <c r="BA17" s="667">
        <v>0</v>
      </c>
      <c r="BB17" s="667">
        <v>0</v>
      </c>
      <c r="BC17" s="667">
        <v>0</v>
      </c>
      <c r="BD17" s="667">
        <v>0</v>
      </c>
      <c r="BE17" s="667">
        <v>0</v>
      </c>
      <c r="BF17" s="667">
        <v>0</v>
      </c>
      <c r="BG17" s="667">
        <v>0</v>
      </c>
      <c r="BH17" s="667">
        <v>0</v>
      </c>
      <c r="BI17" s="667">
        <v>0</v>
      </c>
      <c r="BJ17" s="667">
        <v>0</v>
      </c>
      <c r="BK17" s="667">
        <v>0</v>
      </c>
      <c r="BL17" s="667">
        <v>0</v>
      </c>
      <c r="BM17" s="667">
        <v>0</v>
      </c>
      <c r="BN17" s="667">
        <v>0</v>
      </c>
      <c r="BO17" s="667">
        <v>0</v>
      </c>
      <c r="BP17" s="667">
        <v>0</v>
      </c>
      <c r="BQ17" s="667">
        <v>0</v>
      </c>
      <c r="BR17" s="667">
        <v>0</v>
      </c>
      <c r="BS17" s="667">
        <v>0</v>
      </c>
      <c r="BT17" s="667">
        <v>0</v>
      </c>
      <c r="BU17" s="667">
        <v>0</v>
      </c>
      <c r="BV17" s="667">
        <v>0</v>
      </c>
      <c r="BW17" s="667">
        <v>0</v>
      </c>
      <c r="BX17" s="667">
        <v>0</v>
      </c>
      <c r="BY17" s="667">
        <v>0</v>
      </c>
      <c r="BZ17" s="667">
        <v>0</v>
      </c>
      <c r="CA17" s="667">
        <v>0</v>
      </c>
      <c r="CB17" s="667">
        <v>0</v>
      </c>
      <c r="CC17" s="667">
        <v>0</v>
      </c>
      <c r="CD17" s="667">
        <v>0</v>
      </c>
      <c r="CE17" s="667">
        <v>0</v>
      </c>
      <c r="CF17" s="667">
        <v>0</v>
      </c>
      <c r="CG17" s="668">
        <v>0</v>
      </c>
    </row>
    <row r="18" spans="1:85" ht="39.75" customHeight="1" x14ac:dyDescent="0.35">
      <c r="A18" s="502"/>
      <c r="B18" s="520" t="s">
        <v>911</v>
      </c>
      <c r="C18" s="672"/>
      <c r="D18" s="504" t="s">
        <v>644</v>
      </c>
      <c r="E18" s="504" t="s">
        <v>645</v>
      </c>
      <c r="F18" s="504" t="s">
        <v>646</v>
      </c>
      <c r="G18" s="504" t="s">
        <v>647</v>
      </c>
      <c r="H18" s="504" t="s">
        <v>648</v>
      </c>
      <c r="I18" s="504" t="s">
        <v>649</v>
      </c>
      <c r="J18" s="504" t="s">
        <v>650</v>
      </c>
      <c r="K18" s="504" t="s">
        <v>651</v>
      </c>
      <c r="L18" s="504" t="s">
        <v>652</v>
      </c>
      <c r="M18" s="504" t="s">
        <v>653</v>
      </c>
      <c r="N18" s="504" t="s">
        <v>654</v>
      </c>
      <c r="O18" s="504" t="s">
        <v>655</v>
      </c>
      <c r="P18" s="504" t="s">
        <v>656</v>
      </c>
      <c r="Q18" s="504" t="s">
        <v>657</v>
      </c>
      <c r="R18" s="504" t="s">
        <v>658</v>
      </c>
      <c r="S18" s="504" t="s">
        <v>659</v>
      </c>
      <c r="T18" s="504" t="s">
        <v>660</v>
      </c>
      <c r="U18" s="504" t="s">
        <v>661</v>
      </c>
      <c r="V18" s="504" t="s">
        <v>662</v>
      </c>
      <c r="W18" s="504" t="s">
        <v>663</v>
      </c>
      <c r="X18" s="504" t="s">
        <v>664</v>
      </c>
      <c r="Y18" s="504" t="s">
        <v>665</v>
      </c>
      <c r="Z18" s="504" t="s">
        <v>666</v>
      </c>
      <c r="AA18" s="504" t="s">
        <v>667</v>
      </c>
      <c r="AB18" s="504" t="s">
        <v>668</v>
      </c>
      <c r="AC18" s="504" t="s">
        <v>669</v>
      </c>
      <c r="AD18" s="504" t="s">
        <v>670</v>
      </c>
      <c r="AE18" s="504" t="s">
        <v>671</v>
      </c>
      <c r="AF18" s="504" t="s">
        <v>672</v>
      </c>
      <c r="AG18" s="504" t="s">
        <v>673</v>
      </c>
      <c r="AH18" s="504" t="s">
        <v>674</v>
      </c>
      <c r="AI18" s="504" t="s">
        <v>675</v>
      </c>
      <c r="AJ18" s="504" t="s">
        <v>676</v>
      </c>
      <c r="AK18" s="504" t="s">
        <v>677</v>
      </c>
      <c r="AL18" s="504" t="s">
        <v>678</v>
      </c>
      <c r="AM18" s="504" t="s">
        <v>679</v>
      </c>
      <c r="AN18" s="504" t="s">
        <v>680</v>
      </c>
      <c r="AO18" s="504" t="s">
        <v>681</v>
      </c>
      <c r="AP18" s="504" t="s">
        <v>682</v>
      </c>
      <c r="AQ18" s="504" t="s">
        <v>683</v>
      </c>
      <c r="AR18" s="504" t="s">
        <v>684</v>
      </c>
      <c r="AS18" s="504" t="s">
        <v>685</v>
      </c>
      <c r="AT18" s="504" t="s">
        <v>686</v>
      </c>
      <c r="AU18" s="504" t="s">
        <v>687</v>
      </c>
      <c r="AV18" s="504" t="s">
        <v>688</v>
      </c>
      <c r="AW18" s="504" t="s">
        <v>689</v>
      </c>
      <c r="AX18" s="504" t="s">
        <v>690</v>
      </c>
      <c r="AY18" s="504" t="s">
        <v>691</v>
      </c>
      <c r="AZ18" s="504" t="s">
        <v>692</v>
      </c>
      <c r="BA18" s="504" t="s">
        <v>693</v>
      </c>
      <c r="BB18" s="504" t="s">
        <v>694</v>
      </c>
      <c r="BC18" s="504" t="s">
        <v>695</v>
      </c>
      <c r="BD18" s="504" t="s">
        <v>696</v>
      </c>
      <c r="BE18" s="504" t="s">
        <v>697</v>
      </c>
      <c r="BF18" s="504" t="s">
        <v>698</v>
      </c>
      <c r="BG18" s="504" t="s">
        <v>699</v>
      </c>
      <c r="BH18" s="504" t="s">
        <v>700</v>
      </c>
      <c r="BI18" s="504" t="s">
        <v>701</v>
      </c>
      <c r="BJ18" s="504" t="s">
        <v>702</v>
      </c>
      <c r="BK18" s="504" t="s">
        <v>703</v>
      </c>
      <c r="BL18" s="504" t="s">
        <v>704</v>
      </c>
      <c r="BM18" s="504" t="s">
        <v>705</v>
      </c>
      <c r="BN18" s="504" t="s">
        <v>706</v>
      </c>
      <c r="BO18" s="504" t="s">
        <v>707</v>
      </c>
      <c r="BP18" s="504" t="s">
        <v>708</v>
      </c>
      <c r="BQ18" s="504" t="s">
        <v>709</v>
      </c>
      <c r="BR18" s="504" t="s">
        <v>710</v>
      </c>
      <c r="BS18" s="504" t="s">
        <v>711</v>
      </c>
      <c r="BT18" s="504" t="s">
        <v>712</v>
      </c>
      <c r="BU18" s="504" t="s">
        <v>713</v>
      </c>
      <c r="BV18" s="504" t="s">
        <v>714</v>
      </c>
      <c r="BW18" s="504" t="s">
        <v>715</v>
      </c>
      <c r="BX18" s="504" t="s">
        <v>716</v>
      </c>
      <c r="BY18" s="504" t="s">
        <v>717</v>
      </c>
      <c r="BZ18" s="504" t="s">
        <v>718</v>
      </c>
      <c r="CA18" s="504" t="s">
        <v>719</v>
      </c>
      <c r="CB18" s="504" t="s">
        <v>720</v>
      </c>
      <c r="CC18" s="504" t="s">
        <v>721</v>
      </c>
      <c r="CD18" s="504" t="s">
        <v>722</v>
      </c>
      <c r="CE18" s="504" t="s">
        <v>723</v>
      </c>
      <c r="CF18" s="504" t="s">
        <v>724</v>
      </c>
      <c r="CG18" s="505" t="s">
        <v>725</v>
      </c>
    </row>
    <row r="19" spans="1:85" ht="26.25" customHeight="1" x14ac:dyDescent="0.35">
      <c r="A19" s="519"/>
      <c r="B19" s="107" t="s">
        <v>904</v>
      </c>
      <c r="D19" s="659">
        <v>0</v>
      </c>
      <c r="E19" s="659">
        <v>0</v>
      </c>
      <c r="F19" s="659">
        <v>0</v>
      </c>
      <c r="G19" s="659">
        <v>0</v>
      </c>
      <c r="H19" s="659">
        <v>0</v>
      </c>
      <c r="I19" s="659">
        <v>0</v>
      </c>
      <c r="J19" s="659">
        <v>0</v>
      </c>
      <c r="K19" s="659">
        <v>0</v>
      </c>
      <c r="L19" s="659">
        <v>0</v>
      </c>
      <c r="M19" s="659">
        <v>0</v>
      </c>
      <c r="N19" s="659">
        <v>0</v>
      </c>
      <c r="O19" s="659">
        <v>0</v>
      </c>
      <c r="P19" s="659">
        <v>0</v>
      </c>
      <c r="Q19" s="659">
        <v>0</v>
      </c>
      <c r="R19" s="659">
        <v>0</v>
      </c>
      <c r="S19" s="659">
        <v>0</v>
      </c>
      <c r="T19" s="659">
        <v>0</v>
      </c>
      <c r="U19" s="659">
        <v>0</v>
      </c>
      <c r="V19" s="659">
        <v>0</v>
      </c>
      <c r="W19" s="659">
        <v>0</v>
      </c>
      <c r="X19" s="659">
        <v>0</v>
      </c>
      <c r="Y19" s="659">
        <v>0</v>
      </c>
      <c r="Z19" s="659">
        <v>0</v>
      </c>
      <c r="AA19" s="659">
        <v>0</v>
      </c>
      <c r="AB19" s="659">
        <v>0</v>
      </c>
      <c r="AC19" s="659">
        <v>0</v>
      </c>
      <c r="AD19" s="659">
        <v>0</v>
      </c>
      <c r="AE19" s="659">
        <v>0</v>
      </c>
      <c r="AF19" s="659">
        <v>0</v>
      </c>
      <c r="AG19" s="659">
        <v>0</v>
      </c>
      <c r="AH19" s="659">
        <v>0</v>
      </c>
      <c r="AI19" s="659">
        <v>1723</v>
      </c>
      <c r="AJ19" s="659">
        <v>1694</v>
      </c>
      <c r="AK19" s="659">
        <v>1738</v>
      </c>
      <c r="AL19" s="659">
        <v>1781</v>
      </c>
      <c r="AM19" s="659">
        <v>1651</v>
      </c>
      <c r="AN19" s="659">
        <v>1683</v>
      </c>
      <c r="AO19" s="659">
        <v>1717</v>
      </c>
      <c r="AP19" s="659">
        <v>1722</v>
      </c>
      <c r="AQ19" s="659">
        <v>1727</v>
      </c>
      <c r="AR19" s="659">
        <v>1719</v>
      </c>
      <c r="AS19" s="659">
        <v>1607</v>
      </c>
      <c r="AT19" s="659">
        <v>1675</v>
      </c>
      <c r="AU19" s="659">
        <v>1575</v>
      </c>
      <c r="AV19" s="659">
        <v>1643</v>
      </c>
      <c r="AW19" s="659">
        <v>1736</v>
      </c>
      <c r="AX19" s="659">
        <v>1765</v>
      </c>
      <c r="AY19" s="659">
        <v>1781</v>
      </c>
      <c r="AZ19" s="659">
        <v>1764</v>
      </c>
      <c r="BA19" s="659">
        <v>1705</v>
      </c>
      <c r="BB19" s="659">
        <v>1643</v>
      </c>
      <c r="BC19" s="659">
        <v>1620</v>
      </c>
      <c r="BD19" s="659">
        <v>1671</v>
      </c>
      <c r="BE19" s="659">
        <v>1750</v>
      </c>
      <c r="BF19" s="659">
        <v>1776</v>
      </c>
      <c r="BG19" s="659">
        <v>1979</v>
      </c>
      <c r="BH19" s="659">
        <v>2606</v>
      </c>
      <c r="BI19" s="659">
        <v>2711</v>
      </c>
      <c r="BJ19" s="659">
        <v>2741</v>
      </c>
      <c r="BK19" s="659">
        <v>2744</v>
      </c>
      <c r="BL19" s="659">
        <v>2735</v>
      </c>
      <c r="BM19" s="659">
        <v>2746</v>
      </c>
      <c r="BN19" s="659">
        <v>2718</v>
      </c>
      <c r="BO19" s="659">
        <v>2649</v>
      </c>
      <c r="BP19" s="659">
        <v>2505</v>
      </c>
      <c r="BQ19" s="659">
        <v>2380</v>
      </c>
      <c r="BR19" s="659">
        <v>2228</v>
      </c>
      <c r="BS19" s="659">
        <v>2098</v>
      </c>
      <c r="BT19" s="659">
        <v>1903</v>
      </c>
      <c r="BU19" s="659">
        <v>1792</v>
      </c>
      <c r="BV19" s="659">
        <v>1654</v>
      </c>
      <c r="BW19" s="659">
        <v>1563</v>
      </c>
      <c r="BX19" s="659">
        <v>1480</v>
      </c>
      <c r="BY19" s="659">
        <v>1410</v>
      </c>
      <c r="BZ19" s="659">
        <v>1374</v>
      </c>
      <c r="CA19" s="659">
        <v>1348</v>
      </c>
      <c r="CB19" s="659">
        <v>1427</v>
      </c>
      <c r="CC19" s="659">
        <v>1395</v>
      </c>
      <c r="CD19" s="659">
        <v>1339</v>
      </c>
      <c r="CE19" s="659">
        <v>1276</v>
      </c>
      <c r="CF19" s="659">
        <v>1248</v>
      </c>
      <c r="CG19" s="670">
        <v>1252</v>
      </c>
    </row>
    <row r="20" spans="1:85" ht="26.25" customHeight="1" x14ac:dyDescent="0.35">
      <c r="A20" s="510"/>
      <c r="B20" s="62" t="s">
        <v>33</v>
      </c>
      <c r="D20" s="661"/>
      <c r="E20" s="661"/>
      <c r="F20" s="661"/>
      <c r="G20" s="661"/>
      <c r="H20" s="661"/>
      <c r="I20" s="661"/>
      <c r="J20" s="661"/>
      <c r="K20" s="661"/>
      <c r="L20" s="661"/>
      <c r="M20" s="661"/>
      <c r="N20" s="661"/>
      <c r="O20" s="661"/>
      <c r="P20" s="661"/>
      <c r="Q20" s="661"/>
      <c r="R20" s="661"/>
      <c r="S20" s="661"/>
      <c r="T20" s="661"/>
      <c r="U20" s="661"/>
      <c r="V20" s="661"/>
      <c r="W20" s="661"/>
      <c r="X20" s="661"/>
      <c r="Y20" s="661"/>
      <c r="Z20" s="661"/>
      <c r="AA20" s="661"/>
      <c r="AB20" s="661"/>
      <c r="AC20" s="661"/>
      <c r="AD20" s="661"/>
      <c r="AE20" s="661"/>
      <c r="AF20" s="661"/>
      <c r="AG20" s="661"/>
      <c r="AH20" s="661"/>
      <c r="AI20" s="661"/>
      <c r="AJ20" s="661"/>
      <c r="AK20" s="661"/>
      <c r="AL20" s="661"/>
      <c r="AM20" s="661"/>
      <c r="AN20" s="661"/>
      <c r="AO20" s="661"/>
      <c r="AP20" s="661"/>
      <c r="AQ20" s="661"/>
      <c r="AR20" s="661"/>
      <c r="AS20" s="661"/>
      <c r="AT20" s="661"/>
      <c r="AU20" s="661"/>
      <c r="AV20" s="661"/>
      <c r="AW20" s="661"/>
      <c r="AX20" s="661"/>
      <c r="AY20" s="661"/>
      <c r="AZ20" s="661"/>
      <c r="BA20" s="661"/>
      <c r="BB20" s="661"/>
      <c r="BC20" s="661"/>
      <c r="BD20" s="661"/>
      <c r="BE20" s="661"/>
      <c r="BF20" s="661"/>
      <c r="BG20" s="661">
        <v>1979</v>
      </c>
      <c r="BH20" s="661">
        <v>2594</v>
      </c>
      <c r="BI20" s="661">
        <v>2700</v>
      </c>
      <c r="BJ20" s="661">
        <v>2729</v>
      </c>
      <c r="BK20" s="661">
        <v>2732</v>
      </c>
      <c r="BL20" s="661">
        <v>2724</v>
      </c>
      <c r="BM20" s="661">
        <v>2736</v>
      </c>
      <c r="BN20" s="661">
        <v>2718</v>
      </c>
      <c r="BO20" s="661">
        <v>2649</v>
      </c>
      <c r="BP20" s="661">
        <v>2505</v>
      </c>
      <c r="BQ20" s="661">
        <v>2380</v>
      </c>
      <c r="BR20" s="661">
        <v>2228</v>
      </c>
      <c r="BS20" s="661">
        <v>2098</v>
      </c>
      <c r="BT20" s="661">
        <v>1903</v>
      </c>
      <c r="BU20" s="661">
        <v>1792</v>
      </c>
      <c r="BV20" s="661">
        <v>1654</v>
      </c>
      <c r="BW20" s="661">
        <v>1563</v>
      </c>
      <c r="BX20" s="661">
        <v>1480</v>
      </c>
      <c r="BY20" s="661">
        <v>1410</v>
      </c>
      <c r="BZ20" s="661">
        <v>1374</v>
      </c>
      <c r="CA20" s="661">
        <v>1348</v>
      </c>
      <c r="CB20" s="661">
        <v>1427</v>
      </c>
      <c r="CC20" s="661">
        <v>1395</v>
      </c>
      <c r="CD20" s="661">
        <v>1339</v>
      </c>
      <c r="CE20" s="661">
        <v>1276</v>
      </c>
      <c r="CF20" s="661">
        <v>1248</v>
      </c>
      <c r="CG20" s="662">
        <v>1252</v>
      </c>
    </row>
    <row r="21" spans="1:85" x14ac:dyDescent="0.35">
      <c r="B21" s="201" t="s">
        <v>912</v>
      </c>
      <c r="D21" s="661"/>
      <c r="E21" s="661"/>
      <c r="F21" s="661"/>
      <c r="G21" s="661"/>
      <c r="H21" s="661"/>
      <c r="I21" s="661"/>
      <c r="J21" s="661"/>
      <c r="K21" s="661"/>
      <c r="L21" s="661"/>
      <c r="M21" s="661"/>
      <c r="N21" s="661"/>
      <c r="O21" s="661"/>
      <c r="P21" s="661"/>
      <c r="Q21" s="661"/>
      <c r="R21" s="661"/>
      <c r="S21" s="661"/>
      <c r="T21" s="661"/>
      <c r="U21" s="661"/>
      <c r="V21" s="661"/>
      <c r="W21" s="661"/>
      <c r="X21" s="661"/>
      <c r="Y21" s="661"/>
      <c r="Z21" s="661"/>
      <c r="AA21" s="661"/>
      <c r="AB21" s="661"/>
      <c r="AC21" s="661"/>
      <c r="AD21" s="661"/>
      <c r="AE21" s="661"/>
      <c r="AF21" s="661"/>
      <c r="AG21" s="661"/>
      <c r="AH21" s="661"/>
      <c r="AI21" s="661"/>
      <c r="AJ21" s="661"/>
      <c r="AK21" s="661"/>
      <c r="AL21" s="661"/>
      <c r="AM21" s="661"/>
      <c r="AN21" s="661"/>
      <c r="AO21" s="661"/>
      <c r="AP21" s="661"/>
      <c r="AQ21" s="661"/>
      <c r="AR21" s="661"/>
      <c r="AS21" s="661"/>
      <c r="AT21" s="661"/>
      <c r="AU21" s="661"/>
      <c r="AV21" s="661"/>
      <c r="AW21" s="661"/>
      <c r="AX21" s="661"/>
      <c r="AY21" s="661"/>
      <c r="AZ21" s="661"/>
      <c r="BA21" s="661"/>
      <c r="BB21" s="661"/>
      <c r="BC21" s="661"/>
      <c r="BD21" s="661"/>
      <c r="BE21" s="661"/>
      <c r="BF21" s="661"/>
      <c r="BG21" s="661">
        <v>1259</v>
      </c>
      <c r="BH21" s="661">
        <v>752</v>
      </c>
      <c r="BI21" s="661">
        <v>773</v>
      </c>
      <c r="BJ21" s="661">
        <v>790</v>
      </c>
      <c r="BK21" s="661">
        <v>827</v>
      </c>
      <c r="BL21" s="661">
        <v>897</v>
      </c>
      <c r="BM21" s="661">
        <v>942</v>
      </c>
      <c r="BN21" s="661">
        <v>951</v>
      </c>
      <c r="BO21" s="661">
        <v>958</v>
      </c>
      <c r="BP21" s="661">
        <v>1002</v>
      </c>
      <c r="BQ21" s="661">
        <v>967</v>
      </c>
      <c r="BR21" s="661">
        <v>947</v>
      </c>
      <c r="BS21" s="661">
        <v>946</v>
      </c>
      <c r="BT21" s="661">
        <v>918</v>
      </c>
      <c r="BU21" s="661">
        <v>884</v>
      </c>
      <c r="BV21" s="661">
        <v>803</v>
      </c>
      <c r="BW21" s="661">
        <v>776</v>
      </c>
      <c r="BX21" s="661">
        <v>752</v>
      </c>
      <c r="BY21" s="661">
        <v>727</v>
      </c>
      <c r="BZ21" s="661">
        <v>727</v>
      </c>
      <c r="CA21" s="661">
        <v>742</v>
      </c>
      <c r="CB21" s="661">
        <v>812</v>
      </c>
      <c r="CC21" s="661">
        <v>821</v>
      </c>
      <c r="CD21" s="661">
        <v>811</v>
      </c>
      <c r="CE21" s="661">
        <v>780</v>
      </c>
      <c r="CF21" s="661">
        <v>772</v>
      </c>
      <c r="CG21" s="662">
        <v>782</v>
      </c>
    </row>
    <row r="22" spans="1:85" x14ac:dyDescent="0.35">
      <c r="B22" s="201" t="s">
        <v>913</v>
      </c>
      <c r="D22" s="661"/>
      <c r="E22" s="661"/>
      <c r="F22" s="661"/>
      <c r="G22" s="661"/>
      <c r="H22" s="661"/>
      <c r="I22" s="661"/>
      <c r="J22" s="661"/>
      <c r="K22" s="661"/>
      <c r="L22" s="661"/>
      <c r="M22" s="661"/>
      <c r="N22" s="661"/>
      <c r="O22" s="661"/>
      <c r="P22" s="661"/>
      <c r="Q22" s="661"/>
      <c r="R22" s="661"/>
      <c r="S22" s="661"/>
      <c r="T22" s="661"/>
      <c r="U22" s="661"/>
      <c r="V22" s="661"/>
      <c r="W22" s="661"/>
      <c r="X22" s="661"/>
      <c r="Y22" s="661"/>
      <c r="Z22" s="661"/>
      <c r="AA22" s="661"/>
      <c r="AB22" s="661"/>
      <c r="AC22" s="661"/>
      <c r="AD22" s="661"/>
      <c r="AE22" s="661"/>
      <c r="AF22" s="661"/>
      <c r="AG22" s="661"/>
      <c r="AH22" s="661"/>
      <c r="AI22" s="661"/>
      <c r="AJ22" s="661"/>
      <c r="AK22" s="661"/>
      <c r="AL22" s="661"/>
      <c r="AM22" s="661"/>
      <c r="AN22" s="661"/>
      <c r="AO22" s="661"/>
      <c r="AP22" s="661"/>
      <c r="AQ22" s="661"/>
      <c r="AR22" s="661"/>
      <c r="AS22" s="661"/>
      <c r="AT22" s="661"/>
      <c r="AU22" s="661"/>
      <c r="AV22" s="661"/>
      <c r="AW22" s="661"/>
      <c r="AX22" s="661"/>
      <c r="AY22" s="661"/>
      <c r="AZ22" s="661"/>
      <c r="BA22" s="661"/>
      <c r="BB22" s="661"/>
      <c r="BC22" s="661"/>
      <c r="BD22" s="661"/>
      <c r="BE22" s="661"/>
      <c r="BF22" s="661"/>
      <c r="BG22" s="661">
        <v>577</v>
      </c>
      <c r="BH22" s="661">
        <v>1295</v>
      </c>
      <c r="BI22" s="661">
        <v>1321</v>
      </c>
      <c r="BJ22" s="661">
        <v>1333</v>
      </c>
      <c r="BK22" s="661">
        <v>1307</v>
      </c>
      <c r="BL22" s="661">
        <v>1234</v>
      </c>
      <c r="BM22" s="661">
        <v>1205</v>
      </c>
      <c r="BN22" s="661">
        <v>1186</v>
      </c>
      <c r="BO22" s="661">
        <v>1108</v>
      </c>
      <c r="BP22" s="661">
        <v>948</v>
      </c>
      <c r="BQ22" s="661">
        <v>885</v>
      </c>
      <c r="BR22" s="661">
        <v>802</v>
      </c>
      <c r="BS22" s="661">
        <v>723</v>
      </c>
      <c r="BT22" s="661">
        <v>646</v>
      </c>
      <c r="BU22" s="661">
        <v>599</v>
      </c>
      <c r="BV22" s="661">
        <v>568</v>
      </c>
      <c r="BW22" s="661">
        <v>533</v>
      </c>
      <c r="BX22" s="661">
        <v>500</v>
      </c>
      <c r="BY22" s="661">
        <v>470</v>
      </c>
      <c r="BZ22" s="661">
        <v>448</v>
      </c>
      <c r="CA22" s="661">
        <v>411</v>
      </c>
      <c r="CB22" s="661">
        <v>425</v>
      </c>
      <c r="CC22" s="661">
        <v>401</v>
      </c>
      <c r="CD22" s="661">
        <v>371</v>
      </c>
      <c r="CE22" s="661">
        <v>344</v>
      </c>
      <c r="CF22" s="661">
        <v>325</v>
      </c>
      <c r="CG22" s="662">
        <v>314</v>
      </c>
    </row>
    <row r="23" spans="1:85" x14ac:dyDescent="0.35">
      <c r="A23" s="439"/>
      <c r="B23" s="201" t="s">
        <v>914</v>
      </c>
      <c r="D23" s="661"/>
      <c r="E23" s="661"/>
      <c r="F23" s="661"/>
      <c r="G23" s="661"/>
      <c r="H23" s="661"/>
      <c r="I23" s="661"/>
      <c r="J23" s="661"/>
      <c r="K23" s="661"/>
      <c r="L23" s="661"/>
      <c r="M23" s="661"/>
      <c r="N23" s="661"/>
      <c r="O23" s="661"/>
      <c r="P23" s="661"/>
      <c r="Q23" s="661"/>
      <c r="R23" s="661"/>
      <c r="S23" s="661"/>
      <c r="T23" s="661"/>
      <c r="U23" s="661"/>
      <c r="V23" s="661"/>
      <c r="W23" s="661"/>
      <c r="X23" s="661"/>
      <c r="Y23" s="661"/>
      <c r="Z23" s="661"/>
      <c r="AA23" s="661"/>
      <c r="AB23" s="661"/>
      <c r="AC23" s="661"/>
      <c r="AD23" s="661"/>
      <c r="AE23" s="661"/>
      <c r="AF23" s="661"/>
      <c r="AG23" s="661"/>
      <c r="AH23" s="661"/>
      <c r="AI23" s="661"/>
      <c r="AJ23" s="661"/>
      <c r="AK23" s="661"/>
      <c r="AL23" s="661"/>
      <c r="AM23" s="661"/>
      <c r="AN23" s="661"/>
      <c r="AO23" s="661"/>
      <c r="AP23" s="661"/>
      <c r="AQ23" s="661"/>
      <c r="AR23" s="661"/>
      <c r="AS23" s="661"/>
      <c r="AT23" s="661"/>
      <c r="AU23" s="661"/>
      <c r="AV23" s="661"/>
      <c r="AW23" s="661"/>
      <c r="AX23" s="661"/>
      <c r="AY23" s="661"/>
      <c r="AZ23" s="661"/>
      <c r="BA23" s="661"/>
      <c r="BB23" s="661"/>
      <c r="BC23" s="661"/>
      <c r="BD23" s="661"/>
      <c r="BE23" s="661"/>
      <c r="BF23" s="661"/>
      <c r="BG23" s="661">
        <v>143</v>
      </c>
      <c r="BH23" s="661">
        <v>547</v>
      </c>
      <c r="BI23" s="661">
        <v>606</v>
      </c>
      <c r="BJ23" s="661">
        <v>606</v>
      </c>
      <c r="BK23" s="661">
        <v>598</v>
      </c>
      <c r="BL23" s="661">
        <v>594</v>
      </c>
      <c r="BM23" s="661">
        <v>589</v>
      </c>
      <c r="BN23" s="661">
        <v>581</v>
      </c>
      <c r="BO23" s="661">
        <v>583</v>
      </c>
      <c r="BP23" s="661">
        <v>555</v>
      </c>
      <c r="BQ23" s="661">
        <v>528</v>
      </c>
      <c r="BR23" s="661">
        <v>478</v>
      </c>
      <c r="BS23" s="661">
        <v>429</v>
      </c>
      <c r="BT23" s="661">
        <v>339</v>
      </c>
      <c r="BU23" s="661">
        <v>309</v>
      </c>
      <c r="BV23" s="661">
        <v>282</v>
      </c>
      <c r="BW23" s="661">
        <v>254</v>
      </c>
      <c r="BX23" s="661">
        <v>228</v>
      </c>
      <c r="BY23" s="661">
        <v>213</v>
      </c>
      <c r="BZ23" s="661">
        <v>199</v>
      </c>
      <c r="CA23" s="661">
        <v>195</v>
      </c>
      <c r="CB23" s="661">
        <v>190</v>
      </c>
      <c r="CC23" s="661">
        <v>173</v>
      </c>
      <c r="CD23" s="661">
        <v>157</v>
      </c>
      <c r="CE23" s="661">
        <v>151</v>
      </c>
      <c r="CF23" s="661">
        <v>151</v>
      </c>
      <c r="CG23" s="662">
        <v>156</v>
      </c>
    </row>
    <row r="24" spans="1:85" ht="30" customHeight="1" x14ac:dyDescent="0.35">
      <c r="B24" s="643" t="s">
        <v>908</v>
      </c>
      <c r="D24" s="661">
        <v>0</v>
      </c>
      <c r="E24" s="661">
        <v>0</v>
      </c>
      <c r="F24" s="661">
        <v>0</v>
      </c>
      <c r="G24" s="661">
        <v>0</v>
      </c>
      <c r="H24" s="661">
        <v>0</v>
      </c>
      <c r="I24" s="661">
        <v>0</v>
      </c>
      <c r="J24" s="661">
        <v>0</v>
      </c>
      <c r="K24" s="661">
        <v>0</v>
      </c>
      <c r="L24" s="661">
        <v>0</v>
      </c>
      <c r="M24" s="661">
        <v>0</v>
      </c>
      <c r="N24" s="661">
        <v>0</v>
      </c>
      <c r="O24" s="661">
        <v>0</v>
      </c>
      <c r="P24" s="661">
        <v>0</v>
      </c>
      <c r="Q24" s="661">
        <v>0</v>
      </c>
      <c r="R24" s="661">
        <v>0</v>
      </c>
      <c r="S24" s="661">
        <v>0</v>
      </c>
      <c r="T24" s="661">
        <v>0</v>
      </c>
      <c r="U24" s="661">
        <v>0</v>
      </c>
      <c r="V24" s="661">
        <v>0</v>
      </c>
      <c r="W24" s="661">
        <v>0</v>
      </c>
      <c r="X24" s="661">
        <v>0</v>
      </c>
      <c r="Y24" s="661">
        <v>0</v>
      </c>
      <c r="Z24" s="661">
        <v>0</v>
      </c>
      <c r="AA24" s="661">
        <v>0</v>
      </c>
      <c r="AB24" s="661">
        <v>0</v>
      </c>
      <c r="AC24" s="661">
        <v>0</v>
      </c>
      <c r="AD24" s="661">
        <v>0</v>
      </c>
      <c r="AE24" s="661">
        <v>0</v>
      </c>
      <c r="AF24" s="661">
        <v>0</v>
      </c>
      <c r="AG24" s="661">
        <v>0</v>
      </c>
      <c r="AH24" s="661">
        <v>0</v>
      </c>
      <c r="AI24" s="661">
        <v>0</v>
      </c>
      <c r="AJ24" s="661">
        <v>0</v>
      </c>
      <c r="AK24" s="661">
        <v>0</v>
      </c>
      <c r="AL24" s="661">
        <v>0</v>
      </c>
      <c r="AM24" s="661">
        <v>0</v>
      </c>
      <c r="AN24" s="661">
        <v>0</v>
      </c>
      <c r="AO24" s="661">
        <v>0</v>
      </c>
      <c r="AP24" s="661">
        <v>0</v>
      </c>
      <c r="AQ24" s="661">
        <v>0</v>
      </c>
      <c r="AR24" s="661">
        <v>1719</v>
      </c>
      <c r="AS24" s="661">
        <v>1607</v>
      </c>
      <c r="AT24" s="661">
        <v>1675</v>
      </c>
      <c r="AU24" s="661">
        <v>1575</v>
      </c>
      <c r="AV24" s="661">
        <v>1643</v>
      </c>
      <c r="AW24" s="661">
        <v>1736</v>
      </c>
      <c r="AX24" s="661">
        <v>1765</v>
      </c>
      <c r="AY24" s="661">
        <v>1781</v>
      </c>
      <c r="AZ24" s="661">
        <v>1764</v>
      </c>
      <c r="BA24" s="661">
        <v>1705</v>
      </c>
      <c r="BB24" s="661">
        <v>1643</v>
      </c>
      <c r="BC24" s="661">
        <v>1620</v>
      </c>
      <c r="BD24" s="661">
        <v>1671</v>
      </c>
      <c r="BE24" s="661">
        <v>1750</v>
      </c>
      <c r="BF24" s="661">
        <v>1776</v>
      </c>
      <c r="BG24" s="661">
        <v>911</v>
      </c>
      <c r="BH24" s="661">
        <v>12</v>
      </c>
      <c r="BI24" s="661">
        <v>11</v>
      </c>
      <c r="BJ24" s="661">
        <v>12</v>
      </c>
      <c r="BK24" s="661">
        <v>12</v>
      </c>
      <c r="BL24" s="661">
        <v>11</v>
      </c>
      <c r="BM24" s="661">
        <v>10</v>
      </c>
      <c r="BN24" s="661">
        <v>0</v>
      </c>
      <c r="BO24" s="661">
        <v>0</v>
      </c>
      <c r="BP24" s="661">
        <v>0</v>
      </c>
      <c r="BQ24" s="661">
        <v>0</v>
      </c>
      <c r="BR24" s="661">
        <v>0</v>
      </c>
      <c r="BS24" s="661">
        <v>0</v>
      </c>
      <c r="BT24" s="661">
        <v>0</v>
      </c>
      <c r="BU24" s="661">
        <v>0</v>
      </c>
      <c r="BV24" s="661">
        <v>0</v>
      </c>
      <c r="BW24" s="661">
        <v>0</v>
      </c>
      <c r="BX24" s="661">
        <v>0</v>
      </c>
      <c r="BY24" s="661">
        <v>0</v>
      </c>
      <c r="BZ24" s="661">
        <v>0</v>
      </c>
      <c r="CA24" s="661">
        <v>0</v>
      </c>
      <c r="CB24" s="661">
        <v>0</v>
      </c>
      <c r="CC24" s="661">
        <v>0</v>
      </c>
      <c r="CD24" s="661">
        <v>0</v>
      </c>
      <c r="CE24" s="661">
        <v>0</v>
      </c>
      <c r="CF24" s="661">
        <v>0</v>
      </c>
      <c r="CG24" s="662">
        <v>0</v>
      </c>
    </row>
    <row r="25" spans="1:85" ht="30" customHeight="1" x14ac:dyDescent="0.35">
      <c r="B25" s="643" t="s">
        <v>909</v>
      </c>
      <c r="D25" s="661">
        <v>0</v>
      </c>
      <c r="E25" s="661">
        <v>0</v>
      </c>
      <c r="F25" s="661">
        <v>0</v>
      </c>
      <c r="G25" s="661">
        <v>0</v>
      </c>
      <c r="H25" s="661">
        <v>0</v>
      </c>
      <c r="I25" s="661">
        <v>0</v>
      </c>
      <c r="J25" s="661">
        <v>0</v>
      </c>
      <c r="K25" s="661">
        <v>0</v>
      </c>
      <c r="L25" s="661">
        <v>0</v>
      </c>
      <c r="M25" s="661">
        <v>0</v>
      </c>
      <c r="N25" s="661">
        <v>0</v>
      </c>
      <c r="O25" s="661">
        <v>0</v>
      </c>
      <c r="P25" s="661">
        <v>0</v>
      </c>
      <c r="Q25" s="661">
        <v>0</v>
      </c>
      <c r="R25" s="661">
        <v>0</v>
      </c>
      <c r="S25" s="661">
        <v>0</v>
      </c>
      <c r="T25" s="661">
        <v>0</v>
      </c>
      <c r="U25" s="661">
        <v>0</v>
      </c>
      <c r="V25" s="661">
        <v>0</v>
      </c>
      <c r="W25" s="661">
        <v>0</v>
      </c>
      <c r="X25" s="661">
        <v>0</v>
      </c>
      <c r="Y25" s="661">
        <v>0</v>
      </c>
      <c r="Z25" s="661">
        <v>0</v>
      </c>
      <c r="AA25" s="661">
        <v>0</v>
      </c>
      <c r="AB25" s="661">
        <v>0</v>
      </c>
      <c r="AC25" s="661">
        <v>0</v>
      </c>
      <c r="AD25" s="661">
        <v>0</v>
      </c>
      <c r="AE25" s="661">
        <v>0</v>
      </c>
      <c r="AF25" s="661">
        <v>0</v>
      </c>
      <c r="AG25" s="661">
        <v>0</v>
      </c>
      <c r="AH25" s="661">
        <v>0</v>
      </c>
      <c r="AI25" s="661">
        <v>1723</v>
      </c>
      <c r="AJ25" s="661">
        <v>1694</v>
      </c>
      <c r="AK25" s="661">
        <v>1738</v>
      </c>
      <c r="AL25" s="661">
        <v>1781</v>
      </c>
      <c r="AM25" s="661">
        <v>1651</v>
      </c>
      <c r="AN25" s="661">
        <v>1683</v>
      </c>
      <c r="AO25" s="661">
        <v>1717</v>
      </c>
      <c r="AP25" s="661">
        <v>1722</v>
      </c>
      <c r="AQ25" s="661">
        <v>1727</v>
      </c>
      <c r="AR25" s="661">
        <v>0</v>
      </c>
      <c r="AS25" s="661">
        <v>0</v>
      </c>
      <c r="AT25" s="661">
        <v>0</v>
      </c>
      <c r="AU25" s="661">
        <v>0</v>
      </c>
      <c r="AV25" s="661">
        <v>0</v>
      </c>
      <c r="AW25" s="661">
        <v>0</v>
      </c>
      <c r="AX25" s="661">
        <v>0</v>
      </c>
      <c r="AY25" s="661">
        <v>0</v>
      </c>
      <c r="AZ25" s="661">
        <v>0</v>
      </c>
      <c r="BA25" s="661">
        <v>0</v>
      </c>
      <c r="BB25" s="661">
        <v>0</v>
      </c>
      <c r="BC25" s="661">
        <v>0</v>
      </c>
      <c r="BD25" s="661">
        <v>0</v>
      </c>
      <c r="BE25" s="661">
        <v>0</v>
      </c>
      <c r="BF25" s="661">
        <v>0</v>
      </c>
      <c r="BG25" s="661">
        <v>0</v>
      </c>
      <c r="BH25" s="661">
        <v>0</v>
      </c>
      <c r="BI25" s="661">
        <v>0</v>
      </c>
      <c r="BJ25" s="661">
        <v>0</v>
      </c>
      <c r="BK25" s="661">
        <v>0</v>
      </c>
      <c r="BL25" s="661">
        <v>0</v>
      </c>
      <c r="BM25" s="661">
        <v>0</v>
      </c>
      <c r="BN25" s="661">
        <v>0</v>
      </c>
      <c r="BO25" s="661">
        <v>0</v>
      </c>
      <c r="BP25" s="661">
        <v>0</v>
      </c>
      <c r="BQ25" s="661">
        <v>0</v>
      </c>
      <c r="BR25" s="661">
        <v>0</v>
      </c>
      <c r="BS25" s="661">
        <v>0</v>
      </c>
      <c r="BT25" s="661">
        <v>0</v>
      </c>
      <c r="BU25" s="661">
        <v>0</v>
      </c>
      <c r="BV25" s="661">
        <v>0</v>
      </c>
      <c r="BW25" s="661">
        <v>0</v>
      </c>
      <c r="BX25" s="661">
        <v>0</v>
      </c>
      <c r="BY25" s="661">
        <v>0</v>
      </c>
      <c r="BZ25" s="661">
        <v>0</v>
      </c>
      <c r="CA25" s="661">
        <v>0</v>
      </c>
      <c r="CB25" s="661">
        <v>0</v>
      </c>
      <c r="CC25" s="661">
        <v>0</v>
      </c>
      <c r="CD25" s="661">
        <v>0</v>
      </c>
      <c r="CE25" s="661">
        <v>0</v>
      </c>
      <c r="CF25" s="661">
        <v>0</v>
      </c>
      <c r="CG25" s="662">
        <v>0</v>
      </c>
    </row>
    <row r="26" spans="1:85" ht="15.75" customHeight="1" thickBot="1" x14ac:dyDescent="0.4">
      <c r="A26" s="673"/>
      <c r="B26" s="607"/>
      <c r="C26" s="513"/>
      <c r="D26" s="674"/>
      <c r="E26" s="674"/>
      <c r="F26" s="674"/>
      <c r="G26" s="674"/>
      <c r="H26" s="674"/>
      <c r="I26" s="674"/>
      <c r="J26" s="674"/>
      <c r="K26" s="674"/>
      <c r="L26" s="674"/>
      <c r="M26" s="674"/>
      <c r="N26" s="674"/>
      <c r="O26" s="674"/>
      <c r="P26" s="674"/>
      <c r="Q26" s="674"/>
      <c r="R26" s="674"/>
      <c r="S26" s="674"/>
      <c r="T26" s="674"/>
      <c r="U26" s="674"/>
      <c r="V26" s="674"/>
      <c r="W26" s="674"/>
      <c r="X26" s="674"/>
      <c r="Y26" s="674"/>
      <c r="Z26" s="674"/>
      <c r="AA26" s="674"/>
      <c r="AB26" s="674"/>
      <c r="AC26" s="674"/>
      <c r="AD26" s="674"/>
      <c r="AE26" s="674"/>
      <c r="AF26" s="674"/>
      <c r="AG26" s="674"/>
      <c r="AH26" s="674"/>
      <c r="AI26" s="674"/>
      <c r="AJ26" s="674"/>
      <c r="AK26" s="674"/>
      <c r="AL26" s="674"/>
      <c r="AM26" s="674"/>
      <c r="AN26" s="674"/>
      <c r="AO26" s="674"/>
      <c r="AP26" s="674"/>
      <c r="AQ26" s="674"/>
      <c r="AR26" s="674"/>
      <c r="AS26" s="674"/>
      <c r="AT26" s="674"/>
      <c r="AU26" s="674"/>
      <c r="AV26" s="674"/>
      <c r="AW26" s="674"/>
      <c r="AX26" s="674"/>
      <c r="AY26" s="674"/>
      <c r="AZ26" s="674"/>
      <c r="BA26" s="674"/>
      <c r="BB26" s="674"/>
      <c r="BC26" s="674"/>
      <c r="BD26" s="674"/>
      <c r="BE26" s="674"/>
      <c r="BF26" s="674"/>
      <c r="BG26" s="674"/>
      <c r="BH26" s="674"/>
      <c r="BI26" s="674"/>
      <c r="BJ26" s="674"/>
      <c r="BK26" s="674"/>
      <c r="BL26" s="674"/>
      <c r="BM26" s="674"/>
      <c r="BN26" s="674"/>
      <c r="BO26" s="674"/>
      <c r="BP26" s="674"/>
      <c r="BQ26" s="674"/>
      <c r="BR26" s="674"/>
      <c r="BS26" s="674"/>
      <c r="BT26" s="674"/>
      <c r="BU26" s="674"/>
      <c r="BV26" s="674"/>
      <c r="BW26" s="674"/>
      <c r="BX26" s="674"/>
      <c r="BY26" s="674"/>
      <c r="BZ26" s="674"/>
      <c r="CA26" s="674"/>
      <c r="CB26" s="674"/>
      <c r="CC26" s="674"/>
      <c r="CD26" s="674"/>
      <c r="CE26" s="674"/>
      <c r="CF26" s="674"/>
      <c r="CG26" s="675"/>
    </row>
  </sheetData>
  <hyperlinks>
    <hyperlink ref="B1" location="Notes!A1" display="Information relating to this table can be found in the 'Notes' tab" xr:uid="{2358E40D-1F7E-4C1E-8B2D-29F2B6C58176}"/>
    <hyperlink ref="A1" location="Contents!A1" display="Contents page" xr:uid="{952EE708-DDE8-4979-8407-3FF2704E88A0}"/>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85BF-2F2D-41A2-95B7-0A8931029C05}">
  <dimension ref="A1:CG53"/>
  <sheetViews>
    <sheetView zoomScale="70" zoomScaleNormal="70" workbookViewId="0">
      <pane xSplit="2" topLeftCell="C1" activePane="topRight" state="frozen"/>
      <selection activeCell="B1" sqref="A1:B1"/>
      <selection pane="topRight"/>
    </sheetView>
  </sheetViews>
  <sheetFormatPr defaultColWidth="9" defaultRowHeight="15.5" x14ac:dyDescent="0.35"/>
  <cols>
    <col min="1" max="1" width="23" style="436" bestFit="1" customWidth="1"/>
    <col min="2" max="2" width="75.54296875" style="436" customWidth="1"/>
    <col min="3" max="3" width="25.54296875" style="436" customWidth="1"/>
    <col min="4" max="75" width="12.54296875" style="475" customWidth="1"/>
    <col min="76" max="84" width="12.54296875" style="439" customWidth="1"/>
    <col min="85" max="85" width="10.54296875" style="439" customWidth="1"/>
    <col min="86" max="16384" width="9" style="439"/>
  </cols>
  <sheetData>
    <row r="1" spans="1:85" s="437" customFormat="1" ht="25.5" customHeight="1" thickBot="1" x14ac:dyDescent="0.3">
      <c r="A1" s="32" t="s">
        <v>46</v>
      </c>
      <c r="B1" s="114" t="s">
        <v>208</v>
      </c>
      <c r="C1" s="115"/>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76"/>
      <c r="BW1" s="476"/>
      <c r="BX1" s="476"/>
    </row>
    <row r="2" spans="1:85" ht="15.75" customHeight="1" x14ac:dyDescent="0.35">
      <c r="A2" s="36" t="s">
        <v>209</v>
      </c>
      <c r="B2" s="37" t="s">
        <v>915</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4" customHeight="1" x14ac:dyDescent="0.35">
      <c r="A4" s="676"/>
      <c r="B4" s="677" t="s">
        <v>260</v>
      </c>
      <c r="C4" s="107"/>
      <c r="D4" s="678"/>
      <c r="E4" s="678"/>
      <c r="F4" s="678"/>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f t="shared" ref="AQ4:CG4" si="0">AQ5+AQ9</f>
        <v>28.981999999999999</v>
      </c>
      <c r="AR4" s="678">
        <f t="shared" si="0"/>
        <v>152.04351</v>
      </c>
      <c r="AS4" s="678">
        <f t="shared" si="0"/>
        <v>131.50648100000001</v>
      </c>
      <c r="AT4" s="678">
        <f t="shared" si="0"/>
        <v>155</v>
      </c>
      <c r="AU4" s="678">
        <f t="shared" si="0"/>
        <v>210.18</v>
      </c>
      <c r="AV4" s="678">
        <f t="shared" si="0"/>
        <v>211.578</v>
      </c>
      <c r="AW4" s="678">
        <f t="shared" si="0"/>
        <v>234.45600000000002</v>
      </c>
      <c r="AX4" s="678">
        <f t="shared" si="0"/>
        <v>217.38900000000001</v>
      </c>
      <c r="AY4" s="678">
        <f t="shared" si="0"/>
        <v>265.98800000000006</v>
      </c>
      <c r="AZ4" s="678">
        <f t="shared" si="0"/>
        <v>238.81600000000003</v>
      </c>
      <c r="BA4" s="678">
        <f t="shared" si="0"/>
        <v>185.90699999999998</v>
      </c>
      <c r="BB4" s="678">
        <f t="shared" si="0"/>
        <v>198.82299999999998</v>
      </c>
      <c r="BC4" s="678">
        <f t="shared" si="0"/>
        <v>185.245</v>
      </c>
      <c r="BD4" s="678">
        <f t="shared" si="0"/>
        <v>234.97299999999998</v>
      </c>
      <c r="BE4" s="678">
        <f t="shared" si="0"/>
        <v>251</v>
      </c>
      <c r="BF4" s="678">
        <f t="shared" si="0"/>
        <v>300.72500000000002</v>
      </c>
      <c r="BG4" s="678">
        <f t="shared" si="0"/>
        <v>328.07900000000001</v>
      </c>
      <c r="BH4" s="678">
        <f t="shared" si="0"/>
        <v>328.59699999999998</v>
      </c>
      <c r="BI4" s="678">
        <f t="shared" si="0"/>
        <v>364.44799999999998</v>
      </c>
      <c r="BJ4" s="678">
        <f t="shared" si="0"/>
        <v>442.661</v>
      </c>
      <c r="BK4" s="678">
        <f t="shared" si="0"/>
        <v>408.28</v>
      </c>
      <c r="BL4" s="678">
        <f t="shared" si="0"/>
        <v>611.97900000000004</v>
      </c>
      <c r="BM4" s="678">
        <f t="shared" si="0"/>
        <v>754.63800000000003</v>
      </c>
      <c r="BN4" s="678">
        <f t="shared" si="0"/>
        <v>884.19721186000004</v>
      </c>
      <c r="BO4" s="678">
        <f t="shared" si="0"/>
        <v>348.01045738980469</v>
      </c>
      <c r="BP4" s="678">
        <f t="shared" si="0"/>
        <v>321.60000000000002</v>
      </c>
      <c r="BQ4" s="678">
        <f t="shared" si="0"/>
        <v>98.405999999999992</v>
      </c>
      <c r="BR4" s="678">
        <f t="shared" si="0"/>
        <v>89.052999999999997</v>
      </c>
      <c r="BS4" s="678">
        <f t="shared" si="0"/>
        <v>73.740746990000005</v>
      </c>
      <c r="BT4" s="678">
        <f t="shared" si="0"/>
        <v>69.564879419999997</v>
      </c>
      <c r="BU4" s="678">
        <f t="shared" si="0"/>
        <v>176.87249709999998</v>
      </c>
      <c r="BV4" s="678">
        <f t="shared" si="0"/>
        <v>96.108252090000008</v>
      </c>
      <c r="BW4" s="678">
        <f t="shared" si="0"/>
        <v>60.134150729999995</v>
      </c>
      <c r="BX4" s="272">
        <f t="shared" si="0"/>
        <v>188.66181089999998</v>
      </c>
      <c r="BY4" s="272">
        <f t="shared" si="0"/>
        <v>74.59118749999999</v>
      </c>
      <c r="BZ4" s="272">
        <f t="shared" si="0"/>
        <v>210.68293692999998</v>
      </c>
      <c r="CA4" s="272">
        <f t="shared" si="0"/>
        <v>104.86181706000001</v>
      </c>
      <c r="CB4" s="272">
        <f t="shared" si="0"/>
        <v>122.2848673363321</v>
      </c>
      <c r="CC4" s="272">
        <f t="shared" si="0"/>
        <v>129.1920614479248</v>
      </c>
      <c r="CD4" s="272">
        <f t="shared" si="0"/>
        <v>132.47529642599824</v>
      </c>
      <c r="CE4" s="272">
        <f t="shared" si="0"/>
        <v>134.08590818305737</v>
      </c>
      <c r="CF4" s="272">
        <f t="shared" si="0"/>
        <v>136.84479871739032</v>
      </c>
      <c r="CG4" s="444">
        <f t="shared" si="0"/>
        <v>140.40534949680281</v>
      </c>
    </row>
    <row r="5" spans="1:85" s="252" customFormat="1" ht="24.75" customHeight="1" x14ac:dyDescent="0.35">
      <c r="A5" s="510"/>
      <c r="B5" s="679" t="s">
        <v>916</v>
      </c>
      <c r="C5" s="677"/>
      <c r="D5" s="678"/>
      <c r="E5" s="678"/>
      <c r="F5" s="678"/>
      <c r="G5" s="678"/>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f t="shared" ref="AR5:CG5" si="1">SUM(AR6:AR8)</f>
        <v>118</v>
      </c>
      <c r="AS5" s="678">
        <f t="shared" si="1"/>
        <v>93</v>
      </c>
      <c r="AT5" s="678">
        <f t="shared" si="1"/>
        <v>98.4</v>
      </c>
      <c r="AU5" s="678">
        <f t="shared" si="1"/>
        <v>126.66799999999999</v>
      </c>
      <c r="AV5" s="678">
        <f t="shared" si="1"/>
        <v>127.428</v>
      </c>
      <c r="AW5" s="678">
        <f t="shared" si="1"/>
        <v>139.703</v>
      </c>
      <c r="AX5" s="678">
        <f t="shared" si="1"/>
        <v>134.45699999999999</v>
      </c>
      <c r="AY5" s="678">
        <f t="shared" si="1"/>
        <v>137.58500000000001</v>
      </c>
      <c r="AZ5" s="678">
        <f t="shared" si="1"/>
        <v>134.50500000000002</v>
      </c>
      <c r="BA5" s="678">
        <f t="shared" si="1"/>
        <v>128.536</v>
      </c>
      <c r="BB5" s="678">
        <f t="shared" si="1"/>
        <v>142.53099999999998</v>
      </c>
      <c r="BC5" s="678">
        <f t="shared" si="1"/>
        <v>129.44200000000001</v>
      </c>
      <c r="BD5" s="678">
        <f t="shared" si="1"/>
        <v>126.22099999999999</v>
      </c>
      <c r="BE5" s="678">
        <f t="shared" si="1"/>
        <v>136</v>
      </c>
      <c r="BF5" s="678">
        <f t="shared" si="1"/>
        <v>135.53100000000001</v>
      </c>
      <c r="BG5" s="678">
        <f t="shared" si="1"/>
        <v>154.86799999999999</v>
      </c>
      <c r="BH5" s="678">
        <f t="shared" si="1"/>
        <v>160.81200000000001</v>
      </c>
      <c r="BI5" s="678">
        <f t="shared" si="1"/>
        <v>190.72200000000001</v>
      </c>
      <c r="BJ5" s="678">
        <f t="shared" si="1"/>
        <v>272.476</v>
      </c>
      <c r="BK5" s="678">
        <f t="shared" si="1"/>
        <v>234.56</v>
      </c>
      <c r="BL5" s="678">
        <f t="shared" si="1"/>
        <v>217.55500000000001</v>
      </c>
      <c r="BM5" s="678">
        <f t="shared" si="1"/>
        <v>270.00200000000001</v>
      </c>
      <c r="BN5" s="678">
        <f t="shared" si="1"/>
        <v>273.28648482000006</v>
      </c>
      <c r="BO5" s="678">
        <f t="shared" si="1"/>
        <v>126.68199999999999</v>
      </c>
      <c r="BP5" s="678">
        <f t="shared" si="1"/>
        <v>96.879000000000005</v>
      </c>
      <c r="BQ5" s="678">
        <f t="shared" si="1"/>
        <v>8.7829999999999995</v>
      </c>
      <c r="BR5" s="678">
        <f t="shared" si="1"/>
        <v>0</v>
      </c>
      <c r="BS5" s="678">
        <f t="shared" si="1"/>
        <v>0</v>
      </c>
      <c r="BT5" s="678">
        <f t="shared" si="1"/>
        <v>0</v>
      </c>
      <c r="BU5" s="678">
        <f t="shared" si="1"/>
        <v>0</v>
      </c>
      <c r="BV5" s="678">
        <f t="shared" si="1"/>
        <v>0</v>
      </c>
      <c r="BW5" s="678">
        <f t="shared" si="1"/>
        <v>0</v>
      </c>
      <c r="BX5" s="272">
        <f t="shared" si="1"/>
        <v>0</v>
      </c>
      <c r="BY5" s="272">
        <f t="shared" si="1"/>
        <v>0</v>
      </c>
      <c r="BZ5" s="272">
        <f t="shared" si="1"/>
        <v>0</v>
      </c>
      <c r="CA5" s="272">
        <f t="shared" si="1"/>
        <v>0</v>
      </c>
      <c r="CB5" s="272">
        <f t="shared" si="1"/>
        <v>0</v>
      </c>
      <c r="CC5" s="272">
        <f t="shared" si="1"/>
        <v>0</v>
      </c>
      <c r="CD5" s="272">
        <f t="shared" si="1"/>
        <v>0</v>
      </c>
      <c r="CE5" s="272">
        <f t="shared" si="1"/>
        <v>0</v>
      </c>
      <c r="CF5" s="272">
        <f t="shared" si="1"/>
        <v>0</v>
      </c>
      <c r="CG5" s="253">
        <f t="shared" si="1"/>
        <v>0</v>
      </c>
    </row>
    <row r="6" spans="1:85" x14ac:dyDescent="0.35">
      <c r="B6" s="201" t="s">
        <v>917</v>
      </c>
      <c r="C6" s="4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v>68</v>
      </c>
      <c r="AS6" s="222">
        <v>25</v>
      </c>
      <c r="AT6" s="222">
        <v>22</v>
      </c>
      <c r="AU6" s="222">
        <v>36.134</v>
      </c>
      <c r="AV6" s="222">
        <v>27.254999999999999</v>
      </c>
      <c r="AW6" s="222">
        <v>31.824000000000002</v>
      </c>
      <c r="AX6" s="222">
        <v>27.925000000000001</v>
      </c>
      <c r="AY6" s="222">
        <v>31.975999999999999</v>
      </c>
      <c r="AZ6" s="222">
        <v>33.951000000000001</v>
      </c>
      <c r="BA6" s="222">
        <v>28.73</v>
      </c>
      <c r="BB6" s="222">
        <v>37.692999999999998</v>
      </c>
      <c r="BC6" s="222">
        <v>22.696999999999999</v>
      </c>
      <c r="BD6" s="222">
        <v>15.597</v>
      </c>
      <c r="BE6" s="222">
        <v>15</v>
      </c>
      <c r="BF6" s="222">
        <v>3.915</v>
      </c>
      <c r="BG6" s="222">
        <v>22.943999999999999</v>
      </c>
      <c r="BH6" s="222">
        <v>19.669</v>
      </c>
      <c r="BI6" s="222">
        <v>38.921999999999997</v>
      </c>
      <c r="BJ6" s="222">
        <v>106.18</v>
      </c>
      <c r="BK6" s="222">
        <v>47.756999999999998</v>
      </c>
      <c r="BL6" s="222">
        <v>-0.24199999999999999</v>
      </c>
      <c r="BM6" s="222">
        <v>17.018999999999998</v>
      </c>
      <c r="BN6" s="222">
        <v>28.041668320000053</v>
      </c>
      <c r="BO6" s="222">
        <v>0.2287232800000325</v>
      </c>
      <c r="BP6" s="222">
        <v>-4.673</v>
      </c>
      <c r="BQ6" s="222">
        <v>0</v>
      </c>
      <c r="BR6" s="222">
        <v>0</v>
      </c>
      <c r="BS6" s="222"/>
      <c r="BT6" s="222"/>
      <c r="BU6" s="222"/>
      <c r="BV6" s="222"/>
      <c r="BW6" s="222"/>
      <c r="BX6" s="197"/>
      <c r="BY6" s="197"/>
      <c r="BZ6" s="197"/>
      <c r="CA6" s="197"/>
      <c r="CB6" s="197"/>
      <c r="CC6" s="197"/>
      <c r="CD6" s="197"/>
      <c r="CE6" s="197"/>
      <c r="CF6" s="197"/>
      <c r="CG6" s="223"/>
    </row>
    <row r="7" spans="1:85" x14ac:dyDescent="0.35">
      <c r="B7" s="201" t="s">
        <v>918</v>
      </c>
      <c r="C7" s="4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c r="AN7" s="222"/>
      <c r="AO7" s="222"/>
      <c r="AP7" s="222"/>
      <c r="AQ7" s="222"/>
      <c r="AR7" s="222">
        <v>41</v>
      </c>
      <c r="AS7" s="222">
        <v>60</v>
      </c>
      <c r="AT7" s="222">
        <v>67.400000000000006</v>
      </c>
      <c r="AU7" s="222">
        <v>80.007999999999996</v>
      </c>
      <c r="AV7" s="222">
        <v>90.844999999999999</v>
      </c>
      <c r="AW7" s="222">
        <v>97.629000000000005</v>
      </c>
      <c r="AX7" s="222">
        <v>94.061999999999998</v>
      </c>
      <c r="AY7" s="222">
        <v>95.814999999999998</v>
      </c>
      <c r="AZ7" s="222">
        <v>96.2</v>
      </c>
      <c r="BA7" s="222">
        <v>96.498999999999995</v>
      </c>
      <c r="BB7" s="222">
        <v>97.774000000000001</v>
      </c>
      <c r="BC7" s="222">
        <v>98.138999999999996</v>
      </c>
      <c r="BD7" s="222">
        <v>99.977999999999994</v>
      </c>
      <c r="BE7" s="222">
        <v>103</v>
      </c>
      <c r="BF7" s="222">
        <v>108.88500000000001</v>
      </c>
      <c r="BG7" s="222">
        <v>116.81699999999999</v>
      </c>
      <c r="BH7" s="222">
        <v>128.03800000000001</v>
      </c>
      <c r="BI7" s="222">
        <v>138</v>
      </c>
      <c r="BJ7" s="222">
        <v>140.625</v>
      </c>
      <c r="BK7" s="222">
        <v>140.04400000000001</v>
      </c>
      <c r="BL7" s="222">
        <v>141.37299999999999</v>
      </c>
      <c r="BM7" s="222">
        <v>140.65799999999999</v>
      </c>
      <c r="BN7" s="222">
        <v>141.16998859000003</v>
      </c>
      <c r="BO7" s="222">
        <v>141.81741953000005</v>
      </c>
      <c r="BP7" s="222">
        <v>133.44800000000001</v>
      </c>
      <c r="BQ7" s="222">
        <v>8.7829999999999995</v>
      </c>
      <c r="BR7" s="222">
        <v>0</v>
      </c>
      <c r="BS7" s="222"/>
      <c r="BT7" s="222"/>
      <c r="BU7" s="222"/>
      <c r="BV7" s="222"/>
      <c r="BW7" s="222"/>
      <c r="BX7" s="197"/>
      <c r="BY7" s="197"/>
      <c r="BZ7" s="197"/>
      <c r="CA7" s="197"/>
      <c r="CB7" s="197"/>
      <c r="CC7" s="197"/>
      <c r="CD7" s="197"/>
      <c r="CE7" s="197"/>
      <c r="CF7" s="197"/>
      <c r="CG7" s="223"/>
    </row>
    <row r="8" spans="1:85" x14ac:dyDescent="0.35">
      <c r="B8" s="201" t="s">
        <v>919</v>
      </c>
      <c r="C8" s="42"/>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v>9</v>
      </c>
      <c r="AS8" s="197">
        <v>8</v>
      </c>
      <c r="AT8" s="197">
        <v>9</v>
      </c>
      <c r="AU8" s="197">
        <v>10.526</v>
      </c>
      <c r="AV8" s="197">
        <v>9.3279999999999994</v>
      </c>
      <c r="AW8" s="197">
        <v>10.25</v>
      </c>
      <c r="AX8" s="197">
        <v>12.47</v>
      </c>
      <c r="AY8" s="197">
        <v>9.7940000000000005</v>
      </c>
      <c r="AZ8" s="197">
        <v>4.3540000000000001</v>
      </c>
      <c r="BA8" s="197">
        <v>3.3069999999999999</v>
      </c>
      <c r="BB8" s="197">
        <v>7.0640000000000001</v>
      </c>
      <c r="BC8" s="197">
        <v>8.6059999999999999</v>
      </c>
      <c r="BD8" s="197">
        <v>10.646000000000001</v>
      </c>
      <c r="BE8" s="197">
        <v>18</v>
      </c>
      <c r="BF8" s="197">
        <v>22.731000000000002</v>
      </c>
      <c r="BG8" s="197">
        <v>15.106999999999999</v>
      </c>
      <c r="BH8" s="197">
        <v>13.105</v>
      </c>
      <c r="BI8" s="197">
        <v>13.8</v>
      </c>
      <c r="BJ8" s="197">
        <v>25.670999999999999</v>
      </c>
      <c r="BK8" s="197">
        <v>46.759</v>
      </c>
      <c r="BL8" s="197">
        <v>76.424000000000007</v>
      </c>
      <c r="BM8" s="197">
        <v>112.325</v>
      </c>
      <c r="BN8" s="197">
        <v>104.07482791000001</v>
      </c>
      <c r="BO8" s="197">
        <v>-15.364142810000091</v>
      </c>
      <c r="BP8" s="197">
        <v>-31.895999999999997</v>
      </c>
      <c r="BQ8" s="197">
        <v>0</v>
      </c>
      <c r="BR8" s="197">
        <v>0</v>
      </c>
      <c r="BS8" s="197"/>
      <c r="BT8" s="197"/>
      <c r="BU8" s="197"/>
      <c r="BV8" s="197"/>
      <c r="BW8" s="197"/>
      <c r="BX8" s="197"/>
      <c r="BY8" s="197"/>
      <c r="BZ8" s="197"/>
      <c r="CA8" s="197"/>
      <c r="CB8" s="197"/>
      <c r="CC8" s="197"/>
      <c r="CD8" s="197"/>
      <c r="CE8" s="197"/>
      <c r="CF8" s="197"/>
      <c r="CG8" s="223"/>
    </row>
    <row r="9" spans="1:85" s="252" customFormat="1" ht="24.75" customHeight="1" x14ac:dyDescent="0.35">
      <c r="A9" s="510"/>
      <c r="B9" s="679" t="s">
        <v>920</v>
      </c>
      <c r="C9" s="677"/>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f t="shared" ref="AQ9:CG9" si="2">SUM(AQ10:AQ12)</f>
        <v>28.981999999999999</v>
      </c>
      <c r="AR9" s="272">
        <f t="shared" si="2"/>
        <v>34.043509999999998</v>
      </c>
      <c r="AS9" s="272">
        <f t="shared" si="2"/>
        <v>38.506481000000001</v>
      </c>
      <c r="AT9" s="272">
        <f t="shared" si="2"/>
        <v>56.6</v>
      </c>
      <c r="AU9" s="272">
        <f t="shared" si="2"/>
        <v>83.512</v>
      </c>
      <c r="AV9" s="272">
        <f t="shared" si="2"/>
        <v>84.15</v>
      </c>
      <c r="AW9" s="272">
        <f t="shared" si="2"/>
        <v>94.753</v>
      </c>
      <c r="AX9" s="272">
        <f t="shared" si="2"/>
        <v>82.932000000000002</v>
      </c>
      <c r="AY9" s="272">
        <f t="shared" si="2"/>
        <v>128.40300000000002</v>
      </c>
      <c r="AZ9" s="272">
        <f t="shared" si="2"/>
        <v>104.31100000000001</v>
      </c>
      <c r="BA9" s="272">
        <f t="shared" si="2"/>
        <v>57.370999999999995</v>
      </c>
      <c r="BB9" s="272">
        <f t="shared" si="2"/>
        <v>56.292000000000002</v>
      </c>
      <c r="BC9" s="272">
        <f t="shared" si="2"/>
        <v>55.803000000000004</v>
      </c>
      <c r="BD9" s="272">
        <f t="shared" si="2"/>
        <v>108.752</v>
      </c>
      <c r="BE9" s="272">
        <f t="shared" si="2"/>
        <v>115</v>
      </c>
      <c r="BF9" s="272">
        <f t="shared" si="2"/>
        <v>165.19399999999999</v>
      </c>
      <c r="BG9" s="272">
        <f t="shared" si="2"/>
        <v>173.21100000000001</v>
      </c>
      <c r="BH9" s="272">
        <f t="shared" si="2"/>
        <v>167.785</v>
      </c>
      <c r="BI9" s="272">
        <f t="shared" si="2"/>
        <v>173.726</v>
      </c>
      <c r="BJ9" s="272">
        <f t="shared" si="2"/>
        <v>170.185</v>
      </c>
      <c r="BK9" s="272">
        <f t="shared" si="2"/>
        <v>173.72</v>
      </c>
      <c r="BL9" s="272">
        <f t="shared" si="2"/>
        <v>394.42399999999998</v>
      </c>
      <c r="BM9" s="272">
        <f t="shared" si="2"/>
        <v>484.63600000000002</v>
      </c>
      <c r="BN9" s="272">
        <f t="shared" si="2"/>
        <v>610.91072703999998</v>
      </c>
      <c r="BO9" s="272">
        <f t="shared" si="2"/>
        <v>221.3284573898047</v>
      </c>
      <c r="BP9" s="272">
        <f t="shared" si="2"/>
        <v>224.721</v>
      </c>
      <c r="BQ9" s="272">
        <f t="shared" si="2"/>
        <v>89.62299999999999</v>
      </c>
      <c r="BR9" s="272">
        <f t="shared" si="2"/>
        <v>89.052999999999997</v>
      </c>
      <c r="BS9" s="272">
        <f t="shared" si="2"/>
        <v>73.740746990000005</v>
      </c>
      <c r="BT9" s="272">
        <f t="shared" si="2"/>
        <v>69.564879419999997</v>
      </c>
      <c r="BU9" s="272">
        <f t="shared" si="2"/>
        <v>176.87249709999998</v>
      </c>
      <c r="BV9" s="272">
        <f t="shared" si="2"/>
        <v>96.108252090000008</v>
      </c>
      <c r="BW9" s="272">
        <f t="shared" si="2"/>
        <v>60.134150729999995</v>
      </c>
      <c r="BX9" s="272">
        <f t="shared" si="2"/>
        <v>188.66181089999998</v>
      </c>
      <c r="BY9" s="272">
        <f t="shared" si="2"/>
        <v>74.59118749999999</v>
      </c>
      <c r="BZ9" s="272">
        <f t="shared" si="2"/>
        <v>210.68293692999998</v>
      </c>
      <c r="CA9" s="272">
        <f t="shared" si="2"/>
        <v>104.86181706000001</v>
      </c>
      <c r="CB9" s="272">
        <f t="shared" si="2"/>
        <v>122.2848673363321</v>
      </c>
      <c r="CC9" s="272">
        <f t="shared" si="2"/>
        <v>129.1920614479248</v>
      </c>
      <c r="CD9" s="272">
        <f t="shared" si="2"/>
        <v>132.47529642599824</v>
      </c>
      <c r="CE9" s="272">
        <f t="shared" si="2"/>
        <v>134.08590818305737</v>
      </c>
      <c r="CF9" s="272">
        <f t="shared" si="2"/>
        <v>136.84479871739032</v>
      </c>
      <c r="CG9" s="253">
        <f t="shared" si="2"/>
        <v>140.40534949680281</v>
      </c>
    </row>
    <row r="10" spans="1:85" x14ac:dyDescent="0.35">
      <c r="B10" s="201" t="s">
        <v>374</v>
      </c>
      <c r="C10" s="4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v>14.981999999999999</v>
      </c>
      <c r="AR10" s="222">
        <v>19.041</v>
      </c>
      <c r="AS10" s="222">
        <v>23.1</v>
      </c>
      <c r="AT10" s="222">
        <v>29</v>
      </c>
      <c r="AU10" s="222">
        <v>37.561</v>
      </c>
      <c r="AV10" s="222">
        <v>46.265999999999998</v>
      </c>
      <c r="AW10" s="222">
        <v>59.125</v>
      </c>
      <c r="AX10" s="222">
        <v>60.497999999999998</v>
      </c>
      <c r="AY10" s="222">
        <v>46.542999999999999</v>
      </c>
      <c r="AZ10" s="222">
        <v>41.273000000000003</v>
      </c>
      <c r="BA10" s="222">
        <v>36.790999999999997</v>
      </c>
      <c r="BB10" s="222">
        <v>37.914999999999999</v>
      </c>
      <c r="BC10" s="222">
        <v>37.4</v>
      </c>
      <c r="BD10" s="222">
        <v>34.851999999999997</v>
      </c>
      <c r="BE10" s="222">
        <v>38</v>
      </c>
      <c r="BF10" s="222">
        <v>40.408999999999999</v>
      </c>
      <c r="BG10" s="222">
        <v>46.344000000000001</v>
      </c>
      <c r="BH10" s="222">
        <v>46.491</v>
      </c>
      <c r="BI10" s="222">
        <v>44.334000000000003</v>
      </c>
      <c r="BJ10" s="222">
        <v>46.637999999999998</v>
      </c>
      <c r="BK10" s="222">
        <v>46.658999999999999</v>
      </c>
      <c r="BL10" s="222">
        <v>50.039000000000001</v>
      </c>
      <c r="BM10" s="222">
        <v>47.561</v>
      </c>
      <c r="BN10" s="222">
        <v>44.601999999999997</v>
      </c>
      <c r="BO10" s="222">
        <v>46.558457389804701</v>
      </c>
      <c r="BP10" s="222">
        <v>43.945999999999998</v>
      </c>
      <c r="BQ10" s="222">
        <v>44.098999999999997</v>
      </c>
      <c r="BR10" s="222">
        <v>44.164999999999999</v>
      </c>
      <c r="BS10" s="222">
        <v>39.841999999999999</v>
      </c>
      <c r="BT10" s="222">
        <v>38.499000000000002</v>
      </c>
      <c r="BU10" s="222">
        <v>36.994</v>
      </c>
      <c r="BV10" s="222">
        <v>44.322000000000003</v>
      </c>
      <c r="BW10" s="222">
        <v>33.988</v>
      </c>
      <c r="BX10" s="197">
        <v>62.020754029999999</v>
      </c>
      <c r="BY10" s="197">
        <v>48.520351089999998</v>
      </c>
      <c r="BZ10" s="197">
        <v>45.593648690000002</v>
      </c>
      <c r="CA10" s="197">
        <v>51.232449920000001</v>
      </c>
      <c r="CB10" s="197">
        <v>57.039743617952297</v>
      </c>
      <c r="CC10" s="197">
        <v>61.956108476857302</v>
      </c>
      <c r="CD10" s="197">
        <v>65.107797718717606</v>
      </c>
      <c r="CE10" s="197">
        <v>66.819142370365697</v>
      </c>
      <c r="CF10" s="197">
        <v>69.139231688688298</v>
      </c>
      <c r="CG10" s="223">
        <v>72.162596747673803</v>
      </c>
    </row>
    <row r="11" spans="1:85" x14ac:dyDescent="0.35">
      <c r="B11" s="201" t="s">
        <v>409</v>
      </c>
      <c r="C11" s="4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v>14</v>
      </c>
      <c r="AR11" s="222">
        <v>15</v>
      </c>
      <c r="AS11" s="222">
        <v>15</v>
      </c>
      <c r="AT11" s="222">
        <v>19</v>
      </c>
      <c r="AU11" s="222">
        <v>22.698</v>
      </c>
      <c r="AV11" s="222">
        <v>22.576000000000001</v>
      </c>
      <c r="AW11" s="222">
        <v>23.443000000000001</v>
      </c>
      <c r="AX11" s="222">
        <v>22.434000000000001</v>
      </c>
      <c r="AY11" s="222">
        <v>21.899000000000001</v>
      </c>
      <c r="AZ11" s="222">
        <v>22.006</v>
      </c>
      <c r="BA11" s="222">
        <v>19.994</v>
      </c>
      <c r="BB11" s="222">
        <v>18.376999999999999</v>
      </c>
      <c r="BC11" s="222">
        <v>17.431000000000001</v>
      </c>
      <c r="BD11" s="222">
        <v>44.381999999999998</v>
      </c>
      <c r="BE11" s="222">
        <v>61</v>
      </c>
      <c r="BF11" s="222">
        <v>110.63800000000001</v>
      </c>
      <c r="BG11" s="222">
        <v>120.54600000000001</v>
      </c>
      <c r="BH11" s="222">
        <v>119.50700000000001</v>
      </c>
      <c r="BI11" s="222">
        <v>120.578</v>
      </c>
      <c r="BJ11" s="222">
        <v>120.111</v>
      </c>
      <c r="BK11" s="222">
        <v>123.071</v>
      </c>
      <c r="BL11" s="222">
        <v>133.291</v>
      </c>
      <c r="BM11" s="222">
        <v>138.81399999999999</v>
      </c>
      <c r="BN11" s="222">
        <v>130.89869660000002</v>
      </c>
      <c r="BO11" s="222">
        <v>46.04</v>
      </c>
      <c r="BP11" s="222">
        <v>39.037999999999997</v>
      </c>
      <c r="BQ11" s="222">
        <v>37.116999999999997</v>
      </c>
      <c r="BR11" s="222">
        <v>33.851999999999997</v>
      </c>
      <c r="BS11" s="222">
        <v>30.114000000000001</v>
      </c>
      <c r="BT11" s="222">
        <v>27.888000000000002</v>
      </c>
      <c r="BU11" s="222">
        <v>25.613999999999965</v>
      </c>
      <c r="BV11" s="222">
        <v>24.831</v>
      </c>
      <c r="BW11" s="222">
        <v>25.919</v>
      </c>
      <c r="BX11" s="197">
        <v>27.905347539999973</v>
      </c>
      <c r="BY11" s="197">
        <v>25.654237789999986</v>
      </c>
      <c r="BZ11" s="197">
        <v>25.353212500000001</v>
      </c>
      <c r="CA11" s="197">
        <v>23.674199999999999</v>
      </c>
      <c r="CB11" s="197">
        <v>29.130319912406247</v>
      </c>
      <c r="CC11" s="197">
        <v>31.118608894585403</v>
      </c>
      <c r="CD11" s="197">
        <v>31.250154630798541</v>
      </c>
      <c r="CE11" s="197">
        <v>31.149421736209607</v>
      </c>
      <c r="CF11" s="197">
        <v>31.588222952219933</v>
      </c>
      <c r="CG11" s="223">
        <v>32.125408672646913</v>
      </c>
    </row>
    <row r="12" spans="1:85" x14ac:dyDescent="0.35">
      <c r="A12" s="439"/>
      <c r="B12" s="201" t="s">
        <v>362</v>
      </c>
      <c r="C12" s="4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v>0</v>
      </c>
      <c r="AR12" s="222">
        <v>2.5100000000000001E-3</v>
      </c>
      <c r="AS12" s="222">
        <v>0.40648099999999998</v>
      </c>
      <c r="AT12" s="222">
        <v>8.6</v>
      </c>
      <c r="AU12" s="222">
        <v>23.253</v>
      </c>
      <c r="AV12" s="222">
        <v>15.308</v>
      </c>
      <c r="AW12" s="222">
        <v>12.185</v>
      </c>
      <c r="AX12" s="222">
        <v>0</v>
      </c>
      <c r="AY12" s="222">
        <v>59.960999999999999</v>
      </c>
      <c r="AZ12" s="222">
        <v>41.031999999999996</v>
      </c>
      <c r="BA12" s="222">
        <v>0.58599999999999997</v>
      </c>
      <c r="BB12" s="222">
        <v>0</v>
      </c>
      <c r="BC12" s="222">
        <v>0.97199999999999998</v>
      </c>
      <c r="BD12" s="222">
        <v>29.518000000000001</v>
      </c>
      <c r="BE12" s="222">
        <v>16</v>
      </c>
      <c r="BF12" s="222">
        <v>14.147</v>
      </c>
      <c r="BG12" s="222">
        <v>6.3209999999999997</v>
      </c>
      <c r="BH12" s="222">
        <v>1.7869999999999999</v>
      </c>
      <c r="BI12" s="222">
        <v>8.8140000000000001</v>
      </c>
      <c r="BJ12" s="222">
        <v>3.4359999999999999</v>
      </c>
      <c r="BK12" s="222">
        <v>3.99</v>
      </c>
      <c r="BL12" s="222">
        <v>211.09399999999999</v>
      </c>
      <c r="BM12" s="222">
        <v>298.26100000000002</v>
      </c>
      <c r="BN12" s="222">
        <v>435.41003044000001</v>
      </c>
      <c r="BO12" s="222">
        <v>128.72999999999999</v>
      </c>
      <c r="BP12" s="222">
        <v>141.73699999999999</v>
      </c>
      <c r="BQ12" s="222">
        <v>8.4069999999999965</v>
      </c>
      <c r="BR12" s="222">
        <v>11.036000000000001</v>
      </c>
      <c r="BS12" s="222">
        <v>3.7847469900000021</v>
      </c>
      <c r="BT12" s="222">
        <v>3.1778794199999973</v>
      </c>
      <c r="BU12" s="222">
        <v>114.2644971</v>
      </c>
      <c r="BV12" s="222">
        <v>26.955252089999995</v>
      </c>
      <c r="BW12" s="222">
        <v>0.22715072999999977</v>
      </c>
      <c r="BX12" s="197">
        <v>98.735709329999992</v>
      </c>
      <c r="BY12" s="197">
        <v>0.41659862000000003</v>
      </c>
      <c r="BZ12" s="197">
        <v>139.73607573999999</v>
      </c>
      <c r="CA12" s="197">
        <v>29.95516714</v>
      </c>
      <c r="CB12" s="197">
        <v>36.114803805973544</v>
      </c>
      <c r="CC12" s="197">
        <v>36.117344076482084</v>
      </c>
      <c r="CD12" s="197">
        <v>36.117344076482084</v>
      </c>
      <c r="CE12" s="197">
        <v>36.117344076482084</v>
      </c>
      <c r="CF12" s="197">
        <v>36.117344076482084</v>
      </c>
      <c r="CG12" s="223">
        <v>36.117344076482091</v>
      </c>
    </row>
    <row r="13" spans="1:85" s="252" customFormat="1" ht="26.25" customHeight="1" x14ac:dyDescent="0.35">
      <c r="A13" s="510"/>
      <c r="B13" s="302" t="s">
        <v>921</v>
      </c>
      <c r="C13" s="238"/>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197">
        <v>23.742129412884193</v>
      </c>
      <c r="AR13" s="197">
        <v>124.55443691978304</v>
      </c>
      <c r="AS13" s="197">
        <v>107.73044960785994</v>
      </c>
      <c r="AT13" s="197">
        <v>126.97640117994101</v>
      </c>
      <c r="AU13" s="197">
        <v>172.18</v>
      </c>
      <c r="AV13" s="197">
        <v>172.37799999999999</v>
      </c>
      <c r="AW13" s="197">
        <v>194.25600000000003</v>
      </c>
      <c r="AX13" s="197">
        <v>187.28899999999999</v>
      </c>
      <c r="AY13" s="197">
        <v>214.38800000000001</v>
      </c>
      <c r="AZ13" s="197">
        <v>197.916</v>
      </c>
      <c r="BA13" s="197">
        <v>164.20699999999999</v>
      </c>
      <c r="BB13" s="197">
        <v>176.72299999999998</v>
      </c>
      <c r="BC13" s="197">
        <v>163.03138294517106</v>
      </c>
      <c r="BD13" s="197">
        <v>199.31266883868574</v>
      </c>
      <c r="BE13" s="197">
        <v>223.009962981786</v>
      </c>
      <c r="BF13" s="197">
        <v>271.56763858619945</v>
      </c>
      <c r="BG13" s="197">
        <v>297.69167471771999</v>
      </c>
      <c r="BH13" s="197">
        <v>296.03603723607625</v>
      </c>
      <c r="BI13" s="197">
        <v>323.58529987590123</v>
      </c>
      <c r="BJ13" s="197">
        <f t="shared" ref="BJ13:CG13" si="3">SUM(BJ14:BJ19)</f>
        <v>397.09139123869591</v>
      </c>
      <c r="BK13" s="197">
        <f t="shared" si="3"/>
        <v>365.57602716769622</v>
      </c>
      <c r="BL13" s="197">
        <f t="shared" si="3"/>
        <v>428.08124799166512</v>
      </c>
      <c r="BM13" s="197">
        <f t="shared" si="3"/>
        <v>523.25416753056652</v>
      </c>
      <c r="BN13" s="197">
        <f t="shared" si="3"/>
        <v>581.59344393140691</v>
      </c>
      <c r="BO13" s="197">
        <f t="shared" si="3"/>
        <v>238.92399636036316</v>
      </c>
      <c r="BP13" s="197">
        <f t="shared" si="3"/>
        <v>211.24968195335762</v>
      </c>
      <c r="BQ13" s="197">
        <f t="shared" si="3"/>
        <v>75.084993981267189</v>
      </c>
      <c r="BR13" s="197">
        <f t="shared" si="3"/>
        <v>66.170281157308693</v>
      </c>
      <c r="BS13" s="197">
        <f t="shared" si="3"/>
        <v>57.56398189623264</v>
      </c>
      <c r="BT13" s="197">
        <f t="shared" si="3"/>
        <v>54.918535565330302</v>
      </c>
      <c r="BU13" s="197">
        <f t="shared" si="3"/>
        <v>111.30444023002792</v>
      </c>
      <c r="BV13" s="197">
        <f t="shared" si="3"/>
        <v>63.537856715465999</v>
      </c>
      <c r="BW13" s="197">
        <f t="shared" si="3"/>
        <v>50.390050350255464</v>
      </c>
      <c r="BX13" s="197">
        <f t="shared" si="3"/>
        <v>139.19112021951554</v>
      </c>
      <c r="BY13" s="197">
        <f t="shared" si="3"/>
        <v>62.870161854780186</v>
      </c>
      <c r="BZ13" s="197">
        <f t="shared" si="3"/>
        <v>154.83706918324333</v>
      </c>
      <c r="CA13" s="197">
        <f t="shared" si="3"/>
        <v>83.694965543187251</v>
      </c>
      <c r="CB13" s="197">
        <f t="shared" si="3"/>
        <v>96.093456460997359</v>
      </c>
      <c r="CC13" s="197">
        <f t="shared" si="3"/>
        <v>101.84907534043008</v>
      </c>
      <c r="CD13" s="197">
        <f t="shared" si="3"/>
        <v>104.39475904208388</v>
      </c>
      <c r="CE13" s="197">
        <f t="shared" si="3"/>
        <v>105.60490074155408</v>
      </c>
      <c r="CF13" s="197">
        <f t="shared" si="3"/>
        <v>107.82081937108528</v>
      </c>
      <c r="CG13" s="223">
        <f t="shared" si="3"/>
        <v>110.67381321521718</v>
      </c>
    </row>
    <row r="14" spans="1:85" x14ac:dyDescent="0.35">
      <c r="B14" s="271" t="s">
        <v>917</v>
      </c>
      <c r="C14" s="6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c r="BJ14" s="222">
        <v>100.44628</v>
      </c>
      <c r="BK14" s="222">
        <v>44.748308999999999</v>
      </c>
      <c r="BL14" s="222">
        <v>-0.225302</v>
      </c>
      <c r="BM14" s="222">
        <v>15.793631999999999</v>
      </c>
      <c r="BN14" s="222">
        <v>25.79833485440005</v>
      </c>
      <c r="BO14" s="222">
        <v>0.21019669432002988</v>
      </c>
      <c r="BP14" s="222">
        <v>-4.303833</v>
      </c>
      <c r="BQ14" s="222">
        <v>0</v>
      </c>
      <c r="BR14" s="222">
        <v>0</v>
      </c>
      <c r="BS14" s="222"/>
      <c r="BT14" s="222"/>
      <c r="BU14" s="222"/>
      <c r="BV14" s="222"/>
      <c r="BW14" s="222"/>
      <c r="BX14" s="197"/>
      <c r="BY14" s="197"/>
      <c r="BZ14" s="197"/>
      <c r="CA14" s="197"/>
      <c r="CB14" s="197"/>
      <c r="CC14" s="197"/>
      <c r="CD14" s="197"/>
      <c r="CE14" s="197"/>
      <c r="CF14" s="197"/>
      <c r="CG14" s="223"/>
    </row>
    <row r="15" spans="1:85" x14ac:dyDescent="0.35">
      <c r="B15" s="271" t="s">
        <v>918</v>
      </c>
      <c r="C15" s="6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v>126.84375</v>
      </c>
      <c r="BK15" s="222">
        <v>126.17964400000001</v>
      </c>
      <c r="BL15" s="222">
        <v>127.659819</v>
      </c>
      <c r="BM15" s="222">
        <v>127.99877999999998</v>
      </c>
      <c r="BN15" s="222">
        <v>129.31170954844004</v>
      </c>
      <c r="BO15" s="222">
        <v>131.89020016290004</v>
      </c>
      <c r="BP15" s="222">
        <v>124.90732800000001</v>
      </c>
      <c r="BQ15" s="222">
        <v>8.2208879999999986</v>
      </c>
      <c r="BR15" s="222">
        <v>0</v>
      </c>
      <c r="BS15" s="222"/>
      <c r="BT15" s="222"/>
      <c r="BU15" s="222"/>
      <c r="BV15" s="222"/>
      <c r="BW15" s="222"/>
      <c r="BX15" s="197"/>
      <c r="BY15" s="197"/>
      <c r="BZ15" s="197"/>
      <c r="CA15" s="197"/>
      <c r="CB15" s="197"/>
      <c r="CC15" s="197"/>
      <c r="CD15" s="197"/>
      <c r="CE15" s="197"/>
      <c r="CF15" s="197"/>
      <c r="CG15" s="223"/>
    </row>
    <row r="16" spans="1:85" x14ac:dyDescent="0.35">
      <c r="B16" s="271" t="s">
        <v>919</v>
      </c>
      <c r="C16" s="6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v>25.234593</v>
      </c>
      <c r="BK16" s="222">
        <v>46.104374</v>
      </c>
      <c r="BL16" s="222">
        <v>75.277640000000005</v>
      </c>
      <c r="BM16" s="222">
        <v>110.86477500000001</v>
      </c>
      <c r="BN16" s="222">
        <v>102.72185514717</v>
      </c>
      <c r="BO16" s="222">
        <v>-15.28732209595009</v>
      </c>
      <c r="BP16" s="222">
        <v>-31.768415999999998</v>
      </c>
      <c r="BQ16" s="222">
        <v>0</v>
      </c>
      <c r="BR16" s="222">
        <v>0</v>
      </c>
      <c r="BS16" s="222"/>
      <c r="BT16" s="222"/>
      <c r="BU16" s="222"/>
      <c r="BV16" s="222"/>
      <c r="BW16" s="222"/>
      <c r="BX16" s="197"/>
      <c r="BY16" s="197"/>
      <c r="BZ16" s="197"/>
      <c r="CA16" s="197"/>
      <c r="CB16" s="197"/>
      <c r="CC16" s="197"/>
      <c r="CD16" s="197"/>
      <c r="CE16" s="197"/>
      <c r="CF16" s="197"/>
      <c r="CG16" s="223"/>
    </row>
    <row r="17" spans="1:85" x14ac:dyDescent="0.35">
      <c r="B17" s="271" t="s">
        <v>374</v>
      </c>
      <c r="C17" s="6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v>23.645465999999999</v>
      </c>
      <c r="BK17" s="222">
        <v>24.26268</v>
      </c>
      <c r="BL17" s="222">
        <v>26.420592000000003</v>
      </c>
      <c r="BM17" s="222">
        <v>25.445135000000001</v>
      </c>
      <c r="BN17" s="222">
        <v>24.263487999999999</v>
      </c>
      <c r="BO17" s="222">
        <v>25.234683905274146</v>
      </c>
      <c r="BP17" s="222">
        <v>25.400787999999999</v>
      </c>
      <c r="BQ17" s="222">
        <v>26.194805999999996</v>
      </c>
      <c r="BR17" s="222">
        <v>27.426465</v>
      </c>
      <c r="BS17" s="222">
        <v>25.544037070000002</v>
      </c>
      <c r="BT17" s="222">
        <v>25.418902700000004</v>
      </c>
      <c r="BU17" s="222">
        <v>25.523962900000001</v>
      </c>
      <c r="BV17" s="222">
        <v>31.846040880000004</v>
      </c>
      <c r="BW17" s="222">
        <v>24.345475053334301</v>
      </c>
      <c r="BX17" s="197">
        <v>47.236723186118098</v>
      </c>
      <c r="BY17" s="197">
        <v>36.954442576157</v>
      </c>
      <c r="BZ17" s="197">
        <v>35.114056034818503</v>
      </c>
      <c r="CA17" s="197">
        <v>39.2288877476133</v>
      </c>
      <c r="CB17" s="197">
        <v>43.691637587236698</v>
      </c>
      <c r="CC17" s="197">
        <v>47.457503596394098</v>
      </c>
      <c r="CD17" s="197">
        <v>49.871653019387203</v>
      </c>
      <c r="CE17" s="197">
        <v>51.182518839673399</v>
      </c>
      <c r="CF17" s="197">
        <v>52.959674472509498</v>
      </c>
      <c r="CG17" s="223">
        <v>55.275529384759402</v>
      </c>
    </row>
    <row r="18" spans="1:85" x14ac:dyDescent="0.35">
      <c r="B18" s="271" t="s">
        <v>409</v>
      </c>
      <c r="C18" s="6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v>119.870778</v>
      </c>
      <c r="BK18" s="222">
        <v>123.071</v>
      </c>
      <c r="BL18" s="222">
        <v>133.291</v>
      </c>
      <c r="BM18" s="222">
        <v>138.81399999999999</v>
      </c>
      <c r="BN18" s="222">
        <v>130.89869660000002</v>
      </c>
      <c r="BO18" s="222">
        <v>46.04</v>
      </c>
      <c r="BP18" s="222">
        <v>39.037999999999997</v>
      </c>
      <c r="BQ18" s="222">
        <v>37.116999999999997</v>
      </c>
      <c r="BR18" s="222">
        <v>33.851999999999997</v>
      </c>
      <c r="BS18" s="222">
        <v>30.109000000000002</v>
      </c>
      <c r="BT18" s="222">
        <v>27.880500000000001</v>
      </c>
      <c r="BU18" s="222">
        <v>25.610500000000002</v>
      </c>
      <c r="BV18" s="222">
        <v>24.826999999999998</v>
      </c>
      <c r="BW18" s="222">
        <v>25.9147748797783</v>
      </c>
      <c r="BX18" s="197">
        <v>27.903133137433699</v>
      </c>
      <c r="BY18" s="197">
        <v>25.652202022127302</v>
      </c>
      <c r="BZ18" s="197">
        <v>25.350977949277301</v>
      </c>
      <c r="CA18" s="197">
        <v>23.671720247198099</v>
      </c>
      <c r="CB18" s="197">
        <v>29.127782679506399</v>
      </c>
      <c r="CC18" s="197">
        <v>31.115898482941301</v>
      </c>
      <c r="CD18" s="197">
        <v>31.247432761601999</v>
      </c>
      <c r="CE18" s="197">
        <v>31.146708640785999</v>
      </c>
      <c r="CF18" s="197">
        <v>31.585471637481099</v>
      </c>
      <c r="CG18" s="223">
        <v>32.122610569363097</v>
      </c>
    </row>
    <row r="19" spans="1:85" x14ac:dyDescent="0.35">
      <c r="A19" s="439"/>
      <c r="B19" s="271" t="s">
        <v>362</v>
      </c>
      <c r="C19" s="6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v>1.0505242386959734</v>
      </c>
      <c r="BK19" s="222">
        <v>1.210020167696229</v>
      </c>
      <c r="BL19" s="222">
        <v>65.657498991665165</v>
      </c>
      <c r="BM19" s="222">
        <v>104.33784553056645</v>
      </c>
      <c r="BN19" s="222">
        <v>168.59935978139674</v>
      </c>
      <c r="BO19" s="222">
        <v>50.836237693819029</v>
      </c>
      <c r="BP19" s="222">
        <v>57.975814953357627</v>
      </c>
      <c r="BQ19" s="222">
        <v>3.5522999812671952</v>
      </c>
      <c r="BR19" s="222">
        <v>4.8918161573086953</v>
      </c>
      <c r="BS19" s="222">
        <v>1.9109448262326334</v>
      </c>
      <c r="BT19" s="222">
        <v>1.6191328653303012</v>
      </c>
      <c r="BU19" s="222">
        <v>60.169977330027926</v>
      </c>
      <c r="BV19" s="222">
        <v>6.8648158354659987</v>
      </c>
      <c r="BW19" s="222">
        <v>0.1298004171428577</v>
      </c>
      <c r="BX19" s="197">
        <v>64.051263895963757</v>
      </c>
      <c r="BY19" s="197">
        <v>0.26351725649587965</v>
      </c>
      <c r="BZ19" s="197">
        <v>94.372035199147533</v>
      </c>
      <c r="CA19" s="197">
        <v>20.794357548375853</v>
      </c>
      <c r="CB19" s="197">
        <v>23.274036194254261</v>
      </c>
      <c r="CC19" s="197">
        <v>23.275673261094681</v>
      </c>
      <c r="CD19" s="197">
        <v>23.275673261094681</v>
      </c>
      <c r="CE19" s="197">
        <v>23.275673261094681</v>
      </c>
      <c r="CF19" s="197">
        <v>23.275673261094681</v>
      </c>
      <c r="CG19" s="223">
        <v>23.275673261094685</v>
      </c>
    </row>
    <row r="20" spans="1:85" s="252" customFormat="1" ht="26.25" customHeight="1" x14ac:dyDescent="0.35">
      <c r="B20" s="302" t="s">
        <v>922</v>
      </c>
      <c r="C20" s="238"/>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197">
        <v>5.2398705871158064</v>
      </c>
      <c r="AR20" s="197">
        <v>27.489073080216954</v>
      </c>
      <c r="AS20" s="197">
        <v>23.776031392140069</v>
      </c>
      <c r="AT20" s="197">
        <v>28.023598820058993</v>
      </c>
      <c r="AU20" s="197">
        <v>38</v>
      </c>
      <c r="AV20" s="197">
        <v>39.200000000000003</v>
      </c>
      <c r="AW20" s="197">
        <v>40.200000000000003</v>
      </c>
      <c r="AX20" s="197">
        <v>30.1</v>
      </c>
      <c r="AY20" s="197">
        <v>51.6</v>
      </c>
      <c r="AZ20" s="197">
        <v>40.9</v>
      </c>
      <c r="BA20" s="197">
        <v>21.7</v>
      </c>
      <c r="BB20" s="197">
        <v>22.1</v>
      </c>
      <c r="BC20" s="197">
        <v>22.213617054828948</v>
      </c>
      <c r="BD20" s="197">
        <v>35.660331161314261</v>
      </c>
      <c r="BE20" s="197">
        <v>27.990037018213997</v>
      </c>
      <c r="BF20" s="197">
        <v>29.15736141380097</v>
      </c>
      <c r="BG20" s="197">
        <v>30.387325282280013</v>
      </c>
      <c r="BH20" s="197">
        <v>32.560962763923698</v>
      </c>
      <c r="BI20" s="197">
        <v>40.862700124098772</v>
      </c>
      <c r="BJ20" s="197">
        <f t="shared" ref="BJ20:CG20" si="4">SUM(BJ21:BJ26)</f>
        <v>45.569608761304032</v>
      </c>
      <c r="BK20" s="197">
        <f t="shared" si="4"/>
        <v>42.703972832303776</v>
      </c>
      <c r="BL20" s="197">
        <f t="shared" si="4"/>
        <v>183.89775200833483</v>
      </c>
      <c r="BM20" s="197">
        <f t="shared" si="4"/>
        <v>231.38383246943357</v>
      </c>
      <c r="BN20" s="197">
        <f t="shared" si="4"/>
        <v>302.6037679285933</v>
      </c>
      <c r="BO20" s="197">
        <f t="shared" si="4"/>
        <v>109.08646102944152</v>
      </c>
      <c r="BP20" s="197">
        <f t="shared" si="4"/>
        <v>110.35031804664237</v>
      </c>
      <c r="BQ20" s="197">
        <f t="shared" si="4"/>
        <v>23.321006018732803</v>
      </c>
      <c r="BR20" s="197">
        <f t="shared" si="4"/>
        <v>22.882718842691304</v>
      </c>
      <c r="BS20" s="197">
        <f t="shared" si="4"/>
        <v>16.176765093767365</v>
      </c>
      <c r="BT20" s="197">
        <f t="shared" si="4"/>
        <v>14.646343854669695</v>
      </c>
      <c r="BU20" s="197">
        <f t="shared" si="4"/>
        <v>65.568056869972068</v>
      </c>
      <c r="BV20" s="197">
        <f t="shared" si="4"/>
        <v>32.570395374534002</v>
      </c>
      <c r="BW20" s="197">
        <f t="shared" si="4"/>
        <v>9.7441003797445891</v>
      </c>
      <c r="BX20" s="197">
        <f t="shared" si="4"/>
        <v>49.470690680484445</v>
      </c>
      <c r="BY20" s="197">
        <f t="shared" si="4"/>
        <v>11.721025645219836</v>
      </c>
      <c r="BZ20" s="197">
        <f t="shared" si="4"/>
        <v>55.845867746756667</v>
      </c>
      <c r="CA20" s="197">
        <f t="shared" si="4"/>
        <v>21.16685151681267</v>
      </c>
      <c r="CB20" s="197">
        <f t="shared" si="4"/>
        <v>26.191410875334856</v>
      </c>
      <c r="CC20" s="197">
        <f t="shared" si="4"/>
        <v>27.34298610749466</v>
      </c>
      <c r="CD20" s="197">
        <f t="shared" si="4"/>
        <v>28.080537383914361</v>
      </c>
      <c r="CE20" s="197">
        <f t="shared" si="4"/>
        <v>28.481007441503163</v>
      </c>
      <c r="CF20" s="197">
        <f t="shared" si="4"/>
        <v>29.023979346305069</v>
      </c>
      <c r="CG20" s="223">
        <f t="shared" si="4"/>
        <v>29.731536281585644</v>
      </c>
    </row>
    <row r="21" spans="1:85" x14ac:dyDescent="0.35">
      <c r="A21" s="439"/>
      <c r="B21" s="271" t="s">
        <v>917</v>
      </c>
      <c r="C21" s="4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v>5.7337199999999999</v>
      </c>
      <c r="BK21" s="222">
        <v>3.0086909999999998</v>
      </c>
      <c r="BL21" s="222">
        <v>-1.6698000000000001E-2</v>
      </c>
      <c r="BM21" s="222">
        <v>1.2253679999999998</v>
      </c>
      <c r="BN21" s="222">
        <v>2.2433334656000041</v>
      </c>
      <c r="BO21" s="222">
        <v>1.8526585680002632E-2</v>
      </c>
      <c r="BP21" s="222">
        <v>-0.36916700000000002</v>
      </c>
      <c r="BQ21" s="222">
        <v>0</v>
      </c>
      <c r="BR21" s="222">
        <v>0</v>
      </c>
      <c r="BS21" s="222"/>
      <c r="BT21" s="222"/>
      <c r="BU21" s="222"/>
      <c r="BV21" s="222"/>
      <c r="BW21" s="222"/>
      <c r="BX21" s="197"/>
      <c r="BY21" s="197"/>
      <c r="BZ21" s="197"/>
      <c r="CA21" s="197"/>
      <c r="CB21" s="197"/>
      <c r="CC21" s="197"/>
      <c r="CD21" s="197"/>
      <c r="CE21" s="197"/>
      <c r="CF21" s="197"/>
      <c r="CG21" s="223"/>
    </row>
    <row r="22" spans="1:85" x14ac:dyDescent="0.35">
      <c r="A22" s="439"/>
      <c r="B22" s="271" t="s">
        <v>918</v>
      </c>
      <c r="C22" s="4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v>13.78125</v>
      </c>
      <c r="BK22" s="222">
        <v>13.864356000000003</v>
      </c>
      <c r="BL22" s="222">
        <v>13.713180999999999</v>
      </c>
      <c r="BM22" s="222">
        <v>12.659219999999998</v>
      </c>
      <c r="BN22" s="222">
        <v>11.858279041560003</v>
      </c>
      <c r="BO22" s="222">
        <v>9.9272193671000046</v>
      </c>
      <c r="BP22" s="222">
        <v>8.5406720000000007</v>
      </c>
      <c r="BQ22" s="222">
        <v>0.56211199999999995</v>
      </c>
      <c r="BR22" s="222">
        <v>0</v>
      </c>
      <c r="BS22" s="222"/>
      <c r="BT22" s="222"/>
      <c r="BU22" s="222"/>
      <c r="BV22" s="222"/>
      <c r="BW22" s="222"/>
      <c r="BX22" s="197"/>
      <c r="BY22" s="197"/>
      <c r="BZ22" s="197"/>
      <c r="CA22" s="197"/>
      <c r="CB22" s="197"/>
      <c r="CC22" s="197"/>
      <c r="CD22" s="197"/>
      <c r="CE22" s="197"/>
      <c r="CF22" s="197"/>
      <c r="CG22" s="223"/>
    </row>
    <row r="23" spans="1:85" x14ac:dyDescent="0.35">
      <c r="A23" s="439"/>
      <c r="B23" s="271" t="s">
        <v>919</v>
      </c>
      <c r="C23" s="4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v>0.43640700000000004</v>
      </c>
      <c r="BK23" s="222">
        <v>0.65462600000000004</v>
      </c>
      <c r="BL23" s="222">
        <v>1.14636</v>
      </c>
      <c r="BM23" s="222">
        <v>1.4602249999999999</v>
      </c>
      <c r="BN23" s="222">
        <v>1.3529727628300001</v>
      </c>
      <c r="BO23" s="222">
        <v>-7.682071405000046E-2</v>
      </c>
      <c r="BP23" s="222">
        <v>-0.127584</v>
      </c>
      <c r="BQ23" s="222">
        <v>0</v>
      </c>
      <c r="BR23" s="222">
        <v>0</v>
      </c>
      <c r="BS23" s="222"/>
      <c r="BT23" s="222"/>
      <c r="BU23" s="222"/>
      <c r="BV23" s="222"/>
      <c r="BW23" s="222"/>
      <c r="BX23" s="197"/>
      <c r="BY23" s="197"/>
      <c r="BZ23" s="197"/>
      <c r="CA23" s="197"/>
      <c r="CB23" s="197"/>
      <c r="CC23" s="197"/>
      <c r="CD23" s="197"/>
      <c r="CE23" s="197"/>
      <c r="CF23" s="197"/>
      <c r="CG23" s="223"/>
    </row>
    <row r="24" spans="1:85" x14ac:dyDescent="0.35">
      <c r="A24" s="439"/>
      <c r="B24" s="271" t="s">
        <v>374</v>
      </c>
      <c r="C24" s="4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v>22.992533999999999</v>
      </c>
      <c r="BK24" s="222">
        <v>22.396319999999999</v>
      </c>
      <c r="BL24" s="222">
        <v>23.618407999999999</v>
      </c>
      <c r="BM24" s="222">
        <v>22.115864999999999</v>
      </c>
      <c r="BN24" s="222">
        <v>20.338511999999998</v>
      </c>
      <c r="BO24" s="222">
        <v>21.323773484530555</v>
      </c>
      <c r="BP24" s="222">
        <v>18.545211999999999</v>
      </c>
      <c r="BQ24" s="222">
        <v>17.904194</v>
      </c>
      <c r="BR24" s="222">
        <v>16.738534999999999</v>
      </c>
      <c r="BS24" s="222">
        <v>14.297962929999997</v>
      </c>
      <c r="BT24" s="222">
        <v>13.080097299999998</v>
      </c>
      <c r="BU24" s="222">
        <v>11.470037099999999</v>
      </c>
      <c r="BV24" s="222">
        <v>12.475959119999999</v>
      </c>
      <c r="BW24" s="222">
        <v>9.6425249466657501</v>
      </c>
      <c r="BX24" s="197">
        <v>14.784030843881901</v>
      </c>
      <c r="BY24" s="197">
        <v>11.565908513843</v>
      </c>
      <c r="BZ24" s="197">
        <v>10.4795926551815</v>
      </c>
      <c r="CA24" s="197">
        <v>12.0035621723866</v>
      </c>
      <c r="CB24" s="197">
        <v>13.3481060307157</v>
      </c>
      <c r="CC24" s="197">
        <v>14.4986048804632</v>
      </c>
      <c r="CD24" s="197">
        <v>15.236144699330399</v>
      </c>
      <c r="CE24" s="197">
        <v>15.6366235306922</v>
      </c>
      <c r="CF24" s="197">
        <v>16.1795572161788</v>
      </c>
      <c r="CG24" s="223">
        <v>16.887067362914401</v>
      </c>
    </row>
    <row r="25" spans="1:85" x14ac:dyDescent="0.35">
      <c r="A25" s="439"/>
      <c r="B25" s="271" t="s">
        <v>409</v>
      </c>
      <c r="C25" s="4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v>0.24022200000000002</v>
      </c>
      <c r="BK25" s="222">
        <v>0</v>
      </c>
      <c r="BL25" s="222">
        <v>0</v>
      </c>
      <c r="BM25" s="222">
        <v>0</v>
      </c>
      <c r="BN25" s="222">
        <v>0</v>
      </c>
      <c r="BO25" s="222">
        <v>0</v>
      </c>
      <c r="BP25" s="222">
        <v>0</v>
      </c>
      <c r="BQ25" s="222">
        <v>0</v>
      </c>
      <c r="BR25" s="222">
        <v>0</v>
      </c>
      <c r="BS25" s="222">
        <v>4.9999999999990052E-3</v>
      </c>
      <c r="BT25" s="222">
        <v>7.5000000000002842E-3</v>
      </c>
      <c r="BU25" s="222">
        <v>3.4999999999989484E-3</v>
      </c>
      <c r="BV25" s="222">
        <v>4.0000000000013358E-3</v>
      </c>
      <c r="BW25" s="222">
        <v>4.2251202216974102E-3</v>
      </c>
      <c r="BX25" s="197">
        <v>2.2144025663095599E-3</v>
      </c>
      <c r="BY25" s="197">
        <v>2.03576787271587E-3</v>
      </c>
      <c r="BZ25" s="197">
        <v>2.23455072272044E-3</v>
      </c>
      <c r="CA25" s="197">
        <v>2.4797528019273101E-3</v>
      </c>
      <c r="CB25" s="197">
        <v>2.5372328998742302E-3</v>
      </c>
      <c r="CC25" s="197">
        <v>2.7104116440559499E-3</v>
      </c>
      <c r="CD25" s="197">
        <v>2.7218691965566399E-3</v>
      </c>
      <c r="CE25" s="197">
        <v>2.71309542355933E-3</v>
      </c>
      <c r="CF25" s="197">
        <v>2.7513147388677E-3</v>
      </c>
      <c r="CG25" s="223">
        <v>2.7981032838376302E-3</v>
      </c>
    </row>
    <row r="26" spans="1:85" s="452" customFormat="1" ht="26.25" customHeight="1" thickBot="1" x14ac:dyDescent="0.3">
      <c r="B26" s="680" t="s">
        <v>362</v>
      </c>
      <c r="C26" s="203"/>
      <c r="D26" s="681"/>
      <c r="E26" s="681"/>
      <c r="F26" s="681"/>
      <c r="G26" s="681"/>
      <c r="H26" s="681"/>
      <c r="I26" s="681"/>
      <c r="J26" s="681"/>
      <c r="K26" s="681"/>
      <c r="L26" s="681"/>
      <c r="M26" s="681"/>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v>2.3854757613040265</v>
      </c>
      <c r="BK26" s="681">
        <v>2.7799798323037712</v>
      </c>
      <c r="BL26" s="681">
        <v>145.43650100833483</v>
      </c>
      <c r="BM26" s="681">
        <v>193.92315446943357</v>
      </c>
      <c r="BN26" s="681">
        <v>266.81067065860327</v>
      </c>
      <c r="BO26" s="681">
        <v>77.89376230618096</v>
      </c>
      <c r="BP26" s="681">
        <v>83.761185046642368</v>
      </c>
      <c r="BQ26" s="681">
        <v>4.8547000187328013</v>
      </c>
      <c r="BR26" s="681">
        <v>6.144183842691306</v>
      </c>
      <c r="BS26" s="681">
        <v>1.8738021637673685</v>
      </c>
      <c r="BT26" s="681">
        <v>1.5587465546696961</v>
      </c>
      <c r="BU26" s="681">
        <v>54.094519769972067</v>
      </c>
      <c r="BV26" s="681">
        <v>20.090436254533998</v>
      </c>
      <c r="BW26" s="681">
        <v>9.7350312857142074E-2</v>
      </c>
      <c r="BX26" s="681">
        <v>34.684445434036235</v>
      </c>
      <c r="BY26" s="681">
        <v>0.15308136350412035</v>
      </c>
      <c r="BZ26" s="681">
        <v>45.36404054085245</v>
      </c>
      <c r="CA26" s="681">
        <v>9.1608095916241457</v>
      </c>
      <c r="CB26" s="681">
        <v>12.840767611719283</v>
      </c>
      <c r="CC26" s="681">
        <v>12.841670815387404</v>
      </c>
      <c r="CD26" s="681">
        <v>12.841670815387404</v>
      </c>
      <c r="CE26" s="681">
        <v>12.841670815387404</v>
      </c>
      <c r="CF26" s="681">
        <v>12.841670815387404</v>
      </c>
      <c r="CG26" s="682">
        <v>12.841670815387406</v>
      </c>
    </row>
    <row r="27" spans="1:85" ht="26.25" customHeight="1" x14ac:dyDescent="0.35">
      <c r="A27" s="518"/>
      <c r="B27" s="683" t="s">
        <v>915</v>
      </c>
      <c r="D27" s="40" t="s">
        <v>274</v>
      </c>
      <c r="E27" s="40" t="s">
        <v>275</v>
      </c>
      <c r="F27" s="40" t="s">
        <v>276</v>
      </c>
      <c r="G27" s="40" t="s">
        <v>277</v>
      </c>
      <c r="H27" s="40" t="s">
        <v>278</v>
      </c>
      <c r="I27" s="40" t="s">
        <v>279</v>
      </c>
      <c r="J27" s="40" t="s">
        <v>280</v>
      </c>
      <c r="K27" s="40" t="s">
        <v>281</v>
      </c>
      <c r="L27" s="40" t="s">
        <v>282</v>
      </c>
      <c r="M27" s="40" t="s">
        <v>283</v>
      </c>
      <c r="N27" s="40" t="s">
        <v>284</v>
      </c>
      <c r="O27" s="40" t="s">
        <v>285</v>
      </c>
      <c r="P27" s="40" t="s">
        <v>286</v>
      </c>
      <c r="Q27" s="40" t="s">
        <v>287</v>
      </c>
      <c r="R27" s="40" t="s">
        <v>288</v>
      </c>
      <c r="S27" s="40" t="s">
        <v>289</v>
      </c>
      <c r="T27" s="40" t="s">
        <v>290</v>
      </c>
      <c r="U27" s="40" t="s">
        <v>291</v>
      </c>
      <c r="V27" s="40" t="s">
        <v>292</v>
      </c>
      <c r="W27" s="40" t="s">
        <v>293</v>
      </c>
      <c r="X27" s="40" t="s">
        <v>294</v>
      </c>
      <c r="Y27" s="40" t="s">
        <v>295</v>
      </c>
      <c r="Z27" s="40" t="s">
        <v>296</v>
      </c>
      <c r="AA27" s="40" t="s">
        <v>297</v>
      </c>
      <c r="AB27" s="40" t="s">
        <v>298</v>
      </c>
      <c r="AC27" s="40" t="s">
        <v>299</v>
      </c>
      <c r="AD27" s="40" t="s">
        <v>300</v>
      </c>
      <c r="AE27" s="40" t="s">
        <v>301</v>
      </c>
      <c r="AF27" s="40" t="s">
        <v>302</v>
      </c>
      <c r="AG27" s="40" t="s">
        <v>303</v>
      </c>
      <c r="AH27" s="40" t="s">
        <v>304</v>
      </c>
      <c r="AI27" s="40" t="s">
        <v>305</v>
      </c>
      <c r="AJ27" s="40" t="s">
        <v>306</v>
      </c>
      <c r="AK27" s="40" t="s">
        <v>307</v>
      </c>
      <c r="AL27" s="40" t="s">
        <v>308</v>
      </c>
      <c r="AM27" s="40" t="s">
        <v>309</v>
      </c>
      <c r="AN27" s="40" t="s">
        <v>310</v>
      </c>
      <c r="AO27" s="40" t="s">
        <v>311</v>
      </c>
      <c r="AP27" s="40" t="s">
        <v>312</v>
      </c>
      <c r="AQ27" s="40" t="s">
        <v>313</v>
      </c>
      <c r="AR27" s="40" t="s">
        <v>314</v>
      </c>
      <c r="AS27" s="40" t="s">
        <v>315</v>
      </c>
      <c r="AT27" s="40" t="s">
        <v>316</v>
      </c>
      <c r="AU27" s="40" t="s">
        <v>317</v>
      </c>
      <c r="AV27" s="40" t="s">
        <v>318</v>
      </c>
      <c r="AW27" s="40" t="s">
        <v>319</v>
      </c>
      <c r="AX27" s="40" t="s">
        <v>320</v>
      </c>
      <c r="AY27" s="40" t="s">
        <v>211</v>
      </c>
      <c r="AZ27" s="40" t="s">
        <v>212</v>
      </c>
      <c r="BA27" s="40" t="s">
        <v>213</v>
      </c>
      <c r="BB27" s="40" t="s">
        <v>214</v>
      </c>
      <c r="BC27" s="40" t="s">
        <v>215</v>
      </c>
      <c r="BD27" s="40" t="s">
        <v>216</v>
      </c>
      <c r="BE27" s="40" t="s">
        <v>217</v>
      </c>
      <c r="BF27" s="40" t="s">
        <v>218</v>
      </c>
      <c r="BG27" s="40" t="s">
        <v>219</v>
      </c>
      <c r="BH27" s="40" t="s">
        <v>220</v>
      </c>
      <c r="BI27" s="40" t="s">
        <v>221</v>
      </c>
      <c r="BJ27" s="40" t="s">
        <v>222</v>
      </c>
      <c r="BK27" s="40" t="s">
        <v>223</v>
      </c>
      <c r="BL27" s="40" t="s">
        <v>224</v>
      </c>
      <c r="BM27" s="40" t="s">
        <v>225</v>
      </c>
      <c r="BN27" s="40" t="s">
        <v>226</v>
      </c>
      <c r="BO27" s="40" t="s">
        <v>227</v>
      </c>
      <c r="BP27" s="40" t="s">
        <v>228</v>
      </c>
      <c r="BQ27" s="40" t="s">
        <v>229</v>
      </c>
      <c r="BR27" s="40" t="s">
        <v>230</v>
      </c>
      <c r="BS27" s="40" t="s">
        <v>231</v>
      </c>
      <c r="BT27" s="40" t="s">
        <v>232</v>
      </c>
      <c r="BU27" s="40" t="s">
        <v>233</v>
      </c>
      <c r="BV27" s="40" t="s">
        <v>234</v>
      </c>
      <c r="BW27" s="40" t="s">
        <v>235</v>
      </c>
      <c r="BX27" s="40" t="s">
        <v>236</v>
      </c>
      <c r="BY27" s="40" t="s">
        <v>237</v>
      </c>
      <c r="BZ27" s="40" t="s">
        <v>238</v>
      </c>
      <c r="CA27" s="40" t="s">
        <v>239</v>
      </c>
      <c r="CB27" s="40" t="s">
        <v>240</v>
      </c>
      <c r="CC27" s="40" t="s">
        <v>241</v>
      </c>
      <c r="CD27" s="40" t="s">
        <v>242</v>
      </c>
      <c r="CE27" s="40" t="s">
        <v>243</v>
      </c>
      <c r="CF27" s="40" t="s">
        <v>244</v>
      </c>
      <c r="CG27" s="41" t="s">
        <v>245</v>
      </c>
    </row>
    <row r="28" spans="1:85" x14ac:dyDescent="0.35">
      <c r="A28" s="518"/>
      <c r="B28" s="463" t="s">
        <v>438</v>
      </c>
      <c r="C28" s="478"/>
      <c r="D28" s="284" t="s">
        <v>247</v>
      </c>
      <c r="E28" s="284" t="s">
        <v>247</v>
      </c>
      <c r="F28" s="284" t="s">
        <v>247</v>
      </c>
      <c r="G28" s="284" t="s">
        <v>247</v>
      </c>
      <c r="H28" s="284" t="s">
        <v>247</v>
      </c>
      <c r="I28" s="284" t="s">
        <v>247</v>
      </c>
      <c r="J28" s="284" t="s">
        <v>247</v>
      </c>
      <c r="K28" s="284" t="s">
        <v>247</v>
      </c>
      <c r="L28" s="284" t="s">
        <v>247</v>
      </c>
      <c r="M28" s="284" t="s">
        <v>247</v>
      </c>
      <c r="N28" s="284" t="s">
        <v>247</v>
      </c>
      <c r="O28" s="284" t="s">
        <v>247</v>
      </c>
      <c r="P28" s="284" t="s">
        <v>247</v>
      </c>
      <c r="Q28" s="284" t="s">
        <v>247</v>
      </c>
      <c r="R28" s="284" t="s">
        <v>247</v>
      </c>
      <c r="S28" s="284" t="s">
        <v>247</v>
      </c>
      <c r="T28" s="284" t="s">
        <v>247</v>
      </c>
      <c r="U28" s="284" t="s">
        <v>247</v>
      </c>
      <c r="V28" s="284" t="s">
        <v>247</v>
      </c>
      <c r="W28" s="284" t="s">
        <v>247</v>
      </c>
      <c r="X28" s="284" t="s">
        <v>247</v>
      </c>
      <c r="Y28" s="284" t="s">
        <v>247</v>
      </c>
      <c r="Z28" s="284" t="s">
        <v>247</v>
      </c>
      <c r="AA28" s="284" t="s">
        <v>247</v>
      </c>
      <c r="AB28" s="284" t="s">
        <v>247</v>
      </c>
      <c r="AC28" s="284" t="s">
        <v>247</v>
      </c>
      <c r="AD28" s="284" t="s">
        <v>247</v>
      </c>
      <c r="AE28" s="284" t="s">
        <v>247</v>
      </c>
      <c r="AF28" s="284" t="s">
        <v>247</v>
      </c>
      <c r="AG28" s="284" t="s">
        <v>247</v>
      </c>
      <c r="AH28" s="284" t="s">
        <v>247</v>
      </c>
      <c r="AI28" s="284" t="s">
        <v>247</v>
      </c>
      <c r="AJ28" s="284" t="s">
        <v>247</v>
      </c>
      <c r="AK28" s="284" t="s">
        <v>247</v>
      </c>
      <c r="AL28" s="284" t="s">
        <v>247</v>
      </c>
      <c r="AM28" s="284" t="s">
        <v>247</v>
      </c>
      <c r="AN28" s="284" t="s">
        <v>247</v>
      </c>
      <c r="AO28" s="284" t="s">
        <v>247</v>
      </c>
      <c r="AP28" s="284" t="s">
        <v>247</v>
      </c>
      <c r="AQ28" s="284" t="s">
        <v>247</v>
      </c>
      <c r="AR28" s="284" t="s">
        <v>247</v>
      </c>
      <c r="AS28" s="284" t="s">
        <v>247</v>
      </c>
      <c r="AT28" s="284" t="s">
        <v>247</v>
      </c>
      <c r="AU28" s="284" t="s">
        <v>247</v>
      </c>
      <c r="AV28" s="284" t="s">
        <v>247</v>
      </c>
      <c r="AW28" s="284" t="s">
        <v>247</v>
      </c>
      <c r="AX28" s="284" t="s">
        <v>247</v>
      </c>
      <c r="AY28" s="284" t="s">
        <v>247</v>
      </c>
      <c r="AZ28" s="284" t="s">
        <v>247</v>
      </c>
      <c r="BA28" s="284" t="s">
        <v>247</v>
      </c>
      <c r="BB28" s="284" t="s">
        <v>247</v>
      </c>
      <c r="BC28" s="284" t="s">
        <v>247</v>
      </c>
      <c r="BD28" s="284" t="s">
        <v>247</v>
      </c>
      <c r="BE28" s="284" t="s">
        <v>247</v>
      </c>
      <c r="BF28" s="284" t="s">
        <v>247</v>
      </c>
      <c r="BG28" s="284" t="s">
        <v>247</v>
      </c>
      <c r="BH28" s="284" t="s">
        <v>247</v>
      </c>
      <c r="BI28" s="284" t="s">
        <v>247</v>
      </c>
      <c r="BJ28" s="284" t="s">
        <v>247</v>
      </c>
      <c r="BK28" s="284" t="s">
        <v>247</v>
      </c>
      <c r="BL28" s="284" t="s">
        <v>247</v>
      </c>
      <c r="BM28" s="284" t="s">
        <v>247</v>
      </c>
      <c r="BN28" s="284" t="s">
        <v>247</v>
      </c>
      <c r="BO28" s="284" t="s">
        <v>247</v>
      </c>
      <c r="BP28" s="284" t="s">
        <v>247</v>
      </c>
      <c r="BQ28" s="284" t="s">
        <v>247</v>
      </c>
      <c r="BR28" s="284" t="s">
        <v>247</v>
      </c>
      <c r="BS28" s="284" t="s">
        <v>247</v>
      </c>
      <c r="BT28" s="284" t="s">
        <v>247</v>
      </c>
      <c r="BU28" s="284" t="s">
        <v>247</v>
      </c>
      <c r="BV28" s="284" t="s">
        <v>247</v>
      </c>
      <c r="BW28" s="284" t="s">
        <v>247</v>
      </c>
      <c r="BX28" s="284" t="s">
        <v>247</v>
      </c>
      <c r="BY28" s="284" t="s">
        <v>247</v>
      </c>
      <c r="BZ28" s="284" t="s">
        <v>247</v>
      </c>
      <c r="CA28" s="284" t="s">
        <v>247</v>
      </c>
      <c r="CB28" s="284" t="s">
        <v>248</v>
      </c>
      <c r="CC28" s="284" t="s">
        <v>248</v>
      </c>
      <c r="CD28" s="284" t="s">
        <v>248</v>
      </c>
      <c r="CE28" s="284" t="s">
        <v>248</v>
      </c>
      <c r="CF28" s="284" t="s">
        <v>248</v>
      </c>
      <c r="CG28" s="285" t="s">
        <v>248</v>
      </c>
    </row>
    <row r="29" spans="1:85" s="252" customFormat="1" ht="24" customHeight="1" x14ac:dyDescent="0.35">
      <c r="A29" s="511"/>
      <c r="B29" s="107" t="s">
        <v>260</v>
      </c>
      <c r="C29" s="107"/>
      <c r="D29" s="678"/>
      <c r="E29" s="678"/>
      <c r="F29" s="678"/>
      <c r="G29" s="678"/>
      <c r="H29" s="678"/>
      <c r="I29" s="678"/>
      <c r="J29" s="678"/>
      <c r="K29" s="678"/>
      <c r="L29" s="678"/>
      <c r="M29" s="678"/>
      <c r="N29" s="678"/>
      <c r="O29" s="678"/>
      <c r="P29" s="678"/>
      <c r="Q29" s="678"/>
      <c r="R29" s="678"/>
      <c r="S29" s="678"/>
      <c r="T29" s="678"/>
      <c r="U29" s="678"/>
      <c r="V29" s="678"/>
      <c r="W29" s="678"/>
      <c r="X29" s="678"/>
      <c r="Y29" s="678"/>
      <c r="Z29" s="678"/>
      <c r="AA29" s="678"/>
      <c r="AB29" s="678"/>
      <c r="AC29" s="678"/>
      <c r="AD29" s="678"/>
      <c r="AE29" s="678"/>
      <c r="AF29" s="678"/>
      <c r="AG29" s="678"/>
      <c r="AH29" s="678"/>
      <c r="AI29" s="678"/>
      <c r="AJ29" s="678"/>
      <c r="AK29" s="678"/>
      <c r="AL29" s="678"/>
      <c r="AM29" s="678"/>
      <c r="AN29" s="678"/>
      <c r="AO29" s="678"/>
      <c r="AP29" s="678"/>
      <c r="AQ29" s="678">
        <v>82.529855225952758</v>
      </c>
      <c r="AR29" s="678">
        <f t="shared" ref="AR29:CG29" si="5">AR30+AR34</f>
        <v>405.35644049293194</v>
      </c>
      <c r="AS29" s="678">
        <f t="shared" si="5"/>
        <v>324.41816440833622</v>
      </c>
      <c r="AT29" s="678">
        <f t="shared" si="5"/>
        <v>352.75397684323855</v>
      </c>
      <c r="AU29" s="678">
        <f t="shared" si="5"/>
        <v>451.1254980146818</v>
      </c>
      <c r="AV29" s="678">
        <f t="shared" si="5"/>
        <v>441.93541810473459</v>
      </c>
      <c r="AW29" s="678">
        <f t="shared" si="5"/>
        <v>476.14650205004125</v>
      </c>
      <c r="AX29" s="678">
        <f t="shared" si="5"/>
        <v>434.29805857489646</v>
      </c>
      <c r="AY29" s="678">
        <f t="shared" si="5"/>
        <v>515.07234505479278</v>
      </c>
      <c r="AZ29" s="678">
        <f t="shared" si="5"/>
        <v>447.27883232720478</v>
      </c>
      <c r="BA29" s="678">
        <f t="shared" si="5"/>
        <v>348.21861625611569</v>
      </c>
      <c r="BB29" s="678">
        <f t="shared" si="5"/>
        <v>367.33967329997864</v>
      </c>
      <c r="BC29" s="678">
        <f t="shared" si="5"/>
        <v>337.7945669256784</v>
      </c>
      <c r="BD29" s="678">
        <f t="shared" si="5"/>
        <v>424.29583085696959</v>
      </c>
      <c r="BE29" s="678">
        <f t="shared" si="5"/>
        <v>445.47300546991858</v>
      </c>
      <c r="BF29" s="678">
        <f t="shared" si="5"/>
        <v>522.02303081268178</v>
      </c>
      <c r="BG29" s="678">
        <f t="shared" si="5"/>
        <v>556.90746896633368</v>
      </c>
      <c r="BH29" s="678">
        <f t="shared" si="5"/>
        <v>541.57275247190978</v>
      </c>
      <c r="BI29" s="678">
        <f t="shared" si="5"/>
        <v>584.69281185768546</v>
      </c>
      <c r="BJ29" s="678">
        <f t="shared" si="5"/>
        <v>691.56794942485931</v>
      </c>
      <c r="BK29" s="678">
        <f t="shared" si="5"/>
        <v>622.75528391281443</v>
      </c>
      <c r="BL29" s="678">
        <f t="shared" si="5"/>
        <v>900.87980874257573</v>
      </c>
      <c r="BM29" s="678">
        <f t="shared" si="5"/>
        <v>1096.1303234084812</v>
      </c>
      <c r="BN29" s="678">
        <f t="shared" si="5"/>
        <v>1260.4577379053899</v>
      </c>
      <c r="BO29" s="678">
        <f t="shared" si="5"/>
        <v>487.48370878839233</v>
      </c>
      <c r="BP29" s="678">
        <f t="shared" si="5"/>
        <v>442.32358562143543</v>
      </c>
      <c r="BQ29" s="678">
        <f t="shared" si="5"/>
        <v>132.80691976664093</v>
      </c>
      <c r="BR29" s="678">
        <f t="shared" si="5"/>
        <v>118.73346667125473</v>
      </c>
      <c r="BS29" s="678">
        <f t="shared" si="5"/>
        <v>97.617038009683625</v>
      </c>
      <c r="BT29" s="678">
        <f t="shared" si="5"/>
        <v>90.055187526091359</v>
      </c>
      <c r="BU29" s="678">
        <f t="shared" si="5"/>
        <v>225.42387375365826</v>
      </c>
      <c r="BV29" s="678">
        <f t="shared" si="5"/>
        <v>119.96340049763857</v>
      </c>
      <c r="BW29" s="678">
        <f t="shared" si="5"/>
        <v>73.322736296304214</v>
      </c>
      <c r="BX29" s="272">
        <f t="shared" si="5"/>
        <v>218.32454337977742</v>
      </c>
      <c r="BY29" s="272">
        <f t="shared" si="5"/>
        <v>86.826258889818092</v>
      </c>
      <c r="BZ29" s="272">
        <f t="shared" si="5"/>
        <v>228.92345176133728</v>
      </c>
      <c r="CA29" s="272">
        <f t="shared" si="5"/>
        <v>107.35193505741674</v>
      </c>
      <c r="CB29" s="272">
        <f t="shared" si="5"/>
        <v>122.2848673363321</v>
      </c>
      <c r="CC29" s="272">
        <f t="shared" si="5"/>
        <v>126.18141352968684</v>
      </c>
      <c r="CD29" s="272">
        <f t="shared" si="5"/>
        <v>126.88733980235946</v>
      </c>
      <c r="CE29" s="272">
        <f t="shared" si="5"/>
        <v>125.96407334629703</v>
      </c>
      <c r="CF29" s="272">
        <f t="shared" si="5"/>
        <v>126.07127909057701</v>
      </c>
      <c r="CG29" s="253">
        <f t="shared" si="5"/>
        <v>126.84953418162479</v>
      </c>
    </row>
    <row r="30" spans="1:85" s="252" customFormat="1" ht="24.75" customHeight="1" x14ac:dyDescent="0.35">
      <c r="A30" s="510"/>
      <c r="B30" s="679" t="s">
        <v>916</v>
      </c>
      <c r="C30" s="677"/>
      <c r="D30" s="678"/>
      <c r="E30" s="678"/>
      <c r="F30" s="678"/>
      <c r="G30" s="678"/>
      <c r="H30" s="678"/>
      <c r="I30" s="678"/>
      <c r="J30" s="678"/>
      <c r="K30" s="678"/>
      <c r="L30" s="678"/>
      <c r="M30" s="678"/>
      <c r="N30" s="678"/>
      <c r="O30" s="678"/>
      <c r="P30" s="678"/>
      <c r="Q30" s="678"/>
      <c r="R30" s="678"/>
      <c r="S30" s="678"/>
      <c r="T30" s="678"/>
      <c r="U30" s="678"/>
      <c r="V30" s="678"/>
      <c r="W30" s="678"/>
      <c r="X30" s="678"/>
      <c r="Y30" s="678"/>
      <c r="Z30" s="678"/>
      <c r="AA30" s="678"/>
      <c r="AB30" s="678"/>
      <c r="AC30" s="678"/>
      <c r="AD30" s="678"/>
      <c r="AE30" s="678"/>
      <c r="AF30" s="678"/>
      <c r="AG30" s="678"/>
      <c r="AH30" s="678"/>
      <c r="AI30" s="678"/>
      <c r="AJ30" s="678"/>
      <c r="AK30" s="678"/>
      <c r="AL30" s="678"/>
      <c r="AM30" s="678"/>
      <c r="AN30" s="678"/>
      <c r="AO30" s="678"/>
      <c r="AP30" s="678"/>
      <c r="AQ30" s="678"/>
      <c r="AR30" s="678">
        <f t="shared" ref="AR30:CG30" si="6">SUM(AR31:AR33)</f>
        <v>314.59455242888021</v>
      </c>
      <c r="AS30" s="678">
        <f t="shared" si="6"/>
        <v>229.42511320012636</v>
      </c>
      <c r="AT30" s="678">
        <f t="shared" si="6"/>
        <v>223.94187949273984</v>
      </c>
      <c r="AU30" s="678">
        <f t="shared" si="6"/>
        <v>271.87726987593356</v>
      </c>
      <c r="AV30" s="678">
        <f t="shared" si="6"/>
        <v>266.1663616172292</v>
      </c>
      <c r="AW30" s="678">
        <f t="shared" si="6"/>
        <v>283.71675186771466</v>
      </c>
      <c r="AX30" s="678">
        <f t="shared" si="6"/>
        <v>268.61715202611379</v>
      </c>
      <c r="AY30" s="678">
        <f t="shared" si="6"/>
        <v>266.42641244854525</v>
      </c>
      <c r="AZ30" s="678">
        <f t="shared" si="6"/>
        <v>251.91460933174778</v>
      </c>
      <c r="BA30" s="678">
        <f t="shared" si="6"/>
        <v>240.75816434613051</v>
      </c>
      <c r="BB30" s="678">
        <f t="shared" si="6"/>
        <v>263.33618834400073</v>
      </c>
      <c r="BC30" s="678">
        <f t="shared" si="6"/>
        <v>236.03770321462747</v>
      </c>
      <c r="BD30" s="678">
        <f t="shared" si="6"/>
        <v>227.91999109088093</v>
      </c>
      <c r="BE30" s="678">
        <f t="shared" si="6"/>
        <v>241.37182766497583</v>
      </c>
      <c r="BF30" s="678">
        <f t="shared" si="6"/>
        <v>235.26578564826195</v>
      </c>
      <c r="BG30" s="678">
        <f t="shared" si="6"/>
        <v>262.88529867464285</v>
      </c>
      <c r="BH30" s="678">
        <f t="shared" si="6"/>
        <v>265.0401478726609</v>
      </c>
      <c r="BI30" s="678">
        <f t="shared" si="6"/>
        <v>305.97995451510639</v>
      </c>
      <c r="BJ30" s="678">
        <f t="shared" si="6"/>
        <v>425.68843559176878</v>
      </c>
      <c r="BK30" s="678">
        <f t="shared" si="6"/>
        <v>357.77770009451785</v>
      </c>
      <c r="BL30" s="678">
        <f t="shared" si="6"/>
        <v>320.25756895414889</v>
      </c>
      <c r="BM30" s="678">
        <f t="shared" si="6"/>
        <v>392.1845700599979</v>
      </c>
      <c r="BN30" s="678">
        <f t="shared" si="6"/>
        <v>389.58058206461999</v>
      </c>
      <c r="BO30" s="678">
        <f t="shared" si="6"/>
        <v>177.45274570171665</v>
      </c>
      <c r="BP30" s="678">
        <f t="shared" si="6"/>
        <v>133.24585401560651</v>
      </c>
      <c r="BQ30" s="678">
        <f t="shared" si="6"/>
        <v>11.853374553486651</v>
      </c>
      <c r="BR30" s="678">
        <f t="shared" si="6"/>
        <v>0</v>
      </c>
      <c r="BS30" s="678">
        <f t="shared" si="6"/>
        <v>0</v>
      </c>
      <c r="BT30" s="678">
        <f t="shared" si="6"/>
        <v>0</v>
      </c>
      <c r="BU30" s="678">
        <f t="shared" si="6"/>
        <v>0</v>
      </c>
      <c r="BV30" s="678">
        <f t="shared" si="6"/>
        <v>0</v>
      </c>
      <c r="BW30" s="678">
        <f t="shared" si="6"/>
        <v>0</v>
      </c>
      <c r="BX30" s="272">
        <f t="shared" si="6"/>
        <v>0</v>
      </c>
      <c r="BY30" s="272">
        <f t="shared" si="6"/>
        <v>0</v>
      </c>
      <c r="BZ30" s="272">
        <f t="shared" si="6"/>
        <v>0</v>
      </c>
      <c r="CA30" s="272">
        <f t="shared" si="6"/>
        <v>0</v>
      </c>
      <c r="CB30" s="272">
        <f t="shared" si="6"/>
        <v>0</v>
      </c>
      <c r="CC30" s="272">
        <f t="shared" si="6"/>
        <v>0</v>
      </c>
      <c r="CD30" s="272">
        <f t="shared" si="6"/>
        <v>0</v>
      </c>
      <c r="CE30" s="272">
        <f t="shared" si="6"/>
        <v>0</v>
      </c>
      <c r="CF30" s="272">
        <f t="shared" si="6"/>
        <v>0</v>
      </c>
      <c r="CG30" s="253">
        <f t="shared" si="6"/>
        <v>0</v>
      </c>
    </row>
    <row r="31" spans="1:85" x14ac:dyDescent="0.35">
      <c r="B31" s="201" t="s">
        <v>917</v>
      </c>
      <c r="C31" s="4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v>181.29177597596487</v>
      </c>
      <c r="AS31" s="222">
        <v>61.673417526915685</v>
      </c>
      <c r="AT31" s="222">
        <v>50.068306390653213</v>
      </c>
      <c r="AU31" s="222">
        <v>77.557183106206637</v>
      </c>
      <c r="AV31" s="222">
        <v>56.929122217076163</v>
      </c>
      <c r="AW31" s="222">
        <v>64.629978679327948</v>
      </c>
      <c r="AX31" s="222">
        <v>55.788348470732117</v>
      </c>
      <c r="AY31" s="222">
        <v>61.919911069191286</v>
      </c>
      <c r="AZ31" s="222">
        <v>63.586877078340351</v>
      </c>
      <c r="BA31" s="222">
        <v>53.813577998882259</v>
      </c>
      <c r="BB31" s="222">
        <v>69.640505905735722</v>
      </c>
      <c r="BC31" s="222">
        <v>41.388017412141345</v>
      </c>
      <c r="BD31" s="222">
        <v>28.163840415180275</v>
      </c>
      <c r="BE31" s="222">
        <v>26.621892757166453</v>
      </c>
      <c r="BF31" s="222">
        <v>6.7959769411643496</v>
      </c>
      <c r="BG31" s="222">
        <v>38.946976087965275</v>
      </c>
      <c r="BH31" s="222">
        <v>32.417199391260397</v>
      </c>
      <c r="BI31" s="222">
        <v>62.443513541368951</v>
      </c>
      <c r="BJ31" s="222">
        <v>165.88469476626938</v>
      </c>
      <c r="BK31" s="222">
        <v>72.84443052273997</v>
      </c>
      <c r="BL31" s="222">
        <v>-0.35624247517595103</v>
      </c>
      <c r="BM31" s="222">
        <v>24.720517617836549</v>
      </c>
      <c r="BN31" s="222">
        <v>39.974495897095103</v>
      </c>
      <c r="BO31" s="222">
        <v>0.3203894321364385</v>
      </c>
      <c r="BP31" s="222">
        <v>-6.4271707574905719</v>
      </c>
      <c r="BQ31" s="158">
        <v>0</v>
      </c>
      <c r="BR31" s="222">
        <v>0</v>
      </c>
      <c r="BS31" s="222"/>
      <c r="BT31" s="222"/>
      <c r="BU31" s="222"/>
      <c r="BV31" s="222"/>
      <c r="BW31" s="222"/>
      <c r="BX31" s="197"/>
      <c r="BY31" s="197"/>
      <c r="BZ31" s="197"/>
      <c r="CA31" s="197"/>
      <c r="CB31" s="197"/>
      <c r="CC31" s="197"/>
      <c r="CD31" s="197"/>
      <c r="CE31" s="197"/>
      <c r="CF31" s="197"/>
      <c r="CG31" s="223"/>
    </row>
    <row r="32" spans="1:85" x14ac:dyDescent="0.35">
      <c r="B32" s="201" t="s">
        <v>918</v>
      </c>
      <c r="C32" s="4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v>109.30827669139057</v>
      </c>
      <c r="AS32" s="222">
        <v>148.01620206459765</v>
      </c>
      <c r="AT32" s="222">
        <v>153.39108412409212</v>
      </c>
      <c r="AU32" s="222">
        <v>171.72732346159796</v>
      </c>
      <c r="AV32" s="222">
        <v>189.75329692938118</v>
      </c>
      <c r="AW32" s="222">
        <v>198.27049360495565</v>
      </c>
      <c r="AX32" s="222">
        <v>187.91633424723381</v>
      </c>
      <c r="AY32" s="222">
        <v>185.54091440751071</v>
      </c>
      <c r="AZ32" s="222">
        <v>180.17311934659779</v>
      </c>
      <c r="BA32" s="222">
        <v>180.75031198448099</v>
      </c>
      <c r="BB32" s="222">
        <v>180.64443860736489</v>
      </c>
      <c r="BC32" s="222">
        <v>178.95663042737539</v>
      </c>
      <c r="BD32" s="222">
        <v>180.53243809892246</v>
      </c>
      <c r="BE32" s="222">
        <v>182.80366359920964</v>
      </c>
      <c r="BF32" s="222">
        <v>189.01148128701922</v>
      </c>
      <c r="BG32" s="222">
        <v>198.29449553991628</v>
      </c>
      <c r="BH32" s="222">
        <v>211.02411793472973</v>
      </c>
      <c r="BI32" s="222">
        <v>221.39676452157946</v>
      </c>
      <c r="BJ32" s="222">
        <v>219.69801470622178</v>
      </c>
      <c r="BK32" s="222">
        <v>213.61110262635003</v>
      </c>
      <c r="BL32" s="222">
        <v>208.11184893822201</v>
      </c>
      <c r="BM32" s="222">
        <v>204.3092171743142</v>
      </c>
      <c r="BN32" s="222">
        <v>201.24334491393441</v>
      </c>
      <c r="BO32" s="222">
        <v>198.65403517414285</v>
      </c>
      <c r="BP32" s="222">
        <v>183.54228188435735</v>
      </c>
      <c r="BQ32" s="222">
        <v>11.853374553486651</v>
      </c>
      <c r="BR32" s="222">
        <v>0</v>
      </c>
      <c r="BS32" s="222"/>
      <c r="BT32" s="222"/>
      <c r="BU32" s="222"/>
      <c r="BV32" s="222"/>
      <c r="BW32" s="222"/>
      <c r="BX32" s="197"/>
      <c r="BY32" s="197"/>
      <c r="BZ32" s="197"/>
      <c r="CA32" s="197"/>
      <c r="CB32" s="197"/>
      <c r="CC32" s="197"/>
      <c r="CD32" s="197"/>
      <c r="CE32" s="197"/>
      <c r="CF32" s="197"/>
      <c r="CG32" s="223"/>
    </row>
    <row r="33" spans="1:85" x14ac:dyDescent="0.35">
      <c r="B33" s="201" t="s">
        <v>919</v>
      </c>
      <c r="C33" s="4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v>23.994499761524761</v>
      </c>
      <c r="AS33" s="222">
        <v>19.735493608613019</v>
      </c>
      <c r="AT33" s="222">
        <v>20.482488977994496</v>
      </c>
      <c r="AU33" s="222">
        <v>22.592763308128937</v>
      </c>
      <c r="AV33" s="222">
        <v>19.483942470771836</v>
      </c>
      <c r="AW33" s="222">
        <v>20.816279583431104</v>
      </c>
      <c r="AX33" s="222">
        <v>24.91246930814788</v>
      </c>
      <c r="AY33" s="222">
        <v>18.965586971843241</v>
      </c>
      <c r="AZ33" s="222">
        <v>8.1546129068096338</v>
      </c>
      <c r="BA33" s="222">
        <v>6.1942743627672687</v>
      </c>
      <c r="BB33" s="222">
        <v>13.051243830900093</v>
      </c>
      <c r="BC33" s="222">
        <v>15.693055375110738</v>
      </c>
      <c r="BD33" s="222">
        <v>19.22371257677818</v>
      </c>
      <c r="BE33" s="222">
        <v>31.946271308599741</v>
      </c>
      <c r="BF33" s="222">
        <v>39.458327420078376</v>
      </c>
      <c r="BG33" s="222">
        <v>25.643827046761306</v>
      </c>
      <c r="BH33" s="222">
        <v>21.598830546670776</v>
      </c>
      <c r="BI33" s="222">
        <v>22.139676452157946</v>
      </c>
      <c r="BJ33" s="222">
        <v>40.105726119277648</v>
      </c>
      <c r="BK33" s="222">
        <v>71.322166945427867</v>
      </c>
      <c r="BL33" s="222">
        <v>112.50196249110283</v>
      </c>
      <c r="BM33" s="222">
        <v>163.15483526784715</v>
      </c>
      <c r="BN33" s="222">
        <v>148.36274125359051</v>
      </c>
      <c r="BO33" s="222">
        <v>-21.521678904562641</v>
      </c>
      <c r="BP33" s="222">
        <v>-43.869257111260275</v>
      </c>
      <c r="BQ33" s="222">
        <v>0</v>
      </c>
      <c r="BR33" s="222">
        <v>0</v>
      </c>
      <c r="BS33" s="222"/>
      <c r="BT33" s="222"/>
      <c r="BU33" s="222"/>
      <c r="BV33" s="222"/>
      <c r="BW33" s="222"/>
      <c r="BX33" s="197"/>
      <c r="BY33" s="197"/>
      <c r="BZ33" s="197"/>
      <c r="CA33" s="197"/>
      <c r="CB33" s="197"/>
      <c r="CC33" s="197"/>
      <c r="CD33" s="197"/>
      <c r="CE33" s="197"/>
      <c r="CF33" s="197"/>
      <c r="CG33" s="223"/>
    </row>
    <row r="34" spans="1:85" s="252" customFormat="1" ht="24.75" customHeight="1" x14ac:dyDescent="0.35">
      <c r="A34" s="510"/>
      <c r="B34" s="679" t="s">
        <v>920</v>
      </c>
      <c r="C34" s="677"/>
      <c r="D34" s="678"/>
      <c r="E34" s="678"/>
      <c r="F34" s="678"/>
      <c r="G34" s="678"/>
      <c r="H34" s="678"/>
      <c r="I34" s="678"/>
      <c r="J34" s="678"/>
      <c r="K34" s="678"/>
      <c r="L34" s="678"/>
      <c r="M34" s="678"/>
      <c r="N34" s="678"/>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v>82.529855225952758</v>
      </c>
      <c r="AR34" s="678">
        <f t="shared" ref="AR34:CG34" si="7">SUM(AR35:AR37)</f>
        <v>90.76188806405176</v>
      </c>
      <c r="AS34" s="678">
        <f t="shared" si="7"/>
        <v>94.993051208209835</v>
      </c>
      <c r="AT34" s="678">
        <f t="shared" si="7"/>
        <v>128.81209735049873</v>
      </c>
      <c r="AU34" s="678">
        <f t="shared" si="7"/>
        <v>179.24822813874823</v>
      </c>
      <c r="AV34" s="678">
        <f t="shared" si="7"/>
        <v>175.76905648750537</v>
      </c>
      <c r="AW34" s="678">
        <f t="shared" si="7"/>
        <v>192.42975018232659</v>
      </c>
      <c r="AX34" s="678">
        <f t="shared" si="7"/>
        <v>165.68090654878267</v>
      </c>
      <c r="AY34" s="678">
        <f t="shared" si="7"/>
        <v>248.64593260624747</v>
      </c>
      <c r="AZ34" s="678">
        <f t="shared" si="7"/>
        <v>195.364222995457</v>
      </c>
      <c r="BA34" s="678">
        <f t="shared" si="7"/>
        <v>107.46045190998517</v>
      </c>
      <c r="BB34" s="678">
        <f t="shared" si="7"/>
        <v>104.00348495597791</v>
      </c>
      <c r="BC34" s="678">
        <f t="shared" si="7"/>
        <v>101.75686371105095</v>
      </c>
      <c r="BD34" s="678">
        <f t="shared" si="7"/>
        <v>196.37583976608869</v>
      </c>
      <c r="BE34" s="678">
        <f t="shared" si="7"/>
        <v>204.10117780494278</v>
      </c>
      <c r="BF34" s="678">
        <f t="shared" si="7"/>
        <v>286.75724516441983</v>
      </c>
      <c r="BG34" s="678">
        <f t="shared" si="7"/>
        <v>294.02217029169083</v>
      </c>
      <c r="BH34" s="678">
        <f t="shared" si="7"/>
        <v>276.53260459924888</v>
      </c>
      <c r="BI34" s="678">
        <f t="shared" si="7"/>
        <v>278.71285734257913</v>
      </c>
      <c r="BJ34" s="678">
        <f t="shared" si="7"/>
        <v>265.87951383309053</v>
      </c>
      <c r="BK34" s="678">
        <f t="shared" si="7"/>
        <v>264.97758381829658</v>
      </c>
      <c r="BL34" s="678">
        <f t="shared" si="7"/>
        <v>580.6222397884269</v>
      </c>
      <c r="BM34" s="678">
        <f t="shared" si="7"/>
        <v>703.94575334848321</v>
      </c>
      <c r="BN34" s="678">
        <f t="shared" si="7"/>
        <v>870.87715584076989</v>
      </c>
      <c r="BO34" s="678">
        <f t="shared" si="7"/>
        <v>310.03096308667568</v>
      </c>
      <c r="BP34" s="678">
        <f t="shared" si="7"/>
        <v>309.07773160582894</v>
      </c>
      <c r="BQ34" s="678">
        <f t="shared" si="7"/>
        <v>120.95354521315429</v>
      </c>
      <c r="BR34" s="678">
        <f t="shared" si="7"/>
        <v>118.73346667125473</v>
      </c>
      <c r="BS34" s="678">
        <f t="shared" si="7"/>
        <v>97.617038009683625</v>
      </c>
      <c r="BT34" s="678">
        <f t="shared" si="7"/>
        <v>90.055187526091359</v>
      </c>
      <c r="BU34" s="678">
        <f t="shared" si="7"/>
        <v>225.42387375365826</v>
      </c>
      <c r="BV34" s="678">
        <f t="shared" si="7"/>
        <v>119.96340049763857</v>
      </c>
      <c r="BW34" s="678">
        <f t="shared" si="7"/>
        <v>73.322736296304214</v>
      </c>
      <c r="BX34" s="272">
        <f t="shared" si="7"/>
        <v>218.32454337977742</v>
      </c>
      <c r="BY34" s="272">
        <f t="shared" si="7"/>
        <v>86.826258889818092</v>
      </c>
      <c r="BZ34" s="272">
        <f t="shared" si="7"/>
        <v>228.92345176133728</v>
      </c>
      <c r="CA34" s="272">
        <f t="shared" si="7"/>
        <v>107.35193505741674</v>
      </c>
      <c r="CB34" s="272">
        <f t="shared" si="7"/>
        <v>122.2848673363321</v>
      </c>
      <c r="CC34" s="272">
        <f t="shared" si="7"/>
        <v>126.18141352968684</v>
      </c>
      <c r="CD34" s="272">
        <f t="shared" si="7"/>
        <v>126.88733980235946</v>
      </c>
      <c r="CE34" s="272">
        <f t="shared" si="7"/>
        <v>125.96407334629703</v>
      </c>
      <c r="CF34" s="272">
        <f t="shared" si="7"/>
        <v>126.07127909057701</v>
      </c>
      <c r="CG34" s="253">
        <f t="shared" si="7"/>
        <v>126.84953418162479</v>
      </c>
    </row>
    <row r="35" spans="1:85" x14ac:dyDescent="0.35">
      <c r="B35" s="201" t="s">
        <v>374</v>
      </c>
      <c r="C35" s="4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v>50.76436332879922</v>
      </c>
      <c r="AS35" s="222">
        <v>56.9862377948701</v>
      </c>
      <c r="AT35" s="222">
        <v>65.999131151315595</v>
      </c>
      <c r="AU35" s="222">
        <v>80.620062950468466</v>
      </c>
      <c r="AV35" s="222">
        <v>96.638516547248045</v>
      </c>
      <c r="AW35" s="222">
        <v>120.07439320686478</v>
      </c>
      <c r="AX35" s="222">
        <v>120.86243530106898</v>
      </c>
      <c r="AY35" s="222">
        <v>90.128171781754133</v>
      </c>
      <c r="AZ35" s="222">
        <v>77.300261484325688</v>
      </c>
      <c r="BA35" s="222">
        <v>68.912472960559583</v>
      </c>
      <c r="BB35" s="222">
        <v>70.050666739606029</v>
      </c>
      <c r="BC35" s="222">
        <v>68.198962471431742</v>
      </c>
      <c r="BD35" s="222">
        <v>62.933010588565935</v>
      </c>
      <c r="BE35" s="222">
        <v>67.442128318155014</v>
      </c>
      <c r="BF35" s="222">
        <v>70.145244499491753</v>
      </c>
      <c r="BG35" s="222">
        <v>78.668002955921494</v>
      </c>
      <c r="BH35" s="222">
        <v>76.623520102653274</v>
      </c>
      <c r="BI35" s="222">
        <v>71.126117089128286</v>
      </c>
      <c r="BJ35" s="222">
        <v>72.862407181289043</v>
      </c>
      <c r="BK35" s="222">
        <v>71.169635524855508</v>
      </c>
      <c r="BL35" s="222">
        <v>73.661228162518242</v>
      </c>
      <c r="BM35" s="222">
        <v>69.083526553964646</v>
      </c>
      <c r="BN35" s="222">
        <v>63.581896970466417</v>
      </c>
      <c r="BO35" s="222">
        <v>65.217837573271851</v>
      </c>
      <c r="BP35" s="222">
        <v>60.44263772922762</v>
      </c>
      <c r="BQ35" s="222">
        <v>59.515195768439924</v>
      </c>
      <c r="BR35" s="222">
        <v>58.884749031879501</v>
      </c>
      <c r="BS35" s="222">
        <v>52.742319370716956</v>
      </c>
      <c r="BT35" s="222">
        <v>49.838865437179408</v>
      </c>
      <c r="BU35" s="222">
        <v>47.148827106386989</v>
      </c>
      <c r="BV35" s="222">
        <v>55.323218571046823</v>
      </c>
      <c r="BW35" s="222">
        <v>41.44222760255132</v>
      </c>
      <c r="BX35" s="197">
        <v>71.772091760777442</v>
      </c>
      <c r="BY35" s="197">
        <v>56.479065508445061</v>
      </c>
      <c r="BZ35" s="197">
        <v>49.541057233203695</v>
      </c>
      <c r="CA35" s="197">
        <v>52.449049528650185</v>
      </c>
      <c r="CB35" s="197">
        <v>57.039743617952297</v>
      </c>
      <c r="CC35" s="197">
        <v>60.512304369101336</v>
      </c>
      <c r="CD35" s="197">
        <v>62.361477768295202</v>
      </c>
      <c r="CE35" s="197">
        <v>62.771781647528314</v>
      </c>
      <c r="CF35" s="197">
        <v>63.696037087487738</v>
      </c>
      <c r="CG35" s="223">
        <v>65.195463104397575</v>
      </c>
    </row>
    <row r="36" spans="1:85" x14ac:dyDescent="0.35">
      <c r="B36" s="201" t="s">
        <v>409</v>
      </c>
      <c r="C36" s="4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v>39.9908329358746</v>
      </c>
      <c r="AS36" s="222">
        <v>37.004050516149412</v>
      </c>
      <c r="AT36" s="222">
        <v>43.240810064655051</v>
      </c>
      <c r="AU36" s="222">
        <v>48.718463002841595</v>
      </c>
      <c r="AV36" s="222">
        <v>47.155819599072153</v>
      </c>
      <c r="AW36" s="222">
        <v>47.609369977987846</v>
      </c>
      <c r="AX36" s="222">
        <v>44.818471247713674</v>
      </c>
      <c r="AY36" s="222">
        <v>42.406308872411181</v>
      </c>
      <c r="AZ36" s="222">
        <v>41.215069275896369</v>
      </c>
      <c r="BA36" s="222">
        <v>37.450354281575073</v>
      </c>
      <c r="BB36" s="222">
        <v>33.952818216371881</v>
      </c>
      <c r="BC36" s="222">
        <v>31.785457616030129</v>
      </c>
      <c r="BD36" s="222">
        <v>80.141537815383145</v>
      </c>
      <c r="BE36" s="222">
        <v>108.26236387914356</v>
      </c>
      <c r="BF36" s="222">
        <v>192.05448194547671</v>
      </c>
      <c r="BG36" s="222">
        <v>204.62439764207909</v>
      </c>
      <c r="BH36" s="222">
        <v>196.96386433735097</v>
      </c>
      <c r="BI36" s="222">
        <v>193.44622516292034</v>
      </c>
      <c r="BJ36" s="222">
        <v>187.64905418225072</v>
      </c>
      <c r="BK36" s="222">
        <v>187.72194461260406</v>
      </c>
      <c r="BL36" s="222">
        <v>196.21452792842021</v>
      </c>
      <c r="BM36" s="222">
        <v>201.63076165476014</v>
      </c>
      <c r="BN36" s="222">
        <v>186.60121610666664</v>
      </c>
      <c r="BO36" s="222">
        <v>64.491596376020553</v>
      </c>
      <c r="BP36" s="222">
        <v>53.692251665079588</v>
      </c>
      <c r="BQ36" s="222">
        <v>50.09241754545873</v>
      </c>
      <c r="BR36" s="222">
        <v>45.134530153451486</v>
      </c>
      <c r="BS36" s="222">
        <v>39.864519992213509</v>
      </c>
      <c r="BT36" s="222">
        <v>36.102399524976214</v>
      </c>
      <c r="BU36" s="222">
        <v>32.645025071714194</v>
      </c>
      <c r="BV36" s="222">
        <v>30.994333295827435</v>
      </c>
      <c r="BW36" s="222">
        <v>31.603539403040124</v>
      </c>
      <c r="BX36" s="197">
        <v>32.292821904236739</v>
      </c>
      <c r="BY36" s="197">
        <v>29.862260766065617</v>
      </c>
      <c r="BZ36" s="197">
        <v>27.548243836505186</v>
      </c>
      <c r="CA36" s="197">
        <v>24.23638319639371</v>
      </c>
      <c r="CB36" s="197">
        <v>29.130319912406247</v>
      </c>
      <c r="CC36" s="197">
        <v>30.393431402741541</v>
      </c>
      <c r="CD36" s="197">
        <v>29.931988049782792</v>
      </c>
      <c r="CE36" s="197">
        <v>29.262642864139778</v>
      </c>
      <c r="CF36" s="197">
        <v>29.101344801631893</v>
      </c>
      <c r="CG36" s="223">
        <v>29.023773952518699</v>
      </c>
    </row>
    <row r="37" spans="1:85" x14ac:dyDescent="0.35">
      <c r="A37" s="439"/>
      <c r="B37" s="201" t="s">
        <v>362</v>
      </c>
      <c r="C37" s="42"/>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v>6.6917993779363506E-3</v>
      </c>
      <c r="AS37" s="197">
        <v>1.0027628971903286</v>
      </c>
      <c r="AT37" s="197">
        <v>19.572156134528072</v>
      </c>
      <c r="AU37" s="197">
        <v>49.909702185438171</v>
      </c>
      <c r="AV37" s="197">
        <v>31.974720341185172</v>
      </c>
      <c r="AW37" s="197">
        <v>24.745986997473953</v>
      </c>
      <c r="AX37" s="197">
        <v>0</v>
      </c>
      <c r="AY37" s="197">
        <v>116.11145195208215</v>
      </c>
      <c r="AZ37" s="197">
        <v>76.848892235234928</v>
      </c>
      <c r="BA37" s="197">
        <v>1.0976246678505046</v>
      </c>
      <c r="BB37" s="197">
        <v>0</v>
      </c>
      <c r="BC37" s="197">
        <v>1.7724436235890817</v>
      </c>
      <c r="BD37" s="197">
        <v>53.301291362139608</v>
      </c>
      <c r="BE37" s="197">
        <v>28.396685607644216</v>
      </c>
      <c r="BF37" s="197">
        <v>24.557518719451355</v>
      </c>
      <c r="BG37" s="197">
        <v>10.729769693690224</v>
      </c>
      <c r="BH37" s="197">
        <v>2.9452201592446148</v>
      </c>
      <c r="BI37" s="197">
        <v>14.140515090530444</v>
      </c>
      <c r="BJ37" s="197">
        <v>5.3680524695507774</v>
      </c>
      <c r="BK37" s="197">
        <v>6.0860036808369982</v>
      </c>
      <c r="BL37" s="197">
        <v>310.74648369748849</v>
      </c>
      <c r="BM37" s="197">
        <v>433.23146513975843</v>
      </c>
      <c r="BN37" s="197">
        <v>620.69404276363684</v>
      </c>
      <c r="BO37" s="197">
        <v>180.32152913738324</v>
      </c>
      <c r="BP37" s="197">
        <v>194.94284221152174</v>
      </c>
      <c r="BQ37" s="197">
        <v>11.345931899255635</v>
      </c>
      <c r="BR37" s="197">
        <v>14.714187485923746</v>
      </c>
      <c r="BS37" s="197">
        <v>5.0101986467531701</v>
      </c>
      <c r="BT37" s="197">
        <v>4.113922563935728</v>
      </c>
      <c r="BU37" s="197">
        <v>145.63002157555707</v>
      </c>
      <c r="BV37" s="197">
        <v>33.64584863076432</v>
      </c>
      <c r="BW37" s="197">
        <v>0.27696929071277138</v>
      </c>
      <c r="BX37" s="197">
        <v>114.25962971476322</v>
      </c>
      <c r="BY37" s="197">
        <v>0.48493261530741766</v>
      </c>
      <c r="BZ37" s="197">
        <v>151.83415069162839</v>
      </c>
      <c r="CA37" s="197">
        <v>30.66650233237284</v>
      </c>
      <c r="CB37" s="197">
        <v>36.114803805973544</v>
      </c>
      <c r="CC37" s="197">
        <v>35.275677757843965</v>
      </c>
      <c r="CD37" s="197">
        <v>34.59387398428148</v>
      </c>
      <c r="CE37" s="197">
        <v>33.929648834628935</v>
      </c>
      <c r="CF37" s="197">
        <v>33.273897201457373</v>
      </c>
      <c r="CG37" s="223">
        <v>32.630297124708513</v>
      </c>
    </row>
    <row r="38" spans="1:85" s="252" customFormat="1" ht="26.25" customHeight="1" x14ac:dyDescent="0.35">
      <c r="A38" s="510"/>
      <c r="B38" s="302" t="s">
        <v>546</v>
      </c>
      <c r="C38" s="238"/>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v>67.608671009632445</v>
      </c>
      <c r="AR38" s="222">
        <v>332.06904521873167</v>
      </c>
      <c r="AS38" s="222">
        <v>265.76419996111588</v>
      </c>
      <c r="AT38" s="222">
        <v>288.97697084817213</v>
      </c>
      <c r="AU38" s="222">
        <v>369.56317560266393</v>
      </c>
      <c r="AV38" s="222">
        <v>360.05607152944981</v>
      </c>
      <c r="AW38" s="222">
        <v>394.50606895209688</v>
      </c>
      <c r="AX38" s="222">
        <v>374.16451196902227</v>
      </c>
      <c r="AY38" s="222">
        <v>415.15154785782403</v>
      </c>
      <c r="AZ38" s="222">
        <v>370.67716308317307</v>
      </c>
      <c r="BA38" s="222">
        <v>307.57278811216355</v>
      </c>
      <c r="BB38" s="222">
        <v>326.5083470453223</v>
      </c>
      <c r="BC38" s="222">
        <v>297.28799912147963</v>
      </c>
      <c r="BD38" s="222">
        <v>359.90319919833428</v>
      </c>
      <c r="BE38" s="222">
        <v>395.79648788538447</v>
      </c>
      <c r="BF38" s="222">
        <v>471.40930007618527</v>
      </c>
      <c r="BG38" s="222">
        <v>505.32559871065979</v>
      </c>
      <c r="BH38" s="222">
        <v>487.9078370064808</v>
      </c>
      <c r="BI38" s="222">
        <v>519.13578579180853</v>
      </c>
      <c r="BJ38" s="222">
        <f t="shared" ref="BJ38:CG38" si="8">SUM(BJ39:BJ44)</f>
        <v>620.37468666363088</v>
      </c>
      <c r="BK38" s="222">
        <f t="shared" si="8"/>
        <v>557.61830751086859</v>
      </c>
      <c r="BL38" s="222">
        <f t="shared" si="8"/>
        <v>630.16827835107824</v>
      </c>
      <c r="BM38" s="222">
        <f t="shared" si="8"/>
        <v>760.03959498476797</v>
      </c>
      <c r="BN38" s="222">
        <f t="shared" si="8"/>
        <v>829.08422112787434</v>
      </c>
      <c r="BO38" s="222">
        <f t="shared" si="8"/>
        <v>334.67832184661904</v>
      </c>
      <c r="BP38" s="222">
        <f t="shared" si="8"/>
        <v>290.54949248444342</v>
      </c>
      <c r="BQ38" s="222">
        <f t="shared" si="8"/>
        <v>101.33332084780267</v>
      </c>
      <c r="BR38" s="222">
        <f t="shared" si="8"/>
        <v>88.224168443723045</v>
      </c>
      <c r="BS38" s="222">
        <f t="shared" si="8"/>
        <v>76.202447603565858</v>
      </c>
      <c r="BT38" s="222">
        <f t="shared" si="8"/>
        <v>71.094768800422059</v>
      </c>
      <c r="BU38" s="222">
        <f t="shared" si="8"/>
        <v>141.85743116664247</v>
      </c>
      <c r="BV38" s="222">
        <f t="shared" si="8"/>
        <v>79.308666905951455</v>
      </c>
      <c r="BW38" s="222">
        <f t="shared" si="8"/>
        <v>61.441565714937852</v>
      </c>
      <c r="BX38" s="197">
        <f t="shared" si="8"/>
        <v>161.07572390764878</v>
      </c>
      <c r="BY38" s="197">
        <f t="shared" si="8"/>
        <v>73.182652436628814</v>
      </c>
      <c r="BZ38" s="197">
        <f t="shared" si="8"/>
        <v>168.24255848405051</v>
      </c>
      <c r="CA38" s="197">
        <f t="shared" si="8"/>
        <v>85.68244149807191</v>
      </c>
      <c r="CB38" s="197">
        <f t="shared" si="8"/>
        <v>96.093456460997359</v>
      </c>
      <c r="CC38" s="197">
        <f t="shared" si="8"/>
        <v>99.47561908304445</v>
      </c>
      <c r="CD38" s="197">
        <f t="shared" si="8"/>
        <v>99.991270988080913</v>
      </c>
      <c r="CE38" s="197">
        <f t="shared" si="8"/>
        <v>99.208213920412419</v>
      </c>
      <c r="CF38" s="197">
        <f t="shared" si="8"/>
        <v>99.332300080904446</v>
      </c>
      <c r="CG38" s="223">
        <f t="shared" si="8"/>
        <v>99.988509716819095</v>
      </c>
    </row>
    <row r="39" spans="1:85" x14ac:dyDescent="0.35">
      <c r="B39" s="271" t="s">
        <v>917</v>
      </c>
      <c r="C39" s="6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v>156.92692124889084</v>
      </c>
      <c r="BK39" s="222">
        <v>68.255231399807357</v>
      </c>
      <c r="BL39" s="222">
        <v>-0.33166174438881041</v>
      </c>
      <c r="BM39" s="222">
        <v>22.940640349352318</v>
      </c>
      <c r="BN39" s="222">
        <v>36.776536225327497</v>
      </c>
      <c r="BO39" s="222">
        <v>0.294437888133387</v>
      </c>
      <c r="BP39" s="222">
        <v>-5.9194242676488162</v>
      </c>
      <c r="BQ39" s="222">
        <v>0</v>
      </c>
      <c r="BR39" s="222">
        <v>0</v>
      </c>
      <c r="BS39" s="222"/>
      <c r="BT39" s="222"/>
      <c r="BU39" s="222"/>
      <c r="BV39" s="222"/>
      <c r="BW39" s="222"/>
      <c r="BX39" s="197"/>
      <c r="BY39" s="197"/>
      <c r="BZ39" s="197"/>
      <c r="CA39" s="197"/>
      <c r="CB39" s="197"/>
      <c r="CC39" s="197"/>
      <c r="CD39" s="197"/>
      <c r="CE39" s="197"/>
      <c r="CF39" s="197"/>
      <c r="CG39" s="223"/>
    </row>
    <row r="40" spans="1:85" x14ac:dyDescent="0.35">
      <c r="B40" s="271" t="s">
        <v>918</v>
      </c>
      <c r="C40" s="6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v>198.16760926501206</v>
      </c>
      <c r="BK40" s="222">
        <v>192.46360346634137</v>
      </c>
      <c r="BL40" s="222">
        <v>187.92499959121449</v>
      </c>
      <c r="BM40" s="222">
        <v>185.92138762862592</v>
      </c>
      <c r="BN40" s="222">
        <v>184.33890394116392</v>
      </c>
      <c r="BO40" s="222">
        <v>184.74825271195286</v>
      </c>
      <c r="BP40" s="222">
        <v>171.79557584375848</v>
      </c>
      <c r="BQ40" s="222">
        <v>11.094758582063504</v>
      </c>
      <c r="BR40" s="222">
        <v>0</v>
      </c>
      <c r="BS40" s="222"/>
      <c r="BT40" s="222"/>
      <c r="BU40" s="222"/>
      <c r="BV40" s="222"/>
      <c r="BW40" s="222"/>
      <c r="BX40" s="197"/>
      <c r="BY40" s="197"/>
      <c r="BZ40" s="197"/>
      <c r="CA40" s="197"/>
      <c r="CB40" s="197"/>
      <c r="CC40" s="197"/>
      <c r="CD40" s="197"/>
      <c r="CE40" s="197"/>
      <c r="CF40" s="197"/>
      <c r="CG40" s="223"/>
    </row>
    <row r="41" spans="1:85" x14ac:dyDescent="0.35">
      <c r="B41" s="271" t="s">
        <v>919</v>
      </c>
      <c r="C41" s="6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v>39.423928775249934</v>
      </c>
      <c r="BK41" s="222">
        <v>70.323656608191882</v>
      </c>
      <c r="BL41" s="222">
        <v>110.81443305373629</v>
      </c>
      <c r="BM41" s="222">
        <v>161.03382240936514</v>
      </c>
      <c r="BN41" s="222">
        <v>146.43402561729383</v>
      </c>
      <c r="BO41" s="222">
        <v>-21.414070510039828</v>
      </c>
      <c r="BP41" s="222">
        <v>-43.693780082815238</v>
      </c>
      <c r="BQ41" s="222">
        <v>0</v>
      </c>
      <c r="BR41" s="222">
        <v>0</v>
      </c>
      <c r="BS41" s="222"/>
      <c r="BT41" s="222"/>
      <c r="BU41" s="222"/>
      <c r="BV41" s="222"/>
      <c r="BW41" s="222"/>
      <c r="BX41" s="197"/>
      <c r="BY41" s="197"/>
      <c r="BZ41" s="197"/>
      <c r="CA41" s="197"/>
      <c r="CB41" s="197"/>
      <c r="CC41" s="197"/>
      <c r="CD41" s="197"/>
      <c r="CE41" s="197"/>
      <c r="CF41" s="197"/>
      <c r="CG41" s="223"/>
    </row>
    <row r="42" spans="1:85" x14ac:dyDescent="0.35">
      <c r="B42" s="271" t="s">
        <v>374</v>
      </c>
      <c r="C42" s="6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v>36.941240440913546</v>
      </c>
      <c r="BK42" s="222">
        <v>37.008210472924866</v>
      </c>
      <c r="BL42" s="222">
        <v>38.893128469809639</v>
      </c>
      <c r="BM42" s="222">
        <v>36.95968670637108</v>
      </c>
      <c r="BN42" s="222">
        <v>34.588551951933731</v>
      </c>
      <c r="BO42" s="222">
        <v>35.348067964713337</v>
      </c>
      <c r="BP42" s="222">
        <v>34.935844607493564</v>
      </c>
      <c r="BQ42" s="222">
        <v>35.352026286453309</v>
      </c>
      <c r="BR42" s="222">
        <v>36.567429148797174</v>
      </c>
      <c r="BS42" s="222">
        <v>33.814862736895066</v>
      </c>
      <c r="BT42" s="222">
        <v>32.906030578094402</v>
      </c>
      <c r="BU42" s="222">
        <v>32.530272850784883</v>
      </c>
      <c r="BV42" s="222">
        <v>39.750586169999828</v>
      </c>
      <c r="BW42" s="222">
        <v>29.684909916809325</v>
      </c>
      <c r="BX42" s="197">
        <v>54.663611947584563</v>
      </c>
      <c r="BY42" s="197">
        <v>43.016019797865866</v>
      </c>
      <c r="BZ42" s="197">
        <v>38.154162031177961</v>
      </c>
      <c r="CA42" s="197">
        <v>40.160442837327977</v>
      </c>
      <c r="CB42" s="197">
        <v>43.691637587236698</v>
      </c>
      <c r="CC42" s="197">
        <v>46.351570052134917</v>
      </c>
      <c r="CD42" s="197">
        <v>47.768010745394086</v>
      </c>
      <c r="CE42" s="197">
        <v>48.082297718914873</v>
      </c>
      <c r="CF42" s="197">
        <v>48.790264325343138</v>
      </c>
      <c r="CG42" s="223">
        <v>49.938803466025398</v>
      </c>
    </row>
    <row r="43" spans="1:85" x14ac:dyDescent="0.35">
      <c r="B43" s="271" t="s">
        <v>409</v>
      </c>
      <c r="C43" s="6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v>187.2737560738862</v>
      </c>
      <c r="BK43" s="222">
        <v>187.72194461260406</v>
      </c>
      <c r="BL43" s="222">
        <v>196.21452792842021</v>
      </c>
      <c r="BM43" s="222">
        <v>201.63076165476014</v>
      </c>
      <c r="BN43" s="222">
        <v>186.60121610666664</v>
      </c>
      <c r="BO43" s="222">
        <v>64.491596376020553</v>
      </c>
      <c r="BP43" s="222">
        <v>53.692251665079588</v>
      </c>
      <c r="BQ43" s="222">
        <v>50.09241754545873</v>
      </c>
      <c r="BR43" s="222">
        <v>45.134530153451486</v>
      </c>
      <c r="BS43" s="222">
        <v>39.857901057500051</v>
      </c>
      <c r="BT43" s="222">
        <v>36.092690402900864</v>
      </c>
      <c r="BU43" s="222">
        <v>32.640564324164032</v>
      </c>
      <c r="BV43" s="222">
        <v>30.989340450868177</v>
      </c>
      <c r="BW43" s="222">
        <v>31.598387632006936</v>
      </c>
      <c r="BX43" s="197">
        <v>32.290259337775439</v>
      </c>
      <c r="BY43" s="197">
        <v>29.859891074493763</v>
      </c>
      <c r="BZ43" s="197">
        <v>27.54581582277028</v>
      </c>
      <c r="CA43" s="197">
        <v>24.233844557743229</v>
      </c>
      <c r="CB43" s="197">
        <v>29.127782679506399</v>
      </c>
      <c r="CC43" s="197">
        <v>30.390784153609765</v>
      </c>
      <c r="CD43" s="197">
        <v>29.92938099208255</v>
      </c>
      <c r="CE43" s="197">
        <v>29.260094105992366</v>
      </c>
      <c r="CF43" s="197">
        <v>29.098810092446328</v>
      </c>
      <c r="CG43" s="223">
        <v>29.021245999706245</v>
      </c>
    </row>
    <row r="44" spans="1:85" x14ac:dyDescent="0.35">
      <c r="A44" s="439"/>
      <c r="B44" s="271" t="s">
        <v>362</v>
      </c>
      <c r="C44" s="6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v>1.6412308596783676</v>
      </c>
      <c r="BK44" s="222">
        <v>1.8456609509990605</v>
      </c>
      <c r="BL44" s="222">
        <v>96.652851052286394</v>
      </c>
      <c r="BM44" s="222">
        <v>151.55329623629336</v>
      </c>
      <c r="BN44" s="222">
        <v>240.34498728548874</v>
      </c>
      <c r="BO44" s="222">
        <v>71.210037415838798</v>
      </c>
      <c r="BP44" s="222">
        <v>79.739024718575806</v>
      </c>
      <c r="BQ44" s="222">
        <v>4.7941184338271299</v>
      </c>
      <c r="BR44" s="222">
        <v>6.5222091414743737</v>
      </c>
      <c r="BS44" s="222">
        <v>2.5296838091707436</v>
      </c>
      <c r="BT44" s="222">
        <v>2.0960478194267802</v>
      </c>
      <c r="BU44" s="222">
        <v>76.686593991693556</v>
      </c>
      <c r="BV44" s="222">
        <v>8.5687402850834538</v>
      </c>
      <c r="BW44" s="222">
        <v>0.15826816612158448</v>
      </c>
      <c r="BX44" s="197">
        <v>74.12185262228877</v>
      </c>
      <c r="BY44" s="197">
        <v>0.30674156426918192</v>
      </c>
      <c r="BZ44" s="197">
        <v>102.54258063010225</v>
      </c>
      <c r="CA44" s="197">
        <v>21.288154103000704</v>
      </c>
      <c r="CB44" s="197">
        <v>23.274036194254261</v>
      </c>
      <c r="CC44" s="197">
        <v>22.733264877299774</v>
      </c>
      <c r="CD44" s="197">
        <v>22.293879250604281</v>
      </c>
      <c r="CE44" s="197">
        <v>21.86582209550518</v>
      </c>
      <c r="CF44" s="197">
        <v>21.44322566311498</v>
      </c>
      <c r="CG44" s="223">
        <v>21.028460251087459</v>
      </c>
    </row>
    <row r="45" spans="1:85" s="252" customFormat="1" ht="26.25" customHeight="1" x14ac:dyDescent="0.35">
      <c r="B45" s="302" t="s">
        <v>923</v>
      </c>
      <c r="C45" s="238"/>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v>14.921184216320324</v>
      </c>
      <c r="AR45" s="197">
        <v>73.287395274200264</v>
      </c>
      <c r="AS45" s="197">
        <v>58.653964447220361</v>
      </c>
      <c r="AT45" s="197">
        <v>63.777005995066432</v>
      </c>
      <c r="AU45" s="197">
        <v>81.562322412017835</v>
      </c>
      <c r="AV45" s="197">
        <v>81.879346575284742</v>
      </c>
      <c r="AW45" s="197">
        <v>81.640433097944438</v>
      </c>
      <c r="AX45" s="197">
        <v>60.133546605874194</v>
      </c>
      <c r="AY45" s="197">
        <v>99.920797196968678</v>
      </c>
      <c r="AZ45" s="197">
        <v>76.601669244031697</v>
      </c>
      <c r="BA45" s="197">
        <v>40.645828143952137</v>
      </c>
      <c r="BB45" s="197">
        <v>40.831326254656297</v>
      </c>
      <c r="BC45" s="197">
        <v>40.506567804198816</v>
      </c>
      <c r="BD45" s="197">
        <v>64.392631658635324</v>
      </c>
      <c r="BE45" s="197">
        <v>49.676517584534139</v>
      </c>
      <c r="BF45" s="197">
        <v>50.613730736497203</v>
      </c>
      <c r="BG45" s="197">
        <v>51.58187025567392</v>
      </c>
      <c r="BH45" s="197">
        <v>53.664915465428834</v>
      </c>
      <c r="BI45" s="197">
        <v>65.557026065876897</v>
      </c>
      <c r="BJ45" s="197">
        <f t="shared" ref="BJ45:CG45" si="9">SUM(BJ46:BJ51)</f>
        <v>71.193262761228425</v>
      </c>
      <c r="BK45" s="197">
        <f t="shared" si="9"/>
        <v>65.136976401945844</v>
      </c>
      <c r="BL45" s="197">
        <f t="shared" si="9"/>
        <v>270.7115303914976</v>
      </c>
      <c r="BM45" s="197">
        <f t="shared" si="9"/>
        <v>336.09072842371313</v>
      </c>
      <c r="BN45" s="197">
        <f t="shared" si="9"/>
        <v>431.37351677751553</v>
      </c>
      <c r="BO45" s="197">
        <f t="shared" si="9"/>
        <v>152.80538694177318</v>
      </c>
      <c r="BP45" s="197">
        <f t="shared" si="9"/>
        <v>151.77409313699206</v>
      </c>
      <c r="BQ45" s="197">
        <f t="shared" si="9"/>
        <v>31.473598918838263</v>
      </c>
      <c r="BR45" s="197">
        <f t="shared" si="9"/>
        <v>30.509298227531701</v>
      </c>
      <c r="BS45" s="197">
        <f t="shared" si="9"/>
        <v>21.414590406117778</v>
      </c>
      <c r="BT45" s="197">
        <f t="shared" si="9"/>
        <v>18.960418725669303</v>
      </c>
      <c r="BU45" s="197">
        <f t="shared" si="9"/>
        <v>83.566442587015814</v>
      </c>
      <c r="BV45" s="197">
        <f t="shared" si="9"/>
        <v>40.654733591687119</v>
      </c>
      <c r="BW45" s="197">
        <f t="shared" si="9"/>
        <v>11.881170581366424</v>
      </c>
      <c r="BX45" s="197">
        <f t="shared" si="9"/>
        <v>57.248819472128673</v>
      </c>
      <c r="BY45" s="197">
        <f t="shared" si="9"/>
        <v>13.643606453189324</v>
      </c>
      <c r="BZ45" s="197">
        <f t="shared" si="9"/>
        <v>60.680893277286785</v>
      </c>
      <c r="CA45" s="197">
        <f t="shared" si="9"/>
        <v>21.669493559344748</v>
      </c>
      <c r="CB45" s="197">
        <f t="shared" si="9"/>
        <v>26.191410875334856</v>
      </c>
      <c r="CC45" s="197">
        <f t="shared" si="9"/>
        <v>26.705794446642344</v>
      </c>
      <c r="CD45" s="197">
        <f t="shared" si="9"/>
        <v>26.896068814278564</v>
      </c>
      <c r="CE45" s="197">
        <f t="shared" si="9"/>
        <v>26.755859425884474</v>
      </c>
      <c r="CF45" s="197">
        <f t="shared" si="9"/>
        <v>26.738979009672583</v>
      </c>
      <c r="CG45" s="223">
        <f t="shared" si="9"/>
        <v>26.861024464805709</v>
      </c>
    </row>
    <row r="46" spans="1:85" x14ac:dyDescent="0.35">
      <c r="A46" s="439"/>
      <c r="B46" s="271" t="s">
        <v>917</v>
      </c>
      <c r="C46" s="4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v>8.9577735173785467</v>
      </c>
      <c r="BK46" s="222">
        <v>4.5891991229326186</v>
      </c>
      <c r="BL46" s="222">
        <v>-2.4580730787140626E-2</v>
      </c>
      <c r="BM46" s="222">
        <v>1.7798772684842314</v>
      </c>
      <c r="BN46" s="222">
        <v>3.1979596717676078</v>
      </c>
      <c r="BO46" s="222">
        <v>2.5951544003051517E-2</v>
      </c>
      <c r="BP46" s="222">
        <v>-0.50774648984175519</v>
      </c>
      <c r="BQ46" s="222">
        <v>0</v>
      </c>
      <c r="BR46" s="222">
        <v>0</v>
      </c>
      <c r="BS46" s="222"/>
      <c r="BT46" s="222"/>
      <c r="BU46" s="222"/>
      <c r="BV46" s="222"/>
      <c r="BW46" s="222"/>
      <c r="BX46" s="197"/>
      <c r="BY46" s="197"/>
      <c r="BZ46" s="197"/>
      <c r="CA46" s="197"/>
      <c r="CB46" s="197"/>
      <c r="CC46" s="197"/>
      <c r="CD46" s="197"/>
      <c r="CE46" s="197"/>
      <c r="CF46" s="197"/>
      <c r="CG46" s="223"/>
    </row>
    <row r="47" spans="1:85" x14ac:dyDescent="0.35">
      <c r="A47" s="439"/>
      <c r="B47" s="271" t="s">
        <v>918</v>
      </c>
      <c r="C47" s="4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v>21.530405441209737</v>
      </c>
      <c r="BK47" s="222">
        <v>21.147499160008653</v>
      </c>
      <c r="BL47" s="222">
        <v>20.186849347007534</v>
      </c>
      <c r="BM47" s="222">
        <v>18.387829545688277</v>
      </c>
      <c r="BN47" s="222">
        <v>16.904440972770491</v>
      </c>
      <c r="BO47" s="222">
        <v>13.90578246219</v>
      </c>
      <c r="BP47" s="222">
        <v>11.74670604059887</v>
      </c>
      <c r="BQ47" s="222">
        <v>0.75861597142314563</v>
      </c>
      <c r="BR47" s="222">
        <v>0</v>
      </c>
      <c r="BS47" s="222"/>
      <c r="BT47" s="222"/>
      <c r="BU47" s="222"/>
      <c r="BV47" s="222"/>
      <c r="BW47" s="222"/>
      <c r="BX47" s="197"/>
      <c r="BY47" s="197"/>
      <c r="BZ47" s="197"/>
      <c r="CA47" s="197"/>
      <c r="CB47" s="197"/>
      <c r="CC47" s="197"/>
      <c r="CD47" s="197"/>
      <c r="CE47" s="197"/>
      <c r="CF47" s="197"/>
      <c r="CG47" s="223"/>
    </row>
    <row r="48" spans="1:85" x14ac:dyDescent="0.35">
      <c r="A48" s="439"/>
      <c r="B48" s="271" t="s">
        <v>919</v>
      </c>
      <c r="C48" s="4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v>0.68179734402772019</v>
      </c>
      <c r="BK48" s="222">
        <v>0.99851033723599014</v>
      </c>
      <c r="BL48" s="222">
        <v>1.6875294373665424</v>
      </c>
      <c r="BM48" s="222">
        <v>2.1210128584820129</v>
      </c>
      <c r="BN48" s="222">
        <v>1.9287156362966766</v>
      </c>
      <c r="BO48" s="222">
        <v>-0.10760839452281322</v>
      </c>
      <c r="BP48" s="222">
        <v>-0.17547702844504112</v>
      </c>
      <c r="BQ48" s="222">
        <v>0</v>
      </c>
      <c r="BR48" s="222">
        <v>0</v>
      </c>
      <c r="BS48" s="222"/>
      <c r="BT48" s="222"/>
      <c r="BU48" s="222"/>
      <c r="BV48" s="222"/>
      <c r="BW48" s="222"/>
      <c r="BX48" s="197"/>
      <c r="BY48" s="197"/>
      <c r="BZ48" s="197"/>
      <c r="CA48" s="197"/>
      <c r="CB48" s="197"/>
      <c r="CC48" s="197"/>
      <c r="CD48" s="197"/>
      <c r="CE48" s="197"/>
      <c r="CF48" s="197"/>
      <c r="CG48" s="223"/>
    </row>
    <row r="49" spans="1:85" x14ac:dyDescent="0.35">
      <c r="A49" s="439"/>
      <c r="B49" s="271" t="s">
        <v>374</v>
      </c>
      <c r="C49" s="4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v>35.921166740375497</v>
      </c>
      <c r="BK49" s="222">
        <v>34.161425051930642</v>
      </c>
      <c r="BL49" s="222">
        <v>34.76809969270861</v>
      </c>
      <c r="BM49" s="222">
        <v>32.123839847593558</v>
      </c>
      <c r="BN49" s="222">
        <v>28.993345018532686</v>
      </c>
      <c r="BO49" s="222">
        <v>29.86976960855851</v>
      </c>
      <c r="BP49" s="222">
        <v>25.506793121734056</v>
      </c>
      <c r="BQ49" s="222">
        <v>24.163169481986611</v>
      </c>
      <c r="BR49" s="222">
        <v>22.31731988308233</v>
      </c>
      <c r="BS49" s="222">
        <v>18.927456633821894</v>
      </c>
      <c r="BT49" s="222">
        <v>16.932834859085006</v>
      </c>
      <c r="BU49" s="222">
        <v>14.618554255602108</v>
      </c>
      <c r="BV49" s="222">
        <v>15.572632401046993</v>
      </c>
      <c r="BW49" s="222">
        <v>11.757317685742057</v>
      </c>
      <c r="BX49" s="197">
        <v>17.108479813192876</v>
      </c>
      <c r="BY49" s="197">
        <v>13.4630457105792</v>
      </c>
      <c r="BZ49" s="197">
        <v>11.38689520202573</v>
      </c>
      <c r="CA49" s="197">
        <v>12.288606691322105</v>
      </c>
      <c r="CB49" s="197">
        <v>13.3481060307157</v>
      </c>
      <c r="CC49" s="197">
        <v>14.160734316966419</v>
      </c>
      <c r="CD49" s="197">
        <v>14.593467022901109</v>
      </c>
      <c r="CE49" s="197">
        <v>14.689483928613345</v>
      </c>
      <c r="CF49" s="197">
        <v>14.905772762144599</v>
      </c>
      <c r="CG49" s="223">
        <v>15.256659638372177</v>
      </c>
    </row>
    <row r="50" spans="1:85" x14ac:dyDescent="0.35">
      <c r="A50" s="439"/>
      <c r="B50" s="271" t="s">
        <v>409</v>
      </c>
      <c r="C50" s="4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2"/>
      <c r="BF50" s="222"/>
      <c r="BG50" s="222"/>
      <c r="BH50" s="222"/>
      <c r="BI50" s="222"/>
      <c r="BJ50" s="222">
        <v>0.37529810836450145</v>
      </c>
      <c r="BK50" s="222">
        <v>0</v>
      </c>
      <c r="BL50" s="222">
        <v>0</v>
      </c>
      <c r="BM50" s="222">
        <v>0</v>
      </c>
      <c r="BN50" s="222">
        <v>0</v>
      </c>
      <c r="BO50" s="222">
        <v>0</v>
      </c>
      <c r="BP50" s="222">
        <v>0</v>
      </c>
      <c r="BQ50" s="222">
        <v>0</v>
      </c>
      <c r="BR50" s="222">
        <v>0</v>
      </c>
      <c r="BS50" s="222">
        <v>6.6189347134564614E-3</v>
      </c>
      <c r="BT50" s="222">
        <v>9.709122075348962E-3</v>
      </c>
      <c r="BU50" s="222">
        <v>4.4607475502055705E-3</v>
      </c>
      <c r="BV50" s="222">
        <v>4.9928449592586341E-3</v>
      </c>
      <c r="BW50" s="222">
        <v>5.1517710331801274E-3</v>
      </c>
      <c r="BX50" s="197">
        <v>2.5625664613428238E-3</v>
      </c>
      <c r="BY50" s="197">
        <v>2.3696915718898082E-3</v>
      </c>
      <c r="BZ50" s="197">
        <v>2.4280137349277364E-3</v>
      </c>
      <c r="CA50" s="197">
        <v>2.5386386505073574E-3</v>
      </c>
      <c r="CB50" s="197">
        <v>2.5372328998742302E-3</v>
      </c>
      <c r="CC50" s="197">
        <v>2.6472491317290287E-3</v>
      </c>
      <c r="CD50" s="197">
        <v>2.6070577002557183E-3</v>
      </c>
      <c r="CE50" s="197">
        <v>2.548758147367442E-3</v>
      </c>
      <c r="CF50" s="197">
        <v>2.5347091855945593E-3</v>
      </c>
      <c r="CG50" s="223">
        <v>2.5279528124742883E-3</v>
      </c>
    </row>
    <row r="51" spans="1:85" x14ac:dyDescent="0.35">
      <c r="A51" s="439"/>
      <c r="B51" s="271" t="s">
        <v>362</v>
      </c>
      <c r="C51" s="4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v>3.7268216098724101</v>
      </c>
      <c r="BK51" s="222">
        <v>4.2403427298379377</v>
      </c>
      <c r="BL51" s="222">
        <v>214.09363264520206</v>
      </c>
      <c r="BM51" s="222">
        <v>281.67816890346506</v>
      </c>
      <c r="BN51" s="222">
        <v>380.3490554781481</v>
      </c>
      <c r="BO51" s="222">
        <v>109.11149172154444</v>
      </c>
      <c r="BP51" s="222">
        <v>115.20381749294594</v>
      </c>
      <c r="BQ51" s="222">
        <v>6.5518134654285047</v>
      </c>
      <c r="BR51" s="222">
        <v>8.1919783444493728</v>
      </c>
      <c r="BS51" s="222">
        <v>2.4805148375824264</v>
      </c>
      <c r="BT51" s="222">
        <v>2.0178747445089482</v>
      </c>
      <c r="BU51" s="222">
        <v>68.943427583863496</v>
      </c>
      <c r="BV51" s="222">
        <v>25.07710834568087</v>
      </c>
      <c r="BW51" s="222">
        <v>0.11870112459118688</v>
      </c>
      <c r="BX51" s="197">
        <v>40.137777092474458</v>
      </c>
      <c r="BY51" s="197">
        <v>0.17819105103823571</v>
      </c>
      <c r="BZ51" s="197">
        <v>49.291570061526123</v>
      </c>
      <c r="CA51" s="197">
        <v>9.3783482293721345</v>
      </c>
      <c r="CB51" s="197">
        <v>12.840767611719283</v>
      </c>
      <c r="CC51" s="197">
        <v>12.542412880544195</v>
      </c>
      <c r="CD51" s="197">
        <v>12.299994733677199</v>
      </c>
      <c r="CE51" s="197">
        <v>12.063826739123758</v>
      </c>
      <c r="CF51" s="197">
        <v>11.830671538342392</v>
      </c>
      <c r="CG51" s="223">
        <v>11.601836873621055</v>
      </c>
    </row>
    <row r="52" spans="1:85" ht="16" thickBot="1" x14ac:dyDescent="0.4">
      <c r="A52" s="513"/>
      <c r="B52" s="647"/>
      <c r="C52" s="119"/>
      <c r="D52" s="642"/>
      <c r="E52" s="642"/>
      <c r="F52" s="642"/>
      <c r="G52" s="642"/>
      <c r="H52" s="642"/>
      <c r="I52" s="642"/>
      <c r="J52" s="642"/>
      <c r="K52" s="642"/>
      <c r="L52" s="642"/>
      <c r="M52" s="642"/>
      <c r="N52" s="642"/>
      <c r="O52" s="642"/>
      <c r="P52" s="642"/>
      <c r="Q52" s="642"/>
      <c r="R52" s="642"/>
      <c r="S52" s="642"/>
      <c r="T52" s="642"/>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c r="AY52" s="642"/>
      <c r="AZ52" s="642"/>
      <c r="BA52" s="642"/>
      <c r="BB52" s="642"/>
      <c r="BC52" s="642"/>
      <c r="BD52" s="642"/>
      <c r="BE52" s="642"/>
      <c r="BF52" s="642"/>
      <c r="BG52" s="642"/>
      <c r="BH52" s="642"/>
      <c r="BI52" s="642"/>
      <c r="BJ52" s="642"/>
      <c r="BK52" s="642"/>
      <c r="BL52" s="642"/>
      <c r="BM52" s="642"/>
      <c r="BN52" s="642"/>
      <c r="BO52" s="642"/>
      <c r="BP52" s="642"/>
      <c r="BQ52" s="642"/>
      <c r="BR52" s="642"/>
      <c r="BS52" s="642"/>
      <c r="BT52" s="642"/>
      <c r="BU52" s="642"/>
      <c r="BV52" s="642"/>
      <c r="BW52" s="642"/>
      <c r="BX52" s="642"/>
      <c r="BY52" s="642"/>
      <c r="BZ52" s="642"/>
      <c r="CA52" s="642"/>
      <c r="CB52" s="642"/>
      <c r="CC52" s="642"/>
      <c r="CD52" s="642"/>
      <c r="CE52" s="642"/>
      <c r="CF52" s="642"/>
      <c r="CG52" s="684"/>
    </row>
    <row r="53" spans="1:85" x14ac:dyDescent="0.35">
      <c r="A53" s="439"/>
      <c r="B53" s="42"/>
      <c r="C53" s="42"/>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7"/>
      <c r="BR53" s="197"/>
      <c r="BS53" s="197"/>
      <c r="BT53" s="197"/>
      <c r="BU53" s="197"/>
      <c r="BV53" s="197"/>
      <c r="BW53" s="197"/>
    </row>
  </sheetData>
  <hyperlinks>
    <hyperlink ref="B1" location="Notes!A1" display="Information relating to this table can be found in the 'Notes' tab" xr:uid="{776310C7-8696-439A-9B69-B7E4FBA7A27F}"/>
    <hyperlink ref="A1" location="Contents!A1" display="Contents page" xr:uid="{6846ADBF-08F0-4E42-987E-4E1B17A60695}"/>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5C3D-A959-4BE5-97CB-AC5474ED95BC}">
  <dimension ref="A1:CG39"/>
  <sheetViews>
    <sheetView zoomScale="85" zoomScaleNormal="85" workbookViewId="0">
      <pane xSplit="2" topLeftCell="BI1" activePane="topRight" state="frozen"/>
      <selection activeCell="B1" sqref="A1:B1"/>
      <selection pane="topRight"/>
    </sheetView>
  </sheetViews>
  <sheetFormatPr defaultColWidth="12.54296875" defaultRowHeight="15.5" x14ac:dyDescent="0.35"/>
  <cols>
    <col min="1" max="1" width="23" style="436" bestFit="1" customWidth="1"/>
    <col min="2" max="2" width="84.453125" style="436" customWidth="1"/>
    <col min="3" max="3" width="25.54296875" style="436" customWidth="1"/>
    <col min="4" max="75" width="12.54296875" style="222" customWidth="1"/>
    <col min="76" max="76" width="12.54296875" style="439" customWidth="1"/>
    <col min="77" max="84" width="12.54296875" style="439"/>
    <col min="85" max="85" width="11" style="439" bestFit="1" customWidth="1"/>
    <col min="86" max="16384" width="12.54296875" style="439"/>
  </cols>
  <sheetData>
    <row r="1" spans="1:85" s="437" customFormat="1" ht="25.5" customHeight="1" thickBot="1" x14ac:dyDescent="0.3">
      <c r="A1" s="32" t="s">
        <v>46</v>
      </c>
      <c r="B1" s="114" t="s">
        <v>208</v>
      </c>
      <c r="C1" s="11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76"/>
      <c r="BW1" s="476"/>
      <c r="BX1" s="476"/>
    </row>
    <row r="2" spans="1:85" ht="15.75" customHeight="1" x14ac:dyDescent="0.35">
      <c r="A2" s="36" t="s">
        <v>209</v>
      </c>
      <c r="B2" s="37" t="s">
        <v>924</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4" customHeight="1" x14ac:dyDescent="0.35">
      <c r="A4" s="94"/>
      <c r="B4" s="107" t="s">
        <v>260</v>
      </c>
      <c r="C4" s="510"/>
      <c r="D4" s="659">
        <f t="shared" ref="D4:AI4" si="0">SUM(D5,D12)</f>
        <v>176.4</v>
      </c>
      <c r="E4" s="659">
        <f t="shared" si="0"/>
        <v>248.9</v>
      </c>
      <c r="F4" s="659">
        <f t="shared" si="0"/>
        <v>248.6</v>
      </c>
      <c r="G4" s="659">
        <f t="shared" si="0"/>
        <v>275.2</v>
      </c>
      <c r="H4" s="659">
        <f t="shared" si="0"/>
        <v>315.5</v>
      </c>
      <c r="I4" s="659">
        <f t="shared" si="0"/>
        <v>334.1</v>
      </c>
      <c r="J4" s="659">
        <f t="shared" si="0"/>
        <v>348.1</v>
      </c>
      <c r="K4" s="659">
        <f t="shared" si="0"/>
        <v>432.5</v>
      </c>
      <c r="L4" s="659">
        <f t="shared" si="0"/>
        <v>447.9</v>
      </c>
      <c r="M4" s="659">
        <f t="shared" si="0"/>
        <v>482.1</v>
      </c>
      <c r="N4" s="659">
        <f t="shared" si="0"/>
        <v>617.4</v>
      </c>
      <c r="O4" s="659">
        <f t="shared" si="0"/>
        <v>657</v>
      </c>
      <c r="P4" s="659">
        <f t="shared" si="0"/>
        <v>676.9</v>
      </c>
      <c r="Q4" s="659">
        <f t="shared" si="0"/>
        <v>783.9</v>
      </c>
      <c r="R4" s="659">
        <f t="shared" si="0"/>
        <v>807.1</v>
      </c>
      <c r="S4" s="659">
        <f t="shared" si="0"/>
        <v>958.8</v>
      </c>
      <c r="T4" s="659">
        <f t="shared" si="0"/>
        <v>1014.7</v>
      </c>
      <c r="U4" s="659">
        <f t="shared" si="0"/>
        <v>1237.8</v>
      </c>
      <c r="V4" s="659">
        <f t="shared" si="0"/>
        <v>1271.5999999999999</v>
      </c>
      <c r="W4" s="659">
        <f t="shared" si="0"/>
        <v>1384.6</v>
      </c>
      <c r="X4" s="659">
        <f t="shared" si="0"/>
        <v>1543.3</v>
      </c>
      <c r="Y4" s="659">
        <f t="shared" si="0"/>
        <v>1626.9</v>
      </c>
      <c r="Z4" s="659">
        <f t="shared" si="0"/>
        <v>1785.2</v>
      </c>
      <c r="AA4" s="659">
        <f t="shared" si="0"/>
        <v>2068.1999999999998</v>
      </c>
      <c r="AB4" s="659">
        <f t="shared" si="0"/>
        <v>2395.6</v>
      </c>
      <c r="AC4" s="659">
        <f t="shared" si="0"/>
        <v>2779.8</v>
      </c>
      <c r="AD4" s="659">
        <f t="shared" si="0"/>
        <v>3609</v>
      </c>
      <c r="AE4" s="659">
        <f t="shared" si="0"/>
        <v>4824.8999999999996</v>
      </c>
      <c r="AF4" s="659">
        <f t="shared" si="0"/>
        <v>5687.1</v>
      </c>
      <c r="AG4" s="659">
        <f t="shared" si="0"/>
        <v>6627.5</v>
      </c>
      <c r="AH4" s="659">
        <f t="shared" si="0"/>
        <v>7589</v>
      </c>
      <c r="AI4" s="659">
        <f t="shared" si="0"/>
        <v>8852</v>
      </c>
      <c r="AJ4" s="659">
        <f t="shared" ref="AJ4:BO4" si="1">SUM(AJ5,AJ12)</f>
        <v>10564</v>
      </c>
      <c r="AK4" s="659">
        <f t="shared" si="1"/>
        <v>12165</v>
      </c>
      <c r="AL4" s="659">
        <f t="shared" si="1"/>
        <v>13589</v>
      </c>
      <c r="AM4" s="659">
        <f t="shared" si="1"/>
        <v>14654</v>
      </c>
      <c r="AN4" s="659">
        <f t="shared" si="1"/>
        <v>15307</v>
      </c>
      <c r="AO4" s="659">
        <f t="shared" si="1"/>
        <v>16625</v>
      </c>
      <c r="AP4" s="659">
        <f t="shared" si="1"/>
        <v>17816.453000000001</v>
      </c>
      <c r="AQ4" s="659">
        <f t="shared" si="1"/>
        <v>18685.544999999998</v>
      </c>
      <c r="AR4" s="659">
        <f t="shared" si="1"/>
        <v>19273.72</v>
      </c>
      <c r="AS4" s="659">
        <f t="shared" si="1"/>
        <v>20731.936000000002</v>
      </c>
      <c r="AT4" s="659">
        <f t="shared" si="1"/>
        <v>22734.863000000001</v>
      </c>
      <c r="AU4" s="659">
        <f t="shared" si="1"/>
        <v>25578.864000000001</v>
      </c>
      <c r="AV4" s="659">
        <f t="shared" si="1"/>
        <v>26741.489000000001</v>
      </c>
      <c r="AW4" s="659">
        <f t="shared" si="1"/>
        <v>28219.280000000002</v>
      </c>
      <c r="AX4" s="659">
        <f t="shared" si="1"/>
        <v>28779.506000000001</v>
      </c>
      <c r="AY4" s="659">
        <f t="shared" si="1"/>
        <v>29998.344000000005</v>
      </c>
      <c r="AZ4" s="659">
        <f t="shared" si="1"/>
        <v>32024.285999999996</v>
      </c>
      <c r="BA4" s="659">
        <f t="shared" si="1"/>
        <v>33586</v>
      </c>
      <c r="BB4" s="659">
        <f t="shared" si="1"/>
        <v>35603.290999999997</v>
      </c>
      <c r="BC4" s="659">
        <f t="shared" si="1"/>
        <v>37802.438000000002</v>
      </c>
      <c r="BD4" s="659">
        <f t="shared" si="1"/>
        <v>38745.199999999997</v>
      </c>
      <c r="BE4" s="659">
        <f t="shared" si="1"/>
        <v>41921.603135450001</v>
      </c>
      <c r="BF4" s="659">
        <f t="shared" si="1"/>
        <v>44367.258565528275</v>
      </c>
      <c r="BG4" s="659">
        <f t="shared" si="1"/>
        <v>46506.352382756908</v>
      </c>
      <c r="BH4" s="659">
        <f t="shared" si="1"/>
        <v>48801.804999999993</v>
      </c>
      <c r="BI4" s="659">
        <f t="shared" si="1"/>
        <v>51422.462685709994</v>
      </c>
      <c r="BJ4" s="659">
        <f t="shared" si="1"/>
        <v>53663.45674691999</v>
      </c>
      <c r="BK4" s="659">
        <f t="shared" si="1"/>
        <v>57593.742352232308</v>
      </c>
      <c r="BL4" s="659">
        <f t="shared" si="1"/>
        <v>61584.34965923</v>
      </c>
      <c r="BM4" s="659">
        <f t="shared" si="1"/>
        <v>66895.841990320012</v>
      </c>
      <c r="BN4" s="659">
        <f t="shared" si="1"/>
        <v>69835.141333070016</v>
      </c>
      <c r="BO4" s="659">
        <f t="shared" si="1"/>
        <v>74150.519898250015</v>
      </c>
      <c r="BP4" s="659">
        <f t="shared" ref="BP4:CG4" si="2">SUM(BP5,BP12)</f>
        <v>79809.006438810029</v>
      </c>
      <c r="BQ4" s="659">
        <f t="shared" si="2"/>
        <v>83110.340476999991</v>
      </c>
      <c r="BR4" s="659">
        <f t="shared" si="2"/>
        <v>86515.830874880034</v>
      </c>
      <c r="BS4" s="659">
        <f t="shared" si="2"/>
        <v>89367.86147389999</v>
      </c>
      <c r="BT4" s="659">
        <f t="shared" si="2"/>
        <v>91580.290263549934</v>
      </c>
      <c r="BU4" s="659">
        <f t="shared" si="2"/>
        <v>93800.446975290019</v>
      </c>
      <c r="BV4" s="659">
        <f t="shared" si="2"/>
        <v>96743.369584550004</v>
      </c>
      <c r="BW4" s="659">
        <f t="shared" si="2"/>
        <v>98797.419028959979</v>
      </c>
      <c r="BX4" s="659">
        <f t="shared" si="2"/>
        <v>102014.73681099963</v>
      </c>
      <c r="BY4" s="659">
        <f t="shared" si="2"/>
        <v>104196.41209817633</v>
      </c>
      <c r="BZ4" s="659">
        <f t="shared" si="2"/>
        <v>110533.35645264</v>
      </c>
      <c r="CA4" s="659">
        <f t="shared" si="2"/>
        <v>124106.07907995995</v>
      </c>
      <c r="CB4" s="659">
        <f t="shared" si="2"/>
        <v>137541.80677625738</v>
      </c>
      <c r="CC4" s="659">
        <f t="shared" si="2"/>
        <v>146611.07910670506</v>
      </c>
      <c r="CD4" s="659">
        <f t="shared" si="2"/>
        <v>153777.02628274853</v>
      </c>
      <c r="CE4" s="659">
        <f t="shared" si="2"/>
        <v>156644.86814962036</v>
      </c>
      <c r="CF4" s="659">
        <f t="shared" si="2"/>
        <v>161504.82159186251</v>
      </c>
      <c r="CG4" s="660">
        <f t="shared" si="2"/>
        <v>169444.21280630041</v>
      </c>
    </row>
    <row r="5" spans="1:85" ht="26.25" customHeight="1" x14ac:dyDescent="0.35">
      <c r="B5" s="62" t="s">
        <v>925</v>
      </c>
      <c r="C5" s="685"/>
      <c r="D5" s="661">
        <f t="shared" ref="D5:AI5" si="3">SUM(D6:D9)</f>
        <v>176.4</v>
      </c>
      <c r="E5" s="661">
        <f t="shared" si="3"/>
        <v>248.9</v>
      </c>
      <c r="F5" s="661">
        <f t="shared" si="3"/>
        <v>248.6</v>
      </c>
      <c r="G5" s="661">
        <f t="shared" si="3"/>
        <v>275.2</v>
      </c>
      <c r="H5" s="661">
        <f t="shared" si="3"/>
        <v>315.5</v>
      </c>
      <c r="I5" s="661">
        <f t="shared" si="3"/>
        <v>334.1</v>
      </c>
      <c r="J5" s="661">
        <f t="shared" si="3"/>
        <v>348.1</v>
      </c>
      <c r="K5" s="661">
        <f t="shared" si="3"/>
        <v>432.5</v>
      </c>
      <c r="L5" s="661">
        <f t="shared" si="3"/>
        <v>447.9</v>
      </c>
      <c r="M5" s="661">
        <f t="shared" si="3"/>
        <v>482.1</v>
      </c>
      <c r="N5" s="661">
        <f t="shared" si="3"/>
        <v>617.4</v>
      </c>
      <c r="O5" s="661">
        <f t="shared" si="3"/>
        <v>657</v>
      </c>
      <c r="P5" s="661">
        <f t="shared" si="3"/>
        <v>676.9</v>
      </c>
      <c r="Q5" s="661">
        <f t="shared" si="3"/>
        <v>783.9</v>
      </c>
      <c r="R5" s="661">
        <f t="shared" si="3"/>
        <v>807.1</v>
      </c>
      <c r="S5" s="661">
        <f t="shared" si="3"/>
        <v>958.8</v>
      </c>
      <c r="T5" s="661">
        <f t="shared" si="3"/>
        <v>1014.7</v>
      </c>
      <c r="U5" s="661">
        <f t="shared" si="3"/>
        <v>1237.8</v>
      </c>
      <c r="V5" s="661">
        <f t="shared" si="3"/>
        <v>1271.5999999999999</v>
      </c>
      <c r="W5" s="661">
        <f t="shared" si="3"/>
        <v>1384.6</v>
      </c>
      <c r="X5" s="661">
        <f t="shared" si="3"/>
        <v>1543.3</v>
      </c>
      <c r="Y5" s="661">
        <f t="shared" si="3"/>
        <v>1626.9</v>
      </c>
      <c r="Z5" s="661">
        <f t="shared" si="3"/>
        <v>1777.8</v>
      </c>
      <c r="AA5" s="661">
        <f t="shared" si="3"/>
        <v>2045.3</v>
      </c>
      <c r="AB5" s="661">
        <f t="shared" si="3"/>
        <v>2368.6</v>
      </c>
      <c r="AC5" s="661">
        <f t="shared" si="3"/>
        <v>2752</v>
      </c>
      <c r="AD5" s="661">
        <f t="shared" si="3"/>
        <v>3578.4</v>
      </c>
      <c r="AE5" s="661">
        <f t="shared" si="3"/>
        <v>4791</v>
      </c>
      <c r="AF5" s="661">
        <f t="shared" si="3"/>
        <v>5651.3</v>
      </c>
      <c r="AG5" s="661">
        <f t="shared" si="3"/>
        <v>6591.6</v>
      </c>
      <c r="AH5" s="661">
        <f t="shared" si="3"/>
        <v>7552</v>
      </c>
      <c r="AI5" s="661">
        <f t="shared" si="3"/>
        <v>8816</v>
      </c>
      <c r="AJ5" s="661">
        <f t="shared" ref="AJ5:BO5" si="4">SUM(AJ6:AJ9)</f>
        <v>10526</v>
      </c>
      <c r="AK5" s="661">
        <f t="shared" si="4"/>
        <v>12126</v>
      </c>
      <c r="AL5" s="661">
        <f t="shared" si="4"/>
        <v>13549</v>
      </c>
      <c r="AM5" s="661">
        <f t="shared" si="4"/>
        <v>14613</v>
      </c>
      <c r="AN5" s="661">
        <f t="shared" si="4"/>
        <v>15268</v>
      </c>
      <c r="AO5" s="661">
        <f t="shared" si="4"/>
        <v>16584</v>
      </c>
      <c r="AP5" s="661">
        <f t="shared" si="4"/>
        <v>17779.453000000001</v>
      </c>
      <c r="AQ5" s="661">
        <f t="shared" si="4"/>
        <v>18648.391</v>
      </c>
      <c r="AR5" s="661">
        <f t="shared" si="4"/>
        <v>19237.593000000001</v>
      </c>
      <c r="AS5" s="661">
        <f t="shared" si="4"/>
        <v>20697.363000000001</v>
      </c>
      <c r="AT5" s="661">
        <f t="shared" si="4"/>
        <v>22699.034</v>
      </c>
      <c r="AU5" s="661">
        <f t="shared" si="4"/>
        <v>25543.024000000001</v>
      </c>
      <c r="AV5" s="661">
        <f t="shared" si="4"/>
        <v>26705.927</v>
      </c>
      <c r="AW5" s="661">
        <f t="shared" si="4"/>
        <v>28183.114000000001</v>
      </c>
      <c r="AX5" s="661">
        <f t="shared" si="4"/>
        <v>28744.81</v>
      </c>
      <c r="AY5" s="661">
        <f t="shared" si="4"/>
        <v>29962.569000000003</v>
      </c>
      <c r="AZ5" s="661">
        <f t="shared" si="4"/>
        <v>31994.560999999998</v>
      </c>
      <c r="BA5" s="661">
        <f t="shared" si="4"/>
        <v>33556.756999999998</v>
      </c>
      <c r="BB5" s="661">
        <f t="shared" si="4"/>
        <v>35574.510999999999</v>
      </c>
      <c r="BC5" s="661">
        <f t="shared" si="4"/>
        <v>37774.760999999999</v>
      </c>
      <c r="BD5" s="661">
        <f t="shared" si="4"/>
        <v>38717.656999999999</v>
      </c>
      <c r="BE5" s="661">
        <f t="shared" si="4"/>
        <v>41893.0018538</v>
      </c>
      <c r="BF5" s="661">
        <f t="shared" si="4"/>
        <v>44338.400971748277</v>
      </c>
      <c r="BG5" s="661">
        <f t="shared" si="4"/>
        <v>46476.654559836905</v>
      </c>
      <c r="BH5" s="661">
        <f t="shared" si="4"/>
        <v>48771.517999999996</v>
      </c>
      <c r="BI5" s="661">
        <f t="shared" si="4"/>
        <v>51391.939927299994</v>
      </c>
      <c r="BJ5" s="661">
        <f t="shared" si="4"/>
        <v>53629.367547699992</v>
      </c>
      <c r="BK5" s="661">
        <f t="shared" si="4"/>
        <v>57554.148143162311</v>
      </c>
      <c r="BL5" s="661">
        <f t="shared" si="4"/>
        <v>61539.334872430001</v>
      </c>
      <c r="BM5" s="661">
        <f t="shared" si="4"/>
        <v>66848.160442100008</v>
      </c>
      <c r="BN5" s="661">
        <f t="shared" si="4"/>
        <v>69777.042747120009</v>
      </c>
      <c r="BO5" s="661">
        <f t="shared" si="4"/>
        <v>74087.953530660016</v>
      </c>
      <c r="BP5" s="661">
        <f t="shared" ref="BP5:BS5" si="5">SUM(BP6:BP9)</f>
        <v>79733.982094140025</v>
      </c>
      <c r="BQ5" s="661">
        <f t="shared" si="5"/>
        <v>83014.68745279999</v>
      </c>
      <c r="BR5" s="661">
        <f t="shared" si="5"/>
        <v>86427.717724600036</v>
      </c>
      <c r="BS5" s="661">
        <f t="shared" si="5"/>
        <v>89274.966169329986</v>
      </c>
      <c r="BT5" s="661">
        <f t="shared" ref="BT5:CG5" si="6">SUM(BT6:BT11)</f>
        <v>91481.012978129933</v>
      </c>
      <c r="BU5" s="661">
        <f t="shared" si="6"/>
        <v>93695.825169830016</v>
      </c>
      <c r="BV5" s="661">
        <f t="shared" si="6"/>
        <v>96630.245524619997</v>
      </c>
      <c r="BW5" s="661">
        <f t="shared" si="6"/>
        <v>98678.755617919975</v>
      </c>
      <c r="BX5" s="661">
        <f t="shared" si="6"/>
        <v>101744.14287777193</v>
      </c>
      <c r="BY5" s="661">
        <f t="shared" si="6"/>
        <v>104056.98251367258</v>
      </c>
      <c r="BZ5" s="661">
        <f t="shared" si="6"/>
        <v>110355.45929786999</v>
      </c>
      <c r="CA5" s="661">
        <f t="shared" si="6"/>
        <v>123883.84170832994</v>
      </c>
      <c r="CB5" s="661">
        <f t="shared" si="6"/>
        <v>137332.95323448748</v>
      </c>
      <c r="CC5" s="661">
        <f t="shared" si="6"/>
        <v>146397.41723128292</v>
      </c>
      <c r="CD5" s="661">
        <f t="shared" si="6"/>
        <v>153552.19263018572</v>
      </c>
      <c r="CE5" s="661">
        <f t="shared" si="6"/>
        <v>156411.89002950507</v>
      </c>
      <c r="CF5" s="661">
        <f t="shared" si="6"/>
        <v>161262.64636109007</v>
      </c>
      <c r="CG5" s="662">
        <f t="shared" si="6"/>
        <v>169189.98464774719</v>
      </c>
    </row>
    <row r="6" spans="1:85" x14ac:dyDescent="0.35">
      <c r="B6" s="201" t="s">
        <v>926</v>
      </c>
      <c r="C6" s="618"/>
      <c r="D6" s="663">
        <v>176.4</v>
      </c>
      <c r="E6" s="663">
        <v>248.9</v>
      </c>
      <c r="F6" s="663">
        <v>248.6</v>
      </c>
      <c r="G6" s="663">
        <v>275.2</v>
      </c>
      <c r="H6" s="663">
        <v>315.5</v>
      </c>
      <c r="I6" s="663">
        <v>334.1</v>
      </c>
      <c r="J6" s="663">
        <v>348.1</v>
      </c>
      <c r="K6" s="663">
        <v>432.5</v>
      </c>
      <c r="L6" s="663">
        <v>447.9</v>
      </c>
      <c r="M6" s="663">
        <v>482.1</v>
      </c>
      <c r="N6" s="663">
        <v>617.4</v>
      </c>
      <c r="O6" s="663">
        <v>657</v>
      </c>
      <c r="P6" s="663">
        <v>676.9</v>
      </c>
      <c r="Q6" s="663">
        <v>783.9</v>
      </c>
      <c r="R6" s="663">
        <v>807.1</v>
      </c>
      <c r="S6" s="663">
        <v>958.8</v>
      </c>
      <c r="T6" s="663">
        <v>1014.7</v>
      </c>
      <c r="U6" s="663">
        <v>1237.8</v>
      </c>
      <c r="V6" s="663">
        <v>1271.5999999999999</v>
      </c>
      <c r="W6" s="663">
        <v>1384.6</v>
      </c>
      <c r="X6" s="663">
        <v>1543.3</v>
      </c>
      <c r="Y6" s="663">
        <v>1626.9</v>
      </c>
      <c r="Z6" s="663">
        <v>1777.8</v>
      </c>
      <c r="AA6" s="663">
        <v>2045.3</v>
      </c>
      <c r="AB6" s="663">
        <v>2368.6</v>
      </c>
      <c r="AC6" s="663">
        <v>2752</v>
      </c>
      <c r="AD6" s="663">
        <v>3578.4</v>
      </c>
      <c r="AE6" s="663">
        <v>4791</v>
      </c>
      <c r="AF6" s="663">
        <v>5651.3</v>
      </c>
      <c r="AG6" s="663">
        <v>6591.6</v>
      </c>
      <c r="AH6" s="663">
        <v>7552</v>
      </c>
      <c r="AI6" s="663">
        <v>8815</v>
      </c>
      <c r="AJ6" s="663">
        <v>10518</v>
      </c>
      <c r="AK6" s="663">
        <v>12107</v>
      </c>
      <c r="AL6" s="663">
        <v>13509</v>
      </c>
      <c r="AM6" s="663">
        <v>14553</v>
      </c>
      <c r="AN6" s="663">
        <v>15181</v>
      </c>
      <c r="AO6" s="663">
        <v>16443</v>
      </c>
      <c r="AP6" s="663">
        <v>17560.36</v>
      </c>
      <c r="AQ6" s="663">
        <v>18355.971000000001</v>
      </c>
      <c r="AR6" s="663">
        <v>18857.098000000002</v>
      </c>
      <c r="AS6" s="663">
        <v>20171.257000000001</v>
      </c>
      <c r="AT6" s="663">
        <v>21972.580999999998</v>
      </c>
      <c r="AU6" s="663">
        <v>24450.99</v>
      </c>
      <c r="AV6" s="663">
        <v>25364.328000000001</v>
      </c>
      <c r="AW6" s="663">
        <v>26546.062000000002</v>
      </c>
      <c r="AX6" s="663">
        <v>26859.15</v>
      </c>
      <c r="AY6" s="663">
        <v>27740.434000000001</v>
      </c>
      <c r="AZ6" s="663">
        <v>29238.920999999998</v>
      </c>
      <c r="BA6" s="663">
        <v>30391.121999999999</v>
      </c>
      <c r="BB6" s="663">
        <v>31914.134999999998</v>
      </c>
      <c r="BC6" s="663">
        <v>33377.665495317</v>
      </c>
      <c r="BD6" s="663">
        <v>32886.690685359994</v>
      </c>
      <c r="BE6" s="663">
        <v>35420.719669182879</v>
      </c>
      <c r="BF6" s="663">
        <v>37284.042076120684</v>
      </c>
      <c r="BG6" s="663">
        <v>38505.283116754588</v>
      </c>
      <c r="BH6" s="663">
        <v>40026.295326250001</v>
      </c>
      <c r="BI6" s="663">
        <v>41780.351999849998</v>
      </c>
      <c r="BJ6" s="663">
        <v>43129.110323089997</v>
      </c>
      <c r="BK6" s="663">
        <v>45774.817325406155</v>
      </c>
      <c r="BL6" s="663">
        <v>48323.221362397162</v>
      </c>
      <c r="BM6" s="663">
        <v>51848.801061122263</v>
      </c>
      <c r="BN6" s="663">
        <v>54097.476088878946</v>
      </c>
      <c r="BO6" s="663">
        <v>57360.707342025926</v>
      </c>
      <c r="BP6" s="663">
        <v>61155.804856264447</v>
      </c>
      <c r="BQ6" s="663">
        <v>63491.474743577586</v>
      </c>
      <c r="BR6" s="663">
        <v>65864.526208284093</v>
      </c>
      <c r="BS6" s="663">
        <v>68092.517947238579</v>
      </c>
      <c r="BT6" s="663">
        <v>68936.397712484904</v>
      </c>
      <c r="BU6" s="663">
        <v>68234.40159905277</v>
      </c>
      <c r="BV6" s="663">
        <v>67573.790798066111</v>
      </c>
      <c r="BW6" s="663">
        <v>66792.952444676455</v>
      </c>
      <c r="BX6" s="663">
        <v>66630.400486967497</v>
      </c>
      <c r="BY6" s="663">
        <v>64372.53915473762</v>
      </c>
      <c r="BZ6" s="663">
        <v>63593.365948586688</v>
      </c>
      <c r="CA6" s="663">
        <v>65817.815426283865</v>
      </c>
      <c r="CB6" s="663">
        <v>67773.380847138978</v>
      </c>
      <c r="CC6" s="663">
        <v>67323.208093845999</v>
      </c>
      <c r="CD6" s="663">
        <v>66508.615181016459</v>
      </c>
      <c r="CE6" s="663">
        <v>64311.33314387971</v>
      </c>
      <c r="CF6" s="663">
        <v>61723.74804952964</v>
      </c>
      <c r="CG6" s="664">
        <v>59272.830519897776</v>
      </c>
    </row>
    <row r="7" spans="1:85" x14ac:dyDescent="0.35">
      <c r="B7" s="201" t="s">
        <v>491</v>
      </c>
      <c r="C7" s="617"/>
      <c r="BD7" s="663">
        <v>1099.6683146400001</v>
      </c>
      <c r="BE7" s="663">
        <v>1144.4988485600004</v>
      </c>
      <c r="BF7" s="663">
        <v>1185.4171848499998</v>
      </c>
      <c r="BG7" s="663">
        <v>1322.9499594399999</v>
      </c>
      <c r="BH7" s="663">
        <v>1382.4806737499998</v>
      </c>
      <c r="BI7" s="663">
        <v>1450.2460951499997</v>
      </c>
      <c r="BJ7" s="663">
        <v>1507.2713076100001</v>
      </c>
      <c r="BK7" s="663">
        <v>1595.1330525061512</v>
      </c>
      <c r="BL7" s="663">
        <v>1696.1175015328326</v>
      </c>
      <c r="BM7" s="663">
        <v>1803.6566907777408</v>
      </c>
      <c r="BN7" s="663">
        <v>1841.4891045270388</v>
      </c>
      <c r="BO7" s="663">
        <v>1928.517541864087</v>
      </c>
      <c r="BP7" s="663">
        <v>2057.8452180005802</v>
      </c>
      <c r="BQ7" s="663">
        <v>2120.523072903236</v>
      </c>
      <c r="BR7" s="663">
        <v>2184.8482328354826</v>
      </c>
      <c r="BS7" s="663">
        <v>2207.3069311882009</v>
      </c>
      <c r="BT7" s="663">
        <v>2157.4583034014645</v>
      </c>
      <c r="BU7" s="663">
        <v>2097.8760606459073</v>
      </c>
      <c r="BV7" s="663">
        <v>2071.5651535127631</v>
      </c>
      <c r="BW7" s="663">
        <v>2040.0076377184184</v>
      </c>
      <c r="BX7" s="663">
        <v>1988.4140901587923</v>
      </c>
      <c r="BY7" s="663">
        <v>1876.372671047272</v>
      </c>
      <c r="BZ7" s="663">
        <v>1853.3154375659567</v>
      </c>
      <c r="CA7" s="663">
        <v>1903.3353699173433</v>
      </c>
      <c r="CB7" s="663">
        <v>1915.0095951015371</v>
      </c>
      <c r="CC7" s="663">
        <v>1861.9926721640595</v>
      </c>
      <c r="CD7" s="663">
        <v>1802.9595289055771</v>
      </c>
      <c r="CE7" s="663">
        <v>1739.9611096195244</v>
      </c>
      <c r="CF7" s="663">
        <v>1662.0644253007724</v>
      </c>
      <c r="CG7" s="664">
        <v>1581.1270258008083</v>
      </c>
    </row>
    <row r="8" spans="1:85" x14ac:dyDescent="0.35">
      <c r="B8" s="201" t="s">
        <v>927</v>
      </c>
      <c r="C8" s="617"/>
      <c r="D8" s="663">
        <v>0</v>
      </c>
      <c r="E8" s="663">
        <v>0</v>
      </c>
      <c r="F8" s="663">
        <v>0</v>
      </c>
      <c r="G8" s="663">
        <v>0</v>
      </c>
      <c r="H8" s="663">
        <v>0</v>
      </c>
      <c r="I8" s="663">
        <v>0</v>
      </c>
      <c r="J8" s="663">
        <v>0</v>
      </c>
      <c r="K8" s="663">
        <v>0</v>
      </c>
      <c r="L8" s="663">
        <v>0</v>
      </c>
      <c r="M8" s="663">
        <v>0</v>
      </c>
      <c r="N8" s="663">
        <v>0</v>
      </c>
      <c r="O8" s="663">
        <v>0</v>
      </c>
      <c r="P8" s="663">
        <v>0</v>
      </c>
      <c r="Q8" s="663">
        <v>0</v>
      </c>
      <c r="R8" s="663">
        <v>0</v>
      </c>
      <c r="S8" s="663">
        <v>0</v>
      </c>
      <c r="T8" s="663">
        <v>0</v>
      </c>
      <c r="U8" s="663">
        <v>0</v>
      </c>
      <c r="V8" s="663">
        <v>0</v>
      </c>
      <c r="W8" s="663">
        <v>0</v>
      </c>
      <c r="X8" s="663">
        <v>0</v>
      </c>
      <c r="Y8" s="663">
        <v>0</v>
      </c>
      <c r="Z8" s="663">
        <v>0</v>
      </c>
      <c r="AA8" s="663">
        <v>0</v>
      </c>
      <c r="AB8" s="663">
        <v>0</v>
      </c>
      <c r="AC8" s="663">
        <v>0</v>
      </c>
      <c r="AD8" s="663">
        <v>0</v>
      </c>
      <c r="AE8" s="663">
        <v>0</v>
      </c>
      <c r="AF8" s="663">
        <v>0</v>
      </c>
      <c r="AG8" s="663">
        <v>0</v>
      </c>
      <c r="AH8" s="663">
        <v>0</v>
      </c>
      <c r="AI8" s="663">
        <v>0</v>
      </c>
      <c r="AJ8" s="663">
        <v>0</v>
      </c>
      <c r="AK8" s="663">
        <v>0</v>
      </c>
      <c r="AL8" s="663">
        <v>0</v>
      </c>
      <c r="AM8" s="663">
        <v>0</v>
      </c>
      <c r="AN8" s="663">
        <v>0</v>
      </c>
      <c r="AO8" s="663">
        <v>0</v>
      </c>
      <c r="AP8" s="663">
        <v>0</v>
      </c>
      <c r="AQ8" s="663">
        <v>0</v>
      </c>
      <c r="AR8" s="663">
        <v>0</v>
      </c>
      <c r="AS8" s="663">
        <v>0</v>
      </c>
      <c r="AT8" s="663">
        <v>0</v>
      </c>
      <c r="AU8" s="663">
        <v>0</v>
      </c>
      <c r="AV8" s="663">
        <v>0</v>
      </c>
      <c r="AW8" s="663">
        <v>0</v>
      </c>
      <c r="AX8" s="663">
        <v>0</v>
      </c>
      <c r="AY8" s="663">
        <v>0</v>
      </c>
      <c r="AZ8" s="663">
        <v>0</v>
      </c>
      <c r="BA8" s="663">
        <v>0</v>
      </c>
      <c r="BB8" s="663">
        <v>0</v>
      </c>
      <c r="BC8" s="663">
        <v>0</v>
      </c>
      <c r="BD8" s="663">
        <v>0</v>
      </c>
      <c r="BE8" s="663">
        <v>0</v>
      </c>
      <c r="BF8" s="663">
        <v>0</v>
      </c>
      <c r="BG8" s="663">
        <v>0</v>
      </c>
      <c r="BH8" s="663">
        <v>0</v>
      </c>
      <c r="BI8" s="663">
        <v>0</v>
      </c>
      <c r="BJ8" s="663">
        <v>41.005154839999996</v>
      </c>
      <c r="BK8" s="663">
        <v>158.65031815</v>
      </c>
      <c r="BL8" s="663">
        <v>347.99640159999996</v>
      </c>
      <c r="BM8" s="663">
        <v>499.48331779</v>
      </c>
      <c r="BN8" s="663">
        <v>763.72664662801776</v>
      </c>
      <c r="BO8" s="663">
        <v>632.22697060000007</v>
      </c>
      <c r="BP8" s="663">
        <v>753.45013339999991</v>
      </c>
      <c r="BQ8" s="663">
        <v>738.99857426000017</v>
      </c>
      <c r="BR8" s="663">
        <v>745.19955327293599</v>
      </c>
      <c r="BS8" s="663">
        <v>750.35909004872349</v>
      </c>
      <c r="BT8" s="663">
        <v>843.26833552000005</v>
      </c>
      <c r="BU8" s="663">
        <v>773.7962701000821</v>
      </c>
      <c r="BV8" s="663">
        <v>755.74334992456068</v>
      </c>
      <c r="BW8" s="663">
        <v>651.21978726854229</v>
      </c>
      <c r="BX8" s="663">
        <v>522.30759835282458</v>
      </c>
      <c r="BY8" s="663">
        <v>329.66024383962531</v>
      </c>
      <c r="BZ8" s="663">
        <v>422.52025296643637</v>
      </c>
      <c r="CA8" s="663">
        <v>389.52929332985229</v>
      </c>
      <c r="CB8" s="663">
        <v>417.80750326422702</v>
      </c>
      <c r="CC8" s="663">
        <v>407.44983792068058</v>
      </c>
      <c r="CD8" s="663">
        <v>295.31136625419509</v>
      </c>
      <c r="CE8" s="663">
        <v>188.32097237844275</v>
      </c>
      <c r="CF8" s="663">
        <v>126.30353141135888</v>
      </c>
      <c r="CG8" s="664">
        <v>77.648787080483316</v>
      </c>
    </row>
    <row r="9" spans="1:85" x14ac:dyDescent="0.35">
      <c r="A9" s="439"/>
      <c r="B9" s="201" t="s">
        <v>928</v>
      </c>
      <c r="C9" s="455"/>
      <c r="D9" s="663">
        <v>0</v>
      </c>
      <c r="E9" s="663">
        <v>0</v>
      </c>
      <c r="F9" s="663">
        <v>0</v>
      </c>
      <c r="G9" s="663">
        <v>0</v>
      </c>
      <c r="H9" s="663">
        <v>0</v>
      </c>
      <c r="I9" s="663">
        <v>0</v>
      </c>
      <c r="J9" s="663">
        <v>0</v>
      </c>
      <c r="K9" s="663">
        <v>0</v>
      </c>
      <c r="L9" s="663">
        <v>0</v>
      </c>
      <c r="M9" s="663">
        <v>0</v>
      </c>
      <c r="N9" s="663">
        <v>0</v>
      </c>
      <c r="O9" s="663">
        <v>0</v>
      </c>
      <c r="P9" s="663">
        <v>0</v>
      </c>
      <c r="Q9" s="663">
        <v>0</v>
      </c>
      <c r="R9" s="663">
        <v>0</v>
      </c>
      <c r="S9" s="663">
        <v>0</v>
      </c>
      <c r="T9" s="663">
        <v>0</v>
      </c>
      <c r="U9" s="663">
        <v>0</v>
      </c>
      <c r="V9" s="663">
        <v>0</v>
      </c>
      <c r="W9" s="663">
        <v>0</v>
      </c>
      <c r="X9" s="663">
        <v>0</v>
      </c>
      <c r="Y9" s="663">
        <v>0</v>
      </c>
      <c r="Z9" s="663">
        <v>0</v>
      </c>
      <c r="AA9" s="663">
        <v>0</v>
      </c>
      <c r="AB9" s="663">
        <v>0</v>
      </c>
      <c r="AC9" s="663">
        <v>0</v>
      </c>
      <c r="AD9" s="663">
        <v>0</v>
      </c>
      <c r="AE9" s="663">
        <v>0</v>
      </c>
      <c r="AF9" s="663">
        <v>0</v>
      </c>
      <c r="AG9" s="663">
        <v>0</v>
      </c>
      <c r="AH9" s="663">
        <v>0</v>
      </c>
      <c r="AI9" s="663">
        <v>1</v>
      </c>
      <c r="AJ9" s="663">
        <v>8</v>
      </c>
      <c r="AK9" s="663">
        <v>19</v>
      </c>
      <c r="AL9" s="663">
        <v>40</v>
      </c>
      <c r="AM9" s="663">
        <v>60</v>
      </c>
      <c r="AN9" s="663">
        <v>87</v>
      </c>
      <c r="AO9" s="663">
        <v>141</v>
      </c>
      <c r="AP9" s="663">
        <v>219.09299999999999</v>
      </c>
      <c r="AQ9" s="663">
        <v>292.42</v>
      </c>
      <c r="AR9" s="663">
        <v>380.495</v>
      </c>
      <c r="AS9" s="663">
        <v>526.10599999999999</v>
      </c>
      <c r="AT9" s="663">
        <v>726.45299999999997</v>
      </c>
      <c r="AU9" s="663">
        <v>1092.0340000000001</v>
      </c>
      <c r="AV9" s="663">
        <v>1341.5989999999999</v>
      </c>
      <c r="AW9" s="663">
        <v>1637.0519999999999</v>
      </c>
      <c r="AX9" s="663">
        <v>1885.66</v>
      </c>
      <c r="AY9" s="663">
        <v>2222.1350000000002</v>
      </c>
      <c r="AZ9" s="663">
        <v>2755.64</v>
      </c>
      <c r="BA9" s="663">
        <v>3165.6350000000002</v>
      </c>
      <c r="BB9" s="663">
        <v>3660.3760000000002</v>
      </c>
      <c r="BC9" s="663">
        <v>4397.0955046829995</v>
      </c>
      <c r="BD9" s="663">
        <v>4731.2979999999998</v>
      </c>
      <c r="BE9" s="663">
        <v>5327.7833360571276</v>
      </c>
      <c r="BF9" s="663">
        <v>5868.9417107775953</v>
      </c>
      <c r="BG9" s="663">
        <v>6648.4214836423171</v>
      </c>
      <c r="BH9" s="663">
        <v>7362.7420000000002</v>
      </c>
      <c r="BI9" s="663">
        <v>8161.3418322999996</v>
      </c>
      <c r="BJ9" s="663">
        <v>8951.9807621599994</v>
      </c>
      <c r="BK9" s="663">
        <v>10025.547447100002</v>
      </c>
      <c r="BL9" s="663">
        <v>11171.999606900003</v>
      </c>
      <c r="BM9" s="663">
        <v>12696.219372410003</v>
      </c>
      <c r="BN9" s="663">
        <v>13074.350907085996</v>
      </c>
      <c r="BO9" s="663">
        <v>14166.501676169999</v>
      </c>
      <c r="BP9" s="663">
        <v>15766.881886475003</v>
      </c>
      <c r="BQ9" s="663">
        <v>16663.691062059166</v>
      </c>
      <c r="BR9" s="663">
        <v>17633.143730207517</v>
      </c>
      <c r="BS9" s="663">
        <v>18224.782200854486</v>
      </c>
      <c r="BT9" s="663">
        <v>18134.792022653575</v>
      </c>
      <c r="BU9" s="663">
        <v>17984.26812492009</v>
      </c>
      <c r="BV9" s="663">
        <v>18214.194374105791</v>
      </c>
      <c r="BW9" s="663">
        <v>18329.087670616966</v>
      </c>
      <c r="BX9" s="663">
        <v>18223.880372623193</v>
      </c>
      <c r="BY9" s="663">
        <v>17435.665805165798</v>
      </c>
      <c r="BZ9" s="663">
        <v>17601.25644744169</v>
      </c>
      <c r="CA9" s="663">
        <v>19188.507907700176</v>
      </c>
      <c r="CB9" s="663">
        <v>19988.720368193372</v>
      </c>
      <c r="CC9" s="663">
        <v>19677.109768364367</v>
      </c>
      <c r="CD9" s="663">
        <v>19301.499444713383</v>
      </c>
      <c r="CE9" s="663">
        <v>18839.359732591714</v>
      </c>
      <c r="CF9" s="663">
        <v>18203.041456114675</v>
      </c>
      <c r="CG9" s="664">
        <v>17528.178674274743</v>
      </c>
    </row>
    <row r="10" spans="1:85" x14ac:dyDescent="0.35">
      <c r="A10" s="439"/>
      <c r="B10" s="201" t="s">
        <v>493</v>
      </c>
      <c r="C10" s="455"/>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3"/>
      <c r="AG10" s="663"/>
      <c r="AH10" s="663"/>
      <c r="AI10" s="663"/>
      <c r="AJ10" s="663"/>
      <c r="AK10" s="663"/>
      <c r="AL10" s="663"/>
      <c r="AM10" s="663"/>
      <c r="AN10" s="663"/>
      <c r="AO10" s="663"/>
      <c r="AP10" s="663"/>
      <c r="AQ10" s="663"/>
      <c r="AR10" s="663"/>
      <c r="AS10" s="663"/>
      <c r="AT10" s="663"/>
      <c r="AU10" s="663"/>
      <c r="AV10" s="663"/>
      <c r="AW10" s="663"/>
      <c r="AX10" s="663"/>
      <c r="AY10" s="663"/>
      <c r="AZ10" s="663"/>
      <c r="BA10" s="663"/>
      <c r="BB10" s="663"/>
      <c r="BC10" s="663"/>
      <c r="BD10" s="663"/>
      <c r="BE10" s="663"/>
      <c r="BF10" s="663"/>
      <c r="BG10" s="663"/>
      <c r="BH10" s="663"/>
      <c r="BI10" s="663"/>
      <c r="BJ10" s="663"/>
      <c r="BK10" s="663"/>
      <c r="BL10" s="663"/>
      <c r="BM10" s="663"/>
      <c r="BN10" s="663"/>
      <c r="BO10" s="663"/>
      <c r="BP10" s="663"/>
      <c r="BQ10" s="663"/>
      <c r="BR10" s="663"/>
      <c r="BS10" s="663"/>
      <c r="BT10" s="663">
        <v>1346.5040417899927</v>
      </c>
      <c r="BU10" s="663">
        <v>4411.5230526242794</v>
      </c>
      <c r="BV10" s="663">
        <v>7688.5788062906558</v>
      </c>
      <c r="BW10" s="663">
        <v>10447.128793449607</v>
      </c>
      <c r="BX10" s="663">
        <v>13869.9174031196</v>
      </c>
      <c r="BY10" s="663">
        <v>19408.24378017227</v>
      </c>
      <c r="BZ10" s="663">
        <v>26099.609042329223</v>
      </c>
      <c r="CA10" s="663">
        <v>35587.009646258382</v>
      </c>
      <c r="CB10" s="663">
        <v>46033.2078957903</v>
      </c>
      <c r="CC10" s="663">
        <v>55770.518987110452</v>
      </c>
      <c r="CD10" s="663">
        <v>64170.777865917968</v>
      </c>
      <c r="CE10" s="663">
        <v>69784.42869048455</v>
      </c>
      <c r="CF10" s="663">
        <v>77913.77581528321</v>
      </c>
      <c r="CG10" s="664">
        <v>88998.212798092281</v>
      </c>
    </row>
    <row r="11" spans="1:85" x14ac:dyDescent="0.35">
      <c r="A11" s="439"/>
      <c r="B11" s="201" t="s">
        <v>494</v>
      </c>
      <c r="C11" s="455"/>
      <c r="D11" s="663"/>
      <c r="E11" s="663"/>
      <c r="F11" s="663"/>
      <c r="G11" s="663"/>
      <c r="H11" s="663"/>
      <c r="I11" s="663"/>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63"/>
      <c r="AG11" s="663"/>
      <c r="AH11" s="663"/>
      <c r="AI11" s="663"/>
      <c r="AJ11" s="663"/>
      <c r="AK11" s="663"/>
      <c r="AL11" s="663"/>
      <c r="AM11" s="663"/>
      <c r="AN11" s="663"/>
      <c r="AO11" s="663"/>
      <c r="AP11" s="663"/>
      <c r="AQ11" s="663"/>
      <c r="AR11" s="663"/>
      <c r="AS11" s="663"/>
      <c r="AT11" s="663"/>
      <c r="AU11" s="663"/>
      <c r="AV11" s="663"/>
      <c r="AW11" s="663"/>
      <c r="AX11" s="663"/>
      <c r="AY11" s="663"/>
      <c r="AZ11" s="663"/>
      <c r="BA11" s="663"/>
      <c r="BB11" s="663"/>
      <c r="BC11" s="663"/>
      <c r="BD11" s="663"/>
      <c r="BE11" s="663"/>
      <c r="BF11" s="663"/>
      <c r="BG11" s="663"/>
      <c r="BH11" s="663"/>
      <c r="BI11" s="663"/>
      <c r="BJ11" s="663"/>
      <c r="BK11" s="663"/>
      <c r="BL11" s="663"/>
      <c r="BM11" s="663"/>
      <c r="BN11" s="663"/>
      <c r="BO11" s="663"/>
      <c r="BP11" s="663"/>
      <c r="BQ11" s="663"/>
      <c r="BR11" s="663"/>
      <c r="BS11" s="663"/>
      <c r="BT11" s="663">
        <v>62.592562279999946</v>
      </c>
      <c r="BU11" s="663">
        <v>193.96006248688587</v>
      </c>
      <c r="BV11" s="663">
        <v>326.3730427201121</v>
      </c>
      <c r="BW11" s="663">
        <v>418.35928419000038</v>
      </c>
      <c r="BX11" s="663">
        <v>509.22292654999933</v>
      </c>
      <c r="BY11" s="663">
        <v>634.50085871000056</v>
      </c>
      <c r="BZ11" s="663">
        <v>785.39216897999972</v>
      </c>
      <c r="CA11" s="663">
        <v>997.64406484033759</v>
      </c>
      <c r="CB11" s="663">
        <v>1204.8270249990396</v>
      </c>
      <c r="CC11" s="663">
        <v>1357.1378718773428</v>
      </c>
      <c r="CD11" s="663">
        <v>1473.0292433781487</v>
      </c>
      <c r="CE11" s="663">
        <v>1548.4863805511375</v>
      </c>
      <c r="CF11" s="663">
        <v>1633.7130834504326</v>
      </c>
      <c r="CG11" s="664">
        <v>1731.9868426010964</v>
      </c>
    </row>
    <row r="12" spans="1:85" x14ac:dyDescent="0.35">
      <c r="A12" s="439"/>
      <c r="B12" s="686" t="s">
        <v>929</v>
      </c>
      <c r="C12" s="686"/>
      <c r="D12" s="663">
        <v>0</v>
      </c>
      <c r="E12" s="663">
        <v>0</v>
      </c>
      <c r="F12" s="663">
        <v>0</v>
      </c>
      <c r="G12" s="663">
        <v>0</v>
      </c>
      <c r="H12" s="663">
        <v>0</v>
      </c>
      <c r="I12" s="663">
        <v>0</v>
      </c>
      <c r="J12" s="663">
        <v>0</v>
      </c>
      <c r="K12" s="663">
        <v>0</v>
      </c>
      <c r="L12" s="663">
        <v>0</v>
      </c>
      <c r="M12" s="663">
        <v>0</v>
      </c>
      <c r="N12" s="663">
        <v>0</v>
      </c>
      <c r="O12" s="663">
        <v>0</v>
      </c>
      <c r="P12" s="663">
        <v>0</v>
      </c>
      <c r="Q12" s="663">
        <v>0</v>
      </c>
      <c r="R12" s="663">
        <v>0</v>
      </c>
      <c r="S12" s="663">
        <v>0</v>
      </c>
      <c r="T12" s="663">
        <v>0</v>
      </c>
      <c r="U12" s="663">
        <v>0</v>
      </c>
      <c r="V12" s="663">
        <v>0</v>
      </c>
      <c r="W12" s="663">
        <v>0</v>
      </c>
      <c r="X12" s="663">
        <v>0</v>
      </c>
      <c r="Y12" s="663">
        <v>0</v>
      </c>
      <c r="Z12" s="663">
        <v>7.4</v>
      </c>
      <c r="AA12" s="663">
        <v>22.9</v>
      </c>
      <c r="AB12" s="663">
        <v>27</v>
      </c>
      <c r="AC12" s="663">
        <v>27.8</v>
      </c>
      <c r="AD12" s="663">
        <v>30.6</v>
      </c>
      <c r="AE12" s="663">
        <v>33.9</v>
      </c>
      <c r="AF12" s="663">
        <v>35.799999999999997</v>
      </c>
      <c r="AG12" s="663">
        <v>35.9</v>
      </c>
      <c r="AH12" s="663">
        <v>37</v>
      </c>
      <c r="AI12" s="663">
        <v>36</v>
      </c>
      <c r="AJ12" s="663">
        <v>38</v>
      </c>
      <c r="AK12" s="663">
        <v>39</v>
      </c>
      <c r="AL12" s="663">
        <v>40</v>
      </c>
      <c r="AM12" s="663">
        <v>41</v>
      </c>
      <c r="AN12" s="663">
        <v>39</v>
      </c>
      <c r="AO12" s="663">
        <v>41</v>
      </c>
      <c r="AP12" s="663">
        <v>37</v>
      </c>
      <c r="AQ12" s="663">
        <v>37.154000000000003</v>
      </c>
      <c r="AR12" s="663">
        <v>36.127000000000002</v>
      </c>
      <c r="AS12" s="663">
        <v>34.573</v>
      </c>
      <c r="AT12" s="663">
        <v>35.829000000000001</v>
      </c>
      <c r="AU12" s="663">
        <v>35.840000000000003</v>
      </c>
      <c r="AV12" s="663">
        <v>35.561999999999998</v>
      </c>
      <c r="AW12" s="663">
        <v>36.165999999999997</v>
      </c>
      <c r="AX12" s="663">
        <v>34.695999999999998</v>
      </c>
      <c r="AY12" s="663">
        <v>35.774999999999999</v>
      </c>
      <c r="AZ12" s="663">
        <v>29.725000000000001</v>
      </c>
      <c r="BA12" s="663">
        <v>29.242999999999999</v>
      </c>
      <c r="BB12" s="663">
        <v>28.78</v>
      </c>
      <c r="BC12" s="663">
        <v>27.677</v>
      </c>
      <c r="BD12" s="663">
        <v>27.542999999999999</v>
      </c>
      <c r="BE12" s="663">
        <v>28.601281650000001</v>
      </c>
      <c r="BF12" s="663">
        <v>28.857593779999998</v>
      </c>
      <c r="BG12" s="663">
        <v>29.69782292</v>
      </c>
      <c r="BH12" s="663">
        <v>30.286999999999999</v>
      </c>
      <c r="BI12" s="663">
        <v>30.522758409999998</v>
      </c>
      <c r="BJ12" s="663">
        <v>34.089199220000005</v>
      </c>
      <c r="BK12" s="663">
        <v>39.594209070000005</v>
      </c>
      <c r="BL12" s="663">
        <v>45.014786799999996</v>
      </c>
      <c r="BM12" s="663">
        <v>47.681548220000018</v>
      </c>
      <c r="BN12" s="663">
        <v>58.09858595</v>
      </c>
      <c r="BO12" s="663">
        <v>62.566367589999992</v>
      </c>
      <c r="BP12" s="663">
        <v>75.024344669999962</v>
      </c>
      <c r="BQ12" s="663">
        <v>95.653024200000061</v>
      </c>
      <c r="BR12" s="663">
        <v>88.113150280000013</v>
      </c>
      <c r="BS12" s="663">
        <v>92.895304570000008</v>
      </c>
      <c r="BT12" s="663">
        <v>99.277285419999984</v>
      </c>
      <c r="BU12" s="663">
        <v>104.62180545999999</v>
      </c>
      <c r="BV12" s="663">
        <v>113.12405992999996</v>
      </c>
      <c r="BW12" s="663">
        <v>118.66341103999997</v>
      </c>
      <c r="BX12" s="663">
        <v>270.59393322771211</v>
      </c>
      <c r="BY12" s="663">
        <v>139.42958450373877</v>
      </c>
      <c r="BZ12" s="663">
        <v>177.89715477000001</v>
      </c>
      <c r="CA12" s="663">
        <v>222.23737162999998</v>
      </c>
      <c r="CB12" s="663">
        <v>208.85354176989065</v>
      </c>
      <c r="CC12" s="663">
        <v>213.66187542214578</v>
      </c>
      <c r="CD12" s="663">
        <v>224.83365256281218</v>
      </c>
      <c r="CE12" s="663">
        <v>232.97812011529601</v>
      </c>
      <c r="CF12" s="663">
        <v>242.17523077244317</v>
      </c>
      <c r="CG12" s="664">
        <v>254.22815855320701</v>
      </c>
    </row>
    <row r="13" spans="1:85" ht="26.25" customHeight="1" x14ac:dyDescent="0.35">
      <c r="B13" s="62" t="s">
        <v>930</v>
      </c>
      <c r="C13" s="618"/>
      <c r="BD13" s="661">
        <v>1396.9807118136234</v>
      </c>
      <c r="BE13" s="661">
        <v>1514.0330256590748</v>
      </c>
      <c r="BF13" s="661">
        <v>1622.685744422949</v>
      </c>
      <c r="BG13" s="661">
        <v>1753.5941622288271</v>
      </c>
      <c r="BH13" s="661">
        <v>1890.9482456924106</v>
      </c>
      <c r="BI13" s="661">
        <v>2035.6212325466122</v>
      </c>
      <c r="BJ13" s="661">
        <v>2173.936356712717</v>
      </c>
      <c r="BK13" s="661">
        <v>2333.216346707105</v>
      </c>
      <c r="BL13" s="661">
        <v>2511.1234542366046</v>
      </c>
      <c r="BM13" s="661">
        <v>2753.6384223247896</v>
      </c>
      <c r="BN13" s="661">
        <v>3015.8112222628183</v>
      </c>
      <c r="BO13" s="661">
        <v>3174.4124856362937</v>
      </c>
      <c r="BP13" s="661">
        <v>3407.5967994059415</v>
      </c>
      <c r="BQ13" s="661">
        <v>3481.0106828642861</v>
      </c>
      <c r="BR13" s="661">
        <v>3677.9968933946316</v>
      </c>
      <c r="BS13" s="661">
        <v>3755.2251642728688</v>
      </c>
      <c r="BT13" s="661">
        <v>3858.3271710760018</v>
      </c>
      <c r="BU13" s="661">
        <v>3914.1571517056409</v>
      </c>
      <c r="BV13" s="661">
        <v>4109.086771977536</v>
      </c>
      <c r="BW13" s="661">
        <v>4259.5497591869362</v>
      </c>
      <c r="BX13" s="661">
        <v>4561.0820935158372</v>
      </c>
      <c r="BY13" s="661">
        <v>4410.8485144279057</v>
      </c>
      <c r="BZ13" s="661">
        <v>4541.0391820496152</v>
      </c>
      <c r="CA13" s="661">
        <v>5106.6000137189239</v>
      </c>
      <c r="CB13" s="661">
        <v>5603.1921905294848</v>
      </c>
      <c r="CC13" s="661">
        <v>5936.167980905876</v>
      </c>
      <c r="CD13" s="661">
        <v>6237.5718163926203</v>
      </c>
      <c r="CE13" s="661">
        <v>6440.6001341145711</v>
      </c>
      <c r="CF13" s="661">
        <v>6703.5488309092489</v>
      </c>
      <c r="CG13" s="662">
        <v>7050.0419307954453</v>
      </c>
    </row>
    <row r="14" spans="1:85" ht="15.75" customHeight="1" thickBot="1" x14ac:dyDescent="0.4">
      <c r="B14" s="687"/>
      <c r="C14" s="618"/>
      <c r="BX14" s="197"/>
      <c r="BY14" s="197"/>
      <c r="BZ14" s="197"/>
      <c r="CA14" s="197"/>
      <c r="CB14" s="197"/>
      <c r="CC14" s="197"/>
      <c r="CD14" s="197"/>
      <c r="CE14" s="197"/>
      <c r="CF14" s="197"/>
      <c r="CG14" s="223"/>
    </row>
    <row r="15" spans="1:85" ht="26.25" customHeight="1" x14ac:dyDescent="0.35">
      <c r="A15" s="688"/>
      <c r="B15" s="107" t="s">
        <v>931</v>
      </c>
      <c r="C15" s="477"/>
      <c r="D15" s="40" t="s">
        <v>274</v>
      </c>
      <c r="E15" s="40" t="s">
        <v>275</v>
      </c>
      <c r="F15" s="40" t="s">
        <v>276</v>
      </c>
      <c r="G15" s="40" t="s">
        <v>277</v>
      </c>
      <c r="H15" s="40" t="s">
        <v>278</v>
      </c>
      <c r="I15" s="40" t="s">
        <v>279</v>
      </c>
      <c r="J15" s="40" t="s">
        <v>280</v>
      </c>
      <c r="K15" s="40" t="s">
        <v>281</v>
      </c>
      <c r="L15" s="40" t="s">
        <v>282</v>
      </c>
      <c r="M15" s="40" t="s">
        <v>283</v>
      </c>
      <c r="N15" s="40" t="s">
        <v>284</v>
      </c>
      <c r="O15" s="40" t="s">
        <v>285</v>
      </c>
      <c r="P15" s="40" t="s">
        <v>286</v>
      </c>
      <c r="Q15" s="40" t="s">
        <v>287</v>
      </c>
      <c r="R15" s="40" t="s">
        <v>288</v>
      </c>
      <c r="S15" s="40" t="s">
        <v>289</v>
      </c>
      <c r="T15" s="40" t="s">
        <v>290</v>
      </c>
      <c r="U15" s="40" t="s">
        <v>291</v>
      </c>
      <c r="V15" s="40" t="s">
        <v>292</v>
      </c>
      <c r="W15" s="40" t="s">
        <v>293</v>
      </c>
      <c r="X15" s="40" t="s">
        <v>294</v>
      </c>
      <c r="Y15" s="40" t="s">
        <v>295</v>
      </c>
      <c r="Z15" s="40" t="s">
        <v>296</v>
      </c>
      <c r="AA15" s="40" t="s">
        <v>297</v>
      </c>
      <c r="AB15" s="40" t="s">
        <v>298</v>
      </c>
      <c r="AC15" s="40" t="s">
        <v>299</v>
      </c>
      <c r="AD15" s="40" t="s">
        <v>300</v>
      </c>
      <c r="AE15" s="40" t="s">
        <v>301</v>
      </c>
      <c r="AF15" s="40" t="s">
        <v>302</v>
      </c>
      <c r="AG15" s="40" t="s">
        <v>303</v>
      </c>
      <c r="AH15" s="40" t="s">
        <v>304</v>
      </c>
      <c r="AI15" s="40" t="s">
        <v>305</v>
      </c>
      <c r="AJ15" s="40" t="s">
        <v>306</v>
      </c>
      <c r="AK15" s="40" t="s">
        <v>307</v>
      </c>
      <c r="AL15" s="40" t="s">
        <v>308</v>
      </c>
      <c r="AM15" s="40" t="s">
        <v>309</v>
      </c>
      <c r="AN15" s="40" t="s">
        <v>310</v>
      </c>
      <c r="AO15" s="40" t="s">
        <v>311</v>
      </c>
      <c r="AP15" s="40" t="s">
        <v>312</v>
      </c>
      <c r="AQ15" s="40" t="s">
        <v>313</v>
      </c>
      <c r="AR15" s="40" t="s">
        <v>314</v>
      </c>
      <c r="AS15" s="40" t="s">
        <v>315</v>
      </c>
      <c r="AT15" s="40" t="s">
        <v>316</v>
      </c>
      <c r="AU15" s="40" t="s">
        <v>317</v>
      </c>
      <c r="AV15" s="40" t="s">
        <v>318</v>
      </c>
      <c r="AW15" s="40" t="s">
        <v>319</v>
      </c>
      <c r="AX15" s="40" t="s">
        <v>320</v>
      </c>
      <c r="AY15" s="40" t="s">
        <v>211</v>
      </c>
      <c r="AZ15" s="40" t="s">
        <v>212</v>
      </c>
      <c r="BA15" s="40" t="s">
        <v>213</v>
      </c>
      <c r="BB15" s="40" t="s">
        <v>214</v>
      </c>
      <c r="BC15" s="40" t="s">
        <v>215</v>
      </c>
      <c r="BD15" s="40" t="s">
        <v>216</v>
      </c>
      <c r="BE15" s="40" t="s">
        <v>217</v>
      </c>
      <c r="BF15" s="40" t="s">
        <v>218</v>
      </c>
      <c r="BG15" s="40" t="s">
        <v>219</v>
      </c>
      <c r="BH15" s="40" t="s">
        <v>220</v>
      </c>
      <c r="BI15" s="40" t="s">
        <v>221</v>
      </c>
      <c r="BJ15" s="40" t="s">
        <v>222</v>
      </c>
      <c r="BK15" s="40" t="s">
        <v>223</v>
      </c>
      <c r="BL15" s="40" t="s">
        <v>224</v>
      </c>
      <c r="BM15" s="40" t="s">
        <v>225</v>
      </c>
      <c r="BN15" s="40" t="s">
        <v>226</v>
      </c>
      <c r="BO15" s="40" t="s">
        <v>227</v>
      </c>
      <c r="BP15" s="40" t="s">
        <v>228</v>
      </c>
      <c r="BQ15" s="40" t="s">
        <v>229</v>
      </c>
      <c r="BR15" s="40" t="s">
        <v>230</v>
      </c>
      <c r="BS15" s="40" t="s">
        <v>231</v>
      </c>
      <c r="BT15" s="40" t="s">
        <v>232</v>
      </c>
      <c r="BU15" s="40" t="s">
        <v>233</v>
      </c>
      <c r="BV15" s="40" t="s">
        <v>234</v>
      </c>
      <c r="BW15" s="40" t="s">
        <v>235</v>
      </c>
      <c r="BX15" s="40" t="s">
        <v>236</v>
      </c>
      <c r="BY15" s="40" t="s">
        <v>237</v>
      </c>
      <c r="BZ15" s="40" t="s">
        <v>238</v>
      </c>
      <c r="CA15" s="40" t="s">
        <v>239</v>
      </c>
      <c r="CB15" s="40" t="s">
        <v>240</v>
      </c>
      <c r="CC15" s="40" t="s">
        <v>241</v>
      </c>
      <c r="CD15" s="40" t="s">
        <v>242</v>
      </c>
      <c r="CE15" s="40" t="s">
        <v>243</v>
      </c>
      <c r="CF15" s="40" t="s">
        <v>244</v>
      </c>
      <c r="CG15" s="41" t="s">
        <v>245</v>
      </c>
    </row>
    <row r="16" spans="1:85" x14ac:dyDescent="0.35">
      <c r="A16" s="688"/>
      <c r="B16" s="463" t="s">
        <v>438</v>
      </c>
      <c r="C16" s="478"/>
      <c r="D16" s="284" t="s">
        <v>247</v>
      </c>
      <c r="E16" s="284" t="s">
        <v>247</v>
      </c>
      <c r="F16" s="284" t="s">
        <v>247</v>
      </c>
      <c r="G16" s="284" t="s">
        <v>247</v>
      </c>
      <c r="H16" s="284" t="s">
        <v>247</v>
      </c>
      <c r="I16" s="284" t="s">
        <v>247</v>
      </c>
      <c r="J16" s="284" t="s">
        <v>247</v>
      </c>
      <c r="K16" s="284" t="s">
        <v>247</v>
      </c>
      <c r="L16" s="284" t="s">
        <v>247</v>
      </c>
      <c r="M16" s="284" t="s">
        <v>247</v>
      </c>
      <c r="N16" s="284" t="s">
        <v>247</v>
      </c>
      <c r="O16" s="284" t="s">
        <v>247</v>
      </c>
      <c r="P16" s="284" t="s">
        <v>247</v>
      </c>
      <c r="Q16" s="284" t="s">
        <v>247</v>
      </c>
      <c r="R16" s="284" t="s">
        <v>247</v>
      </c>
      <c r="S16" s="284" t="s">
        <v>247</v>
      </c>
      <c r="T16" s="284" t="s">
        <v>247</v>
      </c>
      <c r="U16" s="284" t="s">
        <v>247</v>
      </c>
      <c r="V16" s="284" t="s">
        <v>247</v>
      </c>
      <c r="W16" s="284" t="s">
        <v>247</v>
      </c>
      <c r="X16" s="284" t="s">
        <v>247</v>
      </c>
      <c r="Y16" s="284" t="s">
        <v>247</v>
      </c>
      <c r="Z16" s="284" t="s">
        <v>247</v>
      </c>
      <c r="AA16" s="284" t="s">
        <v>247</v>
      </c>
      <c r="AB16" s="284" t="s">
        <v>247</v>
      </c>
      <c r="AC16" s="284" t="s">
        <v>247</v>
      </c>
      <c r="AD16" s="284" t="s">
        <v>247</v>
      </c>
      <c r="AE16" s="284" t="s">
        <v>247</v>
      </c>
      <c r="AF16" s="284" t="s">
        <v>247</v>
      </c>
      <c r="AG16" s="284" t="s">
        <v>247</v>
      </c>
      <c r="AH16" s="284" t="s">
        <v>247</v>
      </c>
      <c r="AI16" s="284" t="s">
        <v>247</v>
      </c>
      <c r="AJ16" s="284" t="s">
        <v>247</v>
      </c>
      <c r="AK16" s="284" t="s">
        <v>247</v>
      </c>
      <c r="AL16" s="284" t="s">
        <v>247</v>
      </c>
      <c r="AM16" s="284" t="s">
        <v>247</v>
      </c>
      <c r="AN16" s="284" t="s">
        <v>247</v>
      </c>
      <c r="AO16" s="284" t="s">
        <v>247</v>
      </c>
      <c r="AP16" s="284" t="s">
        <v>247</v>
      </c>
      <c r="AQ16" s="284" t="s">
        <v>247</v>
      </c>
      <c r="AR16" s="284" t="s">
        <v>247</v>
      </c>
      <c r="AS16" s="284" t="s">
        <v>247</v>
      </c>
      <c r="AT16" s="284" t="s">
        <v>247</v>
      </c>
      <c r="AU16" s="284" t="s">
        <v>247</v>
      </c>
      <c r="AV16" s="284" t="s">
        <v>247</v>
      </c>
      <c r="AW16" s="284" t="s">
        <v>247</v>
      </c>
      <c r="AX16" s="284" t="s">
        <v>247</v>
      </c>
      <c r="AY16" s="284" t="s">
        <v>247</v>
      </c>
      <c r="AZ16" s="284" t="s">
        <v>247</v>
      </c>
      <c r="BA16" s="284" t="s">
        <v>247</v>
      </c>
      <c r="BB16" s="284" t="s">
        <v>247</v>
      </c>
      <c r="BC16" s="284" t="s">
        <v>247</v>
      </c>
      <c r="BD16" s="284" t="s">
        <v>247</v>
      </c>
      <c r="BE16" s="284" t="s">
        <v>247</v>
      </c>
      <c r="BF16" s="284" t="s">
        <v>247</v>
      </c>
      <c r="BG16" s="284" t="s">
        <v>247</v>
      </c>
      <c r="BH16" s="284" t="s">
        <v>247</v>
      </c>
      <c r="BI16" s="284" t="s">
        <v>247</v>
      </c>
      <c r="BJ16" s="284" t="s">
        <v>247</v>
      </c>
      <c r="BK16" s="284" t="s">
        <v>247</v>
      </c>
      <c r="BL16" s="284" t="s">
        <v>247</v>
      </c>
      <c r="BM16" s="284" t="s">
        <v>247</v>
      </c>
      <c r="BN16" s="284" t="s">
        <v>247</v>
      </c>
      <c r="BO16" s="284" t="s">
        <v>247</v>
      </c>
      <c r="BP16" s="284" t="s">
        <v>247</v>
      </c>
      <c r="BQ16" s="284" t="s">
        <v>247</v>
      </c>
      <c r="BR16" s="284" t="s">
        <v>247</v>
      </c>
      <c r="BS16" s="284" t="s">
        <v>247</v>
      </c>
      <c r="BT16" s="284" t="s">
        <v>247</v>
      </c>
      <c r="BU16" s="284" t="s">
        <v>247</v>
      </c>
      <c r="BV16" s="284" t="s">
        <v>247</v>
      </c>
      <c r="BW16" s="284" t="s">
        <v>247</v>
      </c>
      <c r="BX16" s="284" t="s">
        <v>247</v>
      </c>
      <c r="BY16" s="284" t="s">
        <v>247</v>
      </c>
      <c r="BZ16" s="284" t="s">
        <v>247</v>
      </c>
      <c r="CA16" s="284" t="s">
        <v>247</v>
      </c>
      <c r="CB16" s="284" t="s">
        <v>248</v>
      </c>
      <c r="CC16" s="284" t="s">
        <v>248</v>
      </c>
      <c r="CD16" s="284" t="s">
        <v>248</v>
      </c>
      <c r="CE16" s="284" t="s">
        <v>248</v>
      </c>
      <c r="CF16" s="284" t="s">
        <v>248</v>
      </c>
      <c r="CG16" s="285" t="s">
        <v>248</v>
      </c>
    </row>
    <row r="17" spans="1:85" s="252" customFormat="1" ht="24" customHeight="1" x14ac:dyDescent="0.35">
      <c r="A17" s="689"/>
      <c r="B17" s="107" t="s">
        <v>260</v>
      </c>
      <c r="C17" s="510"/>
      <c r="D17" s="659">
        <f t="shared" ref="D17:AI17" si="7">SUM(D18,D25)</f>
        <v>7292.9856618921231</v>
      </c>
      <c r="E17" s="659">
        <f t="shared" si="7"/>
        <v>10033.126575758648</v>
      </c>
      <c r="F17" s="659">
        <f t="shared" si="7"/>
        <v>9776.6181608192146</v>
      </c>
      <c r="G17" s="659">
        <f t="shared" si="7"/>
        <v>10084.796499685084</v>
      </c>
      <c r="H17" s="659">
        <f t="shared" si="7"/>
        <v>10598.136583138654</v>
      </c>
      <c r="I17" s="659">
        <f t="shared" si="7"/>
        <v>10993.899981013483</v>
      </c>
      <c r="J17" s="659">
        <f t="shared" si="7"/>
        <v>11225.492522367487</v>
      </c>
      <c r="K17" s="659">
        <f t="shared" si="7"/>
        <v>13410.783583198732</v>
      </c>
      <c r="L17" s="659">
        <f t="shared" si="7"/>
        <v>13076.746880329176</v>
      </c>
      <c r="M17" s="659">
        <f t="shared" si="7"/>
        <v>13455.514317259154</v>
      </c>
      <c r="N17" s="659">
        <f t="shared" si="7"/>
        <v>16823.561042299822</v>
      </c>
      <c r="O17" s="659">
        <f t="shared" si="7"/>
        <v>17810.182871062727</v>
      </c>
      <c r="P17" s="659">
        <f t="shared" si="7"/>
        <v>17989.982208592959</v>
      </c>
      <c r="Q17" s="659">
        <f t="shared" si="7"/>
        <v>20096.033639939829</v>
      </c>
      <c r="R17" s="659">
        <f t="shared" si="7"/>
        <v>20064.738463021218</v>
      </c>
      <c r="S17" s="659">
        <f t="shared" si="7"/>
        <v>23442.676275846654</v>
      </c>
      <c r="T17" s="659">
        <f t="shared" si="7"/>
        <v>23695.158227258227</v>
      </c>
      <c r="U17" s="659">
        <f t="shared" si="7"/>
        <v>27425.465137987616</v>
      </c>
      <c r="V17" s="659">
        <f t="shared" si="7"/>
        <v>26811.860314187241</v>
      </c>
      <c r="W17" s="659">
        <f t="shared" si="7"/>
        <v>28416.655837811391</v>
      </c>
      <c r="X17" s="659">
        <f t="shared" si="7"/>
        <v>30098.838328999791</v>
      </c>
      <c r="Y17" s="659">
        <f t="shared" si="7"/>
        <v>29679.130446669569</v>
      </c>
      <c r="Z17" s="659">
        <f t="shared" si="7"/>
        <v>29641.282235691713</v>
      </c>
      <c r="AA17" s="659">
        <f t="shared" si="7"/>
        <v>31925.706329973844</v>
      </c>
      <c r="AB17" s="659">
        <f t="shared" si="7"/>
        <v>34081.734050499042</v>
      </c>
      <c r="AC17" s="659">
        <f t="shared" si="7"/>
        <v>36352.860360583705</v>
      </c>
      <c r="AD17" s="659">
        <f t="shared" si="7"/>
        <v>39223.135542722142</v>
      </c>
      <c r="AE17" s="659">
        <f t="shared" si="7"/>
        <v>42134.907988976025</v>
      </c>
      <c r="AF17" s="659">
        <f t="shared" si="7"/>
        <v>43583.531466345907</v>
      </c>
      <c r="AG17" s="659">
        <f t="shared" si="7"/>
        <v>44653.826371894233</v>
      </c>
      <c r="AH17" s="659">
        <f t="shared" si="7"/>
        <v>45957.808049530315</v>
      </c>
      <c r="AI17" s="659">
        <f t="shared" si="7"/>
        <v>45866.470159295386</v>
      </c>
      <c r="AJ17" s="659">
        <f t="shared" ref="AJ17:BO17" si="8">SUM(AJ18,AJ25)</f>
        <v>45963.762848434351</v>
      </c>
      <c r="AK17" s="659">
        <f t="shared" si="8"/>
        <v>47884.613363772194</v>
      </c>
      <c r="AL17" s="659">
        <f t="shared" si="8"/>
        <v>49816.811658075778</v>
      </c>
      <c r="AM17" s="659">
        <f t="shared" si="8"/>
        <v>51280.242171119993</v>
      </c>
      <c r="AN17" s="659">
        <f t="shared" si="8"/>
        <v>50608.57617822443</v>
      </c>
      <c r="AO17" s="659">
        <f t="shared" si="8"/>
        <v>52128.786766400815</v>
      </c>
      <c r="AP17" s="659">
        <f t="shared" si="8"/>
        <v>53689.588150046402</v>
      </c>
      <c r="AQ17" s="659">
        <f t="shared" si="8"/>
        <v>53209.417006004609</v>
      </c>
      <c r="AR17" s="659">
        <f t="shared" si="8"/>
        <v>51384.807771521679</v>
      </c>
      <c r="AS17" s="659">
        <f t="shared" si="8"/>
        <v>51144.37380277177</v>
      </c>
      <c r="AT17" s="659">
        <f t="shared" si="8"/>
        <v>51740.731201523871</v>
      </c>
      <c r="AU17" s="659">
        <f t="shared" si="8"/>
        <v>54901.882960556737</v>
      </c>
      <c r="AV17" s="659">
        <f t="shared" si="8"/>
        <v>55856.521575769504</v>
      </c>
      <c r="AW17" s="659">
        <f t="shared" si="8"/>
        <v>57309.309475426904</v>
      </c>
      <c r="AX17" s="659">
        <f t="shared" si="8"/>
        <v>57495.473931728768</v>
      </c>
      <c r="AY17" s="659">
        <f t="shared" si="8"/>
        <v>58090.279981955464</v>
      </c>
      <c r="AZ17" s="659">
        <f t="shared" si="8"/>
        <v>59978.331636877134</v>
      </c>
      <c r="BA17" s="659">
        <f t="shared" si="8"/>
        <v>62909.252720865275</v>
      </c>
      <c r="BB17" s="659">
        <f t="shared" si="8"/>
        <v>65779.619482374124</v>
      </c>
      <c r="BC17" s="659">
        <f t="shared" si="8"/>
        <v>68932.808836647731</v>
      </c>
      <c r="BD17" s="659">
        <f t="shared" si="8"/>
        <v>69963.046076440514</v>
      </c>
      <c r="BE17" s="659">
        <f t="shared" si="8"/>
        <v>74402.16152536287</v>
      </c>
      <c r="BF17" s="659">
        <f t="shared" si="8"/>
        <v>77016.313193871436</v>
      </c>
      <c r="BG17" s="659">
        <f t="shared" si="8"/>
        <v>78943.592842996877</v>
      </c>
      <c r="BH17" s="659">
        <f t="shared" si="8"/>
        <v>80432.042469795531</v>
      </c>
      <c r="BI17" s="659">
        <f t="shared" si="8"/>
        <v>82498.310596723488</v>
      </c>
      <c r="BJ17" s="659">
        <f t="shared" si="8"/>
        <v>83838.257134730855</v>
      </c>
      <c r="BK17" s="659">
        <f t="shared" si="8"/>
        <v>87848.55337064249</v>
      </c>
      <c r="BL17" s="659">
        <f t="shared" si="8"/>
        <v>90656.86427564187</v>
      </c>
      <c r="BM17" s="659">
        <f t="shared" si="8"/>
        <v>97167.86182982054</v>
      </c>
      <c r="BN17" s="659">
        <f t="shared" si="8"/>
        <v>99552.727706318503</v>
      </c>
      <c r="BO17" s="659">
        <f t="shared" si="8"/>
        <v>103868.05821785446</v>
      </c>
      <c r="BP17" s="659">
        <f t="shared" ref="BP17:CG17" si="9">SUM(BP18,BP25)</f>
        <v>109768.0531495606</v>
      </c>
      <c r="BQ17" s="659">
        <f t="shared" si="9"/>
        <v>112164.18022790429</v>
      </c>
      <c r="BR17" s="659">
        <f t="shared" si="9"/>
        <v>115350.68466776503</v>
      </c>
      <c r="BS17" s="659">
        <f t="shared" si="9"/>
        <v>118304.00811541652</v>
      </c>
      <c r="BT17" s="659">
        <f t="shared" si="9"/>
        <v>118555.22904862194</v>
      </c>
      <c r="BU17" s="659">
        <f t="shared" si="9"/>
        <v>119548.6040152395</v>
      </c>
      <c r="BV17" s="659">
        <f t="shared" si="9"/>
        <v>120756.16129293854</v>
      </c>
      <c r="BW17" s="659">
        <f t="shared" si="9"/>
        <v>120465.60921333397</v>
      </c>
      <c r="BX17" s="659">
        <f t="shared" si="9"/>
        <v>118054.20888319091</v>
      </c>
      <c r="BY17" s="659">
        <f t="shared" si="9"/>
        <v>121287.58041593632</v>
      </c>
      <c r="BZ17" s="659">
        <f t="shared" si="9"/>
        <v>120103.11733176498</v>
      </c>
      <c r="CA17" s="659">
        <f t="shared" si="9"/>
        <v>127053.18403932762</v>
      </c>
      <c r="CB17" s="659">
        <f t="shared" si="9"/>
        <v>137541.80677625738</v>
      </c>
      <c r="CC17" s="659">
        <f t="shared" si="9"/>
        <v>143194.50431754018</v>
      </c>
      <c r="CD17" s="659">
        <f t="shared" si="9"/>
        <v>147290.53879592742</v>
      </c>
      <c r="CE17" s="659">
        <f t="shared" si="9"/>
        <v>147156.59481518148</v>
      </c>
      <c r="CF17" s="659">
        <f t="shared" si="9"/>
        <v>148789.8672673048</v>
      </c>
      <c r="CG17" s="670">
        <f t="shared" si="9"/>
        <v>153084.7616653007</v>
      </c>
    </row>
    <row r="18" spans="1:85" ht="26.25" customHeight="1" x14ac:dyDescent="0.35">
      <c r="A18" s="439"/>
      <c r="B18" s="62" t="s">
        <v>925</v>
      </c>
      <c r="C18" s="618"/>
      <c r="D18" s="661">
        <f t="shared" ref="D18:AI18" si="10">SUM(D19:D22)</f>
        <v>7292.9856618921231</v>
      </c>
      <c r="E18" s="661">
        <f t="shared" si="10"/>
        <v>10033.126575758648</v>
      </c>
      <c r="F18" s="661">
        <f t="shared" si="10"/>
        <v>9776.6181608192146</v>
      </c>
      <c r="G18" s="661">
        <f t="shared" si="10"/>
        <v>10084.796499685084</v>
      </c>
      <c r="H18" s="661">
        <f t="shared" si="10"/>
        <v>10598.136583138654</v>
      </c>
      <c r="I18" s="661">
        <f t="shared" si="10"/>
        <v>10993.899981013483</v>
      </c>
      <c r="J18" s="661">
        <f t="shared" si="10"/>
        <v>11225.492522367487</v>
      </c>
      <c r="K18" s="661">
        <f t="shared" si="10"/>
        <v>13410.783583198732</v>
      </c>
      <c r="L18" s="661">
        <f t="shared" si="10"/>
        <v>13076.746880329176</v>
      </c>
      <c r="M18" s="661">
        <f t="shared" si="10"/>
        <v>13455.514317259154</v>
      </c>
      <c r="N18" s="661">
        <f t="shared" si="10"/>
        <v>16823.561042299822</v>
      </c>
      <c r="O18" s="661">
        <f t="shared" si="10"/>
        <v>17810.182871062727</v>
      </c>
      <c r="P18" s="661">
        <f t="shared" si="10"/>
        <v>17989.982208592959</v>
      </c>
      <c r="Q18" s="661">
        <f t="shared" si="10"/>
        <v>20096.033639939829</v>
      </c>
      <c r="R18" s="661">
        <f t="shared" si="10"/>
        <v>20064.738463021218</v>
      </c>
      <c r="S18" s="661">
        <f t="shared" si="10"/>
        <v>23442.676275846654</v>
      </c>
      <c r="T18" s="661">
        <f t="shared" si="10"/>
        <v>23695.158227258227</v>
      </c>
      <c r="U18" s="661">
        <f t="shared" si="10"/>
        <v>27425.465137987616</v>
      </c>
      <c r="V18" s="661">
        <f t="shared" si="10"/>
        <v>26811.860314187241</v>
      </c>
      <c r="W18" s="661">
        <f t="shared" si="10"/>
        <v>28416.655837811391</v>
      </c>
      <c r="X18" s="661">
        <f t="shared" si="10"/>
        <v>30098.838328999791</v>
      </c>
      <c r="Y18" s="661">
        <f t="shared" si="10"/>
        <v>29679.130446669569</v>
      </c>
      <c r="Z18" s="661">
        <f t="shared" si="10"/>
        <v>29518.413375875378</v>
      </c>
      <c r="AA18" s="661">
        <f t="shared" si="10"/>
        <v>31572.211177205059</v>
      </c>
      <c r="AB18" s="661">
        <f t="shared" si="10"/>
        <v>33697.610315583581</v>
      </c>
      <c r="AC18" s="661">
        <f t="shared" si="10"/>
        <v>35989.305601959262</v>
      </c>
      <c r="AD18" s="661">
        <f t="shared" si="10"/>
        <v>38890.570303706547</v>
      </c>
      <c r="AE18" s="661">
        <f t="shared" si="10"/>
        <v>41838.865919539086</v>
      </c>
      <c r="AF18" s="661">
        <f t="shared" si="10"/>
        <v>43309.175392688827</v>
      </c>
      <c r="AG18" s="661">
        <f t="shared" si="10"/>
        <v>44411.944460653038</v>
      </c>
      <c r="AH18" s="661">
        <f t="shared" si="10"/>
        <v>45733.741782850564</v>
      </c>
      <c r="AI18" s="661">
        <f t="shared" si="10"/>
        <v>45679.936841882976</v>
      </c>
      <c r="AJ18" s="661">
        <f t="shared" ref="AJ18:BO18" si="11">SUM(AJ19:AJ22)</f>
        <v>45798.425572001135</v>
      </c>
      <c r="AK18" s="661">
        <f t="shared" si="11"/>
        <v>47731.099190226189</v>
      </c>
      <c r="AL18" s="661">
        <f t="shared" si="11"/>
        <v>49670.173019005721</v>
      </c>
      <c r="AM18" s="661">
        <f t="shared" si="11"/>
        <v>51136.766674394465</v>
      </c>
      <c r="AN18" s="661">
        <f t="shared" si="11"/>
        <v>50479.632918869182</v>
      </c>
      <c r="AO18" s="661">
        <f t="shared" si="11"/>
        <v>52000.228555428039</v>
      </c>
      <c r="AP18" s="661">
        <f t="shared" si="11"/>
        <v>53578.089258457163</v>
      </c>
      <c r="AQ18" s="661">
        <f t="shared" si="11"/>
        <v>53103.61636281004</v>
      </c>
      <c r="AR18" s="661">
        <f t="shared" si="11"/>
        <v>51288.491183423386</v>
      </c>
      <c r="AS18" s="661">
        <f t="shared" si="11"/>
        <v>51059.084400205451</v>
      </c>
      <c r="AT18" s="661">
        <f t="shared" si="11"/>
        <v>51659.190412902477</v>
      </c>
      <c r="AU18" s="661">
        <f t="shared" si="11"/>
        <v>54824.956812260774</v>
      </c>
      <c r="AV18" s="661">
        <f t="shared" si="11"/>
        <v>55782.24113385853</v>
      </c>
      <c r="AW18" s="661">
        <f t="shared" si="11"/>
        <v>57235.861517630379</v>
      </c>
      <c r="AX18" s="661">
        <f t="shared" si="11"/>
        <v>57426.158531960085</v>
      </c>
      <c r="AY18" s="661">
        <f t="shared" si="11"/>
        <v>58021.003499015125</v>
      </c>
      <c r="AZ18" s="661">
        <f t="shared" si="11"/>
        <v>59922.659641320191</v>
      </c>
      <c r="BA18" s="661">
        <f t="shared" si="11"/>
        <v>62854.478253012116</v>
      </c>
      <c r="BB18" s="661">
        <f t="shared" si="11"/>
        <v>65726.446379676883</v>
      </c>
      <c r="BC18" s="661">
        <f t="shared" si="11"/>
        <v>68882.339780917202</v>
      </c>
      <c r="BD18" s="661">
        <f t="shared" si="11"/>
        <v>69913.311085316876</v>
      </c>
      <c r="BE18" s="661">
        <f t="shared" si="11"/>
        <v>74351.40017517595</v>
      </c>
      <c r="BF18" s="661">
        <f t="shared" si="11"/>
        <v>76966.219824291271</v>
      </c>
      <c r="BG18" s="661">
        <f t="shared" si="11"/>
        <v>78893.181389059901</v>
      </c>
      <c r="BH18" s="661">
        <f t="shared" si="11"/>
        <v>80382.125355658412</v>
      </c>
      <c r="BI18" s="661">
        <f t="shared" si="11"/>
        <v>82449.342191243428</v>
      </c>
      <c r="BJ18" s="661">
        <f t="shared" si="11"/>
        <v>83784.999681279776</v>
      </c>
      <c r="BK18" s="661">
        <f t="shared" si="11"/>
        <v>87788.159761083632</v>
      </c>
      <c r="BL18" s="661">
        <f t="shared" si="11"/>
        <v>90590.599072876794</v>
      </c>
      <c r="BM18" s="661">
        <f t="shared" si="11"/>
        <v>97098.603204001265</v>
      </c>
      <c r="BN18" s="661">
        <f t="shared" si="11"/>
        <v>99469.905897744829</v>
      </c>
      <c r="BO18" s="661">
        <f t="shared" si="11"/>
        <v>103780.4169292939</v>
      </c>
      <c r="BP18" s="661">
        <f t="shared" ref="BP18:BS18" si="12">SUM(BP19:BP22)</f>
        <v>109664.86584501043</v>
      </c>
      <c r="BQ18" s="661">
        <f t="shared" si="12"/>
        <v>112035.08867342219</v>
      </c>
      <c r="BR18" s="661">
        <f t="shared" si="12"/>
        <v>115233.20429324571</v>
      </c>
      <c r="BS18" s="661">
        <f t="shared" si="12"/>
        <v>118181.0345241894</v>
      </c>
      <c r="BT18" s="661">
        <f t="shared" ref="BT18:CG18" si="13">SUM(BT19:BT24)</f>
        <v>118426.709677495</v>
      </c>
      <c r="BU18" s="661">
        <f t="shared" si="13"/>
        <v>119415.26359740981</v>
      </c>
      <c r="BV18" s="661">
        <f t="shared" si="13"/>
        <v>120614.9585698405</v>
      </c>
      <c r="BW18" s="661">
        <f t="shared" si="13"/>
        <v>120320.92061475756</v>
      </c>
      <c r="BX18" s="661">
        <f t="shared" si="13"/>
        <v>117741.07027484482</v>
      </c>
      <c r="BY18" s="661">
        <f t="shared" si="13"/>
        <v>121125.28042304478</v>
      </c>
      <c r="BZ18" s="661">
        <f t="shared" si="13"/>
        <v>119909.81819078139</v>
      </c>
      <c r="CA18" s="661">
        <f t="shared" si="13"/>
        <v>126825.66927222318</v>
      </c>
      <c r="CB18" s="661">
        <f t="shared" si="13"/>
        <v>137332.95323448748</v>
      </c>
      <c r="CC18" s="661">
        <f t="shared" si="13"/>
        <v>142985.82154588986</v>
      </c>
      <c r="CD18" s="661">
        <f t="shared" si="13"/>
        <v>147075.1888790644</v>
      </c>
      <c r="CE18" s="661">
        <f t="shared" si="13"/>
        <v>146937.72861657827</v>
      </c>
      <c r="CF18" s="661">
        <f t="shared" si="13"/>
        <v>148566.75801219462</v>
      </c>
      <c r="CG18" s="662">
        <f t="shared" si="13"/>
        <v>152855.07865390618</v>
      </c>
    </row>
    <row r="19" spans="1:85" x14ac:dyDescent="0.35">
      <c r="A19" s="439"/>
      <c r="B19" s="201" t="s">
        <v>926</v>
      </c>
      <c r="C19" s="618"/>
      <c r="D19" s="509">
        <v>7292.9856618921231</v>
      </c>
      <c r="E19" s="509">
        <v>10033.126575758648</v>
      </c>
      <c r="F19" s="509">
        <v>9776.6181608192146</v>
      </c>
      <c r="G19" s="509">
        <v>10084.796499685084</v>
      </c>
      <c r="H19" s="509">
        <v>10598.136583138654</v>
      </c>
      <c r="I19" s="509">
        <v>10993.899981013483</v>
      </c>
      <c r="J19" s="509">
        <v>11225.492522367487</v>
      </c>
      <c r="K19" s="509">
        <v>13410.783583198732</v>
      </c>
      <c r="L19" s="509">
        <v>13076.746880329176</v>
      </c>
      <c r="M19" s="509">
        <v>13455.514317259154</v>
      </c>
      <c r="N19" s="509">
        <v>16823.561042299822</v>
      </c>
      <c r="O19" s="509">
        <v>17810.182871062727</v>
      </c>
      <c r="P19" s="509">
        <v>17989.982208592959</v>
      </c>
      <c r="Q19" s="509">
        <v>20096.033639939829</v>
      </c>
      <c r="R19" s="509">
        <v>20064.738463021218</v>
      </c>
      <c r="S19" s="509">
        <v>23442.676275846654</v>
      </c>
      <c r="T19" s="509">
        <v>23695.158227258227</v>
      </c>
      <c r="U19" s="509">
        <v>27425.465137987616</v>
      </c>
      <c r="V19" s="509">
        <v>26811.860314187241</v>
      </c>
      <c r="W19" s="509">
        <v>28416.655837811391</v>
      </c>
      <c r="X19" s="509">
        <v>30098.838328999791</v>
      </c>
      <c r="Y19" s="509">
        <v>29679.130446669569</v>
      </c>
      <c r="Z19" s="509">
        <v>29518.413375875378</v>
      </c>
      <c r="AA19" s="509">
        <v>31572.211177205059</v>
      </c>
      <c r="AB19" s="509">
        <v>33697.610315583581</v>
      </c>
      <c r="AC19" s="509">
        <v>35989.305601959262</v>
      </c>
      <c r="AD19" s="509">
        <v>38890.570303706547</v>
      </c>
      <c r="AE19" s="509">
        <v>41838.865919539086</v>
      </c>
      <c r="AF19" s="509">
        <v>43309.175392688827</v>
      </c>
      <c r="AG19" s="509">
        <v>44411.944460653038</v>
      </c>
      <c r="AH19" s="509">
        <v>45733.741782850564</v>
      </c>
      <c r="AI19" s="509">
        <v>45674.755360843745</v>
      </c>
      <c r="AJ19" s="509">
        <v>45763.617724330987</v>
      </c>
      <c r="AK19" s="509">
        <v>47656.310233883261</v>
      </c>
      <c r="AL19" s="509">
        <v>49523.534379935663</v>
      </c>
      <c r="AM19" s="509">
        <v>50926.802532844908</v>
      </c>
      <c r="AN19" s="509">
        <v>50191.990263384403</v>
      </c>
      <c r="AO19" s="509">
        <v>51558.113732326536</v>
      </c>
      <c r="AP19" s="509">
        <v>52917.856105620391</v>
      </c>
      <c r="AQ19" s="509">
        <v>52270.913986674059</v>
      </c>
      <c r="AR19" s="509">
        <v>50274.070384894345</v>
      </c>
      <c r="AS19" s="509">
        <v>49761.214200148832</v>
      </c>
      <c r="AT19" s="509">
        <v>50005.905350065696</v>
      </c>
      <c r="AU19" s="509">
        <v>52481.040254553263</v>
      </c>
      <c r="AV19" s="509">
        <v>52979.964361255072</v>
      </c>
      <c r="AW19" s="509">
        <v>53911.243749375251</v>
      </c>
      <c r="AX19" s="509">
        <v>53659.0016052879</v>
      </c>
      <c r="AY19" s="509">
        <v>53717.951160269273</v>
      </c>
      <c r="AZ19" s="509">
        <v>54761.617493749938</v>
      </c>
      <c r="BA19" s="509">
        <v>56924.991793266498</v>
      </c>
      <c r="BB19" s="509">
        <v>58963.640647970373</v>
      </c>
      <c r="BC19" s="509">
        <v>60864.228783399099</v>
      </c>
      <c r="BD19" s="509">
        <v>59384.209030318299</v>
      </c>
      <c r="BE19" s="509">
        <v>62864.440027642864</v>
      </c>
      <c r="BF19" s="509">
        <v>64720.68715778226</v>
      </c>
      <c r="BG19" s="509">
        <v>65361.93954012265</v>
      </c>
      <c r="BH19" s="509">
        <v>65968.803522523784</v>
      </c>
      <c r="BI19" s="509">
        <v>67029.237343039786</v>
      </c>
      <c r="BJ19" s="509">
        <v>67380.479388647029</v>
      </c>
      <c r="BK19" s="509">
        <v>69820.979130842868</v>
      </c>
      <c r="BL19" s="509">
        <v>71135.471019073389</v>
      </c>
      <c r="BM19" s="509">
        <v>75311.663440576725</v>
      </c>
      <c r="BN19" s="509">
        <v>77118.069840934753</v>
      </c>
      <c r="BO19" s="509">
        <v>80349.33939498206</v>
      </c>
      <c r="BP19" s="509">
        <v>84112.732853195543</v>
      </c>
      <c r="BQ19" s="509">
        <v>85686.921449261412</v>
      </c>
      <c r="BR19" s="509">
        <v>87816.508454170922</v>
      </c>
      <c r="BS19" s="509">
        <v>90139.986153544844</v>
      </c>
      <c r="BT19" s="509">
        <v>89241.586776706332</v>
      </c>
      <c r="BU19" s="509">
        <v>86964.697077945486</v>
      </c>
      <c r="BV19" s="509">
        <v>84346.365191002289</v>
      </c>
      <c r="BW19" s="509">
        <v>81441.942375505125</v>
      </c>
      <c r="BX19" s="484">
        <v>77106.499148571878</v>
      </c>
      <c r="BY19" s="484">
        <v>74931.462246048861</v>
      </c>
      <c r="BZ19" s="484">
        <v>69099.15465488928</v>
      </c>
      <c r="CA19" s="484">
        <v>67380.768761813655</v>
      </c>
      <c r="CB19" s="484">
        <v>67773.380847138978</v>
      </c>
      <c r="CC19" s="484">
        <v>65754.330919620115</v>
      </c>
      <c r="CD19" s="484">
        <v>63703.207178495722</v>
      </c>
      <c r="CE19" s="484">
        <v>60415.87512741633</v>
      </c>
      <c r="CF19" s="484">
        <v>56864.359769633098</v>
      </c>
      <c r="CG19" s="485">
        <v>53550.174320435246</v>
      </c>
    </row>
    <row r="20" spans="1:85" x14ac:dyDescent="0.35">
      <c r="A20" s="439"/>
      <c r="B20" s="201" t="s">
        <v>491</v>
      </c>
      <c r="C20" s="617"/>
      <c r="D20" s="509">
        <v>0</v>
      </c>
      <c r="E20" s="509">
        <v>0</v>
      </c>
      <c r="F20" s="509">
        <v>0</v>
      </c>
      <c r="G20" s="509">
        <v>0</v>
      </c>
      <c r="H20" s="509">
        <v>0</v>
      </c>
      <c r="I20" s="509">
        <v>0</v>
      </c>
      <c r="J20" s="509">
        <v>0</v>
      </c>
      <c r="K20" s="509">
        <v>0</v>
      </c>
      <c r="L20" s="509">
        <v>0</v>
      </c>
      <c r="M20" s="509">
        <v>0</v>
      </c>
      <c r="N20" s="509">
        <v>0</v>
      </c>
      <c r="O20" s="509">
        <v>0</v>
      </c>
      <c r="P20" s="509">
        <v>0</v>
      </c>
      <c r="Q20" s="509">
        <v>0</v>
      </c>
      <c r="R20" s="509">
        <v>0</v>
      </c>
      <c r="S20" s="509">
        <v>0</v>
      </c>
      <c r="T20" s="509">
        <v>0</v>
      </c>
      <c r="U20" s="509">
        <v>0</v>
      </c>
      <c r="V20" s="509">
        <v>0</v>
      </c>
      <c r="W20" s="509">
        <v>0</v>
      </c>
      <c r="X20" s="509">
        <v>0</v>
      </c>
      <c r="Y20" s="509">
        <v>0</v>
      </c>
      <c r="Z20" s="509">
        <v>0</v>
      </c>
      <c r="AA20" s="509">
        <v>0</v>
      </c>
      <c r="AB20" s="509">
        <v>0</v>
      </c>
      <c r="AC20" s="509">
        <v>0</v>
      </c>
      <c r="AD20" s="509">
        <v>0</v>
      </c>
      <c r="AE20" s="509">
        <v>0</v>
      </c>
      <c r="AF20" s="509">
        <v>0</v>
      </c>
      <c r="AG20" s="509">
        <v>0</v>
      </c>
      <c r="AH20" s="509">
        <v>0</v>
      </c>
      <c r="AI20" s="509">
        <v>0</v>
      </c>
      <c r="AJ20" s="509">
        <v>0</v>
      </c>
      <c r="AK20" s="509">
        <v>0</v>
      </c>
      <c r="AL20" s="509">
        <v>0</v>
      </c>
      <c r="AM20" s="509">
        <v>0</v>
      </c>
      <c r="AN20" s="509">
        <v>0</v>
      </c>
      <c r="AO20" s="509">
        <v>0</v>
      </c>
      <c r="AP20" s="509">
        <v>0</v>
      </c>
      <c r="AQ20" s="509">
        <v>0</v>
      </c>
      <c r="AR20" s="509">
        <v>0</v>
      </c>
      <c r="AS20" s="509">
        <v>0</v>
      </c>
      <c r="AT20" s="509">
        <v>0</v>
      </c>
      <c r="AU20" s="509">
        <v>0</v>
      </c>
      <c r="AV20" s="509">
        <v>0</v>
      </c>
      <c r="AW20" s="509">
        <v>0</v>
      </c>
      <c r="AX20" s="509">
        <v>0</v>
      </c>
      <c r="AY20" s="509">
        <v>0</v>
      </c>
      <c r="AZ20" s="509">
        <v>0</v>
      </c>
      <c r="BA20" s="509">
        <v>0</v>
      </c>
      <c r="BB20" s="509">
        <v>0</v>
      </c>
      <c r="BC20" s="509">
        <v>0</v>
      </c>
      <c r="BD20" s="509">
        <v>1985.6948722928264</v>
      </c>
      <c r="BE20" s="509">
        <v>2031.2483738043211</v>
      </c>
      <c r="BF20" s="509">
        <v>2057.7440239848165</v>
      </c>
      <c r="BG20" s="509">
        <v>2245.6808070033258</v>
      </c>
      <c r="BH20" s="509">
        <v>2278.5170397843185</v>
      </c>
      <c r="BI20" s="509">
        <v>2326.6651683062651</v>
      </c>
      <c r="BJ20" s="509">
        <v>2354.8054322173721</v>
      </c>
      <c r="BK20" s="509">
        <v>2433.0791050068151</v>
      </c>
      <c r="BL20" s="509">
        <v>2496.8144501458937</v>
      </c>
      <c r="BM20" s="509">
        <v>2619.8558670250845</v>
      </c>
      <c r="BN20" s="509">
        <v>2625.114804633753</v>
      </c>
      <c r="BO20" s="509">
        <v>2701.4156149864034</v>
      </c>
      <c r="BP20" s="509">
        <v>2830.3279710197176</v>
      </c>
      <c r="BQ20" s="509">
        <v>2861.8187672130866</v>
      </c>
      <c r="BR20" s="509">
        <v>2913.0361114743082</v>
      </c>
      <c r="BS20" s="509">
        <v>2922.0040940195086</v>
      </c>
      <c r="BT20" s="509">
        <v>2792.9368053599046</v>
      </c>
      <c r="BU20" s="509">
        <v>2673.7415709039874</v>
      </c>
      <c r="BV20" s="509">
        <v>2585.7509086221457</v>
      </c>
      <c r="BW20" s="509">
        <v>2487.4208789357936</v>
      </c>
      <c r="BX20" s="484">
        <v>2301.046492731582</v>
      </c>
      <c r="BY20" s="484">
        <v>2184.1510340632394</v>
      </c>
      <c r="BZ20" s="484">
        <v>2013.7718476515067</v>
      </c>
      <c r="CA20" s="484">
        <v>1948.5332292777161</v>
      </c>
      <c r="CB20" s="484">
        <v>1915.0095951015371</v>
      </c>
      <c r="CC20" s="484">
        <v>1818.6014273816961</v>
      </c>
      <c r="CD20" s="484">
        <v>1726.9086732856508</v>
      </c>
      <c r="CE20" s="484">
        <v>1634.5684032105621</v>
      </c>
      <c r="CF20" s="484">
        <v>1531.2133891281385</v>
      </c>
      <c r="CG20" s="485">
        <v>1428.4728283047184</v>
      </c>
    </row>
    <row r="21" spans="1:85" x14ac:dyDescent="0.35">
      <c r="A21" s="439"/>
      <c r="B21" s="201" t="s">
        <v>927</v>
      </c>
      <c r="C21" s="617"/>
      <c r="D21" s="509">
        <v>0</v>
      </c>
      <c r="E21" s="509">
        <v>0</v>
      </c>
      <c r="F21" s="509">
        <v>0</v>
      </c>
      <c r="G21" s="509">
        <v>0</v>
      </c>
      <c r="H21" s="509">
        <v>0</v>
      </c>
      <c r="I21" s="509">
        <v>0</v>
      </c>
      <c r="J21" s="509">
        <v>0</v>
      </c>
      <c r="K21" s="509">
        <v>0</v>
      </c>
      <c r="L21" s="509">
        <v>0</v>
      </c>
      <c r="M21" s="509">
        <v>0</v>
      </c>
      <c r="N21" s="509">
        <v>0</v>
      </c>
      <c r="O21" s="509">
        <v>0</v>
      </c>
      <c r="P21" s="509">
        <v>0</v>
      </c>
      <c r="Q21" s="509">
        <v>0</v>
      </c>
      <c r="R21" s="509">
        <v>0</v>
      </c>
      <c r="S21" s="509">
        <v>0</v>
      </c>
      <c r="T21" s="509">
        <v>0</v>
      </c>
      <c r="U21" s="509">
        <v>0</v>
      </c>
      <c r="V21" s="509">
        <v>0</v>
      </c>
      <c r="W21" s="509">
        <v>0</v>
      </c>
      <c r="X21" s="509">
        <v>0</v>
      </c>
      <c r="Y21" s="509">
        <v>0</v>
      </c>
      <c r="Z21" s="509">
        <v>0</v>
      </c>
      <c r="AA21" s="509">
        <v>0</v>
      </c>
      <c r="AB21" s="509">
        <v>0</v>
      </c>
      <c r="AC21" s="509">
        <v>0</v>
      </c>
      <c r="AD21" s="509">
        <v>0</v>
      </c>
      <c r="AE21" s="509">
        <v>0</v>
      </c>
      <c r="AF21" s="509">
        <v>0</v>
      </c>
      <c r="AG21" s="509">
        <v>0</v>
      </c>
      <c r="AH21" s="509">
        <v>0</v>
      </c>
      <c r="AI21" s="509">
        <v>0</v>
      </c>
      <c r="AJ21" s="509">
        <v>0</v>
      </c>
      <c r="AK21" s="509">
        <v>0</v>
      </c>
      <c r="AL21" s="509">
        <v>0</v>
      </c>
      <c r="AM21" s="509">
        <v>0</v>
      </c>
      <c r="AN21" s="509">
        <v>0</v>
      </c>
      <c r="AO21" s="509">
        <v>0</v>
      </c>
      <c r="AP21" s="509">
        <v>0</v>
      </c>
      <c r="AQ21" s="509">
        <v>0</v>
      </c>
      <c r="AR21" s="509">
        <v>0</v>
      </c>
      <c r="AS21" s="509">
        <v>0</v>
      </c>
      <c r="AT21" s="509">
        <v>0</v>
      </c>
      <c r="AU21" s="509">
        <v>0</v>
      </c>
      <c r="AV21" s="509">
        <v>0</v>
      </c>
      <c r="AW21" s="509">
        <v>0</v>
      </c>
      <c r="AX21" s="509">
        <v>0</v>
      </c>
      <c r="AY21" s="509">
        <v>0</v>
      </c>
      <c r="AZ21" s="509">
        <v>0</v>
      </c>
      <c r="BA21" s="509">
        <v>0</v>
      </c>
      <c r="BB21" s="509">
        <v>0</v>
      </c>
      <c r="BC21" s="509">
        <v>0</v>
      </c>
      <c r="BD21" s="509">
        <v>0</v>
      </c>
      <c r="BE21" s="509">
        <v>0</v>
      </c>
      <c r="BF21" s="509">
        <v>0</v>
      </c>
      <c r="BG21" s="509">
        <v>0</v>
      </c>
      <c r="BH21" s="509">
        <v>0</v>
      </c>
      <c r="BI21" s="509">
        <v>0</v>
      </c>
      <c r="BJ21" s="509">
        <v>64.062230123158898</v>
      </c>
      <c r="BK21" s="509">
        <v>241.99158401675709</v>
      </c>
      <c r="BL21" s="509">
        <v>512.27727048887721</v>
      </c>
      <c r="BM21" s="509">
        <v>725.51184894783171</v>
      </c>
      <c r="BN21" s="509">
        <v>1088.7222312789213</v>
      </c>
      <c r="BO21" s="509">
        <v>885.6065726752696</v>
      </c>
      <c r="BP21" s="509">
        <v>1036.2834719914081</v>
      </c>
      <c r="BQ21" s="509">
        <v>997.33882445592644</v>
      </c>
      <c r="BR21" s="509">
        <v>993.56704795982239</v>
      </c>
      <c r="BS21" s="509">
        <v>993.31556573641728</v>
      </c>
      <c r="BT21" s="509">
        <v>1091.6526949119598</v>
      </c>
      <c r="BU21" s="509">
        <v>986.20280463091046</v>
      </c>
      <c r="BV21" s="509">
        <v>943.32734379070416</v>
      </c>
      <c r="BW21" s="509">
        <v>794.04491712569086</v>
      </c>
      <c r="BX21" s="484">
        <v>604.42846048271781</v>
      </c>
      <c r="BY21" s="484">
        <v>383.73387844643008</v>
      </c>
      <c r="BZ21" s="484">
        <v>459.10122650457976</v>
      </c>
      <c r="CA21" s="484">
        <v>398.77931331841199</v>
      </c>
      <c r="CB21" s="484">
        <v>417.80750326422702</v>
      </c>
      <c r="CC21" s="484">
        <v>397.95476529335247</v>
      </c>
      <c r="CD21" s="484">
        <v>282.85480152389647</v>
      </c>
      <c r="CE21" s="484">
        <v>176.91401802595632</v>
      </c>
      <c r="CF21" s="484">
        <v>116.35990485521718</v>
      </c>
      <c r="CG21" s="485">
        <v>70.151974310293383</v>
      </c>
    </row>
    <row r="22" spans="1:85" x14ac:dyDescent="0.35">
      <c r="A22" s="439"/>
      <c r="B22" s="201" t="s">
        <v>928</v>
      </c>
      <c r="C22" s="455"/>
      <c r="D22" s="509">
        <v>0</v>
      </c>
      <c r="E22" s="509">
        <v>0</v>
      </c>
      <c r="F22" s="509">
        <v>0</v>
      </c>
      <c r="G22" s="509">
        <v>0</v>
      </c>
      <c r="H22" s="509">
        <v>0</v>
      </c>
      <c r="I22" s="509">
        <v>0</v>
      </c>
      <c r="J22" s="509">
        <v>0</v>
      </c>
      <c r="K22" s="509">
        <v>0</v>
      </c>
      <c r="L22" s="509">
        <v>0</v>
      </c>
      <c r="M22" s="509">
        <v>0</v>
      </c>
      <c r="N22" s="509">
        <v>0</v>
      </c>
      <c r="O22" s="509">
        <v>0</v>
      </c>
      <c r="P22" s="509">
        <v>0</v>
      </c>
      <c r="Q22" s="509">
        <v>0</v>
      </c>
      <c r="R22" s="509">
        <v>0</v>
      </c>
      <c r="S22" s="509">
        <v>0</v>
      </c>
      <c r="T22" s="509">
        <v>0</v>
      </c>
      <c r="U22" s="509">
        <v>0</v>
      </c>
      <c r="V22" s="509">
        <v>0</v>
      </c>
      <c r="W22" s="509">
        <v>0</v>
      </c>
      <c r="X22" s="509">
        <v>0</v>
      </c>
      <c r="Y22" s="509">
        <v>0</v>
      </c>
      <c r="Z22" s="509">
        <v>0</v>
      </c>
      <c r="AA22" s="509">
        <v>0</v>
      </c>
      <c r="AB22" s="509">
        <v>0</v>
      </c>
      <c r="AC22" s="509">
        <v>0</v>
      </c>
      <c r="AD22" s="509">
        <v>0</v>
      </c>
      <c r="AE22" s="509">
        <v>0</v>
      </c>
      <c r="AF22" s="509">
        <v>0</v>
      </c>
      <c r="AG22" s="509">
        <v>0</v>
      </c>
      <c r="AH22" s="509">
        <v>0</v>
      </c>
      <c r="AI22" s="509">
        <v>5.1814810392335504</v>
      </c>
      <c r="AJ22" s="509">
        <v>34.80784767015097</v>
      </c>
      <c r="AK22" s="509">
        <v>74.788956342924095</v>
      </c>
      <c r="AL22" s="509">
        <v>146.63863907005896</v>
      </c>
      <c r="AM22" s="509">
        <v>209.96414154955642</v>
      </c>
      <c r="AN22" s="509">
        <v>287.64265548477988</v>
      </c>
      <c r="AO22" s="509">
        <v>442.11482310150467</v>
      </c>
      <c r="AP22" s="509">
        <v>660.23315283676914</v>
      </c>
      <c r="AQ22" s="509">
        <v>832.70237613598476</v>
      </c>
      <c r="AR22" s="509">
        <v>1014.4207985290404</v>
      </c>
      <c r="AS22" s="509">
        <v>1297.8702000566202</v>
      </c>
      <c r="AT22" s="509">
        <v>1653.2850628367817</v>
      </c>
      <c r="AU22" s="509">
        <v>2343.9165577075128</v>
      </c>
      <c r="AV22" s="509">
        <v>2802.2767726034549</v>
      </c>
      <c r="AW22" s="509">
        <v>3324.6177682551274</v>
      </c>
      <c r="AX22" s="509">
        <v>3767.1569266721835</v>
      </c>
      <c r="AY22" s="509">
        <v>4303.0523387458525</v>
      </c>
      <c r="AZ22" s="509">
        <v>5161.0421475702569</v>
      </c>
      <c r="BA22" s="509">
        <v>5929.486459745619</v>
      </c>
      <c r="BB22" s="509">
        <v>6762.8057317065059</v>
      </c>
      <c r="BC22" s="509">
        <v>8018.1109975181043</v>
      </c>
      <c r="BD22" s="509">
        <v>8543.4071827057505</v>
      </c>
      <c r="BE22" s="509">
        <v>9455.7117737287572</v>
      </c>
      <c r="BF22" s="509">
        <v>10187.788642524187</v>
      </c>
      <c r="BG22" s="509">
        <v>11285.561041933925</v>
      </c>
      <c r="BH22" s="509">
        <v>12134.804793350317</v>
      </c>
      <c r="BI22" s="509">
        <v>13093.439679897383</v>
      </c>
      <c r="BJ22" s="509">
        <v>13985.65263029221</v>
      </c>
      <c r="BK22" s="509">
        <v>15292.109941217188</v>
      </c>
      <c r="BL22" s="509">
        <v>16446.036333168631</v>
      </c>
      <c r="BM22" s="509">
        <v>18441.572047451624</v>
      </c>
      <c r="BN22" s="509">
        <v>18637.999020897405</v>
      </c>
      <c r="BO22" s="509">
        <v>19844.055346650177</v>
      </c>
      <c r="BP22" s="509">
        <v>21685.52154880375</v>
      </c>
      <c r="BQ22" s="509">
        <v>22489.009632491754</v>
      </c>
      <c r="BR22" s="509">
        <v>23510.092679640649</v>
      </c>
      <c r="BS22" s="509">
        <v>24125.728710888641</v>
      </c>
      <c r="BT22" s="509">
        <v>23476.387941200188</v>
      </c>
      <c r="BU22" s="509">
        <v>22920.937137286153</v>
      </c>
      <c r="BV22" s="509">
        <v>22735.162141920177</v>
      </c>
      <c r="BW22" s="509">
        <v>22349.012092292145</v>
      </c>
      <c r="BX22" s="484">
        <v>21089.166599114029</v>
      </c>
      <c r="BY22" s="484">
        <v>20295.609761081691</v>
      </c>
      <c r="BZ22" s="484">
        <v>19125.138656214975</v>
      </c>
      <c r="CA22" s="484">
        <v>19644.170895660776</v>
      </c>
      <c r="CB22" s="484">
        <v>19988.720368193372</v>
      </c>
      <c r="CC22" s="484">
        <v>19218.561085905694</v>
      </c>
      <c r="CD22" s="484">
        <v>18487.340544314204</v>
      </c>
      <c r="CE22" s="484">
        <v>17698.224394420828</v>
      </c>
      <c r="CF22" s="484">
        <v>16769.952100631366</v>
      </c>
      <c r="CG22" s="485">
        <v>15835.873119169657</v>
      </c>
    </row>
    <row r="23" spans="1:85" x14ac:dyDescent="0.35">
      <c r="A23" s="439"/>
      <c r="B23" s="201" t="s">
        <v>493</v>
      </c>
      <c r="C23" s="455"/>
      <c r="D23" s="509"/>
      <c r="E23" s="509"/>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509"/>
      <c r="AL23" s="509"/>
      <c r="AM23" s="509"/>
      <c r="AN23" s="509"/>
      <c r="AO23" s="509"/>
      <c r="AP23" s="509"/>
      <c r="AQ23" s="509"/>
      <c r="AR23" s="509"/>
      <c r="AS23" s="509"/>
      <c r="AT23" s="509"/>
      <c r="AU23" s="509"/>
      <c r="AV23" s="509"/>
      <c r="AW23" s="509"/>
      <c r="AX23" s="509"/>
      <c r="AY23" s="509"/>
      <c r="AZ23" s="509"/>
      <c r="BA23" s="509"/>
      <c r="BB23" s="509"/>
      <c r="BC23" s="509"/>
      <c r="BD23" s="509"/>
      <c r="BE23" s="509"/>
      <c r="BF23" s="509"/>
      <c r="BG23" s="509"/>
      <c r="BH23" s="509"/>
      <c r="BI23" s="509"/>
      <c r="BJ23" s="509"/>
      <c r="BK23" s="509"/>
      <c r="BL23" s="509"/>
      <c r="BM23" s="509"/>
      <c r="BN23" s="509"/>
      <c r="BO23" s="509"/>
      <c r="BP23" s="509"/>
      <c r="BQ23" s="509"/>
      <c r="BR23" s="509"/>
      <c r="BS23" s="509"/>
      <c r="BT23" s="509">
        <v>1743.1162822252434</v>
      </c>
      <c r="BU23" s="509">
        <v>5622.4830427643055</v>
      </c>
      <c r="BV23" s="509">
        <v>9596.9704842095616</v>
      </c>
      <c r="BW23" s="509">
        <v>12738.386761542484</v>
      </c>
      <c r="BX23" s="484">
        <v>16050.643049092641</v>
      </c>
      <c r="BY23" s="484">
        <v>22591.746498927099</v>
      </c>
      <c r="BZ23" s="484">
        <v>28359.2619253099</v>
      </c>
      <c r="CA23" s="484">
        <v>36432.082292135638</v>
      </c>
      <c r="CB23" s="484">
        <v>46033.2078957903</v>
      </c>
      <c r="CC23" s="484">
        <v>54470.861755808561</v>
      </c>
      <c r="CD23" s="484">
        <v>61463.982464103443</v>
      </c>
      <c r="CE23" s="484">
        <v>65557.455016054737</v>
      </c>
      <c r="CF23" s="484">
        <v>71779.778755748543</v>
      </c>
      <c r="CG23" s="485">
        <v>80405.638936799878</v>
      </c>
    </row>
    <row r="24" spans="1:85" x14ac:dyDescent="0.35">
      <c r="A24" s="439"/>
      <c r="B24" s="201" t="s">
        <v>494</v>
      </c>
      <c r="C24" s="455"/>
      <c r="D24" s="509"/>
      <c r="E24" s="509"/>
      <c r="F24" s="509"/>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c r="BA24" s="509"/>
      <c r="BB24" s="509"/>
      <c r="BC24" s="509"/>
      <c r="BD24" s="509"/>
      <c r="BE24" s="509"/>
      <c r="BF24" s="509"/>
      <c r="BG24" s="509"/>
      <c r="BH24" s="509"/>
      <c r="BI24" s="509"/>
      <c r="BJ24" s="509"/>
      <c r="BK24" s="509"/>
      <c r="BL24" s="509"/>
      <c r="BM24" s="509"/>
      <c r="BN24" s="509"/>
      <c r="BO24" s="509"/>
      <c r="BP24" s="509"/>
      <c r="BQ24" s="509"/>
      <c r="BR24" s="509"/>
      <c r="BS24" s="509"/>
      <c r="BT24" s="509">
        <v>81.0291770913839</v>
      </c>
      <c r="BU24" s="509">
        <v>247.20196387895874</v>
      </c>
      <c r="BV24" s="509">
        <v>407.38250029561755</v>
      </c>
      <c r="BW24" s="509">
        <v>510.11358935631534</v>
      </c>
      <c r="BX24" s="484">
        <v>589.28652485198074</v>
      </c>
      <c r="BY24" s="484">
        <v>738.5770044774581</v>
      </c>
      <c r="BZ24" s="484">
        <v>853.38988021114551</v>
      </c>
      <c r="CA24" s="484">
        <v>1021.3347800169921</v>
      </c>
      <c r="CB24" s="484">
        <v>1204.8270249990396</v>
      </c>
      <c r="CC24" s="484">
        <v>1325.5115918804381</v>
      </c>
      <c r="CD24" s="484">
        <v>1410.8952173414789</v>
      </c>
      <c r="CE24" s="484">
        <v>1454.6916574498898</v>
      </c>
      <c r="CF24" s="484">
        <v>1505.0940921982776</v>
      </c>
      <c r="CG24" s="485">
        <v>1564.7674748863826</v>
      </c>
    </row>
    <row r="25" spans="1:85" x14ac:dyDescent="0.35">
      <c r="A25" s="439"/>
      <c r="B25" s="686" t="s">
        <v>929</v>
      </c>
      <c r="C25" s="686"/>
      <c r="D25" s="509">
        <v>0</v>
      </c>
      <c r="E25" s="509">
        <v>0</v>
      </c>
      <c r="F25" s="509">
        <v>0</v>
      </c>
      <c r="G25" s="509">
        <v>0</v>
      </c>
      <c r="H25" s="509">
        <v>0</v>
      </c>
      <c r="I25" s="509">
        <v>0</v>
      </c>
      <c r="J25" s="509">
        <v>0</v>
      </c>
      <c r="K25" s="509">
        <v>0</v>
      </c>
      <c r="L25" s="509">
        <v>0</v>
      </c>
      <c r="M25" s="509">
        <v>0</v>
      </c>
      <c r="N25" s="509">
        <v>0</v>
      </c>
      <c r="O25" s="509">
        <v>0</v>
      </c>
      <c r="P25" s="509">
        <v>0</v>
      </c>
      <c r="Q25" s="509">
        <v>0</v>
      </c>
      <c r="R25" s="509">
        <v>0</v>
      </c>
      <c r="S25" s="509">
        <v>0</v>
      </c>
      <c r="T25" s="509">
        <v>0</v>
      </c>
      <c r="U25" s="509">
        <v>0</v>
      </c>
      <c r="V25" s="509">
        <v>0</v>
      </c>
      <c r="W25" s="509">
        <v>0</v>
      </c>
      <c r="X25" s="509">
        <v>0</v>
      </c>
      <c r="Y25" s="509">
        <v>0</v>
      </c>
      <c r="Z25" s="509">
        <v>122.86885981633357</v>
      </c>
      <c r="AA25" s="509">
        <v>353.49515276878492</v>
      </c>
      <c r="AB25" s="509">
        <v>384.12373491545924</v>
      </c>
      <c r="AC25" s="509">
        <v>363.55475862444314</v>
      </c>
      <c r="AD25" s="509">
        <v>332.56523901559922</v>
      </c>
      <c r="AE25" s="509">
        <v>296.04206943693902</v>
      </c>
      <c r="AF25" s="509">
        <v>274.35607365708063</v>
      </c>
      <c r="AG25" s="509">
        <v>241.8819112411924</v>
      </c>
      <c r="AH25" s="509">
        <v>224.06626667974984</v>
      </c>
      <c r="AI25" s="509">
        <v>186.5333174124078</v>
      </c>
      <c r="AJ25" s="509">
        <v>165.33727643321708</v>
      </c>
      <c r="AK25" s="509">
        <v>153.51417354600207</v>
      </c>
      <c r="AL25" s="509">
        <v>146.63863907005896</v>
      </c>
      <c r="AM25" s="509">
        <v>143.47549672553021</v>
      </c>
      <c r="AN25" s="509">
        <v>128.94325935524614</v>
      </c>
      <c r="AO25" s="509">
        <v>128.55821097277797</v>
      </c>
      <c r="AP25" s="509">
        <v>111.4988915892359</v>
      </c>
      <c r="AQ25" s="509">
        <v>105.80064319457074</v>
      </c>
      <c r="AR25" s="509">
        <v>96.316588098289458</v>
      </c>
      <c r="AS25" s="509">
        <v>85.289402566322238</v>
      </c>
      <c r="AT25" s="509">
        <v>81.540788621396089</v>
      </c>
      <c r="AU25" s="509">
        <v>76.9261482959663</v>
      </c>
      <c r="AV25" s="509">
        <v>74.280441910976421</v>
      </c>
      <c r="AW25" s="509">
        <v>73.447957796523824</v>
      </c>
      <c r="AX25" s="509">
        <v>69.315399768684742</v>
      </c>
      <c r="AY25" s="509">
        <v>69.276482940340202</v>
      </c>
      <c r="AZ25" s="509">
        <v>55.671995556939912</v>
      </c>
      <c r="BA25" s="509">
        <v>54.774467853160935</v>
      </c>
      <c r="BB25" s="509">
        <v>53.173102697240189</v>
      </c>
      <c r="BC25" s="509">
        <v>50.469055730529853</v>
      </c>
      <c r="BD25" s="509">
        <v>49.734991123633414</v>
      </c>
      <c r="BE25" s="509">
        <v>50.761350186920851</v>
      </c>
      <c r="BF25" s="509">
        <v>50.09336958017056</v>
      </c>
      <c r="BG25" s="509">
        <v>50.411453936971199</v>
      </c>
      <c r="BH25" s="509">
        <v>49.917114137124592</v>
      </c>
      <c r="BI25" s="509">
        <v>48.968405480056731</v>
      </c>
      <c r="BJ25" s="509">
        <v>53.257453451085411</v>
      </c>
      <c r="BK25" s="509">
        <v>60.393609558859566</v>
      </c>
      <c r="BL25" s="509">
        <v>66.265202765081526</v>
      </c>
      <c r="BM25" s="509">
        <v>69.258625819274542</v>
      </c>
      <c r="BN25" s="509">
        <v>82.821808573666829</v>
      </c>
      <c r="BO25" s="509">
        <v>87.641288560556319</v>
      </c>
      <c r="BP25" s="509">
        <v>103.18730455016421</v>
      </c>
      <c r="BQ25" s="509">
        <v>129.09155448210447</v>
      </c>
      <c r="BR25" s="509">
        <v>117.48037451932716</v>
      </c>
      <c r="BS25" s="509">
        <v>122.9735912271212</v>
      </c>
      <c r="BT25" s="509">
        <v>128.519371126934</v>
      </c>
      <c r="BU25" s="509">
        <v>133.34041782969115</v>
      </c>
      <c r="BV25" s="509">
        <v>141.20272309804582</v>
      </c>
      <c r="BW25" s="509">
        <v>144.68859857640285</v>
      </c>
      <c r="BX25" s="484">
        <v>313.13860834608494</v>
      </c>
      <c r="BY25" s="484">
        <v>162.29999289153821</v>
      </c>
      <c r="BZ25" s="484">
        <v>193.2991409835918</v>
      </c>
      <c r="CA25" s="484">
        <v>227.51476710444433</v>
      </c>
      <c r="CB25" s="484">
        <v>208.85354176989065</v>
      </c>
      <c r="CC25" s="484">
        <v>208.6827716503108</v>
      </c>
      <c r="CD25" s="484">
        <v>215.34991686302399</v>
      </c>
      <c r="CE25" s="484">
        <v>218.86619860321542</v>
      </c>
      <c r="CF25" s="484">
        <v>223.10925511016615</v>
      </c>
      <c r="CG25" s="485">
        <v>229.68301139452595</v>
      </c>
    </row>
    <row r="26" spans="1:85" ht="26.25" customHeight="1" x14ac:dyDescent="0.35">
      <c r="A26" s="439"/>
      <c r="B26" s="62" t="s">
        <v>930</v>
      </c>
      <c r="C26" s="618"/>
      <c r="D26" s="509">
        <v>0</v>
      </c>
      <c r="E26" s="509">
        <v>0</v>
      </c>
      <c r="F26" s="509">
        <v>0</v>
      </c>
      <c r="G26" s="509">
        <v>0</v>
      </c>
      <c r="H26" s="509">
        <v>0</v>
      </c>
      <c r="I26" s="509">
        <v>0</v>
      </c>
      <c r="J26" s="509">
        <v>0</v>
      </c>
      <c r="K26" s="509">
        <v>0</v>
      </c>
      <c r="L26" s="509">
        <v>0</v>
      </c>
      <c r="M26" s="509">
        <v>0</v>
      </c>
      <c r="N26" s="509">
        <v>0</v>
      </c>
      <c r="O26" s="509">
        <v>0</v>
      </c>
      <c r="P26" s="509">
        <v>0</v>
      </c>
      <c r="Q26" s="509">
        <v>0</v>
      </c>
      <c r="R26" s="509">
        <v>0</v>
      </c>
      <c r="S26" s="509">
        <v>0</v>
      </c>
      <c r="T26" s="509">
        <v>0</v>
      </c>
      <c r="U26" s="509">
        <v>0</v>
      </c>
      <c r="V26" s="509">
        <v>0</v>
      </c>
      <c r="W26" s="509">
        <v>0</v>
      </c>
      <c r="X26" s="509">
        <v>0</v>
      </c>
      <c r="Y26" s="509">
        <v>0</v>
      </c>
      <c r="Z26" s="509">
        <v>0</v>
      </c>
      <c r="AA26" s="509">
        <v>0</v>
      </c>
      <c r="AB26" s="509">
        <v>0</v>
      </c>
      <c r="AC26" s="509">
        <v>0</v>
      </c>
      <c r="AD26" s="509">
        <v>0</v>
      </c>
      <c r="AE26" s="509">
        <v>0</v>
      </c>
      <c r="AF26" s="509">
        <v>0</v>
      </c>
      <c r="AG26" s="509">
        <v>0</v>
      </c>
      <c r="AH26" s="509">
        <v>0</v>
      </c>
      <c r="AI26" s="509">
        <v>0</v>
      </c>
      <c r="AJ26" s="509">
        <v>0</v>
      </c>
      <c r="AK26" s="509">
        <v>0</v>
      </c>
      <c r="AL26" s="509">
        <v>0</v>
      </c>
      <c r="AM26" s="509">
        <v>0</v>
      </c>
      <c r="AN26" s="509">
        <v>0</v>
      </c>
      <c r="AO26" s="509">
        <v>0</v>
      </c>
      <c r="AP26" s="509">
        <v>0</v>
      </c>
      <c r="AQ26" s="509">
        <v>0</v>
      </c>
      <c r="AR26" s="509">
        <v>0</v>
      </c>
      <c r="AS26" s="509">
        <v>0</v>
      </c>
      <c r="AT26" s="509">
        <v>0</v>
      </c>
      <c r="AU26" s="509">
        <v>0</v>
      </c>
      <c r="AV26" s="509">
        <v>0</v>
      </c>
      <c r="AW26" s="509">
        <v>0</v>
      </c>
      <c r="AX26" s="509">
        <v>0</v>
      </c>
      <c r="AY26" s="509">
        <v>0</v>
      </c>
      <c r="AZ26" s="509">
        <v>0</v>
      </c>
      <c r="BA26" s="509">
        <v>0</v>
      </c>
      <c r="BB26" s="509">
        <v>0</v>
      </c>
      <c r="BC26" s="509">
        <v>0</v>
      </c>
      <c r="BD26" s="509">
        <v>2522.5583016351757</v>
      </c>
      <c r="BE26" s="509">
        <v>2687.0949893269421</v>
      </c>
      <c r="BF26" s="509">
        <v>2816.7905241007584</v>
      </c>
      <c r="BG26" s="509">
        <v>2976.6906339052316</v>
      </c>
      <c r="BH26" s="509">
        <v>3116.5410706779667</v>
      </c>
      <c r="BI26" s="509">
        <v>3265.7967730235482</v>
      </c>
      <c r="BJ26" s="509">
        <v>3396.3342340797208</v>
      </c>
      <c r="BK26" s="509">
        <v>3558.8880386587703</v>
      </c>
      <c r="BL26" s="509">
        <v>3696.5654330976531</v>
      </c>
      <c r="BM26" s="509">
        <v>3999.727782609531</v>
      </c>
      <c r="BN26" s="509">
        <v>4299.1569529682738</v>
      </c>
      <c r="BO26" s="509">
        <v>4446.631814827454</v>
      </c>
      <c r="BP26" s="509">
        <v>4686.7550829146867</v>
      </c>
      <c r="BQ26" s="509">
        <v>4697.9077136147926</v>
      </c>
      <c r="BR26" s="509">
        <v>4903.8361600266126</v>
      </c>
      <c r="BS26" s="509">
        <v>4971.1180393311761</v>
      </c>
      <c r="BT26" s="509">
        <v>4994.7959347481737</v>
      </c>
      <c r="BU26" s="509">
        <v>4988.5905501702282</v>
      </c>
      <c r="BV26" s="509">
        <v>5129.0082941543806</v>
      </c>
      <c r="BW26" s="509">
        <v>5193.751636007346</v>
      </c>
      <c r="BX26" s="484">
        <v>5278.20739467165</v>
      </c>
      <c r="BY26" s="484">
        <v>5134.352835413526</v>
      </c>
      <c r="BZ26" s="484">
        <v>4934.1934343912772</v>
      </c>
      <c r="CA26" s="484">
        <v>5227.8647119311836</v>
      </c>
      <c r="CB26" s="484">
        <v>5603.1921905294848</v>
      </c>
      <c r="CC26" s="484">
        <v>5797.8335385746122</v>
      </c>
      <c r="CD26" s="484">
        <v>5974.4640394169783</v>
      </c>
      <c r="CE26" s="484">
        <v>6050.480909449434</v>
      </c>
      <c r="CF26" s="484">
        <v>6175.7917252244979</v>
      </c>
      <c r="CG26" s="485">
        <v>6369.3765094234459</v>
      </c>
    </row>
    <row r="27" spans="1:85" ht="15.75" customHeight="1" thickBot="1" x14ac:dyDescent="0.4">
      <c r="A27" s="439"/>
      <c r="B27" s="687"/>
      <c r="C27" s="618"/>
      <c r="D27" s="509"/>
      <c r="E27" s="509"/>
      <c r="F27" s="509"/>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B27" s="509"/>
      <c r="BC27" s="509"/>
      <c r="BD27" s="509"/>
      <c r="BE27" s="509"/>
      <c r="BF27" s="509"/>
      <c r="BG27" s="509"/>
      <c r="BH27" s="509"/>
      <c r="BI27" s="509"/>
      <c r="BJ27" s="509"/>
      <c r="BK27" s="509"/>
      <c r="BL27" s="509"/>
      <c r="BM27" s="509"/>
      <c r="BN27" s="509"/>
      <c r="BO27" s="509"/>
      <c r="BP27" s="509"/>
      <c r="BQ27" s="509"/>
      <c r="BR27" s="509"/>
      <c r="BS27" s="509"/>
      <c r="BT27" s="509"/>
      <c r="BU27" s="509"/>
      <c r="BV27" s="509"/>
      <c r="BW27" s="509"/>
      <c r="BX27" s="484"/>
      <c r="BY27" s="484"/>
      <c r="BZ27" s="484"/>
      <c r="CA27" s="484"/>
      <c r="CB27" s="484"/>
      <c r="CC27" s="484"/>
      <c r="CD27" s="484"/>
      <c r="CE27" s="484"/>
      <c r="CF27" s="484"/>
      <c r="CG27" s="485"/>
    </row>
    <row r="28" spans="1:85" ht="39.75" customHeight="1" x14ac:dyDescent="0.35">
      <c r="A28" s="502"/>
      <c r="B28" s="520" t="s">
        <v>932</v>
      </c>
      <c r="C28" s="521"/>
      <c r="D28" s="504" t="s">
        <v>644</v>
      </c>
      <c r="E28" s="504" t="s">
        <v>645</v>
      </c>
      <c r="F28" s="504" t="s">
        <v>646</v>
      </c>
      <c r="G28" s="504" t="s">
        <v>647</v>
      </c>
      <c r="H28" s="504" t="s">
        <v>648</v>
      </c>
      <c r="I28" s="504" t="s">
        <v>649</v>
      </c>
      <c r="J28" s="504" t="s">
        <v>650</v>
      </c>
      <c r="K28" s="504" t="s">
        <v>651</v>
      </c>
      <c r="L28" s="504" t="s">
        <v>652</v>
      </c>
      <c r="M28" s="504" t="s">
        <v>653</v>
      </c>
      <c r="N28" s="504" t="s">
        <v>654</v>
      </c>
      <c r="O28" s="504" t="s">
        <v>655</v>
      </c>
      <c r="P28" s="504" t="s">
        <v>656</v>
      </c>
      <c r="Q28" s="504" t="s">
        <v>657</v>
      </c>
      <c r="R28" s="504" t="s">
        <v>658</v>
      </c>
      <c r="S28" s="504" t="s">
        <v>659</v>
      </c>
      <c r="T28" s="504" t="s">
        <v>660</v>
      </c>
      <c r="U28" s="504" t="s">
        <v>661</v>
      </c>
      <c r="V28" s="504" t="s">
        <v>662</v>
      </c>
      <c r="W28" s="504" t="s">
        <v>663</v>
      </c>
      <c r="X28" s="504" t="s">
        <v>664</v>
      </c>
      <c r="Y28" s="504" t="s">
        <v>665</v>
      </c>
      <c r="Z28" s="504" t="s">
        <v>666</v>
      </c>
      <c r="AA28" s="504" t="s">
        <v>667</v>
      </c>
      <c r="AB28" s="504" t="s">
        <v>668</v>
      </c>
      <c r="AC28" s="504" t="s">
        <v>669</v>
      </c>
      <c r="AD28" s="504" t="s">
        <v>670</v>
      </c>
      <c r="AE28" s="504" t="s">
        <v>671</v>
      </c>
      <c r="AF28" s="504" t="s">
        <v>672</v>
      </c>
      <c r="AG28" s="504" t="s">
        <v>673</v>
      </c>
      <c r="AH28" s="504" t="s">
        <v>674</v>
      </c>
      <c r="AI28" s="504" t="s">
        <v>675</v>
      </c>
      <c r="AJ28" s="504" t="s">
        <v>676</v>
      </c>
      <c r="AK28" s="504" t="s">
        <v>677</v>
      </c>
      <c r="AL28" s="504" t="s">
        <v>678</v>
      </c>
      <c r="AM28" s="504" t="s">
        <v>679</v>
      </c>
      <c r="AN28" s="504" t="s">
        <v>680</v>
      </c>
      <c r="AO28" s="504" t="s">
        <v>681</v>
      </c>
      <c r="AP28" s="504" t="s">
        <v>682</v>
      </c>
      <c r="AQ28" s="504" t="s">
        <v>683</v>
      </c>
      <c r="AR28" s="504" t="s">
        <v>684</v>
      </c>
      <c r="AS28" s="504" t="s">
        <v>685</v>
      </c>
      <c r="AT28" s="504" t="s">
        <v>686</v>
      </c>
      <c r="AU28" s="504" t="s">
        <v>687</v>
      </c>
      <c r="AV28" s="504" t="s">
        <v>688</v>
      </c>
      <c r="AW28" s="504" t="s">
        <v>689</v>
      </c>
      <c r="AX28" s="504" t="s">
        <v>690</v>
      </c>
      <c r="AY28" s="504" t="s">
        <v>691</v>
      </c>
      <c r="AZ28" s="504" t="s">
        <v>692</v>
      </c>
      <c r="BA28" s="504" t="s">
        <v>693</v>
      </c>
      <c r="BB28" s="504" t="s">
        <v>694</v>
      </c>
      <c r="BC28" s="504" t="s">
        <v>695</v>
      </c>
      <c r="BD28" s="504" t="s">
        <v>696</v>
      </c>
      <c r="BE28" s="504" t="s">
        <v>697</v>
      </c>
      <c r="BF28" s="504" t="s">
        <v>698</v>
      </c>
      <c r="BG28" s="504" t="s">
        <v>699</v>
      </c>
      <c r="BH28" s="504" t="s">
        <v>700</v>
      </c>
      <c r="BI28" s="504" t="s">
        <v>701</v>
      </c>
      <c r="BJ28" s="504" t="s">
        <v>702</v>
      </c>
      <c r="BK28" s="504" t="s">
        <v>703</v>
      </c>
      <c r="BL28" s="504" t="s">
        <v>704</v>
      </c>
      <c r="BM28" s="504" t="s">
        <v>705</v>
      </c>
      <c r="BN28" s="504" t="s">
        <v>706</v>
      </c>
      <c r="BO28" s="504" t="s">
        <v>707</v>
      </c>
      <c r="BP28" s="504" t="s">
        <v>708</v>
      </c>
      <c r="BQ28" s="504" t="s">
        <v>709</v>
      </c>
      <c r="BR28" s="504" t="s">
        <v>710</v>
      </c>
      <c r="BS28" s="504" t="s">
        <v>711</v>
      </c>
      <c r="BT28" s="504" t="s">
        <v>712</v>
      </c>
      <c r="BU28" s="504" t="s">
        <v>713</v>
      </c>
      <c r="BV28" s="504" t="s">
        <v>714</v>
      </c>
      <c r="BW28" s="504" t="s">
        <v>715</v>
      </c>
      <c r="BX28" s="504" t="s">
        <v>716</v>
      </c>
      <c r="BY28" s="504" t="s">
        <v>717</v>
      </c>
      <c r="BZ28" s="504" t="s">
        <v>718</v>
      </c>
      <c r="CA28" s="504" t="s">
        <v>719</v>
      </c>
      <c r="CB28" s="504" t="s">
        <v>720</v>
      </c>
      <c r="CC28" s="504" t="s">
        <v>721</v>
      </c>
      <c r="CD28" s="504" t="s">
        <v>722</v>
      </c>
      <c r="CE28" s="504" t="s">
        <v>723</v>
      </c>
      <c r="CF28" s="504" t="s">
        <v>724</v>
      </c>
      <c r="CG28" s="505" t="s">
        <v>725</v>
      </c>
    </row>
    <row r="29" spans="1:85" s="252" customFormat="1" ht="26.25" customHeight="1" x14ac:dyDescent="0.35">
      <c r="A29" s="613"/>
      <c r="B29" s="107" t="s">
        <v>933</v>
      </c>
      <c r="C29" s="510"/>
      <c r="D29" s="678"/>
      <c r="E29" s="678"/>
      <c r="F29" s="678"/>
      <c r="G29" s="678"/>
      <c r="H29" s="678"/>
      <c r="I29" s="678"/>
      <c r="J29" s="678"/>
      <c r="K29" s="678">
        <v>4621</v>
      </c>
      <c r="L29" s="678">
        <v>4729</v>
      </c>
      <c r="M29" s="678">
        <v>4832</v>
      </c>
      <c r="N29" s="678">
        <v>5412</v>
      </c>
      <c r="O29" s="678">
        <v>5541</v>
      </c>
      <c r="P29" s="678">
        <v>5661</v>
      </c>
      <c r="Q29" s="678">
        <v>5778</v>
      </c>
      <c r="R29" s="678">
        <v>5919</v>
      </c>
      <c r="S29" s="678">
        <v>5965</v>
      </c>
      <c r="T29" s="678">
        <v>6142</v>
      </c>
      <c r="U29" s="678">
        <v>6340</v>
      </c>
      <c r="V29" s="678">
        <v>6523</v>
      </c>
      <c r="W29" s="678">
        <v>6751</v>
      </c>
      <c r="X29" s="678">
        <v>6955</v>
      </c>
      <c r="Y29" s="678">
        <v>7151</v>
      </c>
      <c r="Z29" s="678">
        <v>7344</v>
      </c>
      <c r="AA29" s="678">
        <v>7495</v>
      </c>
      <c r="AB29" s="678">
        <v>7648</v>
      </c>
      <c r="AC29" s="678">
        <v>7803</v>
      </c>
      <c r="AD29" s="678">
        <v>7951</v>
      </c>
      <c r="AE29" s="678">
        <v>8128</v>
      </c>
      <c r="AF29" s="678">
        <v>8315</v>
      </c>
      <c r="AG29" s="678">
        <v>8436</v>
      </c>
      <c r="AH29" s="678">
        <v>8579</v>
      </c>
      <c r="AI29" s="678">
        <v>8727</v>
      </c>
      <c r="AJ29" s="678">
        <v>8895</v>
      </c>
      <c r="AK29" s="678">
        <v>9074</v>
      </c>
      <c r="AL29" s="678">
        <v>9164</v>
      </c>
      <c r="AM29" s="678">
        <v>9261</v>
      </c>
      <c r="AN29" s="678">
        <v>9298</v>
      </c>
      <c r="AO29" s="678">
        <v>9495</v>
      </c>
      <c r="AP29" s="678">
        <v>9627</v>
      </c>
      <c r="AQ29" s="678">
        <v>9700</v>
      </c>
      <c r="AR29" s="678">
        <v>9755</v>
      </c>
      <c r="AS29" s="678">
        <v>9755</v>
      </c>
      <c r="AT29" s="678">
        <v>9930</v>
      </c>
      <c r="AU29" s="678">
        <v>9990</v>
      </c>
      <c r="AV29" s="678">
        <v>10056</v>
      </c>
      <c r="AW29" s="678">
        <v>10061</v>
      </c>
      <c r="AX29" s="678">
        <v>10097</v>
      </c>
      <c r="AY29" s="678">
        <v>10384</v>
      </c>
      <c r="AZ29" s="678">
        <v>10536</v>
      </c>
      <c r="BA29" s="678">
        <v>10680</v>
      </c>
      <c r="BB29" s="678">
        <v>10782</v>
      </c>
      <c r="BC29" s="678">
        <v>10936</v>
      </c>
      <c r="BD29" s="678">
        <v>11004</v>
      </c>
      <c r="BE29" s="678">
        <v>11095</v>
      </c>
      <c r="BF29" s="678">
        <v>11195</v>
      </c>
      <c r="BG29" s="678">
        <v>11320</v>
      </c>
      <c r="BH29" s="678">
        <v>11477</v>
      </c>
      <c r="BI29" s="678">
        <v>11585</v>
      </c>
      <c r="BJ29" s="678">
        <v>11715</v>
      </c>
      <c r="BK29" s="678">
        <v>11938</v>
      </c>
      <c r="BL29" s="678">
        <v>12160</v>
      </c>
      <c r="BM29" s="678">
        <v>12410</v>
      </c>
      <c r="BN29" s="678">
        <v>12566</v>
      </c>
      <c r="BO29" s="678">
        <v>12667</v>
      </c>
      <c r="BP29" s="678">
        <v>12810</v>
      </c>
      <c r="BQ29" s="678">
        <v>12888</v>
      </c>
      <c r="BR29" s="678">
        <v>12958</v>
      </c>
      <c r="BS29" s="678">
        <v>12957</v>
      </c>
      <c r="BT29" s="678">
        <v>12930</v>
      </c>
      <c r="BU29" s="678">
        <v>12838</v>
      </c>
      <c r="BV29" s="678">
        <v>12724</v>
      </c>
      <c r="BW29" s="678">
        <v>12556</v>
      </c>
      <c r="BX29" s="272">
        <v>12379</v>
      </c>
      <c r="BY29" s="272">
        <v>12457</v>
      </c>
      <c r="BZ29" s="272">
        <v>12597</v>
      </c>
      <c r="CA29" s="272">
        <v>12754</v>
      </c>
      <c r="CB29" s="272">
        <v>12980</v>
      </c>
      <c r="CC29" s="272">
        <v>13217</v>
      </c>
      <c r="CD29" s="272">
        <v>13251</v>
      </c>
      <c r="CE29" s="272">
        <v>13123</v>
      </c>
      <c r="CF29" s="272">
        <v>13229</v>
      </c>
      <c r="CG29" s="253">
        <v>13506</v>
      </c>
    </row>
    <row r="30" spans="1:85" ht="26.25" customHeight="1" x14ac:dyDescent="0.35">
      <c r="B30" s="62" t="s">
        <v>925</v>
      </c>
      <c r="K30" s="222">
        <f t="shared" ref="K30:AP30" si="14">K29-K37</f>
        <v>4621</v>
      </c>
      <c r="L30" s="222">
        <f t="shared" si="14"/>
        <v>4729</v>
      </c>
      <c r="M30" s="222">
        <f t="shared" si="14"/>
        <v>4832</v>
      </c>
      <c r="N30" s="222">
        <f t="shared" si="14"/>
        <v>5412</v>
      </c>
      <c r="O30" s="222">
        <f t="shared" si="14"/>
        <v>5541</v>
      </c>
      <c r="P30" s="222">
        <f t="shared" si="14"/>
        <v>5661</v>
      </c>
      <c r="Q30" s="222">
        <f t="shared" si="14"/>
        <v>5778</v>
      </c>
      <c r="R30" s="222">
        <f t="shared" si="14"/>
        <v>5919</v>
      </c>
      <c r="S30" s="222">
        <f t="shared" si="14"/>
        <v>5965</v>
      </c>
      <c r="T30" s="222">
        <f t="shared" si="14"/>
        <v>6142</v>
      </c>
      <c r="U30" s="222">
        <f t="shared" si="14"/>
        <v>6340</v>
      </c>
      <c r="V30" s="222">
        <f t="shared" si="14"/>
        <v>6523</v>
      </c>
      <c r="W30" s="222">
        <f t="shared" si="14"/>
        <v>6751</v>
      </c>
      <c r="X30" s="222">
        <f t="shared" si="14"/>
        <v>6955</v>
      </c>
      <c r="Y30" s="222">
        <f t="shared" si="14"/>
        <v>7151</v>
      </c>
      <c r="Z30" s="222">
        <f t="shared" si="14"/>
        <v>7344</v>
      </c>
      <c r="AA30" s="222">
        <f t="shared" si="14"/>
        <v>7365</v>
      </c>
      <c r="AB30" s="222">
        <f t="shared" si="14"/>
        <v>7525</v>
      </c>
      <c r="AC30" s="222">
        <f t="shared" si="14"/>
        <v>7693</v>
      </c>
      <c r="AD30" s="222">
        <f t="shared" si="14"/>
        <v>7853</v>
      </c>
      <c r="AE30" s="222">
        <f t="shared" si="14"/>
        <v>8035</v>
      </c>
      <c r="AF30" s="222">
        <f t="shared" si="14"/>
        <v>8236</v>
      </c>
      <c r="AG30" s="222">
        <f t="shared" si="14"/>
        <v>8364</v>
      </c>
      <c r="AH30" s="222">
        <f t="shared" si="14"/>
        <v>8516</v>
      </c>
      <c r="AI30" s="222">
        <f t="shared" si="14"/>
        <v>8672</v>
      </c>
      <c r="AJ30" s="222">
        <f t="shared" si="14"/>
        <v>8844</v>
      </c>
      <c r="AK30" s="222">
        <f t="shared" si="14"/>
        <v>9028</v>
      </c>
      <c r="AL30" s="222">
        <f t="shared" si="14"/>
        <v>9121</v>
      </c>
      <c r="AM30" s="222">
        <f t="shared" si="14"/>
        <v>9221</v>
      </c>
      <c r="AN30" s="222">
        <f t="shared" si="14"/>
        <v>9259</v>
      </c>
      <c r="AO30" s="222">
        <f t="shared" si="14"/>
        <v>9459</v>
      </c>
      <c r="AP30" s="222">
        <f t="shared" si="14"/>
        <v>9589</v>
      </c>
      <c r="AQ30" s="222">
        <f t="shared" ref="AQ30:BV30" si="15">AQ29-AQ37</f>
        <v>9663</v>
      </c>
      <c r="AR30" s="222">
        <f t="shared" si="15"/>
        <v>9719</v>
      </c>
      <c r="AS30" s="222">
        <f t="shared" si="15"/>
        <v>9720</v>
      </c>
      <c r="AT30" s="222">
        <f t="shared" si="15"/>
        <v>9898</v>
      </c>
      <c r="AU30" s="222">
        <f t="shared" si="15"/>
        <v>9959</v>
      </c>
      <c r="AV30" s="222">
        <f t="shared" si="15"/>
        <v>10027</v>
      </c>
      <c r="AW30" s="222">
        <f t="shared" si="15"/>
        <v>10033</v>
      </c>
      <c r="AX30" s="222">
        <f t="shared" si="15"/>
        <v>10070</v>
      </c>
      <c r="AY30" s="222">
        <f t="shared" si="15"/>
        <v>10356</v>
      </c>
      <c r="AZ30" s="222">
        <f t="shared" si="15"/>
        <v>10509</v>
      </c>
      <c r="BA30" s="222">
        <f t="shared" si="15"/>
        <v>10654</v>
      </c>
      <c r="BB30" s="222">
        <f t="shared" si="15"/>
        <v>10758</v>
      </c>
      <c r="BC30" s="222">
        <f t="shared" si="15"/>
        <v>10913</v>
      </c>
      <c r="BD30" s="222">
        <f t="shared" si="15"/>
        <v>10981</v>
      </c>
      <c r="BE30" s="222">
        <f t="shared" si="15"/>
        <v>11072</v>
      </c>
      <c r="BF30" s="222">
        <f t="shared" si="15"/>
        <v>11171</v>
      </c>
      <c r="BG30" s="222">
        <f t="shared" si="15"/>
        <v>11297</v>
      </c>
      <c r="BH30" s="222">
        <f t="shared" si="15"/>
        <v>11454</v>
      </c>
      <c r="BI30" s="222">
        <f t="shared" si="15"/>
        <v>11562</v>
      </c>
      <c r="BJ30" s="222">
        <f t="shared" si="15"/>
        <v>11692</v>
      </c>
      <c r="BK30" s="222">
        <f t="shared" si="15"/>
        <v>11913</v>
      </c>
      <c r="BL30" s="222">
        <f t="shared" si="15"/>
        <v>12134</v>
      </c>
      <c r="BM30" s="222">
        <f t="shared" si="15"/>
        <v>12382</v>
      </c>
      <c r="BN30" s="222">
        <f t="shared" si="15"/>
        <v>12537</v>
      </c>
      <c r="BO30" s="222">
        <f t="shared" si="15"/>
        <v>12634</v>
      </c>
      <c r="BP30" s="222">
        <f t="shared" si="15"/>
        <v>12775</v>
      </c>
      <c r="BQ30" s="222">
        <f t="shared" si="15"/>
        <v>12846</v>
      </c>
      <c r="BR30" s="222">
        <f t="shared" si="15"/>
        <v>12912</v>
      </c>
      <c r="BS30" s="222">
        <f t="shared" si="15"/>
        <v>12909</v>
      </c>
      <c r="BT30" s="222">
        <f t="shared" si="15"/>
        <v>12879</v>
      </c>
      <c r="BU30" s="222">
        <f t="shared" si="15"/>
        <v>12790</v>
      </c>
      <c r="BV30" s="222">
        <f t="shared" si="15"/>
        <v>12669</v>
      </c>
      <c r="BW30" s="222">
        <f t="shared" ref="BW30:CG30" si="16">BW29-BW37</f>
        <v>12498</v>
      </c>
      <c r="BX30" s="197">
        <f t="shared" si="16"/>
        <v>12317</v>
      </c>
      <c r="BY30" s="197">
        <f t="shared" si="16"/>
        <v>12388</v>
      </c>
      <c r="BZ30" s="197">
        <f t="shared" si="16"/>
        <v>12518</v>
      </c>
      <c r="CA30" s="197">
        <f t="shared" si="16"/>
        <v>12686</v>
      </c>
      <c r="CB30" s="197">
        <f t="shared" si="16"/>
        <v>12911</v>
      </c>
      <c r="CC30" s="197">
        <f t="shared" si="16"/>
        <v>13148</v>
      </c>
      <c r="CD30" s="197">
        <f t="shared" si="16"/>
        <v>13181</v>
      </c>
      <c r="CE30" s="197">
        <f t="shared" si="16"/>
        <v>13051</v>
      </c>
      <c r="CF30" s="197">
        <f t="shared" si="16"/>
        <v>13156</v>
      </c>
      <c r="CG30" s="223">
        <f t="shared" si="16"/>
        <v>13432</v>
      </c>
    </row>
    <row r="31" spans="1:85" x14ac:dyDescent="0.35">
      <c r="B31" s="201" t="s">
        <v>926</v>
      </c>
      <c r="K31" s="222">
        <v>0</v>
      </c>
      <c r="L31" s="222">
        <v>0</v>
      </c>
      <c r="M31" s="222">
        <v>0</v>
      </c>
      <c r="N31" s="222">
        <v>0</v>
      </c>
      <c r="O31" s="222">
        <v>0</v>
      </c>
      <c r="P31" s="222">
        <v>0</v>
      </c>
      <c r="Q31" s="222">
        <v>0</v>
      </c>
      <c r="R31" s="222">
        <v>0</v>
      </c>
      <c r="S31" s="222">
        <v>0</v>
      </c>
      <c r="T31" s="222">
        <v>0</v>
      </c>
      <c r="U31" s="222">
        <v>0</v>
      </c>
      <c r="V31" s="222">
        <v>0</v>
      </c>
      <c r="W31" s="222">
        <v>0</v>
      </c>
      <c r="X31" s="222">
        <v>0</v>
      </c>
      <c r="Y31" s="222">
        <v>0</v>
      </c>
      <c r="Z31" s="222">
        <v>0</v>
      </c>
      <c r="AA31" s="222">
        <v>0</v>
      </c>
      <c r="AB31" s="222">
        <v>0</v>
      </c>
      <c r="AC31" s="222">
        <v>0</v>
      </c>
      <c r="AD31" s="222">
        <v>0</v>
      </c>
      <c r="AE31" s="222">
        <v>0</v>
      </c>
      <c r="AF31" s="222">
        <v>0</v>
      </c>
      <c r="AG31" s="222">
        <v>0</v>
      </c>
      <c r="AH31" s="222">
        <v>0</v>
      </c>
      <c r="AI31" s="222">
        <v>0</v>
      </c>
      <c r="AJ31" s="222">
        <v>0</v>
      </c>
      <c r="AK31" s="222">
        <v>0</v>
      </c>
      <c r="AL31" s="222">
        <v>0</v>
      </c>
      <c r="AM31" s="222">
        <v>0</v>
      </c>
      <c r="AN31" s="222">
        <v>0</v>
      </c>
      <c r="AO31" s="222">
        <v>0</v>
      </c>
      <c r="AP31" s="222">
        <v>0</v>
      </c>
      <c r="AQ31" s="222">
        <v>0</v>
      </c>
      <c r="AR31" s="222">
        <v>0</v>
      </c>
      <c r="AS31" s="222">
        <v>0</v>
      </c>
      <c r="AT31" s="222">
        <v>0</v>
      </c>
      <c r="AU31" s="222">
        <v>0</v>
      </c>
      <c r="AV31" s="222">
        <v>0</v>
      </c>
      <c r="AW31" s="222">
        <v>0</v>
      </c>
      <c r="AX31" s="222">
        <v>0</v>
      </c>
      <c r="AY31" s="222">
        <v>0</v>
      </c>
      <c r="AZ31" s="222">
        <v>0</v>
      </c>
      <c r="BA31" s="222">
        <v>0</v>
      </c>
      <c r="BB31" s="222">
        <v>0</v>
      </c>
      <c r="BC31" s="222">
        <v>0</v>
      </c>
      <c r="BD31" s="222">
        <v>10875</v>
      </c>
      <c r="BE31" s="222">
        <v>11018</v>
      </c>
      <c r="BF31" s="222">
        <v>11102</v>
      </c>
      <c r="BG31" s="222">
        <v>11231</v>
      </c>
      <c r="BH31" s="222">
        <v>11384</v>
      </c>
      <c r="BI31" s="222">
        <v>11492</v>
      </c>
      <c r="BJ31" s="222">
        <v>11617</v>
      </c>
      <c r="BK31" s="222">
        <v>11837</v>
      </c>
      <c r="BL31" s="222">
        <v>12053</v>
      </c>
      <c r="BM31" s="222">
        <v>12285</v>
      </c>
      <c r="BN31" s="222">
        <v>12460</v>
      </c>
      <c r="BO31" s="222">
        <v>12556</v>
      </c>
      <c r="BP31" s="222">
        <v>12737</v>
      </c>
      <c r="BQ31" s="222">
        <v>12814</v>
      </c>
      <c r="BR31" s="222">
        <v>12887</v>
      </c>
      <c r="BS31" s="222">
        <v>12890</v>
      </c>
      <c r="BT31" s="222">
        <v>12681</v>
      </c>
      <c r="BU31" s="222">
        <v>12144</v>
      </c>
      <c r="BV31" s="222">
        <v>11679</v>
      </c>
      <c r="BW31" s="222">
        <v>11224</v>
      </c>
      <c r="BX31" s="197">
        <v>10700</v>
      </c>
      <c r="BY31" s="197">
        <v>10160</v>
      </c>
      <c r="BZ31" s="197">
        <v>9632</v>
      </c>
      <c r="CA31" s="197">
        <v>9043</v>
      </c>
      <c r="CB31" s="197">
        <v>8565</v>
      </c>
      <c r="CC31" s="197">
        <v>8093</v>
      </c>
      <c r="CD31" s="197">
        <v>7626</v>
      </c>
      <c r="CE31" s="197">
        <v>7174</v>
      </c>
      <c r="CF31" s="197">
        <v>6727</v>
      </c>
      <c r="CG31" s="223">
        <v>6278</v>
      </c>
    </row>
    <row r="32" spans="1:85" x14ac:dyDescent="0.35">
      <c r="B32" s="201" t="s">
        <v>491</v>
      </c>
      <c r="K32" s="222">
        <v>0</v>
      </c>
      <c r="L32" s="222">
        <v>0</v>
      </c>
      <c r="M32" s="222">
        <v>0</v>
      </c>
      <c r="N32" s="222">
        <v>0</v>
      </c>
      <c r="O32" s="222">
        <v>0</v>
      </c>
      <c r="P32" s="222">
        <v>0</v>
      </c>
      <c r="Q32" s="222">
        <v>0</v>
      </c>
      <c r="R32" s="222">
        <v>0</v>
      </c>
      <c r="S32" s="222">
        <v>0</v>
      </c>
      <c r="T32" s="222">
        <v>0</v>
      </c>
      <c r="U32" s="222">
        <v>0</v>
      </c>
      <c r="V32" s="222">
        <v>0</v>
      </c>
      <c r="W32" s="222">
        <v>0</v>
      </c>
      <c r="X32" s="222">
        <v>0</v>
      </c>
      <c r="Y32" s="222">
        <v>0</v>
      </c>
      <c r="Z32" s="222">
        <v>0</v>
      </c>
      <c r="AA32" s="222">
        <v>0</v>
      </c>
      <c r="AB32" s="222">
        <v>0</v>
      </c>
      <c r="AC32" s="222">
        <v>0</v>
      </c>
      <c r="AD32" s="222">
        <v>0</v>
      </c>
      <c r="AE32" s="222">
        <v>0</v>
      </c>
      <c r="AF32" s="222">
        <v>0</v>
      </c>
      <c r="AG32" s="222">
        <v>0</v>
      </c>
      <c r="AH32" s="222">
        <v>0</v>
      </c>
      <c r="AI32" s="222">
        <v>0</v>
      </c>
      <c r="AJ32" s="222">
        <v>0</v>
      </c>
      <c r="AK32" s="222">
        <v>0</v>
      </c>
      <c r="AL32" s="222">
        <v>0</v>
      </c>
      <c r="AM32" s="222">
        <v>0</v>
      </c>
      <c r="AN32" s="222">
        <v>0</v>
      </c>
      <c r="AO32" s="222">
        <v>0</v>
      </c>
      <c r="AP32" s="222">
        <v>0</v>
      </c>
      <c r="AQ32" s="222">
        <v>0</v>
      </c>
      <c r="AR32" s="222">
        <v>0</v>
      </c>
      <c r="AS32" s="222">
        <v>0</v>
      </c>
      <c r="AT32" s="222">
        <v>0</v>
      </c>
      <c r="AU32" s="222">
        <v>0</v>
      </c>
      <c r="AV32" s="222">
        <v>0</v>
      </c>
      <c r="AW32" s="222">
        <v>0</v>
      </c>
      <c r="AX32" s="222">
        <v>0</v>
      </c>
      <c r="AY32" s="222">
        <v>0</v>
      </c>
      <c r="AZ32" s="222">
        <v>0</v>
      </c>
      <c r="BA32" s="222">
        <v>0</v>
      </c>
      <c r="BB32" s="222">
        <v>0</v>
      </c>
      <c r="BC32" s="222">
        <v>0</v>
      </c>
      <c r="BD32" s="222">
        <v>8670</v>
      </c>
      <c r="BE32" s="222">
        <v>8834</v>
      </c>
      <c r="BF32" s="222">
        <v>8961</v>
      </c>
      <c r="BG32" s="222">
        <v>9117</v>
      </c>
      <c r="BH32" s="222">
        <v>9296</v>
      </c>
      <c r="BI32" s="222">
        <v>9439</v>
      </c>
      <c r="BJ32" s="222">
        <v>9594</v>
      </c>
      <c r="BK32" s="222">
        <v>9842</v>
      </c>
      <c r="BL32" s="222">
        <v>10087</v>
      </c>
      <c r="BM32" s="222">
        <v>10358</v>
      </c>
      <c r="BN32" s="222">
        <v>10563</v>
      </c>
      <c r="BO32" s="222">
        <v>10702</v>
      </c>
      <c r="BP32" s="222">
        <v>10874</v>
      </c>
      <c r="BQ32" s="222">
        <v>10984</v>
      </c>
      <c r="BR32" s="222">
        <v>11096</v>
      </c>
      <c r="BS32" s="222">
        <v>11145</v>
      </c>
      <c r="BT32" s="222">
        <v>10995</v>
      </c>
      <c r="BU32" s="222">
        <v>10570</v>
      </c>
      <c r="BV32" s="222">
        <v>10184</v>
      </c>
      <c r="BW32" s="222">
        <v>9813</v>
      </c>
      <c r="BX32" s="197">
        <v>9382</v>
      </c>
      <c r="BY32" s="197">
        <v>8935</v>
      </c>
      <c r="BZ32" s="197">
        <v>8496</v>
      </c>
      <c r="CA32" s="197">
        <v>8009</v>
      </c>
      <c r="CB32" s="197">
        <v>7611</v>
      </c>
      <c r="CC32" s="197">
        <v>7214</v>
      </c>
      <c r="CD32" s="197">
        <v>6819</v>
      </c>
      <c r="CE32" s="197">
        <v>6436</v>
      </c>
      <c r="CF32" s="197">
        <v>6052</v>
      </c>
      <c r="CG32" s="223">
        <v>5662</v>
      </c>
    </row>
    <row r="33" spans="1:85" x14ac:dyDescent="0.35">
      <c r="B33" s="201" t="s">
        <v>927</v>
      </c>
      <c r="BJ33" s="222">
        <v>8</v>
      </c>
      <c r="BK33" s="222">
        <v>24</v>
      </c>
      <c r="BL33" s="222">
        <v>46</v>
      </c>
      <c r="BM33" s="222">
        <v>58</v>
      </c>
      <c r="BN33" s="222">
        <v>66</v>
      </c>
      <c r="BO33" s="222">
        <v>59</v>
      </c>
      <c r="BP33" s="222">
        <v>56</v>
      </c>
      <c r="BQ33" s="222">
        <v>56</v>
      </c>
      <c r="BR33" s="222">
        <v>50</v>
      </c>
      <c r="BS33" s="222">
        <v>47</v>
      </c>
      <c r="BT33" s="222">
        <v>49</v>
      </c>
      <c r="BU33" s="222">
        <v>44</v>
      </c>
      <c r="BV33" s="222">
        <v>30</v>
      </c>
      <c r="BW33" s="222">
        <v>20</v>
      </c>
      <c r="BX33" s="197">
        <v>14</v>
      </c>
      <c r="BY33" s="197">
        <v>10</v>
      </c>
      <c r="BZ33" s="197">
        <v>6</v>
      </c>
      <c r="CA33" s="197">
        <v>4</v>
      </c>
      <c r="CB33" s="197">
        <v>2</v>
      </c>
      <c r="CC33" s="197">
        <v>1</v>
      </c>
      <c r="CD33" s="197">
        <v>1</v>
      </c>
      <c r="CE33" s="197">
        <v>0</v>
      </c>
      <c r="CF33" s="197">
        <v>0</v>
      </c>
      <c r="CG33" s="223">
        <v>0</v>
      </c>
    </row>
    <row r="34" spans="1:85" x14ac:dyDescent="0.35">
      <c r="A34" s="439"/>
      <c r="B34" s="201" t="s">
        <v>928</v>
      </c>
      <c r="K34" s="222">
        <v>0</v>
      </c>
      <c r="L34" s="222">
        <v>0</v>
      </c>
      <c r="M34" s="222">
        <v>0</v>
      </c>
      <c r="N34" s="222">
        <v>0</v>
      </c>
      <c r="O34" s="222">
        <v>0</v>
      </c>
      <c r="P34" s="222">
        <v>0</v>
      </c>
      <c r="Q34" s="222">
        <v>0</v>
      </c>
      <c r="R34" s="222">
        <v>0</v>
      </c>
      <c r="S34" s="222">
        <v>0</v>
      </c>
      <c r="T34" s="222">
        <v>0</v>
      </c>
      <c r="U34" s="222">
        <v>0</v>
      </c>
      <c r="V34" s="222">
        <v>0</v>
      </c>
      <c r="W34" s="222">
        <v>0</v>
      </c>
      <c r="X34" s="222">
        <v>0</v>
      </c>
      <c r="Y34" s="222">
        <v>0</v>
      </c>
      <c r="Z34" s="222">
        <v>0</v>
      </c>
      <c r="AA34" s="222">
        <v>0</v>
      </c>
      <c r="AB34" s="222">
        <v>0</v>
      </c>
      <c r="AC34" s="222">
        <v>0</v>
      </c>
      <c r="AD34" s="222">
        <v>0</v>
      </c>
      <c r="AE34" s="222">
        <v>0</v>
      </c>
      <c r="AF34" s="222">
        <v>0</v>
      </c>
      <c r="AG34" s="222">
        <v>0</v>
      </c>
      <c r="AH34" s="222">
        <v>0</v>
      </c>
      <c r="AI34" s="222">
        <v>80</v>
      </c>
      <c r="AJ34" s="222">
        <v>276</v>
      </c>
      <c r="AK34" s="222">
        <v>476</v>
      </c>
      <c r="AL34" s="222">
        <v>658</v>
      </c>
      <c r="AM34" s="222">
        <v>882</v>
      </c>
      <c r="AN34" s="222">
        <v>1009</v>
      </c>
      <c r="AO34" s="222">
        <v>1434</v>
      </c>
      <c r="AP34" s="222">
        <v>1786</v>
      </c>
      <c r="AQ34" s="222">
        <v>2077</v>
      </c>
      <c r="AR34" s="222">
        <v>2382</v>
      </c>
      <c r="AS34" s="222">
        <v>2515</v>
      </c>
      <c r="AT34" s="222">
        <v>3044</v>
      </c>
      <c r="AU34" s="222">
        <v>3349</v>
      </c>
      <c r="AV34" s="222">
        <v>3642</v>
      </c>
      <c r="AW34" s="222">
        <v>3925</v>
      </c>
      <c r="AX34" s="222">
        <v>4219</v>
      </c>
      <c r="AY34" s="222">
        <v>4552</v>
      </c>
      <c r="AZ34" s="222">
        <v>4927</v>
      </c>
      <c r="BA34" s="222">
        <v>5280</v>
      </c>
      <c r="BB34" s="222">
        <v>5615</v>
      </c>
      <c r="BC34" s="222">
        <v>5947</v>
      </c>
      <c r="BD34" s="222">
        <v>6276</v>
      </c>
      <c r="BE34" s="222">
        <v>6589</v>
      </c>
      <c r="BF34" s="222">
        <v>6851</v>
      </c>
      <c r="BG34" s="222">
        <v>7122</v>
      </c>
      <c r="BH34" s="222">
        <v>7425</v>
      </c>
      <c r="BI34" s="222">
        <v>7700</v>
      </c>
      <c r="BJ34" s="222">
        <v>7963</v>
      </c>
      <c r="BK34" s="222">
        <v>8324</v>
      </c>
      <c r="BL34" s="222">
        <v>8673</v>
      </c>
      <c r="BM34" s="222">
        <v>9052</v>
      </c>
      <c r="BN34" s="222">
        <v>9320</v>
      </c>
      <c r="BO34" s="222">
        <v>9549</v>
      </c>
      <c r="BP34" s="222">
        <v>9848</v>
      </c>
      <c r="BQ34" s="222">
        <v>10021</v>
      </c>
      <c r="BR34" s="222">
        <v>10207</v>
      </c>
      <c r="BS34" s="222">
        <v>10335</v>
      </c>
      <c r="BT34" s="222">
        <v>10250</v>
      </c>
      <c r="BU34" s="222">
        <v>9876</v>
      </c>
      <c r="BV34" s="222">
        <v>9562</v>
      </c>
      <c r="BW34" s="222">
        <v>9238</v>
      </c>
      <c r="BX34" s="197">
        <v>8858</v>
      </c>
      <c r="BY34" s="197">
        <v>8449</v>
      </c>
      <c r="BZ34" s="197">
        <v>8052</v>
      </c>
      <c r="CA34" s="197">
        <v>7635</v>
      </c>
      <c r="CB34" s="197">
        <v>7279</v>
      </c>
      <c r="CC34" s="197">
        <v>6917</v>
      </c>
      <c r="CD34" s="197">
        <v>6553</v>
      </c>
      <c r="CE34" s="197">
        <v>6199</v>
      </c>
      <c r="CF34" s="197">
        <v>5844</v>
      </c>
      <c r="CG34" s="223">
        <v>5485</v>
      </c>
    </row>
    <row r="35" spans="1:85" x14ac:dyDescent="0.35">
      <c r="A35" s="439"/>
      <c r="B35" s="201" t="s">
        <v>934</v>
      </c>
      <c r="BT35" s="222">
        <v>197</v>
      </c>
      <c r="BU35" s="222">
        <v>593</v>
      </c>
      <c r="BV35" s="222">
        <v>987</v>
      </c>
      <c r="BW35" s="222">
        <v>1305</v>
      </c>
      <c r="BX35" s="197">
        <v>1682</v>
      </c>
      <c r="BY35" s="197">
        <v>2287</v>
      </c>
      <c r="BZ35" s="197">
        <v>2967</v>
      </c>
      <c r="CA35" s="197">
        <v>3675</v>
      </c>
      <c r="CB35" s="197">
        <v>4383</v>
      </c>
      <c r="CC35" s="197">
        <v>5094</v>
      </c>
      <c r="CD35" s="197">
        <v>5599</v>
      </c>
      <c r="CE35" s="197">
        <v>5924</v>
      </c>
      <c r="CF35" s="197">
        <v>6481</v>
      </c>
      <c r="CG35" s="223">
        <v>7210</v>
      </c>
    </row>
    <row r="36" spans="1:85" x14ac:dyDescent="0.35">
      <c r="A36" s="439"/>
      <c r="B36" s="201" t="s">
        <v>494</v>
      </c>
      <c r="BT36" s="222">
        <v>60</v>
      </c>
      <c r="BU36" s="222">
        <v>175</v>
      </c>
      <c r="BV36" s="222">
        <v>287</v>
      </c>
      <c r="BW36" s="222">
        <v>366</v>
      </c>
      <c r="BX36" s="197">
        <v>450</v>
      </c>
      <c r="BY36" s="197">
        <v>576</v>
      </c>
      <c r="BZ36" s="197">
        <v>710</v>
      </c>
      <c r="CA36" s="197">
        <v>860</v>
      </c>
      <c r="CB36" s="197">
        <v>992</v>
      </c>
      <c r="CC36" s="197">
        <v>1117</v>
      </c>
      <c r="CD36" s="197">
        <v>1203</v>
      </c>
      <c r="CE36" s="197">
        <v>1258</v>
      </c>
      <c r="CF36" s="197">
        <v>1337</v>
      </c>
      <c r="CG36" s="223">
        <v>1431</v>
      </c>
    </row>
    <row r="37" spans="1:85" x14ac:dyDescent="0.35">
      <c r="A37" s="439"/>
      <c r="B37" s="686" t="s">
        <v>935</v>
      </c>
      <c r="K37" s="222">
        <v>0</v>
      </c>
      <c r="L37" s="222">
        <v>0</v>
      </c>
      <c r="M37" s="222">
        <v>0</v>
      </c>
      <c r="N37" s="222">
        <v>0</v>
      </c>
      <c r="O37" s="222">
        <v>0</v>
      </c>
      <c r="P37" s="222">
        <v>0</v>
      </c>
      <c r="Q37" s="222">
        <v>0</v>
      </c>
      <c r="R37" s="222">
        <v>0</v>
      </c>
      <c r="S37" s="222">
        <v>0</v>
      </c>
      <c r="T37" s="222">
        <v>0</v>
      </c>
      <c r="U37" s="222">
        <v>0</v>
      </c>
      <c r="V37" s="222">
        <v>0</v>
      </c>
      <c r="W37" s="222">
        <v>0</v>
      </c>
      <c r="X37" s="222">
        <v>0</v>
      </c>
      <c r="Y37" s="222">
        <v>0</v>
      </c>
      <c r="Z37" s="222">
        <v>0</v>
      </c>
      <c r="AA37" s="222">
        <v>130</v>
      </c>
      <c r="AB37" s="222">
        <v>123</v>
      </c>
      <c r="AC37" s="222">
        <v>110</v>
      </c>
      <c r="AD37" s="222">
        <v>98</v>
      </c>
      <c r="AE37" s="222">
        <v>93</v>
      </c>
      <c r="AF37" s="222">
        <v>79</v>
      </c>
      <c r="AG37" s="222">
        <v>72</v>
      </c>
      <c r="AH37" s="222">
        <v>63</v>
      </c>
      <c r="AI37" s="222">
        <v>55</v>
      </c>
      <c r="AJ37" s="222">
        <v>51</v>
      </c>
      <c r="AK37" s="222">
        <v>46</v>
      </c>
      <c r="AL37" s="222">
        <v>43</v>
      </c>
      <c r="AM37" s="222">
        <v>40</v>
      </c>
      <c r="AN37" s="222">
        <v>39</v>
      </c>
      <c r="AO37" s="222">
        <v>36</v>
      </c>
      <c r="AP37" s="222">
        <v>38</v>
      </c>
      <c r="AQ37" s="222">
        <v>37</v>
      </c>
      <c r="AR37" s="222">
        <v>36</v>
      </c>
      <c r="AS37" s="222">
        <v>35</v>
      </c>
      <c r="AT37" s="222">
        <v>32</v>
      </c>
      <c r="AU37" s="222">
        <v>31</v>
      </c>
      <c r="AV37" s="222">
        <v>29</v>
      </c>
      <c r="AW37" s="222">
        <v>28</v>
      </c>
      <c r="AX37" s="222">
        <v>27</v>
      </c>
      <c r="AY37" s="222">
        <v>28</v>
      </c>
      <c r="AZ37" s="222">
        <v>27</v>
      </c>
      <c r="BA37" s="222">
        <v>26</v>
      </c>
      <c r="BB37" s="222">
        <v>24</v>
      </c>
      <c r="BC37" s="222">
        <v>23</v>
      </c>
      <c r="BD37" s="222">
        <v>23</v>
      </c>
      <c r="BE37" s="222">
        <v>23</v>
      </c>
      <c r="BF37" s="222">
        <v>24</v>
      </c>
      <c r="BG37" s="222">
        <v>23</v>
      </c>
      <c r="BH37" s="222">
        <v>23</v>
      </c>
      <c r="BI37" s="222">
        <v>23</v>
      </c>
      <c r="BJ37" s="222">
        <v>23</v>
      </c>
      <c r="BK37" s="222">
        <v>25</v>
      </c>
      <c r="BL37" s="222">
        <v>26</v>
      </c>
      <c r="BM37" s="222">
        <v>28</v>
      </c>
      <c r="BN37" s="222">
        <v>29</v>
      </c>
      <c r="BO37" s="222">
        <v>33</v>
      </c>
      <c r="BP37" s="222">
        <v>35</v>
      </c>
      <c r="BQ37" s="222">
        <v>42</v>
      </c>
      <c r="BR37" s="222">
        <v>46</v>
      </c>
      <c r="BS37" s="222">
        <v>48</v>
      </c>
      <c r="BT37" s="222">
        <v>51</v>
      </c>
      <c r="BU37" s="222">
        <v>48</v>
      </c>
      <c r="BV37" s="222">
        <v>55</v>
      </c>
      <c r="BW37" s="222">
        <v>58</v>
      </c>
      <c r="BX37" s="197">
        <v>62</v>
      </c>
      <c r="BY37" s="197">
        <v>69</v>
      </c>
      <c r="BZ37" s="197">
        <v>79</v>
      </c>
      <c r="CA37" s="197">
        <v>68</v>
      </c>
      <c r="CB37" s="197">
        <v>69</v>
      </c>
      <c r="CC37" s="197">
        <v>69</v>
      </c>
      <c r="CD37" s="197">
        <v>70</v>
      </c>
      <c r="CE37" s="197">
        <v>72</v>
      </c>
      <c r="CF37" s="197">
        <v>73</v>
      </c>
      <c r="CG37" s="223">
        <v>74</v>
      </c>
    </row>
    <row r="38" spans="1:85" ht="26.25" customHeight="1" x14ac:dyDescent="0.35">
      <c r="A38" s="439"/>
      <c r="B38" s="686" t="s">
        <v>930</v>
      </c>
      <c r="K38" s="222">
        <v>0</v>
      </c>
      <c r="L38" s="222">
        <v>0</v>
      </c>
      <c r="M38" s="222">
        <v>0</v>
      </c>
      <c r="N38" s="222">
        <v>0</v>
      </c>
      <c r="O38" s="222">
        <v>0</v>
      </c>
      <c r="P38" s="222">
        <v>0</v>
      </c>
      <c r="Q38" s="222">
        <v>0</v>
      </c>
      <c r="R38" s="222">
        <v>0</v>
      </c>
      <c r="S38" s="222">
        <v>0</v>
      </c>
      <c r="T38" s="222">
        <v>0</v>
      </c>
      <c r="U38" s="222">
        <v>0</v>
      </c>
      <c r="V38" s="222">
        <v>0</v>
      </c>
      <c r="W38" s="222">
        <v>0</v>
      </c>
      <c r="X38" s="222">
        <v>0</v>
      </c>
      <c r="Y38" s="222">
        <v>0</v>
      </c>
      <c r="Z38" s="222">
        <v>0</v>
      </c>
      <c r="AA38" s="222">
        <v>0</v>
      </c>
      <c r="AB38" s="222">
        <v>0</v>
      </c>
      <c r="AC38" s="222">
        <v>0</v>
      </c>
      <c r="AD38" s="222">
        <v>0</v>
      </c>
      <c r="AE38" s="222">
        <v>0</v>
      </c>
      <c r="AF38" s="222">
        <v>0</v>
      </c>
      <c r="AG38" s="222">
        <v>0</v>
      </c>
      <c r="AH38" s="222">
        <v>0</v>
      </c>
      <c r="AI38" s="222">
        <v>0</v>
      </c>
      <c r="AJ38" s="222">
        <v>0</v>
      </c>
      <c r="AK38" s="222">
        <v>0</v>
      </c>
      <c r="AL38" s="222">
        <v>0</v>
      </c>
      <c r="AM38" s="222">
        <v>0</v>
      </c>
      <c r="AN38" s="222">
        <v>0</v>
      </c>
      <c r="AO38" s="222">
        <v>0</v>
      </c>
      <c r="AP38" s="222">
        <v>0</v>
      </c>
      <c r="AQ38" s="222">
        <v>0</v>
      </c>
      <c r="AR38" s="222">
        <v>0</v>
      </c>
      <c r="AS38" s="222">
        <v>0</v>
      </c>
      <c r="AT38" s="222">
        <v>0</v>
      </c>
      <c r="AU38" s="222">
        <v>0</v>
      </c>
      <c r="AV38" s="222">
        <v>0</v>
      </c>
      <c r="AW38" s="222">
        <v>0</v>
      </c>
      <c r="AX38" s="222">
        <v>0</v>
      </c>
      <c r="AY38" s="222">
        <v>721</v>
      </c>
      <c r="AZ38" s="222">
        <v>752</v>
      </c>
      <c r="BA38" s="222">
        <v>781</v>
      </c>
      <c r="BB38" s="222">
        <v>805</v>
      </c>
      <c r="BC38" s="222">
        <v>833</v>
      </c>
      <c r="BD38" s="222">
        <v>864</v>
      </c>
      <c r="BE38" s="222">
        <v>889</v>
      </c>
      <c r="BF38" s="222">
        <v>923</v>
      </c>
      <c r="BG38" s="222">
        <v>957</v>
      </c>
      <c r="BH38" s="222">
        <v>991</v>
      </c>
      <c r="BI38" s="222">
        <v>1015</v>
      </c>
      <c r="BJ38" s="222">
        <v>1046</v>
      </c>
      <c r="BK38" s="222">
        <v>1079</v>
      </c>
      <c r="BL38" s="222">
        <v>1109</v>
      </c>
      <c r="BM38" s="222">
        <v>1139</v>
      </c>
      <c r="BN38" s="222">
        <v>1165</v>
      </c>
      <c r="BO38" s="222">
        <v>1180</v>
      </c>
      <c r="BP38" s="222">
        <v>1195</v>
      </c>
      <c r="BQ38" s="222">
        <v>1209</v>
      </c>
      <c r="BR38" s="222">
        <v>1219</v>
      </c>
      <c r="BS38" s="222">
        <v>1219</v>
      </c>
      <c r="BT38" s="222">
        <v>1216</v>
      </c>
      <c r="BU38" s="222">
        <v>1200</v>
      </c>
      <c r="BV38" s="222">
        <v>1187</v>
      </c>
      <c r="BW38" s="222">
        <v>1167</v>
      </c>
      <c r="BX38" s="197">
        <v>1153</v>
      </c>
      <c r="BY38" s="197">
        <v>1137</v>
      </c>
      <c r="BZ38" s="197">
        <v>1120</v>
      </c>
      <c r="CA38" s="197">
        <v>1114</v>
      </c>
      <c r="CB38" s="197">
        <v>1116</v>
      </c>
      <c r="CC38" s="197">
        <v>1118</v>
      </c>
      <c r="CD38" s="197">
        <v>1109</v>
      </c>
      <c r="CE38" s="197">
        <v>1095</v>
      </c>
      <c r="CF38" s="197">
        <v>1099</v>
      </c>
      <c r="CG38" s="223">
        <v>1106</v>
      </c>
    </row>
    <row r="39" spans="1:85" ht="15.75" customHeight="1" thickBot="1" x14ac:dyDescent="0.4">
      <c r="A39" s="513"/>
      <c r="B39" s="607"/>
      <c r="C39" s="513"/>
      <c r="D39" s="642"/>
      <c r="E39" s="642"/>
      <c r="F39" s="642"/>
      <c r="G39" s="642"/>
      <c r="H39" s="642"/>
      <c r="I39" s="642"/>
      <c r="J39" s="642"/>
      <c r="K39" s="642"/>
      <c r="L39" s="642"/>
      <c r="M39" s="642"/>
      <c r="N39" s="642"/>
      <c r="O39" s="642"/>
      <c r="P39" s="642"/>
      <c r="Q39" s="642"/>
      <c r="R39" s="642"/>
      <c r="S39" s="642"/>
      <c r="T39" s="642"/>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c r="AY39" s="642"/>
      <c r="AZ39" s="642"/>
      <c r="BA39" s="642"/>
      <c r="BB39" s="642"/>
      <c r="BC39" s="642"/>
      <c r="BD39" s="642"/>
      <c r="BE39" s="642"/>
      <c r="BF39" s="642"/>
      <c r="BG39" s="642"/>
      <c r="BH39" s="642"/>
      <c r="BI39" s="642"/>
      <c r="BJ39" s="642"/>
      <c r="BK39" s="642"/>
      <c r="BL39" s="642"/>
      <c r="BM39" s="642"/>
      <c r="BN39" s="642"/>
      <c r="BO39" s="642"/>
      <c r="BP39" s="642"/>
      <c r="BQ39" s="642"/>
      <c r="BR39" s="642"/>
      <c r="BS39" s="642"/>
      <c r="BT39" s="642"/>
      <c r="BU39" s="642"/>
      <c r="BV39" s="642"/>
      <c r="BW39" s="690"/>
      <c r="BX39" s="690"/>
      <c r="BY39" s="690"/>
      <c r="BZ39" s="690"/>
      <c r="CA39" s="690"/>
      <c r="CB39" s="690"/>
      <c r="CC39" s="690"/>
      <c r="CD39" s="690"/>
      <c r="CE39" s="690"/>
      <c r="CF39" s="690"/>
      <c r="CG39" s="691"/>
    </row>
  </sheetData>
  <hyperlinks>
    <hyperlink ref="B1" location="Notes!A1" display="Information relating to this table can be found in the 'Notes' tab" xr:uid="{E7C2F95E-9482-46C7-B653-DF7F1CCEC54C}"/>
    <hyperlink ref="A1" location="Contents!A1" display="Contents page" xr:uid="{9534F462-9866-4E30-B967-782C832FAFA5}"/>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0D8F7-F146-4AC5-B592-5B86A3604CD6}">
  <dimension ref="A1:CG90"/>
  <sheetViews>
    <sheetView zoomScale="70" zoomScaleNormal="70" workbookViewId="0">
      <pane xSplit="2" topLeftCell="BM1" activePane="topRight" state="frozen"/>
      <selection activeCell="B1" sqref="A1:B1"/>
      <selection pane="topRight"/>
    </sheetView>
  </sheetViews>
  <sheetFormatPr defaultColWidth="12.54296875" defaultRowHeight="15.5" x14ac:dyDescent="0.35"/>
  <cols>
    <col min="1" max="1" width="23" style="436" bestFit="1" customWidth="1"/>
    <col min="2" max="2" width="75.54296875" style="436" customWidth="1"/>
    <col min="3" max="3" width="25.54296875" style="436" customWidth="1"/>
    <col min="4" max="75" width="12.54296875" style="222" customWidth="1"/>
    <col min="76" max="76" width="12.54296875" style="439" customWidth="1"/>
    <col min="77" max="16384" width="12.54296875" style="439"/>
  </cols>
  <sheetData>
    <row r="1" spans="1:85" s="437" customFormat="1" ht="25.5" customHeight="1" thickBot="1" x14ac:dyDescent="0.3">
      <c r="A1" s="32" t="s">
        <v>46</v>
      </c>
      <c r="B1" s="114" t="s">
        <v>208</v>
      </c>
      <c r="C1" s="11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76"/>
      <c r="BW1" s="476"/>
      <c r="BX1" s="476"/>
    </row>
    <row r="2" spans="1:85" x14ac:dyDescent="0.35">
      <c r="A2" s="36" t="s">
        <v>209</v>
      </c>
      <c r="B2" s="37" t="s">
        <v>936</v>
      </c>
      <c r="C2" s="47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x14ac:dyDescent="0.35">
      <c r="A3" s="117">
        <v>2024</v>
      </c>
      <c r="B3" s="440" t="s">
        <v>351</v>
      </c>
      <c r="C3" s="478"/>
      <c r="D3" s="284" t="s">
        <v>247</v>
      </c>
      <c r="E3" s="284" t="s">
        <v>247</v>
      </c>
      <c r="F3" s="284" t="s">
        <v>247</v>
      </c>
      <c r="G3" s="284" t="s">
        <v>247</v>
      </c>
      <c r="H3" s="284" t="s">
        <v>247</v>
      </c>
      <c r="I3" s="284" t="s">
        <v>247</v>
      </c>
      <c r="J3" s="284" t="s">
        <v>247</v>
      </c>
      <c r="K3" s="284" t="s">
        <v>247</v>
      </c>
      <c r="L3" s="284" t="s">
        <v>247</v>
      </c>
      <c r="M3" s="284" t="s">
        <v>247</v>
      </c>
      <c r="N3" s="284" t="s">
        <v>247</v>
      </c>
      <c r="O3" s="284" t="s">
        <v>247</v>
      </c>
      <c r="P3" s="284" t="s">
        <v>247</v>
      </c>
      <c r="Q3" s="284" t="s">
        <v>247</v>
      </c>
      <c r="R3" s="284" t="s">
        <v>247</v>
      </c>
      <c r="S3" s="284" t="s">
        <v>247</v>
      </c>
      <c r="T3" s="284" t="s">
        <v>247</v>
      </c>
      <c r="U3" s="284" t="s">
        <v>247</v>
      </c>
      <c r="V3" s="284" t="s">
        <v>247</v>
      </c>
      <c r="W3" s="284" t="s">
        <v>247</v>
      </c>
      <c r="X3" s="284" t="s">
        <v>247</v>
      </c>
      <c r="Y3" s="284" t="s">
        <v>247</v>
      </c>
      <c r="Z3" s="284" t="s">
        <v>247</v>
      </c>
      <c r="AA3" s="284" t="s">
        <v>247</v>
      </c>
      <c r="AB3" s="284" t="s">
        <v>247</v>
      </c>
      <c r="AC3" s="284" t="s">
        <v>247</v>
      </c>
      <c r="AD3" s="284" t="s">
        <v>247</v>
      </c>
      <c r="AE3" s="284" t="s">
        <v>247</v>
      </c>
      <c r="AF3" s="284" t="s">
        <v>247</v>
      </c>
      <c r="AG3" s="284" t="s">
        <v>247</v>
      </c>
      <c r="AH3" s="284" t="s">
        <v>247</v>
      </c>
      <c r="AI3" s="284" t="s">
        <v>247</v>
      </c>
      <c r="AJ3" s="284" t="s">
        <v>247</v>
      </c>
      <c r="AK3" s="284" t="s">
        <v>247</v>
      </c>
      <c r="AL3" s="284" t="s">
        <v>247</v>
      </c>
      <c r="AM3" s="284" t="s">
        <v>247</v>
      </c>
      <c r="AN3" s="284" t="s">
        <v>247</v>
      </c>
      <c r="AO3" s="284" t="s">
        <v>247</v>
      </c>
      <c r="AP3" s="284" t="s">
        <v>247</v>
      </c>
      <c r="AQ3" s="284" t="s">
        <v>247</v>
      </c>
      <c r="AR3" s="284" t="s">
        <v>247</v>
      </c>
      <c r="AS3" s="284" t="s">
        <v>247</v>
      </c>
      <c r="AT3" s="284" t="s">
        <v>247</v>
      </c>
      <c r="AU3" s="284" t="s">
        <v>247</v>
      </c>
      <c r="AV3" s="284" t="s">
        <v>247</v>
      </c>
      <c r="AW3" s="284" t="s">
        <v>247</v>
      </c>
      <c r="AX3" s="284" t="s">
        <v>247</v>
      </c>
      <c r="AY3" s="284" t="s">
        <v>247</v>
      </c>
      <c r="AZ3" s="284" t="s">
        <v>247</v>
      </c>
      <c r="BA3" s="284" t="s">
        <v>247</v>
      </c>
      <c r="BB3" s="284" t="s">
        <v>247</v>
      </c>
      <c r="BC3" s="284" t="s">
        <v>247</v>
      </c>
      <c r="BD3" s="284" t="s">
        <v>247</v>
      </c>
      <c r="BE3" s="284" t="s">
        <v>247</v>
      </c>
      <c r="BF3" s="284" t="s">
        <v>247</v>
      </c>
      <c r="BG3" s="284" t="s">
        <v>247</v>
      </c>
      <c r="BH3" s="284" t="s">
        <v>247</v>
      </c>
      <c r="BI3" s="284" t="s">
        <v>247</v>
      </c>
      <c r="BJ3" s="284" t="s">
        <v>247</v>
      </c>
      <c r="BK3" s="284" t="s">
        <v>247</v>
      </c>
      <c r="BL3" s="284" t="s">
        <v>247</v>
      </c>
      <c r="BM3" s="284" t="s">
        <v>247</v>
      </c>
      <c r="BN3" s="284" t="s">
        <v>247</v>
      </c>
      <c r="BO3" s="284" t="s">
        <v>247</v>
      </c>
      <c r="BP3" s="284" t="s">
        <v>247</v>
      </c>
      <c r="BQ3" s="284" t="s">
        <v>247</v>
      </c>
      <c r="BR3" s="284" t="s">
        <v>247</v>
      </c>
      <c r="BS3" s="284" t="s">
        <v>247</v>
      </c>
      <c r="BT3" s="284" t="s">
        <v>247</v>
      </c>
      <c r="BU3" s="284" t="s">
        <v>247</v>
      </c>
      <c r="BV3" s="284" t="s">
        <v>247</v>
      </c>
      <c r="BW3" s="284" t="s">
        <v>247</v>
      </c>
      <c r="BX3" s="284" t="s">
        <v>247</v>
      </c>
      <c r="BY3" s="284" t="s">
        <v>247</v>
      </c>
      <c r="BZ3" s="284" t="s">
        <v>247</v>
      </c>
      <c r="CA3" s="284" t="s">
        <v>247</v>
      </c>
      <c r="CB3" s="284" t="s">
        <v>248</v>
      </c>
      <c r="CC3" s="284" t="s">
        <v>248</v>
      </c>
      <c r="CD3" s="284" t="s">
        <v>248</v>
      </c>
      <c r="CE3" s="284" t="s">
        <v>248</v>
      </c>
      <c r="CF3" s="284" t="s">
        <v>248</v>
      </c>
      <c r="CG3" s="285" t="s">
        <v>248</v>
      </c>
    </row>
    <row r="4" spans="1:85" s="252" customFormat="1" ht="24" customHeight="1" x14ac:dyDescent="0.35">
      <c r="A4" s="110"/>
      <c r="B4" s="107" t="s">
        <v>260</v>
      </c>
      <c r="C4" s="479"/>
      <c r="D4" s="272">
        <f t="shared" ref="D4:AI4" si="0">SUM(D6,D5,D11,D12)</f>
        <v>15.2</v>
      </c>
      <c r="E4" s="272">
        <f t="shared" si="0"/>
        <v>19.2</v>
      </c>
      <c r="F4" s="272">
        <f t="shared" si="0"/>
        <v>17</v>
      </c>
      <c r="G4" s="272">
        <f t="shared" si="0"/>
        <v>14.8</v>
      </c>
      <c r="H4" s="272">
        <f t="shared" si="0"/>
        <v>26.8</v>
      </c>
      <c r="I4" s="272">
        <f t="shared" si="0"/>
        <v>22.2</v>
      </c>
      <c r="J4" s="272">
        <f t="shared" si="0"/>
        <v>15.7</v>
      </c>
      <c r="K4" s="272">
        <f t="shared" si="0"/>
        <v>15.7</v>
      </c>
      <c r="L4" s="272">
        <f t="shared" si="0"/>
        <v>20.9</v>
      </c>
      <c r="M4" s="272">
        <f t="shared" si="0"/>
        <v>25.4</v>
      </c>
      <c r="N4" s="272">
        <f t="shared" si="0"/>
        <v>49.4</v>
      </c>
      <c r="O4" s="272">
        <f t="shared" si="0"/>
        <v>41.9</v>
      </c>
      <c r="P4" s="272">
        <f t="shared" si="0"/>
        <v>30.2</v>
      </c>
      <c r="Q4" s="272">
        <f t="shared" si="0"/>
        <v>36.299999999999997</v>
      </c>
      <c r="R4" s="272">
        <f t="shared" si="0"/>
        <v>64.5</v>
      </c>
      <c r="S4" s="272">
        <f t="shared" si="0"/>
        <v>64.599999999999994</v>
      </c>
      <c r="T4" s="272">
        <f t="shared" si="0"/>
        <v>44.9</v>
      </c>
      <c r="U4" s="272">
        <f t="shared" si="0"/>
        <v>49.2</v>
      </c>
      <c r="V4" s="272">
        <f t="shared" si="0"/>
        <v>78.3</v>
      </c>
      <c r="W4" s="272">
        <f t="shared" si="0"/>
        <v>121.7</v>
      </c>
      <c r="X4" s="272">
        <f t="shared" si="0"/>
        <v>123.3</v>
      </c>
      <c r="Y4" s="272">
        <f t="shared" si="0"/>
        <v>127.1</v>
      </c>
      <c r="Z4" s="272">
        <f t="shared" si="0"/>
        <v>150.4</v>
      </c>
      <c r="AA4" s="272">
        <f t="shared" si="0"/>
        <v>239.4</v>
      </c>
      <c r="AB4" s="272">
        <f t="shared" si="0"/>
        <v>209.1</v>
      </c>
      <c r="AC4" s="272">
        <f t="shared" si="0"/>
        <v>174.09</v>
      </c>
      <c r="AD4" s="272">
        <f t="shared" si="0"/>
        <v>214.12200000000001</v>
      </c>
      <c r="AE4" s="272">
        <f t="shared" si="0"/>
        <v>454.38499999999999</v>
      </c>
      <c r="AF4" s="272">
        <f t="shared" si="0"/>
        <v>558.846</v>
      </c>
      <c r="AG4" s="272">
        <f t="shared" si="0"/>
        <v>628.82600000000002</v>
      </c>
      <c r="AH4" s="272">
        <f t="shared" si="0"/>
        <v>1147</v>
      </c>
      <c r="AI4" s="272">
        <f t="shared" si="0"/>
        <v>1176</v>
      </c>
      <c r="AJ4" s="272">
        <f t="shared" ref="AJ4:BO4" si="1">SUM(AJ6,AJ5,AJ11,AJ12)</f>
        <v>2074</v>
      </c>
      <c r="AK4" s="272">
        <f t="shared" si="1"/>
        <v>3214.04</v>
      </c>
      <c r="AL4" s="272">
        <f t="shared" si="1"/>
        <v>4067</v>
      </c>
      <c r="AM4" s="272">
        <f t="shared" si="1"/>
        <v>4754</v>
      </c>
      <c r="AN4" s="272">
        <f t="shared" si="1"/>
        <v>5308</v>
      </c>
      <c r="AO4" s="272">
        <f t="shared" si="1"/>
        <v>5803</v>
      </c>
      <c r="AP4" s="272">
        <f t="shared" si="1"/>
        <v>6070</v>
      </c>
      <c r="AQ4" s="272">
        <f t="shared" si="1"/>
        <v>5452.9279999999999</v>
      </c>
      <c r="AR4" s="272">
        <f t="shared" si="1"/>
        <v>4151.7449999999999</v>
      </c>
      <c r="AS4" s="272">
        <f t="shared" si="1"/>
        <v>3364.41</v>
      </c>
      <c r="AT4" s="272">
        <f t="shared" si="1"/>
        <v>3810.3180000000002</v>
      </c>
      <c r="AU4" s="272">
        <f t="shared" si="1"/>
        <v>5803.8150000000005</v>
      </c>
      <c r="AV4" s="272">
        <f t="shared" si="1"/>
        <v>7139.1579999999994</v>
      </c>
      <c r="AW4" s="272">
        <f t="shared" si="1"/>
        <v>7388.7640000000001</v>
      </c>
      <c r="AX4" s="272">
        <f t="shared" si="1"/>
        <v>6482.4830000000002</v>
      </c>
      <c r="AY4" s="272">
        <f t="shared" si="1"/>
        <v>5924.8270000000002</v>
      </c>
      <c r="AZ4" s="272">
        <f t="shared" si="1"/>
        <v>5112.2209999999995</v>
      </c>
      <c r="BA4" s="272">
        <f t="shared" si="1"/>
        <v>3893.4660000000003</v>
      </c>
      <c r="BB4" s="272">
        <f t="shared" si="1"/>
        <v>3557.6930000000002</v>
      </c>
      <c r="BC4" s="272">
        <f t="shared" si="1"/>
        <v>3255.0860000000002</v>
      </c>
      <c r="BD4" s="272">
        <f t="shared" si="1"/>
        <v>2882.2200000000003</v>
      </c>
      <c r="BE4" s="272">
        <f t="shared" si="1"/>
        <v>2605.5709014073173</v>
      </c>
      <c r="BF4" s="272">
        <f t="shared" si="1"/>
        <v>2624.1158686900003</v>
      </c>
      <c r="BG4" s="272">
        <f t="shared" si="1"/>
        <v>2559.18840136366</v>
      </c>
      <c r="BH4" s="272">
        <f t="shared" si="1"/>
        <v>2204.4830000000002</v>
      </c>
      <c r="BI4" s="272">
        <f t="shared" si="1"/>
        <v>2311.2043118300003</v>
      </c>
      <c r="BJ4" s="272">
        <f t="shared" si="1"/>
        <v>2439.7983671900001</v>
      </c>
      <c r="BK4" s="272">
        <f t="shared" si="1"/>
        <v>2241.4881393452138</v>
      </c>
      <c r="BL4" s="272">
        <f t="shared" si="1"/>
        <v>2856.8277160099997</v>
      </c>
      <c r="BM4" s="272">
        <f t="shared" si="1"/>
        <v>4684.0175697100003</v>
      </c>
      <c r="BN4" s="272">
        <f t="shared" si="1"/>
        <v>4473.4852258236315</v>
      </c>
      <c r="BO4" s="272">
        <f t="shared" si="1"/>
        <v>4933.9849943699983</v>
      </c>
      <c r="BP4" s="272">
        <f t="shared" ref="BP4:CG4" si="2">SUM(BP6,BP5,BP11,BP12)</f>
        <v>5169.8070100499999</v>
      </c>
      <c r="BQ4" s="272">
        <f t="shared" si="2"/>
        <v>4343.1032952005953</v>
      </c>
      <c r="BR4" s="272">
        <f t="shared" si="2"/>
        <v>3115.6820602665048</v>
      </c>
      <c r="BS4" s="272">
        <f t="shared" si="2"/>
        <v>2770.6253516329502</v>
      </c>
      <c r="BT4" s="272">
        <f t="shared" si="2"/>
        <v>2768.845619016316</v>
      </c>
      <c r="BU4" s="272">
        <f t="shared" si="2"/>
        <v>2992.6764336050683</v>
      </c>
      <c r="BV4" s="272">
        <f t="shared" si="2"/>
        <v>3263.5700632435692</v>
      </c>
      <c r="BW4" s="272">
        <f t="shared" si="2"/>
        <v>7464.792338263278</v>
      </c>
      <c r="BX4" s="272">
        <f t="shared" si="2"/>
        <v>17645.589078670928</v>
      </c>
      <c r="BY4" s="272">
        <f t="shared" si="2"/>
        <v>13610.927937511378</v>
      </c>
      <c r="BZ4" s="272">
        <f t="shared" si="2"/>
        <v>9364.5387214978491</v>
      </c>
      <c r="CA4" s="272">
        <f t="shared" si="2"/>
        <v>11636.157537370704</v>
      </c>
      <c r="CB4" s="272">
        <f t="shared" si="2"/>
        <v>14725.238525577453</v>
      </c>
      <c r="CC4" s="272">
        <f t="shared" si="2"/>
        <v>15269.754161590563</v>
      </c>
      <c r="CD4" s="272">
        <f t="shared" si="2"/>
        <v>15557.065334831532</v>
      </c>
      <c r="CE4" s="272">
        <f t="shared" si="2"/>
        <v>15548.347372067819</v>
      </c>
      <c r="CF4" s="272">
        <f t="shared" si="2"/>
        <v>15414.451982345441</v>
      </c>
      <c r="CG4" s="444">
        <f t="shared" si="2"/>
        <v>15780.91411506961</v>
      </c>
    </row>
    <row r="5" spans="1:85" ht="26.25" customHeight="1" x14ac:dyDescent="0.35">
      <c r="A5" s="454"/>
      <c r="B5" s="62" t="s">
        <v>937</v>
      </c>
      <c r="C5" s="251"/>
      <c r="D5" s="197">
        <f>'Income Support'!D23</f>
        <v>0</v>
      </c>
      <c r="E5" s="197">
        <f>'Income Support'!E23</f>
        <v>0</v>
      </c>
      <c r="F5" s="197">
        <f>'Income Support'!F23</f>
        <v>0</v>
      </c>
      <c r="G5" s="197">
        <f>'Income Support'!G23</f>
        <v>0</v>
      </c>
      <c r="H5" s="197">
        <f>'Income Support'!H23</f>
        <v>0</v>
      </c>
      <c r="I5" s="197">
        <f>'Income Support'!I23</f>
        <v>0</v>
      </c>
      <c r="J5" s="197">
        <f>'Income Support'!J23</f>
        <v>0</v>
      </c>
      <c r="K5" s="197">
        <f>'Income Support'!K23</f>
        <v>0</v>
      </c>
      <c r="L5" s="197">
        <f>'Income Support'!L23</f>
        <v>0</v>
      </c>
      <c r="M5" s="197">
        <f>'Income Support'!M23</f>
        <v>0</v>
      </c>
      <c r="N5" s="197">
        <f>'Income Support'!N23</f>
        <v>0</v>
      </c>
      <c r="O5" s="197">
        <f>'Income Support'!O23</f>
        <v>0</v>
      </c>
      <c r="P5" s="197">
        <f>'Income Support'!P23</f>
        <v>0</v>
      </c>
      <c r="Q5" s="197">
        <f>'Income Support'!Q23</f>
        <v>0</v>
      </c>
      <c r="R5" s="197">
        <f>'Income Support'!R23</f>
        <v>0</v>
      </c>
      <c r="S5" s="197">
        <f>'Income Support'!S23</f>
        <v>0</v>
      </c>
      <c r="T5" s="197">
        <f>'Income Support'!T23</f>
        <v>0</v>
      </c>
      <c r="U5" s="197">
        <f>'Income Support'!U23</f>
        <v>0</v>
      </c>
      <c r="V5" s="197">
        <f>'Income Support'!V23</f>
        <v>0</v>
      </c>
      <c r="W5" s="197">
        <f>'Income Support'!W23</f>
        <v>0</v>
      </c>
      <c r="X5" s="197">
        <f>'Income Support'!X23</f>
        <v>0</v>
      </c>
      <c r="Y5" s="197">
        <f>'Income Support'!Y23</f>
        <v>0</v>
      </c>
      <c r="Z5" s="197">
        <f>'Income Support'!Z23</f>
        <v>0</v>
      </c>
      <c r="AA5" s="197">
        <f>'Income Support'!AA23</f>
        <v>0</v>
      </c>
      <c r="AB5" s="197">
        <f>'Income Support'!AB23</f>
        <v>0</v>
      </c>
      <c r="AC5" s="197">
        <f>'Income Support'!AC23</f>
        <v>0</v>
      </c>
      <c r="AD5" s="197">
        <f>'Income Support'!AD23</f>
        <v>0</v>
      </c>
      <c r="AE5" s="197">
        <f>'Income Support'!AE23</f>
        <v>0</v>
      </c>
      <c r="AF5" s="197">
        <f>'Income Support'!AF23</f>
        <v>0</v>
      </c>
      <c r="AG5" s="197">
        <f>'Income Support'!AG23</f>
        <v>0</v>
      </c>
      <c r="AH5" s="197">
        <f>'Income Support'!AH23</f>
        <v>515</v>
      </c>
      <c r="AI5" s="197">
        <f>'Income Support'!AI23</f>
        <v>523</v>
      </c>
      <c r="AJ5" s="197">
        <f>'Income Support'!AJ23</f>
        <v>794</v>
      </c>
      <c r="AK5" s="197">
        <f>'Income Support'!AK23</f>
        <v>1512.04</v>
      </c>
      <c r="AL5" s="197">
        <f>'Income Support'!AL23</f>
        <v>2567</v>
      </c>
      <c r="AM5" s="197">
        <f>'Income Support'!AM23</f>
        <v>3257</v>
      </c>
      <c r="AN5" s="197">
        <f>'Income Support'!AN23</f>
        <v>3730</v>
      </c>
      <c r="AO5" s="197">
        <f>'Income Support'!AO23</f>
        <v>4214</v>
      </c>
      <c r="AP5" s="197">
        <f>'Income Support'!AP23</f>
        <v>4336</v>
      </c>
      <c r="AQ5" s="197">
        <f>'Income Support'!AQ23</f>
        <v>3985</v>
      </c>
      <c r="AR5" s="197">
        <f>'Income Support'!AR23</f>
        <v>3045</v>
      </c>
      <c r="AS5" s="197">
        <f>'Income Support'!AS23</f>
        <v>2631</v>
      </c>
      <c r="AT5" s="197">
        <f>'Income Support'!AT23</f>
        <v>2940.4780000000001</v>
      </c>
      <c r="AU5" s="197">
        <f>'Income Support'!AU23</f>
        <v>4200</v>
      </c>
      <c r="AV5" s="197">
        <f>'Income Support'!AV23</f>
        <v>5379</v>
      </c>
      <c r="AW5" s="197">
        <f>'Income Support'!AW23</f>
        <v>5737</v>
      </c>
      <c r="AX5" s="197">
        <f>'Income Support'!AX23</f>
        <v>5183</v>
      </c>
      <c r="AY5" s="197">
        <f>'Income Support'!AY23</f>
        <v>4823</v>
      </c>
      <c r="AZ5" s="197">
        <f>'Income Support'!AZ23</f>
        <v>2359</v>
      </c>
      <c r="BA5" s="197">
        <f>'Income Support'!BA23</f>
        <v>0</v>
      </c>
      <c r="BB5" s="197">
        <f>'Income Support'!BB23</f>
        <v>0</v>
      </c>
      <c r="BC5" s="197">
        <f>'Income Support'!BC23</f>
        <v>0</v>
      </c>
      <c r="BD5" s="197">
        <f>'Income Support'!BD23</f>
        <v>0</v>
      </c>
      <c r="BE5" s="197">
        <f>'Income Support'!BE23</f>
        <v>0</v>
      </c>
      <c r="BF5" s="197">
        <f>'Income Support'!BF23</f>
        <v>0</v>
      </c>
      <c r="BG5" s="197">
        <f>'Income Support'!BG23</f>
        <v>0</v>
      </c>
      <c r="BH5" s="197">
        <f>'Income Support'!BH23</f>
        <v>0</v>
      </c>
      <c r="BI5" s="197">
        <f>'Income Support'!BI23</f>
        <v>0</v>
      </c>
      <c r="BJ5" s="197">
        <f>'Income Support'!BJ23</f>
        <v>0</v>
      </c>
      <c r="BK5" s="197">
        <f>'Income Support'!BK23</f>
        <v>0</v>
      </c>
      <c r="BL5" s="197">
        <f>'Income Support'!BL23</f>
        <v>0</v>
      </c>
      <c r="BM5" s="197">
        <f>'Income Support'!BM23</f>
        <v>0</v>
      </c>
      <c r="BN5" s="197">
        <f>'Income Support'!BN23</f>
        <v>0</v>
      </c>
      <c r="BO5" s="197">
        <f>'Income Support'!BO23</f>
        <v>0</v>
      </c>
      <c r="BP5" s="197">
        <f>'Income Support'!BP23</f>
        <v>0</v>
      </c>
      <c r="BQ5" s="197">
        <f>'Income Support'!BQ23</f>
        <v>0</v>
      </c>
      <c r="BR5" s="197">
        <f>'Income Support'!BR23</f>
        <v>0</v>
      </c>
      <c r="BS5" s="197">
        <f>'Income Support'!BS23</f>
        <v>0</v>
      </c>
      <c r="BT5" s="197">
        <f>'Income Support'!BT23</f>
        <v>0</v>
      </c>
      <c r="BU5" s="197">
        <f>'Income Support'!BU23</f>
        <v>0</v>
      </c>
      <c r="BV5" s="197">
        <f>'Income Support'!BV23</f>
        <v>0</v>
      </c>
      <c r="BW5" s="197">
        <f>'Income Support'!BW23</f>
        <v>0</v>
      </c>
      <c r="BX5" s="197">
        <f>'Income Support'!BX23</f>
        <v>0</v>
      </c>
      <c r="BY5" s="197">
        <f>'Income Support'!BY23</f>
        <v>0</v>
      </c>
      <c r="BZ5" s="197">
        <f>'Income Support'!BZ23</f>
        <v>0</v>
      </c>
      <c r="CA5" s="197">
        <f>'Income Support'!CA23</f>
        <v>0</v>
      </c>
      <c r="CB5" s="197">
        <f>'Income Support'!CB23</f>
        <v>0</v>
      </c>
      <c r="CC5" s="197">
        <f>'Income Support'!CC23</f>
        <v>0</v>
      </c>
      <c r="CD5" s="197">
        <f>'Income Support'!CD23</f>
        <v>0</v>
      </c>
      <c r="CE5" s="197">
        <f>'Income Support'!CE23</f>
        <v>0</v>
      </c>
      <c r="CF5" s="197">
        <f>'Income Support'!CF23</f>
        <v>0</v>
      </c>
      <c r="CG5" s="223">
        <f>'Income Support'!CG23</f>
        <v>0</v>
      </c>
    </row>
    <row r="6" spans="1:85" ht="26.25" customHeight="1" x14ac:dyDescent="0.35">
      <c r="A6" s="454"/>
      <c r="B6" s="62" t="s">
        <v>938</v>
      </c>
      <c r="C6" s="42"/>
      <c r="D6" s="197">
        <f t="shared" ref="D6:AI6" si="3">SUM(D7,D8)</f>
        <v>0</v>
      </c>
      <c r="E6" s="197">
        <f t="shared" si="3"/>
        <v>0</v>
      </c>
      <c r="F6" s="197">
        <f t="shared" si="3"/>
        <v>0</v>
      </c>
      <c r="G6" s="197">
        <f t="shared" si="3"/>
        <v>0</v>
      </c>
      <c r="H6" s="197">
        <f t="shared" si="3"/>
        <v>0</v>
      </c>
      <c r="I6" s="197">
        <f t="shared" si="3"/>
        <v>0</v>
      </c>
      <c r="J6" s="197">
        <f t="shared" si="3"/>
        <v>0</v>
      </c>
      <c r="K6" s="197">
        <f t="shared" si="3"/>
        <v>0</v>
      </c>
      <c r="L6" s="197">
        <f t="shared" si="3"/>
        <v>0</v>
      </c>
      <c r="M6" s="197">
        <f t="shared" si="3"/>
        <v>0</v>
      </c>
      <c r="N6" s="197">
        <f t="shared" si="3"/>
        <v>0</v>
      </c>
      <c r="O6" s="197">
        <f t="shared" si="3"/>
        <v>0</v>
      </c>
      <c r="P6" s="197">
        <f t="shared" si="3"/>
        <v>0</v>
      </c>
      <c r="Q6" s="197">
        <f t="shared" si="3"/>
        <v>0</v>
      </c>
      <c r="R6" s="197">
        <f t="shared" si="3"/>
        <v>0</v>
      </c>
      <c r="S6" s="197">
        <f t="shared" si="3"/>
        <v>0</v>
      </c>
      <c r="T6" s="197">
        <f t="shared" si="3"/>
        <v>0</v>
      </c>
      <c r="U6" s="197">
        <f t="shared" si="3"/>
        <v>0</v>
      </c>
      <c r="V6" s="197">
        <f t="shared" si="3"/>
        <v>0</v>
      </c>
      <c r="W6" s="197">
        <f t="shared" si="3"/>
        <v>0</v>
      </c>
      <c r="X6" s="197">
        <f t="shared" si="3"/>
        <v>0</v>
      </c>
      <c r="Y6" s="197">
        <f t="shared" si="3"/>
        <v>0</v>
      </c>
      <c r="Z6" s="197">
        <f t="shared" si="3"/>
        <v>0</v>
      </c>
      <c r="AA6" s="197">
        <f t="shared" si="3"/>
        <v>0</v>
      </c>
      <c r="AB6" s="197">
        <f t="shared" si="3"/>
        <v>0</v>
      </c>
      <c r="AC6" s="197">
        <f t="shared" si="3"/>
        <v>0</v>
      </c>
      <c r="AD6" s="197">
        <f t="shared" si="3"/>
        <v>0</v>
      </c>
      <c r="AE6" s="197">
        <f t="shared" si="3"/>
        <v>0</v>
      </c>
      <c r="AF6" s="197">
        <f t="shared" si="3"/>
        <v>0</v>
      </c>
      <c r="AG6" s="197">
        <f t="shared" si="3"/>
        <v>0</v>
      </c>
      <c r="AH6" s="197">
        <f t="shared" si="3"/>
        <v>0</v>
      </c>
      <c r="AI6" s="197">
        <f t="shared" si="3"/>
        <v>0</v>
      </c>
      <c r="AJ6" s="197">
        <f t="shared" ref="AJ6:BO6" si="4">SUM(AJ7,AJ8)</f>
        <v>0</v>
      </c>
      <c r="AK6" s="197">
        <f t="shared" si="4"/>
        <v>0</v>
      </c>
      <c r="AL6" s="197">
        <f t="shared" si="4"/>
        <v>0</v>
      </c>
      <c r="AM6" s="197">
        <f t="shared" si="4"/>
        <v>0</v>
      </c>
      <c r="AN6" s="197">
        <f t="shared" si="4"/>
        <v>0</v>
      </c>
      <c r="AO6" s="197">
        <f t="shared" si="4"/>
        <v>0</v>
      </c>
      <c r="AP6" s="197">
        <f t="shared" si="4"/>
        <v>0</v>
      </c>
      <c r="AQ6" s="197">
        <f t="shared" si="4"/>
        <v>0</v>
      </c>
      <c r="AR6" s="197">
        <f t="shared" si="4"/>
        <v>0</v>
      </c>
      <c r="AS6" s="197">
        <f t="shared" si="4"/>
        <v>0</v>
      </c>
      <c r="AT6" s="197">
        <f t="shared" si="4"/>
        <v>0</v>
      </c>
      <c r="AU6" s="197">
        <f t="shared" si="4"/>
        <v>0</v>
      </c>
      <c r="AV6" s="197">
        <f t="shared" si="4"/>
        <v>0</v>
      </c>
      <c r="AW6" s="197">
        <f t="shared" si="4"/>
        <v>0</v>
      </c>
      <c r="AX6" s="197">
        <f t="shared" si="4"/>
        <v>0</v>
      </c>
      <c r="AY6" s="197">
        <f t="shared" si="4"/>
        <v>0</v>
      </c>
      <c r="AZ6" s="197">
        <f t="shared" si="4"/>
        <v>2165.9229999999998</v>
      </c>
      <c r="BA6" s="197">
        <f t="shared" si="4"/>
        <v>3893.4660000000003</v>
      </c>
      <c r="BB6" s="197">
        <f t="shared" si="4"/>
        <v>3557.6930000000002</v>
      </c>
      <c r="BC6" s="197">
        <f t="shared" si="4"/>
        <v>3255.0860000000002</v>
      </c>
      <c r="BD6" s="197">
        <f t="shared" si="4"/>
        <v>2882.2200000000003</v>
      </c>
      <c r="BE6" s="197">
        <f t="shared" si="4"/>
        <v>2605.5709014073173</v>
      </c>
      <c r="BF6" s="197">
        <f t="shared" si="4"/>
        <v>2624.1158686900003</v>
      </c>
      <c r="BG6" s="197">
        <f t="shared" si="4"/>
        <v>2559.18840136366</v>
      </c>
      <c r="BH6" s="197">
        <f t="shared" si="4"/>
        <v>2204.4830000000002</v>
      </c>
      <c r="BI6" s="197">
        <f t="shared" si="4"/>
        <v>2311.2043118300003</v>
      </c>
      <c r="BJ6" s="197">
        <f t="shared" si="4"/>
        <v>2439.7983671900001</v>
      </c>
      <c r="BK6" s="197">
        <f t="shared" si="4"/>
        <v>2241.4881393452138</v>
      </c>
      <c r="BL6" s="197">
        <f t="shared" si="4"/>
        <v>2856.8277160099997</v>
      </c>
      <c r="BM6" s="197">
        <f t="shared" si="4"/>
        <v>4684.0175697100003</v>
      </c>
      <c r="BN6" s="197">
        <f t="shared" si="4"/>
        <v>4473.4852258236315</v>
      </c>
      <c r="BO6" s="197">
        <f t="shared" si="4"/>
        <v>4933.9849943699983</v>
      </c>
      <c r="BP6" s="197">
        <f t="shared" ref="BP6:CG6" si="5">SUM(BP7,BP8)</f>
        <v>5169.8070100499999</v>
      </c>
      <c r="BQ6" s="197">
        <f t="shared" si="5"/>
        <v>4338.0295486261903</v>
      </c>
      <c r="BR6" s="197">
        <f t="shared" si="5"/>
        <v>3065.0410876799992</v>
      </c>
      <c r="BS6" s="197">
        <f t="shared" si="5"/>
        <v>2313.51601579</v>
      </c>
      <c r="BT6" s="197">
        <f t="shared" si="5"/>
        <v>1875.4784224599998</v>
      </c>
      <c r="BU6" s="197">
        <f t="shared" si="5"/>
        <v>1666.9844684099987</v>
      </c>
      <c r="BV6" s="197">
        <f t="shared" si="5"/>
        <v>1298.7940379299998</v>
      </c>
      <c r="BW6" s="197">
        <f t="shared" si="5"/>
        <v>713.74196914999993</v>
      </c>
      <c r="BX6" s="197">
        <f t="shared" si="5"/>
        <v>1046.2354867050001</v>
      </c>
      <c r="BY6" s="197">
        <f t="shared" si="5"/>
        <v>490.13371098000005</v>
      </c>
      <c r="BZ6" s="197">
        <f t="shared" si="5"/>
        <v>333.50056829999994</v>
      </c>
      <c r="CA6" s="197">
        <f t="shared" si="5"/>
        <v>313.29334463999993</v>
      </c>
      <c r="CB6" s="197">
        <f t="shared" si="5"/>
        <v>307.82304695879873</v>
      </c>
      <c r="CC6" s="197">
        <f t="shared" si="5"/>
        <v>220.39544131490933</v>
      </c>
      <c r="CD6" s="197">
        <f t="shared" si="5"/>
        <v>224.37159482172424</v>
      </c>
      <c r="CE6" s="197">
        <f t="shared" si="5"/>
        <v>228.2143068037698</v>
      </c>
      <c r="CF6" s="197">
        <f t="shared" si="5"/>
        <v>235.57134136316452</v>
      </c>
      <c r="CG6" s="223">
        <f t="shared" si="5"/>
        <v>243.54467576717951</v>
      </c>
    </row>
    <row r="7" spans="1:85" x14ac:dyDescent="0.35">
      <c r="A7" s="454"/>
      <c r="B7" s="201" t="s">
        <v>360</v>
      </c>
      <c r="C7" s="42"/>
      <c r="D7" s="197">
        <v>0</v>
      </c>
      <c r="E7" s="197">
        <v>0</v>
      </c>
      <c r="F7" s="197">
        <v>0</v>
      </c>
      <c r="G7" s="197">
        <v>0</v>
      </c>
      <c r="H7" s="197">
        <v>0</v>
      </c>
      <c r="I7" s="197">
        <v>0</v>
      </c>
      <c r="J7" s="197">
        <v>0</v>
      </c>
      <c r="K7" s="197">
        <v>0</v>
      </c>
      <c r="L7" s="197">
        <v>0</v>
      </c>
      <c r="M7" s="197">
        <v>0</v>
      </c>
      <c r="N7" s="197">
        <v>0</v>
      </c>
      <c r="O7" s="197">
        <v>0</v>
      </c>
      <c r="P7" s="197">
        <v>0</v>
      </c>
      <c r="Q7" s="197">
        <v>0</v>
      </c>
      <c r="R7" s="197">
        <v>0</v>
      </c>
      <c r="S7" s="197">
        <v>0</v>
      </c>
      <c r="T7" s="197">
        <v>0</v>
      </c>
      <c r="U7" s="197">
        <v>0</v>
      </c>
      <c r="V7" s="197">
        <v>0</v>
      </c>
      <c r="W7" s="197">
        <v>0</v>
      </c>
      <c r="X7" s="197">
        <v>0</v>
      </c>
      <c r="Y7" s="197">
        <v>0</v>
      </c>
      <c r="Z7" s="197">
        <v>0</v>
      </c>
      <c r="AA7" s="197">
        <v>0</v>
      </c>
      <c r="AB7" s="197">
        <v>0</v>
      </c>
      <c r="AC7" s="197">
        <v>0</v>
      </c>
      <c r="AD7" s="197">
        <v>0</v>
      </c>
      <c r="AE7" s="197">
        <v>0</v>
      </c>
      <c r="AF7" s="197">
        <v>0</v>
      </c>
      <c r="AG7" s="197">
        <v>0</v>
      </c>
      <c r="AH7" s="197">
        <v>0</v>
      </c>
      <c r="AI7" s="197">
        <v>0</v>
      </c>
      <c r="AJ7" s="197">
        <v>0</v>
      </c>
      <c r="AK7" s="197">
        <v>0</v>
      </c>
      <c r="AL7" s="197">
        <v>0</v>
      </c>
      <c r="AM7" s="197">
        <v>0</v>
      </c>
      <c r="AN7" s="197">
        <v>0</v>
      </c>
      <c r="AO7" s="197">
        <v>0</v>
      </c>
      <c r="AP7" s="197">
        <v>0</v>
      </c>
      <c r="AQ7" s="197">
        <v>0</v>
      </c>
      <c r="AR7" s="197">
        <v>0</v>
      </c>
      <c r="AS7" s="197">
        <v>0</v>
      </c>
      <c r="AT7" s="197">
        <v>0</v>
      </c>
      <c r="AU7" s="197">
        <v>0</v>
      </c>
      <c r="AV7" s="197">
        <v>0</v>
      </c>
      <c r="AW7" s="197">
        <v>0</v>
      </c>
      <c r="AX7" s="197">
        <v>0</v>
      </c>
      <c r="AY7" s="197">
        <v>0</v>
      </c>
      <c r="AZ7" s="197">
        <v>332.70800000000008</v>
      </c>
      <c r="BA7" s="197">
        <v>475.00800000000004</v>
      </c>
      <c r="BB7" s="197">
        <v>474.24400000000003</v>
      </c>
      <c r="BC7" s="197">
        <v>459.01900000000001</v>
      </c>
      <c r="BD7" s="197">
        <v>446.95400000000001</v>
      </c>
      <c r="BE7" s="197">
        <v>469.76190140731705</v>
      </c>
      <c r="BF7" s="197">
        <v>518.64773074999994</v>
      </c>
      <c r="BG7" s="197">
        <v>507.20891397539998</v>
      </c>
      <c r="BH7" s="197">
        <v>445.23599999999999</v>
      </c>
      <c r="BI7" s="197">
        <v>486.24370455000002</v>
      </c>
      <c r="BJ7" s="197">
        <v>477.92547793</v>
      </c>
      <c r="BK7" s="197">
        <v>424.03039473491737</v>
      </c>
      <c r="BL7" s="197">
        <v>727.70019646000003</v>
      </c>
      <c r="BM7" s="197">
        <v>1088.6921164999999</v>
      </c>
      <c r="BN7" s="197">
        <v>801.16036899012533</v>
      </c>
      <c r="BO7" s="197">
        <v>749.87685299999998</v>
      </c>
      <c r="BP7" s="197">
        <v>662.33543288999988</v>
      </c>
      <c r="BQ7" s="197">
        <v>526.70929591000004</v>
      </c>
      <c r="BR7" s="197">
        <v>369.21073870999999</v>
      </c>
      <c r="BS7" s="197">
        <v>309.89859552000007</v>
      </c>
      <c r="BT7" s="197">
        <v>264.26859475999998</v>
      </c>
      <c r="BU7" s="197">
        <v>224.26502880999996</v>
      </c>
      <c r="BV7" s="197">
        <v>154.88572665999999</v>
      </c>
      <c r="BW7" s="197">
        <v>110.7615586</v>
      </c>
      <c r="BX7" s="197">
        <v>610.87668224000004</v>
      </c>
      <c r="BY7" s="197">
        <v>190.11094458999997</v>
      </c>
      <c r="BZ7" s="197">
        <v>108.35292923999998</v>
      </c>
      <c r="CA7" s="197">
        <v>168.57634428999995</v>
      </c>
      <c r="CB7" s="197">
        <v>219.89271335426994</v>
      </c>
      <c r="CC7" s="197">
        <v>220.58522745255644</v>
      </c>
      <c r="CD7" s="197">
        <v>224.56512690304135</v>
      </c>
      <c r="CE7" s="197">
        <v>228.41232079651323</v>
      </c>
      <c r="CF7" s="197">
        <v>235.77392690556283</v>
      </c>
      <c r="CG7" s="223">
        <v>243.75192429022579</v>
      </c>
    </row>
    <row r="8" spans="1:85" x14ac:dyDescent="0.35">
      <c r="A8" s="454"/>
      <c r="B8" s="201" t="s">
        <v>371</v>
      </c>
      <c r="C8" s="42"/>
      <c r="D8" s="197">
        <v>0</v>
      </c>
      <c r="E8" s="197">
        <v>0</v>
      </c>
      <c r="F8" s="197">
        <v>0</v>
      </c>
      <c r="G8" s="197">
        <v>0</v>
      </c>
      <c r="H8" s="197">
        <v>0</v>
      </c>
      <c r="I8" s="197">
        <v>0</v>
      </c>
      <c r="J8" s="197">
        <v>0</v>
      </c>
      <c r="K8" s="197">
        <v>0</v>
      </c>
      <c r="L8" s="197">
        <v>0</v>
      </c>
      <c r="M8" s="197">
        <v>0</v>
      </c>
      <c r="N8" s="197">
        <v>0</v>
      </c>
      <c r="O8" s="197">
        <v>0</v>
      </c>
      <c r="P8" s="197">
        <v>0</v>
      </c>
      <c r="Q8" s="197">
        <v>0</v>
      </c>
      <c r="R8" s="197">
        <v>0</v>
      </c>
      <c r="S8" s="197">
        <v>0</v>
      </c>
      <c r="T8" s="197">
        <v>0</v>
      </c>
      <c r="U8" s="197">
        <v>0</v>
      </c>
      <c r="V8" s="197">
        <v>0</v>
      </c>
      <c r="W8" s="197">
        <v>0</v>
      </c>
      <c r="X8" s="197">
        <v>0</v>
      </c>
      <c r="Y8" s="197">
        <v>0</v>
      </c>
      <c r="Z8" s="197">
        <v>0</v>
      </c>
      <c r="AA8" s="197">
        <v>0</v>
      </c>
      <c r="AB8" s="197">
        <v>0</v>
      </c>
      <c r="AC8" s="197">
        <v>0</v>
      </c>
      <c r="AD8" s="197">
        <v>0</v>
      </c>
      <c r="AE8" s="197">
        <v>0</v>
      </c>
      <c r="AF8" s="197">
        <v>0</v>
      </c>
      <c r="AG8" s="197">
        <v>0</v>
      </c>
      <c r="AH8" s="197">
        <v>0</v>
      </c>
      <c r="AI8" s="197">
        <v>0</v>
      </c>
      <c r="AJ8" s="197">
        <v>0</v>
      </c>
      <c r="AK8" s="197">
        <v>0</v>
      </c>
      <c r="AL8" s="197">
        <v>0</v>
      </c>
      <c r="AM8" s="197">
        <v>0</v>
      </c>
      <c r="AN8" s="197">
        <v>0</v>
      </c>
      <c r="AO8" s="197">
        <v>0</v>
      </c>
      <c r="AP8" s="197">
        <v>0</v>
      </c>
      <c r="AQ8" s="197">
        <v>0</v>
      </c>
      <c r="AR8" s="197">
        <v>0</v>
      </c>
      <c r="AS8" s="197">
        <v>0</v>
      </c>
      <c r="AT8" s="197">
        <v>0</v>
      </c>
      <c r="AU8" s="197">
        <v>0</v>
      </c>
      <c r="AV8" s="197">
        <v>0</v>
      </c>
      <c r="AW8" s="197">
        <v>0</v>
      </c>
      <c r="AX8" s="197">
        <v>0</v>
      </c>
      <c r="AY8" s="197">
        <v>0</v>
      </c>
      <c r="AZ8" s="197">
        <v>1833.2149999999999</v>
      </c>
      <c r="BA8" s="197">
        <v>3418.4580000000001</v>
      </c>
      <c r="BB8" s="197">
        <v>3083.4490000000001</v>
      </c>
      <c r="BC8" s="197">
        <v>2796.067</v>
      </c>
      <c r="BD8" s="197">
        <v>2435.2660000000001</v>
      </c>
      <c r="BE8" s="197">
        <v>2135.8090000000002</v>
      </c>
      <c r="BF8" s="197">
        <v>2105.4681379400004</v>
      </c>
      <c r="BG8" s="197">
        <v>2051.9794873882602</v>
      </c>
      <c r="BH8" s="197">
        <v>1759.2470000000001</v>
      </c>
      <c r="BI8" s="197">
        <v>1824.9606072800002</v>
      </c>
      <c r="BJ8" s="197">
        <v>1961.87288926</v>
      </c>
      <c r="BK8" s="197">
        <v>1817.4577446102965</v>
      </c>
      <c r="BL8" s="197">
        <v>2129.1275195499998</v>
      </c>
      <c r="BM8" s="197">
        <v>3595.32545321</v>
      </c>
      <c r="BN8" s="197">
        <v>3672.3248568335066</v>
      </c>
      <c r="BO8" s="197">
        <v>4184.1081413699985</v>
      </c>
      <c r="BP8" s="197">
        <v>4507.4715771600004</v>
      </c>
      <c r="BQ8" s="197">
        <v>3811.3202527161902</v>
      </c>
      <c r="BR8" s="197">
        <v>2695.8303489699992</v>
      </c>
      <c r="BS8" s="197">
        <v>2003.6174202700001</v>
      </c>
      <c r="BT8" s="197">
        <v>1611.2098276999998</v>
      </c>
      <c r="BU8" s="197">
        <v>1442.7194395999989</v>
      </c>
      <c r="BV8" s="197">
        <v>1143.9083112699998</v>
      </c>
      <c r="BW8" s="197">
        <v>602.98041054999987</v>
      </c>
      <c r="BX8" s="197">
        <v>435.35880446500005</v>
      </c>
      <c r="BY8" s="197">
        <v>300.02276639000007</v>
      </c>
      <c r="BZ8" s="197">
        <v>225.14763905999999</v>
      </c>
      <c r="CA8" s="197">
        <v>144.71700034999998</v>
      </c>
      <c r="CB8" s="197">
        <v>87.930333604528755</v>
      </c>
      <c r="CC8" s="197">
        <v>-0.18978613764709731</v>
      </c>
      <c r="CD8" s="197">
        <v>-0.19353208131709712</v>
      </c>
      <c r="CE8" s="197">
        <v>-0.19801399274343939</v>
      </c>
      <c r="CF8" s="197">
        <v>-0.2025855423983082</v>
      </c>
      <c r="CG8" s="223">
        <v>-0.20724852304627439</v>
      </c>
    </row>
    <row r="9" spans="1:85" x14ac:dyDescent="0.35">
      <c r="A9" s="454"/>
      <c r="B9" s="302" t="s">
        <v>533</v>
      </c>
      <c r="C9" s="62"/>
      <c r="D9" s="197">
        <v>0</v>
      </c>
      <c r="E9" s="197">
        <v>0</v>
      </c>
      <c r="F9" s="197">
        <v>0</v>
      </c>
      <c r="G9" s="197">
        <v>0</v>
      </c>
      <c r="H9" s="197">
        <v>0</v>
      </c>
      <c r="I9" s="197">
        <v>0</v>
      </c>
      <c r="J9" s="197">
        <v>0</v>
      </c>
      <c r="K9" s="197">
        <v>0</v>
      </c>
      <c r="L9" s="197">
        <v>0</v>
      </c>
      <c r="M9" s="197">
        <v>0</v>
      </c>
      <c r="N9" s="197">
        <v>0</v>
      </c>
      <c r="O9" s="197">
        <v>0</v>
      </c>
      <c r="P9" s="197">
        <v>0</v>
      </c>
      <c r="Q9" s="197">
        <v>0</v>
      </c>
      <c r="R9" s="197">
        <v>0</v>
      </c>
      <c r="S9" s="197">
        <v>0</v>
      </c>
      <c r="T9" s="197">
        <v>0</v>
      </c>
      <c r="U9" s="197">
        <v>0</v>
      </c>
      <c r="V9" s="197">
        <v>0</v>
      </c>
      <c r="W9" s="197">
        <v>0</v>
      </c>
      <c r="X9" s="197">
        <v>0</v>
      </c>
      <c r="Y9" s="197">
        <v>0</v>
      </c>
      <c r="Z9" s="197">
        <v>0</v>
      </c>
      <c r="AA9" s="197">
        <v>0</v>
      </c>
      <c r="AB9" s="197">
        <v>0</v>
      </c>
      <c r="AC9" s="197">
        <v>0</v>
      </c>
      <c r="AD9" s="197">
        <v>0</v>
      </c>
      <c r="AE9" s="197">
        <v>0</v>
      </c>
      <c r="AF9" s="197">
        <v>0</v>
      </c>
      <c r="AG9" s="197">
        <v>0</v>
      </c>
      <c r="AH9" s="197">
        <v>0</v>
      </c>
      <c r="AI9" s="197">
        <v>0</v>
      </c>
      <c r="AJ9" s="197">
        <v>0</v>
      </c>
      <c r="AK9" s="197">
        <v>0</v>
      </c>
      <c r="AL9" s="197">
        <v>0</v>
      </c>
      <c r="AM9" s="197">
        <v>0</v>
      </c>
      <c r="AN9" s="197">
        <v>0</v>
      </c>
      <c r="AO9" s="197">
        <v>0</v>
      </c>
      <c r="AP9" s="197">
        <v>0</v>
      </c>
      <c r="AQ9" s="197">
        <v>0</v>
      </c>
      <c r="AR9" s="197">
        <v>0</v>
      </c>
      <c r="AS9" s="197">
        <v>0</v>
      </c>
      <c r="AT9" s="197">
        <v>0</v>
      </c>
      <c r="AU9" s="197">
        <v>0</v>
      </c>
      <c r="AV9" s="197">
        <v>0</v>
      </c>
      <c r="AW9" s="197">
        <v>0</v>
      </c>
      <c r="AX9" s="197">
        <v>0</v>
      </c>
      <c r="AY9" s="197">
        <v>0</v>
      </c>
      <c r="AZ9" s="197">
        <v>214.28451982657336</v>
      </c>
      <c r="BA9" s="197">
        <v>330</v>
      </c>
      <c r="BB9" s="197">
        <v>305</v>
      </c>
      <c r="BC9" s="197">
        <v>285</v>
      </c>
      <c r="BD9" s="197">
        <v>305</v>
      </c>
      <c r="BE9" s="197">
        <v>284</v>
      </c>
      <c r="BF9" s="197">
        <v>289.81299999999999</v>
      </c>
      <c r="BG9" s="197">
        <v>255.8872903330878</v>
      </c>
      <c r="BH9" s="197">
        <v>142.881</v>
      </c>
      <c r="BI9" s="197">
        <v>24.123565300067376</v>
      </c>
      <c r="BJ9" s="197">
        <v>12.22461096189574</v>
      </c>
      <c r="BK9" s="197">
        <v>0</v>
      </c>
      <c r="BL9" s="197">
        <v>0</v>
      </c>
      <c r="BM9" s="197">
        <v>0</v>
      </c>
      <c r="BN9" s="197">
        <v>0</v>
      </c>
      <c r="BO9" s="197">
        <v>0</v>
      </c>
      <c r="BP9" s="197">
        <v>0</v>
      </c>
      <c r="BQ9" s="197">
        <v>0</v>
      </c>
      <c r="BR9" s="197">
        <v>0</v>
      </c>
      <c r="BS9" s="197">
        <v>0</v>
      </c>
      <c r="BT9" s="197">
        <v>0</v>
      </c>
      <c r="BU9" s="197">
        <v>0</v>
      </c>
      <c r="BV9" s="197">
        <v>0</v>
      </c>
      <c r="BW9" s="197">
        <v>0</v>
      </c>
      <c r="BX9" s="197">
        <v>0</v>
      </c>
      <c r="BY9" s="197">
        <v>0</v>
      </c>
      <c r="BZ9" s="197">
        <v>0</v>
      </c>
      <c r="CA9" s="197">
        <v>0</v>
      </c>
      <c r="CB9" s="197">
        <v>0</v>
      </c>
      <c r="CC9" s="197">
        <v>0</v>
      </c>
      <c r="CD9" s="197">
        <v>0</v>
      </c>
      <c r="CE9" s="197">
        <v>0</v>
      </c>
      <c r="CF9" s="197">
        <v>0</v>
      </c>
      <c r="CG9" s="223">
        <v>0</v>
      </c>
    </row>
    <row r="10" spans="1:85" x14ac:dyDescent="0.35">
      <c r="A10" s="454"/>
      <c r="B10" s="302" t="s">
        <v>546</v>
      </c>
      <c r="C10" s="62"/>
      <c r="D10" s="197">
        <v>0</v>
      </c>
      <c r="E10" s="197">
        <v>0</v>
      </c>
      <c r="F10" s="197">
        <v>0</v>
      </c>
      <c r="G10" s="197">
        <v>0</v>
      </c>
      <c r="H10" s="197">
        <v>0</v>
      </c>
      <c r="I10" s="197">
        <v>0</v>
      </c>
      <c r="J10" s="197">
        <v>0</v>
      </c>
      <c r="K10" s="197">
        <v>0</v>
      </c>
      <c r="L10" s="197">
        <v>0</v>
      </c>
      <c r="M10" s="197">
        <v>0</v>
      </c>
      <c r="N10" s="197">
        <v>0</v>
      </c>
      <c r="O10" s="197">
        <v>0</v>
      </c>
      <c r="P10" s="197">
        <v>0</v>
      </c>
      <c r="Q10" s="197">
        <v>0</v>
      </c>
      <c r="R10" s="197">
        <v>0</v>
      </c>
      <c r="S10" s="197">
        <v>0</v>
      </c>
      <c r="T10" s="197">
        <v>0</v>
      </c>
      <c r="U10" s="197">
        <v>0</v>
      </c>
      <c r="V10" s="197">
        <v>0</v>
      </c>
      <c r="W10" s="197">
        <v>0</v>
      </c>
      <c r="X10" s="197">
        <v>0</v>
      </c>
      <c r="Y10" s="197">
        <v>0</v>
      </c>
      <c r="Z10" s="197">
        <v>0</v>
      </c>
      <c r="AA10" s="197">
        <v>0</v>
      </c>
      <c r="AB10" s="197">
        <v>0</v>
      </c>
      <c r="AC10" s="197">
        <v>0</v>
      </c>
      <c r="AD10" s="197">
        <v>0</v>
      </c>
      <c r="AE10" s="197">
        <v>0</v>
      </c>
      <c r="AF10" s="197">
        <v>0</v>
      </c>
      <c r="AG10" s="197">
        <v>0</v>
      </c>
      <c r="AH10" s="197">
        <v>0</v>
      </c>
      <c r="AI10" s="197">
        <v>0</v>
      </c>
      <c r="AJ10" s="197">
        <v>0</v>
      </c>
      <c r="AK10" s="197">
        <v>0</v>
      </c>
      <c r="AL10" s="197">
        <v>0</v>
      </c>
      <c r="AM10" s="197">
        <v>0</v>
      </c>
      <c r="AN10" s="197">
        <v>0</v>
      </c>
      <c r="AO10" s="197">
        <v>0</v>
      </c>
      <c r="AP10" s="197">
        <v>0</v>
      </c>
      <c r="AQ10" s="197">
        <v>0</v>
      </c>
      <c r="AR10" s="197">
        <v>0</v>
      </c>
      <c r="AS10" s="197">
        <v>0</v>
      </c>
      <c r="AT10" s="197">
        <v>0</v>
      </c>
      <c r="AU10" s="197">
        <v>0</v>
      </c>
      <c r="AV10" s="197">
        <v>0</v>
      </c>
      <c r="AW10" s="197">
        <v>0</v>
      </c>
      <c r="AX10" s="197">
        <v>0</v>
      </c>
      <c r="AY10" s="197">
        <v>0</v>
      </c>
      <c r="AZ10" s="197">
        <v>1618.9304801734265</v>
      </c>
      <c r="BA10" s="197">
        <v>3088.4580000000001</v>
      </c>
      <c r="BB10" s="197">
        <v>2778.4490000000001</v>
      </c>
      <c r="BC10" s="197">
        <v>2511.067</v>
      </c>
      <c r="BD10" s="197">
        <v>2130.2660000000001</v>
      </c>
      <c r="BE10" s="197">
        <v>1851.8090000000002</v>
      </c>
      <c r="BF10" s="197">
        <v>1815.6551379400003</v>
      </c>
      <c r="BG10" s="197">
        <v>1796.0921970551724</v>
      </c>
      <c r="BH10" s="197">
        <v>1616.366</v>
      </c>
      <c r="BI10" s="197">
        <v>1800.8370419799328</v>
      </c>
      <c r="BJ10" s="197">
        <v>1949.6482782981043</v>
      </c>
      <c r="BK10" s="197">
        <v>1817.4577446102965</v>
      </c>
      <c r="BL10" s="197">
        <v>2129.1275195499998</v>
      </c>
      <c r="BM10" s="197">
        <v>3595.32545321</v>
      </c>
      <c r="BN10" s="197">
        <v>3672.3248568335066</v>
      </c>
      <c r="BO10" s="197">
        <v>4184.1081413699985</v>
      </c>
      <c r="BP10" s="197">
        <v>4507.4715771600004</v>
      </c>
      <c r="BQ10" s="197">
        <v>3811.3202527161902</v>
      </c>
      <c r="BR10" s="197">
        <v>2695.8303489699992</v>
      </c>
      <c r="BS10" s="197">
        <v>2003.6174202700001</v>
      </c>
      <c r="BT10" s="197">
        <v>1611.2098276999998</v>
      </c>
      <c r="BU10" s="197">
        <v>1442.7194395999989</v>
      </c>
      <c r="BV10" s="197">
        <v>1143.9083112699998</v>
      </c>
      <c r="BW10" s="197">
        <v>602.98041054999987</v>
      </c>
      <c r="BX10" s="197">
        <v>435.35880446500005</v>
      </c>
      <c r="BY10" s="197">
        <v>300.02276639000007</v>
      </c>
      <c r="BZ10" s="197">
        <v>225.14763905999999</v>
      </c>
      <c r="CA10" s="197">
        <v>144.71700034999998</v>
      </c>
      <c r="CB10" s="197">
        <v>87.930333604528755</v>
      </c>
      <c r="CC10" s="197">
        <v>-0.18978613764709731</v>
      </c>
      <c r="CD10" s="197">
        <v>-0.19353208131709712</v>
      </c>
      <c r="CE10" s="197">
        <v>-0.19801399274343939</v>
      </c>
      <c r="CF10" s="197">
        <v>-0.2025855423983082</v>
      </c>
      <c r="CG10" s="223">
        <v>-0.20724852304627439</v>
      </c>
    </row>
    <row r="11" spans="1:85" s="437" customFormat="1" ht="35.25" customHeight="1" x14ac:dyDescent="0.25">
      <c r="A11" s="692"/>
      <c r="B11" s="693" t="s">
        <v>410</v>
      </c>
      <c r="C11" s="694"/>
      <c r="D11" s="695">
        <v>15.2</v>
      </c>
      <c r="E11" s="695">
        <v>19.2</v>
      </c>
      <c r="F11" s="695">
        <v>17</v>
      </c>
      <c r="G11" s="695">
        <v>14.8</v>
      </c>
      <c r="H11" s="695">
        <v>26.8</v>
      </c>
      <c r="I11" s="695">
        <v>22.2</v>
      </c>
      <c r="J11" s="695">
        <v>15.7</v>
      </c>
      <c r="K11" s="695">
        <v>15.7</v>
      </c>
      <c r="L11" s="695">
        <v>20.9</v>
      </c>
      <c r="M11" s="695">
        <v>25.4</v>
      </c>
      <c r="N11" s="695">
        <v>49.4</v>
      </c>
      <c r="O11" s="695">
        <v>41.9</v>
      </c>
      <c r="P11" s="695">
        <v>30.2</v>
      </c>
      <c r="Q11" s="695">
        <v>36.299999999999997</v>
      </c>
      <c r="R11" s="695">
        <v>64.5</v>
      </c>
      <c r="S11" s="695">
        <v>64.599999999999994</v>
      </c>
      <c r="T11" s="695">
        <v>44.9</v>
      </c>
      <c r="U11" s="695">
        <v>49.2</v>
      </c>
      <c r="V11" s="695">
        <v>78.3</v>
      </c>
      <c r="W11" s="695">
        <v>121.7</v>
      </c>
      <c r="X11" s="695">
        <v>123.3</v>
      </c>
      <c r="Y11" s="695">
        <v>127.1</v>
      </c>
      <c r="Z11" s="695">
        <v>150.4</v>
      </c>
      <c r="AA11" s="695">
        <v>239.4</v>
      </c>
      <c r="AB11" s="695">
        <v>209.1</v>
      </c>
      <c r="AC11" s="695">
        <v>174.09</v>
      </c>
      <c r="AD11" s="695">
        <v>214.12200000000001</v>
      </c>
      <c r="AE11" s="695">
        <v>454.38499999999999</v>
      </c>
      <c r="AF11" s="695">
        <v>558.846</v>
      </c>
      <c r="AG11" s="695">
        <v>628.82600000000002</v>
      </c>
      <c r="AH11" s="695">
        <v>632</v>
      </c>
      <c r="AI11" s="695">
        <v>653</v>
      </c>
      <c r="AJ11" s="695">
        <v>1280</v>
      </c>
      <c r="AK11" s="695">
        <v>1702</v>
      </c>
      <c r="AL11" s="695">
        <v>1500</v>
      </c>
      <c r="AM11" s="695">
        <v>1497</v>
      </c>
      <c r="AN11" s="695">
        <v>1578</v>
      </c>
      <c r="AO11" s="695">
        <v>1589</v>
      </c>
      <c r="AP11" s="695">
        <v>1734</v>
      </c>
      <c r="AQ11" s="695">
        <v>1467.9280000000001</v>
      </c>
      <c r="AR11" s="695">
        <v>1106.7449999999999</v>
      </c>
      <c r="AS11" s="695">
        <v>733.41</v>
      </c>
      <c r="AT11" s="695">
        <v>869.84</v>
      </c>
      <c r="AU11" s="695">
        <v>1603.8150000000001</v>
      </c>
      <c r="AV11" s="695">
        <v>1760.1579999999999</v>
      </c>
      <c r="AW11" s="695">
        <v>1651.7639999999999</v>
      </c>
      <c r="AX11" s="695">
        <v>1299.4829999999999</v>
      </c>
      <c r="AY11" s="695">
        <v>1101.827</v>
      </c>
      <c r="AZ11" s="695">
        <v>587.298</v>
      </c>
      <c r="BA11" s="695">
        <v>0</v>
      </c>
      <c r="BB11" s="695">
        <v>0</v>
      </c>
      <c r="BC11" s="695">
        <v>0</v>
      </c>
      <c r="BD11" s="695">
        <v>0</v>
      </c>
      <c r="BE11" s="695">
        <v>0</v>
      </c>
      <c r="BF11" s="695">
        <v>0</v>
      </c>
      <c r="BG11" s="695">
        <v>0</v>
      </c>
      <c r="BH11" s="695">
        <v>0</v>
      </c>
      <c r="BI11" s="695">
        <v>0</v>
      </c>
      <c r="BJ11" s="695">
        <v>0</v>
      </c>
      <c r="BK11" s="695">
        <v>0</v>
      </c>
      <c r="BL11" s="695">
        <v>0</v>
      </c>
      <c r="BM11" s="695">
        <v>0</v>
      </c>
      <c r="BN11" s="695">
        <v>0</v>
      </c>
      <c r="BO11" s="695">
        <v>0</v>
      </c>
      <c r="BP11" s="695">
        <v>0</v>
      </c>
      <c r="BQ11" s="695">
        <v>0</v>
      </c>
      <c r="BR11" s="695">
        <v>0</v>
      </c>
      <c r="BS11" s="695">
        <v>0</v>
      </c>
      <c r="BT11" s="695">
        <v>0</v>
      </c>
      <c r="BU11" s="695">
        <v>0</v>
      </c>
      <c r="BV11" s="695">
        <v>0</v>
      </c>
      <c r="BW11" s="695">
        <v>0</v>
      </c>
      <c r="BX11" s="695">
        <v>0</v>
      </c>
      <c r="BY11" s="695">
        <v>0</v>
      </c>
      <c r="BZ11" s="695">
        <v>0</v>
      </c>
      <c r="CA11" s="695">
        <v>0</v>
      </c>
      <c r="CB11" s="695">
        <v>0</v>
      </c>
      <c r="CC11" s="695">
        <v>0</v>
      </c>
      <c r="CD11" s="695">
        <v>0</v>
      </c>
      <c r="CE11" s="695">
        <v>0</v>
      </c>
      <c r="CF11" s="695">
        <v>0</v>
      </c>
      <c r="CG11" s="696">
        <v>0</v>
      </c>
    </row>
    <row r="12" spans="1:85" s="702" customFormat="1" ht="30" customHeight="1" thickBot="1" x14ac:dyDescent="0.3">
      <c r="A12" s="697"/>
      <c r="B12" s="35" t="s">
        <v>939</v>
      </c>
      <c r="C12" s="698"/>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699"/>
      <c r="AJ12" s="699"/>
      <c r="AK12" s="699"/>
      <c r="AL12" s="699"/>
      <c r="AM12" s="699"/>
      <c r="AN12" s="699"/>
      <c r="AO12" s="699"/>
      <c r="AP12" s="699"/>
      <c r="AQ12" s="699"/>
      <c r="AR12" s="699"/>
      <c r="AS12" s="699"/>
      <c r="AT12" s="699"/>
      <c r="AU12" s="699"/>
      <c r="AV12" s="699"/>
      <c r="AW12" s="699"/>
      <c r="AX12" s="699"/>
      <c r="AY12" s="699"/>
      <c r="AZ12" s="699"/>
      <c r="BA12" s="699"/>
      <c r="BB12" s="699"/>
      <c r="BC12" s="699"/>
      <c r="BD12" s="699"/>
      <c r="BE12" s="699"/>
      <c r="BF12" s="699"/>
      <c r="BG12" s="699"/>
      <c r="BH12" s="699"/>
      <c r="BI12" s="699"/>
      <c r="BJ12" s="699"/>
      <c r="BK12" s="699"/>
      <c r="BL12" s="699"/>
      <c r="BM12" s="699"/>
      <c r="BN12" s="700"/>
      <c r="BO12" s="700"/>
      <c r="BP12" s="700"/>
      <c r="BQ12" s="700">
        <v>5.0737465744051846</v>
      </c>
      <c r="BR12" s="700">
        <v>50.640972586505463</v>
      </c>
      <c r="BS12" s="700">
        <v>457.10933584295026</v>
      </c>
      <c r="BT12" s="700">
        <v>893.36719655631623</v>
      </c>
      <c r="BU12" s="700">
        <v>1325.6919651950693</v>
      </c>
      <c r="BV12" s="700">
        <v>1964.7760253135691</v>
      </c>
      <c r="BW12" s="700">
        <v>6751.0503691132781</v>
      </c>
      <c r="BX12" s="700">
        <v>16599.353591965926</v>
      </c>
      <c r="BY12" s="700">
        <v>13120.794226531378</v>
      </c>
      <c r="BZ12" s="700">
        <v>9031.0381531978492</v>
      </c>
      <c r="CA12" s="700">
        <v>11322.864192730704</v>
      </c>
      <c r="CB12" s="700">
        <v>14417.415478618655</v>
      </c>
      <c r="CC12" s="700">
        <v>15049.358720275653</v>
      </c>
      <c r="CD12" s="700">
        <v>15332.693740009807</v>
      </c>
      <c r="CE12" s="700">
        <v>15320.13306526405</v>
      </c>
      <c r="CF12" s="700">
        <v>15178.880640982277</v>
      </c>
      <c r="CG12" s="701">
        <v>15537.369439302431</v>
      </c>
    </row>
    <row r="13" spans="1:85" x14ac:dyDescent="0.35">
      <c r="A13" s="460"/>
      <c r="B13" s="176" t="s">
        <v>940</v>
      </c>
      <c r="C13" s="439"/>
      <c r="D13" s="40" t="s">
        <v>274</v>
      </c>
      <c r="E13" s="40" t="s">
        <v>275</v>
      </c>
      <c r="F13" s="40" t="s">
        <v>276</v>
      </c>
      <c r="G13" s="40" t="s">
        <v>277</v>
      </c>
      <c r="H13" s="40" t="s">
        <v>278</v>
      </c>
      <c r="I13" s="40" t="s">
        <v>279</v>
      </c>
      <c r="J13" s="40" t="s">
        <v>280</v>
      </c>
      <c r="K13" s="40" t="s">
        <v>281</v>
      </c>
      <c r="L13" s="40" t="s">
        <v>282</v>
      </c>
      <c r="M13" s="40" t="s">
        <v>283</v>
      </c>
      <c r="N13" s="40" t="s">
        <v>284</v>
      </c>
      <c r="O13" s="40" t="s">
        <v>285</v>
      </c>
      <c r="P13" s="40" t="s">
        <v>286</v>
      </c>
      <c r="Q13" s="40" t="s">
        <v>287</v>
      </c>
      <c r="R13" s="40" t="s">
        <v>288</v>
      </c>
      <c r="S13" s="40" t="s">
        <v>289</v>
      </c>
      <c r="T13" s="40" t="s">
        <v>290</v>
      </c>
      <c r="U13" s="40" t="s">
        <v>291</v>
      </c>
      <c r="V13" s="40" t="s">
        <v>292</v>
      </c>
      <c r="W13" s="40" t="s">
        <v>293</v>
      </c>
      <c r="X13" s="40" t="s">
        <v>294</v>
      </c>
      <c r="Y13" s="40" t="s">
        <v>295</v>
      </c>
      <c r="Z13" s="40" t="s">
        <v>296</v>
      </c>
      <c r="AA13" s="40" t="s">
        <v>297</v>
      </c>
      <c r="AB13" s="40" t="s">
        <v>298</v>
      </c>
      <c r="AC13" s="40" t="s">
        <v>299</v>
      </c>
      <c r="AD13" s="40" t="s">
        <v>300</v>
      </c>
      <c r="AE13" s="40" t="s">
        <v>301</v>
      </c>
      <c r="AF13" s="40" t="s">
        <v>302</v>
      </c>
      <c r="AG13" s="40" t="s">
        <v>303</v>
      </c>
      <c r="AH13" s="40" t="s">
        <v>304</v>
      </c>
      <c r="AI13" s="40" t="s">
        <v>305</v>
      </c>
      <c r="AJ13" s="40" t="s">
        <v>306</v>
      </c>
      <c r="AK13" s="40" t="s">
        <v>307</v>
      </c>
      <c r="AL13" s="40" t="s">
        <v>308</v>
      </c>
      <c r="AM13" s="40" t="s">
        <v>309</v>
      </c>
      <c r="AN13" s="40" t="s">
        <v>310</v>
      </c>
      <c r="AO13" s="40" t="s">
        <v>311</v>
      </c>
      <c r="AP13" s="40" t="s">
        <v>312</v>
      </c>
      <c r="AQ13" s="40" t="s">
        <v>313</v>
      </c>
      <c r="AR13" s="40" t="s">
        <v>314</v>
      </c>
      <c r="AS13" s="40" t="s">
        <v>315</v>
      </c>
      <c r="AT13" s="40" t="s">
        <v>316</v>
      </c>
      <c r="AU13" s="40" t="s">
        <v>317</v>
      </c>
      <c r="AV13" s="40" t="s">
        <v>318</v>
      </c>
      <c r="AW13" s="40" t="s">
        <v>319</v>
      </c>
      <c r="AX13" s="40" t="s">
        <v>320</v>
      </c>
      <c r="AY13" s="40" t="s">
        <v>211</v>
      </c>
      <c r="AZ13" s="40" t="s">
        <v>212</v>
      </c>
      <c r="BA13" s="40" t="s">
        <v>213</v>
      </c>
      <c r="BB13" s="40" t="s">
        <v>214</v>
      </c>
      <c r="BC13" s="40" t="s">
        <v>215</v>
      </c>
      <c r="BD13" s="40" t="s">
        <v>216</v>
      </c>
      <c r="BE13" s="40" t="s">
        <v>217</v>
      </c>
      <c r="BF13" s="40" t="s">
        <v>218</v>
      </c>
      <c r="BG13" s="40" t="s">
        <v>219</v>
      </c>
      <c r="BH13" s="40" t="s">
        <v>220</v>
      </c>
      <c r="BI13" s="40" t="s">
        <v>221</v>
      </c>
      <c r="BJ13" s="40" t="s">
        <v>222</v>
      </c>
      <c r="BK13" s="40" t="s">
        <v>223</v>
      </c>
      <c r="BL13" s="40" t="s">
        <v>224</v>
      </c>
      <c r="BM13" s="40" t="s">
        <v>225</v>
      </c>
      <c r="BN13" s="40" t="s">
        <v>226</v>
      </c>
      <c r="BO13" s="40" t="s">
        <v>227</v>
      </c>
      <c r="BP13" s="40" t="s">
        <v>228</v>
      </c>
      <c r="BQ13" s="40" t="s">
        <v>229</v>
      </c>
      <c r="BR13" s="40" t="s">
        <v>230</v>
      </c>
      <c r="BS13" s="40" t="s">
        <v>231</v>
      </c>
      <c r="BT13" s="40" t="s">
        <v>232</v>
      </c>
      <c r="BU13" s="40" t="s">
        <v>233</v>
      </c>
      <c r="BV13" s="40" t="s">
        <v>234</v>
      </c>
      <c r="BW13" s="40" t="s">
        <v>235</v>
      </c>
      <c r="BX13" s="40" t="s">
        <v>236</v>
      </c>
      <c r="BY13" s="40" t="s">
        <v>237</v>
      </c>
      <c r="BZ13" s="40" t="s">
        <v>238</v>
      </c>
      <c r="CA13" s="40" t="s">
        <v>239</v>
      </c>
      <c r="CB13" s="40" t="s">
        <v>240</v>
      </c>
      <c r="CC13" s="40" t="s">
        <v>241</v>
      </c>
      <c r="CD13" s="40" t="s">
        <v>242</v>
      </c>
      <c r="CE13" s="40" t="s">
        <v>243</v>
      </c>
      <c r="CF13" s="40" t="s">
        <v>244</v>
      </c>
      <c r="CG13" s="41" t="s">
        <v>245</v>
      </c>
    </row>
    <row r="14" spans="1:85" x14ac:dyDescent="0.35">
      <c r="A14" s="460"/>
      <c r="B14" s="463" t="s">
        <v>438</v>
      </c>
      <c r="C14" s="478"/>
      <c r="D14" s="284" t="s">
        <v>247</v>
      </c>
      <c r="E14" s="284" t="s">
        <v>247</v>
      </c>
      <c r="F14" s="284" t="s">
        <v>247</v>
      </c>
      <c r="G14" s="284" t="s">
        <v>247</v>
      </c>
      <c r="H14" s="284" t="s">
        <v>247</v>
      </c>
      <c r="I14" s="284" t="s">
        <v>247</v>
      </c>
      <c r="J14" s="284" t="s">
        <v>247</v>
      </c>
      <c r="K14" s="284" t="s">
        <v>247</v>
      </c>
      <c r="L14" s="284" t="s">
        <v>247</v>
      </c>
      <c r="M14" s="284" t="s">
        <v>247</v>
      </c>
      <c r="N14" s="284" t="s">
        <v>247</v>
      </c>
      <c r="O14" s="284" t="s">
        <v>247</v>
      </c>
      <c r="P14" s="284" t="s">
        <v>247</v>
      </c>
      <c r="Q14" s="284" t="s">
        <v>247</v>
      </c>
      <c r="R14" s="284" t="s">
        <v>247</v>
      </c>
      <c r="S14" s="284" t="s">
        <v>247</v>
      </c>
      <c r="T14" s="284" t="s">
        <v>247</v>
      </c>
      <c r="U14" s="284" t="s">
        <v>247</v>
      </c>
      <c r="V14" s="284" t="s">
        <v>247</v>
      </c>
      <c r="W14" s="284" t="s">
        <v>247</v>
      </c>
      <c r="X14" s="284" t="s">
        <v>247</v>
      </c>
      <c r="Y14" s="284" t="s">
        <v>247</v>
      </c>
      <c r="Z14" s="284" t="s">
        <v>247</v>
      </c>
      <c r="AA14" s="284" t="s">
        <v>247</v>
      </c>
      <c r="AB14" s="284" t="s">
        <v>247</v>
      </c>
      <c r="AC14" s="284" t="s">
        <v>247</v>
      </c>
      <c r="AD14" s="284" t="s">
        <v>247</v>
      </c>
      <c r="AE14" s="284" t="s">
        <v>247</v>
      </c>
      <c r="AF14" s="284" t="s">
        <v>247</v>
      </c>
      <c r="AG14" s="284" t="s">
        <v>247</v>
      </c>
      <c r="AH14" s="284" t="s">
        <v>247</v>
      </c>
      <c r="AI14" s="284" t="s">
        <v>247</v>
      </c>
      <c r="AJ14" s="284" t="s">
        <v>247</v>
      </c>
      <c r="AK14" s="284" t="s">
        <v>247</v>
      </c>
      <c r="AL14" s="284" t="s">
        <v>247</v>
      </c>
      <c r="AM14" s="284" t="s">
        <v>247</v>
      </c>
      <c r="AN14" s="284" t="s">
        <v>247</v>
      </c>
      <c r="AO14" s="284" t="s">
        <v>247</v>
      </c>
      <c r="AP14" s="284" t="s">
        <v>247</v>
      </c>
      <c r="AQ14" s="284" t="s">
        <v>247</v>
      </c>
      <c r="AR14" s="284" t="s">
        <v>247</v>
      </c>
      <c r="AS14" s="284" t="s">
        <v>247</v>
      </c>
      <c r="AT14" s="284" t="s">
        <v>247</v>
      </c>
      <c r="AU14" s="284" t="s">
        <v>247</v>
      </c>
      <c r="AV14" s="284" t="s">
        <v>247</v>
      </c>
      <c r="AW14" s="284" t="s">
        <v>247</v>
      </c>
      <c r="AX14" s="284" t="s">
        <v>247</v>
      </c>
      <c r="AY14" s="284" t="s">
        <v>247</v>
      </c>
      <c r="AZ14" s="284" t="s">
        <v>247</v>
      </c>
      <c r="BA14" s="284" t="s">
        <v>247</v>
      </c>
      <c r="BB14" s="284" t="s">
        <v>247</v>
      </c>
      <c r="BC14" s="284" t="s">
        <v>247</v>
      </c>
      <c r="BD14" s="284" t="s">
        <v>247</v>
      </c>
      <c r="BE14" s="284" t="s">
        <v>247</v>
      </c>
      <c r="BF14" s="284" t="s">
        <v>247</v>
      </c>
      <c r="BG14" s="284" t="s">
        <v>247</v>
      </c>
      <c r="BH14" s="284" t="s">
        <v>247</v>
      </c>
      <c r="BI14" s="284" t="s">
        <v>247</v>
      </c>
      <c r="BJ14" s="284" t="s">
        <v>247</v>
      </c>
      <c r="BK14" s="284" t="s">
        <v>247</v>
      </c>
      <c r="BL14" s="284" t="s">
        <v>247</v>
      </c>
      <c r="BM14" s="284" t="s">
        <v>247</v>
      </c>
      <c r="BN14" s="284" t="s">
        <v>247</v>
      </c>
      <c r="BO14" s="284" t="s">
        <v>247</v>
      </c>
      <c r="BP14" s="284" t="s">
        <v>247</v>
      </c>
      <c r="BQ14" s="284" t="s">
        <v>247</v>
      </c>
      <c r="BR14" s="284" t="s">
        <v>247</v>
      </c>
      <c r="BS14" s="284" t="s">
        <v>247</v>
      </c>
      <c r="BT14" s="284" t="s">
        <v>247</v>
      </c>
      <c r="BU14" s="284" t="s">
        <v>247</v>
      </c>
      <c r="BV14" s="284" t="s">
        <v>247</v>
      </c>
      <c r="BW14" s="284" t="s">
        <v>247</v>
      </c>
      <c r="BX14" s="284" t="s">
        <v>247</v>
      </c>
      <c r="BY14" s="284" t="s">
        <v>247</v>
      </c>
      <c r="BZ14" s="284" t="s">
        <v>247</v>
      </c>
      <c r="CA14" s="284" t="s">
        <v>247</v>
      </c>
      <c r="CB14" s="284" t="s">
        <v>248</v>
      </c>
      <c r="CC14" s="284" t="s">
        <v>248</v>
      </c>
      <c r="CD14" s="284" t="s">
        <v>248</v>
      </c>
      <c r="CE14" s="284" t="s">
        <v>248</v>
      </c>
      <c r="CF14" s="284" t="s">
        <v>248</v>
      </c>
      <c r="CG14" s="285" t="s">
        <v>248</v>
      </c>
    </row>
    <row r="15" spans="1:85" s="252" customFormat="1" ht="24" customHeight="1" x14ac:dyDescent="0.35">
      <c r="A15" s="703"/>
      <c r="B15" s="107" t="s">
        <v>260</v>
      </c>
      <c r="C15" s="479"/>
      <c r="D15" s="272">
        <f t="shared" ref="D15:AI15" si="6">SUM(D17,D16,D22,D23)</f>
        <v>628.42053322426455</v>
      </c>
      <c r="E15" s="272">
        <f t="shared" si="6"/>
        <v>773.94949881304149</v>
      </c>
      <c r="F15" s="272">
        <f t="shared" si="6"/>
        <v>668.55393698281034</v>
      </c>
      <c r="G15" s="272">
        <f t="shared" si="6"/>
        <v>542.35097454701759</v>
      </c>
      <c r="H15" s="272">
        <f t="shared" si="6"/>
        <v>900.25375729989196</v>
      </c>
      <c r="I15" s="272">
        <f t="shared" si="6"/>
        <v>730.51355755312568</v>
      </c>
      <c r="J15" s="272">
        <f t="shared" si="6"/>
        <v>506.29196380686449</v>
      </c>
      <c r="K15" s="272">
        <f t="shared" si="6"/>
        <v>486.8191959681389</v>
      </c>
      <c r="L15" s="272">
        <f t="shared" si="6"/>
        <v>610.18979638062012</v>
      </c>
      <c r="M15" s="272">
        <f t="shared" si="6"/>
        <v>708.91944339013173</v>
      </c>
      <c r="N15" s="272">
        <f t="shared" si="6"/>
        <v>1346.1028757525287</v>
      </c>
      <c r="O15" s="272">
        <f t="shared" si="6"/>
        <v>1135.8396686415956</v>
      </c>
      <c r="P15" s="272">
        <f t="shared" si="6"/>
        <v>802.62588668859121</v>
      </c>
      <c r="Q15" s="272">
        <f t="shared" si="6"/>
        <v>930.58556082384962</v>
      </c>
      <c r="R15" s="272">
        <f t="shared" si="6"/>
        <v>1603.4885774561624</v>
      </c>
      <c r="S15" s="272">
        <f t="shared" si="6"/>
        <v>1579.4710965995973</v>
      </c>
      <c r="T15" s="272">
        <f t="shared" si="6"/>
        <v>1048.4996594105592</v>
      </c>
      <c r="U15" s="272">
        <f t="shared" si="6"/>
        <v>1090.1057398521496</v>
      </c>
      <c r="V15" s="272">
        <f t="shared" si="6"/>
        <v>1650.966233564691</v>
      </c>
      <c r="W15" s="272">
        <f t="shared" si="6"/>
        <v>2497.6939299881892</v>
      </c>
      <c r="X15" s="272">
        <f t="shared" si="6"/>
        <v>2404.7085893641379</v>
      </c>
      <c r="Y15" s="272">
        <f t="shared" si="6"/>
        <v>2318.6535618487319</v>
      </c>
      <c r="Z15" s="272">
        <f t="shared" si="6"/>
        <v>2497.2265562671041</v>
      </c>
      <c r="AA15" s="272">
        <f t="shared" si="6"/>
        <v>3695.4908110413589</v>
      </c>
      <c r="AB15" s="272">
        <f t="shared" si="6"/>
        <v>2974.8249248452785</v>
      </c>
      <c r="AC15" s="272">
        <f t="shared" si="6"/>
        <v>2276.6635945658027</v>
      </c>
      <c r="AD15" s="272">
        <f t="shared" si="6"/>
        <v>2327.108957794057</v>
      </c>
      <c r="AE15" s="272">
        <f t="shared" si="6"/>
        <v>3968.0553310060045</v>
      </c>
      <c r="AF15" s="272">
        <f t="shared" si="6"/>
        <v>4282.7596184068407</v>
      </c>
      <c r="AG15" s="272">
        <f t="shared" si="6"/>
        <v>4236.8143375530381</v>
      </c>
      <c r="AH15" s="272">
        <f t="shared" si="6"/>
        <v>6946.0542670722452</v>
      </c>
      <c r="AI15" s="272">
        <f t="shared" si="6"/>
        <v>6093.4217021386548</v>
      </c>
      <c r="AJ15" s="272">
        <f t="shared" ref="AJ15:BO15" si="7">SUM(AJ17,AJ16,AJ22,AJ23)</f>
        <v>9023.9345084866382</v>
      </c>
      <c r="AK15" s="272">
        <f t="shared" si="7"/>
        <v>12651.299854969038</v>
      </c>
      <c r="AL15" s="272">
        <f t="shared" si="7"/>
        <v>14909.483627448244</v>
      </c>
      <c r="AM15" s="272">
        <f t="shared" si="7"/>
        <v>16636.158815443188</v>
      </c>
      <c r="AN15" s="272">
        <f t="shared" si="7"/>
        <v>17549.508221990938</v>
      </c>
      <c r="AO15" s="272">
        <f t="shared" si="7"/>
        <v>18195.690201830013</v>
      </c>
      <c r="AP15" s="272">
        <f t="shared" si="7"/>
        <v>18291.845187747618</v>
      </c>
      <c r="AQ15" s="272">
        <f t="shared" si="7"/>
        <v>15527.891739615767</v>
      </c>
      <c r="AR15" s="272">
        <f t="shared" si="7"/>
        <v>11068.78271249018</v>
      </c>
      <c r="AS15" s="272">
        <f t="shared" si="7"/>
        <v>8299.786506469216</v>
      </c>
      <c r="AT15" s="272">
        <f t="shared" si="7"/>
        <v>8671.6440486282263</v>
      </c>
      <c r="AU15" s="272">
        <f t="shared" si="7"/>
        <v>12457.174480255402</v>
      </c>
      <c r="AV15" s="272">
        <f t="shared" si="7"/>
        <v>14911.979391268282</v>
      </c>
      <c r="AW15" s="272">
        <f t="shared" si="7"/>
        <v>15005.519726828363</v>
      </c>
      <c r="AX15" s="272">
        <f t="shared" si="7"/>
        <v>12950.654272501233</v>
      </c>
      <c r="AY15" s="272">
        <f t="shared" si="7"/>
        <v>11473.128625855123</v>
      </c>
      <c r="AZ15" s="272">
        <f t="shared" si="7"/>
        <v>9574.6861159998298</v>
      </c>
      <c r="BA15" s="272">
        <f t="shared" si="7"/>
        <v>7292.7718857290674</v>
      </c>
      <c r="BB15" s="272">
        <f t="shared" si="7"/>
        <v>6573.0915654709006</v>
      </c>
      <c r="BC15" s="272">
        <f t="shared" si="7"/>
        <v>5935.6547581626437</v>
      </c>
      <c r="BD15" s="272">
        <f t="shared" si="7"/>
        <v>5204.4870245201573</v>
      </c>
      <c r="BE15" s="272">
        <f t="shared" si="7"/>
        <v>4624.3486072306077</v>
      </c>
      <c r="BF15" s="272">
        <f t="shared" si="7"/>
        <v>4555.1547725570108</v>
      </c>
      <c r="BG15" s="272">
        <f t="shared" si="7"/>
        <v>4344.1705662704217</v>
      </c>
      <c r="BH15" s="272">
        <f t="shared" si="7"/>
        <v>3633.2891842820632</v>
      </c>
      <c r="BI15" s="272">
        <f t="shared" si="7"/>
        <v>3707.9214259962728</v>
      </c>
      <c r="BJ15" s="272">
        <f t="shared" si="7"/>
        <v>3811.6896537253301</v>
      </c>
      <c r="BK15" s="272">
        <f t="shared" si="7"/>
        <v>3418.9737009041214</v>
      </c>
      <c r="BL15" s="272">
        <f t="shared" si="7"/>
        <v>4205.4684987713281</v>
      </c>
      <c r="BM15" s="272">
        <f t="shared" si="7"/>
        <v>6803.6511460292604</v>
      </c>
      <c r="BN15" s="272">
        <f t="shared" si="7"/>
        <v>6377.1283065158932</v>
      </c>
      <c r="BO15" s="272">
        <f t="shared" si="7"/>
        <v>6911.3937615606428</v>
      </c>
      <c r="BP15" s="272">
        <f t="shared" ref="BP15:CG15" si="8">SUM(BP17,BP16,BP22,BP23)</f>
        <v>7110.4713111198644</v>
      </c>
      <c r="BQ15" s="272">
        <f t="shared" si="8"/>
        <v>5861.3719779682069</v>
      </c>
      <c r="BR15" s="272">
        <f t="shared" si="8"/>
        <v>4154.1074647780461</v>
      </c>
      <c r="BS15" s="272">
        <f t="shared" si="8"/>
        <v>3667.7176635818996</v>
      </c>
      <c r="BT15" s="272">
        <f t="shared" si="8"/>
        <v>3584.4080163764738</v>
      </c>
      <c r="BU15" s="272">
        <f t="shared" si="8"/>
        <v>3814.1640199330755</v>
      </c>
      <c r="BV15" s="272">
        <f t="shared" si="8"/>
        <v>4073.6248348618983</v>
      </c>
      <c r="BW15" s="272">
        <f t="shared" si="8"/>
        <v>9101.9660788539495</v>
      </c>
      <c r="BX15" s="272">
        <f t="shared" si="8"/>
        <v>20419.952293948951</v>
      </c>
      <c r="BY15" s="272">
        <f t="shared" si="8"/>
        <v>15843.506350304733</v>
      </c>
      <c r="BZ15" s="272">
        <f t="shared" si="8"/>
        <v>10175.302089083081</v>
      </c>
      <c r="CA15" s="272">
        <f t="shared" si="8"/>
        <v>11912.477423073275</v>
      </c>
      <c r="CB15" s="272">
        <f t="shared" si="8"/>
        <v>14725.238525577453</v>
      </c>
      <c r="CC15" s="272">
        <f t="shared" si="8"/>
        <v>14913.912997177156</v>
      </c>
      <c r="CD15" s="272">
        <f t="shared" si="8"/>
        <v>14900.850865964774</v>
      </c>
      <c r="CE15" s="272">
        <f t="shared" si="8"/>
        <v>14606.55482241294</v>
      </c>
      <c r="CF15" s="272">
        <f t="shared" si="8"/>
        <v>14200.90274609474</v>
      </c>
      <c r="CG15" s="253">
        <f t="shared" si="8"/>
        <v>14257.302956269417</v>
      </c>
    </row>
    <row r="16" spans="1:85" ht="26.25" customHeight="1" x14ac:dyDescent="0.35">
      <c r="A16" s="454"/>
      <c r="B16" s="62" t="s">
        <v>937</v>
      </c>
      <c r="C16" s="251"/>
      <c r="D16" s="197">
        <v>0</v>
      </c>
      <c r="E16" s="197">
        <v>0</v>
      </c>
      <c r="F16" s="197">
        <v>0</v>
      </c>
      <c r="G16" s="197">
        <v>0</v>
      </c>
      <c r="H16" s="197">
        <v>0</v>
      </c>
      <c r="I16" s="197">
        <v>0</v>
      </c>
      <c r="J16" s="197">
        <v>0</v>
      </c>
      <c r="K16" s="197">
        <v>0</v>
      </c>
      <c r="L16" s="197">
        <v>0</v>
      </c>
      <c r="M16" s="197">
        <v>0</v>
      </c>
      <c r="N16" s="197">
        <v>0</v>
      </c>
      <c r="O16" s="197">
        <v>0</v>
      </c>
      <c r="P16" s="197">
        <v>0</v>
      </c>
      <c r="Q16" s="197">
        <v>0</v>
      </c>
      <c r="R16" s="197">
        <v>0</v>
      </c>
      <c r="S16" s="197">
        <v>0</v>
      </c>
      <c r="T16" s="197">
        <v>0</v>
      </c>
      <c r="U16" s="197">
        <v>0</v>
      </c>
      <c r="V16" s="197">
        <v>0</v>
      </c>
      <c r="W16" s="197">
        <v>0</v>
      </c>
      <c r="X16" s="197">
        <v>0</v>
      </c>
      <c r="Y16" s="197">
        <v>0</v>
      </c>
      <c r="Z16" s="197">
        <v>0</v>
      </c>
      <c r="AA16" s="197">
        <v>0</v>
      </c>
      <c r="AB16" s="197">
        <v>0</v>
      </c>
      <c r="AC16" s="197">
        <v>0</v>
      </c>
      <c r="AD16" s="197">
        <v>0</v>
      </c>
      <c r="AE16" s="197">
        <v>0</v>
      </c>
      <c r="AF16" s="197">
        <v>0</v>
      </c>
      <c r="AG16" s="197">
        <v>0</v>
      </c>
      <c r="AH16" s="197">
        <v>3118.760198380302</v>
      </c>
      <c r="AI16" s="197">
        <v>2709.9145835191466</v>
      </c>
      <c r="AJ16" s="197">
        <v>3454.6788812624836</v>
      </c>
      <c r="AK16" s="197">
        <v>5951.7838709871021</v>
      </c>
      <c r="AL16" s="197">
        <v>9410.5346623210335</v>
      </c>
      <c r="AM16" s="197">
        <v>11397.553483781754</v>
      </c>
      <c r="AN16" s="197">
        <v>12332.265574232517</v>
      </c>
      <c r="AO16" s="197">
        <v>13213.275635104545</v>
      </c>
      <c r="AP16" s="197">
        <v>13066.464700835861</v>
      </c>
      <c r="AQ16" s="197">
        <v>11347.783902954308</v>
      </c>
      <c r="AR16" s="197">
        <v>8118.1390859825442</v>
      </c>
      <c r="AS16" s="197">
        <v>6490.5104605326069</v>
      </c>
      <c r="AT16" s="197">
        <v>6692.0342472261445</v>
      </c>
      <c r="AU16" s="197">
        <v>9014.7830034335493</v>
      </c>
      <c r="AV16" s="197">
        <v>11235.433806848383</v>
      </c>
      <c r="AW16" s="197">
        <v>11651.023997087243</v>
      </c>
      <c r="AX16" s="197">
        <v>10354.557211237407</v>
      </c>
      <c r="AY16" s="197">
        <v>9339.4962186236426</v>
      </c>
      <c r="AZ16" s="197">
        <v>4418.1745170335153</v>
      </c>
      <c r="BA16" s="197">
        <v>0</v>
      </c>
      <c r="BB16" s="197">
        <v>0</v>
      </c>
      <c r="BC16" s="197">
        <v>0</v>
      </c>
      <c r="BD16" s="197">
        <v>0</v>
      </c>
      <c r="BE16" s="197">
        <v>0</v>
      </c>
      <c r="BF16" s="197">
        <v>0</v>
      </c>
      <c r="BG16" s="197">
        <v>0</v>
      </c>
      <c r="BH16" s="197">
        <v>0</v>
      </c>
      <c r="BI16" s="197">
        <v>0</v>
      </c>
      <c r="BJ16" s="197">
        <v>0</v>
      </c>
      <c r="BK16" s="197">
        <v>0</v>
      </c>
      <c r="BL16" s="197">
        <v>0</v>
      </c>
      <c r="BM16" s="197">
        <v>0</v>
      </c>
      <c r="BN16" s="197">
        <v>0</v>
      </c>
      <c r="BO16" s="197">
        <v>0</v>
      </c>
      <c r="BP16" s="197">
        <v>0</v>
      </c>
      <c r="BQ16" s="197">
        <v>0</v>
      </c>
      <c r="BR16" s="197">
        <v>0</v>
      </c>
      <c r="BS16" s="197">
        <v>0</v>
      </c>
      <c r="BT16" s="197">
        <v>0</v>
      </c>
      <c r="BU16" s="197">
        <v>0</v>
      </c>
      <c r="BV16" s="197">
        <v>0</v>
      </c>
      <c r="BW16" s="197">
        <v>0</v>
      </c>
      <c r="BX16" s="197">
        <v>0</v>
      </c>
      <c r="BY16" s="197">
        <v>0</v>
      </c>
      <c r="BZ16" s="197">
        <v>0</v>
      </c>
      <c r="CA16" s="197">
        <v>0</v>
      </c>
      <c r="CB16" s="197">
        <v>0</v>
      </c>
      <c r="CC16" s="197">
        <v>0</v>
      </c>
      <c r="CD16" s="197">
        <v>0</v>
      </c>
      <c r="CE16" s="197">
        <v>0</v>
      </c>
      <c r="CF16" s="197">
        <v>0</v>
      </c>
      <c r="CG16" s="223">
        <v>0</v>
      </c>
    </row>
    <row r="17" spans="1:85" ht="26.25" customHeight="1" x14ac:dyDescent="0.35">
      <c r="A17" s="454"/>
      <c r="B17" s="62" t="s">
        <v>938</v>
      </c>
      <c r="C17" s="42"/>
      <c r="D17" s="197">
        <f t="shared" ref="D17:AI17" si="9">SUM(D18,D19)</f>
        <v>0</v>
      </c>
      <c r="E17" s="197">
        <f t="shared" si="9"/>
        <v>0</v>
      </c>
      <c r="F17" s="197">
        <f t="shared" si="9"/>
        <v>0</v>
      </c>
      <c r="G17" s="197">
        <f t="shared" si="9"/>
        <v>0</v>
      </c>
      <c r="H17" s="197">
        <f t="shared" si="9"/>
        <v>0</v>
      </c>
      <c r="I17" s="197">
        <f t="shared" si="9"/>
        <v>0</v>
      </c>
      <c r="J17" s="197">
        <f t="shared" si="9"/>
        <v>0</v>
      </c>
      <c r="K17" s="197">
        <f t="shared" si="9"/>
        <v>0</v>
      </c>
      <c r="L17" s="197">
        <f t="shared" si="9"/>
        <v>0</v>
      </c>
      <c r="M17" s="197">
        <f t="shared" si="9"/>
        <v>0</v>
      </c>
      <c r="N17" s="197">
        <f t="shared" si="9"/>
        <v>0</v>
      </c>
      <c r="O17" s="197">
        <f t="shared" si="9"/>
        <v>0</v>
      </c>
      <c r="P17" s="197">
        <f t="shared" si="9"/>
        <v>0</v>
      </c>
      <c r="Q17" s="197">
        <f t="shared" si="9"/>
        <v>0</v>
      </c>
      <c r="R17" s="197">
        <f t="shared" si="9"/>
        <v>0</v>
      </c>
      <c r="S17" s="197">
        <f t="shared" si="9"/>
        <v>0</v>
      </c>
      <c r="T17" s="197">
        <f t="shared" si="9"/>
        <v>0</v>
      </c>
      <c r="U17" s="197">
        <f t="shared" si="9"/>
        <v>0</v>
      </c>
      <c r="V17" s="197">
        <f t="shared" si="9"/>
        <v>0</v>
      </c>
      <c r="W17" s="197">
        <f t="shared" si="9"/>
        <v>0</v>
      </c>
      <c r="X17" s="197">
        <f t="shared" si="9"/>
        <v>0</v>
      </c>
      <c r="Y17" s="197">
        <f t="shared" si="9"/>
        <v>0</v>
      </c>
      <c r="Z17" s="197">
        <f t="shared" si="9"/>
        <v>0</v>
      </c>
      <c r="AA17" s="197">
        <f t="shared" si="9"/>
        <v>0</v>
      </c>
      <c r="AB17" s="197">
        <f t="shared" si="9"/>
        <v>0</v>
      </c>
      <c r="AC17" s="197">
        <f t="shared" si="9"/>
        <v>0</v>
      </c>
      <c r="AD17" s="197">
        <f t="shared" si="9"/>
        <v>0</v>
      </c>
      <c r="AE17" s="197">
        <f t="shared" si="9"/>
        <v>0</v>
      </c>
      <c r="AF17" s="197">
        <f t="shared" si="9"/>
        <v>0</v>
      </c>
      <c r="AG17" s="197">
        <f t="shared" si="9"/>
        <v>0</v>
      </c>
      <c r="AH17" s="197">
        <f t="shared" si="9"/>
        <v>0</v>
      </c>
      <c r="AI17" s="197">
        <f t="shared" si="9"/>
        <v>0</v>
      </c>
      <c r="AJ17" s="197">
        <f t="shared" ref="AJ17:BO17" si="10">SUM(AJ18,AJ19)</f>
        <v>0</v>
      </c>
      <c r="AK17" s="197">
        <f t="shared" si="10"/>
        <v>0</v>
      </c>
      <c r="AL17" s="197">
        <f t="shared" si="10"/>
        <v>0</v>
      </c>
      <c r="AM17" s="197">
        <f t="shared" si="10"/>
        <v>0</v>
      </c>
      <c r="AN17" s="197">
        <f t="shared" si="10"/>
        <v>0</v>
      </c>
      <c r="AO17" s="197">
        <f t="shared" si="10"/>
        <v>0</v>
      </c>
      <c r="AP17" s="197">
        <f t="shared" si="10"/>
        <v>0</v>
      </c>
      <c r="AQ17" s="197">
        <f t="shared" si="10"/>
        <v>0</v>
      </c>
      <c r="AR17" s="197">
        <f t="shared" si="10"/>
        <v>0</v>
      </c>
      <c r="AS17" s="197">
        <f t="shared" si="10"/>
        <v>0</v>
      </c>
      <c r="AT17" s="197">
        <f t="shared" si="10"/>
        <v>0</v>
      </c>
      <c r="AU17" s="197">
        <f t="shared" si="10"/>
        <v>0</v>
      </c>
      <c r="AV17" s="197">
        <f t="shared" si="10"/>
        <v>0</v>
      </c>
      <c r="AW17" s="197">
        <f t="shared" si="10"/>
        <v>0</v>
      </c>
      <c r="AX17" s="197">
        <f t="shared" si="10"/>
        <v>0</v>
      </c>
      <c r="AY17" s="197">
        <f t="shared" si="10"/>
        <v>0</v>
      </c>
      <c r="AZ17" s="197">
        <f t="shared" si="10"/>
        <v>4056.5603240596793</v>
      </c>
      <c r="BA17" s="197">
        <f t="shared" si="10"/>
        <v>7292.7718857290674</v>
      </c>
      <c r="BB17" s="197">
        <f t="shared" si="10"/>
        <v>6573.0915654709006</v>
      </c>
      <c r="BC17" s="197">
        <f t="shared" si="10"/>
        <v>5935.6547581626437</v>
      </c>
      <c r="BD17" s="197">
        <f t="shared" si="10"/>
        <v>5204.4870245201573</v>
      </c>
      <c r="BE17" s="197">
        <f t="shared" si="10"/>
        <v>4624.3486072306077</v>
      </c>
      <c r="BF17" s="197">
        <f t="shared" si="10"/>
        <v>4555.1547725570108</v>
      </c>
      <c r="BG17" s="197">
        <f t="shared" si="10"/>
        <v>4344.1705662704217</v>
      </c>
      <c r="BH17" s="197">
        <f t="shared" si="10"/>
        <v>3633.2891842820632</v>
      </c>
      <c r="BI17" s="197">
        <f t="shared" si="10"/>
        <v>3707.9214259962728</v>
      </c>
      <c r="BJ17" s="197">
        <f t="shared" si="10"/>
        <v>3811.6896537253301</v>
      </c>
      <c r="BK17" s="197">
        <f t="shared" si="10"/>
        <v>3418.9737009041214</v>
      </c>
      <c r="BL17" s="197">
        <f t="shared" si="10"/>
        <v>4205.4684987713281</v>
      </c>
      <c r="BM17" s="197">
        <f t="shared" si="10"/>
        <v>6803.6511460292604</v>
      </c>
      <c r="BN17" s="197">
        <f t="shared" si="10"/>
        <v>6377.1283065158932</v>
      </c>
      <c r="BO17" s="197">
        <f t="shared" si="10"/>
        <v>6911.3937615606428</v>
      </c>
      <c r="BP17" s="197">
        <f t="shared" ref="BP17:CG17" si="11">SUM(BP18,BP19)</f>
        <v>7110.4713111198644</v>
      </c>
      <c r="BQ17" s="197">
        <f t="shared" si="11"/>
        <v>5854.5245433176442</v>
      </c>
      <c r="BR17" s="197">
        <f t="shared" si="11"/>
        <v>4086.5883668161605</v>
      </c>
      <c r="BS17" s="197">
        <f t="shared" si="11"/>
        <v>3062.6022934105931</v>
      </c>
      <c r="BT17" s="197">
        <f t="shared" si="11"/>
        <v>2427.8998604461785</v>
      </c>
      <c r="BU17" s="197">
        <f t="shared" si="11"/>
        <v>2124.5705381979637</v>
      </c>
      <c r="BV17" s="197">
        <f t="shared" si="11"/>
        <v>1621.1693163479504</v>
      </c>
      <c r="BW17" s="197">
        <f t="shared" si="11"/>
        <v>870.2794261212033</v>
      </c>
      <c r="BX17" s="197">
        <f t="shared" si="11"/>
        <v>1210.7319643171534</v>
      </c>
      <c r="BY17" s="197">
        <f t="shared" si="11"/>
        <v>570.52954787959061</v>
      </c>
      <c r="BZ17" s="197">
        <f t="shared" si="11"/>
        <v>362.37439240259789</v>
      </c>
      <c r="CA17" s="197">
        <f t="shared" si="11"/>
        <v>320.73301541656645</v>
      </c>
      <c r="CB17" s="197">
        <f t="shared" si="11"/>
        <v>307.82304695879873</v>
      </c>
      <c r="CC17" s="197">
        <f t="shared" si="11"/>
        <v>215.25942081065162</v>
      </c>
      <c r="CD17" s="197">
        <f t="shared" si="11"/>
        <v>214.90734923582502</v>
      </c>
      <c r="CE17" s="197">
        <f t="shared" si="11"/>
        <v>214.39093839494709</v>
      </c>
      <c r="CF17" s="197">
        <f t="shared" si="11"/>
        <v>217.02527681794137</v>
      </c>
      <c r="CG17" s="223">
        <f t="shared" si="11"/>
        <v>220.0309944329083</v>
      </c>
    </row>
    <row r="18" spans="1:85" x14ac:dyDescent="0.35">
      <c r="A18" s="454"/>
      <c r="B18" s="201" t="s">
        <v>360</v>
      </c>
      <c r="C18" s="42"/>
      <c r="D18" s="197">
        <v>0</v>
      </c>
      <c r="E18" s="197">
        <v>0</v>
      </c>
      <c r="F18" s="197">
        <v>0</v>
      </c>
      <c r="G18" s="197">
        <v>0</v>
      </c>
      <c r="H18" s="197">
        <v>0</v>
      </c>
      <c r="I18" s="197">
        <v>0</v>
      </c>
      <c r="J18" s="197">
        <v>0</v>
      </c>
      <c r="K18" s="197">
        <v>0</v>
      </c>
      <c r="L18" s="197">
        <v>0</v>
      </c>
      <c r="M18" s="197">
        <v>0</v>
      </c>
      <c r="N18" s="197">
        <v>0</v>
      </c>
      <c r="O18" s="197">
        <v>0</v>
      </c>
      <c r="P18" s="197">
        <v>0</v>
      </c>
      <c r="Q18" s="197">
        <v>0</v>
      </c>
      <c r="R18" s="197">
        <v>0</v>
      </c>
      <c r="S18" s="197">
        <v>0</v>
      </c>
      <c r="T18" s="197">
        <v>0</v>
      </c>
      <c r="U18" s="197">
        <v>0</v>
      </c>
      <c r="V18" s="197">
        <v>0</v>
      </c>
      <c r="W18" s="197">
        <v>0</v>
      </c>
      <c r="X18" s="197">
        <v>0</v>
      </c>
      <c r="Y18" s="197">
        <v>0</v>
      </c>
      <c r="Z18" s="197">
        <v>0</v>
      </c>
      <c r="AA18" s="197">
        <v>0</v>
      </c>
      <c r="AB18" s="197">
        <v>0</v>
      </c>
      <c r="AC18" s="197">
        <v>0</v>
      </c>
      <c r="AD18" s="197">
        <v>0</v>
      </c>
      <c r="AE18" s="197">
        <v>0</v>
      </c>
      <c r="AF18" s="197">
        <v>0</v>
      </c>
      <c r="AG18" s="197">
        <v>0</v>
      </c>
      <c r="AH18" s="197">
        <v>0</v>
      </c>
      <c r="AI18" s="197">
        <v>0</v>
      </c>
      <c r="AJ18" s="197">
        <v>0</v>
      </c>
      <c r="AK18" s="197">
        <v>0</v>
      </c>
      <c r="AL18" s="197">
        <v>0</v>
      </c>
      <c r="AM18" s="197">
        <v>0</v>
      </c>
      <c r="AN18" s="197">
        <v>0</v>
      </c>
      <c r="AO18" s="197">
        <v>0</v>
      </c>
      <c r="AP18" s="197">
        <v>0</v>
      </c>
      <c r="AQ18" s="197">
        <v>0</v>
      </c>
      <c r="AR18" s="197">
        <v>0</v>
      </c>
      <c r="AS18" s="197">
        <v>0</v>
      </c>
      <c r="AT18" s="197">
        <v>0</v>
      </c>
      <c r="AU18" s="197">
        <v>0</v>
      </c>
      <c r="AV18" s="197">
        <v>0</v>
      </c>
      <c r="AW18" s="197">
        <v>0</v>
      </c>
      <c r="AX18" s="197">
        <v>0</v>
      </c>
      <c r="AY18" s="197">
        <v>0</v>
      </c>
      <c r="AZ18" s="197">
        <v>623.12929513064319</v>
      </c>
      <c r="BA18" s="197">
        <v>889.7278126729226</v>
      </c>
      <c r="BB18" s="197">
        <v>876.19961485580177</v>
      </c>
      <c r="BC18" s="197">
        <v>837.02191322658098</v>
      </c>
      <c r="BD18" s="197">
        <v>807.07450977280791</v>
      </c>
      <c r="BE18" s="197">
        <v>833.73006404454634</v>
      </c>
      <c r="BF18" s="197">
        <v>900.31111590401429</v>
      </c>
      <c r="BG18" s="197">
        <v>860.97687605486146</v>
      </c>
      <c r="BH18" s="197">
        <v>733.80976095211827</v>
      </c>
      <c r="BI18" s="197">
        <v>780.09263011852761</v>
      </c>
      <c r="BJ18" s="197">
        <v>746.66153727106291</v>
      </c>
      <c r="BK18" s="197">
        <v>646.77958474773743</v>
      </c>
      <c r="BL18" s="197">
        <v>1071.2302445162657</v>
      </c>
      <c r="BM18" s="197">
        <v>1581.3521738256072</v>
      </c>
      <c r="BN18" s="197">
        <v>1142.0854678702976</v>
      </c>
      <c r="BO18" s="197">
        <v>1050.4073704473608</v>
      </c>
      <c r="BP18" s="197">
        <v>910.96574490059197</v>
      </c>
      <c r="BQ18" s="197">
        <v>710.83713596999496</v>
      </c>
      <c r="BR18" s="197">
        <v>492.2649538959173</v>
      </c>
      <c r="BS18" s="197">
        <v>410.23971430782791</v>
      </c>
      <c r="BT18" s="197">
        <v>342.10880629408905</v>
      </c>
      <c r="BU18" s="197">
        <v>285.82562224608279</v>
      </c>
      <c r="BV18" s="197">
        <v>193.33010490380832</v>
      </c>
      <c r="BW18" s="197">
        <v>135.05371663865262</v>
      </c>
      <c r="BX18" s="197">
        <v>706.92299663175447</v>
      </c>
      <c r="BY18" s="197">
        <v>221.29453419358961</v>
      </c>
      <c r="BZ18" s="197">
        <v>117.7339130141047</v>
      </c>
      <c r="CA18" s="197">
        <v>172.57946955164846</v>
      </c>
      <c r="CB18" s="197">
        <v>219.89271335426994</v>
      </c>
      <c r="CC18" s="197">
        <v>215.4447842366103</v>
      </c>
      <c r="CD18" s="197">
        <v>215.09271791683383</v>
      </c>
      <c r="CE18" s="197">
        <v>214.57695830892251</v>
      </c>
      <c r="CF18" s="197">
        <v>217.21191320233299</v>
      </c>
      <c r="CG18" s="223">
        <v>220.21823358513768</v>
      </c>
    </row>
    <row r="19" spans="1:85" x14ac:dyDescent="0.35">
      <c r="A19" s="454"/>
      <c r="B19" s="201" t="s">
        <v>371</v>
      </c>
      <c r="C19" s="42"/>
      <c r="D19" s="197">
        <v>0</v>
      </c>
      <c r="E19" s="197">
        <v>0</v>
      </c>
      <c r="F19" s="197">
        <v>0</v>
      </c>
      <c r="G19" s="197">
        <v>0</v>
      </c>
      <c r="H19" s="197">
        <v>0</v>
      </c>
      <c r="I19" s="197">
        <v>0</v>
      </c>
      <c r="J19" s="197">
        <v>0</v>
      </c>
      <c r="K19" s="197">
        <v>0</v>
      </c>
      <c r="L19" s="197">
        <v>0</v>
      </c>
      <c r="M19" s="197">
        <v>0</v>
      </c>
      <c r="N19" s="197">
        <v>0</v>
      </c>
      <c r="O19" s="197">
        <v>0</v>
      </c>
      <c r="P19" s="197">
        <v>0</v>
      </c>
      <c r="Q19" s="197">
        <v>0</v>
      </c>
      <c r="R19" s="197">
        <v>0</v>
      </c>
      <c r="S19" s="197">
        <v>0</v>
      </c>
      <c r="T19" s="197">
        <v>0</v>
      </c>
      <c r="U19" s="197">
        <v>0</v>
      </c>
      <c r="V19" s="197">
        <v>0</v>
      </c>
      <c r="W19" s="197">
        <v>0</v>
      </c>
      <c r="X19" s="197">
        <v>0</v>
      </c>
      <c r="Y19" s="197">
        <v>0</v>
      </c>
      <c r="Z19" s="197">
        <v>0</v>
      </c>
      <c r="AA19" s="197">
        <v>0</v>
      </c>
      <c r="AB19" s="197">
        <v>0</v>
      </c>
      <c r="AC19" s="197">
        <v>0</v>
      </c>
      <c r="AD19" s="197">
        <v>0</v>
      </c>
      <c r="AE19" s="197">
        <v>0</v>
      </c>
      <c r="AF19" s="197">
        <v>0</v>
      </c>
      <c r="AG19" s="197">
        <v>0</v>
      </c>
      <c r="AH19" s="197">
        <v>0</v>
      </c>
      <c r="AI19" s="197">
        <v>0</v>
      </c>
      <c r="AJ19" s="197">
        <v>0</v>
      </c>
      <c r="AK19" s="197">
        <v>0</v>
      </c>
      <c r="AL19" s="197">
        <v>0</v>
      </c>
      <c r="AM19" s="197">
        <v>0</v>
      </c>
      <c r="AN19" s="197">
        <v>0</v>
      </c>
      <c r="AO19" s="197">
        <v>0</v>
      </c>
      <c r="AP19" s="197">
        <v>0</v>
      </c>
      <c r="AQ19" s="197">
        <v>0</v>
      </c>
      <c r="AR19" s="197">
        <v>0</v>
      </c>
      <c r="AS19" s="197">
        <v>0</v>
      </c>
      <c r="AT19" s="197">
        <v>0</v>
      </c>
      <c r="AU19" s="197">
        <v>0</v>
      </c>
      <c r="AV19" s="197">
        <v>0</v>
      </c>
      <c r="AW19" s="197">
        <v>0</v>
      </c>
      <c r="AX19" s="197">
        <v>0</v>
      </c>
      <c r="AY19" s="197">
        <v>0</v>
      </c>
      <c r="AZ19" s="197">
        <v>3433.4310289290361</v>
      </c>
      <c r="BA19" s="197">
        <v>6403.044073056145</v>
      </c>
      <c r="BB19" s="197">
        <v>5696.8919506150987</v>
      </c>
      <c r="BC19" s="197">
        <v>5098.6328449360626</v>
      </c>
      <c r="BD19" s="197">
        <v>4397.4125147473496</v>
      </c>
      <c r="BE19" s="197">
        <v>3790.6185431860617</v>
      </c>
      <c r="BF19" s="197">
        <v>3654.8436566529967</v>
      </c>
      <c r="BG19" s="197">
        <v>3483.1936902155603</v>
      </c>
      <c r="BH19" s="197">
        <v>2899.4794233299449</v>
      </c>
      <c r="BI19" s="197">
        <v>2927.8287958777451</v>
      </c>
      <c r="BJ19" s="197">
        <v>3065.0281164542671</v>
      </c>
      <c r="BK19" s="197">
        <v>2772.1941161563841</v>
      </c>
      <c r="BL19" s="197">
        <v>3134.2382542550622</v>
      </c>
      <c r="BM19" s="197">
        <v>5222.2989722036536</v>
      </c>
      <c r="BN19" s="197">
        <v>5235.042838645596</v>
      </c>
      <c r="BO19" s="197">
        <v>5860.9863911132816</v>
      </c>
      <c r="BP19" s="197">
        <v>6199.5055662192726</v>
      </c>
      <c r="BQ19" s="197">
        <v>5143.6874073476492</v>
      </c>
      <c r="BR19" s="197">
        <v>3594.3234129202433</v>
      </c>
      <c r="BS19" s="197">
        <v>2652.3625791027653</v>
      </c>
      <c r="BT19" s="197">
        <v>2085.7910541520896</v>
      </c>
      <c r="BU19" s="197">
        <v>1838.7449159518808</v>
      </c>
      <c r="BV19" s="197">
        <v>1427.8392114441419</v>
      </c>
      <c r="BW19" s="197">
        <v>735.22570948255066</v>
      </c>
      <c r="BX19" s="197">
        <v>503.80896768539895</v>
      </c>
      <c r="BY19" s="197">
        <v>349.23501368600103</v>
      </c>
      <c r="BZ19" s="197">
        <v>244.64047938849322</v>
      </c>
      <c r="CA19" s="197">
        <v>148.15354586491802</v>
      </c>
      <c r="CB19" s="197">
        <v>87.930333604528755</v>
      </c>
      <c r="CC19" s="197">
        <v>-0.18536342595867081</v>
      </c>
      <c r="CD19" s="197">
        <v>-0.18536868100882475</v>
      </c>
      <c r="CE19" s="197">
        <v>-0.18601991397541498</v>
      </c>
      <c r="CF19" s="197">
        <v>-0.18663638439162225</v>
      </c>
      <c r="CG19" s="223">
        <v>-0.18723915222936913</v>
      </c>
    </row>
    <row r="20" spans="1:85" x14ac:dyDescent="0.35">
      <c r="A20" s="454"/>
      <c r="B20" s="302" t="s">
        <v>533</v>
      </c>
      <c r="C20" s="62"/>
      <c r="D20" s="197">
        <v>0</v>
      </c>
      <c r="E20" s="197">
        <v>0</v>
      </c>
      <c r="F20" s="197">
        <v>0</v>
      </c>
      <c r="G20" s="197">
        <v>0</v>
      </c>
      <c r="H20" s="197">
        <v>0</v>
      </c>
      <c r="I20" s="197">
        <v>0</v>
      </c>
      <c r="J20" s="197">
        <v>0</v>
      </c>
      <c r="K20" s="197">
        <v>0</v>
      </c>
      <c r="L20" s="197">
        <v>0</v>
      </c>
      <c r="M20" s="197">
        <v>0</v>
      </c>
      <c r="N20" s="197">
        <v>0</v>
      </c>
      <c r="O20" s="197">
        <v>0</v>
      </c>
      <c r="P20" s="197">
        <v>0</v>
      </c>
      <c r="Q20" s="197">
        <v>0</v>
      </c>
      <c r="R20" s="197">
        <v>0</v>
      </c>
      <c r="S20" s="197">
        <v>0</v>
      </c>
      <c r="T20" s="197">
        <v>0</v>
      </c>
      <c r="U20" s="197">
        <v>0</v>
      </c>
      <c r="V20" s="197">
        <v>0</v>
      </c>
      <c r="W20" s="197">
        <v>0</v>
      </c>
      <c r="X20" s="197">
        <v>0</v>
      </c>
      <c r="Y20" s="197">
        <v>0</v>
      </c>
      <c r="Z20" s="197">
        <v>0</v>
      </c>
      <c r="AA20" s="197">
        <v>0</v>
      </c>
      <c r="AB20" s="197">
        <v>0</v>
      </c>
      <c r="AC20" s="197">
        <v>0</v>
      </c>
      <c r="AD20" s="197">
        <v>0</v>
      </c>
      <c r="AE20" s="197">
        <v>0</v>
      </c>
      <c r="AF20" s="197">
        <v>0</v>
      </c>
      <c r="AG20" s="197">
        <v>0</v>
      </c>
      <c r="AH20" s="197">
        <v>0</v>
      </c>
      <c r="AI20" s="197">
        <v>0</v>
      </c>
      <c r="AJ20" s="197">
        <v>0</v>
      </c>
      <c r="AK20" s="197">
        <v>0</v>
      </c>
      <c r="AL20" s="197">
        <v>0</v>
      </c>
      <c r="AM20" s="197">
        <v>0</v>
      </c>
      <c r="AN20" s="197">
        <v>0</v>
      </c>
      <c r="AO20" s="197">
        <v>0</v>
      </c>
      <c r="AP20" s="197">
        <v>0</v>
      </c>
      <c r="AQ20" s="197">
        <v>0</v>
      </c>
      <c r="AR20" s="197">
        <v>0</v>
      </c>
      <c r="AS20" s="197">
        <v>0</v>
      </c>
      <c r="AT20" s="197">
        <v>0</v>
      </c>
      <c r="AU20" s="197">
        <v>0</v>
      </c>
      <c r="AV20" s="197">
        <v>0</v>
      </c>
      <c r="AW20" s="197">
        <v>0</v>
      </c>
      <c r="AX20" s="197">
        <v>0</v>
      </c>
      <c r="AY20" s="197">
        <v>0</v>
      </c>
      <c r="AZ20" s="197">
        <v>401.33378757631601</v>
      </c>
      <c r="BA20" s="197">
        <v>618.11628053014772</v>
      </c>
      <c r="BB20" s="197">
        <v>563.50925374073165</v>
      </c>
      <c r="BC20" s="197">
        <v>519.69797605235419</v>
      </c>
      <c r="BD20" s="197">
        <v>550.74510012374071</v>
      </c>
      <c r="BE20" s="197">
        <v>504.04116953568479</v>
      </c>
      <c r="BF20" s="197">
        <v>503.08108946351564</v>
      </c>
      <c r="BG20" s="197">
        <v>434.36350147389294</v>
      </c>
      <c r="BH20" s="197">
        <v>235.48740994573578</v>
      </c>
      <c r="BI20" s="197">
        <v>38.702023957680886</v>
      </c>
      <c r="BJ20" s="197">
        <v>19.098472952066921</v>
      </c>
      <c r="BK20" s="197">
        <v>0</v>
      </c>
      <c r="BL20" s="197">
        <v>0</v>
      </c>
      <c r="BM20" s="197">
        <v>0</v>
      </c>
      <c r="BN20" s="197">
        <v>0</v>
      </c>
      <c r="BO20" s="197">
        <v>0</v>
      </c>
      <c r="BP20" s="197">
        <v>0</v>
      </c>
      <c r="BQ20" s="197">
        <v>0</v>
      </c>
      <c r="BR20" s="197">
        <v>0</v>
      </c>
      <c r="BS20" s="197">
        <v>0</v>
      </c>
      <c r="BT20" s="197">
        <v>0</v>
      </c>
      <c r="BU20" s="197">
        <v>0</v>
      </c>
      <c r="BV20" s="197">
        <v>0</v>
      </c>
      <c r="BW20" s="197">
        <v>0</v>
      </c>
      <c r="BX20" s="197">
        <v>0</v>
      </c>
      <c r="BY20" s="197">
        <v>0</v>
      </c>
      <c r="BZ20" s="197">
        <v>0</v>
      </c>
      <c r="CA20" s="197">
        <v>0</v>
      </c>
      <c r="CB20" s="197">
        <v>0</v>
      </c>
      <c r="CC20" s="197">
        <v>0</v>
      </c>
      <c r="CD20" s="197">
        <v>0</v>
      </c>
      <c r="CE20" s="197">
        <v>0</v>
      </c>
      <c r="CF20" s="197">
        <v>0</v>
      </c>
      <c r="CG20" s="223">
        <v>0</v>
      </c>
    </row>
    <row r="21" spans="1:85" x14ac:dyDescent="0.35">
      <c r="A21" s="454"/>
      <c r="B21" s="302" t="s">
        <v>546</v>
      </c>
      <c r="C21" s="62"/>
      <c r="D21" s="197">
        <v>0</v>
      </c>
      <c r="E21" s="197">
        <v>0</v>
      </c>
      <c r="F21" s="197">
        <v>0</v>
      </c>
      <c r="G21" s="197">
        <v>0</v>
      </c>
      <c r="H21" s="197">
        <v>0</v>
      </c>
      <c r="I21" s="197">
        <v>0</v>
      </c>
      <c r="J21" s="197">
        <v>0</v>
      </c>
      <c r="K21" s="197">
        <v>0</v>
      </c>
      <c r="L21" s="197">
        <v>0</v>
      </c>
      <c r="M21" s="197">
        <v>0</v>
      </c>
      <c r="N21" s="197">
        <v>0</v>
      </c>
      <c r="O21" s="197">
        <v>0</v>
      </c>
      <c r="P21" s="197">
        <v>0</v>
      </c>
      <c r="Q21" s="197">
        <v>0</v>
      </c>
      <c r="R21" s="197">
        <v>0</v>
      </c>
      <c r="S21" s="197">
        <v>0</v>
      </c>
      <c r="T21" s="197">
        <v>0</v>
      </c>
      <c r="U21" s="197">
        <v>0</v>
      </c>
      <c r="V21" s="197">
        <v>0</v>
      </c>
      <c r="W21" s="197">
        <v>0</v>
      </c>
      <c r="X21" s="197">
        <v>0</v>
      </c>
      <c r="Y21" s="197">
        <v>0</v>
      </c>
      <c r="Z21" s="197">
        <v>0</v>
      </c>
      <c r="AA21" s="197">
        <v>0</v>
      </c>
      <c r="AB21" s="197">
        <v>0</v>
      </c>
      <c r="AC21" s="197">
        <v>0</v>
      </c>
      <c r="AD21" s="197">
        <v>0</v>
      </c>
      <c r="AE21" s="197">
        <v>0</v>
      </c>
      <c r="AF21" s="197">
        <v>0</v>
      </c>
      <c r="AG21" s="197">
        <v>0</v>
      </c>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3032.0972413527197</v>
      </c>
      <c r="BA21" s="197">
        <v>5784.9277925259976</v>
      </c>
      <c r="BB21" s="197">
        <v>5133.3826968743679</v>
      </c>
      <c r="BC21" s="197">
        <v>4578.934868883709</v>
      </c>
      <c r="BD21" s="197">
        <v>3846.6674146236091</v>
      </c>
      <c r="BE21" s="197">
        <v>3286.577373650377</v>
      </c>
      <c r="BF21" s="197">
        <v>3151.7625671894812</v>
      </c>
      <c r="BG21" s="197">
        <v>3048.8301887416674</v>
      </c>
      <c r="BH21" s="197">
        <v>2663.9920133842088</v>
      </c>
      <c r="BI21" s="197">
        <v>2889.1267719200641</v>
      </c>
      <c r="BJ21" s="197">
        <v>3045.9296435022002</v>
      </c>
      <c r="BK21" s="197">
        <v>2772.1941161563841</v>
      </c>
      <c r="BL21" s="197">
        <v>3134.2382542550622</v>
      </c>
      <c r="BM21" s="197">
        <v>5222.2989722036536</v>
      </c>
      <c r="BN21" s="197">
        <v>5235.042838645596</v>
      </c>
      <c r="BO21" s="197">
        <v>5860.9863911132816</v>
      </c>
      <c r="BP21" s="197">
        <v>6199.5055662192726</v>
      </c>
      <c r="BQ21" s="197">
        <v>5143.6874073476492</v>
      </c>
      <c r="BR21" s="197">
        <v>3594.3234129202433</v>
      </c>
      <c r="BS21" s="197">
        <v>2652.3625791027653</v>
      </c>
      <c r="BT21" s="197">
        <v>2085.7910541520896</v>
      </c>
      <c r="BU21" s="197">
        <v>1838.7449159518808</v>
      </c>
      <c r="BV21" s="197">
        <v>1427.8392114441419</v>
      </c>
      <c r="BW21" s="197">
        <v>735.22570948255066</v>
      </c>
      <c r="BX21" s="197">
        <v>503.80896768539895</v>
      </c>
      <c r="BY21" s="197">
        <v>349.23501368600103</v>
      </c>
      <c r="BZ21" s="197">
        <v>244.64047938849322</v>
      </c>
      <c r="CA21" s="197">
        <v>148.15354586491802</v>
      </c>
      <c r="CB21" s="197">
        <v>87.930333604528755</v>
      </c>
      <c r="CC21" s="197">
        <v>-0.18536342595867081</v>
      </c>
      <c r="CD21" s="197">
        <v>-0.18536868100882475</v>
      </c>
      <c r="CE21" s="197">
        <v>-0.18601991397541498</v>
      </c>
      <c r="CF21" s="197">
        <v>-0.18663638439162225</v>
      </c>
      <c r="CG21" s="223">
        <v>-0.18723915222936913</v>
      </c>
    </row>
    <row r="22" spans="1:85" s="437" customFormat="1" ht="32.25" customHeight="1" x14ac:dyDescent="0.25">
      <c r="A22" s="692"/>
      <c r="B22" s="693" t="s">
        <v>410</v>
      </c>
      <c r="C22" s="694"/>
      <c r="D22" s="695">
        <v>628.42053322426455</v>
      </c>
      <c r="E22" s="695">
        <v>773.94949881304149</v>
      </c>
      <c r="F22" s="695">
        <v>668.55393698281034</v>
      </c>
      <c r="G22" s="695">
        <v>542.35097454701759</v>
      </c>
      <c r="H22" s="695">
        <v>900.25375729989196</v>
      </c>
      <c r="I22" s="695">
        <v>730.51355755312568</v>
      </c>
      <c r="J22" s="695">
        <v>506.29196380686449</v>
      </c>
      <c r="K22" s="695">
        <v>486.8191959681389</v>
      </c>
      <c r="L22" s="695">
        <v>610.18979638062012</v>
      </c>
      <c r="M22" s="695">
        <v>708.91944339013173</v>
      </c>
      <c r="N22" s="695">
        <v>1346.1028757525287</v>
      </c>
      <c r="O22" s="695">
        <v>1135.8396686415956</v>
      </c>
      <c r="P22" s="695">
        <v>802.62588668859121</v>
      </c>
      <c r="Q22" s="695">
        <v>930.58556082384962</v>
      </c>
      <c r="R22" s="695">
        <v>1603.4885774561624</v>
      </c>
      <c r="S22" s="695">
        <v>1579.4710965995973</v>
      </c>
      <c r="T22" s="695">
        <v>1048.4996594105592</v>
      </c>
      <c r="U22" s="695">
        <v>1090.1057398521496</v>
      </c>
      <c r="V22" s="695">
        <v>1650.966233564691</v>
      </c>
      <c r="W22" s="695">
        <v>2497.6939299881892</v>
      </c>
      <c r="X22" s="695">
        <v>2404.7085893641379</v>
      </c>
      <c r="Y22" s="695">
        <v>2318.6535618487319</v>
      </c>
      <c r="Z22" s="695">
        <v>2497.2265562671041</v>
      </c>
      <c r="AA22" s="695">
        <v>3695.4908110413589</v>
      </c>
      <c r="AB22" s="695">
        <v>2974.8249248452785</v>
      </c>
      <c r="AC22" s="695">
        <v>2276.6635945658027</v>
      </c>
      <c r="AD22" s="695">
        <v>2327.108957794057</v>
      </c>
      <c r="AE22" s="695">
        <v>3968.0553310060045</v>
      </c>
      <c r="AF22" s="695">
        <v>4282.7596184068407</v>
      </c>
      <c r="AG22" s="695">
        <v>4236.8143375530381</v>
      </c>
      <c r="AH22" s="695">
        <v>3827.2940686919433</v>
      </c>
      <c r="AI22" s="695">
        <v>3383.5071186195082</v>
      </c>
      <c r="AJ22" s="695">
        <v>5569.2556272241545</v>
      </c>
      <c r="AK22" s="695">
        <v>6699.5159839819371</v>
      </c>
      <c r="AL22" s="695">
        <v>5498.9489651272115</v>
      </c>
      <c r="AM22" s="695">
        <v>5238.6053316614325</v>
      </c>
      <c r="AN22" s="695">
        <v>5217.2426477584213</v>
      </c>
      <c r="AO22" s="695">
        <v>4982.4145667254679</v>
      </c>
      <c r="AP22" s="695">
        <v>5225.3804869117575</v>
      </c>
      <c r="AQ22" s="695">
        <v>4180.1078366614593</v>
      </c>
      <c r="AR22" s="695">
        <v>2950.6436265076354</v>
      </c>
      <c r="AS22" s="695">
        <v>1809.2760459366093</v>
      </c>
      <c r="AT22" s="695">
        <v>1979.6098014020815</v>
      </c>
      <c r="AU22" s="695">
        <v>3442.3914768218519</v>
      </c>
      <c r="AV22" s="695">
        <v>3676.5455844198987</v>
      </c>
      <c r="AW22" s="695">
        <v>3354.4957297411211</v>
      </c>
      <c r="AX22" s="695">
        <v>2596.0970612638275</v>
      </c>
      <c r="AY22" s="695">
        <v>2133.6324072314806</v>
      </c>
      <c r="AZ22" s="695">
        <v>1099.9512749066339</v>
      </c>
      <c r="BA22" s="695">
        <v>0</v>
      </c>
      <c r="BB22" s="695">
        <v>0</v>
      </c>
      <c r="BC22" s="695">
        <v>0</v>
      </c>
      <c r="BD22" s="695">
        <v>0</v>
      </c>
      <c r="BE22" s="695">
        <v>0</v>
      </c>
      <c r="BF22" s="695">
        <v>0</v>
      </c>
      <c r="BG22" s="695">
        <v>0</v>
      </c>
      <c r="BH22" s="695">
        <v>0</v>
      </c>
      <c r="BI22" s="695">
        <v>0</v>
      </c>
      <c r="BJ22" s="695">
        <v>0</v>
      </c>
      <c r="BK22" s="695">
        <v>0</v>
      </c>
      <c r="BL22" s="695">
        <v>0</v>
      </c>
      <c r="BM22" s="695">
        <v>0</v>
      </c>
      <c r="BN22" s="695">
        <v>0</v>
      </c>
      <c r="BO22" s="695">
        <v>0</v>
      </c>
      <c r="BP22" s="695">
        <v>0</v>
      </c>
      <c r="BQ22" s="695">
        <v>0</v>
      </c>
      <c r="BR22" s="695">
        <v>0</v>
      </c>
      <c r="BS22" s="695">
        <v>0</v>
      </c>
      <c r="BT22" s="695">
        <v>0</v>
      </c>
      <c r="BU22" s="695">
        <v>0</v>
      </c>
      <c r="BV22" s="695">
        <v>0</v>
      </c>
      <c r="BW22" s="695">
        <v>0</v>
      </c>
      <c r="BX22" s="695">
        <v>0</v>
      </c>
      <c r="BY22" s="695">
        <v>0</v>
      </c>
      <c r="BZ22" s="695">
        <v>0</v>
      </c>
      <c r="CA22" s="695">
        <v>0</v>
      </c>
      <c r="CB22" s="695">
        <v>0</v>
      </c>
      <c r="CC22" s="695">
        <v>0</v>
      </c>
      <c r="CD22" s="695">
        <v>0</v>
      </c>
      <c r="CE22" s="695">
        <v>0</v>
      </c>
      <c r="CF22" s="695">
        <v>0</v>
      </c>
      <c r="CG22" s="696">
        <v>0</v>
      </c>
    </row>
    <row r="23" spans="1:85" s="702" customFormat="1" ht="28.5" customHeight="1" thickBot="1" x14ac:dyDescent="0.3">
      <c r="A23" s="704"/>
      <c r="B23" s="35" t="s">
        <v>939</v>
      </c>
      <c r="C23" s="705"/>
      <c r="D23" s="699"/>
      <c r="E23" s="699"/>
      <c r="F23" s="699"/>
      <c r="G23" s="699"/>
      <c r="H23" s="699"/>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699"/>
      <c r="AI23" s="699"/>
      <c r="AJ23" s="699"/>
      <c r="AK23" s="699"/>
      <c r="AL23" s="699"/>
      <c r="AM23" s="699"/>
      <c r="AN23" s="699"/>
      <c r="AO23" s="699"/>
      <c r="AP23" s="699"/>
      <c r="AQ23" s="699"/>
      <c r="AR23" s="699"/>
      <c r="AS23" s="699"/>
      <c r="AT23" s="699"/>
      <c r="AU23" s="699"/>
      <c r="AV23" s="699"/>
      <c r="AW23" s="699"/>
      <c r="AX23" s="699"/>
      <c r="AY23" s="699"/>
      <c r="AZ23" s="699"/>
      <c r="BA23" s="699"/>
      <c r="BB23" s="699"/>
      <c r="BC23" s="699"/>
      <c r="BD23" s="699"/>
      <c r="BE23" s="699"/>
      <c r="BF23" s="699"/>
      <c r="BG23" s="699"/>
      <c r="BH23" s="699"/>
      <c r="BI23" s="699"/>
      <c r="BJ23" s="699"/>
      <c r="BK23" s="699"/>
      <c r="BL23" s="699"/>
      <c r="BM23" s="699"/>
      <c r="BN23" s="699"/>
      <c r="BO23" s="699"/>
      <c r="BP23" s="700"/>
      <c r="BQ23" s="700">
        <v>6.8474346505629606</v>
      </c>
      <c r="BR23" s="700">
        <v>67.519097961885294</v>
      </c>
      <c r="BS23" s="700">
        <v>605.11537017130661</v>
      </c>
      <c r="BT23" s="700">
        <v>1156.5081559302955</v>
      </c>
      <c r="BU23" s="700">
        <v>1689.5934817351117</v>
      </c>
      <c r="BV23" s="700">
        <v>2452.4555185139479</v>
      </c>
      <c r="BW23" s="700">
        <v>8231.6866527327456</v>
      </c>
      <c r="BX23" s="700">
        <v>19209.220329631797</v>
      </c>
      <c r="BY23" s="700">
        <v>15272.976802425143</v>
      </c>
      <c r="BZ23" s="700">
        <v>9812.9276966804828</v>
      </c>
      <c r="CA23" s="700">
        <v>11591.744407656708</v>
      </c>
      <c r="CB23" s="700">
        <v>14417.415478618655</v>
      </c>
      <c r="CC23" s="700">
        <v>14698.653576366505</v>
      </c>
      <c r="CD23" s="700">
        <v>14685.943516728948</v>
      </c>
      <c r="CE23" s="700">
        <v>14392.163884017993</v>
      </c>
      <c r="CF23" s="700">
        <v>13983.877469276798</v>
      </c>
      <c r="CG23" s="701">
        <v>14037.27196183651</v>
      </c>
    </row>
    <row r="24" spans="1:85" ht="31" x14ac:dyDescent="0.35">
      <c r="A24" s="640"/>
      <c r="B24" s="520" t="s">
        <v>941</v>
      </c>
      <c r="C24" s="521"/>
      <c r="D24" s="504" t="s">
        <v>644</v>
      </c>
      <c r="E24" s="504" t="s">
        <v>645</v>
      </c>
      <c r="F24" s="504" t="s">
        <v>646</v>
      </c>
      <c r="G24" s="504" t="s">
        <v>647</v>
      </c>
      <c r="H24" s="504" t="s">
        <v>648</v>
      </c>
      <c r="I24" s="504" t="s">
        <v>649</v>
      </c>
      <c r="J24" s="504" t="s">
        <v>650</v>
      </c>
      <c r="K24" s="504" t="s">
        <v>651</v>
      </c>
      <c r="L24" s="504" t="s">
        <v>652</v>
      </c>
      <c r="M24" s="504" t="s">
        <v>653</v>
      </c>
      <c r="N24" s="504" t="s">
        <v>654</v>
      </c>
      <c r="O24" s="504" t="s">
        <v>655</v>
      </c>
      <c r="P24" s="504" t="s">
        <v>656</v>
      </c>
      <c r="Q24" s="504" t="s">
        <v>657</v>
      </c>
      <c r="R24" s="504" t="s">
        <v>658</v>
      </c>
      <c r="S24" s="504" t="s">
        <v>659</v>
      </c>
      <c r="T24" s="504" t="s">
        <v>660</v>
      </c>
      <c r="U24" s="504" t="s">
        <v>661</v>
      </c>
      <c r="V24" s="504" t="s">
        <v>662</v>
      </c>
      <c r="W24" s="504" t="s">
        <v>663</v>
      </c>
      <c r="X24" s="504" t="s">
        <v>664</v>
      </c>
      <c r="Y24" s="504" t="s">
        <v>665</v>
      </c>
      <c r="Z24" s="504" t="s">
        <v>666</v>
      </c>
      <c r="AA24" s="504" t="s">
        <v>667</v>
      </c>
      <c r="AB24" s="504" t="s">
        <v>668</v>
      </c>
      <c r="AC24" s="504" t="s">
        <v>669</v>
      </c>
      <c r="AD24" s="504" t="s">
        <v>670</v>
      </c>
      <c r="AE24" s="504" t="s">
        <v>671</v>
      </c>
      <c r="AF24" s="504" t="s">
        <v>672</v>
      </c>
      <c r="AG24" s="504" t="s">
        <v>673</v>
      </c>
      <c r="AH24" s="504" t="s">
        <v>674</v>
      </c>
      <c r="AI24" s="504" t="s">
        <v>675</v>
      </c>
      <c r="AJ24" s="504" t="s">
        <v>676</v>
      </c>
      <c r="AK24" s="504" t="s">
        <v>677</v>
      </c>
      <c r="AL24" s="504" t="s">
        <v>678</v>
      </c>
      <c r="AM24" s="504" t="s">
        <v>679</v>
      </c>
      <c r="AN24" s="504" t="s">
        <v>680</v>
      </c>
      <c r="AO24" s="504" t="s">
        <v>681</v>
      </c>
      <c r="AP24" s="504" t="s">
        <v>682</v>
      </c>
      <c r="AQ24" s="504" t="s">
        <v>683</v>
      </c>
      <c r="AR24" s="504" t="s">
        <v>684</v>
      </c>
      <c r="AS24" s="504" t="s">
        <v>685</v>
      </c>
      <c r="AT24" s="504" t="s">
        <v>686</v>
      </c>
      <c r="AU24" s="504" t="s">
        <v>687</v>
      </c>
      <c r="AV24" s="504" t="s">
        <v>688</v>
      </c>
      <c r="AW24" s="504" t="s">
        <v>689</v>
      </c>
      <c r="AX24" s="504" t="s">
        <v>690</v>
      </c>
      <c r="AY24" s="504" t="s">
        <v>691</v>
      </c>
      <c r="AZ24" s="504" t="s">
        <v>692</v>
      </c>
      <c r="BA24" s="504" t="s">
        <v>693</v>
      </c>
      <c r="BB24" s="504" t="s">
        <v>694</v>
      </c>
      <c r="BC24" s="504" t="s">
        <v>695</v>
      </c>
      <c r="BD24" s="504" t="s">
        <v>696</v>
      </c>
      <c r="BE24" s="504" t="s">
        <v>697</v>
      </c>
      <c r="BF24" s="504" t="s">
        <v>698</v>
      </c>
      <c r="BG24" s="504" t="s">
        <v>699</v>
      </c>
      <c r="BH24" s="504" t="s">
        <v>700</v>
      </c>
      <c r="BI24" s="504" t="s">
        <v>701</v>
      </c>
      <c r="BJ24" s="504" t="s">
        <v>702</v>
      </c>
      <c r="BK24" s="504" t="s">
        <v>703</v>
      </c>
      <c r="BL24" s="504" t="s">
        <v>704</v>
      </c>
      <c r="BM24" s="504" t="s">
        <v>705</v>
      </c>
      <c r="BN24" s="504" t="s">
        <v>706</v>
      </c>
      <c r="BO24" s="504" t="s">
        <v>707</v>
      </c>
      <c r="BP24" s="504" t="s">
        <v>708</v>
      </c>
      <c r="BQ24" s="504" t="s">
        <v>709</v>
      </c>
      <c r="BR24" s="504" t="s">
        <v>710</v>
      </c>
      <c r="BS24" s="504" t="s">
        <v>711</v>
      </c>
      <c r="BT24" s="504" t="s">
        <v>712</v>
      </c>
      <c r="BU24" s="504" t="s">
        <v>713</v>
      </c>
      <c r="BV24" s="504" t="s">
        <v>714</v>
      </c>
      <c r="BW24" s="504" t="s">
        <v>715</v>
      </c>
      <c r="BX24" s="504" t="s">
        <v>716</v>
      </c>
      <c r="BY24" s="504" t="s">
        <v>717</v>
      </c>
      <c r="BZ24" s="504" t="s">
        <v>718</v>
      </c>
      <c r="CA24" s="504" t="s">
        <v>719</v>
      </c>
      <c r="CB24" s="504" t="s">
        <v>720</v>
      </c>
      <c r="CC24" s="504" t="s">
        <v>721</v>
      </c>
      <c r="CD24" s="504" t="s">
        <v>722</v>
      </c>
      <c r="CE24" s="504" t="s">
        <v>723</v>
      </c>
      <c r="CF24" s="504" t="s">
        <v>724</v>
      </c>
      <c r="CG24" s="505" t="s">
        <v>725</v>
      </c>
    </row>
    <row r="25" spans="1:85" s="252" customFormat="1" ht="26.25" customHeight="1" x14ac:dyDescent="0.35">
      <c r="A25" s="703"/>
      <c r="B25" s="107" t="s">
        <v>260</v>
      </c>
      <c r="D25" s="272">
        <v>0</v>
      </c>
      <c r="E25" s="272">
        <v>0</v>
      </c>
      <c r="F25" s="272">
        <v>0</v>
      </c>
      <c r="G25" s="272">
        <v>0</v>
      </c>
      <c r="H25" s="272">
        <v>0</v>
      </c>
      <c r="I25" s="272">
        <v>0</v>
      </c>
      <c r="J25" s="272">
        <v>0</v>
      </c>
      <c r="K25" s="272">
        <v>0</v>
      </c>
      <c r="L25" s="272">
        <v>0</v>
      </c>
      <c r="M25" s="272">
        <v>0</v>
      </c>
      <c r="N25" s="272">
        <v>0</v>
      </c>
      <c r="O25" s="272">
        <v>0</v>
      </c>
      <c r="P25" s="272">
        <v>0</v>
      </c>
      <c r="Q25" s="272">
        <v>0</v>
      </c>
      <c r="R25" s="272">
        <v>0</v>
      </c>
      <c r="S25" s="272">
        <v>0</v>
      </c>
      <c r="T25" s="272">
        <v>0</v>
      </c>
      <c r="U25" s="272">
        <v>0</v>
      </c>
      <c r="V25" s="272">
        <v>0</v>
      </c>
      <c r="W25" s="272">
        <v>0</v>
      </c>
      <c r="X25" s="272">
        <v>0</v>
      </c>
      <c r="Y25" s="272">
        <v>0</v>
      </c>
      <c r="Z25" s="272">
        <v>0</v>
      </c>
      <c r="AA25" s="272">
        <v>0</v>
      </c>
      <c r="AB25" s="272">
        <v>0</v>
      </c>
      <c r="AC25" s="272">
        <v>0</v>
      </c>
      <c r="AD25" s="272">
        <v>0</v>
      </c>
      <c r="AE25" s="272">
        <v>0</v>
      </c>
      <c r="AF25" s="272">
        <v>1210</v>
      </c>
      <c r="AG25" s="272">
        <v>1307</v>
      </c>
      <c r="AH25" s="272">
        <v>1234</v>
      </c>
      <c r="AI25" s="272">
        <v>1136</v>
      </c>
      <c r="AJ25" s="272">
        <v>1697</v>
      </c>
      <c r="AK25" s="272">
        <v>2234</v>
      </c>
      <c r="AL25" s="272">
        <v>2771</v>
      </c>
      <c r="AM25" s="272">
        <v>2877</v>
      </c>
      <c r="AN25" s="272">
        <v>2997</v>
      </c>
      <c r="AO25" s="272">
        <v>3028</v>
      </c>
      <c r="AP25" s="272">
        <v>3054</v>
      </c>
      <c r="AQ25" s="272">
        <v>2589</v>
      </c>
      <c r="AR25" s="272">
        <v>2024</v>
      </c>
      <c r="AS25" s="272">
        <v>1518</v>
      </c>
      <c r="AT25" s="272">
        <v>1516</v>
      </c>
      <c r="AU25" s="272">
        <v>2223</v>
      </c>
      <c r="AV25" s="272">
        <v>2640</v>
      </c>
      <c r="AW25" s="272">
        <v>2612</v>
      </c>
      <c r="AX25" s="272">
        <v>2412</v>
      </c>
      <c r="AY25" s="272">
        <v>2151</v>
      </c>
      <c r="AZ25" s="272">
        <v>1931</v>
      </c>
      <c r="BA25" s="272">
        <v>1252</v>
      </c>
      <c r="BB25" s="272">
        <v>1110</v>
      </c>
      <c r="BC25" s="272">
        <v>1177</v>
      </c>
      <c r="BD25" s="272">
        <v>1022</v>
      </c>
      <c r="BE25" s="272">
        <v>932</v>
      </c>
      <c r="BF25" s="272">
        <v>920</v>
      </c>
      <c r="BG25" s="272">
        <v>898</v>
      </c>
      <c r="BH25" s="272">
        <v>819</v>
      </c>
      <c r="BI25" s="272">
        <v>870</v>
      </c>
      <c r="BJ25" s="272">
        <v>927</v>
      </c>
      <c r="BK25" s="272">
        <v>818</v>
      </c>
      <c r="BL25" s="272">
        <v>1025</v>
      </c>
      <c r="BM25" s="272">
        <v>1538</v>
      </c>
      <c r="BN25" s="272">
        <v>1415</v>
      </c>
      <c r="BO25" s="272">
        <v>1515</v>
      </c>
      <c r="BP25" s="272">
        <v>1507</v>
      </c>
      <c r="BQ25" s="272">
        <v>1274</v>
      </c>
      <c r="BR25" s="272">
        <v>898</v>
      </c>
      <c r="BS25" s="272">
        <v>739</v>
      </c>
      <c r="BT25" s="272">
        <v>794</v>
      </c>
      <c r="BU25" s="272">
        <v>782</v>
      </c>
      <c r="BV25" s="272">
        <v>909</v>
      </c>
      <c r="BW25" s="272">
        <v>1020</v>
      </c>
      <c r="BX25" s="272">
        <v>2062</v>
      </c>
      <c r="BY25" s="272">
        <v>1539</v>
      </c>
      <c r="BZ25" s="272">
        <v>1212</v>
      </c>
      <c r="CA25" s="272">
        <v>1249</v>
      </c>
      <c r="CB25" s="272">
        <v>1571</v>
      </c>
      <c r="CC25" s="272">
        <v>1587</v>
      </c>
      <c r="CD25" s="272">
        <v>1602</v>
      </c>
      <c r="CE25" s="272">
        <v>1592</v>
      </c>
      <c r="CF25" s="272">
        <v>1555</v>
      </c>
      <c r="CG25" s="253">
        <v>1575</v>
      </c>
    </row>
    <row r="26" spans="1:85" ht="23.25" customHeight="1" x14ac:dyDescent="0.35">
      <c r="A26" s="454"/>
      <c r="B26" s="62" t="s">
        <v>942</v>
      </c>
      <c r="C26" s="439"/>
      <c r="D26" s="197">
        <v>0</v>
      </c>
      <c r="E26" s="197">
        <v>0</v>
      </c>
      <c r="F26" s="197">
        <v>0</v>
      </c>
      <c r="G26" s="197">
        <v>0</v>
      </c>
      <c r="H26" s="197">
        <v>0</v>
      </c>
      <c r="I26" s="197">
        <v>0</v>
      </c>
      <c r="J26" s="197">
        <v>0</v>
      </c>
      <c r="K26" s="197">
        <v>0</v>
      </c>
      <c r="L26" s="197">
        <v>0</v>
      </c>
      <c r="M26" s="197">
        <v>0</v>
      </c>
      <c r="N26" s="197">
        <v>0</v>
      </c>
      <c r="O26" s="197">
        <v>0</v>
      </c>
      <c r="P26" s="197">
        <v>0</v>
      </c>
      <c r="Q26" s="197">
        <v>0</v>
      </c>
      <c r="R26" s="197">
        <v>0</v>
      </c>
      <c r="S26" s="197">
        <v>0</v>
      </c>
      <c r="T26" s="197">
        <v>0</v>
      </c>
      <c r="U26" s="197">
        <v>0</v>
      </c>
      <c r="V26" s="197">
        <v>0</v>
      </c>
      <c r="W26" s="197">
        <v>0</v>
      </c>
      <c r="X26" s="197">
        <v>0</v>
      </c>
      <c r="Y26" s="197">
        <v>0</v>
      </c>
      <c r="Z26" s="197">
        <v>0</v>
      </c>
      <c r="AA26" s="197">
        <v>0</v>
      </c>
      <c r="AB26" s="197">
        <v>0</v>
      </c>
      <c r="AC26" s="197">
        <v>0</v>
      </c>
      <c r="AD26" s="197">
        <v>0</v>
      </c>
      <c r="AE26" s="197">
        <v>0</v>
      </c>
      <c r="AF26" s="197">
        <v>576</v>
      </c>
      <c r="AG26" s="197">
        <v>645</v>
      </c>
      <c r="AH26" s="197">
        <v>612</v>
      </c>
      <c r="AI26" s="197">
        <v>551</v>
      </c>
      <c r="AJ26" s="197">
        <v>746</v>
      </c>
      <c r="AK26" s="197">
        <v>1179</v>
      </c>
      <c r="AL26" s="197">
        <v>1611</v>
      </c>
      <c r="AM26" s="197">
        <v>1813</v>
      </c>
      <c r="AN26" s="197">
        <v>1885</v>
      </c>
      <c r="AO26" s="197">
        <v>1892</v>
      </c>
      <c r="AP26" s="197">
        <v>1832</v>
      </c>
      <c r="AQ26" s="197">
        <v>1578</v>
      </c>
      <c r="AR26" s="197">
        <v>1249</v>
      </c>
      <c r="AS26" s="197">
        <v>1031</v>
      </c>
      <c r="AT26" s="197">
        <v>1007</v>
      </c>
      <c r="AU26" s="197">
        <v>1441</v>
      </c>
      <c r="AV26" s="197">
        <v>1753</v>
      </c>
      <c r="AW26" s="197">
        <v>1790</v>
      </c>
      <c r="AX26" s="197">
        <v>1800</v>
      </c>
      <c r="AY26" s="197">
        <v>1659</v>
      </c>
      <c r="AZ26" s="197"/>
      <c r="BA26" s="197">
        <v>0</v>
      </c>
      <c r="BB26" s="197">
        <v>0</v>
      </c>
      <c r="BC26" s="197">
        <v>0</v>
      </c>
      <c r="BD26" s="197">
        <v>0</v>
      </c>
      <c r="BE26" s="197">
        <v>0</v>
      </c>
      <c r="BF26" s="197">
        <v>0</v>
      </c>
      <c r="BG26" s="197">
        <v>0</v>
      </c>
      <c r="BH26" s="197">
        <v>0</v>
      </c>
      <c r="BI26" s="197">
        <v>0</v>
      </c>
      <c r="BJ26" s="197">
        <v>0</v>
      </c>
      <c r="BK26" s="197">
        <v>0</v>
      </c>
      <c r="BL26" s="197">
        <v>0</v>
      </c>
      <c r="BM26" s="197">
        <v>0</v>
      </c>
      <c r="BN26" s="197">
        <v>0</v>
      </c>
      <c r="BO26" s="197">
        <v>0</v>
      </c>
      <c r="BP26" s="197">
        <v>0</v>
      </c>
      <c r="BQ26" s="197">
        <v>0</v>
      </c>
      <c r="BR26" s="197">
        <v>0</v>
      </c>
      <c r="BS26" s="197">
        <v>0</v>
      </c>
      <c r="BT26" s="197">
        <v>0</v>
      </c>
      <c r="BU26" s="197">
        <v>0</v>
      </c>
      <c r="BV26" s="197">
        <v>0</v>
      </c>
      <c r="BW26" s="197">
        <v>0</v>
      </c>
      <c r="BX26" s="197">
        <v>0</v>
      </c>
      <c r="BY26" s="197">
        <v>0</v>
      </c>
      <c r="BZ26" s="197">
        <v>0</v>
      </c>
      <c r="CA26" s="197">
        <v>0</v>
      </c>
      <c r="CB26" s="197">
        <v>0</v>
      </c>
      <c r="CC26" s="197">
        <v>0</v>
      </c>
      <c r="CD26" s="197">
        <v>0</v>
      </c>
      <c r="CE26" s="197">
        <v>0</v>
      </c>
      <c r="CF26" s="197">
        <v>0</v>
      </c>
      <c r="CG26" s="223">
        <v>0</v>
      </c>
    </row>
    <row r="27" spans="1:85" ht="24" customHeight="1" x14ac:dyDescent="0.35">
      <c r="A27" s="454"/>
      <c r="B27" s="62" t="s">
        <v>938</v>
      </c>
      <c r="C27" s="439"/>
      <c r="D27" s="706" t="s">
        <v>510</v>
      </c>
      <c r="E27" s="706" t="s">
        <v>510</v>
      </c>
      <c r="F27" s="706" t="s">
        <v>510</v>
      </c>
      <c r="G27" s="706" t="s">
        <v>510</v>
      </c>
      <c r="H27" s="706" t="s">
        <v>510</v>
      </c>
      <c r="I27" s="706" t="s">
        <v>510</v>
      </c>
      <c r="J27" s="706" t="s">
        <v>510</v>
      </c>
      <c r="K27" s="706" t="s">
        <v>510</v>
      </c>
      <c r="L27" s="706" t="s">
        <v>510</v>
      </c>
      <c r="M27" s="706" t="s">
        <v>510</v>
      </c>
      <c r="N27" s="706" t="s">
        <v>510</v>
      </c>
      <c r="O27" s="706" t="s">
        <v>510</v>
      </c>
      <c r="P27" s="706" t="s">
        <v>510</v>
      </c>
      <c r="Q27" s="706" t="s">
        <v>510</v>
      </c>
      <c r="R27" s="706" t="s">
        <v>510</v>
      </c>
      <c r="S27" s="706" t="s">
        <v>510</v>
      </c>
      <c r="T27" s="706" t="s">
        <v>510</v>
      </c>
      <c r="U27" s="706" t="s">
        <v>510</v>
      </c>
      <c r="V27" s="706" t="s">
        <v>510</v>
      </c>
      <c r="W27" s="706" t="s">
        <v>510</v>
      </c>
      <c r="X27" s="706" t="s">
        <v>510</v>
      </c>
      <c r="Y27" s="706" t="s">
        <v>510</v>
      </c>
      <c r="Z27" s="706" t="s">
        <v>510</v>
      </c>
      <c r="AA27" s="706" t="s">
        <v>510</v>
      </c>
      <c r="AB27" s="706" t="s">
        <v>510</v>
      </c>
      <c r="AC27" s="706" t="s">
        <v>510</v>
      </c>
      <c r="AD27" s="706" t="s">
        <v>510</v>
      </c>
      <c r="AE27" s="706" t="s">
        <v>510</v>
      </c>
      <c r="AF27" s="706" t="s">
        <v>510</v>
      </c>
      <c r="AG27" s="706" t="s">
        <v>510</v>
      </c>
      <c r="AH27" s="706" t="s">
        <v>510</v>
      </c>
      <c r="AI27" s="706" t="s">
        <v>510</v>
      </c>
      <c r="AJ27" s="706" t="s">
        <v>510</v>
      </c>
      <c r="AK27" s="706" t="s">
        <v>510</v>
      </c>
      <c r="AL27" s="706" t="s">
        <v>510</v>
      </c>
      <c r="AM27" s="706" t="s">
        <v>510</v>
      </c>
      <c r="AN27" s="706" t="s">
        <v>510</v>
      </c>
      <c r="AO27" s="706" t="s">
        <v>510</v>
      </c>
      <c r="AP27" s="706" t="s">
        <v>510</v>
      </c>
      <c r="AQ27" s="706" t="s">
        <v>510</v>
      </c>
      <c r="AR27" s="706" t="s">
        <v>510</v>
      </c>
      <c r="AS27" s="706" t="s">
        <v>510</v>
      </c>
      <c r="AT27" s="706" t="s">
        <v>510</v>
      </c>
      <c r="AU27" s="706" t="s">
        <v>510</v>
      </c>
      <c r="AV27" s="706" t="s">
        <v>510</v>
      </c>
      <c r="AW27" s="706" t="s">
        <v>510</v>
      </c>
      <c r="AX27" s="706" t="s">
        <v>510</v>
      </c>
      <c r="AY27" s="706" t="s">
        <v>510</v>
      </c>
      <c r="AZ27" s="197">
        <v>1931</v>
      </c>
      <c r="BA27" s="197">
        <v>1252</v>
      </c>
      <c r="BB27" s="197">
        <v>1110</v>
      </c>
      <c r="BC27" s="197">
        <v>1177</v>
      </c>
      <c r="BD27" s="197">
        <v>1022</v>
      </c>
      <c r="BE27" s="197">
        <v>932</v>
      </c>
      <c r="BF27" s="197">
        <v>920</v>
      </c>
      <c r="BG27" s="197">
        <v>898</v>
      </c>
      <c r="BH27" s="197">
        <v>819</v>
      </c>
      <c r="BI27" s="197">
        <v>870</v>
      </c>
      <c r="BJ27" s="197">
        <v>927</v>
      </c>
      <c r="BK27" s="197">
        <v>818</v>
      </c>
      <c r="BL27" s="197">
        <v>1025</v>
      </c>
      <c r="BM27" s="197">
        <v>1538</v>
      </c>
      <c r="BN27" s="197">
        <v>1415</v>
      </c>
      <c r="BO27" s="197">
        <v>1515</v>
      </c>
      <c r="BP27" s="197">
        <v>1507</v>
      </c>
      <c r="BQ27" s="197">
        <v>1273</v>
      </c>
      <c r="BR27" s="197">
        <v>885</v>
      </c>
      <c r="BS27" s="197">
        <v>652</v>
      </c>
      <c r="BT27" s="197">
        <v>564</v>
      </c>
      <c r="BU27" s="197">
        <v>443</v>
      </c>
      <c r="BV27" s="197">
        <v>333</v>
      </c>
      <c r="BW27" s="197">
        <v>171</v>
      </c>
      <c r="BX27" s="197">
        <v>277</v>
      </c>
      <c r="BY27" s="197">
        <v>127</v>
      </c>
      <c r="BZ27" s="197">
        <v>78</v>
      </c>
      <c r="CA27" s="197">
        <v>73</v>
      </c>
      <c r="CB27" s="197">
        <v>69</v>
      </c>
      <c r="CC27" s="197">
        <v>53</v>
      </c>
      <c r="CD27" s="197">
        <v>53</v>
      </c>
      <c r="CE27" s="197">
        <v>54</v>
      </c>
      <c r="CF27" s="197">
        <v>55</v>
      </c>
      <c r="CG27" s="223">
        <v>56</v>
      </c>
    </row>
    <row r="28" spans="1:85" x14ac:dyDescent="0.35">
      <c r="A28" s="454"/>
      <c r="B28" s="201" t="s">
        <v>450</v>
      </c>
      <c r="C28" s="439"/>
      <c r="D28" s="706" t="s">
        <v>510</v>
      </c>
      <c r="E28" s="706" t="s">
        <v>510</v>
      </c>
      <c r="F28" s="706" t="s">
        <v>510</v>
      </c>
      <c r="G28" s="706" t="s">
        <v>510</v>
      </c>
      <c r="H28" s="706" t="s">
        <v>510</v>
      </c>
      <c r="I28" s="706" t="s">
        <v>510</v>
      </c>
      <c r="J28" s="706" t="s">
        <v>510</v>
      </c>
      <c r="K28" s="706" t="s">
        <v>510</v>
      </c>
      <c r="L28" s="706" t="s">
        <v>510</v>
      </c>
      <c r="M28" s="706" t="s">
        <v>510</v>
      </c>
      <c r="N28" s="706" t="s">
        <v>510</v>
      </c>
      <c r="O28" s="706" t="s">
        <v>510</v>
      </c>
      <c r="P28" s="706" t="s">
        <v>510</v>
      </c>
      <c r="Q28" s="706" t="s">
        <v>510</v>
      </c>
      <c r="R28" s="706" t="s">
        <v>510</v>
      </c>
      <c r="S28" s="706" t="s">
        <v>510</v>
      </c>
      <c r="T28" s="706" t="s">
        <v>510</v>
      </c>
      <c r="U28" s="706" t="s">
        <v>510</v>
      </c>
      <c r="V28" s="706" t="s">
        <v>510</v>
      </c>
      <c r="W28" s="706" t="s">
        <v>510</v>
      </c>
      <c r="X28" s="706" t="s">
        <v>510</v>
      </c>
      <c r="Y28" s="706" t="s">
        <v>510</v>
      </c>
      <c r="Z28" s="706" t="s">
        <v>510</v>
      </c>
      <c r="AA28" s="706" t="s">
        <v>510</v>
      </c>
      <c r="AB28" s="706" t="s">
        <v>510</v>
      </c>
      <c r="AC28" s="706" t="s">
        <v>510</v>
      </c>
      <c r="AD28" s="706" t="s">
        <v>510</v>
      </c>
      <c r="AE28" s="706" t="s">
        <v>510</v>
      </c>
      <c r="AF28" s="706" t="s">
        <v>510</v>
      </c>
      <c r="AG28" s="706" t="s">
        <v>510</v>
      </c>
      <c r="AH28" s="706" t="s">
        <v>510</v>
      </c>
      <c r="AI28" s="706" t="s">
        <v>510</v>
      </c>
      <c r="AJ28" s="706" t="s">
        <v>510</v>
      </c>
      <c r="AK28" s="706" t="s">
        <v>510</v>
      </c>
      <c r="AL28" s="706" t="s">
        <v>510</v>
      </c>
      <c r="AM28" s="706" t="s">
        <v>510</v>
      </c>
      <c r="AN28" s="706" t="s">
        <v>510</v>
      </c>
      <c r="AO28" s="706" t="s">
        <v>510</v>
      </c>
      <c r="AP28" s="706" t="s">
        <v>510</v>
      </c>
      <c r="AQ28" s="706" t="s">
        <v>510</v>
      </c>
      <c r="AR28" s="706" t="s">
        <v>510</v>
      </c>
      <c r="AS28" s="706" t="s">
        <v>510</v>
      </c>
      <c r="AT28" s="706" t="s">
        <v>510</v>
      </c>
      <c r="AU28" s="706" t="s">
        <v>510</v>
      </c>
      <c r="AV28" s="706" t="s">
        <v>510</v>
      </c>
      <c r="AW28" s="706" t="s">
        <v>510</v>
      </c>
      <c r="AX28" s="706" t="s">
        <v>510</v>
      </c>
      <c r="AY28" s="706" t="s">
        <v>510</v>
      </c>
      <c r="AZ28" s="197">
        <v>308</v>
      </c>
      <c r="BA28" s="197">
        <v>170</v>
      </c>
      <c r="BB28" s="197">
        <v>162</v>
      </c>
      <c r="BC28" s="197">
        <v>178</v>
      </c>
      <c r="BD28" s="197">
        <v>168</v>
      </c>
      <c r="BE28" s="197">
        <v>178</v>
      </c>
      <c r="BF28" s="197">
        <v>190</v>
      </c>
      <c r="BG28" s="197">
        <v>185</v>
      </c>
      <c r="BH28" s="197">
        <v>158</v>
      </c>
      <c r="BI28" s="197">
        <v>165</v>
      </c>
      <c r="BJ28" s="197">
        <v>157</v>
      </c>
      <c r="BK28" s="197">
        <v>142</v>
      </c>
      <c r="BL28" s="197">
        <v>244</v>
      </c>
      <c r="BM28" s="197">
        <v>321</v>
      </c>
      <c r="BN28" s="197">
        <v>234</v>
      </c>
      <c r="BO28" s="197">
        <v>212</v>
      </c>
      <c r="BP28" s="197">
        <v>178</v>
      </c>
      <c r="BQ28" s="197">
        <v>145</v>
      </c>
      <c r="BR28" s="197">
        <v>111</v>
      </c>
      <c r="BS28" s="197">
        <v>86</v>
      </c>
      <c r="BT28" s="197">
        <v>92</v>
      </c>
      <c r="BU28" s="197">
        <v>68</v>
      </c>
      <c r="BV28" s="197">
        <v>38</v>
      </c>
      <c r="BW28" s="197">
        <v>24</v>
      </c>
      <c r="BX28" s="197">
        <v>156</v>
      </c>
      <c r="BY28" s="197">
        <v>48</v>
      </c>
      <c r="BZ28" s="197">
        <v>28</v>
      </c>
      <c r="CA28" s="197">
        <v>37</v>
      </c>
      <c r="CB28" s="197">
        <v>45</v>
      </c>
      <c r="CC28" s="197">
        <v>44</v>
      </c>
      <c r="CD28" s="197">
        <v>44</v>
      </c>
      <c r="CE28" s="197">
        <v>45</v>
      </c>
      <c r="CF28" s="197">
        <v>46</v>
      </c>
      <c r="CG28" s="223">
        <v>47</v>
      </c>
    </row>
    <row r="29" spans="1:85" x14ac:dyDescent="0.35">
      <c r="A29" s="454"/>
      <c r="B29" s="201" t="s">
        <v>451</v>
      </c>
      <c r="C29" s="439"/>
      <c r="D29" s="706" t="s">
        <v>510</v>
      </c>
      <c r="E29" s="706" t="s">
        <v>510</v>
      </c>
      <c r="F29" s="706" t="s">
        <v>510</v>
      </c>
      <c r="G29" s="706" t="s">
        <v>510</v>
      </c>
      <c r="H29" s="706" t="s">
        <v>510</v>
      </c>
      <c r="I29" s="706" t="s">
        <v>510</v>
      </c>
      <c r="J29" s="706" t="s">
        <v>510</v>
      </c>
      <c r="K29" s="706" t="s">
        <v>510</v>
      </c>
      <c r="L29" s="706" t="s">
        <v>510</v>
      </c>
      <c r="M29" s="706" t="s">
        <v>510</v>
      </c>
      <c r="N29" s="706" t="s">
        <v>510</v>
      </c>
      <c r="O29" s="706" t="s">
        <v>510</v>
      </c>
      <c r="P29" s="706" t="s">
        <v>510</v>
      </c>
      <c r="Q29" s="706" t="s">
        <v>510</v>
      </c>
      <c r="R29" s="706" t="s">
        <v>510</v>
      </c>
      <c r="S29" s="706" t="s">
        <v>510</v>
      </c>
      <c r="T29" s="706" t="s">
        <v>510</v>
      </c>
      <c r="U29" s="706" t="s">
        <v>510</v>
      </c>
      <c r="V29" s="706" t="s">
        <v>510</v>
      </c>
      <c r="W29" s="706" t="s">
        <v>510</v>
      </c>
      <c r="X29" s="706" t="s">
        <v>510</v>
      </c>
      <c r="Y29" s="706" t="s">
        <v>510</v>
      </c>
      <c r="Z29" s="706" t="s">
        <v>510</v>
      </c>
      <c r="AA29" s="706" t="s">
        <v>510</v>
      </c>
      <c r="AB29" s="706" t="s">
        <v>510</v>
      </c>
      <c r="AC29" s="706" t="s">
        <v>510</v>
      </c>
      <c r="AD29" s="706" t="s">
        <v>510</v>
      </c>
      <c r="AE29" s="706" t="s">
        <v>510</v>
      </c>
      <c r="AF29" s="706" t="s">
        <v>510</v>
      </c>
      <c r="AG29" s="706" t="s">
        <v>510</v>
      </c>
      <c r="AH29" s="706" t="s">
        <v>510</v>
      </c>
      <c r="AI29" s="706" t="s">
        <v>510</v>
      </c>
      <c r="AJ29" s="706" t="s">
        <v>510</v>
      </c>
      <c r="AK29" s="706" t="s">
        <v>510</v>
      </c>
      <c r="AL29" s="706" t="s">
        <v>510</v>
      </c>
      <c r="AM29" s="706" t="s">
        <v>510</v>
      </c>
      <c r="AN29" s="706" t="s">
        <v>510</v>
      </c>
      <c r="AO29" s="706" t="s">
        <v>510</v>
      </c>
      <c r="AP29" s="706" t="s">
        <v>510</v>
      </c>
      <c r="AQ29" s="706" t="s">
        <v>510</v>
      </c>
      <c r="AR29" s="706" t="s">
        <v>510</v>
      </c>
      <c r="AS29" s="706" t="s">
        <v>510</v>
      </c>
      <c r="AT29" s="706" t="s">
        <v>510</v>
      </c>
      <c r="AU29" s="706" t="s">
        <v>510</v>
      </c>
      <c r="AV29" s="706" t="s">
        <v>510</v>
      </c>
      <c r="AW29" s="706" t="s">
        <v>510</v>
      </c>
      <c r="AX29" s="706" t="s">
        <v>510</v>
      </c>
      <c r="AY29" s="706" t="s">
        <v>510</v>
      </c>
      <c r="AZ29" s="197">
        <v>48</v>
      </c>
      <c r="BA29" s="197">
        <v>25</v>
      </c>
      <c r="BB29" s="197">
        <v>23</v>
      </c>
      <c r="BC29" s="197">
        <v>24</v>
      </c>
      <c r="BD29" s="197">
        <v>21</v>
      </c>
      <c r="BE29" s="197">
        <v>20</v>
      </c>
      <c r="BF29" s="197">
        <v>19</v>
      </c>
      <c r="BG29" s="197">
        <v>18</v>
      </c>
      <c r="BH29" s="197">
        <v>14</v>
      </c>
      <c r="BI29" s="197">
        <v>15</v>
      </c>
      <c r="BJ29" s="197">
        <v>15</v>
      </c>
      <c r="BK29" s="197">
        <v>13</v>
      </c>
      <c r="BL29" s="197">
        <v>21</v>
      </c>
      <c r="BM29" s="197">
        <v>30</v>
      </c>
      <c r="BN29" s="197">
        <v>22</v>
      </c>
      <c r="BO29" s="197">
        <v>19</v>
      </c>
      <c r="BP29" s="197">
        <v>18</v>
      </c>
      <c r="BQ29" s="197">
        <v>15</v>
      </c>
      <c r="BR29" s="197">
        <v>11</v>
      </c>
      <c r="BS29" s="197">
        <v>9</v>
      </c>
      <c r="BT29" s="197">
        <v>8</v>
      </c>
      <c r="BU29" s="197">
        <v>6</v>
      </c>
      <c r="BV29" s="197">
        <v>3</v>
      </c>
      <c r="BW29" s="197">
        <v>0</v>
      </c>
      <c r="BX29" s="197">
        <v>0</v>
      </c>
      <c r="BY29" s="197">
        <v>0</v>
      </c>
      <c r="BZ29" s="197">
        <v>0</v>
      </c>
      <c r="CA29" s="197">
        <v>0</v>
      </c>
      <c r="CB29" s="197">
        <v>0</v>
      </c>
      <c r="CC29" s="197">
        <v>0</v>
      </c>
      <c r="CD29" s="197">
        <v>0</v>
      </c>
      <c r="CE29" s="197">
        <v>0</v>
      </c>
      <c r="CF29" s="197">
        <v>0</v>
      </c>
      <c r="CG29" s="223">
        <v>0</v>
      </c>
    </row>
    <row r="30" spans="1:85" x14ac:dyDescent="0.35">
      <c r="A30" s="454"/>
      <c r="B30" s="201" t="s">
        <v>452</v>
      </c>
      <c r="C30" s="439"/>
      <c r="D30" s="706" t="s">
        <v>510</v>
      </c>
      <c r="E30" s="706" t="s">
        <v>510</v>
      </c>
      <c r="F30" s="706" t="s">
        <v>510</v>
      </c>
      <c r="G30" s="706" t="s">
        <v>510</v>
      </c>
      <c r="H30" s="706" t="s">
        <v>510</v>
      </c>
      <c r="I30" s="706" t="s">
        <v>510</v>
      </c>
      <c r="J30" s="706" t="s">
        <v>510</v>
      </c>
      <c r="K30" s="706" t="s">
        <v>510</v>
      </c>
      <c r="L30" s="706" t="s">
        <v>510</v>
      </c>
      <c r="M30" s="706" t="s">
        <v>510</v>
      </c>
      <c r="N30" s="706" t="s">
        <v>510</v>
      </c>
      <c r="O30" s="706" t="s">
        <v>510</v>
      </c>
      <c r="P30" s="706" t="s">
        <v>510</v>
      </c>
      <c r="Q30" s="706" t="s">
        <v>510</v>
      </c>
      <c r="R30" s="706" t="s">
        <v>510</v>
      </c>
      <c r="S30" s="706" t="s">
        <v>510</v>
      </c>
      <c r="T30" s="706" t="s">
        <v>510</v>
      </c>
      <c r="U30" s="706" t="s">
        <v>510</v>
      </c>
      <c r="V30" s="706" t="s">
        <v>510</v>
      </c>
      <c r="W30" s="706" t="s">
        <v>510</v>
      </c>
      <c r="X30" s="706" t="s">
        <v>510</v>
      </c>
      <c r="Y30" s="706" t="s">
        <v>510</v>
      </c>
      <c r="Z30" s="706" t="s">
        <v>510</v>
      </c>
      <c r="AA30" s="706" t="s">
        <v>510</v>
      </c>
      <c r="AB30" s="706" t="s">
        <v>510</v>
      </c>
      <c r="AC30" s="706" t="s">
        <v>510</v>
      </c>
      <c r="AD30" s="706" t="s">
        <v>510</v>
      </c>
      <c r="AE30" s="706" t="s">
        <v>510</v>
      </c>
      <c r="AF30" s="706" t="s">
        <v>510</v>
      </c>
      <c r="AG30" s="706" t="s">
        <v>510</v>
      </c>
      <c r="AH30" s="706" t="s">
        <v>510</v>
      </c>
      <c r="AI30" s="706" t="s">
        <v>510</v>
      </c>
      <c r="AJ30" s="706" t="s">
        <v>510</v>
      </c>
      <c r="AK30" s="706" t="s">
        <v>510</v>
      </c>
      <c r="AL30" s="706" t="s">
        <v>510</v>
      </c>
      <c r="AM30" s="706" t="s">
        <v>510</v>
      </c>
      <c r="AN30" s="706" t="s">
        <v>510</v>
      </c>
      <c r="AO30" s="706" t="s">
        <v>510</v>
      </c>
      <c r="AP30" s="706" t="s">
        <v>510</v>
      </c>
      <c r="AQ30" s="706" t="s">
        <v>510</v>
      </c>
      <c r="AR30" s="706" t="s">
        <v>510</v>
      </c>
      <c r="AS30" s="706" t="s">
        <v>510</v>
      </c>
      <c r="AT30" s="706" t="s">
        <v>510</v>
      </c>
      <c r="AU30" s="706" t="s">
        <v>510</v>
      </c>
      <c r="AV30" s="706" t="s">
        <v>510</v>
      </c>
      <c r="AW30" s="706" t="s">
        <v>510</v>
      </c>
      <c r="AX30" s="706" t="s">
        <v>510</v>
      </c>
      <c r="AY30" s="706" t="s">
        <v>510</v>
      </c>
      <c r="AZ30" s="197">
        <v>1389</v>
      </c>
      <c r="BA30" s="197">
        <v>962</v>
      </c>
      <c r="BB30" s="197">
        <v>846</v>
      </c>
      <c r="BC30" s="197">
        <v>888</v>
      </c>
      <c r="BD30" s="197">
        <v>764</v>
      </c>
      <c r="BE30" s="197">
        <v>666</v>
      </c>
      <c r="BF30" s="197">
        <v>646</v>
      </c>
      <c r="BG30" s="197">
        <v>631</v>
      </c>
      <c r="BH30" s="197">
        <v>588</v>
      </c>
      <c r="BI30" s="197">
        <v>632</v>
      </c>
      <c r="BJ30" s="197">
        <v>691</v>
      </c>
      <c r="BK30" s="197">
        <v>609</v>
      </c>
      <c r="BL30" s="197">
        <v>695</v>
      </c>
      <c r="BM30" s="197">
        <v>1072</v>
      </c>
      <c r="BN30" s="197">
        <v>1069</v>
      </c>
      <c r="BO30" s="197">
        <v>1208</v>
      </c>
      <c r="BP30" s="197">
        <v>1242</v>
      </c>
      <c r="BQ30" s="197">
        <v>1045</v>
      </c>
      <c r="BR30" s="197">
        <v>710</v>
      </c>
      <c r="BS30" s="197">
        <v>522</v>
      </c>
      <c r="BT30" s="197">
        <v>424</v>
      </c>
      <c r="BU30" s="197">
        <v>333</v>
      </c>
      <c r="BV30" s="197">
        <v>274</v>
      </c>
      <c r="BW30" s="197">
        <v>138</v>
      </c>
      <c r="BX30" s="197">
        <v>97</v>
      </c>
      <c r="BY30" s="197">
        <v>66</v>
      </c>
      <c r="BZ30" s="197">
        <v>42</v>
      </c>
      <c r="CA30" s="197">
        <v>28</v>
      </c>
      <c r="CB30" s="197">
        <v>15</v>
      </c>
      <c r="CC30" s="197">
        <v>0</v>
      </c>
      <c r="CD30" s="197">
        <v>0</v>
      </c>
      <c r="CE30" s="197">
        <v>0</v>
      </c>
      <c r="CF30" s="197">
        <v>0</v>
      </c>
      <c r="CG30" s="223">
        <v>0</v>
      </c>
    </row>
    <row r="31" spans="1:85" x14ac:dyDescent="0.35">
      <c r="A31" s="454"/>
      <c r="B31" s="201" t="s">
        <v>453</v>
      </c>
      <c r="C31" s="439"/>
      <c r="D31" s="706" t="s">
        <v>510</v>
      </c>
      <c r="E31" s="706" t="s">
        <v>510</v>
      </c>
      <c r="F31" s="706" t="s">
        <v>510</v>
      </c>
      <c r="G31" s="706" t="s">
        <v>510</v>
      </c>
      <c r="H31" s="706" t="s">
        <v>510</v>
      </c>
      <c r="I31" s="706" t="s">
        <v>510</v>
      </c>
      <c r="J31" s="706" t="s">
        <v>510</v>
      </c>
      <c r="K31" s="706" t="s">
        <v>510</v>
      </c>
      <c r="L31" s="706" t="s">
        <v>510</v>
      </c>
      <c r="M31" s="706" t="s">
        <v>510</v>
      </c>
      <c r="N31" s="706" t="s">
        <v>510</v>
      </c>
      <c r="O31" s="706" t="s">
        <v>510</v>
      </c>
      <c r="P31" s="706" t="s">
        <v>510</v>
      </c>
      <c r="Q31" s="706" t="s">
        <v>510</v>
      </c>
      <c r="R31" s="706" t="s">
        <v>510</v>
      </c>
      <c r="S31" s="706" t="s">
        <v>510</v>
      </c>
      <c r="T31" s="706" t="s">
        <v>510</v>
      </c>
      <c r="U31" s="706" t="s">
        <v>510</v>
      </c>
      <c r="V31" s="706" t="s">
        <v>510</v>
      </c>
      <c r="W31" s="706" t="s">
        <v>510</v>
      </c>
      <c r="X31" s="706" t="s">
        <v>510</v>
      </c>
      <c r="Y31" s="706" t="s">
        <v>510</v>
      </c>
      <c r="Z31" s="706" t="s">
        <v>510</v>
      </c>
      <c r="AA31" s="706" t="s">
        <v>510</v>
      </c>
      <c r="AB31" s="706" t="s">
        <v>510</v>
      </c>
      <c r="AC31" s="706" t="s">
        <v>510</v>
      </c>
      <c r="AD31" s="706" t="s">
        <v>510</v>
      </c>
      <c r="AE31" s="706" t="s">
        <v>510</v>
      </c>
      <c r="AF31" s="706" t="s">
        <v>510</v>
      </c>
      <c r="AG31" s="706" t="s">
        <v>510</v>
      </c>
      <c r="AH31" s="706" t="s">
        <v>510</v>
      </c>
      <c r="AI31" s="706" t="s">
        <v>510</v>
      </c>
      <c r="AJ31" s="706" t="s">
        <v>510</v>
      </c>
      <c r="AK31" s="706" t="s">
        <v>510</v>
      </c>
      <c r="AL31" s="706" t="s">
        <v>510</v>
      </c>
      <c r="AM31" s="706" t="s">
        <v>510</v>
      </c>
      <c r="AN31" s="706" t="s">
        <v>510</v>
      </c>
      <c r="AO31" s="706" t="s">
        <v>510</v>
      </c>
      <c r="AP31" s="706" t="s">
        <v>510</v>
      </c>
      <c r="AQ31" s="706" t="s">
        <v>510</v>
      </c>
      <c r="AR31" s="706" t="s">
        <v>510</v>
      </c>
      <c r="AS31" s="706" t="s">
        <v>510</v>
      </c>
      <c r="AT31" s="706" t="s">
        <v>510</v>
      </c>
      <c r="AU31" s="706" t="s">
        <v>510</v>
      </c>
      <c r="AV31" s="706" t="s">
        <v>510</v>
      </c>
      <c r="AW31" s="706" t="s">
        <v>510</v>
      </c>
      <c r="AX31" s="706" t="s">
        <v>510</v>
      </c>
      <c r="AY31" s="706" t="s">
        <v>510</v>
      </c>
      <c r="AZ31" s="197">
        <v>187</v>
      </c>
      <c r="BA31" s="197">
        <v>96</v>
      </c>
      <c r="BB31" s="197">
        <v>79</v>
      </c>
      <c r="BC31" s="197">
        <v>87</v>
      </c>
      <c r="BD31" s="197">
        <v>69</v>
      </c>
      <c r="BE31" s="197">
        <v>67</v>
      </c>
      <c r="BF31" s="197">
        <v>65</v>
      </c>
      <c r="BG31" s="197">
        <v>64</v>
      </c>
      <c r="BH31" s="197">
        <v>59</v>
      </c>
      <c r="BI31" s="197">
        <v>58</v>
      </c>
      <c r="BJ31" s="197">
        <v>64</v>
      </c>
      <c r="BK31" s="197">
        <v>54</v>
      </c>
      <c r="BL31" s="197">
        <v>66</v>
      </c>
      <c r="BM31" s="197">
        <v>114</v>
      </c>
      <c r="BN31" s="197">
        <v>91</v>
      </c>
      <c r="BO31" s="197">
        <v>77</v>
      </c>
      <c r="BP31" s="197">
        <v>69</v>
      </c>
      <c r="BQ31" s="197">
        <v>68</v>
      </c>
      <c r="BR31" s="197">
        <v>53</v>
      </c>
      <c r="BS31" s="197">
        <v>35</v>
      </c>
      <c r="BT31" s="197">
        <v>41</v>
      </c>
      <c r="BU31" s="197">
        <v>36</v>
      </c>
      <c r="BV31" s="197">
        <v>19</v>
      </c>
      <c r="BW31" s="197">
        <v>8</v>
      </c>
      <c r="BX31" s="197">
        <v>24</v>
      </c>
      <c r="BY31" s="197">
        <v>13</v>
      </c>
      <c r="BZ31" s="197">
        <v>9</v>
      </c>
      <c r="CA31" s="197">
        <v>8</v>
      </c>
      <c r="CB31" s="197">
        <v>9</v>
      </c>
      <c r="CC31" s="197">
        <v>9</v>
      </c>
      <c r="CD31" s="197">
        <v>9</v>
      </c>
      <c r="CE31" s="197">
        <v>9</v>
      </c>
      <c r="CF31" s="197">
        <v>9</v>
      </c>
      <c r="CG31" s="223">
        <v>10</v>
      </c>
    </row>
    <row r="32" spans="1:85" ht="24.75" customHeight="1" x14ac:dyDescent="0.35">
      <c r="A32" s="454"/>
      <c r="B32" s="201" t="s">
        <v>943</v>
      </c>
      <c r="C32" s="439"/>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v>355</v>
      </c>
      <c r="BA32" s="197">
        <v>195</v>
      </c>
      <c r="BB32" s="197">
        <v>185</v>
      </c>
      <c r="BC32" s="197">
        <v>202</v>
      </c>
      <c r="BD32" s="197">
        <v>189</v>
      </c>
      <c r="BE32" s="197">
        <v>198</v>
      </c>
      <c r="BF32" s="197">
        <v>209</v>
      </c>
      <c r="BG32" s="197">
        <v>203</v>
      </c>
      <c r="BH32" s="197">
        <v>173</v>
      </c>
      <c r="BI32" s="197">
        <v>180</v>
      </c>
      <c r="BJ32" s="197">
        <v>172</v>
      </c>
      <c r="BK32" s="197">
        <v>155</v>
      </c>
      <c r="BL32" s="197">
        <v>265</v>
      </c>
      <c r="BM32" s="197">
        <v>352</v>
      </c>
      <c r="BN32" s="197">
        <v>256</v>
      </c>
      <c r="BO32" s="197">
        <v>231</v>
      </c>
      <c r="BP32" s="197">
        <v>196</v>
      </c>
      <c r="BQ32" s="197">
        <v>160</v>
      </c>
      <c r="BR32" s="197">
        <v>121</v>
      </c>
      <c r="BS32" s="197">
        <v>95</v>
      </c>
      <c r="BT32" s="197">
        <v>99</v>
      </c>
      <c r="BU32" s="197">
        <v>74</v>
      </c>
      <c r="BV32" s="197">
        <v>41</v>
      </c>
      <c r="BW32" s="197">
        <v>24</v>
      </c>
      <c r="BX32" s="197">
        <v>156</v>
      </c>
      <c r="BY32" s="197">
        <v>48</v>
      </c>
      <c r="BZ32" s="197">
        <v>28</v>
      </c>
      <c r="CA32" s="197">
        <v>37</v>
      </c>
      <c r="CB32" s="197">
        <v>45</v>
      </c>
      <c r="CC32" s="197">
        <v>44</v>
      </c>
      <c r="CD32" s="197">
        <v>44</v>
      </c>
      <c r="CE32" s="197">
        <v>45</v>
      </c>
      <c r="CF32" s="197">
        <v>46</v>
      </c>
      <c r="CG32" s="223">
        <v>47</v>
      </c>
    </row>
    <row r="33" spans="1:85" x14ac:dyDescent="0.35">
      <c r="A33" s="454"/>
      <c r="B33" s="201" t="s">
        <v>944</v>
      </c>
      <c r="C33" s="439"/>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v>1437</v>
      </c>
      <c r="BA33" s="197">
        <v>987</v>
      </c>
      <c r="BB33" s="197">
        <v>869</v>
      </c>
      <c r="BC33" s="197">
        <v>913</v>
      </c>
      <c r="BD33" s="197">
        <v>785</v>
      </c>
      <c r="BE33" s="197">
        <v>686</v>
      </c>
      <c r="BF33" s="197">
        <v>665</v>
      </c>
      <c r="BG33" s="197">
        <v>649</v>
      </c>
      <c r="BH33" s="197">
        <v>602</v>
      </c>
      <c r="BI33" s="197">
        <v>647</v>
      </c>
      <c r="BJ33" s="197">
        <v>706</v>
      </c>
      <c r="BK33" s="197">
        <v>622</v>
      </c>
      <c r="BL33" s="197">
        <v>716</v>
      </c>
      <c r="BM33" s="197">
        <v>1103</v>
      </c>
      <c r="BN33" s="197">
        <v>1091</v>
      </c>
      <c r="BO33" s="197">
        <v>1227</v>
      </c>
      <c r="BP33" s="197">
        <v>1260</v>
      </c>
      <c r="BQ33" s="197">
        <v>1059</v>
      </c>
      <c r="BR33" s="197">
        <v>721</v>
      </c>
      <c r="BS33" s="197">
        <v>531</v>
      </c>
      <c r="BT33" s="197">
        <v>432</v>
      </c>
      <c r="BU33" s="197">
        <v>339</v>
      </c>
      <c r="BV33" s="197">
        <v>277</v>
      </c>
      <c r="BW33" s="197">
        <v>138</v>
      </c>
      <c r="BX33" s="197">
        <v>97</v>
      </c>
      <c r="BY33" s="197">
        <v>66</v>
      </c>
      <c r="BZ33" s="197">
        <v>42</v>
      </c>
      <c r="CA33" s="197">
        <v>28</v>
      </c>
      <c r="CB33" s="197">
        <v>15</v>
      </c>
      <c r="CC33" s="197">
        <v>0</v>
      </c>
      <c r="CD33" s="197">
        <v>0</v>
      </c>
      <c r="CE33" s="197">
        <v>0</v>
      </c>
      <c r="CF33" s="197">
        <v>0</v>
      </c>
      <c r="CG33" s="223">
        <v>0</v>
      </c>
    </row>
    <row r="34" spans="1:85" ht="23.25" customHeight="1" x14ac:dyDescent="0.35">
      <c r="A34" s="454"/>
      <c r="B34" s="62" t="s">
        <v>945</v>
      </c>
      <c r="C34" s="439"/>
      <c r="D34" s="197">
        <v>0</v>
      </c>
      <c r="E34" s="197">
        <v>0</v>
      </c>
      <c r="F34" s="197">
        <v>0</v>
      </c>
      <c r="G34" s="197">
        <v>0</v>
      </c>
      <c r="H34" s="197">
        <v>0</v>
      </c>
      <c r="I34" s="197">
        <v>0</v>
      </c>
      <c r="J34" s="197">
        <v>0</v>
      </c>
      <c r="K34" s="197">
        <v>0</v>
      </c>
      <c r="L34" s="197">
        <v>0</v>
      </c>
      <c r="M34" s="197">
        <v>0</v>
      </c>
      <c r="N34" s="197">
        <v>0</v>
      </c>
      <c r="O34" s="197">
        <v>0</v>
      </c>
      <c r="P34" s="197">
        <v>0</v>
      </c>
      <c r="Q34" s="197">
        <v>0</v>
      </c>
      <c r="R34" s="197">
        <v>0</v>
      </c>
      <c r="S34" s="197">
        <v>0</v>
      </c>
      <c r="T34" s="197">
        <v>0</v>
      </c>
      <c r="U34" s="197">
        <v>0</v>
      </c>
      <c r="V34" s="197">
        <v>0</v>
      </c>
      <c r="W34" s="197">
        <v>0</v>
      </c>
      <c r="X34" s="197">
        <v>0</v>
      </c>
      <c r="Y34" s="197">
        <v>0</v>
      </c>
      <c r="Z34" s="197">
        <v>0</v>
      </c>
      <c r="AA34" s="197">
        <v>0</v>
      </c>
      <c r="AB34" s="197">
        <v>0</v>
      </c>
      <c r="AC34" s="197">
        <v>0</v>
      </c>
      <c r="AD34" s="197">
        <v>0</v>
      </c>
      <c r="AE34" s="197">
        <v>0</v>
      </c>
      <c r="AF34" s="197">
        <v>1210</v>
      </c>
      <c r="AG34" s="197">
        <v>1307</v>
      </c>
      <c r="AH34" s="197">
        <v>1234</v>
      </c>
      <c r="AI34" s="197">
        <v>1136</v>
      </c>
      <c r="AJ34" s="197">
        <v>1697</v>
      </c>
      <c r="AK34" s="197">
        <v>2234</v>
      </c>
      <c r="AL34" s="197">
        <v>2771</v>
      </c>
      <c r="AM34" s="197">
        <v>2877</v>
      </c>
      <c r="AN34" s="197">
        <v>2997</v>
      </c>
      <c r="AO34" s="197">
        <v>3028</v>
      </c>
      <c r="AP34" s="197">
        <v>3054</v>
      </c>
      <c r="AQ34" s="197">
        <v>2589</v>
      </c>
      <c r="AR34" s="197">
        <v>2024</v>
      </c>
      <c r="AS34" s="197">
        <v>1518</v>
      </c>
      <c r="AT34" s="197">
        <v>1516</v>
      </c>
      <c r="AU34" s="197">
        <v>2223</v>
      </c>
      <c r="AV34" s="197">
        <v>2640</v>
      </c>
      <c r="AW34" s="197">
        <v>2612</v>
      </c>
      <c r="AX34" s="197">
        <v>2412</v>
      </c>
      <c r="AY34" s="197">
        <v>2151</v>
      </c>
      <c r="AZ34" s="197"/>
      <c r="BA34" s="197">
        <v>0</v>
      </c>
      <c r="BB34" s="197">
        <v>0</v>
      </c>
      <c r="BC34" s="197">
        <v>0</v>
      </c>
      <c r="BD34" s="197">
        <v>0</v>
      </c>
      <c r="BE34" s="197">
        <v>0</v>
      </c>
      <c r="BF34" s="197">
        <v>0</v>
      </c>
      <c r="BG34" s="197">
        <v>0</v>
      </c>
      <c r="BH34" s="197">
        <v>0</v>
      </c>
      <c r="BI34" s="197">
        <v>0</v>
      </c>
      <c r="BJ34" s="197">
        <v>0</v>
      </c>
      <c r="BK34" s="197">
        <v>0</v>
      </c>
      <c r="BL34" s="197">
        <v>0</v>
      </c>
      <c r="BM34" s="197">
        <v>0</v>
      </c>
      <c r="BN34" s="197">
        <v>0</v>
      </c>
      <c r="BO34" s="197">
        <v>0</v>
      </c>
      <c r="BP34" s="197">
        <v>0</v>
      </c>
      <c r="BQ34" s="197">
        <v>0</v>
      </c>
      <c r="BR34" s="197">
        <v>0</v>
      </c>
      <c r="BS34" s="197">
        <v>0</v>
      </c>
      <c r="BT34" s="197">
        <v>0</v>
      </c>
      <c r="BU34" s="197">
        <v>0</v>
      </c>
      <c r="BV34" s="197">
        <v>0</v>
      </c>
      <c r="BW34" s="197">
        <v>0</v>
      </c>
      <c r="BX34" s="197">
        <v>0</v>
      </c>
      <c r="BY34" s="197">
        <v>0</v>
      </c>
      <c r="BZ34" s="197">
        <v>0</v>
      </c>
      <c r="CA34" s="197">
        <v>0</v>
      </c>
      <c r="CB34" s="197">
        <v>0</v>
      </c>
      <c r="CC34" s="197">
        <v>0</v>
      </c>
      <c r="CD34" s="197">
        <v>0</v>
      </c>
      <c r="CE34" s="197">
        <v>0</v>
      </c>
      <c r="CF34" s="197">
        <v>0</v>
      </c>
      <c r="CG34" s="223">
        <v>0</v>
      </c>
    </row>
    <row r="35" spans="1:85" x14ac:dyDescent="0.35">
      <c r="A35" s="454"/>
      <c r="B35" s="260" t="s">
        <v>946</v>
      </c>
      <c r="C35" s="439"/>
      <c r="D35" s="197">
        <v>0</v>
      </c>
      <c r="E35" s="197">
        <v>0</v>
      </c>
      <c r="F35" s="197">
        <v>0</v>
      </c>
      <c r="G35" s="197">
        <v>0</v>
      </c>
      <c r="H35" s="197">
        <v>0</v>
      </c>
      <c r="I35" s="197">
        <v>0</v>
      </c>
      <c r="J35" s="197">
        <v>0</v>
      </c>
      <c r="K35" s="197">
        <v>0</v>
      </c>
      <c r="L35" s="197">
        <v>0</v>
      </c>
      <c r="M35" s="197">
        <v>0</v>
      </c>
      <c r="N35" s="197">
        <v>0</v>
      </c>
      <c r="O35" s="197">
        <v>0</v>
      </c>
      <c r="P35" s="197">
        <v>0</v>
      </c>
      <c r="Q35" s="197">
        <v>0</v>
      </c>
      <c r="R35" s="197">
        <v>0</v>
      </c>
      <c r="S35" s="197">
        <v>0</v>
      </c>
      <c r="T35" s="197">
        <v>0</v>
      </c>
      <c r="U35" s="197">
        <v>0</v>
      </c>
      <c r="V35" s="197">
        <v>0</v>
      </c>
      <c r="W35" s="197">
        <v>0</v>
      </c>
      <c r="X35" s="197">
        <v>0</v>
      </c>
      <c r="Y35" s="197">
        <v>0</v>
      </c>
      <c r="Z35" s="197">
        <v>0</v>
      </c>
      <c r="AA35" s="197">
        <v>0</v>
      </c>
      <c r="AB35" s="197">
        <v>0</v>
      </c>
      <c r="AC35" s="197">
        <v>0</v>
      </c>
      <c r="AD35" s="197">
        <v>0</v>
      </c>
      <c r="AE35" s="197">
        <v>0</v>
      </c>
      <c r="AF35" s="197">
        <v>434</v>
      </c>
      <c r="AG35" s="197">
        <v>429</v>
      </c>
      <c r="AH35" s="197">
        <v>406</v>
      </c>
      <c r="AI35" s="197">
        <v>379</v>
      </c>
      <c r="AJ35" s="197">
        <v>681</v>
      </c>
      <c r="AK35" s="197">
        <v>700</v>
      </c>
      <c r="AL35" s="197">
        <v>719</v>
      </c>
      <c r="AM35" s="197">
        <v>694</v>
      </c>
      <c r="AN35" s="197">
        <v>710</v>
      </c>
      <c r="AO35" s="197">
        <v>686</v>
      </c>
      <c r="AP35" s="197">
        <v>738</v>
      </c>
      <c r="AQ35" s="197">
        <v>581</v>
      </c>
      <c r="AR35" s="197">
        <v>425</v>
      </c>
      <c r="AS35" s="197">
        <v>233</v>
      </c>
      <c r="AT35" s="197">
        <v>272</v>
      </c>
      <c r="AU35" s="197">
        <v>489</v>
      </c>
      <c r="AV35" s="197">
        <v>538</v>
      </c>
      <c r="AW35" s="197">
        <v>503</v>
      </c>
      <c r="AX35" s="197">
        <v>358</v>
      </c>
      <c r="AY35" s="197">
        <v>272</v>
      </c>
      <c r="AZ35" s="197"/>
      <c r="BA35" s="197">
        <v>0</v>
      </c>
      <c r="BB35" s="197">
        <v>0</v>
      </c>
      <c r="BC35" s="197">
        <v>0</v>
      </c>
      <c r="BD35" s="197">
        <v>0</v>
      </c>
      <c r="BE35" s="197">
        <v>0</v>
      </c>
      <c r="BF35" s="197">
        <v>0</v>
      </c>
      <c r="BG35" s="197">
        <v>0</v>
      </c>
      <c r="BH35" s="197">
        <v>0</v>
      </c>
      <c r="BI35" s="197">
        <v>0</v>
      </c>
      <c r="BJ35" s="197">
        <v>0</v>
      </c>
      <c r="BK35" s="197">
        <v>0</v>
      </c>
      <c r="BL35" s="197">
        <v>0</v>
      </c>
      <c r="BM35" s="197">
        <v>0</v>
      </c>
      <c r="BN35" s="197">
        <v>0</v>
      </c>
      <c r="BO35" s="197">
        <v>0</v>
      </c>
      <c r="BP35" s="197">
        <v>0</v>
      </c>
      <c r="BQ35" s="197">
        <v>0</v>
      </c>
      <c r="BR35" s="197">
        <v>0</v>
      </c>
      <c r="BS35" s="197">
        <v>0</v>
      </c>
      <c r="BT35" s="197">
        <v>0</v>
      </c>
      <c r="BU35" s="197">
        <v>0</v>
      </c>
      <c r="BV35" s="197">
        <v>0</v>
      </c>
      <c r="BW35" s="197">
        <v>0</v>
      </c>
      <c r="BX35" s="197">
        <v>0</v>
      </c>
      <c r="BY35" s="197">
        <v>0</v>
      </c>
      <c r="BZ35" s="197">
        <v>0</v>
      </c>
      <c r="CA35" s="197">
        <v>0</v>
      </c>
      <c r="CB35" s="197">
        <v>0</v>
      </c>
      <c r="CC35" s="197">
        <v>0</v>
      </c>
      <c r="CD35" s="197">
        <v>0</v>
      </c>
      <c r="CE35" s="197">
        <v>0</v>
      </c>
      <c r="CF35" s="197">
        <v>0</v>
      </c>
      <c r="CG35" s="223">
        <v>0</v>
      </c>
    </row>
    <row r="36" spans="1:85" x14ac:dyDescent="0.35">
      <c r="A36" s="454"/>
      <c r="B36" s="260" t="s">
        <v>947</v>
      </c>
      <c r="C36" s="439"/>
      <c r="D36" s="197">
        <v>0</v>
      </c>
      <c r="E36" s="197">
        <v>0</v>
      </c>
      <c r="F36" s="197">
        <v>0</v>
      </c>
      <c r="G36" s="197">
        <v>0</v>
      </c>
      <c r="H36" s="197">
        <v>0</v>
      </c>
      <c r="I36" s="197">
        <v>0</v>
      </c>
      <c r="J36" s="197">
        <v>0</v>
      </c>
      <c r="K36" s="197">
        <v>0</v>
      </c>
      <c r="L36" s="197">
        <v>0</v>
      </c>
      <c r="M36" s="197">
        <v>0</v>
      </c>
      <c r="N36" s="197">
        <v>0</v>
      </c>
      <c r="O36" s="197">
        <v>0</v>
      </c>
      <c r="P36" s="197">
        <v>0</v>
      </c>
      <c r="Q36" s="197">
        <v>0</v>
      </c>
      <c r="R36" s="197">
        <v>0</v>
      </c>
      <c r="S36" s="197">
        <v>0</v>
      </c>
      <c r="T36" s="197">
        <v>0</v>
      </c>
      <c r="U36" s="197">
        <v>0</v>
      </c>
      <c r="V36" s="197">
        <v>0</v>
      </c>
      <c r="W36" s="197">
        <v>0</v>
      </c>
      <c r="X36" s="197">
        <v>0</v>
      </c>
      <c r="Y36" s="197">
        <v>0</v>
      </c>
      <c r="Z36" s="197">
        <v>0</v>
      </c>
      <c r="AA36" s="197">
        <v>0</v>
      </c>
      <c r="AB36" s="197">
        <v>0</v>
      </c>
      <c r="AC36" s="197">
        <v>0</v>
      </c>
      <c r="AD36" s="197">
        <v>0</v>
      </c>
      <c r="AE36" s="197">
        <v>0</v>
      </c>
      <c r="AF36" s="197">
        <v>138</v>
      </c>
      <c r="AG36" s="197">
        <v>123</v>
      </c>
      <c r="AH36" s="197">
        <v>98</v>
      </c>
      <c r="AI36" s="197">
        <v>82</v>
      </c>
      <c r="AJ36" s="197">
        <v>142</v>
      </c>
      <c r="AK36" s="197">
        <v>200</v>
      </c>
      <c r="AL36" s="197">
        <v>258</v>
      </c>
      <c r="AM36" s="197">
        <v>232</v>
      </c>
      <c r="AN36" s="197">
        <v>203</v>
      </c>
      <c r="AO36" s="197">
        <v>200</v>
      </c>
      <c r="AP36" s="197">
        <v>186</v>
      </c>
      <c r="AQ36" s="197">
        <v>135</v>
      </c>
      <c r="AR36" s="197">
        <v>121</v>
      </c>
      <c r="AS36" s="197">
        <v>86</v>
      </c>
      <c r="AT36" s="197">
        <v>56</v>
      </c>
      <c r="AU36" s="197">
        <v>113</v>
      </c>
      <c r="AV36" s="197">
        <v>122</v>
      </c>
      <c r="AW36" s="197">
        <v>106</v>
      </c>
      <c r="AX36" s="197">
        <v>129</v>
      </c>
      <c r="AY36" s="197">
        <v>124</v>
      </c>
      <c r="AZ36" s="197"/>
      <c r="BA36" s="197">
        <v>0</v>
      </c>
      <c r="BB36" s="197">
        <v>0</v>
      </c>
      <c r="BC36" s="197">
        <v>0</v>
      </c>
      <c r="BD36" s="197">
        <v>0</v>
      </c>
      <c r="BE36" s="197">
        <v>0</v>
      </c>
      <c r="BF36" s="197">
        <v>0</v>
      </c>
      <c r="BG36" s="197">
        <v>0</v>
      </c>
      <c r="BH36" s="197">
        <v>0</v>
      </c>
      <c r="BI36" s="197">
        <v>0</v>
      </c>
      <c r="BJ36" s="197">
        <v>0</v>
      </c>
      <c r="BK36" s="197">
        <v>0</v>
      </c>
      <c r="BL36" s="197">
        <v>0</v>
      </c>
      <c r="BM36" s="197">
        <v>0</v>
      </c>
      <c r="BN36" s="197">
        <v>0</v>
      </c>
      <c r="BO36" s="197">
        <v>0</v>
      </c>
      <c r="BP36" s="197">
        <v>0</v>
      </c>
      <c r="BQ36" s="197">
        <v>0</v>
      </c>
      <c r="BR36" s="197">
        <v>0</v>
      </c>
      <c r="BS36" s="197">
        <v>0</v>
      </c>
      <c r="BT36" s="197">
        <v>0</v>
      </c>
      <c r="BU36" s="197">
        <v>0</v>
      </c>
      <c r="BV36" s="197">
        <v>0</v>
      </c>
      <c r="BW36" s="197">
        <v>0</v>
      </c>
      <c r="BX36" s="197">
        <v>0</v>
      </c>
      <c r="BY36" s="197">
        <v>0</v>
      </c>
      <c r="BZ36" s="197">
        <v>0</v>
      </c>
      <c r="CA36" s="197">
        <v>0</v>
      </c>
      <c r="CB36" s="197">
        <v>0</v>
      </c>
      <c r="CC36" s="197">
        <v>0</v>
      </c>
      <c r="CD36" s="197">
        <v>0</v>
      </c>
      <c r="CE36" s="197">
        <v>0</v>
      </c>
      <c r="CF36" s="197">
        <v>0</v>
      </c>
      <c r="CG36" s="223">
        <v>0</v>
      </c>
    </row>
    <row r="37" spans="1:85" x14ac:dyDescent="0.35">
      <c r="A37" s="454"/>
      <c r="B37" s="260" t="s">
        <v>948</v>
      </c>
      <c r="C37" s="439"/>
      <c r="D37" s="197">
        <v>0</v>
      </c>
      <c r="E37" s="197">
        <v>0</v>
      </c>
      <c r="F37" s="197">
        <v>0</v>
      </c>
      <c r="G37" s="197">
        <v>0</v>
      </c>
      <c r="H37" s="197">
        <v>0</v>
      </c>
      <c r="I37" s="197">
        <v>0</v>
      </c>
      <c r="J37" s="197">
        <v>0</v>
      </c>
      <c r="K37" s="197">
        <v>0</v>
      </c>
      <c r="L37" s="197">
        <v>0</v>
      </c>
      <c r="M37" s="197">
        <v>0</v>
      </c>
      <c r="N37" s="197">
        <v>0</v>
      </c>
      <c r="O37" s="197">
        <v>0</v>
      </c>
      <c r="P37" s="197">
        <v>0</v>
      </c>
      <c r="Q37" s="197">
        <v>0</v>
      </c>
      <c r="R37" s="197">
        <v>0</v>
      </c>
      <c r="S37" s="197">
        <v>0</v>
      </c>
      <c r="T37" s="197">
        <v>0</v>
      </c>
      <c r="U37" s="197">
        <v>0</v>
      </c>
      <c r="V37" s="197">
        <v>0</v>
      </c>
      <c r="W37" s="197">
        <v>0</v>
      </c>
      <c r="X37" s="197">
        <v>0</v>
      </c>
      <c r="Y37" s="197">
        <v>0</v>
      </c>
      <c r="Z37" s="197">
        <v>0</v>
      </c>
      <c r="AA37" s="197">
        <v>0</v>
      </c>
      <c r="AB37" s="197">
        <v>0</v>
      </c>
      <c r="AC37" s="197">
        <v>0</v>
      </c>
      <c r="AD37" s="197">
        <v>0</v>
      </c>
      <c r="AE37" s="197">
        <v>0</v>
      </c>
      <c r="AF37" s="197">
        <v>438</v>
      </c>
      <c r="AG37" s="197">
        <v>522</v>
      </c>
      <c r="AH37" s="197">
        <v>514</v>
      </c>
      <c r="AI37" s="197">
        <v>469</v>
      </c>
      <c r="AJ37" s="197">
        <v>604</v>
      </c>
      <c r="AK37" s="197">
        <v>979</v>
      </c>
      <c r="AL37" s="197">
        <v>1353</v>
      </c>
      <c r="AM37" s="197">
        <v>1582</v>
      </c>
      <c r="AN37" s="197">
        <v>1682</v>
      </c>
      <c r="AO37" s="197">
        <v>1692</v>
      </c>
      <c r="AP37" s="197">
        <v>1647</v>
      </c>
      <c r="AQ37" s="197">
        <v>1442</v>
      </c>
      <c r="AR37" s="197">
        <v>1129</v>
      </c>
      <c r="AS37" s="197">
        <v>945</v>
      </c>
      <c r="AT37" s="197">
        <v>951</v>
      </c>
      <c r="AU37" s="197">
        <v>1327</v>
      </c>
      <c r="AV37" s="197">
        <v>1631</v>
      </c>
      <c r="AW37" s="197">
        <v>1684</v>
      </c>
      <c r="AX37" s="197">
        <v>1672</v>
      </c>
      <c r="AY37" s="197">
        <v>1536</v>
      </c>
      <c r="AZ37" s="197"/>
      <c r="BA37" s="197">
        <v>0</v>
      </c>
      <c r="BB37" s="197">
        <v>0</v>
      </c>
      <c r="BC37" s="197">
        <v>0</v>
      </c>
      <c r="BD37" s="197">
        <v>0</v>
      </c>
      <c r="BE37" s="197">
        <v>0</v>
      </c>
      <c r="BF37" s="197">
        <v>0</v>
      </c>
      <c r="BG37" s="197">
        <v>0</v>
      </c>
      <c r="BH37" s="197">
        <v>0</v>
      </c>
      <c r="BI37" s="197">
        <v>0</v>
      </c>
      <c r="BJ37" s="197">
        <v>0</v>
      </c>
      <c r="BK37" s="197">
        <v>0</v>
      </c>
      <c r="BL37" s="197">
        <v>0</v>
      </c>
      <c r="BM37" s="197">
        <v>0</v>
      </c>
      <c r="BN37" s="197">
        <v>0</v>
      </c>
      <c r="BO37" s="197">
        <v>0</v>
      </c>
      <c r="BP37" s="197">
        <v>0</v>
      </c>
      <c r="BQ37" s="197">
        <v>0</v>
      </c>
      <c r="BR37" s="197">
        <v>0</v>
      </c>
      <c r="BS37" s="197">
        <v>0</v>
      </c>
      <c r="BT37" s="197">
        <v>0</v>
      </c>
      <c r="BU37" s="197">
        <v>0</v>
      </c>
      <c r="BV37" s="197">
        <v>0</v>
      </c>
      <c r="BW37" s="197">
        <v>0</v>
      </c>
      <c r="BX37" s="197">
        <v>0</v>
      </c>
      <c r="BY37" s="197">
        <v>0</v>
      </c>
      <c r="BZ37" s="197">
        <v>0</v>
      </c>
      <c r="CA37" s="197">
        <v>0</v>
      </c>
      <c r="CB37" s="197">
        <v>0</v>
      </c>
      <c r="CC37" s="197">
        <v>0</v>
      </c>
      <c r="CD37" s="197">
        <v>0</v>
      </c>
      <c r="CE37" s="197">
        <v>0</v>
      </c>
      <c r="CF37" s="197">
        <v>0</v>
      </c>
      <c r="CG37" s="223">
        <v>0</v>
      </c>
    </row>
    <row r="38" spans="1:85" x14ac:dyDescent="0.35">
      <c r="A38" s="454"/>
      <c r="B38" s="260" t="s">
        <v>453</v>
      </c>
      <c r="C38" s="439"/>
      <c r="D38" s="197">
        <v>0</v>
      </c>
      <c r="E38" s="197">
        <v>0</v>
      </c>
      <c r="F38" s="197">
        <v>0</v>
      </c>
      <c r="G38" s="197">
        <v>0</v>
      </c>
      <c r="H38" s="197">
        <v>0</v>
      </c>
      <c r="I38" s="197">
        <v>0</v>
      </c>
      <c r="J38" s="197">
        <v>0</v>
      </c>
      <c r="K38" s="197">
        <v>0</v>
      </c>
      <c r="L38" s="197">
        <v>0</v>
      </c>
      <c r="M38" s="197">
        <v>0</v>
      </c>
      <c r="N38" s="197">
        <v>0</v>
      </c>
      <c r="O38" s="197">
        <v>0</v>
      </c>
      <c r="P38" s="197">
        <v>0</v>
      </c>
      <c r="Q38" s="197">
        <v>0</v>
      </c>
      <c r="R38" s="197">
        <v>0</v>
      </c>
      <c r="S38" s="197">
        <v>0</v>
      </c>
      <c r="T38" s="197">
        <v>0</v>
      </c>
      <c r="U38" s="197">
        <v>0</v>
      </c>
      <c r="V38" s="197">
        <v>0</v>
      </c>
      <c r="W38" s="197">
        <v>0</v>
      </c>
      <c r="X38" s="197">
        <v>0</v>
      </c>
      <c r="Y38" s="197">
        <v>0</v>
      </c>
      <c r="Z38" s="197">
        <v>0</v>
      </c>
      <c r="AA38" s="197">
        <v>0</v>
      </c>
      <c r="AB38" s="197">
        <v>0</v>
      </c>
      <c r="AC38" s="197">
        <v>0</v>
      </c>
      <c r="AD38" s="197">
        <v>0</v>
      </c>
      <c r="AE38" s="197">
        <v>0</v>
      </c>
      <c r="AF38" s="197">
        <v>201</v>
      </c>
      <c r="AG38" s="197">
        <v>233</v>
      </c>
      <c r="AH38" s="197">
        <v>216</v>
      </c>
      <c r="AI38" s="197">
        <v>206</v>
      </c>
      <c r="AJ38" s="197">
        <v>269</v>
      </c>
      <c r="AK38" s="197">
        <v>355</v>
      </c>
      <c r="AL38" s="197">
        <v>440</v>
      </c>
      <c r="AM38" s="197">
        <v>370</v>
      </c>
      <c r="AN38" s="197">
        <v>401</v>
      </c>
      <c r="AO38" s="197">
        <v>450</v>
      </c>
      <c r="AP38" s="197">
        <v>484</v>
      </c>
      <c r="AQ38" s="197">
        <v>431</v>
      </c>
      <c r="AR38" s="197">
        <v>350</v>
      </c>
      <c r="AS38" s="197">
        <v>254</v>
      </c>
      <c r="AT38" s="197">
        <v>237</v>
      </c>
      <c r="AU38" s="197">
        <v>293</v>
      </c>
      <c r="AV38" s="197">
        <v>350</v>
      </c>
      <c r="AW38" s="197">
        <v>319</v>
      </c>
      <c r="AX38" s="197">
        <v>254</v>
      </c>
      <c r="AY38" s="197">
        <v>220</v>
      </c>
      <c r="AZ38" s="197"/>
      <c r="BA38" s="197">
        <v>0</v>
      </c>
      <c r="BB38" s="197">
        <v>0</v>
      </c>
      <c r="BC38" s="197">
        <v>0</v>
      </c>
      <c r="BD38" s="197">
        <v>0</v>
      </c>
      <c r="BE38" s="197">
        <v>0</v>
      </c>
      <c r="BF38" s="197">
        <v>0</v>
      </c>
      <c r="BG38" s="197">
        <v>0</v>
      </c>
      <c r="BH38" s="197">
        <v>0</v>
      </c>
      <c r="BI38" s="197">
        <v>0</v>
      </c>
      <c r="BJ38" s="197">
        <v>0</v>
      </c>
      <c r="BK38" s="197">
        <v>0</v>
      </c>
      <c r="BL38" s="197">
        <v>0</v>
      </c>
      <c r="BM38" s="197">
        <v>0</v>
      </c>
      <c r="BN38" s="197">
        <v>0</v>
      </c>
      <c r="BO38" s="197">
        <v>0</v>
      </c>
      <c r="BP38" s="197">
        <v>0</v>
      </c>
      <c r="BQ38" s="197">
        <v>0</v>
      </c>
      <c r="BR38" s="197">
        <v>0</v>
      </c>
      <c r="BS38" s="197">
        <v>0</v>
      </c>
      <c r="BT38" s="197">
        <v>0</v>
      </c>
      <c r="BU38" s="197">
        <v>0</v>
      </c>
      <c r="BV38" s="197">
        <v>0</v>
      </c>
      <c r="BW38" s="197">
        <v>0</v>
      </c>
      <c r="BX38" s="197">
        <v>0</v>
      </c>
      <c r="BY38" s="197">
        <v>0</v>
      </c>
      <c r="BZ38" s="197">
        <v>0</v>
      </c>
      <c r="CA38" s="197">
        <v>0</v>
      </c>
      <c r="CB38" s="197">
        <v>0</v>
      </c>
      <c r="CC38" s="197">
        <v>0</v>
      </c>
      <c r="CD38" s="197">
        <v>0</v>
      </c>
      <c r="CE38" s="197">
        <v>0</v>
      </c>
      <c r="CF38" s="197">
        <v>0</v>
      </c>
      <c r="CG38" s="223">
        <v>0</v>
      </c>
    </row>
    <row r="39" spans="1:85" ht="23.25" customHeight="1" x14ac:dyDescent="0.35">
      <c r="A39" s="454"/>
      <c r="B39" s="62" t="s">
        <v>410</v>
      </c>
      <c r="C39" s="439"/>
      <c r="D39" s="197">
        <v>0</v>
      </c>
      <c r="E39" s="197">
        <v>0</v>
      </c>
      <c r="F39" s="197">
        <v>0</v>
      </c>
      <c r="G39" s="197">
        <v>0</v>
      </c>
      <c r="H39" s="197">
        <v>0</v>
      </c>
      <c r="I39" s="197">
        <v>0</v>
      </c>
      <c r="J39" s="197">
        <v>0</v>
      </c>
      <c r="K39" s="197">
        <v>0</v>
      </c>
      <c r="L39" s="197">
        <v>0</v>
      </c>
      <c r="M39" s="197">
        <v>0</v>
      </c>
      <c r="N39" s="197">
        <v>0</v>
      </c>
      <c r="O39" s="197">
        <v>0</v>
      </c>
      <c r="P39" s="197">
        <v>0</v>
      </c>
      <c r="Q39" s="197">
        <v>0</v>
      </c>
      <c r="R39" s="197">
        <v>0</v>
      </c>
      <c r="S39" s="197">
        <v>0</v>
      </c>
      <c r="T39" s="197">
        <v>0</v>
      </c>
      <c r="U39" s="197">
        <v>0</v>
      </c>
      <c r="V39" s="197">
        <v>0</v>
      </c>
      <c r="W39" s="197">
        <v>0</v>
      </c>
      <c r="X39" s="197">
        <v>0</v>
      </c>
      <c r="Y39" s="197">
        <v>0</v>
      </c>
      <c r="Z39" s="197">
        <v>0</v>
      </c>
      <c r="AA39" s="197">
        <v>0</v>
      </c>
      <c r="AB39" s="197">
        <v>0</v>
      </c>
      <c r="AC39" s="197">
        <v>0</v>
      </c>
      <c r="AD39" s="197">
        <v>0</v>
      </c>
      <c r="AE39" s="197">
        <v>0</v>
      </c>
      <c r="AF39" s="197">
        <v>572</v>
      </c>
      <c r="AG39" s="197">
        <v>552</v>
      </c>
      <c r="AH39" s="197">
        <v>503</v>
      </c>
      <c r="AI39" s="197">
        <v>461</v>
      </c>
      <c r="AJ39" s="197">
        <v>823</v>
      </c>
      <c r="AK39" s="197">
        <v>901</v>
      </c>
      <c r="AL39" s="197">
        <v>978</v>
      </c>
      <c r="AM39" s="197">
        <v>925</v>
      </c>
      <c r="AN39" s="197">
        <v>913</v>
      </c>
      <c r="AO39" s="197">
        <v>886</v>
      </c>
      <c r="AP39" s="197">
        <v>924</v>
      </c>
      <c r="AQ39" s="197">
        <v>716</v>
      </c>
      <c r="AR39" s="197">
        <v>546</v>
      </c>
      <c r="AS39" s="197">
        <v>319</v>
      </c>
      <c r="AT39" s="197">
        <v>328</v>
      </c>
      <c r="AU39" s="197">
        <v>603</v>
      </c>
      <c r="AV39" s="197">
        <v>660</v>
      </c>
      <c r="AW39" s="197">
        <v>609</v>
      </c>
      <c r="AX39" s="197">
        <v>487</v>
      </c>
      <c r="AY39" s="197">
        <v>395</v>
      </c>
      <c r="AZ39" s="197"/>
      <c r="BA39" s="197">
        <v>0</v>
      </c>
      <c r="BB39" s="197">
        <v>0</v>
      </c>
      <c r="BC39" s="197">
        <v>0</v>
      </c>
      <c r="BD39" s="197">
        <v>0</v>
      </c>
      <c r="BE39" s="197">
        <v>0</v>
      </c>
      <c r="BF39" s="197">
        <v>0</v>
      </c>
      <c r="BG39" s="197">
        <v>0</v>
      </c>
      <c r="BH39" s="197">
        <v>0</v>
      </c>
      <c r="BI39" s="197">
        <v>0</v>
      </c>
      <c r="BJ39" s="197">
        <v>0</v>
      </c>
      <c r="BK39" s="197">
        <v>0</v>
      </c>
      <c r="BL39" s="197">
        <v>0</v>
      </c>
      <c r="BM39" s="197">
        <v>0</v>
      </c>
      <c r="BN39" s="197">
        <v>0</v>
      </c>
      <c r="BO39" s="197">
        <v>0</v>
      </c>
      <c r="BP39" s="197">
        <v>0</v>
      </c>
      <c r="BQ39" s="197">
        <v>0</v>
      </c>
      <c r="BR39" s="197">
        <v>0</v>
      </c>
      <c r="BS39" s="197">
        <v>0</v>
      </c>
      <c r="BT39" s="197">
        <v>0</v>
      </c>
      <c r="BU39" s="197">
        <v>0</v>
      </c>
      <c r="BV39" s="197">
        <v>0</v>
      </c>
      <c r="BW39" s="197">
        <v>0</v>
      </c>
      <c r="BX39" s="197">
        <v>0</v>
      </c>
      <c r="BY39" s="197">
        <v>0</v>
      </c>
      <c r="BZ39" s="197">
        <v>0</v>
      </c>
      <c r="CA39" s="197">
        <v>0</v>
      </c>
      <c r="CB39" s="197">
        <v>0</v>
      </c>
      <c r="CC39" s="197">
        <v>0</v>
      </c>
      <c r="CD39" s="197">
        <v>0</v>
      </c>
      <c r="CE39" s="197">
        <v>0</v>
      </c>
      <c r="CF39" s="197">
        <v>0</v>
      </c>
      <c r="CG39" s="223">
        <v>0</v>
      </c>
    </row>
    <row r="40" spans="1:85" s="252" customFormat="1" ht="30.75" customHeight="1" x14ac:dyDescent="0.35">
      <c r="A40" s="703"/>
      <c r="B40" s="35" t="s">
        <v>939</v>
      </c>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c r="BD40" s="272"/>
      <c r="BE40" s="272"/>
      <c r="BF40" s="272"/>
      <c r="BG40" s="272"/>
      <c r="BH40" s="272"/>
      <c r="BI40" s="272"/>
      <c r="BJ40" s="272"/>
      <c r="BK40" s="272"/>
      <c r="BL40" s="272"/>
      <c r="BM40" s="272"/>
      <c r="BN40" s="272"/>
      <c r="BO40" s="197"/>
      <c r="BP40" s="197"/>
      <c r="BQ40" s="197">
        <v>2</v>
      </c>
      <c r="BR40" s="197">
        <v>13</v>
      </c>
      <c r="BS40" s="197">
        <v>88</v>
      </c>
      <c r="BT40" s="197">
        <v>230</v>
      </c>
      <c r="BU40" s="197">
        <v>339</v>
      </c>
      <c r="BV40" s="197">
        <v>576</v>
      </c>
      <c r="BW40" s="197">
        <v>849</v>
      </c>
      <c r="BX40" s="197">
        <v>1785</v>
      </c>
      <c r="BY40" s="197">
        <v>1411</v>
      </c>
      <c r="BZ40" s="197">
        <v>1134</v>
      </c>
      <c r="CA40" s="197">
        <v>1176</v>
      </c>
      <c r="CB40" s="197">
        <v>1502</v>
      </c>
      <c r="CC40" s="197">
        <v>1533</v>
      </c>
      <c r="CD40" s="197">
        <v>1549</v>
      </c>
      <c r="CE40" s="197">
        <v>1538</v>
      </c>
      <c r="CF40" s="197">
        <v>1500</v>
      </c>
      <c r="CG40" s="223">
        <v>1519</v>
      </c>
    </row>
    <row r="41" spans="1:85" ht="37.5" customHeight="1" x14ac:dyDescent="0.35">
      <c r="A41" s="454"/>
      <c r="B41" s="107" t="s">
        <v>949</v>
      </c>
      <c r="C41" s="439"/>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c r="BK41" s="197"/>
      <c r="BL41" s="197"/>
      <c r="BM41" s="197"/>
      <c r="BN41" s="197"/>
      <c r="BO41" s="197"/>
      <c r="BP41" s="197"/>
      <c r="BQ41" s="197"/>
      <c r="BR41" s="197"/>
      <c r="BS41" s="197"/>
      <c r="BT41" s="197"/>
      <c r="BU41" s="197"/>
      <c r="BV41" s="197"/>
      <c r="BW41" s="197"/>
      <c r="BX41" s="197"/>
      <c r="BY41" s="197"/>
      <c r="BZ41" s="197"/>
      <c r="CA41" s="197"/>
      <c r="CB41" s="197"/>
      <c r="CC41" s="197"/>
      <c r="CD41" s="197"/>
      <c r="CE41" s="197"/>
      <c r="CF41" s="197"/>
      <c r="CG41" s="223"/>
    </row>
    <row r="42" spans="1:85" s="452" customFormat="1" ht="77.25" customHeight="1" thickBot="1" x14ac:dyDescent="0.3">
      <c r="A42" s="707"/>
      <c r="B42" s="708" t="s">
        <v>950</v>
      </c>
      <c r="C42" s="566"/>
      <c r="D42" s="681"/>
      <c r="E42" s="681"/>
      <c r="F42" s="681"/>
      <c r="G42" s="681"/>
      <c r="H42" s="681"/>
      <c r="I42" s="681"/>
      <c r="J42" s="681"/>
      <c r="K42" s="681"/>
      <c r="L42" s="681"/>
      <c r="M42" s="681"/>
      <c r="N42" s="681"/>
      <c r="O42" s="681"/>
      <c r="P42" s="681"/>
      <c r="Q42" s="681"/>
      <c r="R42" s="681"/>
      <c r="S42" s="681"/>
      <c r="T42" s="681"/>
      <c r="U42" s="681"/>
      <c r="V42" s="681"/>
      <c r="W42" s="681"/>
      <c r="X42" s="681"/>
      <c r="Y42" s="681"/>
      <c r="Z42" s="681"/>
      <c r="AA42" s="681"/>
      <c r="AB42" s="681"/>
      <c r="AC42" s="681"/>
      <c r="AD42" s="681"/>
      <c r="AE42" s="681"/>
      <c r="AF42" s="681"/>
      <c r="AG42" s="681"/>
      <c r="AH42" s="681"/>
      <c r="AI42" s="681"/>
      <c r="AJ42" s="681"/>
      <c r="AK42" s="681"/>
      <c r="AL42" s="681"/>
      <c r="AM42" s="681"/>
      <c r="AN42" s="681"/>
      <c r="AO42" s="681"/>
      <c r="AP42" s="681"/>
      <c r="AQ42" s="681"/>
      <c r="AR42" s="681"/>
      <c r="AS42" s="681"/>
      <c r="AT42" s="681"/>
      <c r="AU42" s="681"/>
      <c r="AV42" s="681"/>
      <c r="AW42" s="681"/>
      <c r="AX42" s="681"/>
      <c r="AY42" s="681"/>
      <c r="AZ42" s="681"/>
      <c r="BA42" s="681"/>
      <c r="BB42" s="681"/>
      <c r="BC42" s="681"/>
      <c r="BD42" s="681"/>
      <c r="BE42" s="681"/>
      <c r="BF42" s="681"/>
      <c r="BG42" s="681"/>
      <c r="BH42" s="681"/>
      <c r="BI42" s="681"/>
      <c r="BJ42" s="681"/>
      <c r="BK42" s="681"/>
      <c r="BL42" s="681"/>
      <c r="BM42" s="681"/>
      <c r="BN42" s="681"/>
      <c r="BO42" s="681"/>
      <c r="BP42" s="681"/>
      <c r="BQ42" s="681"/>
      <c r="BR42" s="681"/>
      <c r="BS42" s="681"/>
      <c r="BT42" s="681"/>
      <c r="BU42" s="681"/>
      <c r="BV42" s="681"/>
      <c r="BW42" s="681"/>
      <c r="BX42" s="681"/>
      <c r="BY42" s="681"/>
      <c r="BZ42" s="681"/>
      <c r="CA42" s="681"/>
      <c r="CB42" s="681"/>
      <c r="CC42" s="681"/>
      <c r="CD42" s="681"/>
      <c r="CE42" s="681"/>
      <c r="CF42" s="681"/>
      <c r="CG42" s="682"/>
    </row>
    <row r="47" spans="1:85" x14ac:dyDescent="0.35">
      <c r="AY47" s="709"/>
    </row>
    <row r="48" spans="1:85" x14ac:dyDescent="0.35">
      <c r="AY48" s="709"/>
    </row>
    <row r="49" spans="51:51" x14ac:dyDescent="0.35">
      <c r="AY49" s="709"/>
    </row>
    <row r="50" spans="51:51" x14ac:dyDescent="0.35">
      <c r="AY50" s="709"/>
    </row>
    <row r="51" spans="51:51" x14ac:dyDescent="0.35">
      <c r="AY51" s="709"/>
    </row>
    <row r="55" spans="51:51" x14ac:dyDescent="0.35">
      <c r="AY55" s="709"/>
    </row>
    <row r="56" spans="51:51" x14ac:dyDescent="0.35">
      <c r="AY56" s="709"/>
    </row>
    <row r="57" spans="51:51" x14ac:dyDescent="0.35">
      <c r="AY57" s="709"/>
    </row>
    <row r="58" spans="51:51" x14ac:dyDescent="0.35">
      <c r="AY58" s="709"/>
    </row>
    <row r="59" spans="51:51" x14ac:dyDescent="0.35">
      <c r="AY59" s="709"/>
    </row>
    <row r="60" spans="51:51" x14ac:dyDescent="0.35">
      <c r="AY60" s="709"/>
    </row>
    <row r="61" spans="51:51" x14ac:dyDescent="0.35">
      <c r="AY61" s="709"/>
    </row>
    <row r="62" spans="51:51" x14ac:dyDescent="0.35">
      <c r="AY62" s="709"/>
    </row>
    <row r="63" spans="51:51" x14ac:dyDescent="0.35">
      <c r="AY63" s="709"/>
    </row>
    <row r="64" spans="51:51" x14ac:dyDescent="0.35">
      <c r="AY64" s="709"/>
    </row>
    <row r="65" spans="51:57" x14ac:dyDescent="0.35">
      <c r="AY65" s="709"/>
    </row>
    <row r="66" spans="51:57" x14ac:dyDescent="0.35">
      <c r="AY66" s="709"/>
    </row>
    <row r="67" spans="51:57" x14ac:dyDescent="0.35">
      <c r="AY67" s="709"/>
    </row>
    <row r="68" spans="51:57" x14ac:dyDescent="0.35">
      <c r="AY68" s="709"/>
    </row>
    <row r="69" spans="51:57" x14ac:dyDescent="0.35">
      <c r="AY69" s="709"/>
    </row>
    <row r="70" spans="51:57" x14ac:dyDescent="0.35">
      <c r="AY70" s="709"/>
    </row>
    <row r="71" spans="51:57" x14ac:dyDescent="0.35">
      <c r="AY71" s="709"/>
    </row>
    <row r="72" spans="51:57" x14ac:dyDescent="0.35">
      <c r="AY72" s="709"/>
    </row>
    <row r="73" spans="51:57" x14ac:dyDescent="0.35">
      <c r="AY73" s="709"/>
    </row>
    <row r="74" spans="51:57" x14ac:dyDescent="0.35">
      <c r="AY74" s="439"/>
      <c r="AZ74" s="439"/>
      <c r="BA74" s="439"/>
      <c r="BB74" s="439"/>
      <c r="BC74" s="439"/>
      <c r="BD74" s="439"/>
      <c r="BE74" s="439"/>
    </row>
    <row r="75" spans="51:57" x14ac:dyDescent="0.35">
      <c r="AY75" s="439"/>
      <c r="AZ75" s="439"/>
      <c r="BA75" s="439"/>
      <c r="BB75" s="439"/>
      <c r="BC75" s="439"/>
      <c r="BD75" s="439"/>
      <c r="BE75" s="439"/>
    </row>
    <row r="76" spans="51:57" x14ac:dyDescent="0.35">
      <c r="AY76" s="439"/>
      <c r="AZ76" s="439"/>
      <c r="BA76" s="439"/>
      <c r="BB76" s="439"/>
      <c r="BC76" s="439"/>
      <c r="BD76" s="439"/>
      <c r="BE76" s="439"/>
    </row>
    <row r="77" spans="51:57" x14ac:dyDescent="0.35">
      <c r="AY77" s="439"/>
      <c r="AZ77" s="439"/>
      <c r="BA77" s="439"/>
      <c r="BB77" s="439"/>
      <c r="BC77" s="439"/>
      <c r="BD77" s="439"/>
      <c r="BE77" s="439"/>
    </row>
    <row r="78" spans="51:57" x14ac:dyDescent="0.35">
      <c r="AY78" s="439"/>
      <c r="AZ78" s="439"/>
      <c r="BA78" s="439"/>
      <c r="BB78" s="439"/>
      <c r="BC78" s="439"/>
      <c r="BD78" s="439"/>
      <c r="BE78" s="439"/>
    </row>
    <row r="79" spans="51:57" x14ac:dyDescent="0.35">
      <c r="AY79" s="439"/>
      <c r="AZ79" s="439"/>
      <c r="BA79" s="439"/>
      <c r="BB79" s="439"/>
      <c r="BC79" s="439"/>
      <c r="BD79" s="439"/>
      <c r="BE79" s="439"/>
    </row>
    <row r="80" spans="51:57" x14ac:dyDescent="0.35">
      <c r="AY80" s="439"/>
      <c r="AZ80" s="439"/>
      <c r="BA80" s="439"/>
      <c r="BB80" s="439"/>
      <c r="BC80" s="439"/>
      <c r="BD80" s="439"/>
      <c r="BE80" s="439"/>
    </row>
    <row r="81" spans="51:57" x14ac:dyDescent="0.35">
      <c r="AY81" s="439"/>
      <c r="AZ81" s="439"/>
      <c r="BA81" s="439"/>
      <c r="BB81" s="439"/>
      <c r="BC81" s="439"/>
      <c r="BD81" s="439"/>
      <c r="BE81" s="439"/>
    </row>
    <row r="82" spans="51:57" x14ac:dyDescent="0.35">
      <c r="AY82" s="439"/>
      <c r="AZ82" s="439"/>
      <c r="BA82" s="439"/>
      <c r="BB82" s="439"/>
      <c r="BC82" s="439"/>
      <c r="BD82" s="439"/>
      <c r="BE82" s="439"/>
    </row>
    <row r="83" spans="51:57" x14ac:dyDescent="0.35">
      <c r="AY83" s="439"/>
      <c r="AZ83" s="439"/>
      <c r="BA83" s="439"/>
      <c r="BB83" s="439"/>
      <c r="BC83" s="439"/>
      <c r="BD83" s="439"/>
      <c r="BE83" s="439"/>
    </row>
    <row r="84" spans="51:57" x14ac:dyDescent="0.35">
      <c r="AY84" s="439"/>
      <c r="AZ84" s="439"/>
      <c r="BA84" s="439"/>
      <c r="BB84" s="439"/>
      <c r="BC84" s="439"/>
      <c r="BD84" s="439"/>
      <c r="BE84" s="439"/>
    </row>
    <row r="85" spans="51:57" x14ac:dyDescent="0.35">
      <c r="AY85" s="439"/>
      <c r="AZ85" s="439"/>
      <c r="BA85" s="439"/>
      <c r="BB85" s="439"/>
      <c r="BC85" s="439"/>
      <c r="BD85" s="439"/>
      <c r="BE85" s="439"/>
    </row>
    <row r="86" spans="51:57" x14ac:dyDescent="0.35">
      <c r="AY86" s="439"/>
      <c r="AZ86" s="439"/>
      <c r="BA86" s="439"/>
      <c r="BB86" s="439"/>
      <c r="BC86" s="439"/>
      <c r="BD86" s="439"/>
      <c r="BE86" s="439"/>
    </row>
    <row r="87" spans="51:57" x14ac:dyDescent="0.35">
      <c r="AY87" s="439"/>
      <c r="AZ87" s="439"/>
      <c r="BA87" s="439"/>
      <c r="BB87" s="439"/>
      <c r="BC87" s="439"/>
      <c r="BD87" s="439"/>
      <c r="BE87" s="439"/>
    </row>
    <row r="88" spans="51:57" x14ac:dyDescent="0.35">
      <c r="AY88" s="439"/>
      <c r="AZ88" s="439"/>
      <c r="BA88" s="439"/>
      <c r="BB88" s="439"/>
      <c r="BC88" s="439"/>
      <c r="BD88" s="439"/>
      <c r="BE88" s="439"/>
    </row>
    <row r="89" spans="51:57" x14ac:dyDescent="0.35">
      <c r="AY89" s="439"/>
      <c r="AZ89" s="439"/>
      <c r="BA89" s="439"/>
      <c r="BB89" s="439"/>
      <c r="BC89" s="439"/>
      <c r="BD89" s="439"/>
      <c r="BE89" s="439"/>
    </row>
    <row r="90" spans="51:57" x14ac:dyDescent="0.35">
      <c r="AY90" s="439"/>
      <c r="AZ90" s="439"/>
      <c r="BA90" s="439"/>
      <c r="BB90" s="439"/>
      <c r="BC90" s="439"/>
      <c r="BD90" s="439"/>
      <c r="BE90" s="439"/>
    </row>
  </sheetData>
  <hyperlinks>
    <hyperlink ref="B1" location="Notes!A1" display="Information relating to this table can be found in the 'Notes' tab" xr:uid="{A6CCFB4E-55F7-45C5-AB34-95CCB3015EE9}"/>
    <hyperlink ref="A1" location="Contents!A1" display="Contents page" xr:uid="{E94899CD-BB2A-466C-AF43-7AA3F93CD8EC}"/>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16FB3-8EB7-4820-B9BB-9474A4C5A80D}">
  <dimension ref="A1:CJ47"/>
  <sheetViews>
    <sheetView zoomScale="85" zoomScaleNormal="85" workbookViewId="0">
      <pane xSplit="2" topLeftCell="CA1" activePane="topRight" state="frozen"/>
      <selection activeCell="B1" sqref="A1:B1"/>
      <selection pane="topRight"/>
    </sheetView>
  </sheetViews>
  <sheetFormatPr defaultColWidth="9" defaultRowHeight="12.5" x14ac:dyDescent="0.25"/>
  <cols>
    <col min="1" max="1" width="23" style="1" customWidth="1"/>
    <col min="2" max="2" width="78" style="1" bestFit="1" customWidth="1"/>
    <col min="3" max="3" width="10.54296875" style="1" customWidth="1"/>
    <col min="4" max="84" width="12.54296875" style="1" customWidth="1"/>
    <col min="85" max="85" width="10.54296875" style="1" bestFit="1" customWidth="1"/>
    <col min="86" max="16384" width="9" style="1"/>
  </cols>
  <sheetData>
    <row r="1" spans="1:85" ht="26.25" customHeight="1" thickBot="1" x14ac:dyDescent="0.3">
      <c r="A1" s="32" t="s">
        <v>46</v>
      </c>
      <c r="B1" s="114" t="s">
        <v>208</v>
      </c>
    </row>
    <row r="2" spans="1:85" ht="15.5" x14ac:dyDescent="0.35">
      <c r="A2" s="36" t="s">
        <v>209</v>
      </c>
      <c r="B2" s="176" t="s">
        <v>951</v>
      </c>
      <c r="C2" s="710"/>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ht="16" thickBot="1" x14ac:dyDescent="0.4">
      <c r="A3" s="117">
        <v>2024</v>
      </c>
      <c r="B3" s="274" t="s">
        <v>952</v>
      </c>
      <c r="C3" s="711"/>
      <c r="D3" s="275" t="s">
        <v>247</v>
      </c>
      <c r="E3" s="275" t="s">
        <v>247</v>
      </c>
      <c r="F3" s="275" t="s">
        <v>247</v>
      </c>
      <c r="G3" s="275" t="s">
        <v>247</v>
      </c>
      <c r="H3" s="275" t="s">
        <v>247</v>
      </c>
      <c r="I3" s="275" t="s">
        <v>247</v>
      </c>
      <c r="J3" s="275" t="s">
        <v>247</v>
      </c>
      <c r="K3" s="275" t="s">
        <v>247</v>
      </c>
      <c r="L3" s="275" t="s">
        <v>247</v>
      </c>
      <c r="M3" s="275" t="s">
        <v>247</v>
      </c>
      <c r="N3" s="275" t="s">
        <v>247</v>
      </c>
      <c r="O3" s="275" t="s">
        <v>247</v>
      </c>
      <c r="P3" s="275" t="s">
        <v>247</v>
      </c>
      <c r="Q3" s="275" t="s">
        <v>247</v>
      </c>
      <c r="R3" s="275" t="s">
        <v>247</v>
      </c>
      <c r="S3" s="275" t="s">
        <v>247</v>
      </c>
      <c r="T3" s="275" t="s">
        <v>247</v>
      </c>
      <c r="U3" s="275" t="s">
        <v>247</v>
      </c>
      <c r="V3" s="275" t="s">
        <v>247</v>
      </c>
      <c r="W3" s="275" t="s">
        <v>247</v>
      </c>
      <c r="X3" s="275" t="s">
        <v>247</v>
      </c>
      <c r="Y3" s="275" t="s">
        <v>247</v>
      </c>
      <c r="Z3" s="275" t="s">
        <v>247</v>
      </c>
      <c r="AA3" s="275" t="s">
        <v>247</v>
      </c>
      <c r="AB3" s="275" t="s">
        <v>247</v>
      </c>
      <c r="AC3" s="275" t="s">
        <v>247</v>
      </c>
      <c r="AD3" s="275" t="s">
        <v>247</v>
      </c>
      <c r="AE3" s="275" t="s">
        <v>247</v>
      </c>
      <c r="AF3" s="275" t="s">
        <v>247</v>
      </c>
      <c r="AG3" s="275" t="s">
        <v>247</v>
      </c>
      <c r="AH3" s="275" t="s">
        <v>247</v>
      </c>
      <c r="AI3" s="275" t="s">
        <v>247</v>
      </c>
      <c r="AJ3" s="275" t="s">
        <v>247</v>
      </c>
      <c r="AK3" s="275" t="s">
        <v>247</v>
      </c>
      <c r="AL3" s="275" t="s">
        <v>247</v>
      </c>
      <c r="AM3" s="275" t="s">
        <v>247</v>
      </c>
      <c r="AN3" s="275" t="s">
        <v>247</v>
      </c>
      <c r="AO3" s="275" t="s">
        <v>247</v>
      </c>
      <c r="AP3" s="275" t="s">
        <v>247</v>
      </c>
      <c r="AQ3" s="275" t="s">
        <v>247</v>
      </c>
      <c r="AR3" s="275" t="s">
        <v>247</v>
      </c>
      <c r="AS3" s="275" t="s">
        <v>247</v>
      </c>
      <c r="AT3" s="275" t="s">
        <v>247</v>
      </c>
      <c r="AU3" s="275" t="s">
        <v>247</v>
      </c>
      <c r="AV3" s="275" t="s">
        <v>247</v>
      </c>
      <c r="AW3" s="275" t="s">
        <v>247</v>
      </c>
      <c r="AX3" s="275" t="s">
        <v>247</v>
      </c>
      <c r="AY3" s="275" t="s">
        <v>247</v>
      </c>
      <c r="AZ3" s="275" t="s">
        <v>247</v>
      </c>
      <c r="BA3" s="275" t="s">
        <v>247</v>
      </c>
      <c r="BB3" s="275" t="s">
        <v>247</v>
      </c>
      <c r="BC3" s="275" t="s">
        <v>247</v>
      </c>
      <c r="BD3" s="275" t="s">
        <v>247</v>
      </c>
      <c r="BE3" s="275" t="s">
        <v>247</v>
      </c>
      <c r="BF3" s="275" t="s">
        <v>247</v>
      </c>
      <c r="BG3" s="275" t="s">
        <v>247</v>
      </c>
      <c r="BH3" s="275" t="s">
        <v>247</v>
      </c>
      <c r="BI3" s="275" t="s">
        <v>247</v>
      </c>
      <c r="BJ3" s="275" t="s">
        <v>247</v>
      </c>
      <c r="BK3" s="275" t="s">
        <v>247</v>
      </c>
      <c r="BL3" s="275" t="s">
        <v>247</v>
      </c>
      <c r="BM3" s="275" t="s">
        <v>247</v>
      </c>
      <c r="BN3" s="275" t="s">
        <v>247</v>
      </c>
      <c r="BO3" s="275" t="s">
        <v>247</v>
      </c>
      <c r="BP3" s="275" t="s">
        <v>247</v>
      </c>
      <c r="BQ3" s="275" t="s">
        <v>247</v>
      </c>
      <c r="BR3" s="275" t="s">
        <v>247</v>
      </c>
      <c r="BS3" s="275" t="s">
        <v>247</v>
      </c>
      <c r="BT3" s="275" t="s">
        <v>247</v>
      </c>
      <c r="BU3" s="275" t="s">
        <v>247</v>
      </c>
      <c r="BV3" s="275" t="s">
        <v>247</v>
      </c>
      <c r="BW3" s="275" t="s">
        <v>247</v>
      </c>
      <c r="BX3" s="275" t="s">
        <v>247</v>
      </c>
      <c r="BY3" s="275" t="s">
        <v>247</v>
      </c>
      <c r="BZ3" s="275" t="s">
        <v>247</v>
      </c>
      <c r="CA3" s="275" t="s">
        <v>247</v>
      </c>
      <c r="CB3" s="275" t="s">
        <v>248</v>
      </c>
      <c r="CC3" s="275" t="s">
        <v>248</v>
      </c>
      <c r="CD3" s="275" t="s">
        <v>248</v>
      </c>
      <c r="CE3" s="275" t="s">
        <v>248</v>
      </c>
      <c r="CF3" s="275" t="s">
        <v>248</v>
      </c>
      <c r="CG3" s="276" t="s">
        <v>248</v>
      </c>
    </row>
    <row r="4" spans="1:85" ht="25.5" customHeight="1" x14ac:dyDescent="0.35">
      <c r="A4" s="689"/>
      <c r="B4" s="712" t="s">
        <v>953</v>
      </c>
      <c r="D4" s="710"/>
      <c r="E4" s="710"/>
      <c r="F4" s="710"/>
      <c r="G4" s="710"/>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c r="AG4" s="710"/>
      <c r="AH4" s="710"/>
      <c r="AI4" s="710"/>
      <c r="AJ4" s="710"/>
      <c r="AK4" s="710"/>
      <c r="AL4" s="710"/>
      <c r="AM4" s="710"/>
      <c r="AN4" s="710"/>
      <c r="AO4" s="710"/>
      <c r="AP4" s="710"/>
      <c r="AQ4" s="710"/>
      <c r="AR4" s="710"/>
      <c r="AS4" s="710"/>
      <c r="AT4" s="710"/>
      <c r="AU4" s="710"/>
      <c r="AV4" s="710"/>
      <c r="AW4" s="710"/>
      <c r="AX4" s="710"/>
      <c r="AY4" s="710"/>
      <c r="AZ4" s="710"/>
      <c r="BA4" s="710"/>
      <c r="BB4" s="710"/>
      <c r="BC4" s="710"/>
      <c r="BD4" s="710"/>
      <c r="BE4" s="710"/>
      <c r="BF4" s="710"/>
      <c r="BG4" s="710"/>
      <c r="BH4" s="710"/>
      <c r="BI4" s="710"/>
      <c r="BJ4" s="710"/>
      <c r="BK4" s="710"/>
      <c r="BL4" s="710"/>
      <c r="BM4" s="710"/>
      <c r="BN4" s="710"/>
      <c r="BO4" s="710"/>
      <c r="BP4" s="710"/>
      <c r="BQ4" s="710"/>
      <c r="BR4" s="710"/>
      <c r="BS4" s="710"/>
      <c r="BT4" s="710"/>
      <c r="BU4" s="710"/>
      <c r="BV4" s="710"/>
      <c r="BW4" s="194">
        <f t="shared" ref="BW4:CG4" si="0">SUM(BW5,BW8:BW11,BW14:BW15)</f>
        <v>64232.683382971576</v>
      </c>
      <c r="BX4" s="194">
        <f t="shared" si="0"/>
        <v>80048.633345146663</v>
      </c>
      <c r="BY4" s="194">
        <f t="shared" si="0"/>
        <v>75658.056085140081</v>
      </c>
      <c r="BZ4" s="194">
        <f t="shared" si="0"/>
        <v>73403.838363209419</v>
      </c>
      <c r="CA4" s="194">
        <f t="shared" si="0"/>
        <v>81995.355210530077</v>
      </c>
      <c r="CB4" s="194">
        <f t="shared" si="0"/>
        <v>88462.101009844831</v>
      </c>
      <c r="CC4" s="194">
        <f t="shared" si="0"/>
        <v>90490.613630997424</v>
      </c>
      <c r="CD4" s="194">
        <f t="shared" si="0"/>
        <v>92134.174308225382</v>
      </c>
      <c r="CE4" s="194">
        <f t="shared" si="0"/>
        <v>93940.875246901647</v>
      </c>
      <c r="CF4" s="194">
        <f t="shared" si="0"/>
        <v>96365.892250597957</v>
      </c>
      <c r="CG4" s="713">
        <f t="shared" si="0"/>
        <v>98782.41511064909</v>
      </c>
    </row>
    <row r="5" spans="1:85" s="8" customFormat="1" ht="24.75" customHeight="1" x14ac:dyDescent="0.35">
      <c r="A5" s="714"/>
      <c r="B5" s="62" t="s">
        <v>370</v>
      </c>
      <c r="BW5" s="197">
        <f t="shared" ref="BW5:CG5" si="1">SUM(BW6:BW7)</f>
        <v>13850.988828140005</v>
      </c>
      <c r="BX5" s="197">
        <f t="shared" si="1"/>
        <v>13427.615083349996</v>
      </c>
      <c r="BY5" s="197">
        <f t="shared" si="1"/>
        <v>12688.531819610009</v>
      </c>
      <c r="BZ5" s="197">
        <f t="shared" si="1"/>
        <v>12088.053886384507</v>
      </c>
      <c r="CA5" s="197">
        <f t="shared" si="1"/>
        <v>12357.095583569999</v>
      </c>
      <c r="CB5" s="197">
        <f t="shared" si="1"/>
        <v>12269.703289091565</v>
      </c>
      <c r="CC5" s="197">
        <f t="shared" si="1"/>
        <v>7072.3646453981883</v>
      </c>
      <c r="CD5" s="197">
        <f t="shared" si="1"/>
        <v>5273.8755846584891</v>
      </c>
      <c r="CE5" s="197">
        <f t="shared" si="1"/>
        <v>5385.5561759860102</v>
      </c>
      <c r="CF5" s="197">
        <f t="shared" si="1"/>
        <v>5516.1524816969213</v>
      </c>
      <c r="CG5" s="223">
        <f t="shared" si="1"/>
        <v>5154.4259513166762</v>
      </c>
    </row>
    <row r="6" spans="1:85" ht="15.5" x14ac:dyDescent="0.35">
      <c r="A6" s="454"/>
      <c r="B6" s="201" t="s">
        <v>360</v>
      </c>
      <c r="BW6" s="197">
        <v>4511.989815750002</v>
      </c>
      <c r="BX6" s="197">
        <v>4567.4223184649991</v>
      </c>
      <c r="BY6" s="197">
        <v>4506.7600548399996</v>
      </c>
      <c r="BZ6" s="197">
        <v>4527.0250167543891</v>
      </c>
      <c r="CA6" s="197">
        <v>4911.4448667599991</v>
      </c>
      <c r="CB6" s="197">
        <v>5132.2987876559255</v>
      </c>
      <c r="CC6" s="197">
        <v>4999.0623181405717</v>
      </c>
      <c r="CD6" s="197">
        <v>4965.8418812846849</v>
      </c>
      <c r="CE6" s="197">
        <v>5093.7522410103957</v>
      </c>
      <c r="CF6" s="197">
        <v>5170.386800380651</v>
      </c>
      <c r="CG6" s="223">
        <v>5161.1016146746306</v>
      </c>
    </row>
    <row r="7" spans="1:85" ht="15.5" x14ac:dyDescent="0.35">
      <c r="A7" s="454"/>
      <c r="B7" s="201" t="s">
        <v>371</v>
      </c>
      <c r="BW7" s="197">
        <v>9338.9990123900043</v>
      </c>
      <c r="BX7" s="197">
        <v>8860.1927648849978</v>
      </c>
      <c r="BY7" s="197">
        <v>8181.7717647700092</v>
      </c>
      <c r="BZ7" s="197">
        <v>7561.0288696301177</v>
      </c>
      <c r="CA7" s="197">
        <v>7445.6507168099997</v>
      </c>
      <c r="CB7" s="197">
        <v>7137.4045014356398</v>
      </c>
      <c r="CC7" s="197">
        <v>2073.3023272576165</v>
      </c>
      <c r="CD7" s="197">
        <v>308.0337033738042</v>
      </c>
      <c r="CE7" s="197">
        <v>291.80393497561454</v>
      </c>
      <c r="CF7" s="197">
        <v>345.76568131627073</v>
      </c>
      <c r="CG7" s="223">
        <v>-6.6756633579545976</v>
      </c>
    </row>
    <row r="8" spans="1:85" ht="25.5" customHeight="1" x14ac:dyDescent="0.35">
      <c r="A8" s="454"/>
      <c r="B8" s="715" t="s">
        <v>954</v>
      </c>
      <c r="BW8" s="197">
        <v>12614.417210150652</v>
      </c>
      <c r="BX8" s="197">
        <v>11565.004433577658</v>
      </c>
      <c r="BY8" s="197">
        <v>10435.361701867883</v>
      </c>
      <c r="BZ8" s="197">
        <v>9689.0704626740935</v>
      </c>
      <c r="CA8" s="197">
        <v>9551.0808399705638</v>
      </c>
      <c r="CB8" s="197">
        <v>8336.4151631002278</v>
      </c>
      <c r="CC8" s="197">
        <v>5817.2883052454854</v>
      </c>
      <c r="CD8" s="197">
        <v>5550.8460438760667</v>
      </c>
      <c r="CE8" s="197">
        <v>5636.846255026343</v>
      </c>
      <c r="CF8" s="197">
        <v>5409.2250857330055</v>
      </c>
      <c r="CG8" s="223">
        <v>4796.3841251396552</v>
      </c>
    </row>
    <row r="9" spans="1:85" ht="24" customHeight="1" x14ac:dyDescent="0.35">
      <c r="A9" s="454"/>
      <c r="B9" s="715" t="s">
        <v>955</v>
      </c>
      <c r="BW9" s="197">
        <v>1.4391787459022238</v>
      </c>
      <c r="BX9" s="197">
        <v>1.1305357850676372</v>
      </c>
      <c r="BY9" s="197">
        <v>0.8463298461661708</v>
      </c>
      <c r="BZ9" s="197">
        <v>0.93882609294886055</v>
      </c>
      <c r="CA9" s="197">
        <v>0.64315477229319229</v>
      </c>
      <c r="CB9" s="197">
        <v>0.20696460798368854</v>
      </c>
      <c r="CC9" s="197">
        <v>3.2886317892635518E-5</v>
      </c>
      <c r="CD9" s="197">
        <v>-8.5640471309121437E-5</v>
      </c>
      <c r="CE9" s="197">
        <v>-1.3314379788666828E-3</v>
      </c>
      <c r="CF9" s="197">
        <v>-1.6279291068871042E-3</v>
      </c>
      <c r="CG9" s="223">
        <v>-1.6870911322717087E-3</v>
      </c>
    </row>
    <row r="10" spans="1:85" ht="15.5" x14ac:dyDescent="0.35">
      <c r="A10" s="454"/>
      <c r="B10" s="715" t="s">
        <v>956</v>
      </c>
      <c r="BW10" s="197">
        <v>1374.130836994098</v>
      </c>
      <c r="BX10" s="197">
        <v>1079.4378839249368</v>
      </c>
      <c r="BY10" s="197">
        <v>766.81678519383399</v>
      </c>
      <c r="BZ10" s="197">
        <v>864.61967543705111</v>
      </c>
      <c r="CA10" s="197">
        <v>646.6426610577065</v>
      </c>
      <c r="CB10" s="197">
        <v>213.2487941066436</v>
      </c>
      <c r="CC10" s="197">
        <v>5.5395256041546888E-2</v>
      </c>
      <c r="CD10" s="197">
        <v>-0.14425682592911715</v>
      </c>
      <c r="CE10" s="197">
        <v>-2.2427365685495668</v>
      </c>
      <c r="CF10" s="197">
        <v>-2.7421601283521153</v>
      </c>
      <c r="CG10" s="223">
        <v>-2.8418154182759108</v>
      </c>
    </row>
    <row r="11" spans="1:85" s="8" customFormat="1" ht="25.5" customHeight="1" x14ac:dyDescent="0.35">
      <c r="A11" s="454"/>
      <c r="B11" s="62" t="s">
        <v>386</v>
      </c>
      <c r="BW11" s="197">
        <f t="shared" ref="BW11:CG11" si="2">SUM(BW12:BW13)</f>
        <v>713.74196914999993</v>
      </c>
      <c r="BX11" s="197">
        <f t="shared" si="2"/>
        <v>1046.2354867050001</v>
      </c>
      <c r="BY11" s="197">
        <f t="shared" si="2"/>
        <v>490.13371098000005</v>
      </c>
      <c r="BZ11" s="197">
        <f t="shared" si="2"/>
        <v>333.50056829999994</v>
      </c>
      <c r="CA11" s="197">
        <f t="shared" si="2"/>
        <v>313.29334463999993</v>
      </c>
      <c r="CB11" s="197">
        <f t="shared" si="2"/>
        <v>307.82304695879873</v>
      </c>
      <c r="CC11" s="197">
        <f t="shared" si="2"/>
        <v>220.39544131490933</v>
      </c>
      <c r="CD11" s="197">
        <f t="shared" si="2"/>
        <v>224.37159482172424</v>
      </c>
      <c r="CE11" s="197">
        <f t="shared" si="2"/>
        <v>228.2143068037698</v>
      </c>
      <c r="CF11" s="197">
        <f t="shared" si="2"/>
        <v>235.57134136316452</v>
      </c>
      <c r="CG11" s="223">
        <f t="shared" si="2"/>
        <v>243.54467576717951</v>
      </c>
    </row>
    <row r="12" spans="1:85" ht="15.5" x14ac:dyDescent="0.35">
      <c r="A12" s="454"/>
      <c r="B12" s="201" t="s">
        <v>360</v>
      </c>
      <c r="BW12" s="197">
        <v>110.7615586</v>
      </c>
      <c r="BX12" s="197">
        <v>610.87668224000004</v>
      </c>
      <c r="BY12" s="197">
        <v>190.11094458999997</v>
      </c>
      <c r="BZ12" s="197">
        <v>108.35292923999998</v>
      </c>
      <c r="CA12" s="197">
        <v>168.57634428999995</v>
      </c>
      <c r="CB12" s="197">
        <v>219.89271335426994</v>
      </c>
      <c r="CC12" s="197">
        <v>220.58522745255644</v>
      </c>
      <c r="CD12" s="197">
        <v>224.56512690304135</v>
      </c>
      <c r="CE12" s="197">
        <v>228.41232079651323</v>
      </c>
      <c r="CF12" s="197">
        <v>235.77392690556283</v>
      </c>
      <c r="CG12" s="223">
        <v>243.75192429022579</v>
      </c>
    </row>
    <row r="13" spans="1:85" ht="15.5" x14ac:dyDescent="0.35">
      <c r="A13" s="716"/>
      <c r="B13" s="201" t="s">
        <v>371</v>
      </c>
      <c r="BW13" s="197">
        <v>602.98041054999987</v>
      </c>
      <c r="BX13" s="197">
        <v>435.35880446500005</v>
      </c>
      <c r="BY13" s="197">
        <v>300.02276639000007</v>
      </c>
      <c r="BZ13" s="197">
        <v>225.14763905999999</v>
      </c>
      <c r="CA13" s="197">
        <v>144.71700034999998</v>
      </c>
      <c r="CB13" s="197">
        <v>87.930333604528755</v>
      </c>
      <c r="CC13" s="197">
        <v>-0.18978613764709731</v>
      </c>
      <c r="CD13" s="197">
        <v>-0.19353208131709712</v>
      </c>
      <c r="CE13" s="197">
        <v>-0.19801399274343939</v>
      </c>
      <c r="CF13" s="197">
        <v>-0.2025855423983082</v>
      </c>
      <c r="CG13" s="223">
        <v>-0.20724852304627439</v>
      </c>
    </row>
    <row r="14" spans="1:85" ht="26.25" customHeight="1" x14ac:dyDescent="0.35">
      <c r="A14" s="716"/>
      <c r="B14" s="715" t="s">
        <v>957</v>
      </c>
      <c r="BW14" s="717">
        <f>'Non-DWP Welfare'!BW5</f>
        <v>17289.709190680911</v>
      </c>
      <c r="BX14" s="717">
        <f>'Non-DWP Welfare'!BX5</f>
        <v>14608.861107788984</v>
      </c>
      <c r="BY14" s="717">
        <f>'Non-DWP Welfare'!BY5</f>
        <v>10340.68404625016</v>
      </c>
      <c r="BZ14" s="717">
        <f>'Non-DWP Welfare'!BZ5</f>
        <v>8490.0621298811584</v>
      </c>
      <c r="CA14" s="717">
        <f>'Non-DWP Welfare'!CA5</f>
        <v>7008.0555275295101</v>
      </c>
      <c r="CB14" s="717">
        <f>'Non-DWP Welfare'!CB5</f>
        <v>1858.4404881198504</v>
      </c>
      <c r="CC14" s="717">
        <f>'Non-DWP Welfare'!CC5</f>
        <v>-73.344836459070137</v>
      </c>
      <c r="CD14" s="717">
        <f>'Non-DWP Welfare'!CD5</f>
        <v>-117.63871719046911</v>
      </c>
      <c r="CE14" s="717">
        <f>'Non-DWP Welfare'!CE5</f>
        <v>-109.65102939801388</v>
      </c>
      <c r="CF14" s="717">
        <f>'Non-DWP Welfare'!CF5</f>
        <v>-102.72791685358082</v>
      </c>
      <c r="CG14" s="718">
        <f>'Non-DWP Welfare'!CG5</f>
        <v>-96.241913632845055</v>
      </c>
    </row>
    <row r="15" spans="1:85" s="721" customFormat="1" ht="33" customHeight="1" thickBot="1" x14ac:dyDescent="0.3">
      <c r="A15" s="719"/>
      <c r="B15" s="720" t="s">
        <v>958</v>
      </c>
      <c r="BW15" s="722">
        <v>18388.256169110005</v>
      </c>
      <c r="BX15" s="722">
        <v>38320.348814015022</v>
      </c>
      <c r="BY15" s="722">
        <v>40935.681691392034</v>
      </c>
      <c r="BZ15" s="722">
        <v>41937.592814439668</v>
      </c>
      <c r="CA15" s="722">
        <v>52118.544098990002</v>
      </c>
      <c r="CB15" s="722">
        <v>65476.263263859772</v>
      </c>
      <c r="CC15" s="722">
        <v>77453.854647355547</v>
      </c>
      <c r="CD15" s="722">
        <v>81202.864144525971</v>
      </c>
      <c r="CE15" s="722">
        <v>82802.153606490072</v>
      </c>
      <c r="CF15" s="722">
        <v>85310.415046715905</v>
      </c>
      <c r="CG15" s="723">
        <v>88687.145774567834</v>
      </c>
    </row>
    <row r="16" spans="1:85" ht="25.5" customHeight="1" x14ac:dyDescent="0.35">
      <c r="A16" s="724"/>
      <c r="B16" s="176" t="s">
        <v>959</v>
      </c>
      <c r="C16" s="710"/>
      <c r="D16" s="40" t="s">
        <v>274</v>
      </c>
      <c r="E16" s="40" t="s">
        <v>275</v>
      </c>
      <c r="F16" s="40" t="s">
        <v>276</v>
      </c>
      <c r="G16" s="40" t="s">
        <v>277</v>
      </c>
      <c r="H16" s="40" t="s">
        <v>278</v>
      </c>
      <c r="I16" s="40" t="s">
        <v>279</v>
      </c>
      <c r="J16" s="40" t="s">
        <v>280</v>
      </c>
      <c r="K16" s="40" t="s">
        <v>281</v>
      </c>
      <c r="L16" s="40" t="s">
        <v>282</v>
      </c>
      <c r="M16" s="40" t="s">
        <v>283</v>
      </c>
      <c r="N16" s="40" t="s">
        <v>284</v>
      </c>
      <c r="O16" s="40" t="s">
        <v>285</v>
      </c>
      <c r="P16" s="40" t="s">
        <v>286</v>
      </c>
      <c r="Q16" s="40" t="s">
        <v>287</v>
      </c>
      <c r="R16" s="40" t="s">
        <v>288</v>
      </c>
      <c r="S16" s="40" t="s">
        <v>289</v>
      </c>
      <c r="T16" s="40" t="s">
        <v>290</v>
      </c>
      <c r="U16" s="40" t="s">
        <v>291</v>
      </c>
      <c r="V16" s="40" t="s">
        <v>292</v>
      </c>
      <c r="W16" s="40" t="s">
        <v>293</v>
      </c>
      <c r="X16" s="40" t="s">
        <v>294</v>
      </c>
      <c r="Y16" s="40" t="s">
        <v>295</v>
      </c>
      <c r="Z16" s="40" t="s">
        <v>296</v>
      </c>
      <c r="AA16" s="40" t="s">
        <v>297</v>
      </c>
      <c r="AB16" s="40" t="s">
        <v>298</v>
      </c>
      <c r="AC16" s="40" t="s">
        <v>299</v>
      </c>
      <c r="AD16" s="40" t="s">
        <v>300</v>
      </c>
      <c r="AE16" s="40" t="s">
        <v>301</v>
      </c>
      <c r="AF16" s="40" t="s">
        <v>302</v>
      </c>
      <c r="AG16" s="40" t="s">
        <v>303</v>
      </c>
      <c r="AH16" s="40" t="s">
        <v>304</v>
      </c>
      <c r="AI16" s="40" t="s">
        <v>305</v>
      </c>
      <c r="AJ16" s="40" t="s">
        <v>306</v>
      </c>
      <c r="AK16" s="40" t="s">
        <v>307</v>
      </c>
      <c r="AL16" s="40" t="s">
        <v>308</v>
      </c>
      <c r="AM16" s="40" t="s">
        <v>309</v>
      </c>
      <c r="AN16" s="40" t="s">
        <v>310</v>
      </c>
      <c r="AO16" s="40" t="s">
        <v>311</v>
      </c>
      <c r="AP16" s="40" t="s">
        <v>312</v>
      </c>
      <c r="AQ16" s="40" t="s">
        <v>313</v>
      </c>
      <c r="AR16" s="40" t="s">
        <v>314</v>
      </c>
      <c r="AS16" s="40" t="s">
        <v>315</v>
      </c>
      <c r="AT16" s="40" t="s">
        <v>316</v>
      </c>
      <c r="AU16" s="40" t="s">
        <v>317</v>
      </c>
      <c r="AV16" s="40" t="s">
        <v>318</v>
      </c>
      <c r="AW16" s="40" t="s">
        <v>319</v>
      </c>
      <c r="AX16" s="40" t="s">
        <v>320</v>
      </c>
      <c r="AY16" s="40" t="s">
        <v>211</v>
      </c>
      <c r="AZ16" s="40" t="s">
        <v>212</v>
      </c>
      <c r="BA16" s="40" t="s">
        <v>213</v>
      </c>
      <c r="BB16" s="40" t="s">
        <v>214</v>
      </c>
      <c r="BC16" s="40" t="s">
        <v>215</v>
      </c>
      <c r="BD16" s="40" t="s">
        <v>216</v>
      </c>
      <c r="BE16" s="40" t="s">
        <v>217</v>
      </c>
      <c r="BF16" s="40" t="s">
        <v>218</v>
      </c>
      <c r="BG16" s="40" t="s">
        <v>219</v>
      </c>
      <c r="BH16" s="40" t="s">
        <v>220</v>
      </c>
      <c r="BI16" s="40" t="s">
        <v>221</v>
      </c>
      <c r="BJ16" s="40" t="s">
        <v>222</v>
      </c>
      <c r="BK16" s="40" t="s">
        <v>223</v>
      </c>
      <c r="BL16" s="40" t="s">
        <v>224</v>
      </c>
      <c r="BM16" s="40" t="s">
        <v>225</v>
      </c>
      <c r="BN16" s="40" t="s">
        <v>226</v>
      </c>
      <c r="BO16" s="40" t="s">
        <v>227</v>
      </c>
      <c r="BP16" s="40" t="s">
        <v>228</v>
      </c>
      <c r="BQ16" s="40" t="s">
        <v>229</v>
      </c>
      <c r="BR16" s="40" t="s">
        <v>230</v>
      </c>
      <c r="BS16" s="40" t="s">
        <v>231</v>
      </c>
      <c r="BT16" s="40" t="s">
        <v>232</v>
      </c>
      <c r="BU16" s="40" t="s">
        <v>233</v>
      </c>
      <c r="BV16" s="40" t="s">
        <v>234</v>
      </c>
      <c r="BW16" s="40" t="s">
        <v>235</v>
      </c>
      <c r="BX16" s="40" t="s">
        <v>236</v>
      </c>
      <c r="BY16" s="40" t="s">
        <v>237</v>
      </c>
      <c r="BZ16" s="40" t="s">
        <v>238</v>
      </c>
      <c r="CA16" s="40" t="s">
        <v>239</v>
      </c>
      <c r="CB16" s="40" t="s">
        <v>240</v>
      </c>
      <c r="CC16" s="40" t="s">
        <v>241</v>
      </c>
      <c r="CD16" s="40" t="s">
        <v>242</v>
      </c>
      <c r="CE16" s="40" t="s">
        <v>243</v>
      </c>
      <c r="CF16" s="40" t="s">
        <v>244</v>
      </c>
      <c r="CG16" s="41" t="s">
        <v>245</v>
      </c>
    </row>
    <row r="17" spans="1:85" ht="16" thickBot="1" x14ac:dyDescent="0.4">
      <c r="A17" s="724"/>
      <c r="B17" s="274" t="s">
        <v>960</v>
      </c>
      <c r="C17" s="711"/>
      <c r="D17" s="275" t="s">
        <v>247</v>
      </c>
      <c r="E17" s="275" t="s">
        <v>247</v>
      </c>
      <c r="F17" s="275" t="s">
        <v>247</v>
      </c>
      <c r="G17" s="275" t="s">
        <v>247</v>
      </c>
      <c r="H17" s="275" t="s">
        <v>247</v>
      </c>
      <c r="I17" s="275" t="s">
        <v>247</v>
      </c>
      <c r="J17" s="275" t="s">
        <v>247</v>
      </c>
      <c r="K17" s="275" t="s">
        <v>247</v>
      </c>
      <c r="L17" s="275" t="s">
        <v>247</v>
      </c>
      <c r="M17" s="275" t="s">
        <v>247</v>
      </c>
      <c r="N17" s="275" t="s">
        <v>247</v>
      </c>
      <c r="O17" s="275" t="s">
        <v>247</v>
      </c>
      <c r="P17" s="275" t="s">
        <v>247</v>
      </c>
      <c r="Q17" s="275" t="s">
        <v>247</v>
      </c>
      <c r="R17" s="275" t="s">
        <v>247</v>
      </c>
      <c r="S17" s="275" t="s">
        <v>247</v>
      </c>
      <c r="T17" s="275" t="s">
        <v>247</v>
      </c>
      <c r="U17" s="275" t="s">
        <v>247</v>
      </c>
      <c r="V17" s="275" t="s">
        <v>247</v>
      </c>
      <c r="W17" s="275" t="s">
        <v>247</v>
      </c>
      <c r="X17" s="275" t="s">
        <v>247</v>
      </c>
      <c r="Y17" s="275" t="s">
        <v>247</v>
      </c>
      <c r="Z17" s="275" t="s">
        <v>247</v>
      </c>
      <c r="AA17" s="275" t="s">
        <v>247</v>
      </c>
      <c r="AB17" s="275" t="s">
        <v>247</v>
      </c>
      <c r="AC17" s="275" t="s">
        <v>247</v>
      </c>
      <c r="AD17" s="275" t="s">
        <v>247</v>
      </c>
      <c r="AE17" s="275" t="s">
        <v>247</v>
      </c>
      <c r="AF17" s="275" t="s">
        <v>247</v>
      </c>
      <c r="AG17" s="275" t="s">
        <v>247</v>
      </c>
      <c r="AH17" s="275" t="s">
        <v>247</v>
      </c>
      <c r="AI17" s="275" t="s">
        <v>247</v>
      </c>
      <c r="AJ17" s="275" t="s">
        <v>247</v>
      </c>
      <c r="AK17" s="275" t="s">
        <v>247</v>
      </c>
      <c r="AL17" s="275" t="s">
        <v>247</v>
      </c>
      <c r="AM17" s="275" t="s">
        <v>247</v>
      </c>
      <c r="AN17" s="275" t="s">
        <v>247</v>
      </c>
      <c r="AO17" s="275" t="s">
        <v>247</v>
      </c>
      <c r="AP17" s="275" t="s">
        <v>247</v>
      </c>
      <c r="AQ17" s="275" t="s">
        <v>247</v>
      </c>
      <c r="AR17" s="275" t="s">
        <v>247</v>
      </c>
      <c r="AS17" s="275" t="s">
        <v>247</v>
      </c>
      <c r="AT17" s="275" t="s">
        <v>247</v>
      </c>
      <c r="AU17" s="275" t="s">
        <v>247</v>
      </c>
      <c r="AV17" s="275" t="s">
        <v>247</v>
      </c>
      <c r="AW17" s="275" t="s">
        <v>247</v>
      </c>
      <c r="AX17" s="275" t="s">
        <v>247</v>
      </c>
      <c r="AY17" s="275" t="s">
        <v>247</v>
      </c>
      <c r="AZ17" s="275" t="s">
        <v>247</v>
      </c>
      <c r="BA17" s="275" t="s">
        <v>247</v>
      </c>
      <c r="BB17" s="275" t="s">
        <v>247</v>
      </c>
      <c r="BC17" s="275" t="s">
        <v>247</v>
      </c>
      <c r="BD17" s="275" t="s">
        <v>247</v>
      </c>
      <c r="BE17" s="275" t="s">
        <v>247</v>
      </c>
      <c r="BF17" s="275" t="s">
        <v>247</v>
      </c>
      <c r="BG17" s="275" t="s">
        <v>247</v>
      </c>
      <c r="BH17" s="275" t="s">
        <v>247</v>
      </c>
      <c r="BI17" s="275" t="s">
        <v>247</v>
      </c>
      <c r="BJ17" s="275" t="s">
        <v>247</v>
      </c>
      <c r="BK17" s="275" t="s">
        <v>247</v>
      </c>
      <c r="BL17" s="275" t="s">
        <v>247</v>
      </c>
      <c r="BM17" s="275" t="s">
        <v>247</v>
      </c>
      <c r="BN17" s="275" t="s">
        <v>247</v>
      </c>
      <c r="BO17" s="275" t="s">
        <v>247</v>
      </c>
      <c r="BP17" s="275" t="s">
        <v>247</v>
      </c>
      <c r="BQ17" s="275" t="s">
        <v>247</v>
      </c>
      <c r="BR17" s="725" t="s">
        <v>247</v>
      </c>
      <c r="BS17" s="725" t="s">
        <v>247</v>
      </c>
      <c r="BT17" s="725" t="s">
        <v>247</v>
      </c>
      <c r="BU17" s="725" t="s">
        <v>247</v>
      </c>
      <c r="BV17" s="725" t="s">
        <v>247</v>
      </c>
      <c r="BW17" s="275" t="s">
        <v>247</v>
      </c>
      <c r="BX17" s="275" t="s">
        <v>247</v>
      </c>
      <c r="BY17" s="275" t="s">
        <v>247</v>
      </c>
      <c r="BZ17" s="275" t="s">
        <v>247</v>
      </c>
      <c r="CA17" s="275" t="s">
        <v>247</v>
      </c>
      <c r="CB17" s="275" t="s">
        <v>248</v>
      </c>
      <c r="CC17" s="275" t="s">
        <v>248</v>
      </c>
      <c r="CD17" s="275" t="s">
        <v>248</v>
      </c>
      <c r="CE17" s="275" t="s">
        <v>248</v>
      </c>
      <c r="CF17" s="275" t="s">
        <v>248</v>
      </c>
      <c r="CG17" s="276" t="s">
        <v>248</v>
      </c>
    </row>
    <row r="18" spans="1:85" s="726" customFormat="1" ht="25.5" customHeight="1" x14ac:dyDescent="0.35">
      <c r="A18" s="724"/>
      <c r="B18" s="712" t="s">
        <v>953</v>
      </c>
      <c r="D18" s="727"/>
      <c r="E18" s="727"/>
      <c r="F18" s="727"/>
      <c r="G18" s="727"/>
      <c r="H18" s="727"/>
      <c r="I18" s="727"/>
      <c r="J18" s="727"/>
      <c r="K18" s="727"/>
      <c r="L18" s="727"/>
      <c r="M18" s="727"/>
      <c r="N18" s="727"/>
      <c r="O18" s="727"/>
      <c r="P18" s="727"/>
      <c r="Q18" s="727"/>
      <c r="R18" s="727"/>
      <c r="S18" s="727"/>
      <c r="T18" s="727"/>
      <c r="U18" s="727"/>
      <c r="V18" s="727"/>
      <c r="W18" s="727"/>
      <c r="X18" s="727"/>
      <c r="Y18" s="727"/>
      <c r="Z18" s="727"/>
      <c r="AA18" s="727"/>
      <c r="AB18" s="727"/>
      <c r="AC18" s="727"/>
      <c r="AD18" s="727"/>
      <c r="AE18" s="727"/>
      <c r="AF18" s="727"/>
      <c r="AG18" s="727"/>
      <c r="AH18" s="727"/>
      <c r="AI18" s="727"/>
      <c r="AJ18" s="727"/>
      <c r="AK18" s="727"/>
      <c r="AL18" s="727"/>
      <c r="AM18" s="727"/>
      <c r="AN18" s="727"/>
      <c r="AO18" s="727"/>
      <c r="AP18" s="727"/>
      <c r="AQ18" s="727"/>
      <c r="AR18" s="727"/>
      <c r="AS18" s="727"/>
      <c r="AT18" s="727"/>
      <c r="AU18" s="727"/>
      <c r="AV18" s="727"/>
      <c r="AW18" s="727"/>
      <c r="AX18" s="727"/>
      <c r="AY18" s="727"/>
      <c r="AZ18" s="727"/>
      <c r="BA18" s="727"/>
      <c r="BB18" s="727"/>
      <c r="BC18" s="727"/>
      <c r="BD18" s="727"/>
      <c r="BE18" s="727"/>
      <c r="BF18" s="727"/>
      <c r="BG18" s="727"/>
      <c r="BH18" s="727"/>
      <c r="BI18" s="727"/>
      <c r="BJ18" s="727"/>
      <c r="BK18" s="727"/>
      <c r="BL18" s="727"/>
      <c r="BM18" s="727"/>
      <c r="BN18" s="727"/>
      <c r="BO18" s="727"/>
      <c r="BP18" s="727"/>
      <c r="BQ18" s="727"/>
      <c r="BR18" s="727"/>
      <c r="BS18" s="727"/>
      <c r="BT18" s="727"/>
      <c r="BU18" s="727"/>
      <c r="BV18" s="727"/>
      <c r="BW18" s="194">
        <f t="shared" ref="BW18:CG18" si="3">SUM(BW19,BW22:BW25,BW28:BW29)</f>
        <v>78320.156651751327</v>
      </c>
      <c r="BX18" s="194">
        <f t="shared" si="3"/>
        <v>92634.440642138303</v>
      </c>
      <c r="BY18" s="194">
        <f t="shared" si="3"/>
        <v>88068.124196960285</v>
      </c>
      <c r="BZ18" s="194">
        <f t="shared" si="3"/>
        <v>79758.998500292888</v>
      </c>
      <c r="CA18" s="194">
        <f t="shared" si="3"/>
        <v>83942.471095404471</v>
      </c>
      <c r="CB18" s="194">
        <f t="shared" si="3"/>
        <v>88462.101009844831</v>
      </c>
      <c r="CC18" s="194">
        <f t="shared" si="3"/>
        <v>88381.851107240873</v>
      </c>
      <c r="CD18" s="194">
        <f t="shared" si="3"/>
        <v>88247.851473109244</v>
      </c>
      <c r="CE18" s="194">
        <f t="shared" si="3"/>
        <v>88250.700317151262</v>
      </c>
      <c r="CF18" s="194">
        <f t="shared" si="3"/>
        <v>88779.196656406843</v>
      </c>
      <c r="CG18" s="713">
        <f t="shared" si="3"/>
        <v>89245.198897546739</v>
      </c>
    </row>
    <row r="19" spans="1:85" ht="25.5" customHeight="1" x14ac:dyDescent="0.35">
      <c r="A19" s="703"/>
      <c r="B19" s="62" t="s">
        <v>370</v>
      </c>
      <c r="BW19" s="197">
        <v>16888.779320235779</v>
      </c>
      <c r="BX19" s="197">
        <v>15538.798857950536</v>
      </c>
      <c r="BY19" s="197">
        <v>14769.811094657174</v>
      </c>
      <c r="BZ19" s="197">
        <v>13134.613847098648</v>
      </c>
      <c r="CA19" s="197">
        <v>12650.535340491626</v>
      </c>
      <c r="CB19" s="197">
        <v>12269.703289091565</v>
      </c>
      <c r="CC19" s="197">
        <v>6907.5526619213997</v>
      </c>
      <c r="CD19" s="197">
        <v>5051.4175958816804</v>
      </c>
      <c r="CE19" s="197">
        <v>5059.3429418127562</v>
      </c>
      <c r="CF19" s="197">
        <v>5081.876735866148</v>
      </c>
      <c r="CG19" s="223">
        <v>4656.7779165215297</v>
      </c>
    </row>
    <row r="20" spans="1:85" ht="15.5" x14ac:dyDescent="0.35">
      <c r="A20" s="454"/>
      <c r="B20" s="201" t="s">
        <v>360</v>
      </c>
      <c r="BW20" s="197">
        <v>5501.5566930888899</v>
      </c>
      <c r="BX20" s="197">
        <v>5285.5444742340023</v>
      </c>
      <c r="BY20" s="197">
        <v>5245.9965900908692</v>
      </c>
      <c r="BZ20" s="197">
        <v>4918.9659501930528</v>
      </c>
      <c r="CA20" s="197">
        <v>5028.0752818999663</v>
      </c>
      <c r="CB20" s="197">
        <v>5132.2987876559255</v>
      </c>
      <c r="CC20" s="197">
        <v>4882.5658678744057</v>
      </c>
      <c r="CD20" s="197">
        <v>4756.3770996907197</v>
      </c>
      <c r="CE20" s="197">
        <v>4785.2141182392525</v>
      </c>
      <c r="CF20" s="197">
        <v>4763.3325009537875</v>
      </c>
      <c r="CG20" s="223">
        <v>4662.8090598529252</v>
      </c>
    </row>
    <row r="21" spans="1:85" ht="15.5" x14ac:dyDescent="0.35">
      <c r="A21" s="454"/>
      <c r="B21" s="201" t="s">
        <v>371</v>
      </c>
      <c r="BW21" s="197">
        <v>11387.222627146892</v>
      </c>
      <c r="BX21" s="197">
        <v>10253.254383716534</v>
      </c>
      <c r="BY21" s="197">
        <v>9523.8145045663059</v>
      </c>
      <c r="BZ21" s="197">
        <v>8215.6478969055952</v>
      </c>
      <c r="CA21" s="197">
        <v>7622.4600585916596</v>
      </c>
      <c r="CB21" s="197">
        <v>7137.4045014356398</v>
      </c>
      <c r="CC21" s="197">
        <v>2024.9867940469937</v>
      </c>
      <c r="CD21" s="197">
        <v>295.04049619096054</v>
      </c>
      <c r="CE21" s="197">
        <v>274.12882357350401</v>
      </c>
      <c r="CF21" s="197">
        <v>318.54423491236054</v>
      </c>
      <c r="CG21" s="223">
        <v>-6.0311433313953939</v>
      </c>
    </row>
    <row r="22" spans="1:85" ht="25.5" customHeight="1" x14ac:dyDescent="0.35">
      <c r="A22" s="454"/>
      <c r="B22" s="715" t="s">
        <v>954</v>
      </c>
      <c r="BW22" s="197">
        <v>15381.003562922318</v>
      </c>
      <c r="BX22" s="197">
        <v>13383.335504418948</v>
      </c>
      <c r="BY22" s="197">
        <v>12147.057140433297</v>
      </c>
      <c r="BZ22" s="197">
        <v>10527.931150927167</v>
      </c>
      <c r="CA22" s="197">
        <v>9777.8871166611971</v>
      </c>
      <c r="CB22" s="197">
        <v>8336.4151631002278</v>
      </c>
      <c r="CC22" s="197">
        <v>5681.7241944968018</v>
      </c>
      <c r="CD22" s="197">
        <v>5316.7051304039223</v>
      </c>
      <c r="CE22" s="197">
        <v>5295.4119096584982</v>
      </c>
      <c r="CF22" s="197">
        <v>4983.3675217393093</v>
      </c>
      <c r="CG22" s="223">
        <v>4333.3042096373938</v>
      </c>
    </row>
    <row r="23" spans="1:85" ht="24" customHeight="1" x14ac:dyDescent="0.35">
      <c r="A23" s="454"/>
      <c r="B23" s="715" t="s">
        <v>955</v>
      </c>
      <c r="BW23" s="197">
        <v>1.7548185579744124</v>
      </c>
      <c r="BX23" s="197">
        <v>1.3082865465561484</v>
      </c>
      <c r="BY23" s="197">
        <v>0.98515195685018264</v>
      </c>
      <c r="BZ23" s="197">
        <v>1.0201078119243741</v>
      </c>
      <c r="CA23" s="197">
        <v>0.65842755049324364</v>
      </c>
      <c r="CB23" s="197">
        <v>0.20696460798368854</v>
      </c>
      <c r="CC23" s="197">
        <v>3.2119946310726179E-5</v>
      </c>
      <c r="CD23" s="197">
        <v>-8.2028060151614234E-5</v>
      </c>
      <c r="CE23" s="197">
        <v>-1.250790284367854E-3</v>
      </c>
      <c r="CF23" s="197">
        <v>-1.4997654766396062E-3</v>
      </c>
      <c r="CG23" s="223">
        <v>-1.5242063426898799E-3</v>
      </c>
    </row>
    <row r="24" spans="1:85" ht="15.5" x14ac:dyDescent="0.35">
      <c r="A24" s="454"/>
      <c r="B24" s="715" t="s">
        <v>956</v>
      </c>
      <c r="BW24" s="197">
        <v>1675.5043810284146</v>
      </c>
      <c r="BX24" s="197">
        <v>1249.1546751857509</v>
      </c>
      <c r="BY24" s="197">
        <v>892.59649757282489</v>
      </c>
      <c r="BZ24" s="197">
        <v>939.47674854931529</v>
      </c>
      <c r="CA24" s="197">
        <v>661.99826496905121</v>
      </c>
      <c r="CB24" s="197">
        <v>213.2487941066436</v>
      </c>
      <c r="CC24" s="197">
        <v>5.4104343810465527E-2</v>
      </c>
      <c r="CD24" s="197">
        <v>-0.13817191117366304</v>
      </c>
      <c r="CE24" s="197">
        <v>-2.1068898100128344</v>
      </c>
      <c r="CF24" s="197">
        <v>-2.5262752994104063</v>
      </c>
      <c r="CG24" s="223">
        <v>-2.5674446403245277</v>
      </c>
    </row>
    <row r="25" spans="1:85" ht="25.5" customHeight="1" x14ac:dyDescent="0.35">
      <c r="A25" s="454"/>
      <c r="B25" s="62" t="s">
        <v>386</v>
      </c>
      <c r="BW25" s="197">
        <v>870.27942612120341</v>
      </c>
      <c r="BX25" s="197">
        <v>1210.7319643171534</v>
      </c>
      <c r="BY25" s="197">
        <v>570.52954787959061</v>
      </c>
      <c r="BZ25" s="197">
        <v>362.37439240259789</v>
      </c>
      <c r="CA25" s="197">
        <v>320.73301541656645</v>
      </c>
      <c r="CB25" s="197">
        <v>307.82304695879873</v>
      </c>
      <c r="CC25" s="197">
        <v>215.25942081065162</v>
      </c>
      <c r="CD25" s="197">
        <v>214.90734923582502</v>
      </c>
      <c r="CE25" s="197">
        <v>214.39093839494711</v>
      </c>
      <c r="CF25" s="197">
        <v>217.02527681794137</v>
      </c>
      <c r="CG25" s="223">
        <v>220.0309944329083</v>
      </c>
    </row>
    <row r="26" spans="1:85" ht="15.5" x14ac:dyDescent="0.35">
      <c r="A26" s="454"/>
      <c r="B26" s="201" t="s">
        <v>360</v>
      </c>
      <c r="BW26" s="197">
        <v>135.05371663865262</v>
      </c>
      <c r="BX26" s="197">
        <v>706.92299663175447</v>
      </c>
      <c r="BY26" s="197">
        <v>221.29453419358961</v>
      </c>
      <c r="BZ26" s="197">
        <v>117.7339130141047</v>
      </c>
      <c r="CA26" s="197">
        <v>172.57946955164846</v>
      </c>
      <c r="CB26" s="197">
        <v>219.89271335426994</v>
      </c>
      <c r="CC26" s="197">
        <v>215.4447842366103</v>
      </c>
      <c r="CD26" s="197">
        <v>215.09271791683383</v>
      </c>
      <c r="CE26" s="197">
        <v>214.57695830892251</v>
      </c>
      <c r="CF26" s="197">
        <v>217.21191320233299</v>
      </c>
      <c r="CG26" s="223">
        <v>220.21823358513768</v>
      </c>
    </row>
    <row r="27" spans="1:85" ht="15.5" x14ac:dyDescent="0.35">
      <c r="A27" s="454"/>
      <c r="B27" s="201" t="s">
        <v>371</v>
      </c>
      <c r="BW27" s="197">
        <v>735.22570948255066</v>
      </c>
      <c r="BX27" s="197">
        <v>503.80896768539895</v>
      </c>
      <c r="BY27" s="197">
        <v>349.23501368600103</v>
      </c>
      <c r="BZ27" s="197">
        <v>244.64047938849322</v>
      </c>
      <c r="CA27" s="197">
        <v>148.15354586491802</v>
      </c>
      <c r="CB27" s="197">
        <v>87.930333604528755</v>
      </c>
      <c r="CC27" s="197">
        <v>-0.18536342595867081</v>
      </c>
      <c r="CD27" s="197">
        <v>-0.18536868100882475</v>
      </c>
      <c r="CE27" s="197">
        <v>-0.18601991397541498</v>
      </c>
      <c r="CF27" s="197">
        <v>-0.18663638439162225</v>
      </c>
      <c r="CG27" s="223">
        <v>-0.18723915222936913</v>
      </c>
    </row>
    <row r="28" spans="1:85" ht="25.5" customHeight="1" x14ac:dyDescent="0.35">
      <c r="A28" s="716"/>
      <c r="B28" s="715" t="s">
        <v>957</v>
      </c>
      <c r="BW28" s="197">
        <v>21081.677752798685</v>
      </c>
      <c r="BX28" s="197">
        <v>16905.768663204428</v>
      </c>
      <c r="BY28" s="197">
        <v>12036.849662669982</v>
      </c>
      <c r="BZ28" s="197">
        <v>9225.1150319133994</v>
      </c>
      <c r="CA28" s="197">
        <v>7174.4734447968794</v>
      </c>
      <c r="CB28" s="197">
        <v>1858.4404881198504</v>
      </c>
      <c r="CC28" s="197">
        <v>-71.635633302744552</v>
      </c>
      <c r="CD28" s="197">
        <v>-112.676584123735</v>
      </c>
      <c r="CE28" s="197">
        <v>-103.00926097865397</v>
      </c>
      <c r="CF28" s="197">
        <v>-94.640351678894689</v>
      </c>
      <c r="CG28" s="223">
        <v>-86.949977026000383</v>
      </c>
    </row>
    <row r="29" spans="1:85" ht="25.5" customHeight="1" thickBot="1" x14ac:dyDescent="0.4">
      <c r="A29" s="716"/>
      <c r="B29" s="715" t="s">
        <v>958</v>
      </c>
      <c r="BW29" s="197">
        <v>22421.157390086952</v>
      </c>
      <c r="BX29" s="197">
        <v>44345.342690514932</v>
      </c>
      <c r="BY29" s="197">
        <v>47650.295101790573</v>
      </c>
      <c r="BZ29" s="197">
        <v>45568.467221589839</v>
      </c>
      <c r="CA29" s="197">
        <v>53356.185485518661</v>
      </c>
      <c r="CB29" s="197">
        <v>65476.263263859772</v>
      </c>
      <c r="CC29" s="197">
        <v>75648.896326851012</v>
      </c>
      <c r="CD29" s="197">
        <v>77777.636235650789</v>
      </c>
      <c r="CE29" s="197">
        <v>77786.671928864016</v>
      </c>
      <c r="CF29" s="197">
        <v>78594.09524872723</v>
      </c>
      <c r="CG29" s="223">
        <v>80124.604722827571</v>
      </c>
    </row>
    <row r="30" spans="1:85" ht="15.5" x14ac:dyDescent="0.35">
      <c r="B30" s="176" t="s">
        <v>961</v>
      </c>
      <c r="C30" s="710"/>
      <c r="D30" s="40" t="s">
        <v>274</v>
      </c>
      <c r="E30" s="40" t="s">
        <v>275</v>
      </c>
      <c r="F30" s="40" t="s">
        <v>276</v>
      </c>
      <c r="G30" s="40" t="s">
        <v>277</v>
      </c>
      <c r="H30" s="40" t="s">
        <v>278</v>
      </c>
      <c r="I30" s="40" t="s">
        <v>279</v>
      </c>
      <c r="J30" s="40" t="s">
        <v>280</v>
      </c>
      <c r="K30" s="40" t="s">
        <v>281</v>
      </c>
      <c r="L30" s="40" t="s">
        <v>282</v>
      </c>
      <c r="M30" s="40" t="s">
        <v>283</v>
      </c>
      <c r="N30" s="40" t="s">
        <v>284</v>
      </c>
      <c r="O30" s="40" t="s">
        <v>285</v>
      </c>
      <c r="P30" s="40" t="s">
        <v>286</v>
      </c>
      <c r="Q30" s="40" t="s">
        <v>287</v>
      </c>
      <c r="R30" s="40" t="s">
        <v>288</v>
      </c>
      <c r="S30" s="40" t="s">
        <v>289</v>
      </c>
      <c r="T30" s="40" t="s">
        <v>290</v>
      </c>
      <c r="U30" s="40" t="s">
        <v>291</v>
      </c>
      <c r="V30" s="40" t="s">
        <v>292</v>
      </c>
      <c r="W30" s="40" t="s">
        <v>293</v>
      </c>
      <c r="X30" s="40" t="s">
        <v>294</v>
      </c>
      <c r="Y30" s="40" t="s">
        <v>295</v>
      </c>
      <c r="Z30" s="40" t="s">
        <v>296</v>
      </c>
      <c r="AA30" s="40" t="s">
        <v>297</v>
      </c>
      <c r="AB30" s="40" t="s">
        <v>298</v>
      </c>
      <c r="AC30" s="40" t="s">
        <v>299</v>
      </c>
      <c r="AD30" s="40" t="s">
        <v>300</v>
      </c>
      <c r="AE30" s="40" t="s">
        <v>301</v>
      </c>
      <c r="AF30" s="40" t="s">
        <v>302</v>
      </c>
      <c r="AG30" s="40" t="s">
        <v>303</v>
      </c>
      <c r="AH30" s="40" t="s">
        <v>304</v>
      </c>
      <c r="AI30" s="40" t="s">
        <v>305</v>
      </c>
      <c r="AJ30" s="40" t="s">
        <v>306</v>
      </c>
      <c r="AK30" s="40" t="s">
        <v>307</v>
      </c>
      <c r="AL30" s="40" t="s">
        <v>308</v>
      </c>
      <c r="AM30" s="40" t="s">
        <v>309</v>
      </c>
      <c r="AN30" s="40" t="s">
        <v>310</v>
      </c>
      <c r="AO30" s="40" t="s">
        <v>311</v>
      </c>
      <c r="AP30" s="40" t="s">
        <v>312</v>
      </c>
      <c r="AQ30" s="40" t="s">
        <v>313</v>
      </c>
      <c r="AR30" s="40" t="s">
        <v>314</v>
      </c>
      <c r="AS30" s="40" t="s">
        <v>315</v>
      </c>
      <c r="AT30" s="40" t="s">
        <v>316</v>
      </c>
      <c r="AU30" s="40" t="s">
        <v>317</v>
      </c>
      <c r="AV30" s="40" t="s">
        <v>318</v>
      </c>
      <c r="AW30" s="40" t="s">
        <v>319</v>
      </c>
      <c r="AX30" s="40" t="s">
        <v>320</v>
      </c>
      <c r="AY30" s="40" t="s">
        <v>211</v>
      </c>
      <c r="AZ30" s="40" t="s">
        <v>212</v>
      </c>
      <c r="BA30" s="40" t="s">
        <v>213</v>
      </c>
      <c r="BB30" s="40" t="s">
        <v>214</v>
      </c>
      <c r="BC30" s="40" t="s">
        <v>215</v>
      </c>
      <c r="BD30" s="40" t="s">
        <v>216</v>
      </c>
      <c r="BE30" s="40" t="s">
        <v>217</v>
      </c>
      <c r="BF30" s="40" t="s">
        <v>218</v>
      </c>
      <c r="BG30" s="40" t="s">
        <v>219</v>
      </c>
      <c r="BH30" s="40" t="s">
        <v>220</v>
      </c>
      <c r="BI30" s="40" t="s">
        <v>221</v>
      </c>
      <c r="BJ30" s="40" t="s">
        <v>222</v>
      </c>
      <c r="BK30" s="40" t="s">
        <v>223</v>
      </c>
      <c r="BL30" s="40" t="s">
        <v>224</v>
      </c>
      <c r="BM30" s="40" t="s">
        <v>225</v>
      </c>
      <c r="BN30" s="40" t="s">
        <v>226</v>
      </c>
      <c r="BO30" s="40" t="s">
        <v>227</v>
      </c>
      <c r="BP30" s="40" t="s">
        <v>228</v>
      </c>
      <c r="BQ30" s="40" t="s">
        <v>229</v>
      </c>
      <c r="BR30" s="40" t="s">
        <v>230</v>
      </c>
      <c r="BS30" s="40" t="s">
        <v>231</v>
      </c>
      <c r="BT30" s="40" t="s">
        <v>232</v>
      </c>
      <c r="BU30" s="40" t="s">
        <v>233</v>
      </c>
      <c r="BV30" s="40" t="s">
        <v>234</v>
      </c>
      <c r="BW30" s="40" t="s">
        <v>235</v>
      </c>
      <c r="BX30" s="40" t="s">
        <v>236</v>
      </c>
      <c r="BY30" s="40" t="s">
        <v>237</v>
      </c>
      <c r="BZ30" s="40" t="s">
        <v>238</v>
      </c>
      <c r="CA30" s="40" t="s">
        <v>239</v>
      </c>
      <c r="CB30" s="40" t="s">
        <v>240</v>
      </c>
      <c r="CC30" s="40" t="s">
        <v>241</v>
      </c>
      <c r="CD30" s="40" t="s">
        <v>242</v>
      </c>
      <c r="CE30" s="40" t="s">
        <v>243</v>
      </c>
      <c r="CF30" s="40" t="s">
        <v>244</v>
      </c>
      <c r="CG30" s="41" t="s">
        <v>245</v>
      </c>
    </row>
    <row r="31" spans="1:85" ht="16" thickBot="1" x14ac:dyDescent="0.4">
      <c r="A31" s="716"/>
      <c r="B31" s="274" t="s">
        <v>596</v>
      </c>
      <c r="C31" s="711"/>
      <c r="D31" s="275" t="s">
        <v>247</v>
      </c>
      <c r="E31" s="275" t="s">
        <v>247</v>
      </c>
      <c r="F31" s="275" t="s">
        <v>247</v>
      </c>
      <c r="G31" s="275" t="s">
        <v>247</v>
      </c>
      <c r="H31" s="275" t="s">
        <v>247</v>
      </c>
      <c r="I31" s="275" t="s">
        <v>247</v>
      </c>
      <c r="J31" s="275" t="s">
        <v>247</v>
      </c>
      <c r="K31" s="275" t="s">
        <v>247</v>
      </c>
      <c r="L31" s="275" t="s">
        <v>247</v>
      </c>
      <c r="M31" s="275" t="s">
        <v>247</v>
      </c>
      <c r="N31" s="275" t="s">
        <v>247</v>
      </c>
      <c r="O31" s="275" t="s">
        <v>247</v>
      </c>
      <c r="P31" s="275" t="s">
        <v>247</v>
      </c>
      <c r="Q31" s="275" t="s">
        <v>247</v>
      </c>
      <c r="R31" s="275" t="s">
        <v>247</v>
      </c>
      <c r="S31" s="275" t="s">
        <v>247</v>
      </c>
      <c r="T31" s="275" t="s">
        <v>247</v>
      </c>
      <c r="U31" s="275" t="s">
        <v>247</v>
      </c>
      <c r="V31" s="275" t="s">
        <v>247</v>
      </c>
      <c r="W31" s="275" t="s">
        <v>247</v>
      </c>
      <c r="X31" s="275" t="s">
        <v>247</v>
      </c>
      <c r="Y31" s="275" t="s">
        <v>247</v>
      </c>
      <c r="Z31" s="275" t="s">
        <v>247</v>
      </c>
      <c r="AA31" s="275" t="s">
        <v>247</v>
      </c>
      <c r="AB31" s="275" t="s">
        <v>247</v>
      </c>
      <c r="AC31" s="275" t="s">
        <v>247</v>
      </c>
      <c r="AD31" s="275" t="s">
        <v>247</v>
      </c>
      <c r="AE31" s="275" t="s">
        <v>247</v>
      </c>
      <c r="AF31" s="275" t="s">
        <v>247</v>
      </c>
      <c r="AG31" s="275" t="s">
        <v>247</v>
      </c>
      <c r="AH31" s="275" t="s">
        <v>247</v>
      </c>
      <c r="AI31" s="275" t="s">
        <v>247</v>
      </c>
      <c r="AJ31" s="275" t="s">
        <v>247</v>
      </c>
      <c r="AK31" s="275" t="s">
        <v>247</v>
      </c>
      <c r="AL31" s="275" t="s">
        <v>247</v>
      </c>
      <c r="AM31" s="275" t="s">
        <v>247</v>
      </c>
      <c r="AN31" s="275" t="s">
        <v>247</v>
      </c>
      <c r="AO31" s="275" t="s">
        <v>247</v>
      </c>
      <c r="AP31" s="275" t="s">
        <v>247</v>
      </c>
      <c r="AQ31" s="275" t="s">
        <v>247</v>
      </c>
      <c r="AR31" s="275" t="s">
        <v>247</v>
      </c>
      <c r="AS31" s="275" t="s">
        <v>247</v>
      </c>
      <c r="AT31" s="275" t="s">
        <v>247</v>
      </c>
      <c r="AU31" s="275" t="s">
        <v>247</v>
      </c>
      <c r="AV31" s="275" t="s">
        <v>247</v>
      </c>
      <c r="AW31" s="275" t="s">
        <v>247</v>
      </c>
      <c r="AX31" s="275" t="s">
        <v>247</v>
      </c>
      <c r="AY31" s="275" t="s">
        <v>247</v>
      </c>
      <c r="AZ31" s="275" t="s">
        <v>247</v>
      </c>
      <c r="BA31" s="275" t="s">
        <v>247</v>
      </c>
      <c r="BB31" s="275" t="s">
        <v>247</v>
      </c>
      <c r="BC31" s="275" t="s">
        <v>247</v>
      </c>
      <c r="BD31" s="275" t="s">
        <v>247</v>
      </c>
      <c r="BE31" s="275" t="s">
        <v>247</v>
      </c>
      <c r="BF31" s="275" t="s">
        <v>247</v>
      </c>
      <c r="BG31" s="275" t="s">
        <v>247</v>
      </c>
      <c r="BH31" s="275" t="s">
        <v>247</v>
      </c>
      <c r="BI31" s="275" t="s">
        <v>247</v>
      </c>
      <c r="BJ31" s="275" t="s">
        <v>247</v>
      </c>
      <c r="BK31" s="275" t="s">
        <v>247</v>
      </c>
      <c r="BL31" s="275" t="s">
        <v>247</v>
      </c>
      <c r="BM31" s="275" t="s">
        <v>247</v>
      </c>
      <c r="BN31" s="275" t="s">
        <v>247</v>
      </c>
      <c r="BO31" s="275" t="s">
        <v>247</v>
      </c>
      <c r="BP31" s="275" t="s">
        <v>247</v>
      </c>
      <c r="BQ31" s="275" t="s">
        <v>247</v>
      </c>
      <c r="BR31" s="275" t="s">
        <v>247</v>
      </c>
      <c r="BS31" s="275" t="s">
        <v>247</v>
      </c>
      <c r="BT31" s="275" t="s">
        <v>247</v>
      </c>
      <c r="BU31" s="275" t="s">
        <v>247</v>
      </c>
      <c r="BV31" s="275" t="s">
        <v>247</v>
      </c>
      <c r="BW31" s="275" t="s">
        <v>247</v>
      </c>
      <c r="BX31" s="275" t="s">
        <v>247</v>
      </c>
      <c r="BY31" s="275" t="s">
        <v>247</v>
      </c>
      <c r="BZ31" s="275" t="s">
        <v>247</v>
      </c>
      <c r="CA31" s="275" t="s">
        <v>247</v>
      </c>
      <c r="CB31" s="275" t="s">
        <v>248</v>
      </c>
      <c r="CC31" s="275" t="s">
        <v>248</v>
      </c>
      <c r="CD31" s="275" t="s">
        <v>248</v>
      </c>
      <c r="CE31" s="275" t="s">
        <v>248</v>
      </c>
      <c r="CF31" s="275" t="s">
        <v>248</v>
      </c>
      <c r="CG31" s="276" t="s">
        <v>248</v>
      </c>
    </row>
    <row r="32" spans="1:85" ht="15.5" x14ac:dyDescent="0.35">
      <c r="A32" s="728"/>
      <c r="B32" s="107"/>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729"/>
      <c r="BS32" s="729"/>
      <c r="BT32" s="729"/>
      <c r="BU32" s="729"/>
      <c r="BV32" s="729"/>
      <c r="BW32" s="46"/>
      <c r="BX32" s="46"/>
      <c r="BY32" s="46"/>
      <c r="BZ32" s="46"/>
      <c r="CA32" s="46"/>
      <c r="CB32" s="46"/>
      <c r="CC32" s="46"/>
      <c r="CD32" s="46"/>
      <c r="CE32" s="46"/>
      <c r="CF32" s="46"/>
      <c r="CG32" s="223"/>
    </row>
    <row r="33" spans="1:88" ht="15.5" x14ac:dyDescent="0.35">
      <c r="A33" s="728"/>
      <c r="B33" s="64" t="s">
        <v>370</v>
      </c>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729"/>
      <c r="BS33" s="729"/>
      <c r="BT33" s="729"/>
      <c r="BU33" s="729"/>
      <c r="BV33" s="729"/>
      <c r="BW33" s="197">
        <v>1961</v>
      </c>
      <c r="BX33" s="197">
        <v>1875</v>
      </c>
      <c r="BY33" s="197">
        <v>1769</v>
      </c>
      <c r="BZ33" s="197">
        <v>1663</v>
      </c>
      <c r="CA33" s="197">
        <v>1573</v>
      </c>
      <c r="CB33" s="197">
        <v>1441</v>
      </c>
      <c r="CC33" s="197">
        <v>944</v>
      </c>
      <c r="CD33" s="197">
        <v>795</v>
      </c>
      <c r="CE33" s="197">
        <v>810</v>
      </c>
      <c r="CF33" s="197">
        <v>815</v>
      </c>
      <c r="CG33" s="223">
        <v>811</v>
      </c>
    </row>
    <row r="34" spans="1:88" ht="27" customHeight="1" x14ac:dyDescent="0.35">
      <c r="B34" s="730" t="s">
        <v>954</v>
      </c>
      <c r="C34" s="728"/>
      <c r="D34" s="728"/>
      <c r="E34" s="728"/>
      <c r="F34" s="728"/>
      <c r="G34" s="728"/>
      <c r="H34" s="728"/>
      <c r="I34" s="728"/>
      <c r="BW34" s="197">
        <v>2187</v>
      </c>
      <c r="BX34" s="197">
        <v>1843</v>
      </c>
      <c r="BY34" s="197">
        <v>1599</v>
      </c>
      <c r="BZ34" s="197">
        <v>1388</v>
      </c>
      <c r="CA34" s="197">
        <v>1243</v>
      </c>
      <c r="CB34" s="197">
        <v>937</v>
      </c>
      <c r="CC34" s="197">
        <v>392</v>
      </c>
      <c r="CD34" s="197">
        <v>280</v>
      </c>
      <c r="CE34" s="197">
        <v>289</v>
      </c>
      <c r="CF34" s="197">
        <v>458</v>
      </c>
      <c r="CG34" s="223">
        <v>315</v>
      </c>
    </row>
    <row r="35" spans="1:88" ht="25.5" customHeight="1" x14ac:dyDescent="0.35">
      <c r="A35" s="728"/>
      <c r="B35" s="730" t="s">
        <v>462</v>
      </c>
      <c r="C35" s="728"/>
      <c r="D35" s="728"/>
      <c r="E35" s="728"/>
      <c r="F35" s="728"/>
      <c r="G35" s="728"/>
      <c r="H35" s="728"/>
      <c r="I35" s="728"/>
      <c r="BW35" s="197">
        <v>359</v>
      </c>
      <c r="BX35" s="197">
        <v>272</v>
      </c>
      <c r="BY35" s="197">
        <v>210</v>
      </c>
      <c r="BZ35" s="197">
        <v>166</v>
      </c>
      <c r="CA35" s="197">
        <v>135</v>
      </c>
      <c r="CB35" s="197">
        <v>35</v>
      </c>
      <c r="CC35" s="197">
        <v>0</v>
      </c>
      <c r="CD35" s="197">
        <v>0</v>
      </c>
      <c r="CE35" s="197">
        <v>0</v>
      </c>
      <c r="CF35" s="197">
        <v>0</v>
      </c>
      <c r="CG35" s="223">
        <v>0</v>
      </c>
    </row>
    <row r="36" spans="1:88" ht="21.65" customHeight="1" x14ac:dyDescent="0.35">
      <c r="B36" s="64" t="s">
        <v>386</v>
      </c>
      <c r="BW36" s="197">
        <v>171</v>
      </c>
      <c r="BX36" s="197">
        <v>277</v>
      </c>
      <c r="BY36" s="197">
        <v>127</v>
      </c>
      <c r="BZ36" s="197">
        <v>78</v>
      </c>
      <c r="CA36" s="197">
        <v>73</v>
      </c>
      <c r="CB36" s="197">
        <v>69</v>
      </c>
      <c r="CC36" s="197">
        <v>53</v>
      </c>
      <c r="CD36" s="197">
        <v>53</v>
      </c>
      <c r="CE36" s="197">
        <v>54</v>
      </c>
      <c r="CF36" s="197">
        <v>55</v>
      </c>
      <c r="CG36" s="223">
        <v>56</v>
      </c>
    </row>
    <row r="37" spans="1:88" ht="20.149999999999999" customHeight="1" x14ac:dyDescent="0.35">
      <c r="B37" s="107" t="s">
        <v>411</v>
      </c>
      <c r="BW37" s="197">
        <v>2130</v>
      </c>
      <c r="BX37" s="197">
        <v>4000</v>
      </c>
      <c r="BY37" s="197">
        <v>4094</v>
      </c>
      <c r="BZ37" s="197">
        <v>4268</v>
      </c>
      <c r="CA37" s="197">
        <v>4750</v>
      </c>
      <c r="CB37" s="197">
        <v>5475</v>
      </c>
      <c r="CC37" s="197">
        <v>6367</v>
      </c>
      <c r="CD37" s="197">
        <v>6631</v>
      </c>
      <c r="CE37" s="197">
        <v>6658</v>
      </c>
      <c r="CF37" s="197">
        <v>6692</v>
      </c>
      <c r="CG37" s="223">
        <v>6778</v>
      </c>
    </row>
    <row r="38" spans="1:88" ht="18" customHeight="1" x14ac:dyDescent="0.35">
      <c r="B38" s="730" t="s">
        <v>962</v>
      </c>
      <c r="BW38" s="197"/>
      <c r="BX38" s="197"/>
      <c r="BY38" s="197"/>
      <c r="BZ38" s="197"/>
      <c r="CA38" s="197"/>
      <c r="CB38" s="197"/>
      <c r="CC38" s="197"/>
      <c r="CD38" s="197"/>
      <c r="CE38" s="197"/>
      <c r="CF38" s="197"/>
      <c r="CG38" s="223"/>
      <c r="CI38" s="731"/>
    </row>
    <row r="39" spans="1:88" ht="18" customHeight="1" x14ac:dyDescent="0.35">
      <c r="B39" s="715" t="s">
        <v>610</v>
      </c>
      <c r="BW39" s="197">
        <v>166</v>
      </c>
      <c r="BX39" s="197">
        <v>287</v>
      </c>
      <c r="BY39" s="197">
        <v>373</v>
      </c>
      <c r="BZ39" s="197">
        <v>483</v>
      </c>
      <c r="CA39" s="197">
        <v>609</v>
      </c>
      <c r="CB39" s="197">
        <v>783</v>
      </c>
      <c r="CC39" s="197">
        <v>931</v>
      </c>
      <c r="CD39" s="197">
        <v>968</v>
      </c>
      <c r="CE39" s="197">
        <v>984</v>
      </c>
      <c r="CF39" s="197">
        <v>1014</v>
      </c>
      <c r="CG39" s="223">
        <v>1040</v>
      </c>
      <c r="CI39" s="731"/>
    </row>
    <row r="40" spans="1:88" ht="24" customHeight="1" x14ac:dyDescent="0.35">
      <c r="B40" s="715" t="s">
        <v>963</v>
      </c>
      <c r="BW40" s="197">
        <v>588</v>
      </c>
      <c r="BX40" s="197">
        <v>831</v>
      </c>
      <c r="BY40" s="197">
        <v>1181</v>
      </c>
      <c r="BZ40" s="197">
        <v>1496</v>
      </c>
      <c r="CA40" s="197">
        <v>1817</v>
      </c>
      <c r="CB40" s="197">
        <v>2175</v>
      </c>
      <c r="CC40" s="197">
        <v>3044</v>
      </c>
      <c r="CD40" s="197">
        <v>3378</v>
      </c>
      <c r="CE40" s="197">
        <v>3461</v>
      </c>
      <c r="CF40" s="197">
        <v>3525</v>
      </c>
      <c r="CG40" s="223">
        <v>3587</v>
      </c>
      <c r="CI40" s="732"/>
      <c r="CJ40" s="732"/>
    </row>
    <row r="41" spans="1:88" ht="15.5" x14ac:dyDescent="0.35">
      <c r="B41" s="733" t="s">
        <v>772</v>
      </c>
      <c r="BW41" s="197">
        <v>146</v>
      </c>
      <c r="BX41" s="197">
        <v>113</v>
      </c>
      <c r="BY41" s="197">
        <v>184</v>
      </c>
      <c r="BZ41" s="197">
        <v>186</v>
      </c>
      <c r="CA41" s="197">
        <v>185</v>
      </c>
      <c r="CB41" s="197">
        <v>188</v>
      </c>
      <c r="CC41" s="197">
        <v>196</v>
      </c>
      <c r="CD41" s="197">
        <v>194</v>
      </c>
      <c r="CE41" s="197">
        <v>188</v>
      </c>
      <c r="CF41" s="197">
        <v>181</v>
      </c>
      <c r="CG41" s="223">
        <v>179</v>
      </c>
    </row>
    <row r="42" spans="1:88" ht="15.5" x14ac:dyDescent="0.35">
      <c r="B42" s="733" t="s">
        <v>773</v>
      </c>
      <c r="BW42" s="197">
        <v>123</v>
      </c>
      <c r="BX42" s="197">
        <v>173</v>
      </c>
      <c r="BY42" s="197">
        <v>222</v>
      </c>
      <c r="BZ42" s="197">
        <v>278</v>
      </c>
      <c r="CA42" s="197">
        <v>336</v>
      </c>
      <c r="CB42" s="197">
        <v>389</v>
      </c>
      <c r="CC42" s="197">
        <v>587</v>
      </c>
      <c r="CD42" s="197">
        <v>728</v>
      </c>
      <c r="CE42" s="197">
        <v>813</v>
      </c>
      <c r="CF42" s="197">
        <v>856</v>
      </c>
      <c r="CG42" s="223">
        <v>824</v>
      </c>
    </row>
    <row r="43" spans="1:88" ht="15.5" x14ac:dyDescent="0.35">
      <c r="B43" s="733" t="s">
        <v>774</v>
      </c>
      <c r="BW43" s="197">
        <v>319</v>
      </c>
      <c r="BX43" s="197">
        <v>544</v>
      </c>
      <c r="BY43" s="197">
        <v>775</v>
      </c>
      <c r="BZ43" s="197">
        <v>1032</v>
      </c>
      <c r="CA43" s="197">
        <v>1296</v>
      </c>
      <c r="CB43" s="197">
        <v>1597</v>
      </c>
      <c r="CC43" s="197">
        <v>2262</v>
      </c>
      <c r="CD43" s="197">
        <v>2457</v>
      </c>
      <c r="CE43" s="197">
        <v>2460</v>
      </c>
      <c r="CF43" s="197">
        <v>2487</v>
      </c>
      <c r="CG43" s="223">
        <v>2584</v>
      </c>
    </row>
    <row r="44" spans="1:88" ht="27.65" customHeight="1" x14ac:dyDescent="0.35">
      <c r="B44" s="715" t="s">
        <v>857</v>
      </c>
      <c r="BW44" s="197">
        <v>1380</v>
      </c>
      <c r="BX44" s="197">
        <v>2444</v>
      </c>
      <c r="BY44" s="197">
        <v>2706</v>
      </c>
      <c r="BZ44" s="197">
        <v>2903</v>
      </c>
      <c r="CA44" s="197">
        <v>3174</v>
      </c>
      <c r="CB44" s="197">
        <v>3626</v>
      </c>
      <c r="CC44" s="197">
        <v>4264</v>
      </c>
      <c r="CD44" s="197">
        <v>4434</v>
      </c>
      <c r="CE44" s="197">
        <v>4463</v>
      </c>
      <c r="CF44" s="197">
        <v>4495</v>
      </c>
      <c r="CG44" s="223">
        <v>4554</v>
      </c>
      <c r="CH44" s="732"/>
    </row>
    <row r="45" spans="1:88" ht="15.5" x14ac:dyDescent="0.35">
      <c r="B45" s="733" t="s">
        <v>964</v>
      </c>
      <c r="BW45" s="197">
        <v>385</v>
      </c>
      <c r="BX45" s="197">
        <v>544</v>
      </c>
      <c r="BY45" s="197">
        <v>779</v>
      </c>
      <c r="BZ45" s="197">
        <v>987</v>
      </c>
      <c r="CA45" s="197">
        <v>1186</v>
      </c>
      <c r="CB45" s="197">
        <v>1423</v>
      </c>
      <c r="CC45" s="197">
        <v>2023</v>
      </c>
      <c r="CD45" s="197">
        <v>2262</v>
      </c>
      <c r="CE45" s="197">
        <v>2341</v>
      </c>
      <c r="CF45" s="197">
        <v>2400</v>
      </c>
      <c r="CG45" s="223">
        <v>2458</v>
      </c>
    </row>
    <row r="46" spans="1:88" ht="128.5" customHeight="1" thickBot="1" x14ac:dyDescent="0.4">
      <c r="B46" s="734" t="s">
        <v>965</v>
      </c>
      <c r="BW46" s="197"/>
      <c r="BX46" s="197"/>
      <c r="BY46" s="197"/>
      <c r="BZ46" s="197"/>
      <c r="CA46" s="197"/>
      <c r="CB46" s="197"/>
      <c r="CC46" s="197"/>
      <c r="CD46" s="197"/>
      <c r="CE46" s="197"/>
      <c r="CF46" s="197"/>
      <c r="CG46" s="684"/>
    </row>
    <row r="47" spans="1:88" ht="15.5" x14ac:dyDescent="0.3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row>
  </sheetData>
  <hyperlinks>
    <hyperlink ref="A1" location="Contents!A1" display="Contents page" xr:uid="{4B395AF5-D86D-4D64-8560-5AF403FCA89C}"/>
    <hyperlink ref="B1" location="Notes!A1" display="Information relating to this table can be found in the 'Notes' tab" xr:uid="{EE4DF201-8621-4C5C-B75E-2B001D673410}"/>
  </hyperlinks>
  <pageMargins left="0.7" right="0.7" top="0.75" bottom="0.75" header="0.3" footer="0.3"/>
  <pageSetup orientation="portrait" r:id="rId1"/>
  <headerFooter>
    <oddHeader>&amp;C&amp;"Calibri"&amp;12&amp;K000000 Official - DWP Use Only&amp;1#_x000D_</oddHeader>
    <oddFooter>&amp;C_x000D_&amp;1#&amp;"Calibri"&amp;12&amp;K000000 Official - DWP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093F3-9051-414F-8A7A-28964EC8D51A}">
  <dimension ref="A1:CG44"/>
  <sheetViews>
    <sheetView zoomScale="70" zoomScaleNormal="70" workbookViewId="0">
      <pane xSplit="2" topLeftCell="BL1" activePane="topRight" state="frozen"/>
      <selection activeCell="CH31" sqref="CH31"/>
      <selection pane="topRight"/>
    </sheetView>
  </sheetViews>
  <sheetFormatPr defaultColWidth="9" defaultRowHeight="15.5" x14ac:dyDescent="0.35"/>
  <cols>
    <col min="1" max="1" width="23" style="42" bestFit="1" customWidth="1"/>
    <col min="2" max="2" width="82.453125" style="42" customWidth="1"/>
    <col min="3" max="3" width="25.54296875" style="42" customWidth="1"/>
    <col min="4" max="84" width="12.54296875" style="42" customWidth="1"/>
    <col min="85" max="85" width="10.54296875" style="42" bestFit="1" customWidth="1"/>
    <col min="86" max="16384" width="9" style="42"/>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row>
    <row r="2" spans="1:85" ht="33" customHeight="1" x14ac:dyDescent="0.35">
      <c r="A2" s="36" t="s">
        <v>209</v>
      </c>
      <c r="B2" s="37" t="s">
        <v>273</v>
      </c>
      <c r="C2" s="38"/>
      <c r="D2" s="39"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321</v>
      </c>
      <c r="D3" s="45"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8"/>
      <c r="B4" s="49" t="s">
        <v>322</v>
      </c>
      <c r="C4" s="50"/>
      <c r="D4" s="51"/>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3"/>
      <c r="BU4" s="53"/>
      <c r="BV4" s="53"/>
      <c r="BW4" s="53"/>
      <c r="BX4" s="53"/>
      <c r="BY4" s="53"/>
      <c r="BZ4" s="53"/>
      <c r="CA4" s="53"/>
      <c r="CB4" s="53"/>
      <c r="CC4" s="53"/>
      <c r="CD4" s="53"/>
      <c r="CE4" s="53"/>
      <c r="CF4" s="53"/>
      <c r="CG4" s="54"/>
    </row>
    <row r="5" spans="1:85" ht="39" customHeight="1" x14ac:dyDescent="0.35">
      <c r="A5" s="104"/>
      <c r="B5" s="55" t="s">
        <v>323</v>
      </c>
      <c r="D5" s="86"/>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93"/>
    </row>
    <row r="6" spans="1:85" ht="24" customHeight="1" x14ac:dyDescent="0.35">
      <c r="A6" s="104"/>
      <c r="B6" s="62" t="s">
        <v>324</v>
      </c>
      <c r="D6" s="88"/>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3">
        <f>('Table 2a'!AH17+'Table 2a'!AH77+'Non-DWP Welfare'!AH4)/1000</f>
        <v>6.5303932275744847</v>
      </c>
      <c r="AI6" s="63">
        <f>('Table 2a'!AI17+'Table 2a'!AI77+'Non-DWP Welfare'!AI4)/1000</f>
        <v>8.0082544726797984</v>
      </c>
      <c r="AJ6" s="63">
        <f>('Table 2a'!AJ17+'Table 2a'!AJ77+'Non-DWP Welfare'!AJ4)/1000</f>
        <v>9.7639073887635135</v>
      </c>
      <c r="AK6" s="63">
        <f>('Table 2a'!AK17+'Table 2a'!AK77+'Non-DWP Welfare'!AK4)/1000</f>
        <v>12.432822842754492</v>
      </c>
      <c r="AL6" s="63">
        <f>('Table 2a'!AL17+'Table 2a'!AL77+'Non-DWP Welfare'!AL4)/1000</f>
        <v>14.483889065160064</v>
      </c>
      <c r="AM6" s="63">
        <f>('Table 2a'!AM17+'Table 2a'!AM77+'Non-DWP Welfare'!AM4)/1000</f>
        <v>16.700940583831397</v>
      </c>
      <c r="AN6" s="63">
        <f>('Table 2a'!AN17+'Table 2a'!AN77+'Non-DWP Welfare'!AN4)/1000</f>
        <v>18.400169608004333</v>
      </c>
      <c r="AO6" s="63">
        <f>('Table 2a'!AO17+'Table 2a'!AO77+'Non-DWP Welfare'!AO4)/1000</f>
        <v>19.984552299373735</v>
      </c>
      <c r="AP6" s="63">
        <f>('Table 2a'!AP17+'Table 2a'!AP77+'Non-DWP Welfare'!AP4)/1000</f>
        <v>21.436717140396105</v>
      </c>
      <c r="AQ6" s="63">
        <f>('Table 2a'!AQ17+'Table 2a'!AQ77+'Non-DWP Welfare'!AQ4)/1000</f>
        <v>21.842965560266343</v>
      </c>
      <c r="AR6" s="63">
        <f>('Table 2a'!AR17+'Table 2a'!AR77+'Non-DWP Welfare'!AR4)/1000</f>
        <v>21.261016618702275</v>
      </c>
      <c r="AS6" s="63">
        <f>('Table 2a'!AS17+'Table 2a'!AS77+'Non-DWP Welfare'!AS4)/1000</f>
        <v>21.877504623899004</v>
      </c>
      <c r="AT6" s="63">
        <f>('Table 2a'!AT17+'Table 2a'!AT77+'Non-DWP Welfare'!AT4)/1000</f>
        <v>24.74140334027414</v>
      </c>
      <c r="AU6" s="63">
        <f>('Table 2a'!AU17+'Table 2a'!AU77+'Non-DWP Welfare'!AU4)/1000</f>
        <v>30.772089843474689</v>
      </c>
      <c r="AV6" s="63">
        <f>('Table 2a'!AV17+'Table 2a'!AV77+'Non-DWP Welfare'!AV4)/1000</f>
        <v>36.506436051976408</v>
      </c>
      <c r="AW6" s="63">
        <f>('Table 2a'!AW17+'Table 2a'!AW77+'Non-DWP Welfare'!AW4)/1000</f>
        <v>40.727242623732145</v>
      </c>
      <c r="AX6" s="63">
        <f>('Table 2a'!AX17+'Table 2a'!AX77+'Non-DWP Welfare'!AX4)/1000</f>
        <v>42.085281828583554</v>
      </c>
      <c r="AY6" s="63">
        <f>('Table 2a'!AY17+'Table 2a'!AY77+'Non-DWP Welfare'!AY4)/1000</f>
        <v>44.19618049267153</v>
      </c>
      <c r="AZ6" s="63">
        <f>('Table 2a'!AZ17+'Table 2a'!AZ77+'Non-DWP Welfare'!AZ4)/1000</f>
        <v>45.2994222612855</v>
      </c>
      <c r="BA6" s="63">
        <f>('Table 2a'!BA17+'Table 2a'!BA77+'Non-DWP Welfare'!BA4)/1000</f>
        <v>44.597627128238344</v>
      </c>
      <c r="BB6" s="63">
        <f>('Table 2a'!BB17+'Table 2a'!BB77+'Non-DWP Welfare'!BB4)/1000</f>
        <v>44.776197020530248</v>
      </c>
      <c r="BC6" s="63">
        <f>('Table 2a'!BC17+'Table 2a'!BC77+'Non-DWP Welfare'!BC4)/1000</f>
        <v>46.195463584808905</v>
      </c>
      <c r="BD6" s="63">
        <f>('Table 2a'!BD17+'Table 2a'!BD77+'Non-DWP Welfare'!BD4)/1000</f>
        <v>48.603459086007312</v>
      </c>
      <c r="BE6" s="63">
        <f>('Table 2a'!BE17+'Table 2a'!BE77+'Non-DWP Welfare'!BE4)/1000</f>
        <v>50.924726190605242</v>
      </c>
      <c r="BF6" s="63">
        <f>('Table 2a'!BF17+'Table 2a'!BF77+'Non-DWP Welfare'!BF4)/1000</f>
        <v>53.365339033969299</v>
      </c>
      <c r="BG6" s="63">
        <f>('Table 2a'!BG17+'Table 2a'!BG77+'Non-DWP Welfare'!BG4)/1000</f>
        <v>61.441118774873594</v>
      </c>
      <c r="BH6" s="63">
        <f>('Table 2a'!BH17+'Table 2a'!BH77+'Non-DWP Welfare'!BH4)/1000</f>
        <v>64.608257580742659</v>
      </c>
      <c r="BI6" s="63">
        <f>('Table 2a'!BI17+'Table 2a'!BI77+'Non-DWP Welfare'!BI4)/1000</f>
        <v>67.051203233391234</v>
      </c>
      <c r="BJ6" s="63">
        <f>('Table 2a'!BJ17+'Table 2a'!BJ77+'Non-DWP Welfare'!BJ4)/1000</f>
        <v>69.392053499624765</v>
      </c>
      <c r="BK6" s="63">
        <f>('Table 2a'!BK17+'Table 2a'!BK77+'Non-DWP Welfare'!BK4)/1000</f>
        <v>72.873172859955162</v>
      </c>
      <c r="BL6" s="63">
        <f>('Table 2a'!BL17+'Table 2a'!BL77+'Non-DWP Welfare'!BL4)/1000</f>
        <v>79.87565271653834</v>
      </c>
      <c r="BM6" s="63">
        <f>('Table 2a'!BM17+'Table 2a'!BM77+'Non-DWP Welfare'!BM4)/1000</f>
        <v>90.080088405952566</v>
      </c>
      <c r="BN6" s="63">
        <f>('Table 2a'!BN17+'Table 2a'!BN77+'Non-DWP Welfare'!BN4)/1000</f>
        <v>93.174333728095107</v>
      </c>
      <c r="BO6" s="63">
        <f>('Table 2a'!BO17+'Table 2a'!BO77+'Non-DWP Welfare'!BO4)/1000</f>
        <v>95.494290735977671</v>
      </c>
      <c r="BP6" s="63">
        <f>('Table 2a'!BP17+'Table 2a'!BP77+'Non-DWP Welfare'!BP4)/1000</f>
        <v>97.336349506280953</v>
      </c>
      <c r="BQ6" s="63">
        <f>('Table 2a'!BQ17+'Table 2a'!BQ77+'Non-DWP Welfare'!BQ4)/1000</f>
        <v>93.222112179890715</v>
      </c>
      <c r="BR6" s="63">
        <f>('Table 2a'!BR17+'Table 2a'!BR77+'Non-DWP Welfare'!BR4)/1000</f>
        <v>94.117667315554357</v>
      </c>
      <c r="BS6" s="63">
        <f>('Table 2a'!BS17+'Table 2a'!BS77+'Non-DWP Welfare'!BS4)/1000</f>
        <v>94.523383844375715</v>
      </c>
      <c r="BT6" s="63">
        <f>('Table 2a'!BT17+'Table 2a'!BT77+'Non-DWP Welfare'!BT4)/1000</f>
        <v>93.952209825771433</v>
      </c>
      <c r="BU6" s="63">
        <f>('Table 2a'!BU17+'Table 2a'!BU77+'Non-DWP Welfare'!BU4)/1000</f>
        <v>95.040019325049215</v>
      </c>
      <c r="BV6" s="63">
        <f>('Table 2a'!BV17+'Table 2a'!BV77+'Non-DWP Welfare'!BV4)/1000</f>
        <v>95.544740229045331</v>
      </c>
      <c r="BW6" s="63">
        <f>('Table 2a'!BW17+'Table 2a'!BW77+'Non-DWP Welfare'!BW4)/1000</f>
        <v>97.270157656289754</v>
      </c>
      <c r="BX6" s="63">
        <f>('Table 2a'!BX17+'Table 2a'!BX77+'Non-DWP Welfare'!BX4)/1000</f>
        <v>113.52052481883528</v>
      </c>
      <c r="BY6" s="63">
        <f>('Table 2a'!BY17+'Table 2a'!BY77+'Non-DWP Welfare'!BY4)/1000</f>
        <v>110.31228698117185</v>
      </c>
      <c r="BZ6" s="63">
        <f>('Table 2a'!BZ17+'Table 2a'!BZ77+'Non-DWP Welfare'!BZ4)/1000</f>
        <v>115.48079898276718</v>
      </c>
      <c r="CA6" s="63">
        <f>('Table 2a'!CA17+'Table 2a'!CA77+'Non-DWP Welfare'!CA4)/1000</f>
        <v>131.49047856278978</v>
      </c>
      <c r="CB6" s="63">
        <f>('Table 2a'!CB17+'Table 2a'!CB77+'Non-DWP Welfare'!CB4)/1000</f>
        <v>137.49861073011294</v>
      </c>
      <c r="CC6" s="63">
        <f>('Table 2a'!CC17+'Table 2a'!CC77+'Non-DWP Welfare'!CC4)/1000</f>
        <v>142.59743301028885</v>
      </c>
      <c r="CD6" s="63">
        <f>('Table 2a'!CD17+'Table 2a'!CD77+'Non-DWP Welfare'!CD4)/1000</f>
        <v>147.6871224431668</v>
      </c>
      <c r="CE6" s="63">
        <f>('Table 2a'!CE17+'Table 2a'!CE77+'Non-DWP Welfare'!CE4)/1000</f>
        <v>153.26734374157303</v>
      </c>
      <c r="CF6" s="63">
        <f>('Table 2a'!CF17+'Table 2a'!CF77+'Non-DWP Welfare'!CF4)/1000</f>
        <v>158.88382212121061</v>
      </c>
      <c r="CG6" s="65">
        <f>('Table 2a'!CG17+'Table 2a'!CG77+'Non-DWP Welfare'!CG4)/1000</f>
        <v>164.62424193633251</v>
      </c>
    </row>
    <row r="7" spans="1:85" x14ac:dyDescent="0.35">
      <c r="A7" s="104"/>
      <c r="B7" s="62" t="s">
        <v>325</v>
      </c>
      <c r="D7" s="88"/>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3">
        <f>'Table 2a'!AH128/1000</f>
        <v>9.3426067724255155</v>
      </c>
      <c r="AI7" s="63">
        <f>'Table 2a'!AI128/1000</f>
        <v>10.7688055273202</v>
      </c>
      <c r="AJ7" s="63">
        <f>'Table 2a'!AJ128/1000</f>
        <v>12.894152611236493</v>
      </c>
      <c r="AK7" s="63">
        <f>'Table 2a'!AK128/1000</f>
        <v>15.265487157245504</v>
      </c>
      <c r="AL7" s="63">
        <f>'Table 2a'!AL128/1000</f>
        <v>17.144170934839934</v>
      </c>
      <c r="AM7" s="63">
        <f>'Table 2a'!AM128/1000</f>
        <v>18.631119416168602</v>
      </c>
      <c r="AN7" s="63">
        <f>'Table 2a'!AN128/1000</f>
        <v>19.850890391995662</v>
      </c>
      <c r="AO7" s="63">
        <f>'Table 2a'!AO128/1000</f>
        <v>21.783507700626259</v>
      </c>
      <c r="AP7" s="63">
        <f>'Table 2a'!AP128/1000</f>
        <v>23.480940859603898</v>
      </c>
      <c r="AQ7" s="63">
        <f>'Table 2a'!AQ128/1000</f>
        <v>24.857778439733668</v>
      </c>
      <c r="AR7" s="63">
        <f>'Table 2a'!AR128/1000</f>
        <v>26.056733891297718</v>
      </c>
      <c r="AS7" s="63">
        <f>'Table 2a'!AS128/1000</f>
        <v>28.436744857101015</v>
      </c>
      <c r="AT7" s="63">
        <f>'Table 2a'!AT128/1000</f>
        <v>31.737396375410903</v>
      </c>
      <c r="AU7" s="63">
        <f>'Table 2a'!AU128/1000</f>
        <v>35.530798624968625</v>
      </c>
      <c r="AV7" s="63">
        <f>'Table 2a'!AV128/1000</f>
        <v>38.751015948023621</v>
      </c>
      <c r="AW7" s="63">
        <f>'Table 2a'!AW128/1000</f>
        <v>41.710323376267837</v>
      </c>
      <c r="AX7" s="63">
        <f>'Table 2a'!AX128/1000</f>
        <v>42.777385385416402</v>
      </c>
      <c r="AY7" s="63">
        <f>'Table 2a'!AY128/1000</f>
        <v>44.514638660369798</v>
      </c>
      <c r="AZ7" s="63">
        <f>'Table 2a'!AZ128/1000</f>
        <v>46.918527495714486</v>
      </c>
      <c r="BA7" s="63">
        <f>'Table 2a'!BA128/1000</f>
        <v>48.749766628761677</v>
      </c>
      <c r="BB7" s="63">
        <f>'Table 2a'!BB128/1000</f>
        <v>50.789120539508168</v>
      </c>
      <c r="BC7" s="63">
        <f>'Table 2a'!BC128/1000</f>
        <v>53.90831506305399</v>
      </c>
      <c r="BD7" s="63">
        <f>'Table 2a'!BD128/1000</f>
        <v>57.068777236767062</v>
      </c>
      <c r="BE7" s="63">
        <f>'Table 2a'!BE128/1000</f>
        <v>61.23818881098439</v>
      </c>
      <c r="BF7" s="63">
        <f>'Table 2a'!BF128/1000</f>
        <v>63.330305663652602</v>
      </c>
      <c r="BG7" s="63">
        <f>'Table 2a'!BG128/1000</f>
        <v>66.359817055609824</v>
      </c>
      <c r="BH7" s="63">
        <f>'Table 2a'!BH128/1000</f>
        <v>71.129788265206841</v>
      </c>
      <c r="BI7" s="63">
        <f>'Table 2a'!BI128/1000</f>
        <v>75.376245272177542</v>
      </c>
      <c r="BJ7" s="63">
        <f>'Table 2a'!BJ128/1000</f>
        <v>77.92730893875661</v>
      </c>
      <c r="BK7" s="63">
        <f>'Table 2a'!BK128/1000</f>
        <v>83.221265865909004</v>
      </c>
      <c r="BL7" s="63">
        <f>'Table 2a'!BL128/1000</f>
        <v>90.381387301769209</v>
      </c>
      <c r="BM7" s="63">
        <f>'Table 2a'!BM128/1000</f>
        <v>96.605813211114963</v>
      </c>
      <c r="BN7" s="63">
        <f>'Table 2a'!BN128/1000</f>
        <v>100.33216468939261</v>
      </c>
      <c r="BO7" s="63">
        <f>'Table 2a'!BO128/1000</f>
        <v>104.20046115099119</v>
      </c>
      <c r="BP7" s="63">
        <f>'Table 2a'!BP128/1000</f>
        <v>109.86639345323555</v>
      </c>
      <c r="BQ7" s="63">
        <f>'Table 2a'!BQ128/1000</f>
        <v>110.68657640979058</v>
      </c>
      <c r="BR7" s="63">
        <f>'Table 2a'!BR128/1000</f>
        <v>114.11378757387685</v>
      </c>
      <c r="BS7" s="63">
        <f>'Table 2a'!BS128/1000</f>
        <v>116.21705739555901</v>
      </c>
      <c r="BT7" s="63">
        <f>'Table 2a'!BT128/1000</f>
        <v>117.73372288378923</v>
      </c>
      <c r="BU7" s="63">
        <f>'Table 2a'!BU128/1000</f>
        <v>119.36572188526956</v>
      </c>
      <c r="BV7" s="63">
        <f>'Table 2a'!BV128/1000</f>
        <v>121.59848772844833</v>
      </c>
      <c r="BW7" s="63">
        <f>'Table 2a'!BW128/1000</f>
        <v>123.8259077733446</v>
      </c>
      <c r="BX7" s="63">
        <f>'Table 2a'!BX128/1000</f>
        <v>125.7142785618914</v>
      </c>
      <c r="BY7" s="63">
        <f>'Table 2a'!BY128/1000</f>
        <v>127.65148344942166</v>
      </c>
      <c r="BZ7" s="63">
        <f>'Table 2a'!BZ128/1000</f>
        <v>138.93395412351799</v>
      </c>
      <c r="CA7" s="63">
        <f>'Table 2a'!CA128/1000</f>
        <v>155.62446995308849</v>
      </c>
      <c r="CB7" s="63">
        <f>'Table 2a'!CB128/1000</f>
        <v>165.90409131036031</v>
      </c>
      <c r="CC7" s="63">
        <f>'Table 2a'!CC128/1000</f>
        <v>174.79946039031017</v>
      </c>
      <c r="CD7" s="63">
        <f>'Table 2a'!CD128/1000</f>
        <v>182.35198713773747</v>
      </c>
      <c r="CE7" s="63">
        <f>'Table 2a'!CE128/1000</f>
        <v>185.56440817413235</v>
      </c>
      <c r="CF7" s="63">
        <f>'Table 2a'!CF128/1000</f>
        <v>191.60297708399077</v>
      </c>
      <c r="CG7" s="65">
        <f>'Table 2a'!CG128/1000</f>
        <v>201.78156064434864</v>
      </c>
    </row>
    <row r="8" spans="1:85" ht="24" customHeight="1" x14ac:dyDescent="0.35">
      <c r="A8" s="104"/>
      <c r="B8" s="107" t="s">
        <v>260</v>
      </c>
      <c r="D8" s="88"/>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8">
        <f t="shared" ref="AH8:BM8" si="0">SUM(AH9:AH10)</f>
        <v>15.872999999999999</v>
      </c>
      <c r="AI8" s="68">
        <f t="shared" si="0"/>
        <v>18.777059999999999</v>
      </c>
      <c r="AJ8" s="68">
        <f t="shared" si="0"/>
        <v>22.658060000000006</v>
      </c>
      <c r="AK8" s="68">
        <f t="shared" si="0"/>
        <v>27.698309999999996</v>
      </c>
      <c r="AL8" s="68">
        <f t="shared" si="0"/>
        <v>31.628059999999998</v>
      </c>
      <c r="AM8" s="68">
        <f t="shared" si="0"/>
        <v>35.332059999999998</v>
      </c>
      <c r="AN8" s="68">
        <f t="shared" si="0"/>
        <v>38.251059999999995</v>
      </c>
      <c r="AO8" s="68">
        <f t="shared" si="0"/>
        <v>41.768059999999998</v>
      </c>
      <c r="AP8" s="68">
        <f t="shared" si="0"/>
        <v>44.917658000000003</v>
      </c>
      <c r="AQ8" s="68">
        <f t="shared" si="0"/>
        <v>46.700744000000014</v>
      </c>
      <c r="AR8" s="68">
        <f t="shared" si="0"/>
        <v>47.317750509999989</v>
      </c>
      <c r="AS8" s="68">
        <f t="shared" si="0"/>
        <v>50.314249481000019</v>
      </c>
      <c r="AT8" s="68">
        <f t="shared" si="0"/>
        <v>56.478799715685049</v>
      </c>
      <c r="AU8" s="68">
        <f t="shared" si="0"/>
        <v>66.302888468443314</v>
      </c>
      <c r="AV8" s="68">
        <f t="shared" si="0"/>
        <v>75.257452000000029</v>
      </c>
      <c r="AW8" s="68">
        <f t="shared" si="0"/>
        <v>82.437565999999975</v>
      </c>
      <c r="AX8" s="68">
        <f t="shared" si="0"/>
        <v>84.862667213999956</v>
      </c>
      <c r="AY8" s="68">
        <f t="shared" si="0"/>
        <v>88.710819153041328</v>
      </c>
      <c r="AZ8" s="68">
        <f t="shared" si="0"/>
        <v>92.217949756999985</v>
      </c>
      <c r="BA8" s="68">
        <f t="shared" si="0"/>
        <v>93.34739375700002</v>
      </c>
      <c r="BB8" s="68">
        <f t="shared" si="0"/>
        <v>95.565317560038423</v>
      </c>
      <c r="BC8" s="68">
        <f t="shared" si="0"/>
        <v>100.1037786478629</v>
      </c>
      <c r="BD8" s="68">
        <f t="shared" si="0"/>
        <v>105.67223632277438</v>
      </c>
      <c r="BE8" s="68">
        <f t="shared" si="0"/>
        <v>112.16291500158964</v>
      </c>
      <c r="BF8" s="68">
        <f t="shared" si="0"/>
        <v>116.69564469762189</v>
      </c>
      <c r="BG8" s="68">
        <f t="shared" si="0"/>
        <v>127.80093583048341</v>
      </c>
      <c r="BH8" s="68">
        <f t="shared" si="0"/>
        <v>135.7380458459495</v>
      </c>
      <c r="BI8" s="68">
        <f t="shared" si="0"/>
        <v>142.4274485055688</v>
      </c>
      <c r="BJ8" s="68">
        <f t="shared" si="0"/>
        <v>147.31936243838138</v>
      </c>
      <c r="BK8" s="68">
        <f t="shared" si="0"/>
        <v>156.09443872586417</v>
      </c>
      <c r="BL8" s="68">
        <f t="shared" si="0"/>
        <v>170.25704001830755</v>
      </c>
      <c r="BM8" s="68">
        <f t="shared" si="0"/>
        <v>186.68590161706751</v>
      </c>
      <c r="BN8" s="68">
        <f t="shared" ref="BN8:CG8" si="1">SUM(BN9:BN10)</f>
        <v>193.50649841748771</v>
      </c>
      <c r="BO8" s="68">
        <f t="shared" si="1"/>
        <v>199.69475188696887</v>
      </c>
      <c r="BP8" s="68">
        <f t="shared" si="1"/>
        <v>207.20274295951651</v>
      </c>
      <c r="BQ8" s="68">
        <f t="shared" si="1"/>
        <v>203.90868858968128</v>
      </c>
      <c r="BR8" s="68">
        <f t="shared" si="1"/>
        <v>208.23145488943118</v>
      </c>
      <c r="BS8" s="68">
        <f t="shared" si="1"/>
        <v>210.74044123993471</v>
      </c>
      <c r="BT8" s="68">
        <f t="shared" si="1"/>
        <v>211.68593270956069</v>
      </c>
      <c r="BU8" s="68">
        <f t="shared" si="1"/>
        <v>214.40574121031875</v>
      </c>
      <c r="BV8" s="68">
        <f t="shared" si="1"/>
        <v>217.14322795749365</v>
      </c>
      <c r="BW8" s="68">
        <f t="shared" si="1"/>
        <v>221.09606542963434</v>
      </c>
      <c r="BX8" s="68">
        <f t="shared" si="1"/>
        <v>239.2348033807267</v>
      </c>
      <c r="BY8" s="68">
        <f t="shared" si="1"/>
        <v>237.96377043059354</v>
      </c>
      <c r="BZ8" s="68">
        <f t="shared" si="1"/>
        <v>254.41475310628516</v>
      </c>
      <c r="CA8" s="68">
        <f t="shared" si="1"/>
        <v>287.11494851587827</v>
      </c>
      <c r="CB8" s="68">
        <f t="shared" si="1"/>
        <v>303.40270204047329</v>
      </c>
      <c r="CC8" s="68">
        <f t="shared" si="1"/>
        <v>317.39689340059903</v>
      </c>
      <c r="CD8" s="68">
        <f t="shared" si="1"/>
        <v>330.03910958090427</v>
      </c>
      <c r="CE8" s="68">
        <f t="shared" si="1"/>
        <v>338.83175191570535</v>
      </c>
      <c r="CF8" s="68">
        <f t="shared" si="1"/>
        <v>350.48679920520135</v>
      </c>
      <c r="CG8" s="118">
        <f t="shared" si="1"/>
        <v>366.40580258068115</v>
      </c>
    </row>
    <row r="9" spans="1:85" x14ac:dyDescent="0.35">
      <c r="A9" s="104"/>
      <c r="B9" s="62" t="s">
        <v>326</v>
      </c>
      <c r="D9" s="88"/>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3">
        <f>SUM('Table 2a'!AH17,'Table 2a'!AH77,'Table 2a'!AH128-'Table 1a'!AH88)/1000</f>
        <v>15.872999999999999</v>
      </c>
      <c r="AI9" s="63">
        <f>SUM('Table 2a'!AI17,'Table 2a'!AI77,'Table 2a'!AI128-'Table 1a'!AI88)/1000</f>
        <v>18.777059999999999</v>
      </c>
      <c r="AJ9" s="63">
        <f>SUM('Table 2a'!AJ17,'Table 2a'!AJ77,'Table 2a'!AJ128-'Table 1a'!AJ88)/1000</f>
        <v>22.658060000000006</v>
      </c>
      <c r="AK9" s="63">
        <f>SUM('Table 2a'!AK17,'Table 2a'!AK77,'Table 2a'!AK128-'Table 1a'!AK88)/1000</f>
        <v>27.698309999999996</v>
      </c>
      <c r="AL9" s="63">
        <f>SUM('Table 2a'!AL17,'Table 2a'!AL77,'Table 2a'!AL128-'Table 1a'!AL88)/1000</f>
        <v>31.628059999999998</v>
      </c>
      <c r="AM9" s="63">
        <f>SUM('Table 2a'!AM17,'Table 2a'!AM77,'Table 2a'!AM128-'Table 1a'!AM88)/1000</f>
        <v>35.332059999999998</v>
      </c>
      <c r="AN9" s="63">
        <f>SUM('Table 2a'!AN17,'Table 2a'!AN77,'Table 2a'!AN128-'Table 1a'!AN88)/1000</f>
        <v>38.251059999999995</v>
      </c>
      <c r="AO9" s="63">
        <f>SUM('Table 2a'!AO17,'Table 2a'!AO77,'Table 2a'!AO128-'Table 1a'!AO88)/1000</f>
        <v>41.768059999999998</v>
      </c>
      <c r="AP9" s="63">
        <f>SUM('Table 2a'!AP17,'Table 2a'!AP77,'Table 2a'!AP128-'Table 1a'!AP88)/1000</f>
        <v>44.917658000000003</v>
      </c>
      <c r="AQ9" s="63">
        <f>SUM('Table 2a'!AQ17,'Table 2a'!AQ77,'Table 2a'!AQ128-'Table 1a'!AQ88)/1000</f>
        <v>46.700744000000014</v>
      </c>
      <c r="AR9" s="63">
        <f>SUM('Table 2a'!AR17,'Table 2a'!AR77,'Table 2a'!AR128-'Table 1a'!AR88)/1000</f>
        <v>47.317750509999989</v>
      </c>
      <c r="AS9" s="63">
        <f>SUM('Table 2a'!AS17,'Table 2a'!AS77,'Table 2a'!AS128-'Table 1a'!AS88)/1000</f>
        <v>50.314249481000019</v>
      </c>
      <c r="AT9" s="63">
        <f>SUM('Table 2a'!AT17,'Table 2a'!AT77,'Table 2a'!AT128-'Table 1a'!AT88)/1000</f>
        <v>56.478799715685049</v>
      </c>
      <c r="AU9" s="63">
        <f>SUM('Table 2a'!AU17,'Table 2a'!AU77,'Table 2a'!AU128-'Table 1a'!AU88)/1000</f>
        <v>62.322729468443313</v>
      </c>
      <c r="AV9" s="63">
        <f>SUM('Table 2a'!AV17,'Table 2a'!AV77,'Table 2a'!AV128-'Table 1a'!AV88)/1000</f>
        <v>70.755024000000034</v>
      </c>
      <c r="AW9" s="63">
        <f>SUM('Table 2a'!AW17,'Table 2a'!AW77,'Table 2a'!AW128-'Table 1a'!AW88)/1000</f>
        <v>77.496390999999974</v>
      </c>
      <c r="AX9" s="63">
        <f>SUM('Table 2a'!AX17,'Table 2a'!AX77,'Table 2a'!AX128-'Table 1a'!AX88)/1000</f>
        <v>79.690671811775147</v>
      </c>
      <c r="AY9" s="63">
        <f>SUM('Table 2a'!AY17,'Table 2a'!AY77,'Table 2a'!AY128-'Table 1a'!AY88)/1000</f>
        <v>83.299626860138801</v>
      </c>
      <c r="AZ9" s="63">
        <f>SUM('Table 2a'!AZ17,'Table 2a'!AZ77,'Table 2a'!AZ128-'Table 1a'!AZ88)/1000</f>
        <v>86.67607494808054</v>
      </c>
      <c r="BA9" s="63">
        <f>SUM('Table 2a'!BA17,'Table 2a'!BA77,'Table 2a'!BA128-'Table 1a'!BA88)/1000</f>
        <v>87.926874053839455</v>
      </c>
      <c r="BB9" s="63">
        <f>SUM('Table 2a'!BB17,'Table 2a'!BB77,'Table 2a'!BB128-'Table 1a'!BB88)/1000</f>
        <v>90.248553723961322</v>
      </c>
      <c r="BC9" s="63">
        <f>SUM('Table 2a'!BC17,'Table 2a'!BC77,'Table 2a'!BC128-'Table 1a'!BC88)/1000</f>
        <v>93.746448396197465</v>
      </c>
      <c r="BD9" s="63">
        <f>SUM('Table 2a'!BD17,'Table 2a'!BD77,'Table 2a'!BD128-'Table 1a'!BD88)/1000</f>
        <v>96.115685924979189</v>
      </c>
      <c r="BE9" s="63">
        <f>SUM('Table 2a'!BE17,'Table 2a'!BE77,'Table 2a'!BE128-'Table 1a'!BE88)/1000</f>
        <v>101.43716308374756</v>
      </c>
      <c r="BF9" s="63">
        <f>SUM('Table 2a'!BF17,'Table 2a'!BF77,'Table 2a'!BF128-'Table 1a'!BF88)/1000</f>
        <v>105.0300765651435</v>
      </c>
      <c r="BG9" s="63">
        <f>SUM('Table 2a'!BG17,'Table 2a'!BG77,'Table 2a'!BG128-'Table 1a'!BG88)/1000</f>
        <v>100.72854788745592</v>
      </c>
      <c r="BH9" s="63">
        <f>SUM('Table 2a'!BH17,'Table 2a'!BH77,'Table 2a'!BH128-'Table 1a'!BH88)/1000</f>
        <v>110.63168917917214</v>
      </c>
      <c r="BI9" s="63">
        <f>SUM('Table 2a'!BI17,'Table 2a'!BI77,'Table 2a'!BI128-'Table 1a'!BI88)/1000</f>
        <v>115.27802456074372</v>
      </c>
      <c r="BJ9" s="63">
        <f>SUM('Table 2a'!BJ17,'Table 2a'!BJ77,'Table 2a'!BJ128-'Table 1a'!BJ88)/1000</f>
        <v>118.73496725744042</v>
      </c>
      <c r="BK9" s="63">
        <f>SUM('Table 2a'!BK17,'Table 2a'!BK77,'Table 2a'!BK128-'Table 1a'!BK88)/1000</f>
        <v>125.8052694908574</v>
      </c>
      <c r="BL9" s="63">
        <f>SUM('Table 2a'!BL17,'Table 2a'!BL77,'Table 2a'!BL128-'Table 1a'!BL88)/1000</f>
        <v>135.30295700645357</v>
      </c>
      <c r="BM9" s="63">
        <f>SUM('Table 2a'!BM17,'Table 2a'!BM77,'Table 2a'!BM128-'Table 1a'!BM88)/1000</f>
        <v>147.5026787945221</v>
      </c>
      <c r="BN9" s="63">
        <f>SUM('Table 2a'!BN17,'Table 2a'!BN77,'Table 2a'!BN128-'Table 1a'!BN88)/1000</f>
        <v>152.83584738980352</v>
      </c>
      <c r="BO9" s="63">
        <f>SUM('Table 2a'!BO17,'Table 2a'!BO77,'Table 2a'!BO128-'Table 1a'!BO88)/1000</f>
        <v>158.43272684456639</v>
      </c>
      <c r="BP9" s="63">
        <f>SUM('Table 2a'!BP17,'Table 2a'!BP77,'Table 2a'!BP128-'Table 1a'!BP88)/1000</f>
        <v>166.00983893256202</v>
      </c>
      <c r="BQ9" s="63">
        <f>SUM('Table 2a'!BQ17,'Table 2a'!BQ77,'Table 2a'!BQ128-'Table 1a'!BQ88)/1000</f>
        <v>163.64450199476664</v>
      </c>
      <c r="BR9" s="63">
        <f>SUM('Table 2a'!BR17,'Table 2a'!BR77,'Table 2a'!BR128-'Table 1a'!BR88)/1000</f>
        <v>167.68076231287506</v>
      </c>
      <c r="BS9" s="63">
        <f>SUM('Table 2a'!BS17,'Table 2a'!BS77,'Table 2a'!BS128-'Table 1a'!BS88)/1000</f>
        <v>171.12898763292105</v>
      </c>
      <c r="BT9" s="63">
        <f>SUM('Table 2a'!BT17,'Table 2a'!BT77,'Table 2a'!BT128-'Table 1a'!BT88)/1000</f>
        <v>173.2394148287901</v>
      </c>
      <c r="BU9" s="63">
        <f>SUM('Table 2a'!BU17,'Table 2a'!BU77,'Table 2a'!BU128-'Table 1a'!BU88)/1000</f>
        <v>177.41139845483767</v>
      </c>
      <c r="BV9" s="63">
        <f>SUM('Table 2a'!BV17,'Table 2a'!BV77,'Table 2a'!BV128-'Table 1a'!BV88)/1000</f>
        <v>183.18676599196604</v>
      </c>
      <c r="BW9" s="63">
        <f>SUM('Table 2a'!BW17,'Table 2a'!BW77,'Table 2a'!BW128-'Table 1a'!BW88)/1000</f>
        <v>191.91739111119182</v>
      </c>
      <c r="BX9" s="63">
        <f>SUM('Table 2a'!BX17,'Table 2a'!BX77,'Table 2a'!BX128-'Table 1a'!BX88)/1000</f>
        <v>212.7218732314619</v>
      </c>
      <c r="BY9" s="63">
        <f>SUM('Table 2a'!BY17,'Table 2a'!BY77,'Table 2a'!BY128-'Table 1a'!BY88)/1000</f>
        <v>215.63386207126413</v>
      </c>
      <c r="BZ9" s="63">
        <f>SUM('Table 2a'!BZ17,'Table 2a'!BZ77,'Table 2a'!BZ128-'Table 1a'!BZ88)/1000</f>
        <v>233.50627494043241</v>
      </c>
      <c r="CA9" s="63">
        <f>SUM('Table 2a'!CA17,'Table 2a'!CA77,'Table 2a'!CA128-'Table 1a'!CA88)/1000</f>
        <v>266.5752946836144</v>
      </c>
      <c r="CB9" s="63">
        <f>SUM('Table 2a'!CB17,'Table 2a'!CB77,'Table 2a'!CB128-'Table 1a'!CB88)/1000</f>
        <v>287.30029807833245</v>
      </c>
      <c r="CC9" s="63">
        <f>SUM('Table 2a'!CC17,'Table 2a'!CC77,'Table 2a'!CC128-'Table 1a'!CC88)/1000</f>
        <v>303.40381921565302</v>
      </c>
      <c r="CD9" s="63">
        <f>SUM('Table 2a'!CD17,'Table 2a'!CD77,'Table 2a'!CD128-'Table 1a'!CD88)/1000</f>
        <v>315.99905798146125</v>
      </c>
      <c r="CE9" s="63">
        <f>SUM('Table 2a'!CE17,'Table 2a'!CE77,'Table 2a'!CE128-'Table 1a'!CE88)/1000</f>
        <v>324.62191827954524</v>
      </c>
      <c r="CF9" s="63">
        <f>SUM('Table 2a'!CF17,'Table 2a'!CF77,'Table 2a'!CF128-'Table 1a'!CF88)/1000</f>
        <v>336.20330887613426</v>
      </c>
      <c r="CG9" s="65">
        <f>SUM('Table 2a'!CG17,'Table 2a'!CG77,'Table 2a'!CG128-'Table 1a'!CG88)/1000</f>
        <v>352.02838201552885</v>
      </c>
    </row>
    <row r="10" spans="1:85" x14ac:dyDescent="0.35">
      <c r="A10" s="104"/>
      <c r="B10" s="62" t="s">
        <v>327</v>
      </c>
      <c r="D10" s="88"/>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3">
        <f>('Non-DWP Welfare'!AH4+'Table 1a'!AH88)/1000</f>
        <v>0</v>
      </c>
      <c r="AI10" s="63">
        <f>('Non-DWP Welfare'!AI4+'Table 1a'!AI88)/1000</f>
        <v>0</v>
      </c>
      <c r="AJ10" s="63">
        <f>('Non-DWP Welfare'!AJ4+'Table 1a'!AJ88)/1000</f>
        <v>0</v>
      </c>
      <c r="AK10" s="63">
        <f>('Non-DWP Welfare'!AK4+'Table 1a'!AK88)/1000</f>
        <v>0</v>
      </c>
      <c r="AL10" s="63">
        <f>('Non-DWP Welfare'!AL4+'Table 1a'!AL88)/1000</f>
        <v>0</v>
      </c>
      <c r="AM10" s="63">
        <f>('Non-DWP Welfare'!AM4+'Table 1a'!AM88)/1000</f>
        <v>0</v>
      </c>
      <c r="AN10" s="63">
        <f>('Non-DWP Welfare'!AN4+'Table 1a'!AN88)/1000</f>
        <v>0</v>
      </c>
      <c r="AO10" s="63">
        <f>('Non-DWP Welfare'!AO4+'Table 1a'!AO88)/1000</f>
        <v>0</v>
      </c>
      <c r="AP10" s="63">
        <f>('Non-DWP Welfare'!AP4+'Table 1a'!AP88)/1000</f>
        <v>0</v>
      </c>
      <c r="AQ10" s="63">
        <f>('Non-DWP Welfare'!AQ4+'Table 1a'!AQ88)/1000</f>
        <v>0</v>
      </c>
      <c r="AR10" s="63">
        <f>('Non-DWP Welfare'!AR4+'Table 1a'!AR88)/1000</f>
        <v>0</v>
      </c>
      <c r="AS10" s="63">
        <f>('Non-DWP Welfare'!AS4+'Table 1a'!AS88)/1000</f>
        <v>0</v>
      </c>
      <c r="AT10" s="63">
        <f>('Non-DWP Welfare'!AT4+'Table 1a'!AT88)/1000</f>
        <v>0</v>
      </c>
      <c r="AU10" s="63">
        <f>('Non-DWP Welfare'!AU4+'Table 1a'!AU88)/1000</f>
        <v>3.9801589999999996</v>
      </c>
      <c r="AV10" s="63">
        <f>('Non-DWP Welfare'!AV4+'Table 1a'!AV88)/1000</f>
        <v>4.5024279999999992</v>
      </c>
      <c r="AW10" s="63">
        <f>('Non-DWP Welfare'!AW4+'Table 1a'!AW88)/1000</f>
        <v>4.9411750000000021</v>
      </c>
      <c r="AX10" s="63">
        <f>('Non-DWP Welfare'!AX4+'Table 1a'!AX88)/1000</f>
        <v>5.1719954022248151</v>
      </c>
      <c r="AY10" s="63">
        <f>('Non-DWP Welfare'!AY4+'Table 1a'!AY88)/1000</f>
        <v>5.411192292902526</v>
      </c>
      <c r="AZ10" s="63">
        <f>('Non-DWP Welfare'!AZ4+'Table 1a'!AZ88)/1000</f>
        <v>5.5418748089194496</v>
      </c>
      <c r="BA10" s="63">
        <f>('Non-DWP Welfare'!BA4+'Table 1a'!BA88)/1000</f>
        <v>5.4205197031605667</v>
      </c>
      <c r="BB10" s="63">
        <f>('Non-DWP Welfare'!BB4+'Table 1a'!BB88)/1000</f>
        <v>5.3167638360770972</v>
      </c>
      <c r="BC10" s="63">
        <f>('Non-DWP Welfare'!BC4+'Table 1a'!BC88)/1000</f>
        <v>6.3573302516654238</v>
      </c>
      <c r="BD10" s="63">
        <f>('Non-DWP Welfare'!BD4+'Table 1a'!BD88)/1000</f>
        <v>9.5565503977951956</v>
      </c>
      <c r="BE10" s="63">
        <f>('Non-DWP Welfare'!BE4+'Table 1a'!BE88)/1000</f>
        <v>10.725751917842073</v>
      </c>
      <c r="BF10" s="63">
        <f>('Non-DWP Welfare'!BF4+'Table 1a'!BF88)/1000</f>
        <v>11.665568132478386</v>
      </c>
      <c r="BG10" s="63">
        <f>('Non-DWP Welfare'!BG4+'Table 1a'!BG88)/1000</f>
        <v>27.072387943027497</v>
      </c>
      <c r="BH10" s="63">
        <f>('Non-DWP Welfare'!BH4+'Table 1a'!BH88)/1000</f>
        <v>25.106356666777348</v>
      </c>
      <c r="BI10" s="63">
        <f>('Non-DWP Welfare'!BI4+'Table 1a'!BI88)/1000</f>
        <v>27.149423944825088</v>
      </c>
      <c r="BJ10" s="63">
        <f>('Non-DWP Welfare'!BJ4+'Table 1a'!BJ88)/1000</f>
        <v>28.584395180940959</v>
      </c>
      <c r="BK10" s="63">
        <f>('Non-DWP Welfare'!BK4+'Table 1a'!BK88)/1000</f>
        <v>30.289169235006767</v>
      </c>
      <c r="BL10" s="63">
        <f>('Non-DWP Welfare'!BL4+'Table 1a'!BL88)/1000</f>
        <v>34.954083011853982</v>
      </c>
      <c r="BM10" s="63">
        <f>('Non-DWP Welfare'!BM4+'Table 1a'!BM88)/1000</f>
        <v>39.183222822545424</v>
      </c>
      <c r="BN10" s="63">
        <f>('Non-DWP Welfare'!BN4+'Table 1a'!BN88)/1000</f>
        <v>40.670651027684187</v>
      </c>
      <c r="BO10" s="63">
        <f>('Non-DWP Welfare'!BO4+'Table 1a'!BO88)/1000</f>
        <v>41.262025042402492</v>
      </c>
      <c r="BP10" s="63">
        <f>('Non-DWP Welfare'!BP4+'Table 1a'!BP88)/1000</f>
        <v>41.192904026954501</v>
      </c>
      <c r="BQ10" s="63">
        <f>('Non-DWP Welfare'!BQ4+'Table 1a'!BQ88)/1000</f>
        <v>40.264186594914619</v>
      </c>
      <c r="BR10" s="63">
        <f>('Non-DWP Welfare'!BR4+'Table 1a'!BR88)/1000</f>
        <v>40.550692576556116</v>
      </c>
      <c r="BS10" s="63">
        <f>('Non-DWP Welfare'!BS4+'Table 1a'!BS88)/1000</f>
        <v>39.611453607013665</v>
      </c>
      <c r="BT10" s="63">
        <f>('Non-DWP Welfare'!BT4+'Table 1a'!BT88)/1000</f>
        <v>38.446517880770578</v>
      </c>
      <c r="BU10" s="63">
        <f>('Non-DWP Welfare'!BU4+'Table 1a'!BU88)/1000</f>
        <v>36.994342755481085</v>
      </c>
      <c r="BV10" s="63">
        <f>('Non-DWP Welfare'!BV4+'Table 1a'!BV88)/1000</f>
        <v>33.956461965527623</v>
      </c>
      <c r="BW10" s="63">
        <f>('Non-DWP Welfare'!BW4+'Table 1a'!BW88)/1000</f>
        <v>29.178674318442514</v>
      </c>
      <c r="BX10" s="63">
        <f>('Non-DWP Welfare'!BX4+'Table 1a'!BX88)/1000</f>
        <v>26.51293014926479</v>
      </c>
      <c r="BY10" s="63">
        <f>('Non-DWP Welfare'!BY4+'Table 1a'!BY88)/1000</f>
        <v>22.329908359329416</v>
      </c>
      <c r="BZ10" s="63">
        <f>('Non-DWP Welfare'!BZ4+'Table 1a'!BZ88)/1000</f>
        <v>20.90847816585277</v>
      </c>
      <c r="CA10" s="63">
        <f>('Non-DWP Welfare'!CA4+'Table 1a'!CA88)/1000</f>
        <v>20.539653832263845</v>
      </c>
      <c r="CB10" s="63">
        <f>('Non-DWP Welfare'!CB4+'Table 1a'!CB88)/1000</f>
        <v>16.102403962140862</v>
      </c>
      <c r="CC10" s="63">
        <f>('Non-DWP Welfare'!CC4+'Table 1a'!CC88)/1000</f>
        <v>13.993074184946007</v>
      </c>
      <c r="CD10" s="63">
        <f>('Non-DWP Welfare'!CD4+'Table 1a'!CD88)/1000</f>
        <v>14.040051599443032</v>
      </c>
      <c r="CE10" s="63">
        <f>('Non-DWP Welfare'!CE4+'Table 1a'!CE88)/1000</f>
        <v>14.209833636160139</v>
      </c>
      <c r="CF10" s="63">
        <f>('Non-DWP Welfare'!CF4+'Table 1a'!CF88)/1000</f>
        <v>14.283490329067071</v>
      </c>
      <c r="CG10" s="65">
        <f>('Non-DWP Welfare'!CG4+'Table 1a'!CG88)/1000</f>
        <v>14.377420565152288</v>
      </c>
    </row>
    <row r="11" spans="1:85" ht="31" x14ac:dyDescent="0.35">
      <c r="A11" s="104"/>
      <c r="B11" s="55" t="s">
        <v>328</v>
      </c>
      <c r="D11" s="88"/>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5"/>
    </row>
    <row r="12" spans="1:85" ht="21.75" customHeight="1" x14ac:dyDescent="0.35">
      <c r="A12" s="104"/>
      <c r="B12" s="62" t="s">
        <v>262</v>
      </c>
      <c r="D12" s="88"/>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3">
        <f>'Cost of Living'!AH4</f>
        <v>0</v>
      </c>
      <c r="AI12" s="63">
        <f>'Cost of Living'!AI4/1000</f>
        <v>0</v>
      </c>
      <c r="AJ12" s="63">
        <f>'Cost of Living'!AJ4/1000</f>
        <v>0</v>
      </c>
      <c r="AK12" s="63">
        <f>'Cost of Living'!AK4/1000</f>
        <v>0</v>
      </c>
      <c r="AL12" s="63">
        <f>'Cost of Living'!AL4/1000</f>
        <v>0</v>
      </c>
      <c r="AM12" s="63">
        <f>'Cost of Living'!AM4/1000</f>
        <v>0</v>
      </c>
      <c r="AN12" s="63">
        <f>'Cost of Living'!AN4/1000</f>
        <v>0</v>
      </c>
      <c r="AO12" s="63">
        <f>'Cost of Living'!AO4/1000</f>
        <v>0</v>
      </c>
      <c r="AP12" s="63">
        <f>'Cost of Living'!AP4/1000</f>
        <v>0</v>
      </c>
      <c r="AQ12" s="63">
        <f>'Cost of Living'!AQ4/1000</f>
        <v>0</v>
      </c>
      <c r="AR12" s="63">
        <f>'Cost of Living'!AR4/1000</f>
        <v>0</v>
      </c>
      <c r="AS12" s="63">
        <f>'Cost of Living'!AS4/1000</f>
        <v>0</v>
      </c>
      <c r="AT12" s="63">
        <f>'Cost of Living'!AT4/1000</f>
        <v>0</v>
      </c>
      <c r="AU12" s="63">
        <f>'Cost of Living'!AU4/1000</f>
        <v>0</v>
      </c>
      <c r="AV12" s="63">
        <f>'Cost of Living'!AV4/1000</f>
        <v>0</v>
      </c>
      <c r="AW12" s="63">
        <f>'Cost of Living'!AW4/1000</f>
        <v>0</v>
      </c>
      <c r="AX12" s="63">
        <f>'Cost of Living'!AX4/1000</f>
        <v>0</v>
      </c>
      <c r="AY12" s="63">
        <f>'Cost of Living'!AY4/1000</f>
        <v>0</v>
      </c>
      <c r="AZ12" s="63">
        <f>'Cost of Living'!AZ4/1000</f>
        <v>0</v>
      </c>
      <c r="BA12" s="63">
        <f>'Cost of Living'!BA4/1000</f>
        <v>0</v>
      </c>
      <c r="BB12" s="63">
        <f>'Cost of Living'!BB4/1000</f>
        <v>0</v>
      </c>
      <c r="BC12" s="63">
        <f>'Cost of Living'!BC4/1000</f>
        <v>0</v>
      </c>
      <c r="BD12" s="63">
        <f>'Cost of Living'!BD4/1000</f>
        <v>0</v>
      </c>
      <c r="BE12" s="63">
        <f>'Cost of Living'!BE4/1000</f>
        <v>0</v>
      </c>
      <c r="BF12" s="63">
        <f>'Cost of Living'!BF4/1000</f>
        <v>0</v>
      </c>
      <c r="BG12" s="63">
        <f>'Cost of Living'!BG4/1000</f>
        <v>0</v>
      </c>
      <c r="BH12" s="63">
        <f>'Cost of Living'!BH4/1000</f>
        <v>0</v>
      </c>
      <c r="BI12" s="63">
        <f>'Cost of Living'!BI4/1000</f>
        <v>0</v>
      </c>
      <c r="BJ12" s="63">
        <f>'Cost of Living'!BJ4/1000</f>
        <v>0</v>
      </c>
      <c r="BK12" s="63">
        <f>'Cost of Living'!BK4/1000</f>
        <v>0</v>
      </c>
      <c r="BL12" s="63">
        <f>'Cost of Living'!BL4/1000</f>
        <v>0</v>
      </c>
      <c r="BM12" s="63">
        <f>'Cost of Living'!BM4/1000</f>
        <v>0</v>
      </c>
      <c r="BN12" s="63">
        <f>'Cost of Living'!BN4/1000</f>
        <v>0</v>
      </c>
      <c r="BO12" s="63">
        <f>'Cost of Living'!BO4/1000</f>
        <v>0</v>
      </c>
      <c r="BP12" s="63">
        <f>'Cost of Living'!BP4/1000</f>
        <v>0</v>
      </c>
      <c r="BQ12" s="63">
        <f>'Cost of Living'!BQ4/1000</f>
        <v>0</v>
      </c>
      <c r="BR12" s="63">
        <f>'Cost of Living'!BR4/1000</f>
        <v>0</v>
      </c>
      <c r="BS12" s="63">
        <f>'Cost of Living'!BS4/1000</f>
        <v>0</v>
      </c>
      <c r="BT12" s="63">
        <f>'Cost of Living'!BT4/1000</f>
        <v>0</v>
      </c>
      <c r="BU12" s="63">
        <f>'Cost of Living'!BU4/1000</f>
        <v>0</v>
      </c>
      <c r="BV12" s="63">
        <f>'Cost of Living'!BV4/1000</f>
        <v>0</v>
      </c>
      <c r="BW12" s="63">
        <f>'Cost of Living'!BW4/1000</f>
        <v>0</v>
      </c>
      <c r="BX12" s="63">
        <f>'Cost of Living'!BX4/1000</f>
        <v>0</v>
      </c>
      <c r="BY12" s="63">
        <f>'Cost of Living'!BY4/1000</f>
        <v>0</v>
      </c>
      <c r="BZ12" s="63">
        <f>'Cost of Living'!BZ4/1000</f>
        <v>7.9854546142966667</v>
      </c>
      <c r="CA12" s="63">
        <f>'Cost of Living'!CA4/1000</f>
        <v>10.131136363153139</v>
      </c>
      <c r="CB12" s="63">
        <f>'Cost of Living'!CB4/1000</f>
        <v>5.3188576760154815E-2</v>
      </c>
      <c r="CC12" s="63">
        <f>'Cost of Living'!CC4/1000</f>
        <v>0</v>
      </c>
      <c r="CD12" s="63">
        <f>'Cost of Living'!CD4/1000</f>
        <v>0</v>
      </c>
      <c r="CE12" s="63">
        <f>'Cost of Living'!CE4/1000</f>
        <v>0</v>
      </c>
      <c r="CF12" s="63">
        <f>'Cost of Living'!CF4/1000</f>
        <v>0</v>
      </c>
      <c r="CG12" s="65">
        <f>'Cost of Living'!CG4/1000</f>
        <v>0</v>
      </c>
    </row>
    <row r="13" spans="1:85" ht="16" thickBot="1" x14ac:dyDescent="0.4">
      <c r="A13" s="104"/>
      <c r="B13" s="79" t="s">
        <v>263</v>
      </c>
      <c r="C13" s="119"/>
      <c r="D13" s="120"/>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2">
        <f t="shared" ref="AH13:BM13" si="2">AH8+AH12</f>
        <v>15.872999999999999</v>
      </c>
      <c r="AI13" s="122">
        <f t="shared" si="2"/>
        <v>18.777059999999999</v>
      </c>
      <c r="AJ13" s="122">
        <f t="shared" si="2"/>
        <v>22.658060000000006</v>
      </c>
      <c r="AK13" s="122">
        <f t="shared" si="2"/>
        <v>27.698309999999996</v>
      </c>
      <c r="AL13" s="122">
        <f t="shared" si="2"/>
        <v>31.628059999999998</v>
      </c>
      <c r="AM13" s="122">
        <f t="shared" si="2"/>
        <v>35.332059999999998</v>
      </c>
      <c r="AN13" s="122">
        <f t="shared" si="2"/>
        <v>38.251059999999995</v>
      </c>
      <c r="AO13" s="122">
        <f t="shared" si="2"/>
        <v>41.768059999999998</v>
      </c>
      <c r="AP13" s="122">
        <f t="shared" si="2"/>
        <v>44.917658000000003</v>
      </c>
      <c r="AQ13" s="122">
        <f t="shared" si="2"/>
        <v>46.700744000000014</v>
      </c>
      <c r="AR13" s="122">
        <f t="shared" si="2"/>
        <v>47.317750509999989</v>
      </c>
      <c r="AS13" s="122">
        <f t="shared" si="2"/>
        <v>50.314249481000019</v>
      </c>
      <c r="AT13" s="122">
        <f t="shared" si="2"/>
        <v>56.478799715685049</v>
      </c>
      <c r="AU13" s="122">
        <f t="shared" si="2"/>
        <v>66.302888468443314</v>
      </c>
      <c r="AV13" s="122">
        <f t="shared" si="2"/>
        <v>75.257452000000029</v>
      </c>
      <c r="AW13" s="122">
        <f t="shared" si="2"/>
        <v>82.437565999999975</v>
      </c>
      <c r="AX13" s="122">
        <f t="shared" si="2"/>
        <v>84.862667213999956</v>
      </c>
      <c r="AY13" s="122">
        <f t="shared" si="2"/>
        <v>88.710819153041328</v>
      </c>
      <c r="AZ13" s="122">
        <f t="shared" si="2"/>
        <v>92.217949756999985</v>
      </c>
      <c r="BA13" s="122">
        <f t="shared" si="2"/>
        <v>93.34739375700002</v>
      </c>
      <c r="BB13" s="122">
        <f t="shared" si="2"/>
        <v>95.565317560038423</v>
      </c>
      <c r="BC13" s="122">
        <f t="shared" si="2"/>
        <v>100.1037786478629</v>
      </c>
      <c r="BD13" s="122">
        <f t="shared" si="2"/>
        <v>105.67223632277438</v>
      </c>
      <c r="BE13" s="122">
        <f t="shared" si="2"/>
        <v>112.16291500158964</v>
      </c>
      <c r="BF13" s="122">
        <f t="shared" si="2"/>
        <v>116.69564469762189</v>
      </c>
      <c r="BG13" s="122">
        <f t="shared" si="2"/>
        <v>127.80093583048341</v>
      </c>
      <c r="BH13" s="122">
        <f t="shared" si="2"/>
        <v>135.7380458459495</v>
      </c>
      <c r="BI13" s="122">
        <f t="shared" si="2"/>
        <v>142.4274485055688</v>
      </c>
      <c r="BJ13" s="122">
        <f t="shared" si="2"/>
        <v>147.31936243838138</v>
      </c>
      <c r="BK13" s="122">
        <f t="shared" si="2"/>
        <v>156.09443872586417</v>
      </c>
      <c r="BL13" s="122">
        <f t="shared" si="2"/>
        <v>170.25704001830755</v>
      </c>
      <c r="BM13" s="122">
        <f t="shared" si="2"/>
        <v>186.68590161706751</v>
      </c>
      <c r="BN13" s="122">
        <f t="shared" ref="BN13:CG13" si="3">BN8+BN12</f>
        <v>193.50649841748771</v>
      </c>
      <c r="BO13" s="122">
        <f t="shared" si="3"/>
        <v>199.69475188696887</v>
      </c>
      <c r="BP13" s="122">
        <f t="shared" si="3"/>
        <v>207.20274295951651</v>
      </c>
      <c r="BQ13" s="122">
        <f t="shared" si="3"/>
        <v>203.90868858968128</v>
      </c>
      <c r="BR13" s="122">
        <f t="shared" si="3"/>
        <v>208.23145488943118</v>
      </c>
      <c r="BS13" s="122">
        <f t="shared" si="3"/>
        <v>210.74044123993471</v>
      </c>
      <c r="BT13" s="122">
        <f t="shared" si="3"/>
        <v>211.68593270956069</v>
      </c>
      <c r="BU13" s="122">
        <f t="shared" si="3"/>
        <v>214.40574121031875</v>
      </c>
      <c r="BV13" s="122">
        <f t="shared" si="3"/>
        <v>217.14322795749365</v>
      </c>
      <c r="BW13" s="122">
        <f t="shared" si="3"/>
        <v>221.09606542963434</v>
      </c>
      <c r="BX13" s="122">
        <f t="shared" si="3"/>
        <v>239.2348033807267</v>
      </c>
      <c r="BY13" s="122">
        <f t="shared" si="3"/>
        <v>237.96377043059354</v>
      </c>
      <c r="BZ13" s="122">
        <f t="shared" si="3"/>
        <v>262.40020772058182</v>
      </c>
      <c r="CA13" s="122">
        <f t="shared" si="3"/>
        <v>297.2460848790314</v>
      </c>
      <c r="CB13" s="122">
        <f t="shared" si="3"/>
        <v>303.45589061723342</v>
      </c>
      <c r="CC13" s="122">
        <f t="shared" si="3"/>
        <v>317.39689340059903</v>
      </c>
      <c r="CD13" s="122">
        <f t="shared" si="3"/>
        <v>330.03910958090427</v>
      </c>
      <c r="CE13" s="122">
        <f t="shared" si="3"/>
        <v>338.83175191570535</v>
      </c>
      <c r="CF13" s="122">
        <f t="shared" si="3"/>
        <v>350.48679920520135</v>
      </c>
      <c r="CG13" s="123">
        <f t="shared" si="3"/>
        <v>366.40580258068115</v>
      </c>
    </row>
    <row r="14" spans="1:85" ht="39" customHeight="1" x14ac:dyDescent="0.35">
      <c r="A14" s="104"/>
      <c r="B14" s="55" t="s">
        <v>329</v>
      </c>
      <c r="D14" s="88"/>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1"/>
    </row>
    <row r="15" spans="1:85" ht="24" customHeight="1" x14ac:dyDescent="0.35">
      <c r="A15" s="104"/>
      <c r="B15" s="62" t="s">
        <v>324</v>
      </c>
      <c r="D15" s="88"/>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v>39.547049471711809</v>
      </c>
      <c r="AI15" s="60">
        <v>41.494618707547644</v>
      </c>
      <c r="AJ15" s="60">
        <v>42.482575131692734</v>
      </c>
      <c r="AK15" s="60">
        <v>48.938833937161846</v>
      </c>
      <c r="AL15" s="60">
        <v>53.097444523919506</v>
      </c>
      <c r="AM15" s="60">
        <v>58.443310879238446</v>
      </c>
      <c r="AN15" s="60">
        <v>60.835329280651813</v>
      </c>
      <c r="AO15" s="60">
        <v>62.662885139009845</v>
      </c>
      <c r="AP15" s="60">
        <v>64.599194607192985</v>
      </c>
      <c r="AQ15" s="60">
        <v>62.200565364510851</v>
      </c>
      <c r="AR15" s="60">
        <v>56.683050909691744</v>
      </c>
      <c r="AS15" s="60">
        <v>53.97041908467007</v>
      </c>
      <c r="AT15" s="60">
        <v>56.307280135253478</v>
      </c>
      <c r="AU15" s="60">
        <v>66.048502976449001</v>
      </c>
      <c r="AV15" s="60">
        <v>76.253141064496063</v>
      </c>
      <c r="AW15" s="60">
        <v>82.711187231008836</v>
      </c>
      <c r="AX15" s="60">
        <v>84.077649709650473</v>
      </c>
      <c r="AY15" s="60">
        <v>85.583674183892541</v>
      </c>
      <c r="AZ15" s="60">
        <v>84.841353569797519</v>
      </c>
      <c r="BA15" s="60">
        <v>83.534907275688184</v>
      </c>
      <c r="BB15" s="60">
        <v>82.727217601268762</v>
      </c>
      <c r="BC15" s="60">
        <v>84.237505009913747</v>
      </c>
      <c r="BD15" s="60">
        <v>87.764317838305686</v>
      </c>
      <c r="BE15" s="60">
        <v>90.380839955623884</v>
      </c>
      <c r="BF15" s="60">
        <v>92.635916611053162</v>
      </c>
      <c r="BG15" s="60">
        <v>104.29505682282236</v>
      </c>
      <c r="BH15" s="60">
        <v>106.48323597116507</v>
      </c>
      <c r="BI15" s="60">
        <v>107.57188009530208</v>
      </c>
      <c r="BJ15" s="60">
        <v>108.41099655292794</v>
      </c>
      <c r="BK15" s="60">
        <v>111.15448577943808</v>
      </c>
      <c r="BL15" s="60">
        <v>117.58305880179462</v>
      </c>
      <c r="BM15" s="60">
        <v>130.84355205685554</v>
      </c>
      <c r="BN15" s="60">
        <v>132.82366009128734</v>
      </c>
      <c r="BO15" s="60">
        <v>133.76583958208144</v>
      </c>
      <c r="BP15" s="60">
        <v>133.87488533867983</v>
      </c>
      <c r="BQ15" s="60">
        <v>125.81084052549183</v>
      </c>
      <c r="BR15" s="60">
        <v>125.48613651856327</v>
      </c>
      <c r="BS15" s="60">
        <v>125.12882131220651</v>
      </c>
      <c r="BT15" s="60">
        <v>121.62579659295741</v>
      </c>
      <c r="BU15" s="60">
        <v>121.12843810738022</v>
      </c>
      <c r="BV15" s="60">
        <v>119.26001865902633</v>
      </c>
      <c r="BW15" s="60">
        <v>118.60338980016506</v>
      </c>
      <c r="BX15" s="60">
        <v>131.36901754028963</v>
      </c>
      <c r="BY15" s="60">
        <v>128.40663232711157</v>
      </c>
      <c r="BZ15" s="60">
        <v>125.4788997178054</v>
      </c>
      <c r="CA15" s="60">
        <v>134.61293835166407</v>
      </c>
      <c r="CB15" s="60">
        <v>137.49861073011294</v>
      </c>
      <c r="CC15" s="60">
        <v>139.27439086646837</v>
      </c>
      <c r="CD15" s="60">
        <v>141.45751393239479</v>
      </c>
      <c r="CE15" s="60">
        <v>143.9836533925575</v>
      </c>
      <c r="CF15" s="60">
        <v>146.37521388728692</v>
      </c>
      <c r="CG15" s="61">
        <v>148.73014795709332</v>
      </c>
    </row>
    <row r="16" spans="1:85" x14ac:dyDescent="0.35">
      <c r="A16" s="104"/>
      <c r="B16" s="62" t="s">
        <v>325</v>
      </c>
      <c r="D16" s="88"/>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v>56.577378933900881</v>
      </c>
      <c r="AI16" s="60">
        <v>55.79836165500307</v>
      </c>
      <c r="AJ16" s="60">
        <v>56.102212490949896</v>
      </c>
      <c r="AK16" s="60">
        <v>60.088939608247493</v>
      </c>
      <c r="AL16" s="60">
        <v>62.849947346734716</v>
      </c>
      <c r="AM16" s="60">
        <v>65.197783238718557</v>
      </c>
      <c r="AN16" s="60">
        <v>65.63175662173488</v>
      </c>
      <c r="AO16" s="60">
        <v>68.303628748883995</v>
      </c>
      <c r="AP16" s="60">
        <v>70.759429170763099</v>
      </c>
      <c r="AQ16" s="60">
        <v>70.785620587607127</v>
      </c>
      <c r="AR16" s="60">
        <v>69.468699460095252</v>
      </c>
      <c r="AS16" s="60">
        <v>70.151649547134525</v>
      </c>
      <c r="AT16" s="60">
        <v>72.228985716621807</v>
      </c>
      <c r="AU16" s="60">
        <v>76.262485605425539</v>
      </c>
      <c r="AV16" s="60">
        <v>80.941527167158469</v>
      </c>
      <c r="AW16" s="60">
        <v>84.707683211289108</v>
      </c>
      <c r="AX16" s="60">
        <v>85.460328828949457</v>
      </c>
      <c r="AY16" s="60">
        <v>86.200352361999066</v>
      </c>
      <c r="AZ16" s="60">
        <v>87.873778108648608</v>
      </c>
      <c r="BA16" s="60">
        <v>91.312195228129966</v>
      </c>
      <c r="BB16" s="60">
        <v>93.836522666774798</v>
      </c>
      <c r="BC16" s="60">
        <v>98.301902563725605</v>
      </c>
      <c r="BD16" s="60">
        <v>103.05032601050075</v>
      </c>
      <c r="BE16" s="60">
        <v>108.68509967794246</v>
      </c>
      <c r="BF16" s="60">
        <v>109.93392004267513</v>
      </c>
      <c r="BG16" s="60">
        <v>112.64444770164688</v>
      </c>
      <c r="BH16" s="60">
        <v>117.23160958113499</v>
      </c>
      <c r="BI16" s="60">
        <v>120.92794800757325</v>
      </c>
      <c r="BJ16" s="60">
        <v>121.74560046395192</v>
      </c>
      <c r="BK16" s="60">
        <v>126.93857904356807</v>
      </c>
      <c r="BL16" s="60">
        <v>133.04830215792782</v>
      </c>
      <c r="BM16" s="60">
        <v>140.32232842533605</v>
      </c>
      <c r="BN16" s="60">
        <v>143.02742832395029</v>
      </c>
      <c r="BO16" s="60">
        <v>145.96120944276569</v>
      </c>
      <c r="BP16" s="60">
        <v>151.10851085674921</v>
      </c>
      <c r="BQ16" s="60">
        <v>149.38055883278693</v>
      </c>
      <c r="BR16" s="60">
        <v>152.14676196909201</v>
      </c>
      <c r="BS16" s="60">
        <v>153.8466230982761</v>
      </c>
      <c r="BT16" s="60">
        <v>152.4121450485296</v>
      </c>
      <c r="BU16" s="60">
        <v>152.13152899382735</v>
      </c>
      <c r="BV16" s="60">
        <v>151.78059912706334</v>
      </c>
      <c r="BW16" s="60">
        <v>150.98333097079779</v>
      </c>
      <c r="BX16" s="60">
        <v>145.47995872832516</v>
      </c>
      <c r="BY16" s="60">
        <v>148.58994904255704</v>
      </c>
      <c r="BZ16" s="60">
        <v>150.96258296121246</v>
      </c>
      <c r="CA16" s="60">
        <v>159.32003144852675</v>
      </c>
      <c r="CB16" s="60">
        <v>165.90409131036031</v>
      </c>
      <c r="CC16" s="60">
        <v>170.72599313825825</v>
      </c>
      <c r="CD16" s="60">
        <v>174.66017574459053</v>
      </c>
      <c r="CE16" s="60">
        <v>174.32442408338119</v>
      </c>
      <c r="CF16" s="60">
        <v>176.518454665033</v>
      </c>
      <c r="CG16" s="61">
        <v>182.30001254161436</v>
      </c>
    </row>
    <row r="17" spans="1:85" ht="24" customHeight="1" x14ac:dyDescent="0.35">
      <c r="A17" s="104"/>
      <c r="B17" s="107" t="s">
        <v>260</v>
      </c>
      <c r="D17" s="88"/>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8">
        <f t="shared" ref="AH17:BM17" si="4">SUM(AH15, AH16)</f>
        <v>96.12442840561269</v>
      </c>
      <c r="AI17" s="68">
        <f t="shared" si="4"/>
        <v>97.292980362550708</v>
      </c>
      <c r="AJ17" s="68">
        <f t="shared" si="4"/>
        <v>98.584787622642637</v>
      </c>
      <c r="AK17" s="68">
        <f t="shared" si="4"/>
        <v>109.02777354540933</v>
      </c>
      <c r="AL17" s="68">
        <f t="shared" si="4"/>
        <v>115.94739187065423</v>
      </c>
      <c r="AM17" s="68">
        <f t="shared" si="4"/>
        <v>123.64109411795701</v>
      </c>
      <c r="AN17" s="68">
        <f t="shared" si="4"/>
        <v>126.46708590238669</v>
      </c>
      <c r="AO17" s="68">
        <f t="shared" si="4"/>
        <v>130.96651388789383</v>
      </c>
      <c r="AP17" s="68">
        <f t="shared" si="4"/>
        <v>135.3586237779561</v>
      </c>
      <c r="AQ17" s="68">
        <f t="shared" si="4"/>
        <v>132.98618595211798</v>
      </c>
      <c r="AR17" s="68">
        <f t="shared" si="4"/>
        <v>126.151750369787</v>
      </c>
      <c r="AS17" s="68">
        <f t="shared" si="4"/>
        <v>124.12206863180459</v>
      </c>
      <c r="AT17" s="68">
        <f t="shared" si="4"/>
        <v>128.53626585187527</v>
      </c>
      <c r="AU17" s="68">
        <f t="shared" si="4"/>
        <v>142.31098858187454</v>
      </c>
      <c r="AV17" s="68">
        <f t="shared" si="4"/>
        <v>157.19466823165453</v>
      </c>
      <c r="AW17" s="68">
        <f t="shared" si="4"/>
        <v>167.41887044229793</v>
      </c>
      <c r="AX17" s="68">
        <f t="shared" si="4"/>
        <v>169.53797853859993</v>
      </c>
      <c r="AY17" s="68">
        <f t="shared" si="4"/>
        <v>171.78402654589161</v>
      </c>
      <c r="AZ17" s="68">
        <f t="shared" si="4"/>
        <v>172.71513167844614</v>
      </c>
      <c r="BA17" s="68">
        <f t="shared" si="4"/>
        <v>174.84710250381815</v>
      </c>
      <c r="BB17" s="68">
        <f t="shared" si="4"/>
        <v>176.56374026804355</v>
      </c>
      <c r="BC17" s="68">
        <f t="shared" si="4"/>
        <v>182.53940757363935</v>
      </c>
      <c r="BD17" s="68">
        <f t="shared" si="4"/>
        <v>190.81464384880644</v>
      </c>
      <c r="BE17" s="68">
        <f t="shared" si="4"/>
        <v>199.06593963356636</v>
      </c>
      <c r="BF17" s="68">
        <f t="shared" si="4"/>
        <v>202.56983665372829</v>
      </c>
      <c r="BG17" s="68">
        <f t="shared" si="4"/>
        <v>216.93950452446924</v>
      </c>
      <c r="BH17" s="68">
        <f t="shared" si="4"/>
        <v>223.71484555230006</v>
      </c>
      <c r="BI17" s="68">
        <f t="shared" si="4"/>
        <v>228.49982810287531</v>
      </c>
      <c r="BJ17" s="68">
        <f t="shared" si="4"/>
        <v>230.15659701687986</v>
      </c>
      <c r="BK17" s="68">
        <f t="shared" si="4"/>
        <v>238.09306482300616</v>
      </c>
      <c r="BL17" s="68">
        <f t="shared" si="4"/>
        <v>250.63136095972243</v>
      </c>
      <c r="BM17" s="68">
        <f t="shared" si="4"/>
        <v>271.1658804821916</v>
      </c>
      <c r="BN17" s="68">
        <f t="shared" ref="BN17:CG17" si="5">SUM(BN15, BN16)</f>
        <v>275.85108841523765</v>
      </c>
      <c r="BO17" s="68">
        <f t="shared" si="5"/>
        <v>279.72704902484713</v>
      </c>
      <c r="BP17" s="68">
        <f t="shared" si="5"/>
        <v>284.98339619542901</v>
      </c>
      <c r="BQ17" s="68">
        <f t="shared" si="5"/>
        <v>275.19139935827877</v>
      </c>
      <c r="BR17" s="68">
        <f t="shared" si="5"/>
        <v>277.63289848765527</v>
      </c>
      <c r="BS17" s="68">
        <f t="shared" si="5"/>
        <v>278.97544441048262</v>
      </c>
      <c r="BT17" s="68">
        <f t="shared" si="5"/>
        <v>274.03794164148701</v>
      </c>
      <c r="BU17" s="68">
        <f t="shared" si="5"/>
        <v>273.25996710120756</v>
      </c>
      <c r="BV17" s="68">
        <f t="shared" si="5"/>
        <v>271.04061778608968</v>
      </c>
      <c r="BW17" s="68">
        <f t="shared" si="5"/>
        <v>269.58672077096287</v>
      </c>
      <c r="BX17" s="68">
        <f t="shared" si="5"/>
        <v>276.84897626861482</v>
      </c>
      <c r="BY17" s="68">
        <f t="shared" si="5"/>
        <v>276.9965813696686</v>
      </c>
      <c r="BZ17" s="68">
        <f t="shared" si="5"/>
        <v>276.44148267901789</v>
      </c>
      <c r="CA17" s="68">
        <f t="shared" si="5"/>
        <v>293.93296980019079</v>
      </c>
      <c r="CB17" s="68">
        <f t="shared" si="5"/>
        <v>303.40270204047329</v>
      </c>
      <c r="CC17" s="68">
        <f t="shared" si="5"/>
        <v>310.00038400472658</v>
      </c>
      <c r="CD17" s="68">
        <f t="shared" si="5"/>
        <v>316.11768967698532</v>
      </c>
      <c r="CE17" s="68">
        <f t="shared" si="5"/>
        <v>318.30807747593872</v>
      </c>
      <c r="CF17" s="68">
        <f t="shared" si="5"/>
        <v>322.89366855231992</v>
      </c>
      <c r="CG17" s="118">
        <f t="shared" si="5"/>
        <v>331.03016049870769</v>
      </c>
    </row>
    <row r="18" spans="1:85" x14ac:dyDescent="0.35">
      <c r="A18" s="104"/>
      <c r="B18" s="62" t="s">
        <v>326</v>
      </c>
      <c r="D18" s="88"/>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v>96.124428405612676</v>
      </c>
      <c r="AI18" s="60">
        <v>97.292980362550722</v>
      </c>
      <c r="AJ18" s="60">
        <v>98.584787622642622</v>
      </c>
      <c r="AK18" s="60">
        <v>109.02777354540935</v>
      </c>
      <c r="AL18" s="60">
        <v>115.94739187065423</v>
      </c>
      <c r="AM18" s="60">
        <v>123.641094117957</v>
      </c>
      <c r="AN18" s="60">
        <v>126.4670859023867</v>
      </c>
      <c r="AO18" s="60">
        <v>130.96651388789385</v>
      </c>
      <c r="AP18" s="60">
        <v>135.35862377795607</v>
      </c>
      <c r="AQ18" s="60">
        <v>132.98618595211798</v>
      </c>
      <c r="AR18" s="60">
        <v>126.15175036978698</v>
      </c>
      <c r="AS18" s="60">
        <v>124.12206863180459</v>
      </c>
      <c r="AT18" s="60">
        <v>128.5362658518753</v>
      </c>
      <c r="AU18" s="60">
        <v>133.76806722374047</v>
      </c>
      <c r="AV18" s="60">
        <v>147.79018193976</v>
      </c>
      <c r="AW18" s="60">
        <v>157.38405285491643</v>
      </c>
      <c r="AX18" s="60">
        <v>159.20540622746861</v>
      </c>
      <c r="AY18" s="60">
        <v>161.30552562161034</v>
      </c>
      <c r="AZ18" s="60">
        <v>162.3357463213635</v>
      </c>
      <c r="BA18" s="60">
        <v>164.69403742061212</v>
      </c>
      <c r="BB18" s="60">
        <v>166.74063986940908</v>
      </c>
      <c r="BC18" s="60">
        <v>170.94680524070279</v>
      </c>
      <c r="BD18" s="60">
        <v>173.5581739941465</v>
      </c>
      <c r="BE18" s="60">
        <v>180.02995181378211</v>
      </c>
      <c r="BF18" s="60">
        <v>182.31979015720086</v>
      </c>
      <c r="BG18" s="60">
        <v>170.98467337640389</v>
      </c>
      <c r="BH18" s="60">
        <v>182.33613946378406</v>
      </c>
      <c r="BI18" s="60">
        <v>184.94334534918715</v>
      </c>
      <c r="BJ18" s="60">
        <v>185.49928236563846</v>
      </c>
      <c r="BK18" s="60">
        <v>191.89256470928535</v>
      </c>
      <c r="BL18" s="60">
        <v>199.17628224216656</v>
      </c>
      <c r="BM18" s="60">
        <v>214.25128208579056</v>
      </c>
      <c r="BN18" s="60">
        <v>217.87348329968202</v>
      </c>
      <c r="BO18" s="60">
        <v>221.92831173788207</v>
      </c>
      <c r="BP18" s="60">
        <v>228.32732339890487</v>
      </c>
      <c r="BQ18" s="60">
        <v>220.85159692163984</v>
      </c>
      <c r="BR18" s="60">
        <v>223.56706908791773</v>
      </c>
      <c r="BS18" s="60">
        <v>226.53831934448559</v>
      </c>
      <c r="BT18" s="60">
        <v>224.26701691129048</v>
      </c>
      <c r="BU18" s="60">
        <v>226.11070315319981</v>
      </c>
      <c r="BV18" s="60">
        <v>228.65578029639329</v>
      </c>
      <c r="BW18" s="60">
        <v>234.00859724955487</v>
      </c>
      <c r="BX18" s="60">
        <v>246.16749737850535</v>
      </c>
      <c r="BY18" s="60">
        <v>251.00393439387074</v>
      </c>
      <c r="BZ18" s="60">
        <v>253.72278954444343</v>
      </c>
      <c r="CA18" s="60">
        <v>272.90556777604536</v>
      </c>
      <c r="CB18" s="60">
        <v>287.30029807833245</v>
      </c>
      <c r="CC18" s="60">
        <v>296.33339966765902</v>
      </c>
      <c r="CD18" s="60">
        <v>302.6698632051544</v>
      </c>
      <c r="CE18" s="60">
        <v>304.95896010306529</v>
      </c>
      <c r="CF18" s="60">
        <v>309.73468909134505</v>
      </c>
      <c r="CG18" s="61">
        <v>318.04084700061753</v>
      </c>
    </row>
    <row r="19" spans="1:85" x14ac:dyDescent="0.35">
      <c r="A19" s="104"/>
      <c r="B19" s="62" t="s">
        <v>327</v>
      </c>
      <c r="D19" s="88"/>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v>0</v>
      </c>
      <c r="AI19" s="60">
        <v>0</v>
      </c>
      <c r="AJ19" s="60">
        <v>0</v>
      </c>
      <c r="AK19" s="60">
        <v>0</v>
      </c>
      <c r="AL19" s="60">
        <v>0</v>
      </c>
      <c r="AM19" s="60">
        <v>0</v>
      </c>
      <c r="AN19" s="60">
        <v>0</v>
      </c>
      <c r="AO19" s="60">
        <v>0</v>
      </c>
      <c r="AP19" s="60">
        <v>0</v>
      </c>
      <c r="AQ19" s="60">
        <v>0</v>
      </c>
      <c r="AR19" s="60">
        <v>0</v>
      </c>
      <c r="AS19" s="60">
        <v>0</v>
      </c>
      <c r="AT19" s="60">
        <v>0</v>
      </c>
      <c r="AU19" s="60">
        <v>8.5429213581340644</v>
      </c>
      <c r="AV19" s="60">
        <v>9.4044862918945427</v>
      </c>
      <c r="AW19" s="60">
        <v>10.034817587381486</v>
      </c>
      <c r="AX19" s="60">
        <v>10.332572311131328</v>
      </c>
      <c r="AY19" s="60">
        <v>10.478500924281263</v>
      </c>
      <c r="AZ19" s="60">
        <v>10.379385357082617</v>
      </c>
      <c r="BA19" s="60">
        <v>10.15306508320603</v>
      </c>
      <c r="BB19" s="60">
        <v>9.8231003986344749</v>
      </c>
      <c r="BC19" s="60">
        <v>11.592602332936577</v>
      </c>
      <c r="BD19" s="60">
        <v>17.256469854659965</v>
      </c>
      <c r="BE19" s="60">
        <v>19.035987819784271</v>
      </c>
      <c r="BF19" s="60">
        <v>20.250046496527403</v>
      </c>
      <c r="BG19" s="60">
        <v>45.954831148065352</v>
      </c>
      <c r="BH19" s="60">
        <v>41.37870608851599</v>
      </c>
      <c r="BI19" s="60">
        <v>43.556482753688194</v>
      </c>
      <c r="BJ19" s="60">
        <v>44.6573146512414</v>
      </c>
      <c r="BK19" s="60">
        <v>46.200500113720786</v>
      </c>
      <c r="BL19" s="60">
        <v>51.455078717555885</v>
      </c>
      <c r="BM19" s="60">
        <v>56.914598396401047</v>
      </c>
      <c r="BN19" s="60">
        <v>57.97760511555559</v>
      </c>
      <c r="BO19" s="60">
        <v>57.798737286965107</v>
      </c>
      <c r="BP19" s="60">
        <v>56.656072796524199</v>
      </c>
      <c r="BQ19" s="60">
        <v>54.339802436638884</v>
      </c>
      <c r="BR19" s="60">
        <v>54.065829399737488</v>
      </c>
      <c r="BS19" s="60">
        <v>52.437125065997016</v>
      </c>
      <c r="BT19" s="60">
        <v>49.770924730196548</v>
      </c>
      <c r="BU19" s="60">
        <v>47.149263948007729</v>
      </c>
      <c r="BV19" s="60">
        <v>42.384837489696373</v>
      </c>
      <c r="BW19" s="60">
        <v>35.57812352140796</v>
      </c>
      <c r="BX19" s="60">
        <v>30.681478890109442</v>
      </c>
      <c r="BY19" s="60">
        <v>25.992646975797907</v>
      </c>
      <c r="BZ19" s="60">
        <v>22.718693134574437</v>
      </c>
      <c r="CA19" s="60">
        <v>21.027402024145402</v>
      </c>
      <c r="CB19" s="60">
        <v>16.102403962140862</v>
      </c>
      <c r="CC19" s="60">
        <v>13.666984337067559</v>
      </c>
      <c r="CD19" s="60">
        <v>13.447826471830931</v>
      </c>
      <c r="CE19" s="60">
        <v>13.349117372873366</v>
      </c>
      <c r="CF19" s="60">
        <v>13.158979460974818</v>
      </c>
      <c r="CG19" s="61">
        <v>12.989313498090112</v>
      </c>
    </row>
    <row r="20" spans="1:85" ht="31" x14ac:dyDescent="0.35">
      <c r="A20" s="104"/>
      <c r="B20" s="55" t="s">
        <v>330</v>
      </c>
      <c r="D20" s="88"/>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1"/>
    </row>
    <row r="21" spans="1:85" x14ac:dyDescent="0.35">
      <c r="A21" s="104"/>
      <c r="B21" s="62" t="s">
        <v>262</v>
      </c>
      <c r="D21" s="88"/>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60">
        <v>0</v>
      </c>
      <c r="BM21" s="60">
        <v>0</v>
      </c>
      <c r="BN21" s="60">
        <v>0</v>
      </c>
      <c r="BO21" s="60">
        <v>0</v>
      </c>
      <c r="BP21" s="60">
        <v>0</v>
      </c>
      <c r="BQ21" s="60">
        <v>0</v>
      </c>
      <c r="BR21" s="60">
        <v>0</v>
      </c>
      <c r="BS21" s="60">
        <v>0</v>
      </c>
      <c r="BT21" s="60">
        <v>0</v>
      </c>
      <c r="BU21" s="60">
        <v>0</v>
      </c>
      <c r="BV21" s="60">
        <v>0</v>
      </c>
      <c r="BW21" s="60">
        <v>0</v>
      </c>
      <c r="BX21" s="60">
        <v>0</v>
      </c>
      <c r="BY21" s="60">
        <v>0</v>
      </c>
      <c r="BZ21" s="60">
        <v>8.6768195888386934</v>
      </c>
      <c r="CA21" s="60">
        <v>10.371717021580372</v>
      </c>
      <c r="CB21" s="60">
        <v>5.3188576760154815E-2</v>
      </c>
      <c r="CC21" s="60">
        <v>0</v>
      </c>
      <c r="CD21" s="60">
        <v>0</v>
      </c>
      <c r="CE21" s="60">
        <v>0</v>
      </c>
      <c r="CF21" s="60">
        <v>0</v>
      </c>
      <c r="CG21" s="61">
        <v>0</v>
      </c>
    </row>
    <row r="22" spans="1:85" ht="16" thickBot="1" x14ac:dyDescent="0.4">
      <c r="A22" s="104"/>
      <c r="B22" s="79" t="s">
        <v>263</v>
      </c>
      <c r="C22" s="119"/>
      <c r="D22" s="120"/>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2">
        <v>96.124428405612676</v>
      </c>
      <c r="AI22" s="122">
        <v>97.292980362550722</v>
      </c>
      <c r="AJ22" s="122">
        <v>98.584787622642622</v>
      </c>
      <c r="AK22" s="122">
        <v>109.02777354540935</v>
      </c>
      <c r="AL22" s="122">
        <v>115.94739187065423</v>
      </c>
      <c r="AM22" s="122">
        <v>123.641094117957</v>
      </c>
      <c r="AN22" s="122">
        <v>126.4670859023867</v>
      </c>
      <c r="AO22" s="122">
        <v>130.96651388789385</v>
      </c>
      <c r="AP22" s="122">
        <v>135.35862377795607</v>
      </c>
      <c r="AQ22" s="122">
        <v>132.98618595211798</v>
      </c>
      <c r="AR22" s="122">
        <v>126.15175036978698</v>
      </c>
      <c r="AS22" s="122">
        <v>124.12206863180459</v>
      </c>
      <c r="AT22" s="122">
        <v>128.5362658518753</v>
      </c>
      <c r="AU22" s="122">
        <v>142.31098858187454</v>
      </c>
      <c r="AV22" s="122">
        <v>157.19466823165453</v>
      </c>
      <c r="AW22" s="122">
        <v>167.41887044229793</v>
      </c>
      <c r="AX22" s="122">
        <v>169.53797853859993</v>
      </c>
      <c r="AY22" s="122">
        <v>171.78402654589161</v>
      </c>
      <c r="AZ22" s="122">
        <v>172.71513167844611</v>
      </c>
      <c r="BA22" s="122">
        <v>174.84710250381815</v>
      </c>
      <c r="BB22" s="122">
        <v>176.56374026804357</v>
      </c>
      <c r="BC22" s="122">
        <v>182.53940757363935</v>
      </c>
      <c r="BD22" s="122">
        <v>190.81464384880647</v>
      </c>
      <c r="BE22" s="122">
        <v>199.06593963356636</v>
      </c>
      <c r="BF22" s="122">
        <v>202.56983665372826</v>
      </c>
      <c r="BG22" s="122">
        <v>216.93950452446924</v>
      </c>
      <c r="BH22" s="122">
        <v>223.71484555230006</v>
      </c>
      <c r="BI22" s="122">
        <v>228.49982810287537</v>
      </c>
      <c r="BJ22" s="122">
        <v>230.15659701687986</v>
      </c>
      <c r="BK22" s="122">
        <v>238.09306482300616</v>
      </c>
      <c r="BL22" s="122">
        <v>250.63136095972246</v>
      </c>
      <c r="BM22" s="122">
        <v>271.1658804821916</v>
      </c>
      <c r="BN22" s="122">
        <v>275.8510884152376</v>
      </c>
      <c r="BO22" s="122">
        <v>279.72704902484719</v>
      </c>
      <c r="BP22" s="122">
        <v>284.98339619542907</v>
      </c>
      <c r="BQ22" s="122">
        <v>275.19139935827872</v>
      </c>
      <c r="BR22" s="122">
        <v>277.63289848765521</v>
      </c>
      <c r="BS22" s="122">
        <v>278.97544441048257</v>
      </c>
      <c r="BT22" s="122">
        <v>274.03794164148707</v>
      </c>
      <c r="BU22" s="122">
        <v>273.25996710120751</v>
      </c>
      <c r="BV22" s="122">
        <v>271.04061778608963</v>
      </c>
      <c r="BW22" s="122">
        <v>269.58672077096281</v>
      </c>
      <c r="BX22" s="122">
        <v>276.84897626861482</v>
      </c>
      <c r="BY22" s="122">
        <v>276.99658136966866</v>
      </c>
      <c r="BZ22" s="122">
        <v>285.11830226785651</v>
      </c>
      <c r="CA22" s="122">
        <v>304.30468682177116</v>
      </c>
      <c r="CB22" s="122">
        <v>303.45589061723342</v>
      </c>
      <c r="CC22" s="122">
        <v>310.00038400472658</v>
      </c>
      <c r="CD22" s="122">
        <v>316.11768967698532</v>
      </c>
      <c r="CE22" s="122">
        <v>318.30807747593866</v>
      </c>
      <c r="CF22" s="122">
        <v>322.89366855231992</v>
      </c>
      <c r="CG22" s="123">
        <v>331.03016049870769</v>
      </c>
    </row>
    <row r="23" spans="1:85" ht="38.25" customHeight="1" x14ac:dyDescent="0.35">
      <c r="A23" s="104"/>
      <c r="B23" s="55" t="s">
        <v>331</v>
      </c>
      <c r="D23" s="88"/>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1"/>
    </row>
    <row r="24" spans="1:85" ht="24" customHeight="1" x14ac:dyDescent="0.35">
      <c r="A24" s="104"/>
      <c r="B24" s="62" t="s">
        <v>324</v>
      </c>
      <c r="D24" s="88"/>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57">
        <v>2006.547743249876</v>
      </c>
      <c r="AI24" s="57">
        <v>2088.9356981246297</v>
      </c>
      <c r="AJ24" s="57">
        <v>2122.1127494726379</v>
      </c>
      <c r="AK24" s="57">
        <v>2425.9571673604246</v>
      </c>
      <c r="AL24" s="57">
        <v>2604.3478773749025</v>
      </c>
      <c r="AM24" s="57">
        <v>2836.6408231441269</v>
      </c>
      <c r="AN24" s="57">
        <v>2922.2465789533967</v>
      </c>
      <c r="AO24" s="57">
        <v>2979.2652089102767</v>
      </c>
      <c r="AP24" s="57">
        <v>3040.2482401728626</v>
      </c>
      <c r="AQ24" s="57">
        <v>2898.1719021764443</v>
      </c>
      <c r="AR24" s="57">
        <v>2614.8937080634655</v>
      </c>
      <c r="AS24" s="57">
        <v>2465.3032653330015</v>
      </c>
      <c r="AT24" s="57">
        <v>2547.0339772584921</v>
      </c>
      <c r="AU24" s="57">
        <v>2958.8971855769641</v>
      </c>
      <c r="AV24" s="57">
        <v>3394.0063677614312</v>
      </c>
      <c r="AW24" s="57">
        <v>3659.6251153050239</v>
      </c>
      <c r="AX24" s="57">
        <v>3698.6472685927533</v>
      </c>
      <c r="AY24" s="57">
        <v>3738.094526485806</v>
      </c>
      <c r="AZ24" s="57">
        <v>3681.7112293784721</v>
      </c>
      <c r="BA24" s="57">
        <v>3602.9720627857746</v>
      </c>
      <c r="BB24" s="57">
        <v>3545.0470346789839</v>
      </c>
      <c r="BC24" s="57">
        <v>3582.5928214142705</v>
      </c>
      <c r="BD24" s="57">
        <v>3700.9495588389004</v>
      </c>
      <c r="BE24" s="57">
        <v>3788.267250827188</v>
      </c>
      <c r="BF24" s="57">
        <v>3862.2811198779646</v>
      </c>
      <c r="BG24" s="57">
        <v>4325.7692031291008</v>
      </c>
      <c r="BH24" s="57">
        <v>4392.4715775203158</v>
      </c>
      <c r="BI24" s="57">
        <v>4400.3147168259447</v>
      </c>
      <c r="BJ24" s="57">
        <v>4402.9132857399045</v>
      </c>
      <c r="BK24" s="57">
        <v>4480.3192849158104</v>
      </c>
      <c r="BL24" s="57">
        <v>4700.2367406562789</v>
      </c>
      <c r="BM24" s="57">
        <v>5192.0328211712504</v>
      </c>
      <c r="BN24" s="57">
        <v>5228.7505524555881</v>
      </c>
      <c r="BO24" s="57">
        <v>5213.7275625138218</v>
      </c>
      <c r="BP24" s="57">
        <v>5183.1822516335924</v>
      </c>
      <c r="BQ24" s="57">
        <v>4837.01139535108</v>
      </c>
      <c r="BR24" s="57">
        <v>4784.0311344283709</v>
      </c>
      <c r="BS24" s="57">
        <v>4731.9365163575922</v>
      </c>
      <c r="BT24" s="57">
        <v>4560.0649353851904</v>
      </c>
      <c r="BU24" s="57">
        <v>4509.6476955611706</v>
      </c>
      <c r="BV24" s="57">
        <v>4410.4586306377314</v>
      </c>
      <c r="BW24" s="57">
        <v>4352.7363230699793</v>
      </c>
      <c r="BX24" s="57">
        <v>4789.3065778225355</v>
      </c>
      <c r="BY24" s="57">
        <v>4652.5807636560166</v>
      </c>
      <c r="BZ24" s="57">
        <v>4513.3594964375116</v>
      </c>
      <c r="CA24" s="57">
        <v>4808.4453886927258</v>
      </c>
      <c r="CB24" s="57">
        <v>4878.6116675682888</v>
      </c>
      <c r="CC24" s="57">
        <v>4910.6743760143654</v>
      </c>
      <c r="CD24" s="57">
        <v>4956.7865782884091</v>
      </c>
      <c r="CE24" s="57">
        <v>5013.6380654853201</v>
      </c>
      <c r="CF24" s="57">
        <v>5065.730815860129</v>
      </c>
      <c r="CG24" s="93">
        <v>5116.9346546142497</v>
      </c>
    </row>
    <row r="25" spans="1:85" x14ac:dyDescent="0.35">
      <c r="A25" s="104"/>
      <c r="B25" s="62" t="s">
        <v>325</v>
      </c>
      <c r="D25" s="88"/>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57">
        <v>2870.6367108377331</v>
      </c>
      <c r="AI25" s="57">
        <v>2809.0194147705934</v>
      </c>
      <c r="AJ25" s="57">
        <v>2802.4482986637645</v>
      </c>
      <c r="AK25" s="57">
        <v>2978.681386419843</v>
      </c>
      <c r="AL25" s="57">
        <v>3082.6931207933449</v>
      </c>
      <c r="AM25" s="57">
        <v>3164.4800873037207</v>
      </c>
      <c r="AN25" s="57">
        <v>3152.6446643162108</v>
      </c>
      <c r="AO25" s="57">
        <v>3247.450613268863</v>
      </c>
      <c r="AP25" s="57">
        <v>3330.1689180517274</v>
      </c>
      <c r="AQ25" s="57">
        <v>3298.183794036303</v>
      </c>
      <c r="AR25" s="57">
        <v>3204.7192628175144</v>
      </c>
      <c r="AS25" s="57">
        <v>3204.442241327175</v>
      </c>
      <c r="AT25" s="57">
        <v>3267.2450226906321</v>
      </c>
      <c r="AU25" s="57">
        <v>3416.4718934425919</v>
      </c>
      <c r="AV25" s="57">
        <v>3602.6851456428749</v>
      </c>
      <c r="AW25" s="57">
        <v>3747.9617367058586</v>
      </c>
      <c r="AX25" s="57">
        <v>3759.4724981941513</v>
      </c>
      <c r="AY25" s="57">
        <v>3765.0295855863319</v>
      </c>
      <c r="AZ25" s="57">
        <v>3813.3040317934651</v>
      </c>
      <c r="BA25" s="57">
        <v>3938.4168741915018</v>
      </c>
      <c r="BB25" s="57">
        <v>4021.1057022100958</v>
      </c>
      <c r="BC25" s="57">
        <v>4180.7469299419727</v>
      </c>
      <c r="BD25" s="57">
        <v>4345.5480311419733</v>
      </c>
      <c r="BE25" s="57">
        <v>4555.4810506849963</v>
      </c>
      <c r="BF25" s="57">
        <v>4583.4889894567723</v>
      </c>
      <c r="BG25" s="57">
        <v>4672.0707348485084</v>
      </c>
      <c r="BH25" s="57">
        <v>4835.8458340948146</v>
      </c>
      <c r="BI25" s="57">
        <v>4946.655471874813</v>
      </c>
      <c r="BJ25" s="57">
        <v>4944.4737047631079</v>
      </c>
      <c r="BK25" s="57">
        <v>5116.5309227125554</v>
      </c>
      <c r="BL25" s="57">
        <v>5318.4406364081242</v>
      </c>
      <c r="BM25" s="57">
        <v>5568.1623073862702</v>
      </c>
      <c r="BN25" s="57">
        <v>5630.4331950434871</v>
      </c>
      <c r="BO25" s="57">
        <v>5689.0606982108757</v>
      </c>
      <c r="BP25" s="57">
        <v>5850.4098775664206</v>
      </c>
      <c r="BQ25" s="57">
        <v>5743.1892379075107</v>
      </c>
      <c r="BR25" s="57">
        <v>5800.4403231820233</v>
      </c>
      <c r="BS25" s="57">
        <v>5817.9438287893418</v>
      </c>
      <c r="BT25" s="57">
        <v>5714.324574486569</v>
      </c>
      <c r="BU25" s="57">
        <v>5663.9019694204244</v>
      </c>
      <c r="BV25" s="57">
        <v>5613.1305437512292</v>
      </c>
      <c r="BW25" s="57">
        <v>5541.0779574006201</v>
      </c>
      <c r="BX25" s="57">
        <v>5303.7476897110282</v>
      </c>
      <c r="BY25" s="57">
        <v>5383.8865334221764</v>
      </c>
      <c r="BZ25" s="57">
        <v>5429.9839171927397</v>
      </c>
      <c r="CA25" s="57">
        <v>5690.9958279324519</v>
      </c>
      <c r="CB25" s="57">
        <v>5886.4713706287621</v>
      </c>
      <c r="CC25" s="57">
        <v>6019.6261107862938</v>
      </c>
      <c r="CD25" s="57">
        <v>6120.234908879007</v>
      </c>
      <c r="CE25" s="57">
        <v>6070.130516450854</v>
      </c>
      <c r="CF25" s="57">
        <v>6108.9234414593066</v>
      </c>
      <c r="CG25" s="93">
        <v>6271.8773868221006</v>
      </c>
    </row>
    <row r="26" spans="1:85" ht="24" customHeight="1" x14ac:dyDescent="0.35">
      <c r="A26" s="104"/>
      <c r="B26" s="107" t="s">
        <v>260</v>
      </c>
      <c r="D26" s="88"/>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124">
        <v>4877.1844540876091</v>
      </c>
      <c r="AI26" s="124">
        <v>4897.9551128952226</v>
      </c>
      <c r="AJ26" s="124">
        <v>4924.561048136402</v>
      </c>
      <c r="AK26" s="124">
        <v>5404.6385537802671</v>
      </c>
      <c r="AL26" s="124">
        <v>5687.0409981682469</v>
      </c>
      <c r="AM26" s="124">
        <v>6001.1209104478476</v>
      </c>
      <c r="AN26" s="124">
        <v>6074.891243269607</v>
      </c>
      <c r="AO26" s="124">
        <v>6226.7158221791387</v>
      </c>
      <c r="AP26" s="124">
        <v>6370.4171582245908</v>
      </c>
      <c r="AQ26" s="124">
        <v>6196.3556962127468</v>
      </c>
      <c r="AR26" s="124">
        <v>5819.6129708809794</v>
      </c>
      <c r="AS26" s="124">
        <v>5669.7455066601769</v>
      </c>
      <c r="AT26" s="124">
        <v>5814.2789999491233</v>
      </c>
      <c r="AU26" s="124">
        <v>6375.3690790195569</v>
      </c>
      <c r="AV26" s="124">
        <v>6996.6915134043056</v>
      </c>
      <c r="AW26" s="124">
        <v>7407.5868520108816</v>
      </c>
      <c r="AX26" s="124">
        <v>7458.1197667869055</v>
      </c>
      <c r="AY26" s="124">
        <v>7503.1241120721388</v>
      </c>
      <c r="AZ26" s="124">
        <v>7495.0152611719386</v>
      </c>
      <c r="BA26" s="124">
        <v>7541.388936977276</v>
      </c>
      <c r="BB26" s="124">
        <v>7566.1527368890793</v>
      </c>
      <c r="BC26" s="124">
        <v>7763.3397513562441</v>
      </c>
      <c r="BD26" s="124">
        <v>8046.4975899808742</v>
      </c>
      <c r="BE26" s="124">
        <v>8343.7483015121852</v>
      </c>
      <c r="BF26" s="124">
        <v>8445.7701093347368</v>
      </c>
      <c r="BG26" s="124">
        <v>8997.8399379776092</v>
      </c>
      <c r="BH26" s="124">
        <v>9228.3174116151295</v>
      </c>
      <c r="BI26" s="124">
        <v>9346.9701887007577</v>
      </c>
      <c r="BJ26" s="124">
        <v>9347.3869905030115</v>
      </c>
      <c r="BK26" s="124">
        <v>9596.8502076283658</v>
      </c>
      <c r="BL26" s="124">
        <v>10018.677377064401</v>
      </c>
      <c r="BM26" s="124">
        <v>10760.195128557521</v>
      </c>
      <c r="BN26" s="124">
        <v>10859.183747499077</v>
      </c>
      <c r="BO26" s="124">
        <v>10902.788260724697</v>
      </c>
      <c r="BP26" s="124">
        <v>11033.592129200013</v>
      </c>
      <c r="BQ26" s="124">
        <v>10580.200633258592</v>
      </c>
      <c r="BR26" s="124">
        <v>10584.471457610394</v>
      </c>
      <c r="BS26" s="124">
        <v>10549.880345146936</v>
      </c>
      <c r="BT26" s="124">
        <v>10274.389509871758</v>
      </c>
      <c r="BU26" s="124">
        <v>10173.549664981594</v>
      </c>
      <c r="BV26" s="124">
        <v>10023.589174388961</v>
      </c>
      <c r="BW26" s="124">
        <v>9893.8142804706004</v>
      </c>
      <c r="BX26" s="124">
        <v>10093.054267533566</v>
      </c>
      <c r="BY26" s="124">
        <v>10036.467297078194</v>
      </c>
      <c r="BZ26" s="124">
        <v>9943.3434136302531</v>
      </c>
      <c r="CA26" s="124">
        <v>10499.441216625177</v>
      </c>
      <c r="CB26" s="124">
        <v>10765.083038197052</v>
      </c>
      <c r="CC26" s="124">
        <v>10930.300486800659</v>
      </c>
      <c r="CD26" s="124">
        <v>11077.021487167416</v>
      </c>
      <c r="CE26" s="124">
        <v>11083.768581936176</v>
      </c>
      <c r="CF26" s="124">
        <v>11174.654257319437</v>
      </c>
      <c r="CG26" s="125">
        <v>11388.812041436351</v>
      </c>
    </row>
    <row r="27" spans="1:85" ht="14.25" customHeight="1" x14ac:dyDescent="0.35">
      <c r="A27" s="104"/>
      <c r="B27" s="62" t="s">
        <v>326</v>
      </c>
      <c r="D27" s="88"/>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57">
        <v>4877.1844540876082</v>
      </c>
      <c r="AI27" s="57">
        <v>4897.9551128952235</v>
      </c>
      <c r="AJ27" s="57">
        <v>4924.561048136401</v>
      </c>
      <c r="AK27" s="57">
        <v>5404.638553780268</v>
      </c>
      <c r="AL27" s="57">
        <v>5687.0409981682469</v>
      </c>
      <c r="AM27" s="57">
        <v>6001.1209104478476</v>
      </c>
      <c r="AN27" s="57">
        <v>6074.8912432696079</v>
      </c>
      <c r="AO27" s="57">
        <v>6226.7158221791406</v>
      </c>
      <c r="AP27" s="57">
        <v>6370.417158224589</v>
      </c>
      <c r="AQ27" s="57">
        <v>6196.3556962127468</v>
      </c>
      <c r="AR27" s="57">
        <v>5819.6129708809785</v>
      </c>
      <c r="AS27" s="57">
        <v>5669.7455066601769</v>
      </c>
      <c r="AT27" s="57">
        <v>5814.2789999491251</v>
      </c>
      <c r="AU27" s="57">
        <v>5992.6559996299829</v>
      </c>
      <c r="AV27" s="57">
        <v>6578.10041125918</v>
      </c>
      <c r="AW27" s="57">
        <v>6963.5880206591046</v>
      </c>
      <c r="AX27" s="57">
        <v>7003.5811291337586</v>
      </c>
      <c r="AY27" s="57">
        <v>7045.4477231539786</v>
      </c>
      <c r="AZ27" s="57">
        <v>7044.5993022636485</v>
      </c>
      <c r="BA27" s="57">
        <v>7103.473686461597</v>
      </c>
      <c r="BB27" s="57">
        <v>7145.2108274515376</v>
      </c>
      <c r="BC27" s="57">
        <v>7270.3102641391051</v>
      </c>
      <c r="BD27" s="57">
        <v>7318.8063588659234</v>
      </c>
      <c r="BE27" s="57">
        <v>7545.8644880818056</v>
      </c>
      <c r="BF27" s="57">
        <v>7601.4823306692333</v>
      </c>
      <c r="BG27" s="57">
        <v>7091.8052765937464</v>
      </c>
      <c r="BH27" s="57">
        <v>7521.4309824912889</v>
      </c>
      <c r="BI27" s="57">
        <v>7565.2570504305286</v>
      </c>
      <c r="BJ27" s="57">
        <v>7533.7122689776552</v>
      </c>
      <c r="BK27" s="57">
        <v>7734.640237596288</v>
      </c>
      <c r="BL27" s="57">
        <v>7961.8245111315955</v>
      </c>
      <c r="BM27" s="57">
        <v>8501.7539732036075</v>
      </c>
      <c r="BN27" s="57">
        <v>8576.8310810414314</v>
      </c>
      <c r="BO27" s="57">
        <v>8649.9943440339375</v>
      </c>
      <c r="BP27" s="57">
        <v>8840.0608315014179</v>
      </c>
      <c r="BQ27" s="57">
        <v>8491.014657635993</v>
      </c>
      <c r="BR27" s="57">
        <v>8523.2667832695388</v>
      </c>
      <c r="BS27" s="57">
        <v>8566.8907803887141</v>
      </c>
      <c r="BT27" s="57">
        <v>8408.3491218821728</v>
      </c>
      <c r="BU27" s="57">
        <v>8418.1685766689952</v>
      </c>
      <c r="BV27" s="57">
        <v>8456.11858016513</v>
      </c>
      <c r="BW27" s="57">
        <v>8588.0995718165686</v>
      </c>
      <c r="BX27" s="57">
        <v>8974.5027900464283</v>
      </c>
      <c r="BY27" s="57">
        <v>9094.6710119141499</v>
      </c>
      <c r="BZ27" s="57">
        <v>9126.1731193721553</v>
      </c>
      <c r="CA27" s="57">
        <v>9748.3312896205989</v>
      </c>
      <c r="CB27" s="57">
        <v>10193.75089579604</v>
      </c>
      <c r="CC27" s="57">
        <v>10448.416420649732</v>
      </c>
      <c r="CD27" s="57">
        <v>10605.798687404513</v>
      </c>
      <c r="CE27" s="57">
        <v>10618.940516914116</v>
      </c>
      <c r="CF27" s="57">
        <v>10719.250326623485</v>
      </c>
      <c r="CG27" s="93">
        <v>10941.925722213427</v>
      </c>
    </row>
    <row r="28" spans="1:85" x14ac:dyDescent="0.35">
      <c r="A28" s="104"/>
      <c r="B28" s="62" t="s">
        <v>327</v>
      </c>
      <c r="D28" s="88"/>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57">
        <v>0</v>
      </c>
      <c r="AI28" s="57">
        <v>0</v>
      </c>
      <c r="AJ28" s="57">
        <v>0</v>
      </c>
      <c r="AK28" s="57">
        <v>0</v>
      </c>
      <c r="AL28" s="57">
        <v>0</v>
      </c>
      <c r="AM28" s="57">
        <v>0</v>
      </c>
      <c r="AN28" s="57">
        <v>0</v>
      </c>
      <c r="AO28" s="57">
        <v>0</v>
      </c>
      <c r="AP28" s="57">
        <v>0</v>
      </c>
      <c r="AQ28" s="57">
        <v>0</v>
      </c>
      <c r="AR28" s="57">
        <v>0</v>
      </c>
      <c r="AS28" s="57">
        <v>0</v>
      </c>
      <c r="AT28" s="57">
        <v>0</v>
      </c>
      <c r="AU28" s="57">
        <v>382.71307938957375</v>
      </c>
      <c r="AV28" s="57">
        <v>418.59110214512583</v>
      </c>
      <c r="AW28" s="57">
        <v>443.99883135177583</v>
      </c>
      <c r="AX28" s="57">
        <v>454.53863765314657</v>
      </c>
      <c r="AY28" s="57">
        <v>457.6763889181596</v>
      </c>
      <c r="AZ28" s="57">
        <v>450.41595890828921</v>
      </c>
      <c r="BA28" s="57">
        <v>437.91525051567953</v>
      </c>
      <c r="BB28" s="57">
        <v>420.94190943754177</v>
      </c>
      <c r="BC28" s="57">
        <v>493.02948721713852</v>
      </c>
      <c r="BD28" s="57">
        <v>727.69123111495162</v>
      </c>
      <c r="BE28" s="57">
        <v>797.88381343037952</v>
      </c>
      <c r="BF28" s="57">
        <v>844.28777866550149</v>
      </c>
      <c r="BG28" s="57">
        <v>1906.0346613838635</v>
      </c>
      <c r="BH28" s="57">
        <v>1706.8864291238413</v>
      </c>
      <c r="BI28" s="57">
        <v>1781.7131382702307</v>
      </c>
      <c r="BJ28" s="57">
        <v>1813.6747215253572</v>
      </c>
      <c r="BK28" s="57">
        <v>1862.2099700320769</v>
      </c>
      <c r="BL28" s="57">
        <v>2056.8528659328081</v>
      </c>
      <c r="BM28" s="57">
        <v>2258.4411553539144</v>
      </c>
      <c r="BN28" s="57">
        <v>2282.3526664576425</v>
      </c>
      <c r="BO28" s="57">
        <v>2252.7939166907618</v>
      </c>
      <c r="BP28" s="57">
        <v>2193.5312976985952</v>
      </c>
      <c r="BQ28" s="57">
        <v>2089.1859756225977</v>
      </c>
      <c r="BR28" s="57">
        <v>2061.2046743408519</v>
      </c>
      <c r="BS28" s="57">
        <v>1982.9895647582189</v>
      </c>
      <c r="BT28" s="57">
        <v>1866.0403879895875</v>
      </c>
      <c r="BU28" s="57">
        <v>1755.3810883125991</v>
      </c>
      <c r="BV28" s="57">
        <v>1567.4705942238302</v>
      </c>
      <c r="BW28" s="57">
        <v>1305.7147086540297</v>
      </c>
      <c r="BX28" s="57">
        <v>1118.5514774871358</v>
      </c>
      <c r="BY28" s="57">
        <v>941.79628516404523</v>
      </c>
      <c r="BZ28" s="57">
        <v>817.17029425809653</v>
      </c>
      <c r="CA28" s="57">
        <v>751.10992700457723</v>
      </c>
      <c r="CB28" s="57">
        <v>571.33214240101233</v>
      </c>
      <c r="CC28" s="57">
        <v>481.88406615092725</v>
      </c>
      <c r="CD28" s="57">
        <v>471.2227997629044</v>
      </c>
      <c r="CE28" s="57">
        <v>464.82806502205887</v>
      </c>
      <c r="CF28" s="57">
        <v>455.40393069594847</v>
      </c>
      <c r="CG28" s="93">
        <v>446.88631922292143</v>
      </c>
    </row>
    <row r="29" spans="1:85" ht="31" x14ac:dyDescent="0.35">
      <c r="A29" s="104"/>
      <c r="B29" s="55" t="s">
        <v>332</v>
      </c>
      <c r="D29" s="88"/>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93"/>
    </row>
    <row r="30" spans="1:85" ht="16" thickBot="1" x14ac:dyDescent="0.4">
      <c r="A30" s="104"/>
      <c r="B30" s="79" t="s">
        <v>263</v>
      </c>
      <c r="C30" s="119"/>
      <c r="D30" s="126"/>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8">
        <v>4877.1844540876082</v>
      </c>
      <c r="AI30" s="128">
        <v>4897.9551128952235</v>
      </c>
      <c r="AJ30" s="128">
        <v>4924.561048136401</v>
      </c>
      <c r="AK30" s="128">
        <v>5404.638553780268</v>
      </c>
      <c r="AL30" s="128">
        <v>5687.0409981682469</v>
      </c>
      <c r="AM30" s="128">
        <v>6001.1209104478476</v>
      </c>
      <c r="AN30" s="128">
        <v>6074.8912432696079</v>
      </c>
      <c r="AO30" s="128">
        <v>6226.7158221791406</v>
      </c>
      <c r="AP30" s="128">
        <v>6370.417158224589</v>
      </c>
      <c r="AQ30" s="128">
        <v>6196.3556962127468</v>
      </c>
      <c r="AR30" s="128">
        <v>5819.6129708809785</v>
      </c>
      <c r="AS30" s="128">
        <v>5669.7455066601769</v>
      </c>
      <c r="AT30" s="128">
        <v>5814.2789999491251</v>
      </c>
      <c r="AU30" s="128">
        <v>6375.3690790195569</v>
      </c>
      <c r="AV30" s="128">
        <v>6996.6915134043056</v>
      </c>
      <c r="AW30" s="128">
        <v>7407.5868520108816</v>
      </c>
      <c r="AX30" s="128">
        <v>7458.1197667869055</v>
      </c>
      <c r="AY30" s="128">
        <v>7503.1241120721388</v>
      </c>
      <c r="AZ30" s="128">
        <v>7495.0152611719368</v>
      </c>
      <c r="BA30" s="128">
        <v>7541.388936977276</v>
      </c>
      <c r="BB30" s="128">
        <v>7566.1527368890802</v>
      </c>
      <c r="BC30" s="128">
        <v>7763.3397513562441</v>
      </c>
      <c r="BD30" s="128">
        <v>8046.4975899808751</v>
      </c>
      <c r="BE30" s="128">
        <v>8343.7483015121852</v>
      </c>
      <c r="BF30" s="128">
        <v>8445.770109334735</v>
      </c>
      <c r="BG30" s="128">
        <v>8997.8399379776092</v>
      </c>
      <c r="BH30" s="128">
        <v>9228.3174116151295</v>
      </c>
      <c r="BI30" s="128">
        <v>9346.9701887007595</v>
      </c>
      <c r="BJ30" s="128">
        <v>9347.3869905030115</v>
      </c>
      <c r="BK30" s="128">
        <v>9596.8502076283658</v>
      </c>
      <c r="BL30" s="128">
        <v>10018.677377064403</v>
      </c>
      <c r="BM30" s="128">
        <v>10760.195128557521</v>
      </c>
      <c r="BN30" s="128">
        <v>10859.183747499075</v>
      </c>
      <c r="BO30" s="128">
        <v>10902.788260724701</v>
      </c>
      <c r="BP30" s="128">
        <v>11033.592129200015</v>
      </c>
      <c r="BQ30" s="128">
        <v>10580.200633258588</v>
      </c>
      <c r="BR30" s="128">
        <v>10584.471457610392</v>
      </c>
      <c r="BS30" s="128">
        <v>10549.880345146934</v>
      </c>
      <c r="BT30" s="128">
        <v>10274.389509871762</v>
      </c>
      <c r="BU30" s="128">
        <v>10173.549664981592</v>
      </c>
      <c r="BV30" s="128">
        <v>10023.589174388959</v>
      </c>
      <c r="BW30" s="128">
        <v>9893.8142804705985</v>
      </c>
      <c r="BX30" s="128">
        <v>10093.054267533566</v>
      </c>
      <c r="BY30" s="128">
        <v>10036.467297078196</v>
      </c>
      <c r="BZ30" s="128">
        <v>10255.440556482412</v>
      </c>
      <c r="CA30" s="128">
        <v>10869.924436855898</v>
      </c>
      <c r="CB30" s="128">
        <v>10766.970231164205</v>
      </c>
      <c r="CC30" s="128">
        <v>10930.300486800659</v>
      </c>
      <c r="CD30" s="128">
        <v>11077.021487167416</v>
      </c>
      <c r="CE30" s="128">
        <v>11083.768581936174</v>
      </c>
      <c r="CF30" s="128">
        <v>11174.654257319437</v>
      </c>
      <c r="CG30" s="129">
        <v>11388.812041436351</v>
      </c>
    </row>
    <row r="31" spans="1:85" ht="39" customHeight="1" x14ac:dyDescent="0.35">
      <c r="A31" s="104"/>
      <c r="B31" s="55" t="s">
        <v>333</v>
      </c>
      <c r="D31" s="104"/>
      <c r="CG31" s="56"/>
    </row>
    <row r="32" spans="1:85" ht="24" customHeight="1" x14ac:dyDescent="0.35">
      <c r="A32" s="104"/>
      <c r="B32" s="62" t="s">
        <v>324</v>
      </c>
      <c r="D32" s="104"/>
      <c r="AH32" s="102">
        <v>3.3949163682168063E-2</v>
      </c>
      <c r="AI32" s="102">
        <v>3.4430481154467042E-2</v>
      </c>
      <c r="AJ32" s="102">
        <v>3.6498132420111969E-2</v>
      </c>
      <c r="AK32" s="102">
        <v>4.1684373225981577E-2</v>
      </c>
      <c r="AL32" s="102">
        <v>4.4232503581199102E-2</v>
      </c>
      <c r="AM32" s="102">
        <v>4.6642594254155414E-2</v>
      </c>
      <c r="AN32" s="102">
        <v>4.7671426704572868E-2</v>
      </c>
      <c r="AO32" s="102">
        <v>4.716407921046184E-2</v>
      </c>
      <c r="AP32" s="102">
        <v>4.7094722650881306E-2</v>
      </c>
      <c r="AQ32" s="102">
        <v>4.2702743161971451E-2</v>
      </c>
      <c r="AR32" s="102">
        <v>3.7278446896888244E-2</v>
      </c>
      <c r="AS32" s="102">
        <v>3.4750523181940066E-2</v>
      </c>
      <c r="AT32" s="102">
        <v>3.6423518395150879E-2</v>
      </c>
      <c r="AU32" s="102">
        <v>4.3076264928999249E-2</v>
      </c>
      <c r="AV32" s="102">
        <v>4.9412682949642343E-2</v>
      </c>
      <c r="AW32" s="102">
        <v>5.2171606148457859E-2</v>
      </c>
      <c r="AX32" s="102">
        <v>5.1268369666509384E-2</v>
      </c>
      <c r="AY32" s="102">
        <v>5.120858118266304E-2</v>
      </c>
      <c r="AZ32" s="102">
        <v>4.9078463988391663E-2</v>
      </c>
      <c r="BA32" s="102">
        <v>4.6230344194142889E-2</v>
      </c>
      <c r="BB32" s="102">
        <v>4.4330893198352796E-2</v>
      </c>
      <c r="BC32" s="102">
        <v>4.3662266223078346E-2</v>
      </c>
      <c r="BD32" s="102">
        <v>4.360274721357664E-2</v>
      </c>
      <c r="BE32" s="102">
        <v>4.4191566538152684E-2</v>
      </c>
      <c r="BF32" s="102">
        <v>4.4145067748760029E-2</v>
      </c>
      <c r="BG32" s="102">
        <v>4.8279916874933083E-2</v>
      </c>
      <c r="BH32" s="102">
        <v>4.8137773846009105E-2</v>
      </c>
      <c r="BI32" s="102">
        <v>4.7271855338304067E-2</v>
      </c>
      <c r="BJ32" s="102">
        <v>4.6689229095178059E-2</v>
      </c>
      <c r="BK32" s="102">
        <v>4.6539853393362571E-2</v>
      </c>
      <c r="BL32" s="102">
        <v>5.045907287243756E-2</v>
      </c>
      <c r="BM32" s="102">
        <v>5.7853828288331535E-2</v>
      </c>
      <c r="BN32" s="102">
        <v>5.7238614842089773E-2</v>
      </c>
      <c r="BO32" s="102">
        <v>5.707138218177376E-2</v>
      </c>
      <c r="BP32" s="102">
        <v>5.6415782351341356E-2</v>
      </c>
      <c r="BQ32" s="102">
        <v>5.1679410961136936E-2</v>
      </c>
      <c r="BR32" s="102">
        <v>5.0185329500317455E-2</v>
      </c>
      <c r="BS32" s="102">
        <v>4.892261469094545E-2</v>
      </c>
      <c r="BT32" s="102">
        <v>4.665868587289243E-2</v>
      </c>
      <c r="BU32" s="102">
        <v>4.5282833895342177E-2</v>
      </c>
      <c r="BV32" s="102">
        <v>4.3955575616973962E-2</v>
      </c>
      <c r="BW32" s="102">
        <v>4.3389233695849308E-2</v>
      </c>
      <c r="BX32" s="102">
        <v>5.4383694940517049E-2</v>
      </c>
      <c r="BY32" s="102">
        <v>4.6804311873424286E-2</v>
      </c>
      <c r="BZ32" s="102">
        <v>4.4625776340451659E-2</v>
      </c>
      <c r="CA32" s="102">
        <v>4.7828180936303449E-2</v>
      </c>
      <c r="CB32" s="102">
        <v>4.8850582404344416E-2</v>
      </c>
      <c r="CC32" s="102">
        <v>4.8337834327832299E-2</v>
      </c>
      <c r="CD32" s="102">
        <v>4.8273293958404469E-2</v>
      </c>
      <c r="CE32" s="102">
        <v>4.8390000976080212E-2</v>
      </c>
      <c r="CF32" s="102">
        <v>4.8454238445723323E-2</v>
      </c>
      <c r="CG32" s="103">
        <v>4.8457646552149354E-2</v>
      </c>
    </row>
    <row r="33" spans="1:85" x14ac:dyDescent="0.35">
      <c r="A33" s="104"/>
      <c r="B33" s="62" t="s">
        <v>325</v>
      </c>
      <c r="D33" s="104"/>
      <c r="AH33" s="102">
        <v>4.8568849605555874E-2</v>
      </c>
      <c r="AI33" s="102">
        <v>4.6299122615224085E-2</v>
      </c>
      <c r="AJ33" s="102">
        <v>4.8199196357764679E-2</v>
      </c>
      <c r="AK33" s="102">
        <v>5.1181640097919284E-2</v>
      </c>
      <c r="AL33" s="102">
        <v>5.2356766808999061E-2</v>
      </c>
      <c r="AM33" s="102">
        <v>5.2033221665992488E-2</v>
      </c>
      <c r="AN33" s="102">
        <v>5.1429975185167232E-2</v>
      </c>
      <c r="AO33" s="102">
        <v>5.1409662187240419E-2</v>
      </c>
      <c r="AP33" s="102">
        <v>5.158571576619491E-2</v>
      </c>
      <c r="AQ33" s="102">
        <v>4.8596667213542728E-2</v>
      </c>
      <c r="AR33" s="102">
        <v>4.5687117793729456E-2</v>
      </c>
      <c r="AS33" s="102">
        <v>4.5169308765502542E-2</v>
      </c>
      <c r="AT33" s="102">
        <v>4.6722800028576122E-2</v>
      </c>
      <c r="AU33" s="102">
        <v>4.9737736451871982E-2</v>
      </c>
      <c r="AV33" s="102">
        <v>5.2450796957830156E-2</v>
      </c>
      <c r="AW33" s="102">
        <v>5.3430932793948345E-2</v>
      </c>
      <c r="AX33" s="102">
        <v>5.2111491524258549E-2</v>
      </c>
      <c r="AY33" s="102">
        <v>5.1577567614342651E-2</v>
      </c>
      <c r="AZ33" s="102">
        <v>5.0832640840427393E-2</v>
      </c>
      <c r="BA33" s="102">
        <v>5.0534493329686209E-2</v>
      </c>
      <c r="BB33" s="102">
        <v>5.0284017582888058E-2</v>
      </c>
      <c r="BC33" s="102">
        <v>5.0952171950811795E-2</v>
      </c>
      <c r="BD33" s="102">
        <v>5.1197085854308162E-2</v>
      </c>
      <c r="BE33" s="102">
        <v>5.3141404931418647E-2</v>
      </c>
      <c r="BF33" s="102">
        <v>5.2388323295239084E-2</v>
      </c>
      <c r="BG33" s="102">
        <v>5.2144988814735338E-2</v>
      </c>
      <c r="BH33" s="102">
        <v>5.2996780743482179E-2</v>
      </c>
      <c r="BI33" s="102">
        <v>5.3141103971665271E-2</v>
      </c>
      <c r="BJ33" s="102">
        <v>5.2432026382271547E-2</v>
      </c>
      <c r="BK33" s="102">
        <v>5.3148578010355579E-2</v>
      </c>
      <c r="BL33" s="102">
        <v>5.7095758883579137E-2</v>
      </c>
      <c r="BM33" s="102">
        <v>6.2044967185013872E-2</v>
      </c>
      <c r="BN33" s="102">
        <v>6.1635794978564994E-2</v>
      </c>
      <c r="BO33" s="102">
        <v>6.2274553756382786E-2</v>
      </c>
      <c r="BP33" s="102">
        <v>6.3678148730907685E-2</v>
      </c>
      <c r="BQ33" s="102">
        <v>6.1361161385450586E-2</v>
      </c>
      <c r="BR33" s="102">
        <v>6.0847640971843295E-2</v>
      </c>
      <c r="BS33" s="102">
        <v>6.0150643028600494E-2</v>
      </c>
      <c r="BT33" s="102">
        <v>5.8469096180578141E-2</v>
      </c>
      <c r="BU33" s="102">
        <v>5.6873075103675258E-2</v>
      </c>
      <c r="BV33" s="102">
        <v>5.5941661565506541E-2</v>
      </c>
      <c r="BW33" s="102">
        <v>5.5234939260231757E-2</v>
      </c>
      <c r="BX33" s="102">
        <v>6.0225293935944904E-2</v>
      </c>
      <c r="BY33" s="102">
        <v>5.4161145652720843E-2</v>
      </c>
      <c r="BZ33" s="102">
        <v>5.3688886961510342E-2</v>
      </c>
      <c r="CA33" s="102">
        <v>5.6606648545113603E-2</v>
      </c>
      <c r="CB33" s="102">
        <v>5.8942497242262727E-2</v>
      </c>
      <c r="CC33" s="102">
        <v>5.9253712907522287E-2</v>
      </c>
      <c r="CD33" s="102">
        <v>5.9603917615678868E-2</v>
      </c>
      <c r="CE33" s="102">
        <v>5.8586921867794961E-2</v>
      </c>
      <c r="CF33" s="102">
        <v>5.8432483651202148E-2</v>
      </c>
      <c r="CG33" s="103">
        <v>5.939501638055511E-2</v>
      </c>
    </row>
    <row r="34" spans="1:85" ht="24" customHeight="1" x14ac:dyDescent="0.35">
      <c r="A34" s="104"/>
      <c r="B34" s="107" t="s">
        <v>260</v>
      </c>
      <c r="D34" s="104"/>
      <c r="AH34" s="130">
        <f t="shared" ref="AH34:BM34" si="6">SUM(AH32,AH33)</f>
        <v>8.2518013287723929E-2</v>
      </c>
      <c r="AI34" s="130">
        <f t="shared" si="6"/>
        <v>8.0729603769691127E-2</v>
      </c>
      <c r="AJ34" s="130">
        <f t="shared" si="6"/>
        <v>8.469732877787664E-2</v>
      </c>
      <c r="AK34" s="130">
        <f t="shared" si="6"/>
        <v>9.2866013323900862E-2</v>
      </c>
      <c r="AL34" s="130">
        <f t="shared" si="6"/>
        <v>9.6589270390198156E-2</v>
      </c>
      <c r="AM34" s="130">
        <f t="shared" si="6"/>
        <v>9.8675815920147902E-2</v>
      </c>
      <c r="AN34" s="130">
        <f t="shared" si="6"/>
        <v>9.9101401889740093E-2</v>
      </c>
      <c r="AO34" s="130">
        <f t="shared" si="6"/>
        <v>9.8573741397702253E-2</v>
      </c>
      <c r="AP34" s="130">
        <f t="shared" si="6"/>
        <v>9.8680438417076216E-2</v>
      </c>
      <c r="AQ34" s="130">
        <f t="shared" si="6"/>
        <v>9.1299410375514173E-2</v>
      </c>
      <c r="AR34" s="130">
        <f t="shared" si="6"/>
        <v>8.2965564690617694E-2</v>
      </c>
      <c r="AS34" s="130">
        <f t="shared" si="6"/>
        <v>7.9919831947442607E-2</v>
      </c>
      <c r="AT34" s="130">
        <f t="shared" si="6"/>
        <v>8.3146318423726995E-2</v>
      </c>
      <c r="AU34" s="130">
        <f t="shared" si="6"/>
        <v>9.2814001380871231E-2</v>
      </c>
      <c r="AV34" s="130">
        <f t="shared" si="6"/>
        <v>0.10186347990747249</v>
      </c>
      <c r="AW34" s="130">
        <f t="shared" si="6"/>
        <v>0.1056025389424062</v>
      </c>
      <c r="AX34" s="130">
        <f t="shared" si="6"/>
        <v>0.10337986119076793</v>
      </c>
      <c r="AY34" s="130">
        <f t="shared" si="6"/>
        <v>0.10278614879700569</v>
      </c>
      <c r="AZ34" s="130">
        <f t="shared" si="6"/>
        <v>9.9911104828819056E-2</v>
      </c>
      <c r="BA34" s="130">
        <f t="shared" si="6"/>
        <v>9.6764837523829098E-2</v>
      </c>
      <c r="BB34" s="130">
        <f t="shared" si="6"/>
        <v>9.4614910781240846E-2</v>
      </c>
      <c r="BC34" s="130">
        <f t="shared" si="6"/>
        <v>9.4614438173890147E-2</v>
      </c>
      <c r="BD34" s="130">
        <f t="shared" si="6"/>
        <v>9.4799833067884809E-2</v>
      </c>
      <c r="BE34" s="130">
        <f t="shared" si="6"/>
        <v>9.7332971469571331E-2</v>
      </c>
      <c r="BF34" s="130">
        <f t="shared" si="6"/>
        <v>9.6533391043999106E-2</v>
      </c>
      <c r="BG34" s="130">
        <f t="shared" si="6"/>
        <v>0.10042490568966841</v>
      </c>
      <c r="BH34" s="130">
        <f t="shared" si="6"/>
        <v>0.10113455458949128</v>
      </c>
      <c r="BI34" s="130">
        <f t="shared" si="6"/>
        <v>0.10041295930996934</v>
      </c>
      <c r="BJ34" s="130">
        <f t="shared" si="6"/>
        <v>9.9121255477449599E-2</v>
      </c>
      <c r="BK34" s="130">
        <f t="shared" si="6"/>
        <v>9.968843140371815E-2</v>
      </c>
      <c r="BL34" s="130">
        <f t="shared" si="6"/>
        <v>0.1075548317560167</v>
      </c>
      <c r="BM34" s="130">
        <f t="shared" si="6"/>
        <v>0.11989879547334541</v>
      </c>
      <c r="BN34" s="130">
        <f t="shared" ref="BN34:CG34" si="7">SUM(BN32,BN33)</f>
        <v>0.11887440982065477</v>
      </c>
      <c r="BO34" s="130">
        <f t="shared" si="7"/>
        <v>0.11934593593815654</v>
      </c>
      <c r="BP34" s="130">
        <f t="shared" si="7"/>
        <v>0.12009393108224904</v>
      </c>
      <c r="BQ34" s="130">
        <f t="shared" si="7"/>
        <v>0.11304057234658751</v>
      </c>
      <c r="BR34" s="130">
        <f t="shared" si="7"/>
        <v>0.11103297047216075</v>
      </c>
      <c r="BS34" s="130">
        <f t="shared" si="7"/>
        <v>0.10907325771954594</v>
      </c>
      <c r="BT34" s="130">
        <f t="shared" si="7"/>
        <v>0.10512778205347056</v>
      </c>
      <c r="BU34" s="130">
        <f t="shared" si="7"/>
        <v>0.10215590899901744</v>
      </c>
      <c r="BV34" s="130">
        <f t="shared" si="7"/>
        <v>9.9897237182480503E-2</v>
      </c>
      <c r="BW34" s="130">
        <f t="shared" si="7"/>
        <v>9.8624172956081058E-2</v>
      </c>
      <c r="BX34" s="130">
        <f t="shared" si="7"/>
        <v>0.11460898887646195</v>
      </c>
      <c r="BY34" s="130">
        <f t="shared" si="7"/>
        <v>0.10096545752614514</v>
      </c>
      <c r="BZ34" s="130">
        <f t="shared" si="7"/>
        <v>9.8314663301962008E-2</v>
      </c>
      <c r="CA34" s="130">
        <f t="shared" si="7"/>
        <v>0.10443482948141705</v>
      </c>
      <c r="CB34" s="130">
        <f t="shared" si="7"/>
        <v>0.10779307964660714</v>
      </c>
      <c r="CC34" s="130">
        <f t="shared" si="7"/>
        <v>0.10759154723535458</v>
      </c>
      <c r="CD34" s="130">
        <f t="shared" si="7"/>
        <v>0.10787721157408334</v>
      </c>
      <c r="CE34" s="130">
        <f t="shared" si="7"/>
        <v>0.10697692284387517</v>
      </c>
      <c r="CF34" s="130">
        <f t="shared" si="7"/>
        <v>0.10688672209692547</v>
      </c>
      <c r="CG34" s="131">
        <f t="shared" si="7"/>
        <v>0.10785266293270446</v>
      </c>
    </row>
    <row r="35" spans="1:85" x14ac:dyDescent="0.35">
      <c r="A35" s="104"/>
      <c r="B35" s="62" t="s">
        <v>326</v>
      </c>
      <c r="D35" s="104"/>
      <c r="AH35" s="102">
        <v>8.2518013287723929E-2</v>
      </c>
      <c r="AI35" s="102">
        <v>8.0729603769691127E-2</v>
      </c>
      <c r="AJ35" s="102">
        <v>8.469732877787664E-2</v>
      </c>
      <c r="AK35" s="102">
        <v>9.2866013323900862E-2</v>
      </c>
      <c r="AL35" s="102">
        <v>9.658927039019817E-2</v>
      </c>
      <c r="AM35" s="102">
        <v>9.8675815920147902E-2</v>
      </c>
      <c r="AN35" s="102">
        <v>9.9101401889740107E-2</v>
      </c>
      <c r="AO35" s="102">
        <v>9.8573741397702266E-2</v>
      </c>
      <c r="AP35" s="102">
        <v>9.8680438417076216E-2</v>
      </c>
      <c r="AQ35" s="102">
        <v>9.1299410375514187E-2</v>
      </c>
      <c r="AR35" s="102">
        <v>8.2965564690617694E-2</v>
      </c>
      <c r="AS35" s="102">
        <v>7.9919831947442607E-2</v>
      </c>
      <c r="AT35" s="102">
        <v>8.3146318423727009E-2</v>
      </c>
      <c r="AU35" s="102">
        <v>8.7242381630128263E-2</v>
      </c>
      <c r="AV35" s="102">
        <v>9.5769292927652336E-2</v>
      </c>
      <c r="AW35" s="102">
        <v>9.9272892754662806E-2</v>
      </c>
      <c r="AX35" s="102">
        <v>9.7079326641070385E-2</v>
      </c>
      <c r="AY35" s="102">
        <v>9.6516388000095946E-2</v>
      </c>
      <c r="AZ35" s="102">
        <v>9.3906906769318024E-2</v>
      </c>
      <c r="BA35" s="102">
        <v>9.1145872845110221E-2</v>
      </c>
      <c r="BB35" s="102">
        <v>8.9351022700930469E-2</v>
      </c>
      <c r="BC35" s="102">
        <v>8.8605721638192803E-2</v>
      </c>
      <c r="BD35" s="102">
        <v>8.6226536865005435E-2</v>
      </c>
      <c r="BE35" s="102">
        <v>8.802535579825764E-2</v>
      </c>
      <c r="BF35" s="102">
        <v>8.6883357804104777E-2</v>
      </c>
      <c r="BG35" s="102">
        <v>7.9151649838249447E-2</v>
      </c>
      <c r="BH35" s="102">
        <v>8.2428522813101146E-2</v>
      </c>
      <c r="BI35" s="102">
        <v>8.1272308891351216E-2</v>
      </c>
      <c r="BJ35" s="102">
        <v>7.988874530022487E-2</v>
      </c>
      <c r="BK35" s="102">
        <v>8.034450221439933E-2</v>
      </c>
      <c r="BL35" s="102">
        <v>8.5473627260029078E-2</v>
      </c>
      <c r="BM35" s="102">
        <v>9.4733417806940071E-2</v>
      </c>
      <c r="BN35" s="102">
        <v>9.3889721050632369E-2</v>
      </c>
      <c r="BO35" s="102">
        <v>9.4686023993267213E-2</v>
      </c>
      <c r="BP35" s="102">
        <v>9.6218678724912618E-2</v>
      </c>
      <c r="BQ35" s="102">
        <v>9.0719371964009643E-2</v>
      </c>
      <c r="BR35" s="102">
        <v>8.9410570273933301E-2</v>
      </c>
      <c r="BS35" s="102">
        <v>8.857149610937376E-2</v>
      </c>
      <c r="BT35" s="102">
        <v>8.6034415287196256E-2</v>
      </c>
      <c r="BU35" s="102">
        <v>8.4529558647231676E-2</v>
      </c>
      <c r="BV35" s="102">
        <v>8.4275489422922401E-2</v>
      </c>
      <c r="BW35" s="102">
        <v>8.5608461360222307E-2</v>
      </c>
      <c r="BX35" s="102">
        <v>0.10190757556360157</v>
      </c>
      <c r="BY35" s="102">
        <v>9.1491118596580379E-2</v>
      </c>
      <c r="BZ35" s="102">
        <v>9.0234903909339512E-2</v>
      </c>
      <c r="CA35" s="102">
        <v>9.6963761685512365E-2</v>
      </c>
      <c r="CB35" s="102">
        <v>0.10207220866846621</v>
      </c>
      <c r="CC35" s="102">
        <v>0.10284815959218303</v>
      </c>
      <c r="CD35" s="102">
        <v>0.10328805358360318</v>
      </c>
      <c r="CE35" s="102">
        <v>0.10249055381876096</v>
      </c>
      <c r="CF35" s="102">
        <v>0.10253073646540026</v>
      </c>
      <c r="CG35" s="103">
        <v>0.10362062544002949</v>
      </c>
    </row>
    <row r="36" spans="1:85" x14ac:dyDescent="0.35">
      <c r="A36" s="104"/>
      <c r="B36" s="62" t="s">
        <v>327</v>
      </c>
      <c r="D36" s="104"/>
      <c r="AH36" s="102">
        <v>0</v>
      </c>
      <c r="AI36" s="102">
        <v>0</v>
      </c>
      <c r="AJ36" s="102">
        <v>0</v>
      </c>
      <c r="AK36" s="102">
        <v>0</v>
      </c>
      <c r="AL36" s="102">
        <v>0</v>
      </c>
      <c r="AM36" s="102">
        <v>0</v>
      </c>
      <c r="AN36" s="102">
        <v>0</v>
      </c>
      <c r="AO36" s="102">
        <v>0</v>
      </c>
      <c r="AP36" s="102">
        <v>0</v>
      </c>
      <c r="AQ36" s="102">
        <v>0</v>
      </c>
      <c r="AR36" s="102">
        <v>0</v>
      </c>
      <c r="AS36" s="102">
        <v>0</v>
      </c>
      <c r="AT36" s="102">
        <v>0</v>
      </c>
      <c r="AU36" s="102">
        <v>5.5716197507429694E-3</v>
      </c>
      <c r="AV36" s="102">
        <v>6.0941869798201691E-3</v>
      </c>
      <c r="AW36" s="102">
        <v>6.3296461877433924E-3</v>
      </c>
      <c r="AX36" s="102">
        <v>6.3005345496975392E-3</v>
      </c>
      <c r="AY36" s="102">
        <v>6.2697607969097544E-3</v>
      </c>
      <c r="AZ36" s="102">
        <v>6.0041980595010296E-3</v>
      </c>
      <c r="BA36" s="102">
        <v>5.618964678718882E-3</v>
      </c>
      <c r="BB36" s="102">
        <v>5.2638880803103794E-3</v>
      </c>
      <c r="BC36" s="102">
        <v>6.0087165356973362E-3</v>
      </c>
      <c r="BD36" s="102">
        <v>8.5732962028793672E-3</v>
      </c>
      <c r="BE36" s="102">
        <v>9.3076156713137043E-3</v>
      </c>
      <c r="BF36" s="102">
        <v>9.6500332398943341E-3</v>
      </c>
      <c r="BG36" s="102">
        <v>2.1273255851418982E-2</v>
      </c>
      <c r="BH36" s="102">
        <v>1.8706031776390134E-2</v>
      </c>
      <c r="BI36" s="102">
        <v>1.9140650418618142E-2</v>
      </c>
      <c r="BJ36" s="102">
        <v>1.9232510177224726E-2</v>
      </c>
      <c r="BK36" s="102">
        <v>1.934392918931882E-2</v>
      </c>
      <c r="BL36" s="102">
        <v>2.2081204495987616E-2</v>
      </c>
      <c r="BM36" s="102">
        <v>2.5165377666405333E-2</v>
      </c>
      <c r="BN36" s="102">
        <v>2.4984688770022408E-2</v>
      </c>
      <c r="BO36" s="102">
        <v>2.465991194488935E-2</v>
      </c>
      <c r="BP36" s="102">
        <v>2.3875252357336445E-2</v>
      </c>
      <c r="BQ36" s="102">
        <v>2.2321200382577868E-2</v>
      </c>
      <c r="BR36" s="102">
        <v>2.1622400198227427E-2</v>
      </c>
      <c r="BS36" s="102">
        <v>2.0501761610172177E-2</v>
      </c>
      <c r="BT36" s="102">
        <v>1.9093366766274326E-2</v>
      </c>
      <c r="BU36" s="102">
        <v>1.7626350351785745E-2</v>
      </c>
      <c r="BV36" s="102">
        <v>1.5621747759558102E-2</v>
      </c>
      <c r="BW36" s="102">
        <v>1.3015711595858744E-2</v>
      </c>
      <c r="BX36" s="102">
        <v>1.2701413312860396E-2</v>
      </c>
      <c r="BY36" s="102">
        <v>9.4743389295647747E-3</v>
      </c>
      <c r="BZ36" s="102">
        <v>8.0797593926224889E-3</v>
      </c>
      <c r="CA36" s="102">
        <v>7.4710677959046821E-3</v>
      </c>
      <c r="CB36" s="102">
        <v>5.72087097814096E-3</v>
      </c>
      <c r="CC36" s="102">
        <v>4.7433876431715498E-3</v>
      </c>
      <c r="CD36" s="102">
        <v>4.5891579904801579E-3</v>
      </c>
      <c r="CE36" s="102">
        <v>4.4863690251142167E-3</v>
      </c>
      <c r="CF36" s="102">
        <v>4.355985631525199E-3</v>
      </c>
      <c r="CG36" s="103">
        <v>4.2320374926749617E-3</v>
      </c>
    </row>
    <row r="37" spans="1:85" ht="16" thickBot="1" x14ac:dyDescent="0.4">
      <c r="A37" s="104"/>
      <c r="B37" s="79" t="s">
        <v>263</v>
      </c>
      <c r="C37" s="119"/>
      <c r="D37" s="132"/>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33">
        <v>8.2518013287723929E-2</v>
      </c>
      <c r="AI37" s="133">
        <v>8.0729603769691127E-2</v>
      </c>
      <c r="AJ37" s="133">
        <v>8.469732877787664E-2</v>
      </c>
      <c r="AK37" s="133">
        <v>9.2866013323900862E-2</v>
      </c>
      <c r="AL37" s="133">
        <v>9.658927039019817E-2</v>
      </c>
      <c r="AM37" s="133">
        <v>9.8675815920147902E-2</v>
      </c>
      <c r="AN37" s="133">
        <v>9.9101401889740107E-2</v>
      </c>
      <c r="AO37" s="133">
        <v>9.8573741397702266E-2</v>
      </c>
      <c r="AP37" s="133">
        <v>9.8680438417076216E-2</v>
      </c>
      <c r="AQ37" s="133">
        <v>9.1299410375514187E-2</v>
      </c>
      <c r="AR37" s="133">
        <v>8.2965564690617694E-2</v>
      </c>
      <c r="AS37" s="133">
        <v>7.9919831947442607E-2</v>
      </c>
      <c r="AT37" s="133">
        <v>8.3146318423727009E-2</v>
      </c>
      <c r="AU37" s="133">
        <v>9.2814001380871231E-2</v>
      </c>
      <c r="AV37" s="133">
        <v>0.10186347990747249</v>
      </c>
      <c r="AW37" s="133">
        <v>0.1056025389424062</v>
      </c>
      <c r="AX37" s="133">
        <v>0.10337986119076792</v>
      </c>
      <c r="AY37" s="133">
        <v>0.10278614879700569</v>
      </c>
      <c r="AZ37" s="133">
        <v>9.9911104828819042E-2</v>
      </c>
      <c r="BA37" s="133">
        <v>9.6764837523829098E-2</v>
      </c>
      <c r="BB37" s="133">
        <v>9.461491078124086E-2</v>
      </c>
      <c r="BC37" s="133">
        <v>9.4614438173890147E-2</v>
      </c>
      <c r="BD37" s="133">
        <v>9.4799833067884795E-2</v>
      </c>
      <c r="BE37" s="133">
        <v>9.7332971469571344E-2</v>
      </c>
      <c r="BF37" s="133">
        <v>9.6533391043999106E-2</v>
      </c>
      <c r="BG37" s="133">
        <v>0.10042490568966841</v>
      </c>
      <c r="BH37" s="133">
        <v>0.10113455458949129</v>
      </c>
      <c r="BI37" s="133">
        <v>0.10041295930996935</v>
      </c>
      <c r="BJ37" s="133">
        <v>9.9121255477449599E-2</v>
      </c>
      <c r="BK37" s="133">
        <v>9.968843140371815E-2</v>
      </c>
      <c r="BL37" s="133">
        <v>0.10755483175601668</v>
      </c>
      <c r="BM37" s="133">
        <v>0.11989879547334539</v>
      </c>
      <c r="BN37" s="133">
        <v>0.11887440982065477</v>
      </c>
      <c r="BO37" s="133">
        <v>0.11934593593815654</v>
      </c>
      <c r="BP37" s="133">
        <v>0.12009393108224907</v>
      </c>
      <c r="BQ37" s="133">
        <v>0.11304057234658751</v>
      </c>
      <c r="BR37" s="133">
        <v>0.11103297047216072</v>
      </c>
      <c r="BS37" s="133">
        <v>0.10907325771954594</v>
      </c>
      <c r="BT37" s="133">
        <v>0.10512778205347058</v>
      </c>
      <c r="BU37" s="133">
        <v>0.10215590899901741</v>
      </c>
      <c r="BV37" s="133">
        <v>9.9897237182480489E-2</v>
      </c>
      <c r="BW37" s="133">
        <v>9.8624172956081058E-2</v>
      </c>
      <c r="BX37" s="133">
        <v>0.11460898887646197</v>
      </c>
      <c r="BY37" s="133">
        <v>0.10096545752614514</v>
      </c>
      <c r="BZ37" s="133">
        <v>0.10140051926012529</v>
      </c>
      <c r="CA37" s="133">
        <v>0.10811991625244029</v>
      </c>
      <c r="CB37" s="133">
        <v>0.10781197651355143</v>
      </c>
      <c r="CC37" s="133">
        <v>0.10759154723535459</v>
      </c>
      <c r="CD37" s="133">
        <v>0.10787721157408334</v>
      </c>
      <c r="CE37" s="133">
        <v>0.10697692284387517</v>
      </c>
      <c r="CF37" s="133">
        <v>0.10688672209692546</v>
      </c>
      <c r="CG37" s="134">
        <v>0.10785266293270447</v>
      </c>
    </row>
    <row r="38" spans="1:85" ht="39" customHeight="1" x14ac:dyDescent="0.35">
      <c r="A38" s="104"/>
      <c r="B38" s="55" t="s">
        <v>334</v>
      </c>
      <c r="D38" s="104"/>
      <c r="CG38" s="56"/>
    </row>
    <row r="39" spans="1:85" ht="24" customHeight="1" x14ac:dyDescent="0.35">
      <c r="A39" s="104"/>
      <c r="B39" s="62" t="s">
        <v>324</v>
      </c>
      <c r="D39" s="104"/>
      <c r="AH39" s="102">
        <v>8.196906234011328E-2</v>
      </c>
      <c r="AI39" s="102">
        <v>8.4100001813425321E-2</v>
      </c>
      <c r="AJ39" s="102">
        <v>8.5258663378450353E-2</v>
      </c>
      <c r="AK39" s="102">
        <v>9.7191413784714714E-2</v>
      </c>
      <c r="AL39" s="102">
        <v>0.1024168197450171</v>
      </c>
      <c r="AM39" s="102">
        <v>0.10904030727937816</v>
      </c>
      <c r="AN39" s="102">
        <v>0.1122646101769636</v>
      </c>
      <c r="AO39" s="102">
        <v>0.1166783569461156</v>
      </c>
      <c r="AP39" s="102">
        <v>0.11976020346931013</v>
      </c>
      <c r="AQ39" s="102">
        <v>0.11487712110036891</v>
      </c>
      <c r="AR39" s="102">
        <v>0.10783909420862912</v>
      </c>
      <c r="AS39" s="102">
        <v>0.10000962096189785</v>
      </c>
      <c r="AT39" s="102">
        <v>0.10409018115996391</v>
      </c>
      <c r="AU39" s="102">
        <v>0.1168277916736891</v>
      </c>
      <c r="AV39" s="102">
        <v>0.12888324196113851</v>
      </c>
      <c r="AW39" s="102">
        <v>0.13756879791836563</v>
      </c>
      <c r="AX39" s="102">
        <v>0.13642923728052189</v>
      </c>
      <c r="AY39" s="102">
        <v>0.13690021370877237</v>
      </c>
      <c r="AZ39" s="102">
        <v>0.1379250757723309</v>
      </c>
      <c r="BA39" s="102">
        <v>0.1295064760407193</v>
      </c>
      <c r="BB39" s="102">
        <v>0.12610633210219552</v>
      </c>
      <c r="BC39" s="102">
        <v>0.12563322804346169</v>
      </c>
      <c r="BD39" s="102">
        <v>0.12438091397089107</v>
      </c>
      <c r="BE39" s="102">
        <v>0.12162987582724342</v>
      </c>
      <c r="BF39" s="102">
        <v>0.11754195170154312</v>
      </c>
      <c r="BG39" s="102">
        <v>0.12405179790035172</v>
      </c>
      <c r="BH39" s="102">
        <v>0.12055331298384057</v>
      </c>
      <c r="BI39" s="102">
        <v>0.1183642255771432</v>
      </c>
      <c r="BJ39" s="102">
        <v>0.11681632905511831</v>
      </c>
      <c r="BK39" s="102">
        <v>0.11543734681488718</v>
      </c>
      <c r="BL39" s="102">
        <v>0.1160369407995455</v>
      </c>
      <c r="BM39" s="102">
        <v>0.12457521443283286</v>
      </c>
      <c r="BN39" s="102">
        <v>0.12520066343468841</v>
      </c>
      <c r="BO39" s="102">
        <v>0.12809652044365316</v>
      </c>
      <c r="BP39" s="102">
        <v>0.12808257057211783</v>
      </c>
      <c r="BQ39" s="102">
        <v>0.12161224832743338</v>
      </c>
      <c r="BR39" s="102">
        <v>0.11940714546865086</v>
      </c>
      <c r="BS39" s="102">
        <v>0.11875751799689387</v>
      </c>
      <c r="BT39" s="102">
        <v>0.11552997415948717</v>
      </c>
      <c r="BU39" s="102">
        <v>0.11310652448028517</v>
      </c>
      <c r="BV39" s="102">
        <v>0.11140658731824199</v>
      </c>
      <c r="BW39" s="102">
        <v>0.10945329440299244</v>
      </c>
      <c r="BX39" s="102">
        <v>0.10254873329488251</v>
      </c>
      <c r="BY39" s="102">
        <v>0.10568730483431729</v>
      </c>
      <c r="BZ39" s="102">
        <v>9.9748901053166958E-2</v>
      </c>
      <c r="CA39" s="102">
        <v>0.10754239936106992</v>
      </c>
      <c r="CB39" s="102">
        <v>0.10774240722424611</v>
      </c>
      <c r="CC39" s="102">
        <v>0.10681006167359351</v>
      </c>
      <c r="CD39" s="102">
        <v>0.10709774920766418</v>
      </c>
      <c r="CE39" s="102">
        <v>0.10807576691457982</v>
      </c>
      <c r="CF39" s="102">
        <v>0.10869988827459696</v>
      </c>
      <c r="CG39" s="103">
        <v>0.10898674472588318</v>
      </c>
    </row>
    <row r="40" spans="1:85" x14ac:dyDescent="0.35">
      <c r="A40" s="104"/>
      <c r="B40" s="62" t="s">
        <v>325</v>
      </c>
      <c r="D40" s="104"/>
      <c r="AH40" s="102">
        <v>0.11726778009546392</v>
      </c>
      <c r="AI40" s="102">
        <v>0.11309038286254582</v>
      </c>
      <c r="AJ40" s="102">
        <v>0.11259203649318895</v>
      </c>
      <c r="AK40" s="102">
        <v>0.11933527065333685</v>
      </c>
      <c r="AL40" s="102">
        <v>0.12122790062890189</v>
      </c>
      <c r="AM40" s="102">
        <v>0.12164242941290392</v>
      </c>
      <c r="AN40" s="102">
        <v>0.12111586572297538</v>
      </c>
      <c r="AO40" s="102">
        <v>0.12718142738237764</v>
      </c>
      <c r="AP40" s="102">
        <v>0.13118063911464381</v>
      </c>
      <c r="AQ40" s="102">
        <v>0.13073270734363615</v>
      </c>
      <c r="AR40" s="102">
        <v>0.13216369806141218</v>
      </c>
      <c r="AS40" s="102">
        <v>0.12999417088190851</v>
      </c>
      <c r="AT40" s="102">
        <v>0.13352319966768297</v>
      </c>
      <c r="AU40" s="102">
        <v>0.13489446965974794</v>
      </c>
      <c r="AV40" s="102">
        <v>0.13680756339945921</v>
      </c>
      <c r="AW40" s="102">
        <v>0.14088945575500031</v>
      </c>
      <c r="AX40" s="102">
        <v>0.1386728520616331</v>
      </c>
      <c r="AY40" s="102">
        <v>0.13788665621871793</v>
      </c>
      <c r="AZ40" s="102">
        <v>0.14285483427684162</v>
      </c>
      <c r="BA40" s="102">
        <v>0.14156382055360192</v>
      </c>
      <c r="BB40" s="102">
        <v>0.14304094872096862</v>
      </c>
      <c r="BC40" s="102">
        <v>0.14660910648340361</v>
      </c>
      <c r="BD40" s="102">
        <v>0.14604447513394836</v>
      </c>
      <c r="BE40" s="102">
        <v>0.14626280508778511</v>
      </c>
      <c r="BF40" s="102">
        <v>0.13949068560817382</v>
      </c>
      <c r="BG40" s="102">
        <v>0.13398282417756574</v>
      </c>
      <c r="BH40" s="102">
        <v>0.13272191432331185</v>
      </c>
      <c r="BI40" s="102">
        <v>0.13306026541386584</v>
      </c>
      <c r="BJ40" s="102">
        <v>0.13118479284402326</v>
      </c>
      <c r="BK40" s="102">
        <v>0.13182961236776292</v>
      </c>
      <c r="BL40" s="102">
        <v>0.13129882925569786</v>
      </c>
      <c r="BM40" s="102">
        <v>0.13359988993347371</v>
      </c>
      <c r="BN40" s="102">
        <v>0.13481881844852542</v>
      </c>
      <c r="BO40" s="102">
        <v>0.13977502109492343</v>
      </c>
      <c r="BP40" s="102">
        <v>0.14457055523815454</v>
      </c>
      <c r="BQ40" s="102">
        <v>0.14439539184528979</v>
      </c>
      <c r="BR40" s="102">
        <v>0.14477623618876853</v>
      </c>
      <c r="BS40" s="102">
        <v>0.14601306813055195</v>
      </c>
      <c r="BT40" s="102">
        <v>0.1447733266486019</v>
      </c>
      <c r="BU40" s="102">
        <v>0.14205638888127572</v>
      </c>
      <c r="BV40" s="102">
        <v>0.14178564417476269</v>
      </c>
      <c r="BW40" s="102">
        <v>0.13933516573628471</v>
      </c>
      <c r="BX40" s="102">
        <v>0.11356395721545288</v>
      </c>
      <c r="BY40" s="102">
        <v>0.1222995335612479</v>
      </c>
      <c r="BZ40" s="102">
        <v>0.12000704329089455</v>
      </c>
      <c r="CA40" s="102">
        <v>0.12728091859562232</v>
      </c>
      <c r="CB40" s="102">
        <v>0.13000063106975557</v>
      </c>
      <c r="CC40" s="102">
        <v>0.13093041544059753</v>
      </c>
      <c r="CD40" s="102">
        <v>0.13223554676212193</v>
      </c>
      <c r="CE40" s="102">
        <v>0.13084989428201105</v>
      </c>
      <c r="CF40" s="102">
        <v>0.13108459957755245</v>
      </c>
      <c r="CG40" s="103">
        <v>0.13358613033942496</v>
      </c>
    </row>
    <row r="41" spans="1:85" s="107" customFormat="1" ht="24" customHeight="1" x14ac:dyDescent="0.35">
      <c r="A41" s="135"/>
      <c r="B41" s="107" t="s">
        <v>260</v>
      </c>
      <c r="D41" s="135"/>
      <c r="AH41" s="130">
        <f t="shared" ref="AH41:BM41" si="8">SUM(AH39,AH40)</f>
        <v>0.19923684243557721</v>
      </c>
      <c r="AI41" s="130">
        <f t="shared" si="8"/>
        <v>0.19719038467597114</v>
      </c>
      <c r="AJ41" s="130">
        <f t="shared" si="8"/>
        <v>0.19785069987163931</v>
      </c>
      <c r="AK41" s="130">
        <f t="shared" si="8"/>
        <v>0.21652668443805156</v>
      </c>
      <c r="AL41" s="130">
        <f t="shared" si="8"/>
        <v>0.22364472037391897</v>
      </c>
      <c r="AM41" s="130">
        <f t="shared" si="8"/>
        <v>0.23068273669228206</v>
      </c>
      <c r="AN41" s="130">
        <f t="shared" si="8"/>
        <v>0.23338047589993899</v>
      </c>
      <c r="AO41" s="130">
        <f t="shared" si="8"/>
        <v>0.24385978432849326</v>
      </c>
      <c r="AP41" s="130">
        <f t="shared" si="8"/>
        <v>0.25094084258395394</v>
      </c>
      <c r="AQ41" s="130">
        <f t="shared" si="8"/>
        <v>0.24560982844400506</v>
      </c>
      <c r="AR41" s="130">
        <f t="shared" si="8"/>
        <v>0.24000279227004129</v>
      </c>
      <c r="AS41" s="130">
        <f t="shared" si="8"/>
        <v>0.23000379184380637</v>
      </c>
      <c r="AT41" s="130">
        <f t="shared" si="8"/>
        <v>0.23761338082764688</v>
      </c>
      <c r="AU41" s="130">
        <f t="shared" si="8"/>
        <v>0.25172226133343706</v>
      </c>
      <c r="AV41" s="130">
        <f t="shared" si="8"/>
        <v>0.26569080536059775</v>
      </c>
      <c r="AW41" s="130">
        <f t="shared" si="8"/>
        <v>0.27845825367336596</v>
      </c>
      <c r="AX41" s="130">
        <f t="shared" si="8"/>
        <v>0.27510208934215497</v>
      </c>
      <c r="AY41" s="130">
        <f t="shared" si="8"/>
        <v>0.2747868699274903</v>
      </c>
      <c r="AZ41" s="130">
        <f t="shared" si="8"/>
        <v>0.28077991004917252</v>
      </c>
      <c r="BA41" s="130">
        <f t="shared" si="8"/>
        <v>0.27107029659432125</v>
      </c>
      <c r="BB41" s="130">
        <f t="shared" si="8"/>
        <v>0.26914728082316414</v>
      </c>
      <c r="BC41" s="130">
        <f t="shared" si="8"/>
        <v>0.2722423345268653</v>
      </c>
      <c r="BD41" s="130">
        <f t="shared" si="8"/>
        <v>0.27042538910483943</v>
      </c>
      <c r="BE41" s="130">
        <f t="shared" si="8"/>
        <v>0.26789268091502855</v>
      </c>
      <c r="BF41" s="130">
        <f t="shared" si="8"/>
        <v>0.25703263730971693</v>
      </c>
      <c r="BG41" s="130">
        <f t="shared" si="8"/>
        <v>0.25803462207791744</v>
      </c>
      <c r="BH41" s="130">
        <f t="shared" si="8"/>
        <v>0.25327522730715241</v>
      </c>
      <c r="BI41" s="130">
        <f t="shared" si="8"/>
        <v>0.25142449099100905</v>
      </c>
      <c r="BJ41" s="130">
        <f t="shared" si="8"/>
        <v>0.24800112189914159</v>
      </c>
      <c r="BK41" s="130">
        <f t="shared" si="8"/>
        <v>0.2472669591826501</v>
      </c>
      <c r="BL41" s="130">
        <f t="shared" si="8"/>
        <v>0.24733577005524338</v>
      </c>
      <c r="BM41" s="130">
        <f t="shared" si="8"/>
        <v>0.25817510436630658</v>
      </c>
      <c r="BN41" s="130">
        <f t="shared" ref="BN41:CG41" si="9">SUM(BN39,BN40)</f>
        <v>0.26001948188321383</v>
      </c>
      <c r="BO41" s="130">
        <f t="shared" si="9"/>
        <v>0.26787154153857662</v>
      </c>
      <c r="BP41" s="130">
        <f t="shared" si="9"/>
        <v>0.27265312581027235</v>
      </c>
      <c r="BQ41" s="130">
        <f t="shared" si="9"/>
        <v>0.26600764017272316</v>
      </c>
      <c r="BR41" s="130">
        <f t="shared" si="9"/>
        <v>0.26418338165741939</v>
      </c>
      <c r="BS41" s="130">
        <f t="shared" si="9"/>
        <v>0.26477058612744581</v>
      </c>
      <c r="BT41" s="130">
        <f t="shared" si="9"/>
        <v>0.26030330080808906</v>
      </c>
      <c r="BU41" s="130">
        <f t="shared" si="9"/>
        <v>0.25516291336156088</v>
      </c>
      <c r="BV41" s="130">
        <f t="shared" si="9"/>
        <v>0.25319223149300468</v>
      </c>
      <c r="BW41" s="130">
        <f t="shared" si="9"/>
        <v>0.24878846013927713</v>
      </c>
      <c r="BX41" s="130">
        <f t="shared" si="9"/>
        <v>0.21611269051033538</v>
      </c>
      <c r="BY41" s="130">
        <f t="shared" si="9"/>
        <v>0.22798683839556519</v>
      </c>
      <c r="BZ41" s="130">
        <f t="shared" si="9"/>
        <v>0.21975594434406151</v>
      </c>
      <c r="CA41" s="130">
        <f t="shared" si="9"/>
        <v>0.23482331795669226</v>
      </c>
      <c r="CB41" s="130">
        <f t="shared" si="9"/>
        <v>0.23774303829400167</v>
      </c>
      <c r="CC41" s="130">
        <f t="shared" si="9"/>
        <v>0.23774047711419105</v>
      </c>
      <c r="CD41" s="130">
        <f t="shared" si="9"/>
        <v>0.23933329596978611</v>
      </c>
      <c r="CE41" s="130">
        <f t="shared" si="9"/>
        <v>0.23892566119659087</v>
      </c>
      <c r="CF41" s="130">
        <f t="shared" si="9"/>
        <v>0.2397844878521494</v>
      </c>
      <c r="CG41" s="131">
        <f t="shared" si="9"/>
        <v>0.24257287506530814</v>
      </c>
    </row>
    <row r="42" spans="1:85" s="107" customFormat="1" x14ac:dyDescent="0.35">
      <c r="A42" s="135"/>
      <c r="B42" s="62" t="s">
        <v>326</v>
      </c>
      <c r="D42" s="135"/>
      <c r="AH42" s="102">
        <v>0.19923684243557721</v>
      </c>
      <c r="AI42" s="102">
        <v>0.19719038467597111</v>
      </c>
      <c r="AJ42" s="102">
        <v>0.19785069987163931</v>
      </c>
      <c r="AK42" s="102">
        <v>0.21652668443805156</v>
      </c>
      <c r="AL42" s="102">
        <v>0.223644720373919</v>
      </c>
      <c r="AM42" s="102">
        <v>0.23068273669228206</v>
      </c>
      <c r="AN42" s="102">
        <v>0.23338047589993896</v>
      </c>
      <c r="AO42" s="102">
        <v>0.24385978432849326</v>
      </c>
      <c r="AP42" s="102">
        <v>0.25094084258395394</v>
      </c>
      <c r="AQ42" s="102">
        <v>0.24560982844400506</v>
      </c>
      <c r="AR42" s="102">
        <v>0.24000279227004129</v>
      </c>
      <c r="AS42" s="102">
        <v>0.23000379184380637</v>
      </c>
      <c r="AT42" s="102">
        <v>0.23761338082764691</v>
      </c>
      <c r="AU42" s="102">
        <v>0.2366113868739709</v>
      </c>
      <c r="AV42" s="102">
        <v>0.24979532006834915</v>
      </c>
      <c r="AW42" s="102">
        <v>0.26176791420368173</v>
      </c>
      <c r="AX42" s="102">
        <v>0.25833586235529765</v>
      </c>
      <c r="AY42" s="102">
        <v>0.25802539024622112</v>
      </c>
      <c r="AZ42" s="102">
        <v>0.26390632833918598</v>
      </c>
      <c r="BA42" s="102">
        <v>0.255329719118146</v>
      </c>
      <c r="BB42" s="102">
        <v>0.25417330735878391</v>
      </c>
      <c r="BC42" s="102">
        <v>0.25495293294333565</v>
      </c>
      <c r="BD42" s="102">
        <v>0.24596925994779237</v>
      </c>
      <c r="BE42" s="102">
        <v>0.24227502969707027</v>
      </c>
      <c r="BF42" s="102">
        <v>0.23133817587050423</v>
      </c>
      <c r="BG42" s="102">
        <v>0.20337451066142778</v>
      </c>
      <c r="BH42" s="102">
        <v>0.20642897906479032</v>
      </c>
      <c r="BI42" s="102">
        <v>0.20349812449600113</v>
      </c>
      <c r="BJ42" s="102">
        <v>0.19988143174879328</v>
      </c>
      <c r="BK42" s="102">
        <v>0.19928632108918148</v>
      </c>
      <c r="BL42" s="102">
        <v>0.19655728220309829</v>
      </c>
      <c r="BM42" s="102">
        <v>0.20398712041040368</v>
      </c>
      <c r="BN42" s="102">
        <v>0.20536931925531243</v>
      </c>
      <c r="BO42" s="102">
        <v>0.21252245424073979</v>
      </c>
      <c r="BP42" s="102">
        <v>0.21844837019877891</v>
      </c>
      <c r="BQ42" s="102">
        <v>0.21348127980197903</v>
      </c>
      <c r="BR42" s="102">
        <v>0.21273669172715207</v>
      </c>
      <c r="BS42" s="102">
        <v>0.21500345207770608</v>
      </c>
      <c r="BT42" s="102">
        <v>0.21302686925289108</v>
      </c>
      <c r="BU42" s="102">
        <v>0.21113618057866837</v>
      </c>
      <c r="BV42" s="102">
        <v>0.21359849210020967</v>
      </c>
      <c r="BW42" s="102">
        <v>0.21595514201358157</v>
      </c>
      <c r="BX42" s="102">
        <v>0.19216224272054777</v>
      </c>
      <c r="BY42" s="102">
        <v>0.20659313968548751</v>
      </c>
      <c r="BZ42" s="102">
        <v>0.20169581886771132</v>
      </c>
      <c r="CA42" s="102">
        <v>0.2180245072799735</v>
      </c>
      <c r="CB42" s="102">
        <v>0.22512537069891858</v>
      </c>
      <c r="CC42" s="102">
        <v>0.22725921468789326</v>
      </c>
      <c r="CD42" s="102">
        <v>0.22915192131649867</v>
      </c>
      <c r="CE42" s="102">
        <v>0.22890566195561729</v>
      </c>
      <c r="CF42" s="102">
        <v>0.23001248097182389</v>
      </c>
      <c r="CG42" s="103">
        <v>0.23305454261001321</v>
      </c>
    </row>
    <row r="43" spans="1:85" x14ac:dyDescent="0.35">
      <c r="A43" s="104"/>
      <c r="B43" s="62" t="s">
        <v>327</v>
      </c>
      <c r="D43" s="104"/>
      <c r="AH43" s="102">
        <v>0</v>
      </c>
      <c r="AI43" s="102">
        <v>0</v>
      </c>
      <c r="AJ43" s="102">
        <v>0</v>
      </c>
      <c r="AK43" s="102">
        <v>0</v>
      </c>
      <c r="AL43" s="102">
        <v>0</v>
      </c>
      <c r="AM43" s="102">
        <v>0</v>
      </c>
      <c r="AN43" s="102">
        <v>0</v>
      </c>
      <c r="AO43" s="102">
        <v>0</v>
      </c>
      <c r="AP43" s="102">
        <v>0</v>
      </c>
      <c r="AQ43" s="102">
        <v>0</v>
      </c>
      <c r="AR43" s="102">
        <v>0</v>
      </c>
      <c r="AS43" s="102">
        <v>0</v>
      </c>
      <c r="AT43" s="102">
        <v>0</v>
      </c>
      <c r="AU43" s="102">
        <v>1.5110874459466128E-2</v>
      </c>
      <c r="AV43" s="102">
        <v>1.5895485292248594E-2</v>
      </c>
      <c r="AW43" s="102">
        <v>1.6690339469684182E-2</v>
      </c>
      <c r="AX43" s="102">
        <v>1.6766226986857417E-2</v>
      </c>
      <c r="AY43" s="102">
        <v>1.6761479681269148E-2</v>
      </c>
      <c r="AZ43" s="102">
        <v>1.6873581709986603E-2</v>
      </c>
      <c r="BA43" s="102">
        <v>1.5740577476175251E-2</v>
      </c>
      <c r="BB43" s="102">
        <v>1.4973973464380235E-2</v>
      </c>
      <c r="BC43" s="102">
        <v>1.7289401583529616E-2</v>
      </c>
      <c r="BD43" s="102">
        <v>2.4456129157047098E-2</v>
      </c>
      <c r="BE43" s="102">
        <v>2.5617651217958264E-2</v>
      </c>
      <c r="BF43" s="102">
        <v>2.5694461439212675E-2</v>
      </c>
      <c r="BG43" s="102">
        <v>5.466011141648966E-2</v>
      </c>
      <c r="BH43" s="102">
        <v>4.6846248242362068E-2</v>
      </c>
      <c r="BI43" s="102">
        <v>4.7926366495007942E-2</v>
      </c>
      <c r="BJ43" s="102">
        <v>4.811969015034831E-2</v>
      </c>
      <c r="BK43" s="102">
        <v>4.7980638093468607E-2</v>
      </c>
      <c r="BL43" s="102">
        <v>5.077848785214506E-2</v>
      </c>
      <c r="BM43" s="102">
        <v>5.4187983955902824E-2</v>
      </c>
      <c r="BN43" s="102">
        <v>5.4650162627901351E-2</v>
      </c>
      <c r="BO43" s="102">
        <v>5.5349087297836844E-2</v>
      </c>
      <c r="BP43" s="102">
        <v>5.4204755611493516E-2</v>
      </c>
      <c r="BQ43" s="102">
        <v>5.2526360370744082E-2</v>
      </c>
      <c r="BR43" s="102">
        <v>5.1446689930267284E-2</v>
      </c>
      <c r="BS43" s="102">
        <v>4.9767134049739759E-2</v>
      </c>
      <c r="BT43" s="102">
        <v>4.727643155519802E-2</v>
      </c>
      <c r="BU43" s="102">
        <v>4.4026732782892507E-2</v>
      </c>
      <c r="BV43" s="102">
        <v>3.9593739392794987E-2</v>
      </c>
      <c r="BW43" s="102">
        <v>3.2833318125695558E-2</v>
      </c>
      <c r="BX43" s="102">
        <v>2.3950447789787624E-2</v>
      </c>
      <c r="BY43" s="102">
        <v>2.1393698710077704E-2</v>
      </c>
      <c r="BZ43" s="102">
        <v>1.8060125476350199E-2</v>
      </c>
      <c r="CA43" s="102">
        <v>1.6798810676718734E-2</v>
      </c>
      <c r="CB43" s="102">
        <v>1.2617667595083124E-2</v>
      </c>
      <c r="CC43" s="102">
        <v>1.0481262426297757E-2</v>
      </c>
      <c r="CD43" s="102">
        <v>1.0181374653287419E-2</v>
      </c>
      <c r="CE43" s="102">
        <v>1.0019999240973585E-2</v>
      </c>
      <c r="CF43" s="102">
        <v>9.7720068803254616E-3</v>
      </c>
      <c r="CG43" s="103">
        <v>9.518332455294912E-3</v>
      </c>
    </row>
    <row r="44" spans="1:85" ht="16" thickBot="1" x14ac:dyDescent="0.4">
      <c r="A44" s="132"/>
      <c r="B44" s="79" t="s">
        <v>263</v>
      </c>
      <c r="C44" s="119"/>
      <c r="D44" s="132"/>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33">
        <v>0.19923684243557721</v>
      </c>
      <c r="AI44" s="133">
        <v>0.19719038467597111</v>
      </c>
      <c r="AJ44" s="133">
        <v>0.19785069987163931</v>
      </c>
      <c r="AK44" s="133">
        <v>0.21652668443805156</v>
      </c>
      <c r="AL44" s="133">
        <v>0.223644720373919</v>
      </c>
      <c r="AM44" s="133">
        <v>0.23068273669228206</v>
      </c>
      <c r="AN44" s="133">
        <v>0.23338047589993896</v>
      </c>
      <c r="AO44" s="133">
        <v>0.24385978432849326</v>
      </c>
      <c r="AP44" s="133">
        <v>0.25094084258395394</v>
      </c>
      <c r="AQ44" s="133">
        <v>0.24560982844400506</v>
      </c>
      <c r="AR44" s="133">
        <v>0.24000279227004129</v>
      </c>
      <c r="AS44" s="133">
        <v>0.23000379184380637</v>
      </c>
      <c r="AT44" s="133">
        <v>0.23761338082764691</v>
      </c>
      <c r="AU44" s="133">
        <v>0.25172226133343706</v>
      </c>
      <c r="AV44" s="133">
        <v>0.26569080536059775</v>
      </c>
      <c r="AW44" s="133">
        <v>0.27845825367336585</v>
      </c>
      <c r="AX44" s="133">
        <v>0.27510208934215502</v>
      </c>
      <c r="AY44" s="133">
        <v>0.2747868699274903</v>
      </c>
      <c r="AZ44" s="133">
        <v>0.28077991004917258</v>
      </c>
      <c r="BA44" s="133">
        <v>0.27107029659432119</v>
      </c>
      <c r="BB44" s="133">
        <v>0.26914728082316419</v>
      </c>
      <c r="BC44" s="133">
        <v>0.2722423345268653</v>
      </c>
      <c r="BD44" s="133">
        <v>0.27042538910483949</v>
      </c>
      <c r="BE44" s="133">
        <v>0.26789268091502855</v>
      </c>
      <c r="BF44" s="133">
        <v>0.25703263730971693</v>
      </c>
      <c r="BG44" s="133">
        <v>0.25803462207791744</v>
      </c>
      <c r="BH44" s="133">
        <v>0.25327522730715241</v>
      </c>
      <c r="BI44" s="133">
        <v>0.25142449099100905</v>
      </c>
      <c r="BJ44" s="133">
        <v>0.24800112189914159</v>
      </c>
      <c r="BK44" s="133">
        <v>0.24726695918265007</v>
      </c>
      <c r="BL44" s="133">
        <v>0.24733577005524338</v>
      </c>
      <c r="BM44" s="133">
        <v>0.25817510436630653</v>
      </c>
      <c r="BN44" s="133">
        <v>0.26001948188321378</v>
      </c>
      <c r="BO44" s="133">
        <v>0.26787154153857662</v>
      </c>
      <c r="BP44" s="133">
        <v>0.2726531258102724</v>
      </c>
      <c r="BQ44" s="133">
        <v>0.26600764017272316</v>
      </c>
      <c r="BR44" s="133">
        <v>0.26418338165741934</v>
      </c>
      <c r="BS44" s="133">
        <v>0.26477058612744581</v>
      </c>
      <c r="BT44" s="133">
        <v>0.26030330080808906</v>
      </c>
      <c r="BU44" s="133">
        <v>0.25516291336156088</v>
      </c>
      <c r="BV44" s="133">
        <v>0.25319223149300468</v>
      </c>
      <c r="BW44" s="133">
        <v>0.24878846013927711</v>
      </c>
      <c r="BX44" s="133">
        <v>0.21611269051033541</v>
      </c>
      <c r="BY44" s="133">
        <v>0.22798683839556522</v>
      </c>
      <c r="BZ44" s="133">
        <v>0.22665354402472268</v>
      </c>
      <c r="CA44" s="133">
        <v>0.24310929215540503</v>
      </c>
      <c r="CB44" s="133">
        <v>0.23778471628090311</v>
      </c>
      <c r="CC44" s="133">
        <v>0.23774047711419102</v>
      </c>
      <c r="CD44" s="133">
        <v>0.23933329596978611</v>
      </c>
      <c r="CE44" s="133">
        <v>0.23892566119659084</v>
      </c>
      <c r="CF44" s="133">
        <v>0.23978448785214937</v>
      </c>
      <c r="CG44" s="134">
        <v>0.24257287506530814</v>
      </c>
    </row>
  </sheetData>
  <conditionalFormatting sqref="AH5:CG5">
    <cfRule type="cellIs" dxfId="2" priority="1" stopIfTrue="1" operator="equal">
      <formula>FALSE</formula>
    </cfRule>
  </conditionalFormatting>
  <hyperlinks>
    <hyperlink ref="B1" location="Notes!A1" display="Information relating to this table can be found in the 'Notes' tab" xr:uid="{0E978B6D-3FBF-424E-9359-3DC673EE60B1}"/>
    <hyperlink ref="A1" location="Contents!A1" display="Contents page" xr:uid="{1F1C7862-F2CB-40E7-B2E5-9EB51172A4BB}"/>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CD05D-CE2B-4388-8C60-FACF5E4FD7B6}">
  <dimension ref="A1:CG63"/>
  <sheetViews>
    <sheetView zoomScale="85" zoomScaleNormal="85" workbookViewId="0">
      <pane xSplit="2" topLeftCell="BQ1" activePane="topRight" state="frozen"/>
      <selection activeCell="CH31" sqref="CH31"/>
      <selection pane="topRight"/>
    </sheetView>
  </sheetViews>
  <sheetFormatPr defaultColWidth="10.54296875" defaultRowHeight="15.5" x14ac:dyDescent="0.35"/>
  <cols>
    <col min="1" max="1" width="23" style="42" bestFit="1" customWidth="1"/>
    <col min="2" max="2" width="75.54296875" style="42" customWidth="1"/>
    <col min="3" max="3" width="25.54296875" style="42" customWidth="1"/>
    <col min="4" max="84" width="12.54296875" style="42" customWidth="1"/>
    <col min="85" max="16384" width="10.54296875" style="42"/>
  </cols>
  <sheetData>
    <row r="1" spans="1:85" s="35" customFormat="1" ht="25.5" customHeight="1" thickBot="1" x14ac:dyDescent="0.3">
      <c r="A1" s="32" t="s">
        <v>46</v>
      </c>
      <c r="B1" s="114" t="s">
        <v>208</v>
      </c>
      <c r="C1" s="115"/>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row>
    <row r="2" spans="1:85" ht="32.25" customHeight="1" x14ac:dyDescent="0.35">
      <c r="A2" s="36" t="s">
        <v>209</v>
      </c>
      <c r="B2" s="37" t="s">
        <v>335</v>
      </c>
      <c r="C2" s="1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336</v>
      </c>
      <c r="C3" s="138"/>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9"/>
      <c r="B4" s="49"/>
      <c r="C4" s="139"/>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1"/>
      <c r="BU4" s="141"/>
      <c r="BV4" s="141"/>
      <c r="BW4" s="141"/>
      <c r="BX4" s="141"/>
      <c r="BY4" s="141"/>
      <c r="BZ4" s="141"/>
      <c r="CA4" s="141"/>
      <c r="CB4" s="141"/>
      <c r="CC4" s="141"/>
      <c r="CD4" s="141"/>
      <c r="CE4" s="141"/>
      <c r="CF4" s="141"/>
      <c r="CG4" s="142"/>
    </row>
    <row r="5" spans="1:85" ht="41.25" customHeight="1" x14ac:dyDescent="0.35">
      <c r="B5" s="55" t="s">
        <v>337</v>
      </c>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0"/>
      <c r="BW5" s="60"/>
      <c r="BX5" s="60"/>
      <c r="BY5" s="60"/>
      <c r="BZ5" s="60"/>
      <c r="CA5" s="60"/>
      <c r="CB5" s="60"/>
      <c r="CC5" s="60"/>
      <c r="CD5" s="60"/>
      <c r="CE5" s="60"/>
      <c r="CF5" s="60"/>
      <c r="CG5" s="61"/>
    </row>
    <row r="6" spans="1:85" x14ac:dyDescent="0.35">
      <c r="B6" s="62" t="s">
        <v>338</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f>'Table 2a'!AH17/1000</f>
        <v>2.1402302398240955</v>
      </c>
      <c r="AI6" s="63">
        <f>'Table 2a'!AI17/1000</f>
        <v>3.1954036116683207</v>
      </c>
      <c r="AJ6" s="63">
        <f>'Table 2a'!AJ17/1000</f>
        <v>3.4816023161308887</v>
      </c>
      <c r="AK6" s="63">
        <f>'Table 2a'!AK17/1000</f>
        <v>4.1149635010235581</v>
      </c>
      <c r="AL6" s="63">
        <f>'Table 2a'!AL17/1000</f>
        <v>4.6340142418760122</v>
      </c>
      <c r="AM6" s="63">
        <f>'Table 2a'!AM17/1000</f>
        <v>5.1280436409009997</v>
      </c>
      <c r="AN6" s="63">
        <f>'Table 2a'!AN17/1000</f>
        <v>5.5735994938701277</v>
      </c>
      <c r="AO6" s="63">
        <f>'Table 2a'!AO17/1000</f>
        <v>5.9417182276070992</v>
      </c>
      <c r="AP6" s="63">
        <f>'Table 2a'!AP17/1000</f>
        <v>6.0998808325284717</v>
      </c>
      <c r="AQ6" s="63">
        <f>'Table 2a'!AQ17/1000</f>
        <v>6.2654553240804169</v>
      </c>
      <c r="AR6" s="63">
        <f>'Table 2a'!AR17/1000</f>
        <v>6.3518234230750714</v>
      </c>
      <c r="AS6" s="63">
        <f>'Table 2a'!AS17/1000</f>
        <v>6.5317307903545769</v>
      </c>
      <c r="AT6" s="63">
        <f>'Table 2a'!AT17/1000</f>
        <v>6.8645773705436106</v>
      </c>
      <c r="AU6" s="63">
        <f>'Table 2a'!AU17/1000</f>
        <v>8.0810507873405797</v>
      </c>
      <c r="AV6" s="63">
        <f>'Table 2a'!AV17/1000</f>
        <v>9.2941511629693743</v>
      </c>
      <c r="AW6" s="63">
        <f>'Table 2a'!AW17/1000</f>
        <v>10.170602145994048</v>
      </c>
      <c r="AX6" s="63">
        <f>'Table 2a'!AX17/1000</f>
        <v>10.304518169157031</v>
      </c>
      <c r="AY6" s="63">
        <f>'Table 2a'!AY17/1000</f>
        <v>10.698025342314521</v>
      </c>
      <c r="AZ6" s="63">
        <f>'Table 2a'!AZ17/1000</f>
        <v>11.060411199032972</v>
      </c>
      <c r="BA6" s="63">
        <f>'Table 2a'!BA17/1000</f>
        <v>11.191470568894628</v>
      </c>
      <c r="BB6" s="63">
        <f>'Table 2a'!BB17/1000</f>
        <v>11.462957930880082</v>
      </c>
      <c r="BC6" s="63">
        <f>'Table 2a'!BC17/1000</f>
        <v>12.482486571392403</v>
      </c>
      <c r="BD6" s="63">
        <f>'Table 2a'!BD17/1000</f>
        <v>12.579086615294388</v>
      </c>
      <c r="BE6" s="63">
        <f>'Table 2a'!BE17/1000</f>
        <v>13.086047671190972</v>
      </c>
      <c r="BF6" s="63">
        <f>'Table 2a'!BF17/1000</f>
        <v>13.654315129659999</v>
      </c>
      <c r="BG6" s="63">
        <f>'Table 2a'!BG17/1000</f>
        <v>4.8027443435502457</v>
      </c>
      <c r="BH6" s="63">
        <f>'Table 2a'!BH17/1000</f>
        <v>4.2634400000000001</v>
      </c>
      <c r="BI6" s="63">
        <f>'Table 2a'!BI17/1000</f>
        <v>3.4743883622779057</v>
      </c>
      <c r="BJ6" s="63">
        <f>'Table 2a'!BJ17/1000</f>
        <v>3.0353044847562924</v>
      </c>
      <c r="BK6" s="63">
        <f>'Table 2a'!BK17/1000</f>
        <v>2.7775366963541721</v>
      </c>
      <c r="BL6" s="63">
        <f>'Table 2a'!BL17/1000</f>
        <v>2.5616293883814527</v>
      </c>
      <c r="BM6" s="63">
        <f>'Table 2a'!BM17/1000</f>
        <v>2.0693648479653115</v>
      </c>
      <c r="BN6" s="63">
        <f>'Table 2a'!BN17/1000</f>
        <v>1.8535156563857014</v>
      </c>
      <c r="BO6" s="63">
        <f>'Table 2a'!BO17/1000</f>
        <v>1.7657742885330194</v>
      </c>
      <c r="BP6" s="63">
        <f>'Table 2a'!BP17/1000</f>
        <v>1.6829105468621641</v>
      </c>
      <c r="BQ6" s="63">
        <f>'Table 2a'!BQ17/1000</f>
        <v>1.6355663497088375</v>
      </c>
      <c r="BR6" s="63">
        <f>'Table 2a'!BR17/1000</f>
        <v>1.8368957664640082</v>
      </c>
      <c r="BS6" s="63">
        <f>'Table 2a'!BS17/1000</f>
        <v>1.9151738924102122</v>
      </c>
      <c r="BT6" s="63">
        <f>'Table 2a'!BT17/1000</f>
        <v>1.9563863700215895</v>
      </c>
      <c r="BU6" s="63">
        <f>'Table 2a'!BU17/1000</f>
        <v>2.0080498251361174</v>
      </c>
      <c r="BV6" s="63">
        <f>'Table 2a'!BV17/1000</f>
        <v>2.147004757668499</v>
      </c>
      <c r="BW6" s="63">
        <f>'Table 2a'!BW17/1000</f>
        <v>2.31711998866147</v>
      </c>
      <c r="BX6" s="63">
        <f>'Table 2a'!BX17/1000</f>
        <v>2.2576656056308715</v>
      </c>
      <c r="BY6" s="63">
        <f>'Table 2a'!BY17/1000</f>
        <v>2.4508766727348164</v>
      </c>
      <c r="BZ6" s="63">
        <f>'Table 2a'!BZ17/1000</f>
        <v>2.9722443892500627</v>
      </c>
      <c r="CA6" s="63">
        <f>'Table 2a'!CA17/1000</f>
        <v>3.79741864184617</v>
      </c>
      <c r="CB6" s="63">
        <f>'Table 2a'!CB17/1000</f>
        <v>4.4399047212450391</v>
      </c>
      <c r="CC6" s="63">
        <f>'Table 2a'!CC17/1000</f>
        <v>5.0297371828757376</v>
      </c>
      <c r="CD6" s="63">
        <f>'Table 2a'!CD17/1000</f>
        <v>5.619944453393698</v>
      </c>
      <c r="CE6" s="63">
        <f>'Table 2a'!CE17/1000</f>
        <v>6.1817403774536848</v>
      </c>
      <c r="CF6" s="63">
        <f>'Table 2a'!CF17/1000</f>
        <v>6.6907503055926547</v>
      </c>
      <c r="CG6" s="65">
        <f>'Table 2a'!CG17/1000</f>
        <v>7.1852334073716539</v>
      </c>
    </row>
    <row r="7" spans="1:85" x14ac:dyDescent="0.35">
      <c r="B7" s="62" t="s">
        <v>339</v>
      </c>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3">
        <f>'Table 2a'!AH77/1000</f>
        <v>4.3901629877503892</v>
      </c>
      <c r="AI7" s="63">
        <f>'Table 2a'!AI77/1000</f>
        <v>4.8128508610114782</v>
      </c>
      <c r="AJ7" s="63">
        <f>'Table 2a'!AJ77/1000</f>
        <v>6.2823050726326253</v>
      </c>
      <c r="AK7" s="63">
        <f>'Table 2a'!AK77/1000</f>
        <v>8.3178593417309337</v>
      </c>
      <c r="AL7" s="63">
        <f>'Table 2a'!AL77/1000</f>
        <v>9.8498748232840523</v>
      </c>
      <c r="AM7" s="63">
        <f>'Table 2a'!AM77/1000</f>
        <v>11.572896942930397</v>
      </c>
      <c r="AN7" s="63">
        <f>'Table 2a'!AN77/1000</f>
        <v>12.826570114134206</v>
      </c>
      <c r="AO7" s="63">
        <f>'Table 2a'!AO77/1000</f>
        <v>14.042834071766636</v>
      </c>
      <c r="AP7" s="63">
        <f>'Table 2a'!AP77/1000</f>
        <v>15.33683630786763</v>
      </c>
      <c r="AQ7" s="63">
        <f>'Table 2a'!AQ77/1000</f>
        <v>15.577510236185928</v>
      </c>
      <c r="AR7" s="63">
        <f>'Table 2a'!AR77/1000</f>
        <v>14.909193195627202</v>
      </c>
      <c r="AS7" s="63">
        <f>'Table 2a'!AS77/1000</f>
        <v>15.345773833544426</v>
      </c>
      <c r="AT7" s="63">
        <f>'Table 2a'!AT77/1000</f>
        <v>17.876825969730529</v>
      </c>
      <c r="AU7" s="63">
        <f>'Table 2a'!AU77/1000</f>
        <v>22.691039056134109</v>
      </c>
      <c r="AV7" s="63">
        <f>'Table 2a'!AV77/1000</f>
        <v>27.212284889007034</v>
      </c>
      <c r="AW7" s="63">
        <f>'Table 2a'!AW77/1000</f>
        <v>30.556640477738103</v>
      </c>
      <c r="AX7" s="63">
        <f>'Table 2a'!AX77/1000</f>
        <v>31.780763659426519</v>
      </c>
      <c r="AY7" s="63">
        <f>'Table 2a'!AY77/1000</f>
        <v>33.498155150357007</v>
      </c>
      <c r="AZ7" s="63">
        <f>'Table 2a'!AZ77/1000</f>
        <v>34.23901106225253</v>
      </c>
      <c r="BA7" s="63">
        <f>'Table 2a'!BA77/1000</f>
        <v>33.406156559343721</v>
      </c>
      <c r="BB7" s="63">
        <f>'Table 2a'!BB77/1000</f>
        <v>33.313239089650168</v>
      </c>
      <c r="BC7" s="63">
        <f>'Table 2a'!BC77/1000</f>
        <v>32.657783608021326</v>
      </c>
      <c r="BD7" s="63">
        <f>'Table 2a'!BD77/1000</f>
        <v>31.72597693305347</v>
      </c>
      <c r="BE7" s="63">
        <f>'Table 2a'!BE77/1000</f>
        <v>32.38261541270014</v>
      </c>
      <c r="BF7" s="63">
        <f>'Table 2a'!BF77/1000</f>
        <v>33.317678186724869</v>
      </c>
      <c r="BG7" s="63">
        <f>'Table 2a'!BG77/1000</f>
        <v>34.628061685856949</v>
      </c>
      <c r="BH7" s="63">
        <f>'Table 2a'!BH77/1000</f>
        <v>35.699324872273571</v>
      </c>
      <c r="BI7" s="63">
        <f>'Table 2a'!BI77/1000</f>
        <v>36.930522008288243</v>
      </c>
      <c r="BJ7" s="63">
        <f>'Table 2a'!BJ77/1000</f>
        <v>38.244559119927516</v>
      </c>
      <c r="BK7" s="63">
        <f>'Table 2a'!BK77/1000</f>
        <v>40.24340330059421</v>
      </c>
      <c r="BL7" s="63">
        <f>'Table 2a'!BL77/1000</f>
        <v>42.814148734302925</v>
      </c>
      <c r="BM7" s="63">
        <f>'Table 2a'!BM77/1000</f>
        <v>49.328831631441837</v>
      </c>
      <c r="BN7" s="63">
        <f>'Table 2a'!BN77/1000</f>
        <v>51.175874824025215</v>
      </c>
      <c r="BO7" s="63">
        <f>'Table 2a'!BO77/1000</f>
        <v>52.994211439042175</v>
      </c>
      <c r="BP7" s="63">
        <f>'Table 2a'!BP77/1000</f>
        <v>55.00337493246429</v>
      </c>
      <c r="BQ7" s="63">
        <f>'Table 2a'!BQ77/1000</f>
        <v>51.810043229267251</v>
      </c>
      <c r="BR7" s="63">
        <f>'Table 2a'!BR77/1000</f>
        <v>52.335772181534225</v>
      </c>
      <c r="BS7" s="63">
        <f>'Table 2a'!BS77/1000</f>
        <v>53.667588511951834</v>
      </c>
      <c r="BT7" s="63">
        <f>'Table 2a'!BT77/1000</f>
        <v>54.136323855979271</v>
      </c>
      <c r="BU7" s="63">
        <f>'Table 2a'!BU77/1000</f>
        <v>56.668715304431998</v>
      </c>
      <c r="BV7" s="63">
        <f>'Table 2a'!BV77/1000</f>
        <v>59.980619361849207</v>
      </c>
      <c r="BW7" s="63">
        <f>'Table 2a'!BW77/1000</f>
        <v>66.277641680185766</v>
      </c>
      <c r="BX7" s="63">
        <f>'Table 2a'!BX77/1000</f>
        <v>85.213627756849633</v>
      </c>
      <c r="BY7" s="63">
        <f>'Table 2a'!BY77/1000</f>
        <v>86.04606756928878</v>
      </c>
      <c r="BZ7" s="63">
        <f>'Table 2a'!BZ77/1000</f>
        <v>92.194237068734594</v>
      </c>
      <c r="CA7" s="63">
        <f>'Table 2a'!CA77/1000</f>
        <v>107.88250676530437</v>
      </c>
      <c r="CB7" s="63">
        <f>'Table 2a'!CB77/1000</f>
        <v>117.60511641557085</v>
      </c>
      <c r="CC7" s="63">
        <f>'Table 2a'!CC77/1000</f>
        <v>124.18053885698885</v>
      </c>
      <c r="CD7" s="63">
        <f>'Table 2a'!CD77/1000</f>
        <v>128.64141847437301</v>
      </c>
      <c r="CE7" s="63">
        <f>'Table 2a'!CE77/1000</f>
        <v>133.49913878393338</v>
      </c>
      <c r="CF7" s="63">
        <f>'Table 2a'!CF77/1000</f>
        <v>138.532283951186</v>
      </c>
      <c r="CG7" s="65">
        <f>'Table 2a'!CG77/1000</f>
        <v>143.68181862737012</v>
      </c>
    </row>
    <row r="8" spans="1:85" x14ac:dyDescent="0.35">
      <c r="B8" s="62" t="s">
        <v>325</v>
      </c>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3">
        <f>'Table 2a'!AH128/1000</f>
        <v>9.3426067724255155</v>
      </c>
      <c r="AI8" s="63">
        <f>'Table 2a'!AI128/1000</f>
        <v>10.7688055273202</v>
      </c>
      <c r="AJ8" s="63">
        <f>'Table 2a'!AJ128/1000</f>
        <v>12.894152611236493</v>
      </c>
      <c r="AK8" s="63">
        <f>'Table 2a'!AK128/1000</f>
        <v>15.265487157245504</v>
      </c>
      <c r="AL8" s="63">
        <f>'Table 2a'!AL128/1000</f>
        <v>17.144170934839934</v>
      </c>
      <c r="AM8" s="63">
        <f>'Table 2a'!AM128/1000</f>
        <v>18.631119416168602</v>
      </c>
      <c r="AN8" s="63">
        <f>'Table 2a'!AN128/1000</f>
        <v>19.850890391995662</v>
      </c>
      <c r="AO8" s="63">
        <f>'Table 2a'!AO128/1000</f>
        <v>21.783507700626259</v>
      </c>
      <c r="AP8" s="63">
        <f>'Table 2a'!AP128/1000</f>
        <v>23.480940859603898</v>
      </c>
      <c r="AQ8" s="63">
        <f>'Table 2a'!AQ128/1000</f>
        <v>24.857778439733668</v>
      </c>
      <c r="AR8" s="63">
        <f>'Table 2a'!AR128/1000</f>
        <v>26.056733891297718</v>
      </c>
      <c r="AS8" s="63">
        <f>'Table 2a'!AS128/1000</f>
        <v>28.436744857101015</v>
      </c>
      <c r="AT8" s="63">
        <f>'Table 2a'!AT128/1000</f>
        <v>31.737396375410903</v>
      </c>
      <c r="AU8" s="63">
        <f>'Table 2a'!AU128/1000</f>
        <v>35.530798624968625</v>
      </c>
      <c r="AV8" s="63">
        <f>'Table 2a'!AV128/1000</f>
        <v>38.751015948023621</v>
      </c>
      <c r="AW8" s="63">
        <f>'Table 2a'!AW128/1000</f>
        <v>41.710323376267837</v>
      </c>
      <c r="AX8" s="63">
        <f>'Table 2a'!AX128/1000</f>
        <v>42.777385385416402</v>
      </c>
      <c r="AY8" s="63">
        <f>'Table 2a'!AY128/1000</f>
        <v>44.514638660369798</v>
      </c>
      <c r="AZ8" s="63">
        <f>'Table 2a'!AZ128/1000</f>
        <v>46.918527495714486</v>
      </c>
      <c r="BA8" s="63">
        <f>'Table 2a'!BA128/1000</f>
        <v>48.749766628761677</v>
      </c>
      <c r="BB8" s="63">
        <f>'Table 2a'!BB128/1000</f>
        <v>50.789120539508168</v>
      </c>
      <c r="BC8" s="63">
        <f>'Table 2a'!BC128/1000</f>
        <v>53.90831506305399</v>
      </c>
      <c r="BD8" s="63">
        <f>'Table 2a'!BD128/1000</f>
        <v>57.068777236767062</v>
      </c>
      <c r="BE8" s="63">
        <f>'Table 2a'!BE128/1000</f>
        <v>61.23818881098439</v>
      </c>
      <c r="BF8" s="63">
        <f>'Table 2a'!BF128/1000</f>
        <v>63.330305663652602</v>
      </c>
      <c r="BG8" s="63">
        <f>'Table 2a'!BG128/1000</f>
        <v>66.359817055609824</v>
      </c>
      <c r="BH8" s="63">
        <f>'Table 2a'!BH128/1000</f>
        <v>71.129788265206841</v>
      </c>
      <c r="BI8" s="63">
        <f>'Table 2a'!BI128/1000</f>
        <v>75.376245272177542</v>
      </c>
      <c r="BJ8" s="63">
        <f>'Table 2a'!BJ128/1000</f>
        <v>77.92730893875661</v>
      </c>
      <c r="BK8" s="63">
        <f>'Table 2a'!BK128/1000</f>
        <v>83.221265865909004</v>
      </c>
      <c r="BL8" s="63">
        <f>'Table 2a'!BL128/1000</f>
        <v>90.381387301769209</v>
      </c>
      <c r="BM8" s="63">
        <f>'Table 2a'!BM128/1000</f>
        <v>96.605813211114963</v>
      </c>
      <c r="BN8" s="63">
        <f>'Table 2a'!BN128/1000</f>
        <v>100.33216468939261</v>
      </c>
      <c r="BO8" s="63">
        <f>'Table 2a'!BO128/1000</f>
        <v>104.20046115099119</v>
      </c>
      <c r="BP8" s="63">
        <f>'Table 2a'!BP128/1000</f>
        <v>109.86639345323555</v>
      </c>
      <c r="BQ8" s="63">
        <f>'Table 2a'!BQ128/1000</f>
        <v>110.68657640979058</v>
      </c>
      <c r="BR8" s="63">
        <f>'Table 2a'!BR128/1000</f>
        <v>114.11378757387685</v>
      </c>
      <c r="BS8" s="63">
        <f>'Table 2a'!BS128/1000</f>
        <v>116.21705739555901</v>
      </c>
      <c r="BT8" s="63">
        <f>'Table 2a'!BT128/1000</f>
        <v>117.73372288378923</v>
      </c>
      <c r="BU8" s="63">
        <f>'Table 2a'!BU128/1000</f>
        <v>119.36572188526956</v>
      </c>
      <c r="BV8" s="63">
        <f>'Table 2a'!BV128/1000</f>
        <v>121.59848772844833</v>
      </c>
      <c r="BW8" s="63">
        <f>'Table 2a'!BW128/1000</f>
        <v>123.8259077733446</v>
      </c>
      <c r="BX8" s="63">
        <f>'Table 2a'!BX128/1000</f>
        <v>125.7142785618914</v>
      </c>
      <c r="BY8" s="63">
        <f>'Table 2a'!BY128/1000</f>
        <v>127.65148344942166</v>
      </c>
      <c r="BZ8" s="63">
        <f>'Table 2a'!BZ128/1000</f>
        <v>138.93395412351799</v>
      </c>
      <c r="CA8" s="63">
        <f>'Table 2a'!CA128/1000</f>
        <v>155.62446995308849</v>
      </c>
      <c r="CB8" s="63">
        <f>'Table 2a'!CB128/1000</f>
        <v>165.90409131036031</v>
      </c>
      <c r="CC8" s="63">
        <f>'Table 2a'!CC128/1000</f>
        <v>174.79946039031017</v>
      </c>
      <c r="CD8" s="63">
        <f>'Table 2a'!CD128/1000</f>
        <v>182.35198713773747</v>
      </c>
      <c r="CE8" s="63">
        <f>'Table 2a'!CE128/1000</f>
        <v>185.56440817413235</v>
      </c>
      <c r="CF8" s="63">
        <f>'Table 2a'!CF128/1000</f>
        <v>191.60297708399077</v>
      </c>
      <c r="CG8" s="65">
        <f>'Table 2a'!CG128/1000</f>
        <v>201.78156064434864</v>
      </c>
    </row>
    <row r="9" spans="1:85" ht="26.25" customHeight="1" x14ac:dyDescent="0.35">
      <c r="B9" s="62" t="s">
        <v>340</v>
      </c>
      <c r="D9" s="60">
        <f>'Table 1a'!D79/1000</f>
        <v>0.25080000000000002</v>
      </c>
      <c r="E9" s="60">
        <f>'Table 1a'!E79/1000</f>
        <v>0.35489999999999999</v>
      </c>
      <c r="F9" s="60">
        <f>'Table 1a'!F79/1000</f>
        <v>0.35589999999999999</v>
      </c>
      <c r="G9" s="60">
        <f>'Table 1a'!G79/1000</f>
        <v>0.37730000000000002</v>
      </c>
      <c r="H9" s="60">
        <f>'Table 1a'!H79/1000</f>
        <v>0.44950000000000001</v>
      </c>
      <c r="I9" s="60">
        <f>'Table 1a'!I79/1000</f>
        <v>0.47170000000000001</v>
      </c>
      <c r="J9" s="60">
        <f>'Table 1a'!J79/1000</f>
        <v>0.4803</v>
      </c>
      <c r="K9" s="60">
        <f>'Table 1a'!K79/1000</f>
        <v>0.58350000000000002</v>
      </c>
      <c r="L9" s="60">
        <f>'Table 1a'!L79/1000</f>
        <v>0.6036999999999999</v>
      </c>
      <c r="M9" s="60">
        <f>'Table 1a'!M79/1000</f>
        <v>0.66269999999999996</v>
      </c>
      <c r="N9" s="60">
        <f>'Table 1a'!N79/1000</f>
        <v>0.85780000000000001</v>
      </c>
      <c r="O9" s="60">
        <f>'Table 1a'!O79/1000</f>
        <v>0.89100000000000001</v>
      </c>
      <c r="P9" s="60">
        <f>'Table 1a'!P79/1000</f>
        <v>0.90760000000000007</v>
      </c>
      <c r="Q9" s="60">
        <f>'Table 1a'!Q79/1000</f>
        <v>1.0548</v>
      </c>
      <c r="R9" s="60">
        <f>'Table 1a'!R79/1000</f>
        <v>1.1171</v>
      </c>
      <c r="S9" s="60">
        <f>'Table 1a'!S79/1000</f>
        <v>1.3137999999999996</v>
      </c>
      <c r="T9" s="60">
        <f>'Table 1a'!T79/1000</f>
        <v>1.3685</v>
      </c>
      <c r="U9" s="60">
        <f>'Table 1a'!U79/1000</f>
        <v>1.6715</v>
      </c>
      <c r="V9" s="60">
        <f>'Table 1a'!V79/1000</f>
        <v>1.7526999999999999</v>
      </c>
      <c r="W9" s="60">
        <f>'Table 1a'!W79/1000</f>
        <v>1.9772000000000001</v>
      </c>
      <c r="X9" s="60">
        <f>'Table 1a'!X79/1000</f>
        <v>2.169</v>
      </c>
      <c r="Y9" s="60">
        <f>'Table 1a'!Y79/1000</f>
        <v>2.2987000000000002</v>
      </c>
      <c r="Z9" s="60">
        <f>'Table 1a'!Z79/1000</f>
        <v>2.5215999999999998</v>
      </c>
      <c r="AA9" s="60">
        <f>'Table 1a'!AA79/1000</f>
        <v>2.9506000000000001</v>
      </c>
      <c r="AB9" s="60">
        <f>'Table 1a'!AB79/1000</f>
        <v>3.3402999999999996</v>
      </c>
      <c r="AC9" s="60">
        <f>'Table 1a'!AC79/1000</f>
        <v>3.8525990000000001</v>
      </c>
      <c r="AD9" s="60">
        <f>'Table 1a'!AD79/1000</f>
        <v>4.9183270000000006</v>
      </c>
      <c r="AE9" s="60">
        <f>'Table 1a'!AE79/1000</f>
        <v>6.5839790000000002</v>
      </c>
      <c r="AF9" s="60">
        <f>'Table 1a'!AF79/1000</f>
        <v>7.8012960000000007</v>
      </c>
      <c r="AG9" s="60">
        <f>'Table 1a'!AG79/1000</f>
        <v>9.0823199999999993</v>
      </c>
      <c r="AH9" s="60">
        <f>'Table 1a'!AH79/1000</f>
        <v>10.46</v>
      </c>
      <c r="AI9" s="60">
        <f>'Table 1a'!AI79/1000</f>
        <v>11.936999999999999</v>
      </c>
      <c r="AJ9" s="60">
        <f>'Table 1a'!AJ79/1000</f>
        <v>14.529</v>
      </c>
      <c r="AK9" s="60">
        <f>'Table 1a'!AK79/1000</f>
        <v>16.863</v>
      </c>
      <c r="AL9" s="60">
        <f>'Table 1a'!AL79/1000</f>
        <v>18.21</v>
      </c>
      <c r="AM9" s="60">
        <f>'Table 1a'!AM79/1000</f>
        <v>19.797999999999998</v>
      </c>
      <c r="AN9" s="60">
        <f>'Table 1a'!AN79/1000</f>
        <v>20.863</v>
      </c>
      <c r="AO9" s="60">
        <f>'Table 1a'!AO79/1000</f>
        <v>22.448</v>
      </c>
      <c r="AP9" s="60">
        <f>'Table 1a'!AP79/1000</f>
        <v>24.257598000000002</v>
      </c>
      <c r="AQ9" s="60">
        <f>'Table 1a'!AQ79/1000</f>
        <v>25.406486000000001</v>
      </c>
      <c r="AR9" s="60">
        <f>'Table 1a'!AR79/1000</f>
        <v>26.034205999999998</v>
      </c>
      <c r="AS9" s="60">
        <f>'Table 1a'!AS79/1000</f>
        <v>27.702068000000004</v>
      </c>
      <c r="AT9" s="60">
        <f>'Table 1a'!AT79/1000</f>
        <v>30.508146</v>
      </c>
      <c r="AU9" s="60">
        <f>'Table 1a'!AU79/1000</f>
        <v>35.252113999999999</v>
      </c>
      <c r="AV9" s="60">
        <f>'Table 1a'!AV79/1000</f>
        <v>37.320296999999997</v>
      </c>
      <c r="AW9" s="60">
        <f>'Table 1a'!AW79/1000</f>
        <v>39.538795000000007</v>
      </c>
      <c r="AX9" s="60">
        <f>'Table 1a'!AX79/1000</f>
        <v>39.824572000000003</v>
      </c>
      <c r="AY9" s="60">
        <f>'Table 1a'!AY79/1000</f>
        <v>40.701778000000004</v>
      </c>
      <c r="AZ9" s="60">
        <f>'Table 1a'!AZ79/1000</f>
        <v>42.158667000000001</v>
      </c>
      <c r="BA9" s="60">
        <f>'Table 1a'!BA79/1000</f>
        <v>43.119707999999996</v>
      </c>
      <c r="BB9" s="60">
        <f>'Table 1a'!BB79/1000</f>
        <v>45.018209000000006</v>
      </c>
      <c r="BC9" s="60">
        <f>'Table 1a'!BC79/1000</f>
        <v>46.884318</v>
      </c>
      <c r="BD9" s="60">
        <f>'Table 1a'!BD79/1000</f>
        <v>47.796771</v>
      </c>
      <c r="BE9" s="60">
        <f>'Table 1a'!BE79/1000</f>
        <v>51.093595998929331</v>
      </c>
      <c r="BF9" s="60">
        <f>'Table 1a'!BF79/1000</f>
        <v>53.686528709614699</v>
      </c>
      <c r="BG9" s="60">
        <f>'Table 1a'!BG79/1000</f>
        <v>56.079337540435695</v>
      </c>
      <c r="BH9" s="60">
        <f>'Table 1a'!BH79/1000</f>
        <v>58.408538999999998</v>
      </c>
      <c r="BI9" s="60">
        <f>'Table 1a'!BI79/1000</f>
        <v>60.914807692682672</v>
      </c>
      <c r="BJ9" s="60">
        <f>'Table 1a'!BJ79/1000</f>
        <v>63.129216045855109</v>
      </c>
      <c r="BK9" s="60">
        <f>'Table 1a'!BK79/1000</f>
        <v>67.411978362963168</v>
      </c>
      <c r="BL9" s="60">
        <f>'Table 1a'!BL79/1000</f>
        <v>72.671184816889408</v>
      </c>
      <c r="BM9" s="60">
        <f>'Table 1a'!BM79/1000</f>
        <v>77.814820358342374</v>
      </c>
      <c r="BN9" s="60">
        <f>'Table 1a'!BN79/1000</f>
        <v>80.345367492594733</v>
      </c>
      <c r="BO9" s="60">
        <f>'Table 1a'!BO79/1000</f>
        <v>84.501883808506491</v>
      </c>
      <c r="BP9" s="60">
        <f>'Table 1a'!BP79/1000</f>
        <v>89.391276039061708</v>
      </c>
      <c r="BQ9" s="60">
        <f>'Table 1a'!BQ79/1000</f>
        <v>91.660368819799984</v>
      </c>
      <c r="BR9" s="60">
        <f>'Table 1a'!BR79/1000</f>
        <v>94.520993083800036</v>
      </c>
      <c r="BS9" s="60">
        <f>'Table 1a'!BS79/1000</f>
        <v>97.594637879079997</v>
      </c>
      <c r="BT9" s="60">
        <f>'Table 1a'!BT79/1000</f>
        <v>99.861345809219927</v>
      </c>
      <c r="BU9" s="60">
        <f>'Table 1a'!BU79/1000</f>
        <v>102.00563289946768</v>
      </c>
      <c r="BV9" s="60">
        <f>'Table 1a'!BV79/1000</f>
        <v>104.77346798265999</v>
      </c>
      <c r="BW9" s="60">
        <f>'Table 1a'!BW79/1000</f>
        <v>106.87130007515628</v>
      </c>
      <c r="BX9" s="60">
        <f>'Table 1a'!BX79/1000</f>
        <v>110.46903703641692</v>
      </c>
      <c r="BY9" s="60">
        <f>'Table 1a'!BY79/1000</f>
        <v>112.28213535101423</v>
      </c>
      <c r="BZ9" s="60">
        <f>'Table 1a'!BZ79/1000</f>
        <v>118.61027100063889</v>
      </c>
      <c r="CA9" s="60">
        <f>'Table 1a'!CA79/1000</f>
        <v>132.65780076040994</v>
      </c>
      <c r="CB9" s="60">
        <f>'Table 1a'!CB79/1000</f>
        <v>146.59539999134526</v>
      </c>
      <c r="CC9" s="60">
        <f>'Table 1a'!CC79/1000</f>
        <v>155.63766804525838</v>
      </c>
      <c r="CD9" s="60">
        <f>'Table 1a'!CD79/1000</f>
        <v>162.8552106517655</v>
      </c>
      <c r="CE9" s="60">
        <f>'Table 1a'!CE79/1000</f>
        <v>165.94971951366207</v>
      </c>
      <c r="CF9" s="60">
        <f>'Table 1a'!CF79/1000</f>
        <v>170.97842374272312</v>
      </c>
      <c r="CG9" s="61">
        <f>'Table 1a'!CG79/1000</f>
        <v>179.01038696471582</v>
      </c>
    </row>
    <row r="10" spans="1:85" x14ac:dyDescent="0.35">
      <c r="B10" s="62" t="s">
        <v>341</v>
      </c>
      <c r="D10" s="60">
        <f>'Table 1a'!D80/1000</f>
        <v>6.25E-2</v>
      </c>
      <c r="E10" s="60">
        <f>'Table 1a'!E80/1000</f>
        <v>7.5200000000000003E-2</v>
      </c>
      <c r="F10" s="60">
        <f>'Table 1a'!F80/1000</f>
        <v>8.4500000000000006E-2</v>
      </c>
      <c r="G10" s="60">
        <f>'Table 1a'!G80/1000</f>
        <v>9.459999999999999E-2</v>
      </c>
      <c r="H10" s="60">
        <f>'Table 1a'!H80/1000</f>
        <v>0.1186</v>
      </c>
      <c r="I10" s="60">
        <f>'Table 1a'!I80/1000</f>
        <v>0.12029999999999999</v>
      </c>
      <c r="J10" s="60">
        <f>'Table 1a'!J80/1000</f>
        <v>0.12540000000000001</v>
      </c>
      <c r="K10" s="60">
        <f>'Table 1a'!K80/1000</f>
        <v>0.11409999999999999</v>
      </c>
      <c r="L10" s="60">
        <f>'Table 1a'!L80/1000</f>
        <v>0.12129999999999999</v>
      </c>
      <c r="M10" s="60">
        <f>'Table 1a'!M80/1000</f>
        <v>0.1196</v>
      </c>
      <c r="N10" s="60">
        <f>'Table 1a'!N80/1000</f>
        <v>0.1318</v>
      </c>
      <c r="O10" s="60">
        <f>'Table 1a'!O80/1000</f>
        <v>0.1585</v>
      </c>
      <c r="P10" s="60">
        <f>'Table 1a'!P80/1000</f>
        <v>0.17949999999999999</v>
      </c>
      <c r="Q10" s="60">
        <f>'Table 1a'!Q80/1000</f>
        <v>0.1711</v>
      </c>
      <c r="R10" s="60">
        <f>'Table 1a'!R80/1000</f>
        <v>0.19980000000000001</v>
      </c>
      <c r="S10" s="60">
        <f>'Table 1a'!S80/1000</f>
        <v>0.21740000000000001</v>
      </c>
      <c r="T10" s="60">
        <f>'Table 1a'!T80/1000</f>
        <v>0.2233</v>
      </c>
      <c r="U10" s="60">
        <f>'Table 1a'!U80/1000</f>
        <v>0.24590000000000001</v>
      </c>
      <c r="V10" s="60">
        <f>'Table 1a'!V80/1000</f>
        <v>0.29749999999999999</v>
      </c>
      <c r="W10" s="60">
        <f>'Table 1a'!W80/1000</f>
        <v>0.38569999999999999</v>
      </c>
      <c r="X10" s="60">
        <f>'Table 1a'!X80/1000</f>
        <v>0.4289</v>
      </c>
      <c r="Y10" s="60">
        <f>'Table 1a'!Y80/1000</f>
        <v>0.47070000000000001</v>
      </c>
      <c r="Z10" s="60">
        <f>'Table 1a'!Z80/1000</f>
        <v>0.56379999999999997</v>
      </c>
      <c r="AA10" s="60">
        <f>'Table 1a'!AA80/1000</f>
        <v>0.68610000000000004</v>
      </c>
      <c r="AB10" s="60">
        <f>'Table 1a'!AB80/1000</f>
        <v>0.84529999999999994</v>
      </c>
      <c r="AC10" s="60">
        <f>'Table 1a'!AC80/1000</f>
        <v>0.97430000000000005</v>
      </c>
      <c r="AD10" s="60">
        <f>'Table 1a'!AD80/1000</f>
        <v>1.2081999999999999</v>
      </c>
      <c r="AE10" s="60">
        <f>'Table 1a'!AE80/1000</f>
        <v>1.6511</v>
      </c>
      <c r="AF10" s="60">
        <f>'Table 1a'!AF80/1000</f>
        <v>2.0819000000000001</v>
      </c>
      <c r="AG10" s="60">
        <f>'Table 1a'!AG80/1000</f>
        <v>2.5093000000000001</v>
      </c>
      <c r="AH10" s="60">
        <f>'Table 1a'!AH80/1000</f>
        <v>2.6920000000000002</v>
      </c>
      <c r="AI10" s="60">
        <f>'Table 1a'!AI80/1000</f>
        <v>2.94</v>
      </c>
      <c r="AJ10" s="60">
        <f>'Table 1a'!AJ80/1000</f>
        <v>3.83</v>
      </c>
      <c r="AK10" s="60">
        <f>'Table 1a'!AK80/1000</f>
        <v>5.8572499999999996</v>
      </c>
      <c r="AL10" s="60">
        <f>'Table 1a'!AL80/1000</f>
        <v>7.9169999999999998</v>
      </c>
      <c r="AM10" s="60">
        <f>'Table 1a'!AM80/1000</f>
        <v>9.4489999999999998</v>
      </c>
      <c r="AN10" s="60">
        <f>'Table 1a'!AN80/1000</f>
        <v>10.782999999999999</v>
      </c>
      <c r="AO10" s="60">
        <f>'Table 1a'!AO80/1000</f>
        <v>12.231999999999999</v>
      </c>
      <c r="AP10" s="60">
        <f>'Table 1a'!AP80/1000</f>
        <v>13.176</v>
      </c>
      <c r="AQ10" s="60">
        <f>'Table 1a'!AQ80/1000</f>
        <v>13.40169</v>
      </c>
      <c r="AR10" s="60">
        <f>'Table 1a'!AR80/1000</f>
        <v>13.25199351</v>
      </c>
      <c r="AS10" s="60">
        <f>'Table 1a'!AS80/1000</f>
        <v>14.200272480999999</v>
      </c>
      <c r="AT10" s="60">
        <f>'Table 1a'!AT80/1000</f>
        <v>16.797837000000005</v>
      </c>
      <c r="AU10" s="60">
        <f>'Table 1a'!AU80/1000</f>
        <v>20.295427899511736</v>
      </c>
      <c r="AV10" s="60">
        <f>'Table 1a'!AV80/1000</f>
        <v>25.526476000000002</v>
      </c>
      <c r="AW10" s="60">
        <f>'Table 1a'!AW80/1000</f>
        <v>28.829948000000002</v>
      </c>
      <c r="AX10" s="60">
        <f>'Table 1a'!AX80/1000</f>
        <v>30.339205213999996</v>
      </c>
      <c r="AY10" s="60">
        <f>'Table 1a'!AY80/1000</f>
        <v>31.886693626000003</v>
      </c>
      <c r="AZ10" s="60">
        <f>'Table 1a'!AZ80/1000</f>
        <v>32.437416757000001</v>
      </c>
      <c r="BA10" s="60">
        <f>'Table 1a'!BA80/1000</f>
        <v>31.640413748</v>
      </c>
      <c r="BB10" s="60">
        <f>'Table 1a'!BB80/1000</f>
        <v>31.212963835000004</v>
      </c>
      <c r="BC10" s="60">
        <f>'Table 1a'!BC80/1000</f>
        <v>30.726584142467686</v>
      </c>
      <c r="BD10" s="60">
        <f>'Table 1a'!BD80/1000</f>
        <v>29.666571453818168</v>
      </c>
      <c r="BE10" s="60">
        <f>'Table 1a'!BE80/1000</f>
        <v>30.918086668030107</v>
      </c>
      <c r="BF10" s="60">
        <f>'Table 1a'!BF80/1000</f>
        <v>32.295353709467577</v>
      </c>
      <c r="BG10" s="60">
        <f>'Table 1a'!BG80/1000</f>
        <v>33.353048856553258</v>
      </c>
      <c r="BH10" s="60">
        <f>'Table 1a'!BH80/1000</f>
        <v>35.028023048480414</v>
      </c>
      <c r="BI10" s="60">
        <f>'Table 1a'!BI80/1000</f>
        <v>35.716781529642006</v>
      </c>
      <c r="BJ10" s="60">
        <f>'Table 1a'!BJ80/1000</f>
        <v>37.172236532855472</v>
      </c>
      <c r="BK10" s="60">
        <f>'Table 1a'!BK80/1000</f>
        <v>38.696081911583093</v>
      </c>
      <c r="BL10" s="60">
        <f>'Table 1a'!BL80/1000</f>
        <v>40.966842600690001</v>
      </c>
      <c r="BM10" s="60">
        <f>'Table 1a'!BM80/1000</f>
        <v>46.695822820729994</v>
      </c>
      <c r="BN10" s="60">
        <f>'Table 1a'!BN80/1000</f>
        <v>48.764863047781709</v>
      </c>
      <c r="BO10" s="60">
        <f>'Table 1a'!BO80/1000</f>
        <v>49.940019439679816</v>
      </c>
      <c r="BP10" s="60">
        <f>'Table 1a'!BP80/1000</f>
        <v>51.405957286050004</v>
      </c>
      <c r="BQ10" s="60">
        <f>'Table 1a'!BQ80/1000</f>
        <v>46.170925824626167</v>
      </c>
      <c r="BR10" s="60">
        <f>'Table 1a'!BR80/1000</f>
        <v>45.839951658789992</v>
      </c>
      <c r="BS10" s="60">
        <f>'Table 1a'!BS80/1000</f>
        <v>45.405969913280003</v>
      </c>
      <c r="BT10" s="60">
        <f>'Table 1a'!BT80/1000</f>
        <v>44.931091629030014</v>
      </c>
      <c r="BU10" s="60">
        <f>'Table 1a'!BU80/1000</f>
        <v>45.555013518459994</v>
      </c>
      <c r="BV10" s="60">
        <f>'Table 1a'!BV80/1000</f>
        <v>47.776703047328404</v>
      </c>
      <c r="BW10" s="60">
        <f>'Table 1a'!BW80/1000</f>
        <v>53.34512845146017</v>
      </c>
      <c r="BX10" s="60">
        <f>'Table 1a'!BX80/1000</f>
        <v>71.462355118063954</v>
      </c>
      <c r="BY10" s="60">
        <f>'Table 1a'!BY80/1000</f>
        <v>71.365297357804977</v>
      </c>
      <c r="BZ10" s="60">
        <f>'Table 1a'!BZ80/1000</f>
        <v>71.429394272237062</v>
      </c>
      <c r="CA10" s="60">
        <f>'Table 1a'!CA80/1000</f>
        <v>81.819777616568999</v>
      </c>
      <c r="CB10" s="60">
        <f>'Table 1a'!CB80/1000</f>
        <v>94.230572369993524</v>
      </c>
      <c r="CC10" s="60">
        <f>'Table 1a'!CC80/1000</f>
        <v>97.383973819676783</v>
      </c>
      <c r="CD10" s="60">
        <f>'Table 1a'!CD80/1000</f>
        <v>98.867480554047162</v>
      </c>
      <c r="CE10" s="60">
        <f>'Table 1a'!CE80/1000</f>
        <v>100.43285275778385</v>
      </c>
      <c r="CF10" s="60">
        <f>'Table 1a'!CF80/1000</f>
        <v>103.26289477759853</v>
      </c>
      <c r="CG10" s="61">
        <f>'Table 1a'!CG80/1000</f>
        <v>106.86940999681784</v>
      </c>
    </row>
    <row r="11" spans="1:85" x14ac:dyDescent="0.35">
      <c r="B11" s="62" t="s">
        <v>342</v>
      </c>
      <c r="D11" s="60">
        <f>'Table 1a'!D81/1000</f>
        <v>0.158</v>
      </c>
      <c r="E11" s="60">
        <f>'Table 1a'!E81/1000</f>
        <v>0.16769999999999999</v>
      </c>
      <c r="F11" s="60">
        <f>'Table 1a'!F81/1000</f>
        <v>0.1701</v>
      </c>
      <c r="G11" s="60">
        <f>'Table 1a'!G81/1000</f>
        <v>0.17019999999999999</v>
      </c>
      <c r="H11" s="60">
        <f>'Table 1a'!H81/1000</f>
        <v>0.20710000000000001</v>
      </c>
      <c r="I11" s="60">
        <f>'Table 1a'!I81/1000</f>
        <v>0.22469999999999998</v>
      </c>
      <c r="J11" s="60">
        <f>'Table 1a'!J81/1000</f>
        <v>0.23350000000000001</v>
      </c>
      <c r="K11" s="60">
        <f>'Table 1a'!K81/1000</f>
        <v>0.2447</v>
      </c>
      <c r="L11" s="60">
        <f>'Table 1a'!L81/1000</f>
        <v>0.25580000000000003</v>
      </c>
      <c r="M11" s="60">
        <f>'Table 1a'!M81/1000</f>
        <v>0.26880000000000004</v>
      </c>
      <c r="N11" s="60">
        <f>'Table 1a'!N81/1000</f>
        <v>0.2974</v>
      </c>
      <c r="O11" s="60">
        <f>'Table 1a'!O81/1000</f>
        <v>0.30090000000000006</v>
      </c>
      <c r="P11" s="60">
        <f>'Table 1a'!P81/1000</f>
        <v>0.30270000000000002</v>
      </c>
      <c r="Q11" s="60">
        <f>'Table 1a'!Q81/1000</f>
        <v>0.32719999999999999</v>
      </c>
      <c r="R11" s="60">
        <f>'Table 1a'!R81/1000</f>
        <v>0.32890000000000003</v>
      </c>
      <c r="S11" s="60">
        <f>'Table 1a'!S81/1000</f>
        <v>0.35940000000000005</v>
      </c>
      <c r="T11" s="60">
        <f>'Table 1a'!T81/1000</f>
        <v>0.37030000000000002</v>
      </c>
      <c r="U11" s="60">
        <f>'Table 1a'!U81/1000</f>
        <v>0.40500000000000008</v>
      </c>
      <c r="V11" s="60">
        <f>'Table 1a'!V81/1000</f>
        <v>0.40629999999999999</v>
      </c>
      <c r="W11" s="60">
        <f>'Table 1a'!W81/1000</f>
        <v>0.42669999999999997</v>
      </c>
      <c r="X11" s="60">
        <f>'Table 1a'!X81/1000</f>
        <v>0.57429999999999992</v>
      </c>
      <c r="Y11" s="60">
        <f>'Table 1a'!Y81/1000</f>
        <v>0.62269999999999992</v>
      </c>
      <c r="Z11" s="60">
        <f>'Table 1a'!Z81/1000</f>
        <v>0.55109999999999992</v>
      </c>
      <c r="AA11" s="60">
        <f>'Table 1a'!AA81/1000</f>
        <v>0.59309999999999996</v>
      </c>
      <c r="AB11" s="60">
        <f>'Table 1a'!AB81/1000</f>
        <v>0.71209999999999996</v>
      </c>
      <c r="AC11" s="60">
        <f>'Table 1a'!AC81/1000</f>
        <v>0.67810000000000004</v>
      </c>
      <c r="AD11" s="60">
        <f>'Table 1a'!AD81/1000</f>
        <v>0.77519999999999989</v>
      </c>
      <c r="AE11" s="60">
        <f>'Table 1a'!AE81/1000</f>
        <v>1.1025</v>
      </c>
      <c r="AF11" s="60">
        <f>'Table 1a'!AF81/1000</f>
        <v>1.2310000000000001</v>
      </c>
      <c r="AG11" s="60">
        <f>'Table 1a'!AG81/1000</f>
        <v>1.7755000000000001</v>
      </c>
      <c r="AH11" s="60">
        <f>'Table 1a'!AH81/1000</f>
        <v>2.7210000000000001</v>
      </c>
      <c r="AI11" s="60">
        <f>'Table 1a'!AI81/1000</f>
        <v>3.9000599999999999</v>
      </c>
      <c r="AJ11" s="60">
        <f>'Table 1a'!AJ81/1000</f>
        <v>4.2990600000000008</v>
      </c>
      <c r="AK11" s="60">
        <f>'Table 1a'!AK81/1000</f>
        <v>4.9780600000000002</v>
      </c>
      <c r="AL11" s="60">
        <f>'Table 1a'!AL81/1000</f>
        <v>5.5010600000000007</v>
      </c>
      <c r="AM11" s="60">
        <f>'Table 1a'!AM81/1000</f>
        <v>6.0850600000000004</v>
      </c>
      <c r="AN11" s="60">
        <f>'Table 1a'!AN81/1000</f>
        <v>6.6050600000000008</v>
      </c>
      <c r="AO11" s="60">
        <f>'Table 1a'!AO81/1000</f>
        <v>7.0880600000000005</v>
      </c>
      <c r="AP11" s="60">
        <f>'Table 1a'!AP81/1000</f>
        <v>7.4840600000000004</v>
      </c>
      <c r="AQ11" s="60">
        <f>'Table 1a'!AQ81/1000</f>
        <v>7.8925679999999998</v>
      </c>
      <c r="AR11" s="60">
        <f>'Table 1a'!AR81/1000</f>
        <v>8.0315510000000021</v>
      </c>
      <c r="AS11" s="60">
        <f>'Table 1a'!AS81/1000</f>
        <v>8.4119089999999996</v>
      </c>
      <c r="AT11" s="60">
        <f>'Table 1a'!AT81/1000</f>
        <v>9.1728167156850411</v>
      </c>
      <c r="AU11" s="60">
        <f>'Table 1a'!AU81/1000</f>
        <v>10.755346568931577</v>
      </c>
      <c r="AV11" s="60">
        <f>'Table 1a'!AV81/1000</f>
        <v>12.410679000000002</v>
      </c>
      <c r="AW11" s="60">
        <f>'Table 1a'!AW81/1000</f>
        <v>14.068823</v>
      </c>
      <c r="AX11" s="60">
        <f>'Table 1a'!AX81/1000</f>
        <v>14.698889999999999</v>
      </c>
      <c r="AY11" s="60">
        <f>'Table 1a'!AY81/1000</f>
        <v>16.122347527041317</v>
      </c>
      <c r="AZ11" s="60">
        <f>'Table 1a'!AZ81/1000</f>
        <v>17.621866000000001</v>
      </c>
      <c r="BA11" s="60">
        <f>'Table 1a'!BA81/1000</f>
        <v>18.587272009000003</v>
      </c>
      <c r="BB11" s="60">
        <f>'Table 1a'!BB81/1000</f>
        <v>19.334144725038435</v>
      </c>
      <c r="BC11" s="60">
        <f>'Table 1a'!BC81/1000</f>
        <v>21.437683100000015</v>
      </c>
      <c r="BD11" s="60">
        <f>'Table 1a'!BD81/1000</f>
        <v>23.910498331296751</v>
      </c>
      <c r="BE11" s="60">
        <f>'Table 1a'!BE81/1000</f>
        <v>24.695169227916086</v>
      </c>
      <c r="BF11" s="60">
        <f>'Table 1a'!BF81/1000</f>
        <v>24.320416560955216</v>
      </c>
      <c r="BG11" s="60">
        <f>'Table 1a'!BG81/1000</f>
        <v>16.358236688028089</v>
      </c>
      <c r="BH11" s="60">
        <f>'Table 1a'!BH81/1000</f>
        <v>17.655991089</v>
      </c>
      <c r="BI11" s="60">
        <f>'Table 1a'!BI81/1000</f>
        <v>19.149566420418999</v>
      </c>
      <c r="BJ11" s="60">
        <f>'Table 1a'!BJ81/1000</f>
        <v>18.905719964729798</v>
      </c>
      <c r="BK11" s="60">
        <f>'Table 1a'!BK81/1000</f>
        <v>20.134145588311135</v>
      </c>
      <c r="BL11" s="60">
        <f>'Table 1a'!BL81/1000</f>
        <v>22.11913800687423</v>
      </c>
      <c r="BM11" s="60">
        <f>'Table 1a'!BM81/1000</f>
        <v>23.493366511449778</v>
      </c>
      <c r="BN11" s="60">
        <f>'Table 1a'!BN81/1000</f>
        <v>24.251324629427096</v>
      </c>
      <c r="BO11" s="60">
        <f>'Table 1a'!BO81/1000</f>
        <v>24.518543630379988</v>
      </c>
      <c r="BP11" s="60">
        <f>'Table 1a'!BP81/1000</f>
        <v>25.755445607450234</v>
      </c>
      <c r="BQ11" s="60">
        <f>'Table 1a'!BQ81/1000</f>
        <v>26.300891344340588</v>
      </c>
      <c r="BR11" s="60">
        <f>'Table 1a'!BR81/1000</f>
        <v>27.925510779285048</v>
      </c>
      <c r="BS11" s="60">
        <f>'Table 1a'!BS81/1000</f>
        <v>28.799212007561117</v>
      </c>
      <c r="BT11" s="60">
        <f>'Table 1a'!BT81/1000</f>
        <v>29.033995671540161</v>
      </c>
      <c r="BU11" s="60">
        <f>'Table 1a'!BU81/1000</f>
        <v>30.481840596910011</v>
      </c>
      <c r="BV11" s="60">
        <f>'Table 1a'!BV81/1000</f>
        <v>31.175940817977654</v>
      </c>
      <c r="BW11" s="60">
        <f>'Table 1a'!BW81/1000</f>
        <v>32.204240915575504</v>
      </c>
      <c r="BX11" s="60">
        <f>'Table 1a'!BX81/1000</f>
        <v>31.254179769891103</v>
      </c>
      <c r="BY11" s="60">
        <f>'Table 1a'!BY81/1000</f>
        <v>32.500994982626082</v>
      </c>
      <c r="BZ11" s="60">
        <f>'Table 1a'!BZ81/1000</f>
        <v>44.06077030862668</v>
      </c>
      <c r="CA11" s="60">
        <f>'Table 1a'!CA81/1000</f>
        <v>52.826816983260002</v>
      </c>
      <c r="CB11" s="60">
        <f>'Table 1a'!CB81/1000</f>
        <v>47.122911995274279</v>
      </c>
      <c r="CC11" s="60">
        <f>'Table 1a'!CC81/1000</f>
        <v>50.988094565239564</v>
      </c>
      <c r="CD11" s="60">
        <f>'Table 1a'!CD81/1000</f>
        <v>54.890658859691492</v>
      </c>
      <c r="CE11" s="60">
        <f>'Table 1a'!CE81/1000</f>
        <v>58.862715064073413</v>
      </c>
      <c r="CF11" s="60">
        <f>'Table 1a'!CF81/1000</f>
        <v>62.584692820447707</v>
      </c>
      <c r="CG11" s="61">
        <f>'Table 1a'!CG81/1000</f>
        <v>66.768815717556862</v>
      </c>
    </row>
    <row r="12" spans="1:85" x14ac:dyDescent="0.35">
      <c r="B12" s="107" t="s">
        <v>260</v>
      </c>
      <c r="D12" s="68">
        <f t="shared" ref="D12:AI12" si="0">SUM(D9:D11)</f>
        <v>0.47130000000000005</v>
      </c>
      <c r="E12" s="68">
        <f t="shared" si="0"/>
        <v>0.5978</v>
      </c>
      <c r="F12" s="68">
        <f t="shared" si="0"/>
        <v>0.61050000000000004</v>
      </c>
      <c r="G12" s="68">
        <f t="shared" si="0"/>
        <v>0.6421</v>
      </c>
      <c r="H12" s="68">
        <f t="shared" si="0"/>
        <v>0.77520000000000011</v>
      </c>
      <c r="I12" s="68">
        <f t="shared" si="0"/>
        <v>0.81669999999999998</v>
      </c>
      <c r="J12" s="68">
        <f t="shared" si="0"/>
        <v>0.83920000000000006</v>
      </c>
      <c r="K12" s="68">
        <f t="shared" si="0"/>
        <v>0.94230000000000003</v>
      </c>
      <c r="L12" s="68">
        <f t="shared" si="0"/>
        <v>0.98079999999999989</v>
      </c>
      <c r="M12" s="68">
        <f t="shared" si="0"/>
        <v>1.0510999999999999</v>
      </c>
      <c r="N12" s="68">
        <f t="shared" si="0"/>
        <v>1.2869999999999999</v>
      </c>
      <c r="O12" s="68">
        <f t="shared" si="0"/>
        <v>1.3504</v>
      </c>
      <c r="P12" s="68">
        <f t="shared" si="0"/>
        <v>1.3897999999999999</v>
      </c>
      <c r="Q12" s="68">
        <f t="shared" si="0"/>
        <v>1.5530999999999999</v>
      </c>
      <c r="R12" s="68">
        <f t="shared" si="0"/>
        <v>1.6457999999999999</v>
      </c>
      <c r="S12" s="68">
        <f t="shared" si="0"/>
        <v>1.8905999999999996</v>
      </c>
      <c r="T12" s="68">
        <f t="shared" si="0"/>
        <v>1.9621000000000002</v>
      </c>
      <c r="U12" s="68">
        <f t="shared" si="0"/>
        <v>2.3224</v>
      </c>
      <c r="V12" s="68">
        <f t="shared" si="0"/>
        <v>2.4564999999999997</v>
      </c>
      <c r="W12" s="68">
        <f t="shared" si="0"/>
        <v>2.7896000000000001</v>
      </c>
      <c r="X12" s="68">
        <f t="shared" si="0"/>
        <v>3.1722000000000001</v>
      </c>
      <c r="Y12" s="68">
        <f t="shared" si="0"/>
        <v>3.3921000000000001</v>
      </c>
      <c r="Z12" s="68">
        <f t="shared" si="0"/>
        <v>3.6364999999999998</v>
      </c>
      <c r="AA12" s="68">
        <f t="shared" si="0"/>
        <v>4.2298</v>
      </c>
      <c r="AB12" s="68">
        <f t="shared" si="0"/>
        <v>4.8976999999999986</v>
      </c>
      <c r="AC12" s="68">
        <f t="shared" si="0"/>
        <v>5.5049989999999998</v>
      </c>
      <c r="AD12" s="68">
        <f t="shared" si="0"/>
        <v>6.9017270000000002</v>
      </c>
      <c r="AE12" s="68">
        <f t="shared" si="0"/>
        <v>9.3375790000000016</v>
      </c>
      <c r="AF12" s="68">
        <f t="shared" si="0"/>
        <v>11.114196000000002</v>
      </c>
      <c r="AG12" s="68">
        <f t="shared" si="0"/>
        <v>13.36712</v>
      </c>
      <c r="AH12" s="68">
        <f t="shared" si="0"/>
        <v>15.873000000000001</v>
      </c>
      <c r="AI12" s="68">
        <f t="shared" si="0"/>
        <v>18.777059999999999</v>
      </c>
      <c r="AJ12" s="68">
        <f t="shared" ref="AJ12:BO12" si="1">SUM(AJ9:AJ11)</f>
        <v>22.658060000000003</v>
      </c>
      <c r="AK12" s="68">
        <f t="shared" si="1"/>
        <v>27.698309999999999</v>
      </c>
      <c r="AL12" s="68">
        <f t="shared" si="1"/>
        <v>31.628060000000005</v>
      </c>
      <c r="AM12" s="68">
        <f t="shared" si="1"/>
        <v>35.332059999999998</v>
      </c>
      <c r="AN12" s="68">
        <f t="shared" si="1"/>
        <v>38.251060000000003</v>
      </c>
      <c r="AO12" s="68">
        <f t="shared" si="1"/>
        <v>41.768059999999998</v>
      </c>
      <c r="AP12" s="68">
        <f t="shared" si="1"/>
        <v>44.917658000000003</v>
      </c>
      <c r="AQ12" s="68">
        <f t="shared" si="1"/>
        <v>46.700744</v>
      </c>
      <c r="AR12" s="68">
        <f t="shared" si="1"/>
        <v>47.317750509999996</v>
      </c>
      <c r="AS12" s="68">
        <f t="shared" si="1"/>
        <v>50.314249481000004</v>
      </c>
      <c r="AT12" s="68">
        <f t="shared" si="1"/>
        <v>56.478799715685042</v>
      </c>
      <c r="AU12" s="68">
        <f t="shared" si="1"/>
        <v>66.302888468443314</v>
      </c>
      <c r="AV12" s="68">
        <f t="shared" si="1"/>
        <v>75.257452000000001</v>
      </c>
      <c r="AW12" s="68">
        <f t="shared" si="1"/>
        <v>82.437566000000004</v>
      </c>
      <c r="AX12" s="68">
        <f t="shared" si="1"/>
        <v>84.862667213999998</v>
      </c>
      <c r="AY12" s="68">
        <f t="shared" si="1"/>
        <v>88.710819153041314</v>
      </c>
      <c r="AZ12" s="68">
        <f t="shared" si="1"/>
        <v>92.217949757</v>
      </c>
      <c r="BA12" s="68">
        <f t="shared" si="1"/>
        <v>93.347393756999992</v>
      </c>
      <c r="BB12" s="68">
        <f t="shared" si="1"/>
        <v>95.565317560038437</v>
      </c>
      <c r="BC12" s="68">
        <f t="shared" si="1"/>
        <v>99.048585242467709</v>
      </c>
      <c r="BD12" s="68">
        <f t="shared" si="1"/>
        <v>101.37384078511492</v>
      </c>
      <c r="BE12" s="68">
        <f t="shared" si="1"/>
        <v>106.70685189487553</v>
      </c>
      <c r="BF12" s="68">
        <f t="shared" si="1"/>
        <v>110.30229898003748</v>
      </c>
      <c r="BG12" s="68">
        <f t="shared" si="1"/>
        <v>105.79062308501705</v>
      </c>
      <c r="BH12" s="68">
        <f t="shared" si="1"/>
        <v>111.09255313748041</v>
      </c>
      <c r="BI12" s="68">
        <f t="shared" si="1"/>
        <v>115.78115564274367</v>
      </c>
      <c r="BJ12" s="68">
        <f t="shared" si="1"/>
        <v>119.20717254344038</v>
      </c>
      <c r="BK12" s="68">
        <f t="shared" si="1"/>
        <v>126.24220586285739</v>
      </c>
      <c r="BL12" s="68">
        <f t="shared" si="1"/>
        <v>135.75716542445363</v>
      </c>
      <c r="BM12" s="68">
        <f t="shared" si="1"/>
        <v>148.00400969052214</v>
      </c>
      <c r="BN12" s="68">
        <f t="shared" si="1"/>
        <v>153.36155516980355</v>
      </c>
      <c r="BO12" s="68">
        <f t="shared" si="1"/>
        <v>158.96044687856627</v>
      </c>
      <c r="BP12" s="68">
        <f t="shared" ref="BP12:CG12" si="2">SUM(BP9:BP11)</f>
        <v>166.55267893256195</v>
      </c>
      <c r="BQ12" s="68">
        <f t="shared" si="2"/>
        <v>164.13218598876674</v>
      </c>
      <c r="BR12" s="68">
        <f t="shared" si="2"/>
        <v>168.28645552187507</v>
      </c>
      <c r="BS12" s="68">
        <f t="shared" si="2"/>
        <v>171.79981979992112</v>
      </c>
      <c r="BT12" s="68">
        <f t="shared" si="2"/>
        <v>173.82643310979012</v>
      </c>
      <c r="BU12" s="68">
        <f t="shared" si="2"/>
        <v>178.04248701483769</v>
      </c>
      <c r="BV12" s="68">
        <f t="shared" si="2"/>
        <v>183.72611184796605</v>
      </c>
      <c r="BW12" s="68">
        <f t="shared" si="2"/>
        <v>192.42066944219195</v>
      </c>
      <c r="BX12" s="68">
        <f t="shared" si="2"/>
        <v>213.18557192437197</v>
      </c>
      <c r="BY12" s="68">
        <f t="shared" si="2"/>
        <v>216.14842769144531</v>
      </c>
      <c r="BZ12" s="68">
        <f t="shared" si="2"/>
        <v>234.10043558150261</v>
      </c>
      <c r="CA12" s="68">
        <f t="shared" si="2"/>
        <v>267.30439536023897</v>
      </c>
      <c r="CB12" s="68">
        <f t="shared" si="2"/>
        <v>287.94888435661306</v>
      </c>
      <c r="CC12" s="68">
        <f t="shared" si="2"/>
        <v>304.00973643017471</v>
      </c>
      <c r="CD12" s="68">
        <f t="shared" si="2"/>
        <v>316.61335006550416</v>
      </c>
      <c r="CE12" s="68">
        <f t="shared" si="2"/>
        <v>325.24528733551938</v>
      </c>
      <c r="CF12" s="68">
        <f t="shared" si="2"/>
        <v>336.82601134076936</v>
      </c>
      <c r="CG12" s="118">
        <f t="shared" si="2"/>
        <v>352.64861267909055</v>
      </c>
    </row>
    <row r="13" spans="1:85" ht="51" customHeight="1" x14ac:dyDescent="0.35">
      <c r="B13" s="55" t="s">
        <v>343</v>
      </c>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1"/>
    </row>
    <row r="14" spans="1:85" x14ac:dyDescent="0.35">
      <c r="B14" s="62" t="s">
        <v>338</v>
      </c>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3">
        <f>'Table 2a'!AH18/1000</f>
        <v>3.8212009057648627E-2</v>
      </c>
      <c r="AI14" s="63">
        <f>'Table 2a'!AI18/1000</f>
        <v>4.5189829137708332E-2</v>
      </c>
      <c r="AJ14" s="63">
        <f>'Table 2a'!AJ18/1000</f>
        <v>5.3999241405613699E-2</v>
      </c>
      <c r="AK14" s="63">
        <f>'Table 2a'!AK18/1000</f>
        <v>6.2342414539001766E-2</v>
      </c>
      <c r="AL14" s="63">
        <f>'Table 2a'!AL18/1000</f>
        <v>7.185954155132003E-2</v>
      </c>
      <c r="AM14" s="63">
        <f>'Table 2a'!AM18/1000</f>
        <v>7.86472729167699E-2</v>
      </c>
      <c r="AN14" s="63">
        <f>'Table 2a'!AN18/1000</f>
        <v>8.4034886228206235E-2</v>
      </c>
      <c r="AO14" s="63">
        <f>'Table 2a'!AO18/1000</f>
        <v>9.3675937329378026E-2</v>
      </c>
      <c r="AP14" s="63">
        <f>'Table 2a'!AP18/1000</f>
        <v>0.10099402633497175</v>
      </c>
      <c r="AQ14" s="63">
        <f>'Table 2a'!AQ18/1000</f>
        <v>0.11138888622317154</v>
      </c>
      <c r="AR14" s="63">
        <f>'Table 2a'!AR18/1000</f>
        <v>0.11974097445514689</v>
      </c>
      <c r="AS14" s="63">
        <f>'Table 2a'!AS18/1000</f>
        <v>0.13007975711499967</v>
      </c>
      <c r="AT14" s="63">
        <f>'Table 2a'!AT18/1000</f>
        <v>0.15129442329670836</v>
      </c>
      <c r="AU14" s="63">
        <f>'Table 2a'!AU18/1000</f>
        <v>0.18310452084153347</v>
      </c>
      <c r="AV14" s="63">
        <f>'Table 2a'!AV18/1000</f>
        <v>0.23344177379818212</v>
      </c>
      <c r="AW14" s="63">
        <f>'Table 2a'!AW18/1000</f>
        <v>0.32523502588180236</v>
      </c>
      <c r="AX14" s="63">
        <f>'Table 2a'!AX18/1000</f>
        <v>0.36515245224968751</v>
      </c>
      <c r="AY14" s="63">
        <f>'Table 2a'!AY18/1000</f>
        <v>0.43739160512525266</v>
      </c>
      <c r="AZ14" s="63">
        <f>'Table 2a'!AZ18/1000</f>
        <v>0.44327124191823353</v>
      </c>
      <c r="BA14" s="63">
        <f>'Table 2a'!BA18/1000</f>
        <v>0.4886237591892677</v>
      </c>
      <c r="BB14" s="63">
        <f>'Table 2a'!BB18/1000</f>
        <v>0.52858293270579093</v>
      </c>
      <c r="BC14" s="63">
        <f>'Table 2a'!BC18/1000</f>
        <v>0.56642950568822015</v>
      </c>
      <c r="BD14" s="63">
        <f>'Table 2a'!BD18/1000</f>
        <v>0.66776598548293808</v>
      </c>
      <c r="BE14" s="63">
        <f>'Table 2a'!BE18/1000</f>
        <v>0.68014794552251256</v>
      </c>
      <c r="BF14" s="63">
        <f>'Table 2a'!BF18/1000</f>
        <v>0.76279799999999887</v>
      </c>
      <c r="BG14" s="63">
        <f>'Table 2a'!BG18/1000</f>
        <v>0.79402521823565664</v>
      </c>
      <c r="BH14" s="63">
        <f>'Table 2a'!BH18/1000</f>
        <v>0.84255900000000061</v>
      </c>
      <c r="BI14" s="63">
        <f>'Table 2a'!BI18/1000</f>
        <v>0.92426479697783859</v>
      </c>
      <c r="BJ14" s="63">
        <f>'Table 2a'!BJ18/1000</f>
        <v>0.97307987379439642</v>
      </c>
      <c r="BK14" s="63">
        <f>'Table 2a'!BK18/1000</f>
        <v>1.040024715870719</v>
      </c>
      <c r="BL14" s="63">
        <f>'Table 2a'!BL18/1000</f>
        <v>1.1059393085337212</v>
      </c>
      <c r="BM14" s="63">
        <f>'Table 2a'!BM18/1000</f>
        <v>1.1923924182195147</v>
      </c>
      <c r="BN14" s="63">
        <f>'Table 2a'!BN18/1000</f>
        <v>1.2202959423261623</v>
      </c>
      <c r="BO14" s="63">
        <f>'Table 2a'!BO18/1000</f>
        <v>1.3147165739259212</v>
      </c>
      <c r="BP14" s="63">
        <f>'Table 2a'!BP18/1000</f>
        <v>1.3906353122046253</v>
      </c>
      <c r="BQ14" s="63">
        <f>'Table 2a'!BQ18/1000</f>
        <v>1.4633916564663692</v>
      </c>
      <c r="BR14" s="63">
        <f>'Table 2a'!BR18/1000</f>
        <v>1.7174043496814249</v>
      </c>
      <c r="BS14" s="63">
        <f>'Table 2a'!BS18/1000</f>
        <v>1.8349490892979174</v>
      </c>
      <c r="BT14" s="63">
        <f>'Table 2a'!BT18/1000</f>
        <v>1.8972120008984343</v>
      </c>
      <c r="BU14" s="63">
        <f>'Table 2a'!BU18/1000</f>
        <v>1.9654420231168197</v>
      </c>
      <c r="BV14" s="63">
        <f>'Table 2a'!BV18/1000</f>
        <v>2.1143233711450695</v>
      </c>
      <c r="BW14" s="63">
        <f>'Table 2a'!BW18/1000</f>
        <v>2.2994628969686604</v>
      </c>
      <c r="BX14" s="63">
        <f>'Table 2a'!BX18/1000</f>
        <v>2.2468879234657497</v>
      </c>
      <c r="BY14" s="63">
        <f>'Table 2a'!BY18/1000</f>
        <v>2.4443266288497236</v>
      </c>
      <c r="BZ14" s="63">
        <f>'Table 2a'!BZ18/1000</f>
        <v>2.9683240256588204</v>
      </c>
      <c r="CA14" s="63">
        <f>'Table 2a'!CA18/1000</f>
        <v>3.7951564340363984</v>
      </c>
      <c r="CB14" s="63">
        <f>'Table 2a'!CB18/1000</f>
        <v>4.4385809171469246</v>
      </c>
      <c r="CC14" s="63">
        <f>'Table 2a'!CC18/1000</f>
        <v>5.0297371828757376</v>
      </c>
      <c r="CD14" s="63">
        <f>'Table 2a'!CD18/1000</f>
        <v>5.619944453393698</v>
      </c>
      <c r="CE14" s="63">
        <f>'Table 2a'!CE18/1000</f>
        <v>6.1817403774536848</v>
      </c>
      <c r="CF14" s="63">
        <f>'Table 2a'!CF18/1000</f>
        <v>6.6907503055926547</v>
      </c>
      <c r="CG14" s="65">
        <f>'Table 2a'!CG18/1000</f>
        <v>7.1852334073716539</v>
      </c>
    </row>
    <row r="15" spans="1:85" x14ac:dyDescent="0.35">
      <c r="B15" s="62" t="s">
        <v>339</v>
      </c>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3">
        <f>'Table 2a'!AH78/1000</f>
        <v>4.0872273647098112</v>
      </c>
      <c r="AI15" s="63">
        <f>'Table 2a'!AI78/1000</f>
        <v>4.4339729056964119</v>
      </c>
      <c r="AJ15" s="63">
        <f>'Table 2a'!AJ78/1000</f>
        <v>5.8044348053450809</v>
      </c>
      <c r="AK15" s="63">
        <f>'Table 2a'!AK78/1000</f>
        <v>7.6697643336848849</v>
      </c>
      <c r="AL15" s="63">
        <f>'Table 2a'!AL78/1000</f>
        <v>9.0884149574401771</v>
      </c>
      <c r="AM15" s="63">
        <f>'Table 2a'!AM78/1000</f>
        <v>10.708548004269627</v>
      </c>
      <c r="AN15" s="63">
        <f>'Table 2a'!AN78/1000</f>
        <v>11.886313985398557</v>
      </c>
      <c r="AO15" s="63">
        <f>'Table 2a'!AO78/1000</f>
        <v>13.017019488817986</v>
      </c>
      <c r="AP15" s="63">
        <f>'Table 2a'!AP78/1000</f>
        <v>14.194694757319626</v>
      </c>
      <c r="AQ15" s="63">
        <f>'Table 2a'!AQ78/1000</f>
        <v>14.367511717459035</v>
      </c>
      <c r="AR15" s="63">
        <f>'Table 2a'!AR78/1000</f>
        <v>13.821885689247209</v>
      </c>
      <c r="AS15" s="63">
        <f>'Table 2a'!AS78/1000</f>
        <v>14.05693518393573</v>
      </c>
      <c r="AT15" s="63">
        <f>'Table 2a'!AT78/1000</f>
        <v>16.319359410054382</v>
      </c>
      <c r="AU15" s="63">
        <f>'Table 2a'!AU78/1000</f>
        <v>21.223094072210827</v>
      </c>
      <c r="AV15" s="63">
        <f>'Table 2a'!AV78/1000</f>
        <v>25.238697901374167</v>
      </c>
      <c r="AW15" s="63">
        <f>'Table 2a'!AW78/1000</f>
        <v>28.282290239862771</v>
      </c>
      <c r="AX15" s="63">
        <f>'Table 2a'!AX78/1000</f>
        <v>29.274234871308582</v>
      </c>
      <c r="AY15" s="63">
        <f>'Table 2a'!AY78/1000</f>
        <v>30.689238521149569</v>
      </c>
      <c r="AZ15" s="63">
        <f>'Table 2a'!AZ78/1000</f>
        <v>31.142787199387289</v>
      </c>
      <c r="BA15" s="63">
        <f>'Table 2a'!BA78/1000</f>
        <v>30.118971854383787</v>
      </c>
      <c r="BB15" s="63">
        <f>'Table 2a'!BB78/1000</f>
        <v>29.936464944798306</v>
      </c>
      <c r="BC15" s="63">
        <f>'Table 2a'!BC78/1000</f>
        <v>29.598920484797166</v>
      </c>
      <c r="BD15" s="63">
        <f>'Table 2a'!BD78/1000</f>
        <v>29.680475521105301</v>
      </c>
      <c r="BE15" s="63">
        <f>'Table 2a'!BE78/1000</f>
        <v>30.37090463706021</v>
      </c>
      <c r="BF15" s="63">
        <f>'Table 2a'!BF78/1000</f>
        <v>31.767564711638769</v>
      </c>
      <c r="BG15" s="63">
        <f>'Table 2a'!BG78/1000</f>
        <v>32.949344465398681</v>
      </c>
      <c r="BH15" s="63">
        <f>'Table 2a'!BH78/1000</f>
        <v>33.970896257800078</v>
      </c>
      <c r="BI15" s="63">
        <f>'Table 2a'!BI78/1000</f>
        <v>34.999728367404188</v>
      </c>
      <c r="BJ15" s="63">
        <f>'Table 2a'!BJ78/1000</f>
        <v>36.307526404963731</v>
      </c>
      <c r="BK15" s="63">
        <f>'Table 2a'!BK78/1000</f>
        <v>38.263329337690422</v>
      </c>
      <c r="BL15" s="63">
        <f>'Table 2a'!BL78/1000</f>
        <v>40.742530283141413</v>
      </c>
      <c r="BM15" s="63">
        <f>'Table 2a'!BM78/1000</f>
        <v>46.870899391809679</v>
      </c>
      <c r="BN15" s="63">
        <f>'Table 2a'!BN78/1000</f>
        <v>48.524116056627939</v>
      </c>
      <c r="BO15" s="63">
        <f>'Table 2a'!BO78/1000</f>
        <v>50.302962045437845</v>
      </c>
      <c r="BP15" s="63">
        <f>'Table 2a'!BP78/1000</f>
        <v>52.228012503016231</v>
      </c>
      <c r="BQ15" s="63">
        <f>'Table 2a'!BQ78/1000</f>
        <v>51.810043229267251</v>
      </c>
      <c r="BR15" s="63">
        <f>'Table 2a'!BR78/1000</f>
        <v>52.335772181534225</v>
      </c>
      <c r="BS15" s="63">
        <f>'Table 2a'!BS78/1000</f>
        <v>53.667588511951834</v>
      </c>
      <c r="BT15" s="63">
        <f>'Table 2a'!BT78/1000</f>
        <v>54.136323855979271</v>
      </c>
      <c r="BU15" s="63">
        <f>'Table 2a'!BU78/1000</f>
        <v>56.668715304431998</v>
      </c>
      <c r="BV15" s="63">
        <f>'Table 2a'!BV78/1000</f>
        <v>59.980619361849207</v>
      </c>
      <c r="BW15" s="63">
        <f>'Table 2a'!BW78/1000</f>
        <v>66.277641680185766</v>
      </c>
      <c r="BX15" s="63">
        <f>'Table 2a'!BX78/1000</f>
        <v>85.213627756849633</v>
      </c>
      <c r="BY15" s="63">
        <f>'Table 2a'!BY78/1000</f>
        <v>86.04606756928878</v>
      </c>
      <c r="BZ15" s="63">
        <f>'Table 2a'!BZ78/1000</f>
        <v>92.194237068734594</v>
      </c>
      <c r="CA15" s="63">
        <f>'Table 2a'!CA78/1000</f>
        <v>107.88250676530437</v>
      </c>
      <c r="CB15" s="63">
        <f>'Table 2a'!CB78/1000</f>
        <v>117.60511641557085</v>
      </c>
      <c r="CC15" s="63">
        <f>'Table 2a'!CC78/1000</f>
        <v>124.18053885698885</v>
      </c>
      <c r="CD15" s="63">
        <f>'Table 2a'!CD78/1000</f>
        <v>128.64141847437301</v>
      </c>
      <c r="CE15" s="63">
        <f>'Table 2a'!CE78/1000</f>
        <v>133.49913878393338</v>
      </c>
      <c r="CF15" s="63">
        <f>'Table 2a'!CF78/1000</f>
        <v>138.532283951186</v>
      </c>
      <c r="CG15" s="65">
        <f>'Table 2a'!CG78/1000</f>
        <v>143.68181862737012</v>
      </c>
    </row>
    <row r="16" spans="1:85" x14ac:dyDescent="0.35">
      <c r="B16" s="62" t="s">
        <v>325</v>
      </c>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3">
        <f>'Table 2a'!AH129/1000</f>
        <v>8.9100543624361954</v>
      </c>
      <c r="AI16" s="63">
        <f>'Table 2a'!AI129/1000</f>
        <v>10.30681680916588</v>
      </c>
      <c r="AJ16" s="63">
        <f>'Table 2a'!AJ129/1000</f>
        <v>12.313740307095463</v>
      </c>
      <c r="AK16" s="63">
        <f>'Table 2a'!AK129/1000</f>
        <v>14.493238721276105</v>
      </c>
      <c r="AL16" s="63">
        <f>'Table 2a'!AL129/1000</f>
        <v>16.239318895258503</v>
      </c>
      <c r="AM16" s="63">
        <f>'Table 2a'!AM129/1000</f>
        <v>17.595902157313606</v>
      </c>
      <c r="AN16" s="63">
        <f>'Table 2a'!AN129/1000</f>
        <v>18.637940530623233</v>
      </c>
      <c r="AO16" s="63">
        <f>'Table 2a'!AO129/1000</f>
        <v>20.344244861138339</v>
      </c>
      <c r="AP16" s="63">
        <f>'Table 2a'!AP129/1000</f>
        <v>21.827393655278737</v>
      </c>
      <c r="AQ16" s="63">
        <f>'Table 2a'!AQ129/1000</f>
        <v>23.018209763317806</v>
      </c>
      <c r="AR16" s="63">
        <f>'Table 2a'!AR129/1000</f>
        <v>24.111016892964305</v>
      </c>
      <c r="AS16" s="63">
        <f>'Table 2a'!AS129/1000</f>
        <v>26.101131256615957</v>
      </c>
      <c r="AT16" s="63">
        <f>'Table 2a'!AT129/1000</f>
        <v>28.882238575136881</v>
      </c>
      <c r="AU16" s="63">
        <f>'Table 2a'!AU129/1000</f>
        <v>32.769179029366185</v>
      </c>
      <c r="AV16" s="63">
        <f>'Table 2a'!AV129/1000</f>
        <v>35.520090726400312</v>
      </c>
      <c r="AW16" s="63">
        <f>'Table 2a'!AW129/1000</f>
        <v>38.027385195152178</v>
      </c>
      <c r="AX16" s="63">
        <f>'Table 2a'!AX129/1000</f>
        <v>39.174223848013305</v>
      </c>
      <c r="AY16" s="63">
        <f>'Table 2a'!AY129/1000</f>
        <v>41.009677420196041</v>
      </c>
      <c r="AZ16" s="63">
        <f>'Table 2a'!AZ129/1000</f>
        <v>43.344847705346645</v>
      </c>
      <c r="BA16" s="63">
        <f>'Table 2a'!BA129/1000</f>
        <v>45.296793622831608</v>
      </c>
      <c r="BB16" s="63">
        <f>'Table 2a'!BB129/1000</f>
        <v>47.433782529303187</v>
      </c>
      <c r="BC16" s="63">
        <f>'Table 2a'!BC129/1000</f>
        <v>50.591433705644626</v>
      </c>
      <c r="BD16" s="63">
        <f>'Table 2a'!BD129/1000</f>
        <v>53.270351131481974</v>
      </c>
      <c r="BE16" s="63">
        <f>'Table 2a'!BE129/1000</f>
        <v>57.415151294864764</v>
      </c>
      <c r="BF16" s="63">
        <f>'Table 2a'!BF129/1000</f>
        <v>60.917041156778012</v>
      </c>
      <c r="BG16" s="63">
        <f>'Table 2a'!BG129/1000</f>
        <v>64.096181623095063</v>
      </c>
      <c r="BH16" s="63">
        <f>'Table 2a'!BH129/1000</f>
        <v>68.865767916761982</v>
      </c>
      <c r="BI16" s="63">
        <f>'Table 2a'!BI129/1000</f>
        <v>73.072376338061602</v>
      </c>
      <c r="BJ16" s="63">
        <f>'Table 2a'!BJ129/1000</f>
        <v>75.435472948720388</v>
      </c>
      <c r="BK16" s="63">
        <f>'Table 2a'!BK129/1000</f>
        <v>80.664915636812808</v>
      </c>
      <c r="BL16" s="63">
        <f>'Table 2a'!BL129/1000</f>
        <v>87.690903575046477</v>
      </c>
      <c r="BM16" s="63">
        <f>'Table 2a'!BM129/1000</f>
        <v>93.817217961027325</v>
      </c>
      <c r="BN16" s="63">
        <f>'Table 2a'!BN129/1000</f>
        <v>97.481017197801009</v>
      </c>
      <c r="BO16" s="63">
        <f>'Table 2a'!BO129/1000</f>
        <v>101.38614626106553</v>
      </c>
      <c r="BP16" s="63">
        <f>'Table 2a'!BP129/1000</f>
        <v>107.13380979268361</v>
      </c>
      <c r="BQ16" s="63">
        <f>'Table 2a'!BQ129/1000</f>
        <v>110.08018108297058</v>
      </c>
      <c r="BR16" s="63">
        <f>'Table 2a'!BR129/1000</f>
        <v>113.50184827687684</v>
      </c>
      <c r="BS16" s="63">
        <f>'Table 2a'!BS129/1000</f>
        <v>115.595307614459</v>
      </c>
      <c r="BT16" s="63">
        <f>'Table 2a'!BT129/1000</f>
        <v>117.10617188378923</v>
      </c>
      <c r="BU16" s="63">
        <f>'Table 2a'!BU129/1000</f>
        <v>118.71096898566957</v>
      </c>
      <c r="BV16" s="63">
        <f>'Table 2a'!BV129/1000</f>
        <v>121.13048772844834</v>
      </c>
      <c r="BW16" s="63">
        <f>'Table 2a'!BW129/1000</f>
        <v>123.57286051734459</v>
      </c>
      <c r="BX16" s="63">
        <f>'Table 2a'!BX129/1000</f>
        <v>125.7142785618914</v>
      </c>
      <c r="BY16" s="63">
        <f>'Table 2a'!BY129/1000</f>
        <v>127.65148344942166</v>
      </c>
      <c r="BZ16" s="63">
        <f>'Table 2a'!BZ129/1000</f>
        <v>138.93395412351799</v>
      </c>
      <c r="CA16" s="63">
        <f>'Table 2a'!CA129/1000</f>
        <v>155.62446995308849</v>
      </c>
      <c r="CB16" s="63">
        <f>'Table 2a'!CB129/1000</f>
        <v>165.90409131036031</v>
      </c>
      <c r="CC16" s="63">
        <f>'Table 2a'!CC129/1000</f>
        <v>174.79946039031017</v>
      </c>
      <c r="CD16" s="63">
        <f>'Table 2a'!CD129/1000</f>
        <v>182.35198713773747</v>
      </c>
      <c r="CE16" s="63">
        <f>'Table 2a'!CE129/1000</f>
        <v>185.56440817413235</v>
      </c>
      <c r="CF16" s="63">
        <f>'Table 2a'!CF129/1000</f>
        <v>191.60297708399077</v>
      </c>
      <c r="CG16" s="65">
        <f>'Table 2a'!CG129/1000</f>
        <v>201.78156064434864</v>
      </c>
    </row>
    <row r="17" spans="2:85" ht="26.25" customHeight="1" x14ac:dyDescent="0.35">
      <c r="B17" s="107" t="s">
        <v>260</v>
      </c>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8">
        <f t="shared" ref="AH17:BM17" si="3">SUM(AH14:AH16)</f>
        <v>13.035493736203655</v>
      </c>
      <c r="AI17" s="68">
        <f t="shared" si="3"/>
        <v>14.785979544</v>
      </c>
      <c r="AJ17" s="68">
        <f t="shared" si="3"/>
        <v>18.17217435384616</v>
      </c>
      <c r="AK17" s="68">
        <f t="shared" si="3"/>
        <v>22.225345469499992</v>
      </c>
      <c r="AL17" s="68">
        <f t="shared" si="3"/>
        <v>25.399593394249997</v>
      </c>
      <c r="AM17" s="68">
        <f t="shared" si="3"/>
        <v>28.383097434500002</v>
      </c>
      <c r="AN17" s="68">
        <f t="shared" si="3"/>
        <v>30.608289402249994</v>
      </c>
      <c r="AO17" s="68">
        <f t="shared" si="3"/>
        <v>33.454940287285702</v>
      </c>
      <c r="AP17" s="68">
        <f t="shared" si="3"/>
        <v>36.123082438933338</v>
      </c>
      <c r="AQ17" s="68">
        <f t="shared" si="3"/>
        <v>37.497110367000012</v>
      </c>
      <c r="AR17" s="68">
        <f t="shared" si="3"/>
        <v>38.052643556666659</v>
      </c>
      <c r="AS17" s="68">
        <f t="shared" si="3"/>
        <v>40.288146197666691</v>
      </c>
      <c r="AT17" s="68">
        <f t="shared" si="3"/>
        <v>45.352892408487975</v>
      </c>
      <c r="AU17" s="68">
        <f t="shared" si="3"/>
        <v>54.175377622418544</v>
      </c>
      <c r="AV17" s="68">
        <f t="shared" si="3"/>
        <v>60.992230401572662</v>
      </c>
      <c r="AW17" s="68">
        <f t="shared" si="3"/>
        <v>66.634910460896748</v>
      </c>
      <c r="AX17" s="68">
        <f t="shared" si="3"/>
        <v>68.81361117157158</v>
      </c>
      <c r="AY17" s="68">
        <f t="shared" si="3"/>
        <v>72.13630754647086</v>
      </c>
      <c r="AZ17" s="68">
        <f t="shared" si="3"/>
        <v>74.930906146652163</v>
      </c>
      <c r="BA17" s="68">
        <f t="shared" si="3"/>
        <v>75.904389236404654</v>
      </c>
      <c r="BB17" s="68">
        <f t="shared" si="3"/>
        <v>77.898830406807292</v>
      </c>
      <c r="BC17" s="68">
        <f t="shared" si="3"/>
        <v>80.756783696130015</v>
      </c>
      <c r="BD17" s="68">
        <f t="shared" si="3"/>
        <v>83.618592638070211</v>
      </c>
      <c r="BE17" s="68">
        <f t="shared" si="3"/>
        <v>88.466203877447484</v>
      </c>
      <c r="BF17" s="68">
        <f t="shared" si="3"/>
        <v>93.447403868416785</v>
      </c>
      <c r="BG17" s="68">
        <f t="shared" si="3"/>
        <v>97.839551306729405</v>
      </c>
      <c r="BH17" s="68">
        <f t="shared" si="3"/>
        <v>103.67922317456205</v>
      </c>
      <c r="BI17" s="68">
        <f t="shared" si="3"/>
        <v>108.99636950244363</v>
      </c>
      <c r="BJ17" s="68">
        <f t="shared" si="3"/>
        <v>112.71607922747852</v>
      </c>
      <c r="BK17" s="68">
        <f t="shared" si="3"/>
        <v>119.96826969037394</v>
      </c>
      <c r="BL17" s="68">
        <f t="shared" si="3"/>
        <v>129.53937316672162</v>
      </c>
      <c r="BM17" s="68">
        <f t="shared" si="3"/>
        <v>141.88050977105652</v>
      </c>
      <c r="BN17" s="68">
        <f t="shared" ref="BN17:CG17" si="4">SUM(BN14:BN16)</f>
        <v>147.2254291967551</v>
      </c>
      <c r="BO17" s="68">
        <f t="shared" si="4"/>
        <v>153.00382488042931</v>
      </c>
      <c r="BP17" s="68">
        <f t="shared" si="4"/>
        <v>160.75245760790446</v>
      </c>
      <c r="BQ17" s="68">
        <f t="shared" si="4"/>
        <v>163.35361596870422</v>
      </c>
      <c r="BR17" s="68">
        <f t="shared" si="4"/>
        <v>167.5550248080925</v>
      </c>
      <c r="BS17" s="68">
        <f t="shared" si="4"/>
        <v>171.09784521570876</v>
      </c>
      <c r="BT17" s="68">
        <f t="shared" si="4"/>
        <v>173.13970774066695</v>
      </c>
      <c r="BU17" s="68">
        <f t="shared" si="4"/>
        <v>177.34512631321837</v>
      </c>
      <c r="BV17" s="68">
        <f t="shared" si="4"/>
        <v>183.22543046144261</v>
      </c>
      <c r="BW17" s="68">
        <f t="shared" si="4"/>
        <v>192.14996509449901</v>
      </c>
      <c r="BX17" s="68">
        <f t="shared" si="4"/>
        <v>213.17479424220679</v>
      </c>
      <c r="BY17" s="68">
        <f t="shared" si="4"/>
        <v>216.14187764756016</v>
      </c>
      <c r="BZ17" s="68">
        <f t="shared" si="4"/>
        <v>234.09651521791142</v>
      </c>
      <c r="CA17" s="68">
        <f t="shared" si="4"/>
        <v>267.30213315242929</v>
      </c>
      <c r="CB17" s="68">
        <f t="shared" si="4"/>
        <v>287.94778864307807</v>
      </c>
      <c r="CC17" s="68">
        <f t="shared" si="4"/>
        <v>304.00973643017477</v>
      </c>
      <c r="CD17" s="68">
        <f t="shared" si="4"/>
        <v>316.61335006550416</v>
      </c>
      <c r="CE17" s="68">
        <f t="shared" si="4"/>
        <v>325.24528733551938</v>
      </c>
      <c r="CF17" s="68">
        <f t="shared" si="4"/>
        <v>336.82601134076941</v>
      </c>
      <c r="CG17" s="118">
        <f t="shared" si="4"/>
        <v>352.64861267909043</v>
      </c>
    </row>
    <row r="18" spans="2:85" ht="16" thickBot="1" x14ac:dyDescent="0.4">
      <c r="B18" s="119"/>
      <c r="C18" s="119"/>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43"/>
    </row>
    <row r="19" spans="2:85" x14ac:dyDescent="0.35">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1"/>
    </row>
    <row r="20" spans="2:85" ht="31" x14ac:dyDescent="0.35">
      <c r="B20" s="55" t="s">
        <v>344</v>
      </c>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1"/>
    </row>
    <row r="21" spans="2:85" x14ac:dyDescent="0.35">
      <c r="B21" s="62" t="s">
        <v>338</v>
      </c>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v>12.960902693851102</v>
      </c>
      <c r="AI21" s="60">
        <v>16.55692322655781</v>
      </c>
      <c r="AJ21" s="60">
        <v>15.148385383491096</v>
      </c>
      <c r="AK21" s="60">
        <v>16.197569770040893</v>
      </c>
      <c r="AL21" s="60">
        <v>16.988138546499236</v>
      </c>
      <c r="AM21" s="60">
        <v>17.945088014840668</v>
      </c>
      <c r="AN21" s="60">
        <v>18.427643207188833</v>
      </c>
      <c r="AO21" s="60">
        <v>18.630650376719849</v>
      </c>
      <c r="AP21" s="60">
        <v>18.381890585225676</v>
      </c>
      <c r="AQ21" s="60">
        <v>17.841664509731274</v>
      </c>
      <c r="AR21" s="60">
        <v>16.934313956691355</v>
      </c>
      <c r="AS21" s="60">
        <v>16.113366408277951</v>
      </c>
      <c r="AT21" s="60">
        <v>15.62262559230555</v>
      </c>
      <c r="AU21" s="60">
        <v>17.344980782762182</v>
      </c>
      <c r="AV21" s="60">
        <v>19.413240413159571</v>
      </c>
      <c r="AW21" s="60">
        <v>20.655033931985997</v>
      </c>
      <c r="AX21" s="60">
        <v>20.586286497544243</v>
      </c>
      <c r="AY21" s="60">
        <v>20.716186446462029</v>
      </c>
      <c r="AZ21" s="60">
        <v>20.715060155777696</v>
      </c>
      <c r="BA21" s="60">
        <v>20.96251564153868</v>
      </c>
      <c r="BB21" s="60">
        <v>21.178632358333232</v>
      </c>
      <c r="BC21" s="60">
        <v>22.761835113169553</v>
      </c>
      <c r="BD21" s="60">
        <v>22.714328909526277</v>
      </c>
      <c r="BE21" s="60">
        <v>23.225023847840923</v>
      </c>
      <c r="BF21" s="60">
        <v>23.702276058380807</v>
      </c>
      <c r="BG21" s="60">
        <v>8.1525614149608572</v>
      </c>
      <c r="BH21" s="60">
        <v>7.0267316372299167</v>
      </c>
      <c r="BI21" s="60">
        <v>5.5740459572446204</v>
      </c>
      <c r="BJ21" s="60">
        <v>4.7420470707900364</v>
      </c>
      <c r="BK21" s="60">
        <v>4.2366161798675002</v>
      </c>
      <c r="BL21" s="60">
        <v>3.770914023968869</v>
      </c>
      <c r="BM21" s="60">
        <v>3.0058035244055548</v>
      </c>
      <c r="BN21" s="60">
        <v>2.6422591250944376</v>
      </c>
      <c r="BO21" s="60">
        <v>2.4734492334323703</v>
      </c>
      <c r="BP21" s="60">
        <v>2.3146487169409302</v>
      </c>
      <c r="BQ21" s="60">
        <v>2.2073301320935657</v>
      </c>
      <c r="BR21" s="60">
        <v>2.4491145976668189</v>
      </c>
      <c r="BS21" s="60">
        <v>2.535282191756401</v>
      </c>
      <c r="BT21" s="60">
        <v>2.5326392124116959</v>
      </c>
      <c r="BU21" s="60">
        <v>2.5592580966198151</v>
      </c>
      <c r="BV21" s="60">
        <v>2.6799154704564727</v>
      </c>
      <c r="BW21" s="60">
        <v>2.8253093430778442</v>
      </c>
      <c r="BX21" s="60">
        <v>2.6126316189917835</v>
      </c>
      <c r="BY21" s="60">
        <v>2.852889994463343</v>
      </c>
      <c r="BZ21" s="60">
        <v>3.2295754700413273</v>
      </c>
      <c r="CA21" s="60">
        <v>3.8875946541345745</v>
      </c>
      <c r="CB21" s="60">
        <v>4.4399047212450391</v>
      </c>
      <c r="CC21" s="60">
        <v>4.9125258959808953</v>
      </c>
      <c r="CD21" s="60">
        <v>5.3828888914884958</v>
      </c>
      <c r="CE21" s="60">
        <v>5.8073007735479001</v>
      </c>
      <c r="CF21" s="60">
        <v>6.1640008024253907</v>
      </c>
      <c r="CG21" s="61">
        <v>6.4915155581881701</v>
      </c>
    </row>
    <row r="22" spans="2:85" x14ac:dyDescent="0.35">
      <c r="B22" s="62" t="s">
        <v>339</v>
      </c>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v>26.586146777860705</v>
      </c>
      <c r="AI22" s="60">
        <v>24.937695480989841</v>
      </c>
      <c r="AJ22" s="60">
        <v>27.334189748201641</v>
      </c>
      <c r="AK22" s="60">
        <v>32.741264167120953</v>
      </c>
      <c r="AL22" s="60">
        <v>36.109305977420277</v>
      </c>
      <c r="AM22" s="60">
        <v>40.498222864397775</v>
      </c>
      <c r="AN22" s="60">
        <v>42.407686073462976</v>
      </c>
      <c r="AO22" s="60">
        <v>44.032234762289995</v>
      </c>
      <c r="AP22" s="60">
        <v>46.217304021967294</v>
      </c>
      <c r="AQ22" s="60">
        <v>44.358900854779584</v>
      </c>
      <c r="AR22" s="60">
        <v>39.748736953000389</v>
      </c>
      <c r="AS22" s="60">
        <v>37.857052676392115</v>
      </c>
      <c r="AT22" s="60">
        <v>40.684654542947925</v>
      </c>
      <c r="AU22" s="60">
        <v>48.703522193686815</v>
      </c>
      <c r="AV22" s="60">
        <v>56.839900651336499</v>
      </c>
      <c r="AW22" s="60">
        <v>62.056153299022846</v>
      </c>
      <c r="AX22" s="60">
        <v>63.491363212106222</v>
      </c>
      <c r="AY22" s="60">
        <v>64.867487737430508</v>
      </c>
      <c r="AZ22" s="60">
        <v>64.126293414019827</v>
      </c>
      <c r="BA22" s="60">
        <v>62.572391634149511</v>
      </c>
      <c r="BB22" s="60">
        <v>61.54858524293553</v>
      </c>
      <c r="BC22" s="60">
        <v>59.551522959454154</v>
      </c>
      <c r="BD22" s="60">
        <v>57.288283090223025</v>
      </c>
      <c r="BE22" s="60">
        <v>57.472434314231236</v>
      </c>
      <c r="BF22" s="60">
        <v>57.835548579851</v>
      </c>
      <c r="BG22" s="60">
        <v>58.780434555947402</v>
      </c>
      <c r="BH22" s="60">
        <v>58.837365016923791</v>
      </c>
      <c r="BI22" s="60">
        <v>59.248536845855071</v>
      </c>
      <c r="BJ22" s="60">
        <v>59.749359729513273</v>
      </c>
      <c r="BK22" s="60">
        <v>61.383834741058685</v>
      </c>
      <c r="BL22" s="60">
        <v>63.025695527518124</v>
      </c>
      <c r="BM22" s="60">
        <v>71.651345637954691</v>
      </c>
      <c r="BN22" s="60">
        <v>72.953212870155099</v>
      </c>
      <c r="BO22" s="60">
        <v>74.23286912233273</v>
      </c>
      <c r="BP22" s="60">
        <v>75.650777429750576</v>
      </c>
      <c r="BQ22" s="60">
        <v>69.92187726617783</v>
      </c>
      <c r="BR22" s="60">
        <v>69.778757167423606</v>
      </c>
      <c r="BS22" s="60">
        <v>71.044452917865172</v>
      </c>
      <c r="BT22" s="60">
        <v>70.082156937107882</v>
      </c>
      <c r="BU22" s="60">
        <v>72.22423799074798</v>
      </c>
      <c r="BV22" s="60">
        <v>74.868483258479912</v>
      </c>
      <c r="BW22" s="60">
        <v>80.813613965829134</v>
      </c>
      <c r="BX22" s="60">
        <v>98.611511683250384</v>
      </c>
      <c r="BY22" s="60">
        <v>100.16006434033311</v>
      </c>
      <c r="BZ22" s="60">
        <v>100.17623301544393</v>
      </c>
      <c r="CA22" s="60">
        <v>110.44435605644345</v>
      </c>
      <c r="CB22" s="60">
        <v>117.60511641557085</v>
      </c>
      <c r="CC22" s="60">
        <v>121.28667775898199</v>
      </c>
      <c r="CD22" s="60">
        <v>123.21517912385599</v>
      </c>
      <c r="CE22" s="60">
        <v>125.41284566972632</v>
      </c>
      <c r="CF22" s="60">
        <v>127.62591195835913</v>
      </c>
      <c r="CG22" s="61">
        <v>129.80966771259401</v>
      </c>
    </row>
    <row r="23" spans="2:85" x14ac:dyDescent="0.35">
      <c r="B23" s="62" t="s">
        <v>325</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v>56.577378933900881</v>
      </c>
      <c r="AI23" s="60">
        <v>55.79836165500307</v>
      </c>
      <c r="AJ23" s="60">
        <v>56.102212490949896</v>
      </c>
      <c r="AK23" s="60">
        <v>60.088939608247493</v>
      </c>
      <c r="AL23" s="60">
        <v>62.849947346734716</v>
      </c>
      <c r="AM23" s="60">
        <v>65.197783238718557</v>
      </c>
      <c r="AN23" s="60">
        <v>65.63175662173488</v>
      </c>
      <c r="AO23" s="60">
        <v>68.303628748883995</v>
      </c>
      <c r="AP23" s="60">
        <v>70.759429170763099</v>
      </c>
      <c r="AQ23" s="60">
        <v>70.785620587607127</v>
      </c>
      <c r="AR23" s="60">
        <v>69.468699460095252</v>
      </c>
      <c r="AS23" s="60">
        <v>70.151649547134525</v>
      </c>
      <c r="AT23" s="60">
        <v>72.228985716621807</v>
      </c>
      <c r="AU23" s="60">
        <v>76.262485605425539</v>
      </c>
      <c r="AV23" s="60">
        <v>80.941527167158469</v>
      </c>
      <c r="AW23" s="60">
        <v>84.707683211289108</v>
      </c>
      <c r="AX23" s="60">
        <v>85.460328828949457</v>
      </c>
      <c r="AY23" s="60">
        <v>86.200352361999066</v>
      </c>
      <c r="AZ23" s="60">
        <v>87.873778108648608</v>
      </c>
      <c r="BA23" s="60">
        <v>91.312195228129966</v>
      </c>
      <c r="BB23" s="60">
        <v>93.836522666774798</v>
      </c>
      <c r="BC23" s="60">
        <v>98.301902563725605</v>
      </c>
      <c r="BD23" s="60">
        <v>103.05032601050075</v>
      </c>
      <c r="BE23" s="60">
        <v>108.68509967794246</v>
      </c>
      <c r="BF23" s="60">
        <v>109.93392004267513</v>
      </c>
      <c r="BG23" s="60">
        <v>112.64444770164688</v>
      </c>
      <c r="BH23" s="60">
        <v>117.23160958113499</v>
      </c>
      <c r="BI23" s="60">
        <v>120.92794800757325</v>
      </c>
      <c r="BJ23" s="60">
        <v>121.74560046395192</v>
      </c>
      <c r="BK23" s="60">
        <v>126.93857904356807</v>
      </c>
      <c r="BL23" s="60">
        <v>133.04830215792782</v>
      </c>
      <c r="BM23" s="60">
        <v>140.32232842533605</v>
      </c>
      <c r="BN23" s="60">
        <v>143.02742832395029</v>
      </c>
      <c r="BO23" s="60">
        <v>145.96120944276569</v>
      </c>
      <c r="BP23" s="60">
        <v>151.10851085674921</v>
      </c>
      <c r="BQ23" s="60">
        <v>149.38055883278693</v>
      </c>
      <c r="BR23" s="60">
        <v>152.14676196909201</v>
      </c>
      <c r="BS23" s="60">
        <v>153.8466230982761</v>
      </c>
      <c r="BT23" s="60">
        <v>152.4121450485296</v>
      </c>
      <c r="BU23" s="60">
        <v>152.13152899382735</v>
      </c>
      <c r="BV23" s="60">
        <v>151.78059912706334</v>
      </c>
      <c r="BW23" s="60">
        <v>150.98333097079779</v>
      </c>
      <c r="BX23" s="60">
        <v>145.47995872832516</v>
      </c>
      <c r="BY23" s="60">
        <v>148.58994904255704</v>
      </c>
      <c r="BZ23" s="60">
        <v>150.96258296121246</v>
      </c>
      <c r="CA23" s="60">
        <v>159.32003144852675</v>
      </c>
      <c r="CB23" s="60">
        <v>165.90409131036031</v>
      </c>
      <c r="CC23" s="60">
        <v>170.72599313825825</v>
      </c>
      <c r="CD23" s="60">
        <v>174.66017574459053</v>
      </c>
      <c r="CE23" s="60">
        <v>174.32442408338119</v>
      </c>
      <c r="CF23" s="60">
        <v>176.518454665033</v>
      </c>
      <c r="CG23" s="61">
        <v>182.30001254161436</v>
      </c>
    </row>
    <row r="24" spans="2:85" ht="26.25" customHeight="1" x14ac:dyDescent="0.35">
      <c r="B24" s="62" t="s">
        <v>340</v>
      </c>
      <c r="D24" s="60">
        <v>10.368938798200366</v>
      </c>
      <c r="E24" s="60">
        <v>14.305972767122313</v>
      </c>
      <c r="F24" s="60">
        <v>13.99637330424601</v>
      </c>
      <c r="G24" s="60">
        <v>13.826285317337145</v>
      </c>
      <c r="H24" s="60">
        <v>15.099405369638113</v>
      </c>
      <c r="I24" s="60">
        <v>15.521767797198622</v>
      </c>
      <c r="J24" s="60">
        <v>15.488664344995989</v>
      </c>
      <c r="K24" s="60">
        <v>18.092929990280833</v>
      </c>
      <c r="L24" s="60">
        <v>17.62543445334834</v>
      </c>
      <c r="M24" s="60">
        <v>18.496099021048831</v>
      </c>
      <c r="N24" s="60">
        <v>23.37423171701456</v>
      </c>
      <c r="O24" s="60">
        <v>24.153535674454933</v>
      </c>
      <c r="P24" s="60">
        <v>24.121299826442563</v>
      </c>
      <c r="Q24" s="60">
        <v>27.040816792203763</v>
      </c>
      <c r="R24" s="60">
        <v>27.771427750019829</v>
      </c>
      <c r="S24" s="60">
        <v>32.122432302051863</v>
      </c>
      <c r="T24" s="60">
        <v>31.957055320787312</v>
      </c>
      <c r="U24" s="60">
        <v>37.034791548025773</v>
      </c>
      <c r="V24" s="60">
        <v>36.955919764608353</v>
      </c>
      <c r="W24" s="60">
        <v>40.578803930753061</v>
      </c>
      <c r="X24" s="60">
        <v>42.301808031880093</v>
      </c>
      <c r="Y24" s="60">
        <v>41.9346100914373</v>
      </c>
      <c r="Z24" s="60">
        <v>41.868394177414416</v>
      </c>
      <c r="AA24" s="60">
        <v>45.546847063736983</v>
      </c>
      <c r="AB24" s="60">
        <v>47.52179673104105</v>
      </c>
      <c r="AC24" s="60">
        <v>50.38239926337306</v>
      </c>
      <c r="AD24" s="60">
        <v>53.453091317381542</v>
      </c>
      <c r="AE24" s="60">
        <v>57.49660083449406</v>
      </c>
      <c r="AF24" s="60">
        <v>59.785836312756672</v>
      </c>
      <c r="AG24" s="60">
        <v>61.193563234097674</v>
      </c>
      <c r="AH24" s="60">
        <v>63.344139174869831</v>
      </c>
      <c r="AI24" s="60">
        <v>61.851339165330884</v>
      </c>
      <c r="AJ24" s="60">
        <v>63.215402349952925</v>
      </c>
      <c r="AK24" s="60">
        <v>66.377166884775207</v>
      </c>
      <c r="AL24" s="60">
        <v>66.757240436644352</v>
      </c>
      <c r="AM24" s="60">
        <v>69.281167906635289</v>
      </c>
      <c r="AN24" s="60">
        <v>68.978031280217962</v>
      </c>
      <c r="AO24" s="60">
        <v>70.387188290656582</v>
      </c>
      <c r="AP24" s="60">
        <v>73.099872692358531</v>
      </c>
      <c r="AQ24" s="60">
        <v>72.348133716796497</v>
      </c>
      <c r="AR24" s="60">
        <v>69.408638850942936</v>
      </c>
      <c r="AS24" s="60">
        <v>68.339248244920412</v>
      </c>
      <c r="AT24" s="60">
        <v>69.431418242671882</v>
      </c>
      <c r="AU24" s="60">
        <v>75.664323362452819</v>
      </c>
      <c r="AV24" s="60">
        <v>77.953100315192827</v>
      </c>
      <c r="AW24" s="60">
        <v>80.297620596289562</v>
      </c>
      <c r="AX24" s="60">
        <v>79.561221143554562</v>
      </c>
      <c r="AY24" s="60">
        <v>78.816940021202356</v>
      </c>
      <c r="AZ24" s="60">
        <v>78.959028491522602</v>
      </c>
      <c r="BA24" s="60">
        <v>80.766647050018349</v>
      </c>
      <c r="BB24" s="60">
        <v>83.174351994538668</v>
      </c>
      <c r="BC24" s="60">
        <v>85.493632186648981</v>
      </c>
      <c r="BD24" s="60">
        <v>86.307663704873789</v>
      </c>
      <c r="BE24" s="60">
        <v>90.680548884099039</v>
      </c>
      <c r="BF24" s="60">
        <v>93.19346389826292</v>
      </c>
      <c r="BG24" s="60">
        <v>95.193541588924447</v>
      </c>
      <c r="BH24" s="60">
        <v>96.26525267757431</v>
      </c>
      <c r="BI24" s="60">
        <v>97.727111120392479</v>
      </c>
      <c r="BJ24" s="60">
        <v>98.626584428334425</v>
      </c>
      <c r="BK24" s="60">
        <v>102.82444823295687</v>
      </c>
      <c r="BL24" s="60">
        <v>106.97753203775899</v>
      </c>
      <c r="BM24" s="60">
        <v>113.02794744680587</v>
      </c>
      <c r="BN24" s="60">
        <v>114.53546652545671</v>
      </c>
      <c r="BO24" s="60">
        <v>118.36797097288415</v>
      </c>
      <c r="BP24" s="60">
        <v>122.94735615943185</v>
      </c>
      <c r="BQ24" s="60">
        <v>123.70314053647029</v>
      </c>
      <c r="BR24" s="60">
        <v>126.02388669723952</v>
      </c>
      <c r="BS24" s="60">
        <v>129.19450730103679</v>
      </c>
      <c r="BT24" s="60">
        <v>129.27546627604227</v>
      </c>
      <c r="BU24" s="60">
        <v>130.00610773245884</v>
      </c>
      <c r="BV24" s="60">
        <v>130.77942037027378</v>
      </c>
      <c r="BW24" s="60">
        <v>130.31024896714095</v>
      </c>
      <c r="BX24" s="60">
        <v>127.83775345696868</v>
      </c>
      <c r="BY24" s="60">
        <v>130.69959172708923</v>
      </c>
      <c r="BZ24" s="60">
        <v>128.87931527570953</v>
      </c>
      <c r="CA24" s="60">
        <v>135.80798055352005</v>
      </c>
      <c r="CB24" s="60">
        <v>146.59539999134526</v>
      </c>
      <c r="CC24" s="60">
        <v>152.01074069346643</v>
      </c>
      <c r="CD24" s="60">
        <v>155.98579516369398</v>
      </c>
      <c r="CE24" s="60">
        <v>155.89783388779452</v>
      </c>
      <c r="CF24" s="60">
        <v>157.51763150787917</v>
      </c>
      <c r="CG24" s="61">
        <v>161.72734359144681</v>
      </c>
    </row>
    <row r="25" spans="2:85" x14ac:dyDescent="0.35">
      <c r="B25" s="62" t="s">
        <v>341</v>
      </c>
      <c r="D25" s="60">
        <v>2.5839660083234559</v>
      </c>
      <c r="E25" s="60">
        <v>3.0313022036844126</v>
      </c>
      <c r="F25" s="60">
        <v>3.3231063338263218</v>
      </c>
      <c r="G25" s="60">
        <v>3.4666487967667474</v>
      </c>
      <c r="H25" s="60">
        <v>3.9839587916331038</v>
      </c>
      <c r="I25" s="60">
        <v>3.9585937375513973</v>
      </c>
      <c r="J25" s="60">
        <v>4.0438861312981409</v>
      </c>
      <c r="K25" s="60">
        <v>3.5379662585964744</v>
      </c>
      <c r="L25" s="60">
        <v>3.541436473730585</v>
      </c>
      <c r="M25" s="60">
        <v>3.3380616310810929</v>
      </c>
      <c r="N25" s="60">
        <v>3.591424271744601</v>
      </c>
      <c r="O25" s="60">
        <v>4.2966727322122411</v>
      </c>
      <c r="P25" s="60">
        <v>4.7705743927351696</v>
      </c>
      <c r="Q25" s="60">
        <v>4.3863137591449224</v>
      </c>
      <c r="R25" s="60">
        <v>4.9670855469107167</v>
      </c>
      <c r="S25" s="60">
        <v>5.3154336904141255</v>
      </c>
      <c r="T25" s="60">
        <v>5.2144760344404872</v>
      </c>
      <c r="U25" s="60">
        <v>5.4483130371878774</v>
      </c>
      <c r="V25" s="60">
        <v>6.2728282820625232</v>
      </c>
      <c r="W25" s="60">
        <v>7.915863178278097</v>
      </c>
      <c r="X25" s="60">
        <v>8.364797355866008</v>
      </c>
      <c r="Y25" s="60">
        <v>8.5868625614649741</v>
      </c>
      <c r="Z25" s="60">
        <v>9.3612788060066023</v>
      </c>
      <c r="AA25" s="60">
        <v>10.59096176046565</v>
      </c>
      <c r="AB25" s="60">
        <v>12.025918263853248</v>
      </c>
      <c r="AC25" s="60">
        <v>12.74141731394946</v>
      </c>
      <c r="AD25" s="60">
        <v>13.130892868583233</v>
      </c>
      <c r="AE25" s="60">
        <v>14.418733358328321</v>
      </c>
      <c r="AF25" s="60">
        <v>15.95480194823118</v>
      </c>
      <c r="AG25" s="60">
        <v>16.906804453412928</v>
      </c>
      <c r="AH25" s="60">
        <v>16.302334862213151</v>
      </c>
      <c r="AI25" s="60">
        <v>15.233554255346636</v>
      </c>
      <c r="AJ25" s="60">
        <v>16.664257072084776</v>
      </c>
      <c r="AK25" s="60">
        <v>23.055663923136425</v>
      </c>
      <c r="AL25" s="60">
        <v>29.023452637941421</v>
      </c>
      <c r="AM25" s="60">
        <v>33.065852891695975</v>
      </c>
      <c r="AN25" s="60">
        <v>35.651158093015873</v>
      </c>
      <c r="AO25" s="60">
        <v>38.354244795585849</v>
      </c>
      <c r="AP25" s="60">
        <v>39.705659339993844</v>
      </c>
      <c r="AQ25" s="60">
        <v>38.162981694952002</v>
      </c>
      <c r="AR25" s="60">
        <v>35.330550568380296</v>
      </c>
      <c r="AS25" s="60">
        <v>35.031173348667352</v>
      </c>
      <c r="AT25" s="60">
        <v>38.22905680073869</v>
      </c>
      <c r="AU25" s="60">
        <v>43.561637732364161</v>
      </c>
      <c r="AV25" s="60">
        <v>53.318652429838984</v>
      </c>
      <c r="AW25" s="60">
        <v>58.549488579881015</v>
      </c>
      <c r="AX25" s="60">
        <v>60.611428927616274</v>
      </c>
      <c r="AY25" s="60">
        <v>61.746973780725192</v>
      </c>
      <c r="AZ25" s="60">
        <v>60.752084830086197</v>
      </c>
      <c r="BA25" s="60">
        <v>59.265014728329426</v>
      </c>
      <c r="BB25" s="60">
        <v>57.668176910482941</v>
      </c>
      <c r="BC25" s="60">
        <v>56.029977508220419</v>
      </c>
      <c r="BD25" s="60">
        <v>53.56957005134818</v>
      </c>
      <c r="BE25" s="60">
        <v>54.873199168871686</v>
      </c>
      <c r="BF25" s="60">
        <v>56.060914205948457</v>
      </c>
      <c r="BG25" s="60">
        <v>56.616126058094373</v>
      </c>
      <c r="BH25" s="60">
        <v>57.730967890805552</v>
      </c>
      <c r="BI25" s="60">
        <v>57.301303404252536</v>
      </c>
      <c r="BJ25" s="60">
        <v>58.074073375704437</v>
      </c>
      <c r="BK25" s="60">
        <v>59.023683445580119</v>
      </c>
      <c r="BL25" s="60">
        <v>60.306319868650419</v>
      </c>
      <c r="BM25" s="60">
        <v>67.826835343982012</v>
      </c>
      <c r="BN25" s="60">
        <v>69.516221202703065</v>
      </c>
      <c r="BO25" s="60">
        <v>69.954638938193966</v>
      </c>
      <c r="BP25" s="60">
        <v>70.702945737151722</v>
      </c>
      <c r="BQ25" s="60">
        <v>62.311428587105034</v>
      </c>
      <c r="BR25" s="60">
        <v>61.11794518422591</v>
      </c>
      <c r="BS25" s="60">
        <v>60.107830091445692</v>
      </c>
      <c r="BT25" s="60">
        <v>58.165527147323431</v>
      </c>
      <c r="BU25" s="60">
        <v>58.059832843460896</v>
      </c>
      <c r="BV25" s="60">
        <v>59.635417744942643</v>
      </c>
      <c r="BW25" s="60">
        <v>65.044749757936572</v>
      </c>
      <c r="BX25" s="60">
        <v>82.69816756007198</v>
      </c>
      <c r="BY25" s="60">
        <v>83.071231224702345</v>
      </c>
      <c r="BZ25" s="60">
        <v>77.61361091835812</v>
      </c>
      <c r="CA25" s="60">
        <v>83.762724119880843</v>
      </c>
      <c r="CB25" s="60">
        <v>94.230572369993524</v>
      </c>
      <c r="CC25" s="60">
        <v>95.114570771501661</v>
      </c>
      <c r="CD25" s="60">
        <v>94.697139307571248</v>
      </c>
      <c r="CE25" s="60">
        <v>94.349446579337567</v>
      </c>
      <c r="CF25" s="60">
        <v>95.13321185186642</v>
      </c>
      <c r="CG25" s="61">
        <v>96.551412926543165</v>
      </c>
    </row>
    <row r="26" spans="2:85" x14ac:dyDescent="0.35">
      <c r="B26" s="62" t="s">
        <v>342</v>
      </c>
      <c r="D26" s="60">
        <v>6.5322660690416967</v>
      </c>
      <c r="E26" s="60">
        <v>6.7599651536951582</v>
      </c>
      <c r="F26" s="60">
        <v>6.6894720400456489</v>
      </c>
      <c r="G26" s="60">
        <v>6.2370362072907017</v>
      </c>
      <c r="H26" s="60">
        <v>6.9568116842092396</v>
      </c>
      <c r="I26" s="60">
        <v>7.3939818190174478</v>
      </c>
      <c r="J26" s="60">
        <v>7.5298836655352153</v>
      </c>
      <c r="K26" s="60">
        <v>7.5875577868409936</v>
      </c>
      <c r="L26" s="60">
        <v>7.4682559767541941</v>
      </c>
      <c r="M26" s="60">
        <v>7.5022656056404502</v>
      </c>
      <c r="N26" s="60">
        <v>8.1038663005830376</v>
      </c>
      <c r="O26" s="60">
        <v>8.1569011048748497</v>
      </c>
      <c r="P26" s="60">
        <v>8.0448627781667739</v>
      </c>
      <c r="Q26" s="60">
        <v>8.3880880303461058</v>
      </c>
      <c r="R26" s="60">
        <v>8.1765487306252993</v>
      </c>
      <c r="S26" s="60">
        <v>8.7873361008962139</v>
      </c>
      <c r="T26" s="60">
        <v>8.6472032044483313</v>
      </c>
      <c r="U26" s="60">
        <v>8.973431395124404</v>
      </c>
      <c r="V26" s="60">
        <v>8.5668911966453898</v>
      </c>
      <c r="W26" s="60">
        <v>8.7573212812322119</v>
      </c>
      <c r="X26" s="60">
        <v>11.200520217938559</v>
      </c>
      <c r="Y26" s="60">
        <v>11.359760605532692</v>
      </c>
      <c r="Z26" s="60">
        <v>9.1504092763218132</v>
      </c>
      <c r="AA26" s="60">
        <v>9.1553700920159979</v>
      </c>
      <c r="AB26" s="60">
        <v>10.130907838270316</v>
      </c>
      <c r="AC26" s="60">
        <v>8.8678590583897456</v>
      </c>
      <c r="AD26" s="60">
        <v>8.4249860550618454</v>
      </c>
      <c r="AE26" s="60">
        <v>9.6279168600066463</v>
      </c>
      <c r="AF26" s="60">
        <v>9.4338638735158185</v>
      </c>
      <c r="AG26" s="60">
        <v>11.962711237012178</v>
      </c>
      <c r="AH26" s="60">
        <v>16.477954368529712</v>
      </c>
      <c r="AI26" s="60">
        <v>20.208086941873198</v>
      </c>
      <c r="AJ26" s="60">
        <v>18.705128200604904</v>
      </c>
      <c r="AK26" s="60">
        <v>19.594942737497721</v>
      </c>
      <c r="AL26" s="60">
        <v>20.166698796068466</v>
      </c>
      <c r="AM26" s="60">
        <v>21.294073319625731</v>
      </c>
      <c r="AN26" s="60">
        <v>21.837896529152879</v>
      </c>
      <c r="AO26" s="60">
        <v>22.22508080165143</v>
      </c>
      <c r="AP26" s="60">
        <v>22.553091745603698</v>
      </c>
      <c r="AQ26" s="60">
        <v>22.475070540369455</v>
      </c>
      <c r="AR26" s="60">
        <v>21.412560950463778</v>
      </c>
      <c r="AS26" s="60">
        <v>20.751647038216792</v>
      </c>
      <c r="AT26" s="60">
        <v>20.875790808464725</v>
      </c>
      <c r="AU26" s="60">
        <v>23.085027487057552</v>
      </c>
      <c r="AV26" s="60">
        <v>25.922915486622664</v>
      </c>
      <c r="AW26" s="60">
        <v>28.57176126612741</v>
      </c>
      <c r="AX26" s="60">
        <v>29.365328467429169</v>
      </c>
      <c r="AY26" s="60">
        <v>31.220112743964048</v>
      </c>
      <c r="AZ26" s="60">
        <v>33.004018356837356</v>
      </c>
      <c r="BA26" s="60">
        <v>34.815440725470332</v>
      </c>
      <c r="BB26" s="60">
        <v>35.721211363022007</v>
      </c>
      <c r="BC26" s="60">
        <v>39.091650941479884</v>
      </c>
      <c r="BD26" s="60">
        <v>43.175704254028084</v>
      </c>
      <c r="BE26" s="60">
        <v>43.828809787043937</v>
      </c>
      <c r="BF26" s="60">
        <v>42.217366576695589</v>
      </c>
      <c r="BG26" s="60">
        <v>27.767776025536364</v>
      </c>
      <c r="BH26" s="60">
        <v>29.09948566690883</v>
      </c>
      <c r="BI26" s="60">
        <v>30.722116286027902</v>
      </c>
      <c r="BJ26" s="60">
        <v>29.536349460216307</v>
      </c>
      <c r="BK26" s="60">
        <v>30.710898285957285</v>
      </c>
      <c r="BL26" s="60">
        <v>32.561059803005492</v>
      </c>
      <c r="BM26" s="60">
        <v>34.124694796908486</v>
      </c>
      <c r="BN26" s="60">
        <v>34.571212591040052</v>
      </c>
      <c r="BO26" s="60">
        <v>34.344917887452553</v>
      </c>
      <c r="BP26" s="60">
        <v>35.423635106857084</v>
      </c>
      <c r="BQ26" s="60">
        <v>35.495197107483101</v>
      </c>
      <c r="BR26" s="60">
        <v>37.232801852716989</v>
      </c>
      <c r="BS26" s="60">
        <v>38.124020815415271</v>
      </c>
      <c r="BT26" s="60">
        <v>37.585947774683483</v>
      </c>
      <c r="BU26" s="60">
        <v>38.8490845052754</v>
      </c>
      <c r="BV26" s="60">
        <v>38.914159740783312</v>
      </c>
      <c r="BW26" s="60">
        <v>39.26725555462739</v>
      </c>
      <c r="BX26" s="60">
        <v>36.168181013526741</v>
      </c>
      <c r="BY26" s="60">
        <v>37.832080425561962</v>
      </c>
      <c r="BZ26" s="60">
        <v>47.875465252630043</v>
      </c>
      <c r="CA26" s="60">
        <v>54.081277485703787</v>
      </c>
      <c r="CB26" s="60">
        <v>47.122911995274279</v>
      </c>
      <c r="CC26" s="60">
        <v>49.799885328253019</v>
      </c>
      <c r="CD26" s="60">
        <v>52.575309288669786</v>
      </c>
      <c r="CE26" s="60">
        <v>55.297290059523249</v>
      </c>
      <c r="CF26" s="60">
        <v>57.657524066071872</v>
      </c>
      <c r="CG26" s="61">
        <v>60.322439294406642</v>
      </c>
    </row>
    <row r="27" spans="2:85" x14ac:dyDescent="0.35">
      <c r="B27" s="107" t="s">
        <v>260</v>
      </c>
      <c r="D27" s="68">
        <f t="shared" ref="D27:AI27" si="5">SUM(D24:D26)</f>
        <v>19.485170875565519</v>
      </c>
      <c r="E27" s="68">
        <f t="shared" si="5"/>
        <v>24.097240124501884</v>
      </c>
      <c r="F27" s="68">
        <f t="shared" si="5"/>
        <v>24.008951678117981</v>
      </c>
      <c r="G27" s="68">
        <f t="shared" si="5"/>
        <v>23.529970321394593</v>
      </c>
      <c r="H27" s="68">
        <f t="shared" si="5"/>
        <v>26.040175845480455</v>
      </c>
      <c r="I27" s="68">
        <f t="shared" si="5"/>
        <v>26.874343353767468</v>
      </c>
      <c r="J27" s="68">
        <f t="shared" si="5"/>
        <v>27.062434141829346</v>
      </c>
      <c r="K27" s="68">
        <f t="shared" si="5"/>
        <v>29.218454035718299</v>
      </c>
      <c r="L27" s="68">
        <f t="shared" si="5"/>
        <v>28.635126903833118</v>
      </c>
      <c r="M27" s="68">
        <f t="shared" si="5"/>
        <v>29.336426257770373</v>
      </c>
      <c r="N27" s="68">
        <f t="shared" si="5"/>
        <v>35.069522289342196</v>
      </c>
      <c r="O27" s="68">
        <f t="shared" si="5"/>
        <v>36.607109511542021</v>
      </c>
      <c r="P27" s="68">
        <f t="shared" si="5"/>
        <v>36.936736997344511</v>
      </c>
      <c r="Q27" s="68">
        <f t="shared" si="5"/>
        <v>39.815218581694793</v>
      </c>
      <c r="R27" s="68">
        <f t="shared" si="5"/>
        <v>40.915062027555848</v>
      </c>
      <c r="S27" s="68">
        <f t="shared" si="5"/>
        <v>46.225202093362199</v>
      </c>
      <c r="T27" s="68">
        <f t="shared" si="5"/>
        <v>45.81873455967613</v>
      </c>
      <c r="U27" s="68">
        <f t="shared" si="5"/>
        <v>51.45653598033806</v>
      </c>
      <c r="V27" s="68">
        <f t="shared" si="5"/>
        <v>51.795639243316259</v>
      </c>
      <c r="W27" s="68">
        <f t="shared" si="5"/>
        <v>57.251988390263364</v>
      </c>
      <c r="X27" s="68">
        <f t="shared" si="5"/>
        <v>61.867125605684663</v>
      </c>
      <c r="Y27" s="68">
        <f t="shared" si="5"/>
        <v>61.881233258434968</v>
      </c>
      <c r="Z27" s="68">
        <f t="shared" si="5"/>
        <v>60.380082259742835</v>
      </c>
      <c r="AA27" s="68">
        <f t="shared" si="5"/>
        <v>65.293178916218636</v>
      </c>
      <c r="AB27" s="68">
        <f t="shared" si="5"/>
        <v>69.67862283316461</v>
      </c>
      <c r="AC27" s="68">
        <f t="shared" si="5"/>
        <v>71.991675635712269</v>
      </c>
      <c r="AD27" s="68">
        <f t="shared" si="5"/>
        <v>75.008970241026631</v>
      </c>
      <c r="AE27" s="68">
        <f t="shared" si="5"/>
        <v>81.543251052829035</v>
      </c>
      <c r="AF27" s="68">
        <f t="shared" si="5"/>
        <v>85.174502134503669</v>
      </c>
      <c r="AG27" s="68">
        <f t="shared" si="5"/>
        <v>90.06307892452277</v>
      </c>
      <c r="AH27" s="68">
        <f t="shared" si="5"/>
        <v>96.12442840561269</v>
      </c>
      <c r="AI27" s="68">
        <f t="shared" si="5"/>
        <v>97.292980362550708</v>
      </c>
      <c r="AJ27" s="68">
        <f t="shared" ref="AJ27:BO27" si="6">SUM(AJ24:AJ26)</f>
        <v>98.584787622642608</v>
      </c>
      <c r="AK27" s="68">
        <f t="shared" si="6"/>
        <v>109.02777354540935</v>
      </c>
      <c r="AL27" s="68">
        <f t="shared" si="6"/>
        <v>115.94739187065423</v>
      </c>
      <c r="AM27" s="68">
        <f t="shared" si="6"/>
        <v>123.64109411795701</v>
      </c>
      <c r="AN27" s="68">
        <f t="shared" si="6"/>
        <v>126.46708590238671</v>
      </c>
      <c r="AO27" s="68">
        <f t="shared" si="6"/>
        <v>130.96651388789388</v>
      </c>
      <c r="AP27" s="68">
        <f t="shared" si="6"/>
        <v>135.35862377795607</v>
      </c>
      <c r="AQ27" s="68">
        <f t="shared" si="6"/>
        <v>132.98618595211795</v>
      </c>
      <c r="AR27" s="68">
        <f t="shared" si="6"/>
        <v>126.15175036978701</v>
      </c>
      <c r="AS27" s="68">
        <f t="shared" si="6"/>
        <v>124.12206863180455</v>
      </c>
      <c r="AT27" s="68">
        <f t="shared" si="6"/>
        <v>128.5362658518753</v>
      </c>
      <c r="AU27" s="68">
        <f t="shared" si="6"/>
        <v>142.31098858187454</v>
      </c>
      <c r="AV27" s="68">
        <f t="shared" si="6"/>
        <v>157.19466823165448</v>
      </c>
      <c r="AW27" s="68">
        <f t="shared" si="6"/>
        <v>167.41887044229799</v>
      </c>
      <c r="AX27" s="68">
        <f t="shared" si="6"/>
        <v>169.53797853860002</v>
      </c>
      <c r="AY27" s="68">
        <f t="shared" si="6"/>
        <v>171.78402654589161</v>
      </c>
      <c r="AZ27" s="68">
        <f t="shared" si="6"/>
        <v>172.71513167844614</v>
      </c>
      <c r="BA27" s="68">
        <f t="shared" si="6"/>
        <v>174.84710250381809</v>
      </c>
      <c r="BB27" s="68">
        <f t="shared" si="6"/>
        <v>176.5637402680436</v>
      </c>
      <c r="BC27" s="68">
        <f t="shared" si="6"/>
        <v>180.61526063634929</v>
      </c>
      <c r="BD27" s="68">
        <f t="shared" si="6"/>
        <v>183.05293801025007</v>
      </c>
      <c r="BE27" s="68">
        <f t="shared" si="6"/>
        <v>189.38255784001467</v>
      </c>
      <c r="BF27" s="68">
        <f t="shared" si="6"/>
        <v>191.47174468090697</v>
      </c>
      <c r="BG27" s="68">
        <f t="shared" si="6"/>
        <v>179.57744367255518</v>
      </c>
      <c r="BH27" s="68">
        <f t="shared" si="6"/>
        <v>183.0957062352887</v>
      </c>
      <c r="BI27" s="68">
        <f t="shared" si="6"/>
        <v>185.75053081067293</v>
      </c>
      <c r="BJ27" s="68">
        <f t="shared" si="6"/>
        <v>186.23700726425517</v>
      </c>
      <c r="BK27" s="68">
        <f t="shared" si="6"/>
        <v>192.55902996449427</v>
      </c>
      <c r="BL27" s="68">
        <f t="shared" si="6"/>
        <v>199.8449117094149</v>
      </c>
      <c r="BM27" s="68">
        <f t="shared" si="6"/>
        <v>214.97947758769635</v>
      </c>
      <c r="BN27" s="68">
        <f t="shared" si="6"/>
        <v>218.62290031919983</v>
      </c>
      <c r="BO27" s="68">
        <f t="shared" si="6"/>
        <v>222.66752779853067</v>
      </c>
      <c r="BP27" s="68">
        <f t="shared" ref="BP27:CG27" si="7">SUM(BP24:BP26)</f>
        <v>229.07393700344068</v>
      </c>
      <c r="BQ27" s="68">
        <f t="shared" si="7"/>
        <v>221.50976623105842</v>
      </c>
      <c r="BR27" s="68">
        <f t="shared" si="7"/>
        <v>224.37463373418242</v>
      </c>
      <c r="BS27" s="68">
        <f t="shared" si="7"/>
        <v>227.42635820789775</v>
      </c>
      <c r="BT27" s="68">
        <f t="shared" si="7"/>
        <v>225.02694119804917</v>
      </c>
      <c r="BU27" s="68">
        <f t="shared" si="7"/>
        <v>226.91502508119515</v>
      </c>
      <c r="BV27" s="68">
        <f t="shared" si="7"/>
        <v>229.32899785599972</v>
      </c>
      <c r="BW27" s="68">
        <f t="shared" si="7"/>
        <v>234.62225427970489</v>
      </c>
      <c r="BX27" s="68">
        <f t="shared" si="7"/>
        <v>246.70410203056741</v>
      </c>
      <c r="BY27" s="68">
        <f t="shared" si="7"/>
        <v>251.60290337735353</v>
      </c>
      <c r="BZ27" s="68">
        <f t="shared" si="7"/>
        <v>254.3683914466977</v>
      </c>
      <c r="CA27" s="68">
        <f t="shared" si="7"/>
        <v>273.65198215910465</v>
      </c>
      <c r="CB27" s="68">
        <f t="shared" si="7"/>
        <v>287.94888435661306</v>
      </c>
      <c r="CC27" s="68">
        <f t="shared" si="7"/>
        <v>296.92519679322112</v>
      </c>
      <c r="CD27" s="68">
        <f t="shared" si="7"/>
        <v>303.258243759935</v>
      </c>
      <c r="CE27" s="68">
        <f t="shared" si="7"/>
        <v>305.54457052665532</v>
      </c>
      <c r="CF27" s="68">
        <f t="shared" si="7"/>
        <v>310.30836742581744</v>
      </c>
      <c r="CG27" s="118">
        <f t="shared" si="7"/>
        <v>318.60119581239661</v>
      </c>
    </row>
    <row r="28" spans="2:85" ht="51" customHeight="1" x14ac:dyDescent="0.35">
      <c r="B28" s="55" t="s">
        <v>345</v>
      </c>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1"/>
    </row>
    <row r="29" spans="2:85" x14ac:dyDescent="0.35">
      <c r="B29" s="62" t="s">
        <v>338</v>
      </c>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v>0.23140600572648956</v>
      </c>
      <c r="AI29" s="60">
        <v>0.23415024284323951</v>
      </c>
      <c r="AJ29" s="60">
        <v>0.23494967114378881</v>
      </c>
      <c r="AK29" s="60">
        <v>0.24539600627736205</v>
      </c>
      <c r="AL29" s="60">
        <v>0.26343463443209808</v>
      </c>
      <c r="AM29" s="60">
        <v>0.27521845238638781</v>
      </c>
      <c r="AN29" s="60">
        <v>0.27783928537979996</v>
      </c>
      <c r="AO29" s="60">
        <v>0.293727095469827</v>
      </c>
      <c r="AP29" s="60">
        <v>0.30434383766171486</v>
      </c>
      <c r="AQ29" s="60">
        <v>0.31719372899656589</v>
      </c>
      <c r="AR29" s="60">
        <v>0.31923608700097383</v>
      </c>
      <c r="AS29" s="60">
        <v>0.32089852689412623</v>
      </c>
      <c r="AT29" s="60">
        <v>0.34432070640076251</v>
      </c>
      <c r="AU29" s="60">
        <v>0.39301131484145241</v>
      </c>
      <c r="AV29" s="60">
        <v>0.48760356892782086</v>
      </c>
      <c r="AW29" s="60">
        <v>0.66050568088585848</v>
      </c>
      <c r="AX29" s="60">
        <v>0.72949873772776852</v>
      </c>
      <c r="AY29" s="60">
        <v>0.8469867804530421</v>
      </c>
      <c r="AZ29" s="60">
        <v>0.83020335107119037</v>
      </c>
      <c r="BA29" s="60">
        <v>0.91523121396584473</v>
      </c>
      <c r="BB29" s="60">
        <v>0.97659466868566436</v>
      </c>
      <c r="BC29" s="60">
        <v>1.0328851497631701</v>
      </c>
      <c r="BD29" s="60">
        <v>1.2057994902755054</v>
      </c>
      <c r="BE29" s="60">
        <v>1.2071217109804946</v>
      </c>
      <c r="BF29" s="60">
        <v>1.3241271056874269</v>
      </c>
      <c r="BG29" s="60">
        <v>1.3478417533065521</v>
      </c>
      <c r="BH29" s="60">
        <v>1.3886523515125826</v>
      </c>
      <c r="BI29" s="60">
        <v>1.4828205479136809</v>
      </c>
      <c r="BJ29" s="60">
        <v>1.5202397612317138</v>
      </c>
      <c r="BK29" s="60">
        <v>1.5863644734212152</v>
      </c>
      <c r="BL29" s="60">
        <v>1.6280270936629448</v>
      </c>
      <c r="BM29" s="60">
        <v>1.7319794219384359</v>
      </c>
      <c r="BN29" s="60">
        <v>1.7395796349594255</v>
      </c>
      <c r="BO29" s="60">
        <v>1.8416196923217873</v>
      </c>
      <c r="BP29" s="60">
        <v>1.9126579526932035</v>
      </c>
      <c r="BQ29" s="60">
        <v>1.9749663466404577</v>
      </c>
      <c r="BR29" s="60">
        <v>2.2897978969149539</v>
      </c>
      <c r="BS29" s="60">
        <v>2.4290816449163444</v>
      </c>
      <c r="BT29" s="60">
        <v>2.4560350559385689</v>
      </c>
      <c r="BU29" s="60">
        <v>2.5049544827691625</v>
      </c>
      <c r="BV29" s="60">
        <v>2.6391221964652143</v>
      </c>
      <c r="BW29" s="60">
        <v>2.8037797087147593</v>
      </c>
      <c r="BX29" s="60">
        <v>2.6001593940822083</v>
      </c>
      <c r="BY29" s="60">
        <v>2.8452655575135126</v>
      </c>
      <c r="BZ29" s="60">
        <v>3.2253156890711918</v>
      </c>
      <c r="CA29" s="60">
        <v>3.8852787264433535</v>
      </c>
      <c r="CB29" s="60">
        <v>4.4385809171469246</v>
      </c>
      <c r="CC29" s="60">
        <v>4.9125258959808953</v>
      </c>
      <c r="CD29" s="60">
        <v>5.3828888914884958</v>
      </c>
      <c r="CE29" s="60">
        <v>5.8073007735479001</v>
      </c>
      <c r="CF29" s="60">
        <v>6.1640008024253907</v>
      </c>
      <c r="CG29" s="61">
        <v>6.4915155581881701</v>
      </c>
    </row>
    <row r="30" spans="2:85" x14ac:dyDescent="0.35">
      <c r="B30" s="62" t="s">
        <v>339</v>
      </c>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v>24.751615585995669</v>
      </c>
      <c r="AI30" s="60">
        <v>22.974546539341247</v>
      </c>
      <c r="AJ30" s="60">
        <v>25.254985314471746</v>
      </c>
      <c r="AK30" s="60">
        <v>30.190193153288163</v>
      </c>
      <c r="AL30" s="60">
        <v>33.317820016574885</v>
      </c>
      <c r="AM30" s="60">
        <v>37.47351814931146</v>
      </c>
      <c r="AN30" s="60">
        <v>39.298976076849634</v>
      </c>
      <c r="AO30" s="60">
        <v>40.81572530927378</v>
      </c>
      <c r="AP30" s="60">
        <v>42.775479240234489</v>
      </c>
      <c r="AQ30" s="60">
        <v>40.913279345768892</v>
      </c>
      <c r="AR30" s="60">
        <v>36.849914763829403</v>
      </c>
      <c r="AS30" s="60">
        <v>34.677569309906389</v>
      </c>
      <c r="AT30" s="60">
        <v>37.140122138263294</v>
      </c>
      <c r="AU30" s="60">
        <v>45.552758981532733</v>
      </c>
      <c r="AV30" s="60">
        <v>52.717553382028747</v>
      </c>
      <c r="AW30" s="60">
        <v>57.437274233436895</v>
      </c>
      <c r="AX30" s="60">
        <v>58.483839434722327</v>
      </c>
      <c r="AY30" s="60">
        <v>59.428162372115985</v>
      </c>
      <c r="AZ30" s="60">
        <v>58.327371256350354</v>
      </c>
      <c r="BA30" s="60">
        <v>56.415232897042159</v>
      </c>
      <c r="BB30" s="60">
        <v>55.309754166160218</v>
      </c>
      <c r="BC30" s="60">
        <v>53.973680944854927</v>
      </c>
      <c r="BD30" s="60">
        <v>53.594676926529097</v>
      </c>
      <c r="BE30" s="60">
        <v>53.902064412396413</v>
      </c>
      <c r="BF30" s="60">
        <v>55.144734931607502</v>
      </c>
      <c r="BG30" s="60">
        <v>55.930846016736993</v>
      </c>
      <c r="BH30" s="60">
        <v>55.98867850368228</v>
      </c>
      <c r="BI30" s="60">
        <v>56.150917533894415</v>
      </c>
      <c r="BJ30" s="60">
        <v>56.723139342679168</v>
      </c>
      <c r="BK30" s="60">
        <v>58.363599797058193</v>
      </c>
      <c r="BL30" s="60">
        <v>59.97611501238611</v>
      </c>
      <c r="BM30" s="60">
        <v>68.081138385279729</v>
      </c>
      <c r="BN30" s="60">
        <v>69.173026942636497</v>
      </c>
      <c r="BO30" s="60">
        <v>70.463039199666781</v>
      </c>
      <c r="BP30" s="60">
        <v>71.833587562858526</v>
      </c>
      <c r="BQ30" s="60">
        <v>69.92187726617783</v>
      </c>
      <c r="BR30" s="60">
        <v>69.778757167423606</v>
      </c>
      <c r="BS30" s="60">
        <v>71.044452917865172</v>
      </c>
      <c r="BT30" s="60">
        <v>70.082156937107882</v>
      </c>
      <c r="BU30" s="60">
        <v>72.22423799074798</v>
      </c>
      <c r="BV30" s="60">
        <v>74.868483258479912</v>
      </c>
      <c r="BW30" s="60">
        <v>80.813613965829134</v>
      </c>
      <c r="BX30" s="60">
        <v>98.611511683250384</v>
      </c>
      <c r="BY30" s="60">
        <v>100.16006434033311</v>
      </c>
      <c r="BZ30" s="60">
        <v>100.17623301544393</v>
      </c>
      <c r="CA30" s="60">
        <v>110.44435605644345</v>
      </c>
      <c r="CB30" s="60">
        <v>117.60511641557085</v>
      </c>
      <c r="CC30" s="60">
        <v>121.28667775898199</v>
      </c>
      <c r="CD30" s="60">
        <v>123.21517912385599</v>
      </c>
      <c r="CE30" s="60">
        <v>125.41284566972632</v>
      </c>
      <c r="CF30" s="60">
        <v>127.62591195835913</v>
      </c>
      <c r="CG30" s="61">
        <v>129.80966771259401</v>
      </c>
    </row>
    <row r="31" spans="2:85" x14ac:dyDescent="0.35">
      <c r="B31" s="62" t="s">
        <v>325</v>
      </c>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v>53.957908564991811</v>
      </c>
      <c r="AI31" s="60">
        <v>53.404575871546648</v>
      </c>
      <c r="AJ31" s="60">
        <v>53.576849607397108</v>
      </c>
      <c r="AK31" s="60">
        <v>57.049168315426087</v>
      </c>
      <c r="AL31" s="60">
        <v>59.53279055563501</v>
      </c>
      <c r="AM31" s="60">
        <v>61.575141520838983</v>
      </c>
      <c r="AN31" s="60">
        <v>61.621456402251425</v>
      </c>
      <c r="AO31" s="60">
        <v>63.790724949757958</v>
      </c>
      <c r="AP31" s="60">
        <v>65.776491860689163</v>
      </c>
      <c r="AQ31" s="60">
        <v>65.547219630364751</v>
      </c>
      <c r="AR31" s="60">
        <v>64.281309898705715</v>
      </c>
      <c r="AS31" s="60">
        <v>64.389838636564221</v>
      </c>
      <c r="AT31" s="60">
        <v>65.731125919449852</v>
      </c>
      <c r="AU31" s="60">
        <v>70.335009083428901</v>
      </c>
      <c r="AV31" s="60">
        <v>74.192903545216552</v>
      </c>
      <c r="AW31" s="60">
        <v>77.228164102352835</v>
      </c>
      <c r="AX31" s="60">
        <v>78.261960648287584</v>
      </c>
      <c r="AY31" s="60">
        <v>79.413171717374311</v>
      </c>
      <c r="AZ31" s="60">
        <v>81.180628052760142</v>
      </c>
      <c r="BA31" s="60">
        <v>84.844501800261781</v>
      </c>
      <c r="BB31" s="60">
        <v>87.637296377664896</v>
      </c>
      <c r="BC31" s="60">
        <v>92.253563868106554</v>
      </c>
      <c r="BD31" s="60">
        <v>96.191425795196281</v>
      </c>
      <c r="BE31" s="60">
        <v>101.90000002722508</v>
      </c>
      <c r="BF31" s="60">
        <v>105.74477829512722</v>
      </c>
      <c r="BG31" s="60">
        <v>108.80197232411798</v>
      </c>
      <c r="BH31" s="60">
        <v>113.50019471198009</v>
      </c>
      <c r="BI31" s="60">
        <v>117.23179490688449</v>
      </c>
      <c r="BJ31" s="60">
        <v>117.8526125885068</v>
      </c>
      <c r="BK31" s="60">
        <v>123.03934172432297</v>
      </c>
      <c r="BL31" s="60">
        <v>129.08770471070335</v>
      </c>
      <c r="BM31" s="60">
        <v>136.27182498748385</v>
      </c>
      <c r="BN31" s="60">
        <v>138.96300596490852</v>
      </c>
      <c r="BO31" s="60">
        <v>142.01899267569121</v>
      </c>
      <c r="BP31" s="60">
        <v>147.35015823627074</v>
      </c>
      <c r="BQ31" s="60">
        <v>148.56217890152411</v>
      </c>
      <c r="BR31" s="60">
        <v>151.33086947669779</v>
      </c>
      <c r="BS31" s="60">
        <v>153.02355885643459</v>
      </c>
      <c r="BT31" s="60">
        <v>151.59974914619534</v>
      </c>
      <c r="BU31" s="60">
        <v>151.29704688157545</v>
      </c>
      <c r="BV31" s="60">
        <v>151.19643626683029</v>
      </c>
      <c r="BW31" s="60">
        <v>150.67478554366608</v>
      </c>
      <c r="BX31" s="60">
        <v>145.47995872832516</v>
      </c>
      <c r="BY31" s="60">
        <v>148.58994904255704</v>
      </c>
      <c r="BZ31" s="60">
        <v>150.96258296121246</v>
      </c>
      <c r="CA31" s="60">
        <v>159.32003144852675</v>
      </c>
      <c r="CB31" s="60">
        <v>165.90409131036031</v>
      </c>
      <c r="CC31" s="60">
        <v>170.72599313825825</v>
      </c>
      <c r="CD31" s="60">
        <v>174.66017574459053</v>
      </c>
      <c r="CE31" s="60">
        <v>174.32442408338119</v>
      </c>
      <c r="CF31" s="60">
        <v>176.518454665033</v>
      </c>
      <c r="CG31" s="61">
        <v>182.30001254161436</v>
      </c>
    </row>
    <row r="32" spans="2:85" x14ac:dyDescent="0.35">
      <c r="B32" s="107" t="s">
        <v>260</v>
      </c>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8">
        <f t="shared" ref="AH32:BM32" si="8">SUM(AH29:AH31)</f>
        <v>78.940930156713975</v>
      </c>
      <c r="AI32" s="68">
        <f t="shared" si="8"/>
        <v>76.61327265373113</v>
      </c>
      <c r="AJ32" s="68">
        <f t="shared" si="8"/>
        <v>79.066784593012642</v>
      </c>
      <c r="AK32" s="68">
        <f t="shared" si="8"/>
        <v>87.484757474991611</v>
      </c>
      <c r="AL32" s="68">
        <f t="shared" si="8"/>
        <v>93.11404520664199</v>
      </c>
      <c r="AM32" s="68">
        <f t="shared" si="8"/>
        <v>99.323878122536826</v>
      </c>
      <c r="AN32" s="68">
        <f t="shared" si="8"/>
        <v>101.19827176448086</v>
      </c>
      <c r="AO32" s="68">
        <f t="shared" si="8"/>
        <v>104.90017735450157</v>
      </c>
      <c r="AP32" s="68">
        <f t="shared" si="8"/>
        <v>108.85631493858537</v>
      </c>
      <c r="AQ32" s="68">
        <f t="shared" si="8"/>
        <v>106.77769270513021</v>
      </c>
      <c r="AR32" s="68">
        <f t="shared" si="8"/>
        <v>101.45046074953609</v>
      </c>
      <c r="AS32" s="68">
        <f t="shared" si="8"/>
        <v>99.388306473364736</v>
      </c>
      <c r="AT32" s="68">
        <f t="shared" si="8"/>
        <v>103.21556876411391</v>
      </c>
      <c r="AU32" s="68">
        <f t="shared" si="8"/>
        <v>116.28077937980308</v>
      </c>
      <c r="AV32" s="68">
        <f t="shared" si="8"/>
        <v>127.39806049617312</v>
      </c>
      <c r="AW32" s="68">
        <f t="shared" si="8"/>
        <v>135.32594401667558</v>
      </c>
      <c r="AX32" s="68">
        <f t="shared" si="8"/>
        <v>137.47529882073769</v>
      </c>
      <c r="AY32" s="68">
        <f t="shared" si="8"/>
        <v>139.68832086994334</v>
      </c>
      <c r="AZ32" s="68">
        <f t="shared" si="8"/>
        <v>140.33820266018168</v>
      </c>
      <c r="BA32" s="68">
        <f t="shared" si="8"/>
        <v>142.17496591126979</v>
      </c>
      <c r="BB32" s="68">
        <f t="shared" si="8"/>
        <v>143.92364521251079</v>
      </c>
      <c r="BC32" s="68">
        <f t="shared" si="8"/>
        <v>147.26012996272465</v>
      </c>
      <c r="BD32" s="68">
        <f t="shared" si="8"/>
        <v>150.99190221200087</v>
      </c>
      <c r="BE32" s="68">
        <f t="shared" si="8"/>
        <v>157.00918615060198</v>
      </c>
      <c r="BF32" s="68">
        <f t="shared" si="8"/>
        <v>162.21364033242213</v>
      </c>
      <c r="BG32" s="68">
        <f t="shared" si="8"/>
        <v>166.08066009416154</v>
      </c>
      <c r="BH32" s="68">
        <f t="shared" si="8"/>
        <v>170.87752556717496</v>
      </c>
      <c r="BI32" s="68">
        <f t="shared" si="8"/>
        <v>174.86553298869259</v>
      </c>
      <c r="BJ32" s="68">
        <f t="shared" si="8"/>
        <v>176.09599169241767</v>
      </c>
      <c r="BK32" s="68">
        <f t="shared" si="8"/>
        <v>182.98930599480238</v>
      </c>
      <c r="BL32" s="68">
        <f t="shared" si="8"/>
        <v>190.69184681675239</v>
      </c>
      <c r="BM32" s="68">
        <f t="shared" si="8"/>
        <v>206.08494279470202</v>
      </c>
      <c r="BN32" s="68">
        <f t="shared" ref="BN32:CG32" si="9">SUM(BN29:BN31)</f>
        <v>209.87561254250443</v>
      </c>
      <c r="BO32" s="68">
        <f t="shared" si="9"/>
        <v>214.32365156767978</v>
      </c>
      <c r="BP32" s="68">
        <f t="shared" si="9"/>
        <v>221.09640375182249</v>
      </c>
      <c r="BQ32" s="68">
        <f t="shared" si="9"/>
        <v>220.45902251434239</v>
      </c>
      <c r="BR32" s="68">
        <f t="shared" si="9"/>
        <v>223.39942454103635</v>
      </c>
      <c r="BS32" s="68">
        <f t="shared" si="9"/>
        <v>226.4970934192161</v>
      </c>
      <c r="BT32" s="68">
        <f t="shared" si="9"/>
        <v>224.13794113924178</v>
      </c>
      <c r="BU32" s="68">
        <f t="shared" si="9"/>
        <v>226.0262393550926</v>
      </c>
      <c r="BV32" s="68">
        <f t="shared" si="9"/>
        <v>228.70404172177541</v>
      </c>
      <c r="BW32" s="68">
        <f t="shared" si="9"/>
        <v>234.29217921820998</v>
      </c>
      <c r="BX32" s="68">
        <f t="shared" si="9"/>
        <v>246.69162980565775</v>
      </c>
      <c r="BY32" s="68">
        <f t="shared" si="9"/>
        <v>251.59527894040366</v>
      </c>
      <c r="BZ32" s="68">
        <f t="shared" si="9"/>
        <v>254.3641316657276</v>
      </c>
      <c r="CA32" s="68">
        <f t="shared" si="9"/>
        <v>273.64966623141356</v>
      </c>
      <c r="CB32" s="68">
        <f t="shared" si="9"/>
        <v>287.94778864307807</v>
      </c>
      <c r="CC32" s="68">
        <f t="shared" si="9"/>
        <v>296.92519679322112</v>
      </c>
      <c r="CD32" s="68">
        <f t="shared" si="9"/>
        <v>303.258243759935</v>
      </c>
      <c r="CE32" s="68">
        <f t="shared" si="9"/>
        <v>305.54457052665543</v>
      </c>
      <c r="CF32" s="68">
        <f t="shared" si="9"/>
        <v>310.30836742581755</v>
      </c>
      <c r="CG32" s="118">
        <f t="shared" si="9"/>
        <v>318.60119581239655</v>
      </c>
    </row>
    <row r="33" spans="2:85" ht="16" thickBot="1" x14ac:dyDescent="0.4">
      <c r="B33" s="119"/>
      <c r="C33" s="119"/>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43"/>
    </row>
    <row r="34" spans="2:85" x14ac:dyDescent="0.35">
      <c r="AL34" s="144"/>
      <c r="AT34" s="145"/>
      <c r="CG34" s="56"/>
    </row>
    <row r="35" spans="2:85" ht="31" x14ac:dyDescent="0.35">
      <c r="B35" s="55" t="s">
        <v>346</v>
      </c>
      <c r="CG35" s="56"/>
    </row>
    <row r="36" spans="2:85" x14ac:dyDescent="0.35">
      <c r="B36" s="62" t="s">
        <v>338</v>
      </c>
      <c r="AH36" s="146">
        <v>1.1126286610507987E-2</v>
      </c>
      <c r="AI36" s="146">
        <v>1.373823524312238E-2</v>
      </c>
      <c r="AJ36" s="146">
        <v>1.301446002187101E-2</v>
      </c>
      <c r="AK36" s="146">
        <v>1.3796518824196118E-2</v>
      </c>
      <c r="AL36" s="146">
        <v>1.4151865609227734E-2</v>
      </c>
      <c r="AM36" s="146">
        <v>1.4321663960154944E-2</v>
      </c>
      <c r="AN36" s="146">
        <v>1.4440162531822009E-2</v>
      </c>
      <c r="AO36" s="146">
        <v>1.4022614314051362E-2</v>
      </c>
      <c r="AP36" s="146">
        <v>1.3400941670775207E-2</v>
      </c>
      <c r="AQ36" s="146">
        <v>1.224889215517997E-2</v>
      </c>
      <c r="AR36" s="146">
        <v>1.1137102069109239E-2</v>
      </c>
      <c r="AS36" s="146">
        <v>1.0375089213806135E-2</v>
      </c>
      <c r="AT36" s="146">
        <v>1.0105815611676668E-2</v>
      </c>
      <c r="AU36" s="146">
        <v>1.1312247117138737E-2</v>
      </c>
      <c r="AV36" s="146">
        <v>1.2579944644500357E-2</v>
      </c>
      <c r="AW36" s="146">
        <v>1.3028543433585324E-2</v>
      </c>
      <c r="AX36" s="146">
        <v>1.25529834606643E-2</v>
      </c>
      <c r="AY36" s="146">
        <v>1.2395430852377372E-2</v>
      </c>
      <c r="AZ36" s="146">
        <v>1.1983110724846124E-2</v>
      </c>
      <c r="BA36" s="146">
        <v>1.1601189788660761E-2</v>
      </c>
      <c r="BB36" s="146">
        <v>1.1348957651273044E-2</v>
      </c>
      <c r="BC36" s="146">
        <v>1.1797990744384692E-2</v>
      </c>
      <c r="BD36" s="146">
        <v>1.1284849765400173E-2</v>
      </c>
      <c r="BE36" s="146">
        <v>1.1355838109337919E-2</v>
      </c>
      <c r="BF36" s="146">
        <v>1.129517168584033E-2</v>
      </c>
      <c r="BG36" s="146">
        <v>3.7739563064887885E-3</v>
      </c>
      <c r="BH36" s="146">
        <v>3.1765677981571401E-3</v>
      </c>
      <c r="BI36" s="146">
        <v>2.4494830238765506E-3</v>
      </c>
      <c r="BJ36" s="146">
        <v>2.0422515160640727E-3</v>
      </c>
      <c r="BK36" s="146">
        <v>1.7738510012652593E-3</v>
      </c>
      <c r="BL36" s="146">
        <v>1.6182333362485875E-3</v>
      </c>
      <c r="BM36" s="146">
        <v>1.3290470813101822E-3</v>
      </c>
      <c r="BN36" s="146">
        <v>1.1386469268376853E-3</v>
      </c>
      <c r="BO36" s="146">
        <v>1.0553005681380526E-3</v>
      </c>
      <c r="BP36" s="146">
        <v>9.754086280216027E-4</v>
      </c>
      <c r="BQ36" s="146">
        <v>9.0670661245801352E-4</v>
      </c>
      <c r="BR36" s="146">
        <v>9.7946774422977474E-4</v>
      </c>
      <c r="BS36" s="146">
        <v>9.9123952818705669E-4</v>
      </c>
      <c r="BT36" s="146">
        <v>9.7158350244367058E-4</v>
      </c>
      <c r="BU36" s="146">
        <v>9.5675682024239344E-4</v>
      </c>
      <c r="BV36" s="146">
        <v>9.8773443466866531E-4</v>
      </c>
      <c r="BW36" s="146">
        <v>1.0335961523226251E-3</v>
      </c>
      <c r="BX36" s="102">
        <v>1.0815682694408698E-3</v>
      </c>
      <c r="BY36" s="102">
        <v>1.0398805001074793E-3</v>
      </c>
      <c r="BZ36" s="102">
        <v>1.1485780710923975E-3</v>
      </c>
      <c r="CA36" s="102">
        <v>1.3812682703590645E-3</v>
      </c>
      <c r="CB36" s="102">
        <v>1.5774118029333523E-3</v>
      </c>
      <c r="CC36" s="102">
        <v>1.704985829870044E-3</v>
      </c>
      <c r="CD36" s="102">
        <v>1.8369457413795723E-3</v>
      </c>
      <c r="CE36" s="102">
        <v>1.9517166253186621E-3</v>
      </c>
      <c r="CF36" s="102">
        <v>2.0404545054351596E-3</v>
      </c>
      <c r="CG36" s="103">
        <v>2.114995317541191E-3</v>
      </c>
    </row>
    <row r="37" spans="2:85" x14ac:dyDescent="0.35">
      <c r="B37" s="62" t="s">
        <v>339</v>
      </c>
      <c r="AH37" s="146">
        <v>2.2822877071660076E-2</v>
      </c>
      <c r="AI37" s="146">
        <v>2.0692245911344664E-2</v>
      </c>
      <c r="AJ37" s="146">
        <v>2.3483672398240958E-2</v>
      </c>
      <c r="AK37" s="146">
        <v>2.7887854401785463E-2</v>
      </c>
      <c r="AL37" s="146">
        <v>3.0080637971971368E-2</v>
      </c>
      <c r="AM37" s="146">
        <v>3.2320930294000474E-2</v>
      </c>
      <c r="AN37" s="146">
        <v>3.3231264172750866E-2</v>
      </c>
      <c r="AO37" s="146">
        <v>3.3141464896410483E-2</v>
      </c>
      <c r="AP37" s="146">
        <v>3.3693780980106093E-2</v>
      </c>
      <c r="AQ37" s="146">
        <v>3.0453851006791488E-2</v>
      </c>
      <c r="AR37" s="146">
        <v>2.6141344827779009E-2</v>
      </c>
      <c r="AS37" s="146">
        <v>2.4375433968133926E-2</v>
      </c>
      <c r="AT37" s="146">
        <v>2.6317702783474214E-2</v>
      </c>
      <c r="AU37" s="146">
        <v>3.1764017811860508E-2</v>
      </c>
      <c r="AV37" s="146">
        <v>3.6832738305141978E-2</v>
      </c>
      <c r="AW37" s="146">
        <v>3.9143062714872542E-2</v>
      </c>
      <c r="AX37" s="146">
        <v>3.8715386205845082E-2</v>
      </c>
      <c r="AY37" s="146">
        <v>3.8813150330285665E-2</v>
      </c>
      <c r="AZ37" s="146">
        <v>3.7095353263545537E-2</v>
      </c>
      <c r="BA37" s="146">
        <v>3.4629154405482129E-2</v>
      </c>
      <c r="BB37" s="146">
        <v>3.2981935547079747E-2</v>
      </c>
      <c r="BC37" s="146">
        <v>3.0866945182427257E-2</v>
      </c>
      <c r="BD37" s="146">
        <v>2.8461755157544955E-2</v>
      </c>
      <c r="BE37" s="146">
        <v>2.8101054453067428E-2</v>
      </c>
      <c r="BF37" s="146">
        <v>2.7561169617007775E-2</v>
      </c>
      <c r="BG37" s="146">
        <v>2.721044103801263E-2</v>
      </c>
      <c r="BH37" s="146">
        <v>2.6598550889707487E-2</v>
      </c>
      <c r="BI37" s="146">
        <v>2.6036434989349565E-2</v>
      </c>
      <c r="BJ37" s="146">
        <v>2.5732182466743581E-2</v>
      </c>
      <c r="BK37" s="146">
        <v>2.5701119028519962E-2</v>
      </c>
      <c r="BL37" s="146">
        <v>2.7046567727242701E-2</v>
      </c>
      <c r="BM37" s="146">
        <v>3.1681382704780603E-2</v>
      </c>
      <c r="BN37" s="146">
        <v>3.1438230584053185E-2</v>
      </c>
      <c r="BO37" s="146">
        <v>3.1671557232895747E-2</v>
      </c>
      <c r="BP37" s="146">
        <v>3.1879749389809357E-2</v>
      </c>
      <c r="BQ37" s="146">
        <v>2.8721860654613539E-2</v>
      </c>
      <c r="BR37" s="146">
        <v>2.7906428691840054E-2</v>
      </c>
      <c r="BS37" s="146">
        <v>2.7776817199912963E-2</v>
      </c>
      <c r="BT37" s="146">
        <v>2.6885261494045642E-2</v>
      </c>
      <c r="BU37" s="146">
        <v>2.7000415618778077E-2</v>
      </c>
      <c r="BV37" s="146">
        <v>2.7594220713692538E-2</v>
      </c>
      <c r="BW37" s="146">
        <v>2.9564422973723737E-2</v>
      </c>
      <c r="BX37" s="102">
        <v>4.0822855110112882E-2</v>
      </c>
      <c r="BY37" s="102">
        <v>3.6508417078526506E-2</v>
      </c>
      <c r="BZ37" s="102">
        <v>3.5627043106290612E-2</v>
      </c>
      <c r="CA37" s="102">
        <v>3.9241047031165995E-2</v>
      </c>
      <c r="CB37" s="102">
        <v>4.1782810750779165E-2</v>
      </c>
      <c r="CC37" s="102">
        <v>4.2094855337101056E-2</v>
      </c>
      <c r="CD37" s="102">
        <v>4.2047978906415845E-2</v>
      </c>
      <c r="CE37" s="102">
        <v>4.2148727174085902E-2</v>
      </c>
      <c r="CF37" s="102">
        <v>4.2247701681550349E-2</v>
      </c>
      <c r="CG37" s="103">
        <v>4.2293180525064047E-2</v>
      </c>
    </row>
    <row r="38" spans="2:85" x14ac:dyDescent="0.35">
      <c r="B38" s="62" t="s">
        <v>325</v>
      </c>
      <c r="AH38" s="146">
        <v>4.8568849605555874E-2</v>
      </c>
      <c r="AI38" s="146">
        <v>4.6299122615224085E-2</v>
      </c>
      <c r="AJ38" s="146">
        <v>4.8199196357764679E-2</v>
      </c>
      <c r="AK38" s="146">
        <v>5.1181640097919284E-2</v>
      </c>
      <c r="AL38" s="146">
        <v>5.2356766808999061E-2</v>
      </c>
      <c r="AM38" s="146">
        <v>5.2033221665992488E-2</v>
      </c>
      <c r="AN38" s="146">
        <v>5.1429975185167232E-2</v>
      </c>
      <c r="AO38" s="146">
        <v>5.1409662187240419E-2</v>
      </c>
      <c r="AP38" s="146">
        <v>5.158571576619491E-2</v>
      </c>
      <c r="AQ38" s="146">
        <v>4.8596667213542728E-2</v>
      </c>
      <c r="AR38" s="146">
        <v>4.5687117793729456E-2</v>
      </c>
      <c r="AS38" s="146">
        <v>4.5169308765502542E-2</v>
      </c>
      <c r="AT38" s="146">
        <v>4.6722800028576122E-2</v>
      </c>
      <c r="AU38" s="146">
        <v>4.9737736451871982E-2</v>
      </c>
      <c r="AV38" s="146">
        <v>5.2450796957830156E-2</v>
      </c>
      <c r="AW38" s="146">
        <v>5.3430932793948345E-2</v>
      </c>
      <c r="AX38" s="146">
        <v>5.2111491524258549E-2</v>
      </c>
      <c r="AY38" s="146">
        <v>5.1577567614342651E-2</v>
      </c>
      <c r="AZ38" s="146">
        <v>5.0832640840427393E-2</v>
      </c>
      <c r="BA38" s="146">
        <v>5.0534493329686209E-2</v>
      </c>
      <c r="BB38" s="146">
        <v>5.0284017582888058E-2</v>
      </c>
      <c r="BC38" s="146">
        <v>5.0952171950811795E-2</v>
      </c>
      <c r="BD38" s="146">
        <v>5.1197085854308162E-2</v>
      </c>
      <c r="BE38" s="146">
        <v>5.3141404931418647E-2</v>
      </c>
      <c r="BF38" s="146">
        <v>5.2388323295239084E-2</v>
      </c>
      <c r="BG38" s="146">
        <v>5.2144988814735338E-2</v>
      </c>
      <c r="BH38" s="146">
        <v>5.2996780743482179E-2</v>
      </c>
      <c r="BI38" s="146">
        <v>5.3141103971665271E-2</v>
      </c>
      <c r="BJ38" s="146">
        <v>5.2432026382271547E-2</v>
      </c>
      <c r="BK38" s="146">
        <v>5.3148578010355579E-2</v>
      </c>
      <c r="BL38" s="146">
        <v>5.7095758883579137E-2</v>
      </c>
      <c r="BM38" s="146">
        <v>6.2044967185013872E-2</v>
      </c>
      <c r="BN38" s="146">
        <v>6.1635794978564994E-2</v>
      </c>
      <c r="BO38" s="146">
        <v>6.2274553756382786E-2</v>
      </c>
      <c r="BP38" s="146">
        <v>6.3678148730907685E-2</v>
      </c>
      <c r="BQ38" s="146">
        <v>6.1361161385450586E-2</v>
      </c>
      <c r="BR38" s="146">
        <v>6.0847640971843295E-2</v>
      </c>
      <c r="BS38" s="146">
        <v>6.0150643028600494E-2</v>
      </c>
      <c r="BT38" s="146">
        <v>5.8469096180578141E-2</v>
      </c>
      <c r="BU38" s="146">
        <v>5.6873075103675258E-2</v>
      </c>
      <c r="BV38" s="146">
        <v>5.5941661565506541E-2</v>
      </c>
      <c r="BW38" s="146">
        <v>5.5234939260231757E-2</v>
      </c>
      <c r="BX38" s="102">
        <v>6.0225293935944904E-2</v>
      </c>
      <c r="BY38" s="102">
        <v>5.4161145652720843E-2</v>
      </c>
      <c r="BZ38" s="102">
        <v>5.3688886961510342E-2</v>
      </c>
      <c r="CA38" s="102">
        <v>5.6606648545113603E-2</v>
      </c>
      <c r="CB38" s="102">
        <v>5.8942497242262727E-2</v>
      </c>
      <c r="CC38" s="102">
        <v>5.9253712907522287E-2</v>
      </c>
      <c r="CD38" s="102">
        <v>5.9603917615678868E-2</v>
      </c>
      <c r="CE38" s="102">
        <v>5.8586921867794961E-2</v>
      </c>
      <c r="CF38" s="102">
        <v>5.8432483651202148E-2</v>
      </c>
      <c r="CG38" s="103">
        <v>5.939501638055511E-2</v>
      </c>
    </row>
    <row r="39" spans="2:85" ht="26.25" customHeight="1" x14ac:dyDescent="0.35">
      <c r="B39" s="62" t="s">
        <v>340</v>
      </c>
      <c r="D39" s="147"/>
      <c r="E39" s="147"/>
      <c r="F39" s="147"/>
      <c r="G39" s="147"/>
      <c r="H39" s="147"/>
      <c r="I39" s="147"/>
      <c r="J39" s="147"/>
      <c r="K39" s="146">
        <v>2.98099519771125E-2</v>
      </c>
      <c r="L39" s="146">
        <v>2.8527549380965876E-2</v>
      </c>
      <c r="M39" s="146">
        <v>2.9441556710649072E-2</v>
      </c>
      <c r="N39" s="146">
        <v>3.6760231412041995E-2</v>
      </c>
      <c r="O39" s="146">
        <v>3.5821975636232059E-2</v>
      </c>
      <c r="P39" s="146">
        <v>3.4070347986035511E-2</v>
      </c>
      <c r="Q39" s="146">
        <v>3.7482676521800935E-2</v>
      </c>
      <c r="R39" s="146">
        <v>3.7932088285229197E-2</v>
      </c>
      <c r="S39" s="146">
        <v>4.1157858463080718E-2</v>
      </c>
      <c r="T39" s="146">
        <v>3.9262659589728875E-2</v>
      </c>
      <c r="U39" s="146">
        <v>4.4619737860708469E-2</v>
      </c>
      <c r="V39" s="146">
        <v>4.3873438634258681E-2</v>
      </c>
      <c r="W39" s="146">
        <v>4.6517974778844347E-2</v>
      </c>
      <c r="X39" s="146">
        <v>4.6382824027543144E-2</v>
      </c>
      <c r="Y39" s="146">
        <v>4.5211730228350018E-2</v>
      </c>
      <c r="Z39" s="146">
        <v>4.3684493182959999E-2</v>
      </c>
      <c r="AA39" s="146">
        <v>4.5692605497483552E-2</v>
      </c>
      <c r="AB39" s="146">
        <v>4.5184984781873515E-2</v>
      </c>
      <c r="AC39" s="146">
        <v>4.6498087019491888E-2</v>
      </c>
      <c r="AD39" s="146">
        <v>5.0093978529669389E-2</v>
      </c>
      <c r="AE39" s="146">
        <v>5.4483292509350904E-2</v>
      </c>
      <c r="AF39" s="146">
        <v>5.4908929664900026E-2</v>
      </c>
      <c r="AG39" s="146">
        <v>5.4679831426851296E-2</v>
      </c>
      <c r="AH39" s="146">
        <v>5.4377774774119092E-2</v>
      </c>
      <c r="AI39" s="146">
        <v>5.1321627571025659E-2</v>
      </c>
      <c r="AJ39" s="146">
        <v>5.4310364162411501E-2</v>
      </c>
      <c r="AK39" s="146">
        <v>5.6537730377085843E-2</v>
      </c>
      <c r="AL39" s="146">
        <v>5.5611713579824647E-2</v>
      </c>
      <c r="AM39" s="146">
        <v>5.5292100250794549E-2</v>
      </c>
      <c r="AN39" s="146">
        <v>5.4052163459670087E-2</v>
      </c>
      <c r="AO39" s="146">
        <v>5.2977881828737569E-2</v>
      </c>
      <c r="AP39" s="146">
        <v>5.3291968285283063E-2</v>
      </c>
      <c r="AQ39" s="146">
        <v>4.9669384100470768E-2</v>
      </c>
      <c r="AR39" s="146">
        <v>4.5647618045692839E-2</v>
      </c>
      <c r="AS39" s="146">
        <v>4.4002338144637762E-2</v>
      </c>
      <c r="AT39" s="146">
        <v>4.4913136160878588E-2</v>
      </c>
      <c r="AU39" s="146">
        <v>4.9347620187495715E-2</v>
      </c>
      <c r="AV39" s="146">
        <v>5.0514270980107114E-2</v>
      </c>
      <c r="AW39" s="146">
        <v>5.0649204498872724E-2</v>
      </c>
      <c r="AX39" s="146">
        <v>4.8514368691236986E-2</v>
      </c>
      <c r="AY39" s="146">
        <v>4.7159738234333115E-2</v>
      </c>
      <c r="AZ39" s="146">
        <v>4.5675695557963164E-2</v>
      </c>
      <c r="BA39" s="146">
        <v>4.4698318514994041E-2</v>
      </c>
      <c r="BB39" s="146">
        <v>4.4570498344133187E-2</v>
      </c>
      <c r="BC39" s="146">
        <v>4.4313346275772242E-2</v>
      </c>
      <c r="BD39" s="146">
        <v>4.2879057637652873E-2</v>
      </c>
      <c r="BE39" s="146">
        <v>4.4338108737376446E-2</v>
      </c>
      <c r="BF39" s="146">
        <v>4.4410763427795125E-2</v>
      </c>
      <c r="BG39" s="146">
        <v>4.4066674058688964E-2</v>
      </c>
      <c r="BH39" s="146">
        <v>4.3518539987616907E-2</v>
      </c>
      <c r="BI39" s="146">
        <v>4.294562719756085E-2</v>
      </c>
      <c r="BJ39" s="146">
        <v>4.2475388490698832E-2</v>
      </c>
      <c r="BK39" s="146">
        <v>4.3052106376623135E-2</v>
      </c>
      <c r="BL39" s="146">
        <v>4.5907864107413557E-2</v>
      </c>
      <c r="BM39" s="146">
        <v>4.9976474656761284E-2</v>
      </c>
      <c r="BN39" s="146">
        <v>4.9357557604601192E-2</v>
      </c>
      <c r="BO39" s="146">
        <v>5.0501860045735432E-2</v>
      </c>
      <c r="BP39" s="146">
        <v>5.1810847629979798E-2</v>
      </c>
      <c r="BQ39" s="146">
        <v>5.0813629495402614E-2</v>
      </c>
      <c r="BR39" s="146">
        <v>5.040039046764376E-2</v>
      </c>
      <c r="BS39" s="146">
        <v>5.0512208415237306E-2</v>
      </c>
      <c r="BT39" s="146">
        <v>4.9593289754410706E-2</v>
      </c>
      <c r="BU39" s="146">
        <v>4.8601674997328335E-2</v>
      </c>
      <c r="BV39" s="146">
        <v>4.8201272864671942E-2</v>
      </c>
      <c r="BW39" s="146">
        <v>4.7672008826443478E-2</v>
      </c>
      <c r="BX39" s="102">
        <v>5.2921834356815613E-2</v>
      </c>
      <c r="BY39" s="102">
        <v>4.7640097260243396E-2</v>
      </c>
      <c r="BZ39" s="102">
        <v>4.5835112607289272E-2</v>
      </c>
      <c r="CA39" s="102">
        <v>4.8252781241123845E-2</v>
      </c>
      <c r="CB39" s="102">
        <v>5.2082494720120734E-2</v>
      </c>
      <c r="CC39" s="102">
        <v>5.275822751030193E-2</v>
      </c>
      <c r="CD39" s="102">
        <v>5.3231164142126586E-2</v>
      </c>
      <c r="CE39" s="102">
        <v>5.239411666705987E-2</v>
      </c>
      <c r="CF39" s="102">
        <v>5.2142686413872777E-2</v>
      </c>
      <c r="CG39" s="103">
        <v>5.2692252117124201E-2</v>
      </c>
    </row>
    <row r="40" spans="2:85" x14ac:dyDescent="0.35">
      <c r="B40" s="62" t="s">
        <v>341</v>
      </c>
      <c r="D40" s="147"/>
      <c r="E40" s="147"/>
      <c r="F40" s="147"/>
      <c r="G40" s="147"/>
      <c r="H40" s="147"/>
      <c r="I40" s="147"/>
      <c r="J40" s="147"/>
      <c r="K40" s="146">
        <v>5.8291611321140283E-3</v>
      </c>
      <c r="L40" s="146">
        <v>5.7319724033645207E-3</v>
      </c>
      <c r="M40" s="146">
        <v>5.3134301834821618E-3</v>
      </c>
      <c r="N40" s="146">
        <v>5.6481679880008573E-3</v>
      </c>
      <c r="O40" s="146">
        <v>6.3723716479716962E-3</v>
      </c>
      <c r="P40" s="146">
        <v>6.7382409249596448E-3</v>
      </c>
      <c r="Q40" s="146">
        <v>6.0800966561245159E-3</v>
      </c>
      <c r="R40" s="146">
        <v>6.7843803056027163E-3</v>
      </c>
      <c r="S40" s="146">
        <v>6.8105635788352501E-3</v>
      </c>
      <c r="T40" s="146">
        <v>6.406541385740927E-3</v>
      </c>
      <c r="U40" s="146">
        <v>6.5641600597955204E-3</v>
      </c>
      <c r="V40" s="146">
        <v>7.4469949185211135E-3</v>
      </c>
      <c r="W40" s="146">
        <v>9.0744400527009213E-3</v>
      </c>
      <c r="X40" s="146">
        <v>9.1717811089964286E-3</v>
      </c>
      <c r="Y40" s="146">
        <v>9.2579116102511644E-3</v>
      </c>
      <c r="Z40" s="146">
        <v>9.7673371099908177E-3</v>
      </c>
      <c r="AA40" s="146">
        <v>1.0624854819976772E-2</v>
      </c>
      <c r="AB40" s="146">
        <v>1.1434562056137977E-2</v>
      </c>
      <c r="AC40" s="146">
        <v>1.17590972180315E-2</v>
      </c>
      <c r="AD40" s="146">
        <v>1.2305717952374163E-2</v>
      </c>
      <c r="AE40" s="146">
        <v>1.3663069742808912E-2</v>
      </c>
      <c r="AF40" s="146">
        <v>1.4653321790296811E-2</v>
      </c>
      <c r="AG40" s="146">
        <v>1.5107164358819989E-2</v>
      </c>
      <c r="AH40" s="146">
        <v>1.3994738976283803E-2</v>
      </c>
      <c r="AI40" s="146">
        <v>1.2640159592763293E-2</v>
      </c>
      <c r="AJ40" s="146">
        <v>1.4316793636316062E-2</v>
      </c>
      <c r="AK40" s="146">
        <v>1.9638001616034274E-2</v>
      </c>
      <c r="AL40" s="146">
        <v>2.4177810895742544E-2</v>
      </c>
      <c r="AM40" s="146">
        <v>2.6389284537314765E-2</v>
      </c>
      <c r="AN40" s="146">
        <v>2.793675303578692E-2</v>
      </c>
      <c r="AO40" s="146">
        <v>2.8867847938752581E-2</v>
      </c>
      <c r="AP40" s="146">
        <v>2.8946599499541942E-2</v>
      </c>
      <c r="AQ40" s="146">
        <v>2.6200147797119131E-2</v>
      </c>
      <c r="AR40" s="146">
        <v>2.3235659197306822E-2</v>
      </c>
      <c r="AS40" s="146">
        <v>2.2555904182133841E-2</v>
      </c>
      <c r="AT40" s="146">
        <v>2.4729249046770804E-2</v>
      </c>
      <c r="AU40" s="146">
        <v>2.8410525040507048E-2</v>
      </c>
      <c r="AV40" s="146">
        <v>3.4550939555255976E-2</v>
      </c>
      <c r="AW40" s="146">
        <v>3.6931169296987088E-2</v>
      </c>
      <c r="AX40" s="146">
        <v>3.6959276989871864E-2</v>
      </c>
      <c r="AY40" s="146">
        <v>3.6946005763201256E-2</v>
      </c>
      <c r="AZ40" s="146">
        <v>3.5143463442036837E-2</v>
      </c>
      <c r="BA40" s="146">
        <v>3.2798767831505274E-2</v>
      </c>
      <c r="BB40" s="146">
        <v>3.0902547742922351E-2</v>
      </c>
      <c r="BC40" s="146">
        <v>2.9041645928961215E-2</v>
      </c>
      <c r="BD40" s="146">
        <v>2.6614237754257843E-2</v>
      </c>
      <c r="BE40" s="146">
        <v>2.6830162603303044E-2</v>
      </c>
      <c r="BF40" s="146">
        <v>2.6715478684902736E-2</v>
      </c>
      <c r="BG40" s="146">
        <v>2.620854662852428E-2</v>
      </c>
      <c r="BH40" s="146">
        <v>2.609838300736236E-2</v>
      </c>
      <c r="BI40" s="146">
        <v>2.5180734247856593E-2</v>
      </c>
      <c r="BJ40" s="146">
        <v>2.5010688975676747E-2</v>
      </c>
      <c r="BK40" s="146">
        <v>2.4712934930437917E-2</v>
      </c>
      <c r="BL40" s="146">
        <v>2.5879586905884412E-2</v>
      </c>
      <c r="BM40" s="146">
        <v>2.9990335967236315E-2</v>
      </c>
      <c r="BN40" s="146">
        <v>2.995710408796393E-2</v>
      </c>
      <c r="BO40" s="146">
        <v>2.9846244352840449E-2</v>
      </c>
      <c r="BP40" s="146">
        <v>2.979469964224422E-2</v>
      </c>
      <c r="BQ40" s="146">
        <v>2.5595711085612344E-2</v>
      </c>
      <c r="BR40" s="146">
        <v>2.4442733695916926E-2</v>
      </c>
      <c r="BS40" s="146">
        <v>2.350083842103411E-2</v>
      </c>
      <c r="BT40" s="146">
        <v>2.2313745404528004E-2</v>
      </c>
      <c r="BU40" s="146">
        <v>2.1705173514340748E-2</v>
      </c>
      <c r="BV40" s="146">
        <v>2.1979781184104829E-2</v>
      </c>
      <c r="BW40" s="146">
        <v>2.379562551028554E-2</v>
      </c>
      <c r="BX40" s="102">
        <v>3.4235103534571217E-2</v>
      </c>
      <c r="BY40" s="102">
        <v>3.0279524846080597E-2</v>
      </c>
      <c r="BZ40" s="102">
        <v>2.7602789390143236E-2</v>
      </c>
      <c r="CA40" s="102">
        <v>2.9761022781164225E-2</v>
      </c>
      <c r="CB40" s="102">
        <v>3.3478289825082427E-2</v>
      </c>
      <c r="CC40" s="102">
        <v>3.3011326314281164E-2</v>
      </c>
      <c r="CD40" s="102">
        <v>3.2316012884257922E-2</v>
      </c>
      <c r="CE40" s="102">
        <v>3.1708945456601169E-2</v>
      </c>
      <c r="CF40" s="102">
        <v>3.1491720549951689E-2</v>
      </c>
      <c r="CG40" s="103">
        <v>3.1457336027493114E-2</v>
      </c>
    </row>
    <row r="41" spans="2:85" x14ac:dyDescent="0.35">
      <c r="B41" s="62" t="s">
        <v>342</v>
      </c>
      <c r="D41" s="147"/>
      <c r="E41" s="147"/>
      <c r="F41" s="147"/>
      <c r="G41" s="147"/>
      <c r="H41" s="147"/>
      <c r="I41" s="147"/>
      <c r="J41" s="147"/>
      <c r="K41" s="146">
        <v>1.2501277204454889E-2</v>
      </c>
      <c r="L41" s="146">
        <v>1.2087704375767887E-2</v>
      </c>
      <c r="M41" s="146">
        <v>1.1941889910702387E-2</v>
      </c>
      <c r="N41" s="146">
        <v>1.2744803942575531E-2</v>
      </c>
      <c r="O41" s="146">
        <v>1.2097455071764567E-2</v>
      </c>
      <c r="P41" s="146">
        <v>1.1363039153121365E-2</v>
      </c>
      <c r="Q41" s="146">
        <v>1.1627163213816141E-2</v>
      </c>
      <c r="R41" s="146">
        <v>1.1168081494057725E-2</v>
      </c>
      <c r="S41" s="146">
        <v>1.1259045769242821E-2</v>
      </c>
      <c r="T41" s="146">
        <v>1.0624013771338403E-2</v>
      </c>
      <c r="U41" s="146">
        <v>1.0811243693441181E-2</v>
      </c>
      <c r="V41" s="146">
        <v>1.0170467345865979E-2</v>
      </c>
      <c r="W41" s="146">
        <v>1.0039055147750798E-2</v>
      </c>
      <c r="X41" s="146">
        <v>1.2281076919787009E-2</v>
      </c>
      <c r="Y41" s="146">
        <v>1.2247507031449755E-2</v>
      </c>
      <c r="Z41" s="146">
        <v>9.5473208253209294E-3</v>
      </c>
      <c r="AA41" s="146">
        <v>9.1846689895470381E-3</v>
      </c>
      <c r="AB41" s="146">
        <v>9.632735880960433E-3</v>
      </c>
      <c r="AC41" s="146">
        <v>8.1841771769959586E-3</v>
      </c>
      <c r="AD41" s="146">
        <v>7.8955409341834541E-3</v>
      </c>
      <c r="AE41" s="146">
        <v>9.1233325609877212E-3</v>
      </c>
      <c r="AF41" s="146">
        <v>8.6643158287407537E-3</v>
      </c>
      <c r="AG41" s="146">
        <v>1.0689343768813968E-2</v>
      </c>
      <c r="AH41" s="146">
        <v>1.4145499537321037E-2</v>
      </c>
      <c r="AI41" s="146">
        <v>1.676781660590218E-2</v>
      </c>
      <c r="AJ41" s="146">
        <v>1.6070170979149069E-2</v>
      </c>
      <c r="AK41" s="146">
        <v>1.6690281330780758E-2</v>
      </c>
      <c r="AL41" s="146">
        <v>1.6799745914630983E-2</v>
      </c>
      <c r="AM41" s="146">
        <v>1.6994431132038586E-2</v>
      </c>
      <c r="AN41" s="146">
        <v>1.7112485394283113E-2</v>
      </c>
      <c r="AO41" s="146">
        <v>1.672801163021212E-2</v>
      </c>
      <c r="AP41" s="146">
        <v>1.6441870632251207E-2</v>
      </c>
      <c r="AQ41" s="146">
        <v>1.5429878477924272E-2</v>
      </c>
      <c r="AR41" s="146">
        <v>1.4082287447618049E-2</v>
      </c>
      <c r="AS41" s="146">
        <v>1.3361589620670977E-2</v>
      </c>
      <c r="AT41" s="146">
        <v>1.3503933216077615E-2</v>
      </c>
      <c r="AU41" s="146">
        <v>1.5055856152868467E-2</v>
      </c>
      <c r="AV41" s="146">
        <v>1.6798269372109362E-2</v>
      </c>
      <c r="AW41" s="146">
        <v>1.8022165146546424E-2</v>
      </c>
      <c r="AX41" s="146">
        <v>1.790621550965912E-2</v>
      </c>
      <c r="AY41" s="146">
        <v>1.868040479947132E-2</v>
      </c>
      <c r="AZ41" s="146">
        <v>1.9091945828819068E-2</v>
      </c>
      <c r="BA41" s="146">
        <v>1.9267751177329758E-2</v>
      </c>
      <c r="BB41" s="146">
        <v>1.9141864694185343E-2</v>
      </c>
      <c r="BC41" s="146">
        <v>2.0262115672890265E-2</v>
      </c>
      <c r="BD41" s="146">
        <v>2.1450395385342578E-2</v>
      </c>
      <c r="BE41" s="146">
        <v>2.1430026153144526E-2</v>
      </c>
      <c r="BF41" s="146">
        <v>2.011842248538934E-2</v>
      </c>
      <c r="BG41" s="146">
        <v>1.285416547202353E-2</v>
      </c>
      <c r="BH41" s="146">
        <v>1.3154976436367538E-2</v>
      </c>
      <c r="BI41" s="146">
        <v>1.3500660539473934E-2</v>
      </c>
      <c r="BJ41" s="146">
        <v>1.2720382898703584E-2</v>
      </c>
      <c r="BK41" s="146">
        <v>1.2858506733079752E-2</v>
      </c>
      <c r="BL41" s="146">
        <v>1.3973108933772483E-2</v>
      </c>
      <c r="BM41" s="146">
        <v>1.5088586347107073E-2</v>
      </c>
      <c r="BN41" s="146">
        <v>1.4898010796890753E-2</v>
      </c>
      <c r="BO41" s="146">
        <v>1.4653307158840639E-2</v>
      </c>
      <c r="BP41" s="146">
        <v>1.4927759476514606E-2</v>
      </c>
      <c r="BQ41" s="146">
        <v>1.4580388071507222E-2</v>
      </c>
      <c r="BR41" s="146">
        <v>1.4890413244352438E-2</v>
      </c>
      <c r="BS41" s="146">
        <v>1.4905652920429127E-2</v>
      </c>
      <c r="BT41" s="146">
        <v>1.4418906018128751E-2</v>
      </c>
      <c r="BU41" s="146">
        <v>1.4523399031026651E-2</v>
      </c>
      <c r="BV41" s="146">
        <v>1.4342562665090982E-2</v>
      </c>
      <c r="BW41" s="146">
        <v>1.4365324049549159E-2</v>
      </c>
      <c r="BX41" s="102">
        <v>1.4972779424111862E-2</v>
      </c>
      <c r="BY41" s="102">
        <v>1.3789821125030849E-2</v>
      </c>
      <c r="BZ41" s="102">
        <v>1.7026606141460832E-2</v>
      </c>
      <c r="CA41" s="102">
        <v>1.9215159824350563E-2</v>
      </c>
      <c r="CB41" s="102">
        <v>1.6741854214630765E-2</v>
      </c>
      <c r="CC41" s="102">
        <v>1.7284000249910277E-2</v>
      </c>
      <c r="CD41" s="102">
        <v>1.794166523708977E-2</v>
      </c>
      <c r="CE41" s="102">
        <v>1.8584303543538468E-2</v>
      </c>
      <c r="CF41" s="102">
        <v>1.9086232874363177E-2</v>
      </c>
      <c r="CG41" s="103">
        <v>1.9653604078543063E-2</v>
      </c>
    </row>
    <row r="42" spans="2:85" x14ac:dyDescent="0.35">
      <c r="B42" s="107" t="s">
        <v>260</v>
      </c>
      <c r="D42" s="148"/>
      <c r="E42" s="148"/>
      <c r="F42" s="148"/>
      <c r="G42" s="148"/>
      <c r="H42" s="148"/>
      <c r="I42" s="148"/>
      <c r="J42" s="148"/>
      <c r="K42" s="149">
        <f t="shared" ref="K42:AP42" si="10">SUM(K39:K41)</f>
        <v>4.8140390313681419E-2</v>
      </c>
      <c r="L42" s="149">
        <f t="shared" si="10"/>
        <v>4.634722616009828E-2</v>
      </c>
      <c r="M42" s="149">
        <f t="shared" si="10"/>
        <v>4.6696876804833622E-2</v>
      </c>
      <c r="N42" s="149">
        <f t="shared" si="10"/>
        <v>5.5153203342618383E-2</v>
      </c>
      <c r="O42" s="149">
        <f t="shared" si="10"/>
        <v>5.4291802355968324E-2</v>
      </c>
      <c r="P42" s="149">
        <f t="shared" si="10"/>
        <v>5.2171628064116515E-2</v>
      </c>
      <c r="Q42" s="149">
        <f t="shared" si="10"/>
        <v>5.5189936391741592E-2</v>
      </c>
      <c r="R42" s="149">
        <f t="shared" si="10"/>
        <v>5.5884550084889642E-2</v>
      </c>
      <c r="S42" s="149">
        <f t="shared" si="10"/>
        <v>5.9227467811158785E-2</v>
      </c>
      <c r="T42" s="149">
        <f t="shared" si="10"/>
        <v>5.6293214746808207E-2</v>
      </c>
      <c r="U42" s="149">
        <f t="shared" si="10"/>
        <v>6.1995141613945176E-2</v>
      </c>
      <c r="V42" s="149">
        <f t="shared" si="10"/>
        <v>6.149090089864577E-2</v>
      </c>
      <c r="W42" s="149">
        <f t="shared" si="10"/>
        <v>6.5631469979296073E-2</v>
      </c>
      <c r="X42" s="149">
        <f t="shared" si="10"/>
        <v>6.7835682056326577E-2</v>
      </c>
      <c r="Y42" s="149">
        <f t="shared" si="10"/>
        <v>6.6717148870050938E-2</v>
      </c>
      <c r="Z42" s="149">
        <f t="shared" si="10"/>
        <v>6.2999151118271743E-2</v>
      </c>
      <c r="AA42" s="149">
        <f t="shared" si="10"/>
        <v>6.5502129307007356E-2</v>
      </c>
      <c r="AB42" s="149">
        <f t="shared" si="10"/>
        <v>6.6252282718971933E-2</v>
      </c>
      <c r="AC42" s="149">
        <f t="shared" si="10"/>
        <v>6.644136141451934E-2</v>
      </c>
      <c r="AD42" s="149">
        <f t="shared" si="10"/>
        <v>7.0295237416227008E-2</v>
      </c>
      <c r="AE42" s="149">
        <f t="shared" si="10"/>
        <v>7.7269694813147535E-2</v>
      </c>
      <c r="AF42" s="149">
        <f t="shared" si="10"/>
        <v>7.8226567283937593E-2</v>
      </c>
      <c r="AG42" s="149">
        <f t="shared" si="10"/>
        <v>8.0476339554485243E-2</v>
      </c>
      <c r="AH42" s="149">
        <f t="shared" si="10"/>
        <v>8.2518013287723943E-2</v>
      </c>
      <c r="AI42" s="149">
        <f t="shared" si="10"/>
        <v>8.0729603769691127E-2</v>
      </c>
      <c r="AJ42" s="149">
        <f t="shared" si="10"/>
        <v>8.469732877787664E-2</v>
      </c>
      <c r="AK42" s="149">
        <f t="shared" si="10"/>
        <v>9.2866013323900876E-2</v>
      </c>
      <c r="AL42" s="149">
        <f t="shared" si="10"/>
        <v>9.6589270390198184E-2</v>
      </c>
      <c r="AM42" s="149">
        <f t="shared" si="10"/>
        <v>9.8675815920147902E-2</v>
      </c>
      <c r="AN42" s="149">
        <f t="shared" si="10"/>
        <v>9.9101401889740121E-2</v>
      </c>
      <c r="AO42" s="149">
        <f t="shared" si="10"/>
        <v>9.8573741397702266E-2</v>
      </c>
      <c r="AP42" s="149">
        <f t="shared" si="10"/>
        <v>9.8680438417076216E-2</v>
      </c>
      <c r="AQ42" s="149">
        <f t="shared" ref="AQ42:BV42" si="11">SUM(AQ39:AQ41)</f>
        <v>9.1299410375514173E-2</v>
      </c>
      <c r="AR42" s="149">
        <f t="shared" si="11"/>
        <v>8.2965564690617721E-2</v>
      </c>
      <c r="AS42" s="149">
        <f t="shared" si="11"/>
        <v>7.9919831947442579E-2</v>
      </c>
      <c r="AT42" s="149">
        <f t="shared" si="11"/>
        <v>8.3146318423727009E-2</v>
      </c>
      <c r="AU42" s="149">
        <f t="shared" si="11"/>
        <v>9.2814001380871231E-2</v>
      </c>
      <c r="AV42" s="149">
        <f t="shared" si="11"/>
        <v>0.10186347990747245</v>
      </c>
      <c r="AW42" s="149">
        <f t="shared" si="11"/>
        <v>0.10560253894240623</v>
      </c>
      <c r="AX42" s="149">
        <f t="shared" si="11"/>
        <v>0.10337986119076797</v>
      </c>
      <c r="AY42" s="149">
        <f t="shared" si="11"/>
        <v>0.10278614879700569</v>
      </c>
      <c r="AZ42" s="149">
        <f t="shared" si="11"/>
        <v>9.991110482881907E-2</v>
      </c>
      <c r="BA42" s="149">
        <f t="shared" si="11"/>
        <v>9.6764837523829084E-2</v>
      </c>
      <c r="BB42" s="149">
        <f t="shared" si="11"/>
        <v>9.4614910781240888E-2</v>
      </c>
      <c r="BC42" s="149">
        <f t="shared" si="11"/>
        <v>9.3617107877623729E-2</v>
      </c>
      <c r="BD42" s="149">
        <f t="shared" si="11"/>
        <v>9.0943690777253283E-2</v>
      </c>
      <c r="BE42" s="149">
        <f t="shared" si="11"/>
        <v>9.2598297493824019E-2</v>
      </c>
      <c r="BF42" s="149">
        <f t="shared" si="11"/>
        <v>9.1244664598087194E-2</v>
      </c>
      <c r="BG42" s="149">
        <f t="shared" si="11"/>
        <v>8.3129386159236776E-2</v>
      </c>
      <c r="BH42" s="149">
        <f t="shared" si="11"/>
        <v>8.2771899431346802E-2</v>
      </c>
      <c r="BI42" s="149">
        <f t="shared" si="11"/>
        <v>8.1627021984891385E-2</v>
      </c>
      <c r="BJ42" s="149">
        <f t="shared" si="11"/>
        <v>8.0206460365079169E-2</v>
      </c>
      <c r="BK42" s="149">
        <f t="shared" si="11"/>
        <v>8.0623548040140811E-2</v>
      </c>
      <c r="BL42" s="149">
        <f t="shared" si="11"/>
        <v>8.5760559947070464E-2</v>
      </c>
      <c r="BM42" s="149">
        <f t="shared" si="11"/>
        <v>9.5055396971104683E-2</v>
      </c>
      <c r="BN42" s="149">
        <f t="shared" si="11"/>
        <v>9.4212672489455876E-2</v>
      </c>
      <c r="BO42" s="149">
        <f t="shared" si="11"/>
        <v>9.5001411557416524E-2</v>
      </c>
      <c r="BP42" s="149">
        <f t="shared" si="11"/>
        <v>9.6533306748738626E-2</v>
      </c>
      <c r="BQ42" s="149">
        <f t="shared" si="11"/>
        <v>9.0989728652522167E-2</v>
      </c>
      <c r="BR42" s="149">
        <f t="shared" si="11"/>
        <v>8.9733537407913122E-2</v>
      </c>
      <c r="BS42" s="149">
        <f t="shared" si="11"/>
        <v>8.8918699756700539E-2</v>
      </c>
      <c r="BT42" s="149">
        <f t="shared" si="11"/>
        <v>8.6325941177067461E-2</v>
      </c>
      <c r="BU42" s="149">
        <f t="shared" si="11"/>
        <v>8.4830247542695733E-2</v>
      </c>
      <c r="BV42" s="149">
        <f t="shared" si="11"/>
        <v>8.4523616713867752E-2</v>
      </c>
      <c r="BW42" s="149">
        <f t="shared" ref="BW42:CG42" si="12">SUM(BW39:BW41)</f>
        <v>8.5832958386278177E-2</v>
      </c>
      <c r="BX42" s="130">
        <f t="shared" si="12"/>
        <v>0.10212971731549869</v>
      </c>
      <c r="BY42" s="130">
        <f t="shared" si="12"/>
        <v>9.1709443231354854E-2</v>
      </c>
      <c r="BZ42" s="130">
        <f t="shared" si="12"/>
        <v>9.046450813889334E-2</v>
      </c>
      <c r="CA42" s="130">
        <f t="shared" si="12"/>
        <v>9.7228963846638622E-2</v>
      </c>
      <c r="CB42" s="130">
        <f t="shared" si="12"/>
        <v>0.10230263875983392</v>
      </c>
      <c r="CC42" s="130">
        <f t="shared" si="12"/>
        <v>0.10305355407449338</v>
      </c>
      <c r="CD42" s="130">
        <f t="shared" si="12"/>
        <v>0.10348884226347428</v>
      </c>
      <c r="CE42" s="130">
        <f t="shared" si="12"/>
        <v>0.10268736566719949</v>
      </c>
      <c r="CF42" s="130">
        <f t="shared" si="12"/>
        <v>0.10272063983818763</v>
      </c>
      <c r="CG42" s="131">
        <f t="shared" si="12"/>
        <v>0.10380319222316038</v>
      </c>
    </row>
    <row r="43" spans="2:85" ht="51" customHeight="1" x14ac:dyDescent="0.35">
      <c r="B43" s="55" t="s">
        <v>347</v>
      </c>
      <c r="CG43" s="56"/>
    </row>
    <row r="44" spans="2:85" x14ac:dyDescent="0.35">
      <c r="B44" s="62" t="s">
        <v>338</v>
      </c>
      <c r="AH44" s="146">
        <v>1.9865048013416976E-4</v>
      </c>
      <c r="AI44" s="146">
        <v>1.9428797696270005E-4</v>
      </c>
      <c r="AJ44" s="146">
        <v>2.0185274039733289E-4</v>
      </c>
      <c r="AK44" s="146">
        <v>2.0901966579271768E-4</v>
      </c>
      <c r="AL44" s="146">
        <v>2.1945262178635461E-4</v>
      </c>
      <c r="AM44" s="146">
        <v>2.1964708044073345E-4</v>
      </c>
      <c r="AN44" s="146">
        <v>2.1771880394582668E-4</v>
      </c>
      <c r="AO44" s="146">
        <v>2.2107772354027156E-4</v>
      </c>
      <c r="AP44" s="146">
        <v>2.2187565514303424E-4</v>
      </c>
      <c r="AQ44" s="146">
        <v>2.1776397469301119E-4</v>
      </c>
      <c r="AR44" s="146">
        <v>2.0995033481518925E-4</v>
      </c>
      <c r="AS44" s="146">
        <v>2.0662043925192026E-4</v>
      </c>
      <c r="AT44" s="146">
        <v>2.2273090714547728E-4</v>
      </c>
      <c r="AU44" s="146">
        <v>2.5631859550611307E-4</v>
      </c>
      <c r="AV44" s="146">
        <v>3.1597125338306503E-4</v>
      </c>
      <c r="AW44" s="146">
        <v>4.1662613481477042E-4</v>
      </c>
      <c r="AX44" s="146">
        <v>4.4482940574855763E-4</v>
      </c>
      <c r="AY44" s="146">
        <v>5.0679047985573763E-4</v>
      </c>
      <c r="AZ44" s="146">
        <v>4.8025053295583261E-4</v>
      </c>
      <c r="BA44" s="146">
        <v>5.0651225240754493E-4</v>
      </c>
      <c r="BB44" s="146">
        <v>5.2332612181218757E-4</v>
      </c>
      <c r="BC44" s="146">
        <v>5.3536849627153812E-4</v>
      </c>
      <c r="BD44" s="146">
        <v>5.9906089011717908E-4</v>
      </c>
      <c r="BE44" s="146">
        <v>5.9022022185935556E-4</v>
      </c>
      <c r="BF44" s="146">
        <v>6.3100450588693586E-4</v>
      </c>
      <c r="BG44" s="146">
        <v>6.239383705476313E-4</v>
      </c>
      <c r="BH44" s="146">
        <v>6.277667300225836E-4</v>
      </c>
      <c r="BI44" s="146">
        <v>6.5161711751751325E-4</v>
      </c>
      <c r="BJ44" s="146">
        <v>6.5471976781518936E-4</v>
      </c>
      <c r="BK44" s="146">
        <v>6.6420324383453236E-4</v>
      </c>
      <c r="BL44" s="146">
        <v>6.9864433358479249E-4</v>
      </c>
      <c r="BM44" s="146">
        <v>7.6581259451141551E-4</v>
      </c>
      <c r="BN44" s="146">
        <v>7.4964903575275841E-4</v>
      </c>
      <c r="BO44" s="146">
        <v>7.8572961245074462E-4</v>
      </c>
      <c r="BP44" s="146">
        <v>8.0600700048200698E-4</v>
      </c>
      <c r="BQ44" s="146">
        <v>8.1125837039270861E-4</v>
      </c>
      <c r="BR44" s="146">
        <v>9.1575264912878678E-4</v>
      </c>
      <c r="BS44" s="146">
        <v>9.4971745214943192E-4</v>
      </c>
      <c r="BT44" s="146">
        <v>9.4219623943235888E-4</v>
      </c>
      <c r="BU44" s="146">
        <v>9.3645587717454024E-4</v>
      </c>
      <c r="BV44" s="146">
        <v>9.7269928827385145E-4</v>
      </c>
      <c r="BW44" s="146">
        <v>1.025719865326612E-3</v>
      </c>
      <c r="BX44" s="102">
        <v>1.0764050605852973E-3</v>
      </c>
      <c r="BY44" s="102">
        <v>1.0371013872346329E-3</v>
      </c>
      <c r="BZ44" s="102">
        <v>1.1470631069569125E-3</v>
      </c>
      <c r="CA44" s="102">
        <v>1.3804454177417202E-3</v>
      </c>
      <c r="CB44" s="102">
        <v>1.5769414810818166E-3</v>
      </c>
      <c r="CC44" s="102">
        <v>1.704985829870044E-3</v>
      </c>
      <c r="CD44" s="102">
        <v>1.8369457413795723E-3</v>
      </c>
      <c r="CE44" s="102">
        <v>1.9517166253186621E-3</v>
      </c>
      <c r="CF44" s="102">
        <v>2.0404545054351596E-3</v>
      </c>
      <c r="CG44" s="103">
        <v>2.114995317541191E-3</v>
      </c>
    </row>
    <row r="45" spans="2:85" x14ac:dyDescent="0.35">
      <c r="B45" s="62" t="s">
        <v>339</v>
      </c>
      <c r="AH45" s="146">
        <v>2.1248023813461418E-2</v>
      </c>
      <c r="AI45" s="146">
        <v>1.9063307876867702E-2</v>
      </c>
      <c r="AJ45" s="146">
        <v>2.1697361692839662E-2</v>
      </c>
      <c r="AK45" s="146">
        <v>2.5714942059756E-2</v>
      </c>
      <c r="AL45" s="146">
        <v>2.7755207551222259E-2</v>
      </c>
      <c r="AM45" s="146">
        <v>2.9906965844657147E-2</v>
      </c>
      <c r="AN45" s="146">
        <v>3.0795234936093818E-2</v>
      </c>
      <c r="AO45" s="146">
        <v>3.0720514978660605E-2</v>
      </c>
      <c r="AP45" s="146">
        <v>3.1184588961625601E-2</v>
      </c>
      <c r="AQ45" s="146">
        <v>2.8088318001257124E-2</v>
      </c>
      <c r="AR45" s="146">
        <v>2.423489153515896E-2</v>
      </c>
      <c r="AS45" s="146">
        <v>2.2328225287758144E-2</v>
      </c>
      <c r="AT45" s="146">
        <v>2.4024849338340253E-2</v>
      </c>
      <c r="AU45" s="146">
        <v>2.9709117174616866E-2</v>
      </c>
      <c r="AV45" s="146">
        <v>3.4161422267756217E-2</v>
      </c>
      <c r="AW45" s="146">
        <v>3.6229619594003344E-2</v>
      </c>
      <c r="AX45" s="146">
        <v>3.5661928110628058E-2</v>
      </c>
      <c r="AY45" s="146">
        <v>3.5558556072622323E-2</v>
      </c>
      <c r="AZ45" s="146">
        <v>3.3740831201936397E-2</v>
      </c>
      <c r="BA45" s="146">
        <v>3.1221626020551604E-2</v>
      </c>
      <c r="BB45" s="146">
        <v>2.9638743763692018E-2</v>
      </c>
      <c r="BC45" s="146">
        <v>2.7975819395130483E-2</v>
      </c>
      <c r="BD45" s="146">
        <v>2.6626711260106236E-2</v>
      </c>
      <c r="BE45" s="146">
        <v>2.6355327823836941E-2</v>
      </c>
      <c r="BF45" s="146">
        <v>2.6278879171286382E-2</v>
      </c>
      <c r="BG45" s="146">
        <v>2.5891319096935792E-2</v>
      </c>
      <c r="BH45" s="146">
        <v>2.5310747923522937E-2</v>
      </c>
      <c r="BI45" s="146">
        <v>2.4675203672406765E-2</v>
      </c>
      <c r="BJ45" s="146">
        <v>2.442888389532592E-2</v>
      </c>
      <c r="BK45" s="146">
        <v>2.4436561052999236E-2</v>
      </c>
      <c r="BL45" s="146">
        <v>2.5737884256924071E-2</v>
      </c>
      <c r="BM45" s="146">
        <v>3.0102778684154039E-2</v>
      </c>
      <c r="BN45" s="146">
        <v>2.9809209021268247E-2</v>
      </c>
      <c r="BO45" s="146">
        <v>3.0063154034075053E-2</v>
      </c>
      <c r="BP45" s="146">
        <v>3.0271159756439885E-2</v>
      </c>
      <c r="BQ45" s="146">
        <v>2.8721860654613539E-2</v>
      </c>
      <c r="BR45" s="146">
        <v>2.7906428691840054E-2</v>
      </c>
      <c r="BS45" s="146">
        <v>2.7776817199912963E-2</v>
      </c>
      <c r="BT45" s="146">
        <v>2.6885261494045642E-2</v>
      </c>
      <c r="BU45" s="146">
        <v>2.7000415618778077E-2</v>
      </c>
      <c r="BV45" s="146">
        <v>2.7594220713692538E-2</v>
      </c>
      <c r="BW45" s="146">
        <v>2.9564422973723737E-2</v>
      </c>
      <c r="BX45" s="102">
        <v>4.0822855110112882E-2</v>
      </c>
      <c r="BY45" s="102">
        <v>3.6508417078526506E-2</v>
      </c>
      <c r="BZ45" s="102">
        <v>3.5627043106290612E-2</v>
      </c>
      <c r="CA45" s="102">
        <v>3.9241047031165995E-2</v>
      </c>
      <c r="CB45" s="102">
        <v>4.1782810750779165E-2</v>
      </c>
      <c r="CC45" s="102">
        <v>4.2094855337101056E-2</v>
      </c>
      <c r="CD45" s="102">
        <v>4.2047978906415845E-2</v>
      </c>
      <c r="CE45" s="102">
        <v>4.2148727174085902E-2</v>
      </c>
      <c r="CF45" s="102">
        <v>4.2247701681550349E-2</v>
      </c>
      <c r="CG45" s="103">
        <v>4.2293180525064047E-2</v>
      </c>
    </row>
    <row r="46" spans="2:85" x14ac:dyDescent="0.35">
      <c r="B46" s="62" t="s">
        <v>325</v>
      </c>
      <c r="AH46" s="146">
        <v>4.6320165329418038E-2</v>
      </c>
      <c r="AI46" s="146">
        <v>4.4312860326949678E-2</v>
      </c>
      <c r="AJ46" s="146">
        <v>4.6029576727904149E-2</v>
      </c>
      <c r="AK46" s="146">
        <v>4.8592470089204108E-2</v>
      </c>
      <c r="AL46" s="146">
        <v>4.9593429496680407E-2</v>
      </c>
      <c r="AM46" s="146">
        <v>4.9142054050174563E-2</v>
      </c>
      <c r="AN46" s="146">
        <v>4.8287447064796873E-2</v>
      </c>
      <c r="AO46" s="146">
        <v>4.8012963299549564E-2</v>
      </c>
      <c r="AP46" s="146">
        <v>4.7953007153779335E-2</v>
      </c>
      <c r="AQ46" s="146">
        <v>4.5000331885308276E-2</v>
      </c>
      <c r="AR46" s="146">
        <v>4.2275554315859769E-2</v>
      </c>
      <c r="AS46" s="146">
        <v>4.1459388646045814E-2</v>
      </c>
      <c r="AT46" s="146">
        <v>4.2519526219525199E-2</v>
      </c>
      <c r="AU46" s="146">
        <v>4.5871887302906485E-2</v>
      </c>
      <c r="AV46" s="146">
        <v>4.8077631541661503E-2</v>
      </c>
      <c r="AW46" s="146">
        <v>4.8713088229084059E-2</v>
      </c>
      <c r="AX46" s="146">
        <v>4.7722113346392418E-2</v>
      </c>
      <c r="AY46" s="146">
        <v>4.7516490611562136E-2</v>
      </c>
      <c r="AZ46" s="146">
        <v>4.6960831750104709E-2</v>
      </c>
      <c r="BA46" s="146">
        <v>4.695510714175704E-2</v>
      </c>
      <c r="BB46" s="146">
        <v>4.6962048749613322E-2</v>
      </c>
      <c r="BC46" s="146">
        <v>4.7817176745239325E-2</v>
      </c>
      <c r="BD46" s="146">
        <v>4.7789472149589819E-2</v>
      </c>
      <c r="BE46" s="146">
        <v>4.9823841354559951E-2</v>
      </c>
      <c r="BF46" s="146">
        <v>5.039201394763345E-2</v>
      </c>
      <c r="BG46" s="146">
        <v>5.0366243038353749E-2</v>
      </c>
      <c r="BH46" s="146">
        <v>5.1309923620304079E-2</v>
      </c>
      <c r="BI46" s="146">
        <v>5.1516850360691958E-2</v>
      </c>
      <c r="BJ46" s="146">
        <v>5.0755438134208818E-2</v>
      </c>
      <c r="BK46" s="146">
        <v>5.1515985929963225E-2</v>
      </c>
      <c r="BL46" s="146">
        <v>5.5396125643515474E-2</v>
      </c>
      <c r="BM46" s="146">
        <v>6.025399524416522E-2</v>
      </c>
      <c r="BN46" s="146">
        <v>5.9884285452288737E-2</v>
      </c>
      <c r="BO46" s="146">
        <v>6.0592601469759942E-2</v>
      </c>
      <c r="BP46" s="146">
        <v>6.2094353511213514E-2</v>
      </c>
      <c r="BQ46" s="146">
        <v>6.1024994862649964E-2</v>
      </c>
      <c r="BR46" s="146">
        <v>6.0521343304996388E-2</v>
      </c>
      <c r="BS46" s="146">
        <v>5.9828843028031153E-2</v>
      </c>
      <c r="BT46" s="146">
        <v>5.8157440871644817E-2</v>
      </c>
      <c r="BU46" s="146">
        <v>5.6561111080460191E-2</v>
      </c>
      <c r="BV46" s="146">
        <v>5.5726357098306895E-2</v>
      </c>
      <c r="BW46" s="146">
        <v>5.5122062641223137E-2</v>
      </c>
      <c r="BX46" s="102">
        <v>6.0225293935944904E-2</v>
      </c>
      <c r="BY46" s="102">
        <v>5.4161145652720843E-2</v>
      </c>
      <c r="BZ46" s="102">
        <v>5.3688886961510342E-2</v>
      </c>
      <c r="CA46" s="102">
        <v>5.6606648545113603E-2</v>
      </c>
      <c r="CB46" s="102">
        <v>5.8942497242262727E-2</v>
      </c>
      <c r="CC46" s="102">
        <v>5.9253712907522287E-2</v>
      </c>
      <c r="CD46" s="102">
        <v>5.9603917615678868E-2</v>
      </c>
      <c r="CE46" s="102">
        <v>5.8586921867794961E-2</v>
      </c>
      <c r="CF46" s="102">
        <v>5.8432483651202148E-2</v>
      </c>
      <c r="CG46" s="103">
        <v>5.939501638055511E-2</v>
      </c>
    </row>
    <row r="47" spans="2:85" x14ac:dyDescent="0.35">
      <c r="B47" s="107" t="s">
        <v>260</v>
      </c>
      <c r="AH47" s="149">
        <f t="shared" ref="AH47:BM47" si="13">SUM(AH44:AH46)</f>
        <v>6.7766839623013622E-2</v>
      </c>
      <c r="AI47" s="149">
        <f t="shared" si="13"/>
        <v>6.3570456180780083E-2</v>
      </c>
      <c r="AJ47" s="149">
        <f t="shared" si="13"/>
        <v>6.7928791161141144E-2</v>
      </c>
      <c r="AK47" s="149">
        <f t="shared" si="13"/>
        <v>7.4516431814752829E-2</v>
      </c>
      <c r="AL47" s="149">
        <f t="shared" si="13"/>
        <v>7.7568089669689019E-2</v>
      </c>
      <c r="AM47" s="149">
        <f t="shared" si="13"/>
        <v>7.9268666975272448E-2</v>
      </c>
      <c r="AN47" s="149">
        <f t="shared" si="13"/>
        <v>7.9300400804836524E-2</v>
      </c>
      <c r="AO47" s="149">
        <f t="shared" si="13"/>
        <v>7.8954556001750442E-2</v>
      </c>
      <c r="AP47" s="149">
        <f t="shared" si="13"/>
        <v>7.9359471770547974E-2</v>
      </c>
      <c r="AQ47" s="149">
        <f t="shared" si="13"/>
        <v>7.3306413861258413E-2</v>
      </c>
      <c r="AR47" s="149">
        <f t="shared" si="13"/>
        <v>6.6720396185833919E-2</v>
      </c>
      <c r="AS47" s="149">
        <f t="shared" si="13"/>
        <v>6.3994234373055875E-2</v>
      </c>
      <c r="AT47" s="149">
        <f t="shared" si="13"/>
        <v>6.6767106465010925E-2</v>
      </c>
      <c r="AU47" s="149">
        <f t="shared" si="13"/>
        <v>7.5837323073029456E-2</v>
      </c>
      <c r="AV47" s="149">
        <f t="shared" si="13"/>
        <v>8.2555025062800783E-2</v>
      </c>
      <c r="AW47" s="149">
        <f t="shared" si="13"/>
        <v>8.5359333957902184E-2</v>
      </c>
      <c r="AX47" s="149">
        <f t="shared" si="13"/>
        <v>8.3828870862769037E-2</v>
      </c>
      <c r="AY47" s="149">
        <f t="shared" si="13"/>
        <v>8.358183716404019E-2</v>
      </c>
      <c r="AZ47" s="149">
        <f t="shared" si="13"/>
        <v>8.118191348499694E-2</v>
      </c>
      <c r="BA47" s="149">
        <f t="shared" si="13"/>
        <v>7.8683245414716191E-2</v>
      </c>
      <c r="BB47" s="149">
        <f t="shared" si="13"/>
        <v>7.7124118635117533E-2</v>
      </c>
      <c r="BC47" s="149">
        <f t="shared" si="13"/>
        <v>7.6328364636641347E-2</v>
      </c>
      <c r="BD47" s="149">
        <f t="shared" si="13"/>
        <v>7.5015244299813238E-2</v>
      </c>
      <c r="BE47" s="149">
        <f t="shared" si="13"/>
        <v>7.6769389400256252E-2</v>
      </c>
      <c r="BF47" s="149">
        <f t="shared" si="13"/>
        <v>7.730189762480677E-2</v>
      </c>
      <c r="BG47" s="149">
        <f t="shared" si="13"/>
        <v>7.6881500505837169E-2</v>
      </c>
      <c r="BH47" s="149">
        <f t="shared" si="13"/>
        <v>7.7248438273849598E-2</v>
      </c>
      <c r="BI47" s="149">
        <f t="shared" si="13"/>
        <v>7.6843671150616244E-2</v>
      </c>
      <c r="BJ47" s="149">
        <f t="shared" si="13"/>
        <v>7.5839041797349932E-2</v>
      </c>
      <c r="BK47" s="149">
        <f t="shared" si="13"/>
        <v>7.6616750226796995E-2</v>
      </c>
      <c r="BL47" s="149">
        <f t="shared" si="13"/>
        <v>8.1832654234024332E-2</v>
      </c>
      <c r="BM47" s="149">
        <f t="shared" si="13"/>
        <v>9.1122586522830673E-2</v>
      </c>
      <c r="BN47" s="149">
        <f t="shared" ref="BN47:CG47" si="14">SUM(BN44:BN46)</f>
        <v>9.0443143509309737E-2</v>
      </c>
      <c r="BO47" s="149">
        <f t="shared" si="14"/>
        <v>9.1441485116285748E-2</v>
      </c>
      <c r="BP47" s="149">
        <f t="shared" si="14"/>
        <v>9.317152026813541E-2</v>
      </c>
      <c r="BQ47" s="149">
        <f t="shared" si="14"/>
        <v>9.0558113887656208E-2</v>
      </c>
      <c r="BR47" s="149">
        <f t="shared" si="14"/>
        <v>8.9343524645965233E-2</v>
      </c>
      <c r="BS47" s="149">
        <f t="shared" si="14"/>
        <v>8.8555377680093555E-2</v>
      </c>
      <c r="BT47" s="149">
        <f t="shared" si="14"/>
        <v>8.5984898605122817E-2</v>
      </c>
      <c r="BU47" s="149">
        <f t="shared" si="14"/>
        <v>8.4497982576412806E-2</v>
      </c>
      <c r="BV47" s="149">
        <f t="shared" si="14"/>
        <v>8.4293277100273289E-2</v>
      </c>
      <c r="BW47" s="149">
        <f t="shared" si="14"/>
        <v>8.5712205480273487E-2</v>
      </c>
      <c r="BX47" s="130">
        <f t="shared" si="14"/>
        <v>0.10212455410664309</v>
      </c>
      <c r="BY47" s="130">
        <f t="shared" si="14"/>
        <v>9.1706664118481981E-2</v>
      </c>
      <c r="BZ47" s="130">
        <f t="shared" si="14"/>
        <v>9.0462993174757866E-2</v>
      </c>
      <c r="CA47" s="130">
        <f t="shared" si="14"/>
        <v>9.7228140994021314E-2</v>
      </c>
      <c r="CB47" s="130">
        <f t="shared" si="14"/>
        <v>0.10230224947412371</v>
      </c>
      <c r="CC47" s="130">
        <f t="shared" si="14"/>
        <v>0.10305355407449339</v>
      </c>
      <c r="CD47" s="130">
        <f t="shared" si="14"/>
        <v>0.1034888422634743</v>
      </c>
      <c r="CE47" s="130">
        <f t="shared" si="14"/>
        <v>0.10268736566719952</v>
      </c>
      <c r="CF47" s="130">
        <f t="shared" si="14"/>
        <v>0.10272063983818766</v>
      </c>
      <c r="CG47" s="131">
        <f t="shared" si="14"/>
        <v>0.10380319222316034</v>
      </c>
    </row>
    <row r="48" spans="2:85" ht="16" thickBot="1" x14ac:dyDescent="0.4">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50"/>
    </row>
    <row r="49" spans="1:85" x14ac:dyDescent="0.35">
      <c r="AW49" s="151"/>
      <c r="BL49" s="152"/>
      <c r="CG49" s="56"/>
    </row>
    <row r="50" spans="1:85" ht="31" x14ac:dyDescent="0.35">
      <c r="B50" s="55" t="s">
        <v>348</v>
      </c>
      <c r="CG50" s="56"/>
    </row>
    <row r="51" spans="1:85" x14ac:dyDescent="0.35">
      <c r="B51" s="62" t="s">
        <v>338</v>
      </c>
      <c r="AH51" s="146">
        <v>2.686402791329244E-2</v>
      </c>
      <c r="AI51" s="146">
        <v>3.3557056716006853E-2</v>
      </c>
      <c r="AJ51" s="146">
        <v>3.0401431319416427E-2</v>
      </c>
      <c r="AK51" s="146">
        <v>3.2168006042976198E-2</v>
      </c>
      <c r="AL51" s="146">
        <v>3.2767511486101866E-2</v>
      </c>
      <c r="AM51" s="146">
        <v>3.3480955850309795E-2</v>
      </c>
      <c r="AN51" s="146">
        <v>3.4006098193228355E-2</v>
      </c>
      <c r="AO51" s="146">
        <v>3.4690290272637619E-2</v>
      </c>
      <c r="AP51" s="146">
        <v>3.4078117692075686E-2</v>
      </c>
      <c r="AQ51" s="146">
        <v>3.2951453777074063E-2</v>
      </c>
      <c r="AR51" s="146">
        <v>3.2217409769344278E-2</v>
      </c>
      <c r="AS51" s="146">
        <v>2.9858794766516622E-2</v>
      </c>
      <c r="AT51" s="146">
        <v>2.8880136355214355E-2</v>
      </c>
      <c r="AU51" s="146">
        <v>3.068011703755388E-2</v>
      </c>
      <c r="AV51" s="146">
        <v>3.2812305519358639E-2</v>
      </c>
      <c r="AW51" s="146">
        <v>3.4354339287262448E-2</v>
      </c>
      <c r="AX51" s="146">
        <v>3.3404494238329058E-2</v>
      </c>
      <c r="AY51" s="146">
        <v>3.3137749445737046E-2</v>
      </c>
      <c r="AZ51" s="146">
        <v>3.3676103944564287E-2</v>
      </c>
      <c r="BA51" s="146">
        <v>3.2498767499969883E-2</v>
      </c>
      <c r="BB51" s="146">
        <v>3.2283929317227684E-2</v>
      </c>
      <c r="BC51" s="146">
        <v>3.3947382714195513E-2</v>
      </c>
      <c r="BD51" s="146">
        <v>3.2191089267137339E-2</v>
      </c>
      <c r="BE51" s="146">
        <v>3.1255039985074666E-2</v>
      </c>
      <c r="BF51" s="146">
        <v>3.0074855300113872E-2</v>
      </c>
      <c r="BG51" s="146">
        <v>9.696911165569479E-3</v>
      </c>
      <c r="BH51" s="146">
        <v>7.9552031884701589E-3</v>
      </c>
      <c r="BI51" s="146">
        <v>6.1332723057006327E-3</v>
      </c>
      <c r="BJ51" s="146">
        <v>5.1097079505751288E-3</v>
      </c>
      <c r="BK51" s="146">
        <v>4.3998560008398375E-3</v>
      </c>
      <c r="BL51" s="146">
        <v>3.7213296865923448E-3</v>
      </c>
      <c r="BM51" s="146">
        <v>2.861804137150582E-3</v>
      </c>
      <c r="BN51" s="146">
        <v>2.4906149642377065E-3</v>
      </c>
      <c r="BO51" s="146">
        <v>2.3686184850078128E-3</v>
      </c>
      <c r="BP51" s="146">
        <v>2.2145016736129534E-3</v>
      </c>
      <c r="BQ51" s="146">
        <v>2.1336665349628433E-3</v>
      </c>
      <c r="BR51" s="146">
        <v>2.3304708483852083E-3</v>
      </c>
      <c r="BS51" s="146">
        <v>2.4061908148522147E-3</v>
      </c>
      <c r="BT51" s="146">
        <v>2.4057046363646969E-3</v>
      </c>
      <c r="BU51" s="146">
        <v>2.3897673666037314E-3</v>
      </c>
      <c r="BV51" s="146">
        <v>2.5034394612877221E-3</v>
      </c>
      <c r="BW51" s="146">
        <v>2.6073404464110358E-3</v>
      </c>
      <c r="BX51" s="102">
        <v>2.0394615725248637E-3</v>
      </c>
      <c r="BY51" s="102">
        <v>2.3481205685351495E-3</v>
      </c>
      <c r="BZ51" s="102">
        <v>2.5673368568689728E-3</v>
      </c>
      <c r="CA51" s="102">
        <v>3.1058029188598614E-3</v>
      </c>
      <c r="CB51" s="102">
        <v>3.4790607699461728E-3</v>
      </c>
      <c r="CC51" s="102">
        <v>3.7674348504307324E-3</v>
      </c>
      <c r="CD51" s="102">
        <v>4.0753952793831389E-3</v>
      </c>
      <c r="CE51" s="102">
        <v>4.3590259728557767E-3</v>
      </c>
      <c r="CF51" s="102">
        <v>4.5774566660179584E-3</v>
      </c>
      <c r="CG51" s="103">
        <v>4.7568644201742769E-3</v>
      </c>
    </row>
    <row r="52" spans="1:85" x14ac:dyDescent="0.35">
      <c r="B52" s="62" t="s">
        <v>339</v>
      </c>
      <c r="AH52" s="146">
        <v>5.510503442682084E-2</v>
      </c>
      <c r="AI52" s="146">
        <v>5.0542945097418461E-2</v>
      </c>
      <c r="AJ52" s="146">
        <v>5.4857232059033936E-2</v>
      </c>
      <c r="AK52" s="146">
        <v>6.5023407741738523E-2</v>
      </c>
      <c r="AL52" s="146">
        <v>6.9649308258915243E-2</v>
      </c>
      <c r="AM52" s="146">
        <v>7.5559351429068361E-2</v>
      </c>
      <c r="AN52" s="146">
        <v>7.8258511983735235E-2</v>
      </c>
      <c r="AO52" s="146">
        <v>8.1988066673477994E-2</v>
      </c>
      <c r="AP52" s="146">
        <v>8.5682085777234421E-2</v>
      </c>
      <c r="AQ52" s="146">
        <v>8.1925667323294843E-2</v>
      </c>
      <c r="AR52" s="146">
        <v>7.5621684439284825E-2</v>
      </c>
      <c r="AS52" s="146">
        <v>7.0150826195381225E-2</v>
      </c>
      <c r="AT52" s="146">
        <v>7.5210044804749548E-2</v>
      </c>
      <c r="AU52" s="146">
        <v>8.6147674636135221E-2</v>
      </c>
      <c r="AV52" s="146">
        <v>9.6070936441779886E-2</v>
      </c>
      <c r="AW52" s="146">
        <v>0.10321445863110321</v>
      </c>
      <c r="AX52" s="146">
        <v>0.10302474304219283</v>
      </c>
      <c r="AY52" s="146">
        <v>0.10376246426303533</v>
      </c>
      <c r="AZ52" s="146">
        <v>0.10424897182776663</v>
      </c>
      <c r="BA52" s="146">
        <v>9.7007708540749443E-2</v>
      </c>
      <c r="BB52" s="146">
        <v>9.3822402784967812E-2</v>
      </c>
      <c r="BC52" s="146">
        <v>8.8816140309711758E-2</v>
      </c>
      <c r="BD52" s="146">
        <v>8.1189818209639789E-2</v>
      </c>
      <c r="BE52" s="146">
        <v>7.7343439744104514E-2</v>
      </c>
      <c r="BF52" s="146">
        <v>7.3385178303443904E-2</v>
      </c>
      <c r="BG52" s="146">
        <v>6.9915284675635792E-2</v>
      </c>
      <c r="BH52" s="146">
        <v>6.6611793070887049E-2</v>
      </c>
      <c r="BI52" s="146">
        <v>6.5192754594653041E-2</v>
      </c>
      <c r="BJ52" s="146">
        <v>6.4381853215304208E-2</v>
      </c>
      <c r="BK52" s="146">
        <v>6.3748997353934161E-2</v>
      </c>
      <c r="BL52" s="146">
        <v>6.2196960814776672E-2</v>
      </c>
      <c r="BM52" s="146">
        <v>6.8218736093090884E-2</v>
      </c>
      <c r="BN52" s="146">
        <v>6.8766292426800879E-2</v>
      </c>
      <c r="BO52" s="146">
        <v>7.1086700960636712E-2</v>
      </c>
      <c r="BP52" s="146">
        <v>7.2377623438995051E-2</v>
      </c>
      <c r="BQ52" s="146">
        <v>6.7588426133213739E-2</v>
      </c>
      <c r="BR52" s="146">
        <v>6.6398428056470143E-2</v>
      </c>
      <c r="BS52" s="146">
        <v>6.7427014875507368E-2</v>
      </c>
      <c r="BT52" s="146">
        <v>6.6569675239882622E-2</v>
      </c>
      <c r="BU52" s="146">
        <v>6.7441078825177622E-2</v>
      </c>
      <c r="BV52" s="146">
        <v>6.9938293749284883E-2</v>
      </c>
      <c r="BW52" s="146">
        <v>7.4578950028959173E-2</v>
      </c>
      <c r="BX52" s="102">
        <v>7.697770601283084E-2</v>
      </c>
      <c r="BY52" s="102">
        <v>8.2438477361473347E-2</v>
      </c>
      <c r="BZ52" s="102">
        <v>7.9634657120910238E-2</v>
      </c>
      <c r="CA52" s="102">
        <v>8.8234096897650965E-2</v>
      </c>
      <c r="CB52" s="102">
        <v>9.2154082701042694E-2</v>
      </c>
      <c r="CC52" s="102">
        <v>9.3015215870106388E-2</v>
      </c>
      <c r="CD52" s="102">
        <v>9.3286443296966157E-2</v>
      </c>
      <c r="CE52" s="102">
        <v>9.4136307541395681E-2</v>
      </c>
      <c r="CF52" s="102">
        <v>9.4776444743573399E-2</v>
      </c>
      <c r="CG52" s="103">
        <v>9.5122161258291621E-2</v>
      </c>
    </row>
    <row r="53" spans="1:85" x14ac:dyDescent="0.35">
      <c r="B53" s="62" t="s">
        <v>325</v>
      </c>
      <c r="AH53" s="146">
        <v>0.11726778009546392</v>
      </c>
      <c r="AI53" s="146">
        <v>0.11309038286254582</v>
      </c>
      <c r="AJ53" s="146">
        <v>0.11259203649318895</v>
      </c>
      <c r="AK53" s="146">
        <v>0.11933527065333685</v>
      </c>
      <c r="AL53" s="146">
        <v>0.12122790062890189</v>
      </c>
      <c r="AM53" s="146">
        <v>0.12164242941290392</v>
      </c>
      <c r="AN53" s="146">
        <v>0.12111586572297538</v>
      </c>
      <c r="AO53" s="146">
        <v>0.12718142738237764</v>
      </c>
      <c r="AP53" s="146">
        <v>0.13118063911464381</v>
      </c>
      <c r="AQ53" s="146">
        <v>0.13073270734363615</v>
      </c>
      <c r="AR53" s="146">
        <v>0.13216369806141218</v>
      </c>
      <c r="AS53" s="146">
        <v>0.12999417088190851</v>
      </c>
      <c r="AT53" s="146">
        <v>0.13352319966768297</v>
      </c>
      <c r="AU53" s="146">
        <v>0.13489446965974794</v>
      </c>
      <c r="AV53" s="146">
        <v>0.13680756339945921</v>
      </c>
      <c r="AW53" s="146">
        <v>0.14088945575500031</v>
      </c>
      <c r="AX53" s="146">
        <v>0.1386728520616331</v>
      </c>
      <c r="AY53" s="146">
        <v>0.13788665621871793</v>
      </c>
      <c r="AZ53" s="146">
        <v>0.14285483427684162</v>
      </c>
      <c r="BA53" s="146">
        <v>0.14156382055360192</v>
      </c>
      <c r="BB53" s="146">
        <v>0.14304094872096862</v>
      </c>
      <c r="BC53" s="146">
        <v>0.14660910648340361</v>
      </c>
      <c r="BD53" s="146">
        <v>0.14604447513394836</v>
      </c>
      <c r="BE53" s="146">
        <v>0.14626280508778511</v>
      </c>
      <c r="BF53" s="146">
        <v>0.13949068560817382</v>
      </c>
      <c r="BG53" s="146">
        <v>0.13398282417756574</v>
      </c>
      <c r="BH53" s="146">
        <v>0.13272191432331185</v>
      </c>
      <c r="BI53" s="146">
        <v>0.13306026541386584</v>
      </c>
      <c r="BJ53" s="146">
        <v>0.13118479284402326</v>
      </c>
      <c r="BK53" s="146">
        <v>0.13182961236776292</v>
      </c>
      <c r="BL53" s="146">
        <v>0.13129882925569786</v>
      </c>
      <c r="BM53" s="146">
        <v>0.13359988993347371</v>
      </c>
      <c r="BN53" s="146">
        <v>0.13481881844852542</v>
      </c>
      <c r="BO53" s="146">
        <v>0.13977502109492343</v>
      </c>
      <c r="BP53" s="146">
        <v>0.14457055523815454</v>
      </c>
      <c r="BQ53" s="146">
        <v>0.14439539184528979</v>
      </c>
      <c r="BR53" s="146">
        <v>0.14477623618876853</v>
      </c>
      <c r="BS53" s="146">
        <v>0.14601306813055195</v>
      </c>
      <c r="BT53" s="146">
        <v>0.1447733266486019</v>
      </c>
      <c r="BU53" s="146">
        <v>0.14205638888127572</v>
      </c>
      <c r="BV53" s="146">
        <v>0.14178564417476269</v>
      </c>
      <c r="BW53" s="146">
        <v>0.13933516573628471</v>
      </c>
      <c r="BX53" s="102">
        <v>0.11356395721545288</v>
      </c>
      <c r="BY53" s="102">
        <v>0.1222995335612479</v>
      </c>
      <c r="BZ53" s="102">
        <v>0.12000704329089455</v>
      </c>
      <c r="CA53" s="102">
        <v>0.12728091859562232</v>
      </c>
      <c r="CB53" s="102">
        <v>0.13000063106975557</v>
      </c>
      <c r="CC53" s="102">
        <v>0.13093041544059753</v>
      </c>
      <c r="CD53" s="102">
        <v>0.13223554676212193</v>
      </c>
      <c r="CE53" s="102">
        <v>0.13084989428201105</v>
      </c>
      <c r="CF53" s="102">
        <v>0.13108459957755245</v>
      </c>
      <c r="CG53" s="103">
        <v>0.13358613033942496</v>
      </c>
    </row>
    <row r="54" spans="1:85" ht="26.25" customHeight="1" x14ac:dyDescent="0.35">
      <c r="B54" s="62" t="s">
        <v>340</v>
      </c>
      <c r="S54" s="146">
        <v>0.11022736806779089</v>
      </c>
      <c r="T54" s="146">
        <v>0.10601952277657267</v>
      </c>
      <c r="U54" s="146">
        <v>0.11593951584934452</v>
      </c>
      <c r="V54" s="146">
        <v>0.10958484431661872</v>
      </c>
      <c r="W54" s="146">
        <v>0.10832785448170064</v>
      </c>
      <c r="X54" s="146">
        <v>0.11207564718648272</v>
      </c>
      <c r="Y54" s="146">
        <v>0.11264272063507622</v>
      </c>
      <c r="Z54" s="146">
        <v>0.11062560322891987</v>
      </c>
      <c r="AA54" s="146">
        <v>0.11610136145431653</v>
      </c>
      <c r="AB54" s="146">
        <v>0.11746316418750219</v>
      </c>
      <c r="AC54" s="146">
        <v>0.11549596786281741</v>
      </c>
      <c r="AD54" s="146">
        <v>0.11204754527850554</v>
      </c>
      <c r="AE54" s="146">
        <v>0.11729248392211356</v>
      </c>
      <c r="AF54" s="146">
        <v>0.12164435851057194</v>
      </c>
      <c r="AG54" s="146">
        <v>0.1294091161677329</v>
      </c>
      <c r="AH54" s="146">
        <v>0.13129322572142238</v>
      </c>
      <c r="AI54" s="146">
        <v>0.12535836930153429</v>
      </c>
      <c r="AJ54" s="146">
        <v>0.12686756140795136</v>
      </c>
      <c r="AK54" s="146">
        <v>0.1318235473456274</v>
      </c>
      <c r="AL54" s="146">
        <v>0.12876446920895765</v>
      </c>
      <c r="AM54" s="146">
        <v>0.12926098339677336</v>
      </c>
      <c r="AN54" s="146">
        <v>0.12729103111653448</v>
      </c>
      <c r="AO54" s="146">
        <v>0.13106101740435197</v>
      </c>
      <c r="AP54" s="146">
        <v>0.13551957854042249</v>
      </c>
      <c r="AQ54" s="146">
        <v>0.1336184851321644</v>
      </c>
      <c r="AR54" s="146">
        <v>0.13204943318708628</v>
      </c>
      <c r="AS54" s="146">
        <v>0.12663570951845454</v>
      </c>
      <c r="AT54" s="146">
        <v>0.12835158945189573</v>
      </c>
      <c r="AU54" s="146">
        <v>0.13383642942022878</v>
      </c>
      <c r="AV54" s="146">
        <v>0.13175651716492734</v>
      </c>
      <c r="AW54" s="146">
        <v>0.13355445026178012</v>
      </c>
      <c r="AX54" s="146">
        <v>0.12910062014347909</v>
      </c>
      <c r="AY54" s="146">
        <v>0.12607610079452353</v>
      </c>
      <c r="AZ54" s="146">
        <v>0.12836228477476519</v>
      </c>
      <c r="BA54" s="146">
        <v>0.12521476568534637</v>
      </c>
      <c r="BB54" s="146">
        <v>0.12678792734892289</v>
      </c>
      <c r="BC54" s="146">
        <v>0.12750663718619204</v>
      </c>
      <c r="BD54" s="146">
        <v>0.12231652177918585</v>
      </c>
      <c r="BE54" s="146">
        <v>0.12203320865500478</v>
      </c>
      <c r="BF54" s="146">
        <v>0.11824940080662076</v>
      </c>
      <c r="BG54" s="146">
        <v>0.11322617142506693</v>
      </c>
      <c r="BH54" s="146">
        <v>0.10898518465996555</v>
      </c>
      <c r="BI54" s="146">
        <v>0.10753176216134436</v>
      </c>
      <c r="BJ54" s="146">
        <v>0.10627331088629828</v>
      </c>
      <c r="BK54" s="146">
        <v>0.10678634702399917</v>
      </c>
      <c r="BL54" s="146">
        <v>0.10557086776311575</v>
      </c>
      <c r="BM54" s="146">
        <v>0.1076131041136089</v>
      </c>
      <c r="BN54" s="146">
        <v>0.10796206327948768</v>
      </c>
      <c r="BO54" s="146">
        <v>0.11335125067037587</v>
      </c>
      <c r="BP54" s="146">
        <v>0.11762783872499731</v>
      </c>
      <c r="BQ54" s="146">
        <v>0.11957488705241129</v>
      </c>
      <c r="BR54" s="146">
        <v>0.11991884513199566</v>
      </c>
      <c r="BS54" s="146">
        <v>0.12261618758176537</v>
      </c>
      <c r="BT54" s="146">
        <v>0.12279624632848343</v>
      </c>
      <c r="BU54" s="146">
        <v>0.12139625703579526</v>
      </c>
      <c r="BV54" s="146">
        <v>0.12216742105806519</v>
      </c>
      <c r="BW54" s="146">
        <v>0.12025698479579099</v>
      </c>
      <c r="BX54" s="102">
        <v>9.9792172688320788E-2</v>
      </c>
      <c r="BY54" s="102">
        <v>0.1075745648199293</v>
      </c>
      <c r="BZ54" s="102">
        <v>0.10245204648867717</v>
      </c>
      <c r="CA54" s="102">
        <v>0.10849711966729775</v>
      </c>
      <c r="CB54" s="102">
        <v>0.11487055177648914</v>
      </c>
      <c r="CC54" s="102">
        <v>0.11657761694383986</v>
      </c>
      <c r="CD54" s="102">
        <v>0.11809713818654663</v>
      </c>
      <c r="CE54" s="102">
        <v>0.11701868622411324</v>
      </c>
      <c r="CF54" s="102">
        <v>0.11697437353956759</v>
      </c>
      <c r="CG54" s="103">
        <v>0.11851085306713417</v>
      </c>
    </row>
    <row r="55" spans="1:85" x14ac:dyDescent="0.35">
      <c r="B55" s="62" t="s">
        <v>341</v>
      </c>
      <c r="S55" s="146">
        <v>1.8239785216880612E-2</v>
      </c>
      <c r="T55" s="146">
        <v>1.7299349240780911E-2</v>
      </c>
      <c r="U55" s="146">
        <v>1.7056253034611918E-2</v>
      </c>
      <c r="V55" s="146">
        <v>1.8600725271976992E-2</v>
      </c>
      <c r="W55" s="146">
        <v>2.1131930747315363E-2</v>
      </c>
      <c r="X55" s="146">
        <v>2.2161938717511497E-2</v>
      </c>
      <c r="Y55" s="146">
        <v>2.3065614740040184E-2</v>
      </c>
      <c r="Z55" s="146">
        <v>2.4734579275247869E-2</v>
      </c>
      <c r="AA55" s="146">
        <v>2.6996930825529238E-2</v>
      </c>
      <c r="AB55" s="146">
        <v>2.9725357808488936E-2</v>
      </c>
      <c r="AC55" s="146">
        <v>2.9208262133884944E-2</v>
      </c>
      <c r="AD55" s="146">
        <v>2.7524775031324753E-2</v>
      </c>
      <c r="AE55" s="146">
        <v>2.9414070154810894E-2</v>
      </c>
      <c r="AF55" s="146">
        <v>3.2462733112954528E-2</v>
      </c>
      <c r="AG55" s="146">
        <v>3.5753672541783625E-2</v>
      </c>
      <c r="AH55" s="146">
        <v>3.3789805319509474E-2</v>
      </c>
      <c r="AI55" s="146">
        <v>3.0874893670646799E-2</v>
      </c>
      <c r="AJ55" s="146">
        <v>3.3443647889906655E-2</v>
      </c>
      <c r="AK55" s="146">
        <v>4.5788025421940104E-2</v>
      </c>
      <c r="AL55" s="146">
        <v>5.5981784883433153E-2</v>
      </c>
      <c r="AM55" s="146">
        <v>6.1692445303369606E-2</v>
      </c>
      <c r="AN55" s="146">
        <v>6.5790115924344097E-2</v>
      </c>
      <c r="AO55" s="146">
        <v>7.1415643482271612E-2</v>
      </c>
      <c r="AP55" s="146">
        <v>7.3610172237523544E-2</v>
      </c>
      <c r="AQ55" s="146">
        <v>7.0482534106089123E-2</v>
      </c>
      <c r="AR55" s="146">
        <v>6.721611681164566E-2</v>
      </c>
      <c r="AS55" s="146">
        <v>6.4914344336560695E-2</v>
      </c>
      <c r="AT55" s="146">
        <v>7.0670603133466861E-2</v>
      </c>
      <c r="AU55" s="146">
        <v>7.7052616011236794E-2</v>
      </c>
      <c r="AV55" s="146">
        <v>9.0119314250208304E-2</v>
      </c>
      <c r="AW55" s="146">
        <v>9.7382023306873844E-2</v>
      </c>
      <c r="AX55" s="146">
        <v>9.8351595788340782E-2</v>
      </c>
      <c r="AY55" s="146">
        <v>9.877086941007017E-2</v>
      </c>
      <c r="AZ55" s="146">
        <v>9.876358109519387E-2</v>
      </c>
      <c r="BA55" s="146">
        <v>9.1880190692460936E-2</v>
      </c>
      <c r="BB55" s="146">
        <v>8.7907250842798698E-2</v>
      </c>
      <c r="BC55" s="146">
        <v>8.3564048350338135E-2</v>
      </c>
      <c r="BD55" s="146">
        <v>7.591960204476414E-2</v>
      </c>
      <c r="BE55" s="146">
        <v>7.3845523060312751E-2</v>
      </c>
      <c r="BF55" s="146">
        <v>7.1133416832340146E-2</v>
      </c>
      <c r="BG55" s="146">
        <v>6.734098855318596E-2</v>
      </c>
      <c r="BH55" s="146">
        <v>6.5359203047557268E-2</v>
      </c>
      <c r="BI55" s="146">
        <v>6.3050161399024168E-2</v>
      </c>
      <c r="BJ55" s="146">
        <v>6.2576678388112775E-2</v>
      </c>
      <c r="BK55" s="146">
        <v>6.1297907758032649E-2</v>
      </c>
      <c r="BL55" s="146">
        <v>5.9513342651111918E-2</v>
      </c>
      <c r="BM55" s="146">
        <v>6.457744706904181E-2</v>
      </c>
      <c r="BN55" s="146">
        <v>6.5526556097529831E-2</v>
      </c>
      <c r="BO55" s="146">
        <v>6.6989792497628819E-2</v>
      </c>
      <c r="BP55" s="146">
        <v>6.7643867736101065E-2</v>
      </c>
      <c r="BQ55" s="146">
        <v>6.0231955333266585E-2</v>
      </c>
      <c r="BR55" s="146">
        <v>5.8157176352929676E-2</v>
      </c>
      <c r="BS55" s="146">
        <v>5.7047262485023925E-2</v>
      </c>
      <c r="BT55" s="146">
        <v>5.5250300812355227E-2</v>
      </c>
      <c r="BU55" s="146">
        <v>5.421473278643768E-2</v>
      </c>
      <c r="BV55" s="146">
        <v>5.5708345923178748E-2</v>
      </c>
      <c r="BW55" s="146">
        <v>6.0026632937050302E-2</v>
      </c>
      <c r="BX55" s="102">
        <v>6.455549784782709E-2</v>
      </c>
      <c r="BY55" s="102">
        <v>6.8373217008304565E-2</v>
      </c>
      <c r="BZ55" s="102">
        <v>6.1698599631374793E-2</v>
      </c>
      <c r="CA55" s="102">
        <v>6.6918116781157042E-2</v>
      </c>
      <c r="CB55" s="102">
        <v>7.3838045688982043E-2</v>
      </c>
      <c r="CC55" s="102">
        <v>7.294372717739446E-2</v>
      </c>
      <c r="CD55" s="102">
        <v>7.1695381845127609E-2</v>
      </c>
      <c r="CE55" s="102">
        <v>7.0819767083053917E-2</v>
      </c>
      <c r="CF55" s="102">
        <v>7.0646998387748114E-2</v>
      </c>
      <c r="CG55" s="103">
        <v>7.075111763207681E-2</v>
      </c>
    </row>
    <row r="56" spans="1:85" x14ac:dyDescent="0.35">
      <c r="B56" s="62" t="s">
        <v>342</v>
      </c>
      <c r="S56" s="146">
        <v>3.0153536370500885E-2</v>
      </c>
      <c r="T56" s="146">
        <v>2.8687635574837313E-2</v>
      </c>
      <c r="U56" s="146">
        <v>2.8091836026912679E-2</v>
      </c>
      <c r="V56" s="146">
        <v>2.5403276228585722E-2</v>
      </c>
      <c r="W56" s="146">
        <v>2.3378259916721451E-2</v>
      </c>
      <c r="X56" s="146">
        <v>2.967498579031674E-2</v>
      </c>
      <c r="Y56" s="146">
        <v>3.051403930024011E-2</v>
      </c>
      <c r="Z56" s="146">
        <v>2.4177415109239268E-2</v>
      </c>
      <c r="AA56" s="146">
        <v>2.3337530495002756E-2</v>
      </c>
      <c r="AB56" s="146">
        <v>2.5041319407813761E-2</v>
      </c>
      <c r="AC56" s="146">
        <v>2.0328566717630486E-2</v>
      </c>
      <c r="AD56" s="146">
        <v>1.7660325777423394E-2</v>
      </c>
      <c r="AE56" s="146">
        <v>1.9640852974186308E-2</v>
      </c>
      <c r="AF56" s="146">
        <v>1.9194785754381587E-2</v>
      </c>
      <c r="AG56" s="146">
        <v>2.5298149124431842E-2</v>
      </c>
      <c r="AH56" s="146">
        <v>3.4153811394645343E-2</v>
      </c>
      <c r="AI56" s="146">
        <v>4.0957121703790053E-2</v>
      </c>
      <c r="AJ56" s="146">
        <v>3.753949057378124E-2</v>
      </c>
      <c r="AK56" s="146">
        <v>3.8915111670484129E-2</v>
      </c>
      <c r="AL56" s="146">
        <v>3.8898466281528203E-2</v>
      </c>
      <c r="AM56" s="146">
        <v>3.9729307992139092E-2</v>
      </c>
      <c r="AN56" s="146">
        <v>4.0299328859060408E-2</v>
      </c>
      <c r="AO56" s="146">
        <v>4.1383123441869701E-2</v>
      </c>
      <c r="AP56" s="146">
        <v>4.1811091806007922E-2</v>
      </c>
      <c r="AQ56" s="146">
        <v>4.1508809205751486E-2</v>
      </c>
      <c r="AR56" s="146">
        <v>4.0737242271309385E-2</v>
      </c>
      <c r="AS56" s="146">
        <v>3.8453737988791065E-2</v>
      </c>
      <c r="AT56" s="146">
        <v>3.8591188242284309E-2</v>
      </c>
      <c r="AU56" s="146">
        <v>4.0833215901971462E-2</v>
      </c>
      <c r="AV56" s="146">
        <v>4.3814973945461994E-2</v>
      </c>
      <c r="AW56" s="146">
        <v>4.7521780104712044E-2</v>
      </c>
      <c r="AX56" s="146">
        <v>4.7649873410335289E-2</v>
      </c>
      <c r="AY56" s="146">
        <v>4.9939899722896579E-2</v>
      </c>
      <c r="AZ56" s="146">
        <v>5.3654044179213545E-2</v>
      </c>
      <c r="BA56" s="146">
        <v>5.3975340216513831E-2</v>
      </c>
      <c r="BB56" s="146">
        <v>5.4452102631442616E-2</v>
      </c>
      <c r="BC56" s="146">
        <v>5.8301943970780645E-2</v>
      </c>
      <c r="BD56" s="146">
        <v>6.1189258786775481E-2</v>
      </c>
      <c r="BE56" s="146">
        <v>5.8982553101646781E-2</v>
      </c>
      <c r="BF56" s="146">
        <v>5.3567901572770742E-2</v>
      </c>
      <c r="BG56" s="146">
        <v>3.3027860040518185E-2</v>
      </c>
      <c r="BH56" s="146">
        <v>3.2944522875146244E-2</v>
      </c>
      <c r="BI56" s="146">
        <v>3.3804368753850955E-2</v>
      </c>
      <c r="BJ56" s="146">
        <v>3.1826364735491483E-2</v>
      </c>
      <c r="BK56" s="146">
        <v>3.1894210940505124E-2</v>
      </c>
      <c r="BL56" s="146">
        <v>3.21329093428393E-2</v>
      </c>
      <c r="BM56" s="146">
        <v>3.24898789810645E-2</v>
      </c>
      <c r="BN56" s="146">
        <v>3.2587106462546485E-2</v>
      </c>
      <c r="BO56" s="146">
        <v>3.2889297372563152E-2</v>
      </c>
      <c r="BP56" s="146">
        <v>3.3890973889664097E-2</v>
      </c>
      <c r="BQ56" s="146">
        <v>3.4310642127788574E-2</v>
      </c>
      <c r="BR56" s="146">
        <v>3.5429113608698527E-2</v>
      </c>
      <c r="BS56" s="146">
        <v>3.6182823754122337E-2</v>
      </c>
      <c r="BT56" s="146">
        <v>3.5702159384010584E-2</v>
      </c>
      <c r="BU56" s="146">
        <v>3.6276245250824152E-2</v>
      </c>
      <c r="BV56" s="146">
        <v>3.6351610404091378E-2</v>
      </c>
      <c r="BW56" s="146">
        <v>3.6237838478813789E-2</v>
      </c>
      <c r="BX56" s="102">
        <v>2.8233454264660781E-2</v>
      </c>
      <c r="BY56" s="102">
        <v>3.1138349663022556E-2</v>
      </c>
      <c r="BZ56" s="102">
        <v>3.8058391148621792E-2</v>
      </c>
      <c r="CA56" s="102">
        <v>4.3205581963678304E-2</v>
      </c>
      <c r="CB56" s="102">
        <v>3.6924998346003157E-2</v>
      </c>
      <c r="CC56" s="102">
        <v>3.8191722039900303E-2</v>
      </c>
      <c r="CD56" s="102">
        <v>3.9804865306796985E-2</v>
      </c>
      <c r="CE56" s="102">
        <v>4.1506774489095302E-2</v>
      </c>
      <c r="CF56" s="102">
        <v>4.2817129059828041E-2</v>
      </c>
      <c r="CG56" s="103">
        <v>4.4203185318679936E-2</v>
      </c>
    </row>
    <row r="57" spans="1:85" x14ac:dyDescent="0.35">
      <c r="B57" s="107" t="s">
        <v>260</v>
      </c>
      <c r="S57" s="149">
        <f t="shared" ref="S57:AX57" si="15">SUM(S54:S56)</f>
        <v>0.1586206896551724</v>
      </c>
      <c r="T57" s="149">
        <f t="shared" si="15"/>
        <v>0.15200650759219089</v>
      </c>
      <c r="U57" s="149">
        <f t="shared" si="15"/>
        <v>0.1610876049108691</v>
      </c>
      <c r="V57" s="149">
        <f t="shared" si="15"/>
        <v>0.15358884581718141</v>
      </c>
      <c r="W57" s="149">
        <f t="shared" si="15"/>
        <v>0.15283804514573746</v>
      </c>
      <c r="X57" s="149">
        <f t="shared" si="15"/>
        <v>0.16391257169431095</v>
      </c>
      <c r="Y57" s="149">
        <f t="shared" si="15"/>
        <v>0.1662223746753565</v>
      </c>
      <c r="Z57" s="149">
        <f t="shared" si="15"/>
        <v>0.159537597613407</v>
      </c>
      <c r="AA57" s="149">
        <f t="shared" si="15"/>
        <v>0.16643582277484853</v>
      </c>
      <c r="AB57" s="149">
        <f t="shared" si="15"/>
        <v>0.1722298414038049</v>
      </c>
      <c r="AC57" s="149">
        <f t="shared" si="15"/>
        <v>0.16503279671433282</v>
      </c>
      <c r="AD57" s="149">
        <f t="shared" si="15"/>
        <v>0.15723264608725368</v>
      </c>
      <c r="AE57" s="149">
        <f t="shared" si="15"/>
        <v>0.16634740705111076</v>
      </c>
      <c r="AF57" s="149">
        <f t="shared" si="15"/>
        <v>0.17330187737790806</v>
      </c>
      <c r="AG57" s="149">
        <f t="shared" si="15"/>
        <v>0.19046093783394838</v>
      </c>
      <c r="AH57" s="149">
        <f t="shared" si="15"/>
        <v>0.19923684243557721</v>
      </c>
      <c r="AI57" s="149">
        <f t="shared" si="15"/>
        <v>0.19719038467597116</v>
      </c>
      <c r="AJ57" s="149">
        <f t="shared" si="15"/>
        <v>0.19785069987163928</v>
      </c>
      <c r="AK57" s="149">
        <f t="shared" si="15"/>
        <v>0.21652668443805162</v>
      </c>
      <c r="AL57" s="149">
        <f t="shared" si="15"/>
        <v>0.22364472037391903</v>
      </c>
      <c r="AM57" s="149">
        <f t="shared" si="15"/>
        <v>0.23068273669228206</v>
      </c>
      <c r="AN57" s="149">
        <f t="shared" si="15"/>
        <v>0.23338047589993899</v>
      </c>
      <c r="AO57" s="149">
        <f t="shared" si="15"/>
        <v>0.24385978432849328</v>
      </c>
      <c r="AP57" s="149">
        <f t="shared" si="15"/>
        <v>0.25094084258395399</v>
      </c>
      <c r="AQ57" s="149">
        <f t="shared" si="15"/>
        <v>0.245609828444005</v>
      </c>
      <c r="AR57" s="149">
        <f t="shared" si="15"/>
        <v>0.24000279227004134</v>
      </c>
      <c r="AS57" s="149">
        <f t="shared" si="15"/>
        <v>0.23000379184380629</v>
      </c>
      <c r="AT57" s="149">
        <f t="shared" si="15"/>
        <v>0.23761338082764688</v>
      </c>
      <c r="AU57" s="149">
        <f t="shared" si="15"/>
        <v>0.25172226133343706</v>
      </c>
      <c r="AV57" s="149">
        <f t="shared" si="15"/>
        <v>0.26569080536059764</v>
      </c>
      <c r="AW57" s="149">
        <f t="shared" si="15"/>
        <v>0.27845825367336602</v>
      </c>
      <c r="AX57" s="149">
        <f t="shared" si="15"/>
        <v>0.27510208934215513</v>
      </c>
      <c r="AY57" s="149">
        <f t="shared" ref="AY57:CD57" si="16">SUM(AY54:AY56)</f>
        <v>0.2747868699274903</v>
      </c>
      <c r="AZ57" s="149">
        <f t="shared" si="16"/>
        <v>0.28077991004917258</v>
      </c>
      <c r="BA57" s="149">
        <f t="shared" si="16"/>
        <v>0.27107029659432114</v>
      </c>
      <c r="BB57" s="149">
        <f t="shared" si="16"/>
        <v>0.26914728082316419</v>
      </c>
      <c r="BC57" s="149">
        <f t="shared" si="16"/>
        <v>0.26937262950731083</v>
      </c>
      <c r="BD57" s="149">
        <f t="shared" si="16"/>
        <v>0.25942538261072551</v>
      </c>
      <c r="BE57" s="149">
        <f t="shared" si="16"/>
        <v>0.2548612848169643</v>
      </c>
      <c r="BF57" s="149">
        <f t="shared" si="16"/>
        <v>0.24295071921173167</v>
      </c>
      <c r="BG57" s="149">
        <f t="shared" si="16"/>
        <v>0.21359502001877109</v>
      </c>
      <c r="BH57" s="149">
        <f t="shared" si="16"/>
        <v>0.20728891058266904</v>
      </c>
      <c r="BI57" s="149">
        <f t="shared" si="16"/>
        <v>0.20438629231421948</v>
      </c>
      <c r="BJ57" s="149">
        <f t="shared" si="16"/>
        <v>0.20067635400990252</v>
      </c>
      <c r="BK57" s="149">
        <f t="shared" si="16"/>
        <v>0.19997846572253694</v>
      </c>
      <c r="BL57" s="149">
        <f t="shared" si="16"/>
        <v>0.19721711975706696</v>
      </c>
      <c r="BM57" s="149">
        <f t="shared" si="16"/>
        <v>0.2046804301637152</v>
      </c>
      <c r="BN57" s="149">
        <f t="shared" si="16"/>
        <v>0.20607572583956399</v>
      </c>
      <c r="BO57" s="149">
        <f t="shared" si="16"/>
        <v>0.21323034054056786</v>
      </c>
      <c r="BP57" s="149">
        <f t="shared" si="16"/>
        <v>0.21916268035076247</v>
      </c>
      <c r="BQ57" s="149">
        <f t="shared" si="16"/>
        <v>0.21411748451346646</v>
      </c>
      <c r="BR57" s="149">
        <f t="shared" si="16"/>
        <v>0.21350513509362387</v>
      </c>
      <c r="BS57" s="149">
        <f t="shared" si="16"/>
        <v>0.21584627382091165</v>
      </c>
      <c r="BT57" s="149">
        <f t="shared" si="16"/>
        <v>0.21374870652484926</v>
      </c>
      <c r="BU57" s="149">
        <f t="shared" si="16"/>
        <v>0.2118872350730571</v>
      </c>
      <c r="BV57" s="149">
        <f t="shared" si="16"/>
        <v>0.21422737738533532</v>
      </c>
      <c r="BW57" s="149">
        <f t="shared" si="16"/>
        <v>0.21652145621165508</v>
      </c>
      <c r="BX57" s="130">
        <f t="shared" si="16"/>
        <v>0.19258112480080866</v>
      </c>
      <c r="BY57" s="130">
        <f t="shared" si="16"/>
        <v>0.20708613149125643</v>
      </c>
      <c r="BZ57" s="130">
        <f t="shared" si="16"/>
        <v>0.20220903726867379</v>
      </c>
      <c r="CA57" s="130">
        <f t="shared" si="16"/>
        <v>0.2186208184121331</v>
      </c>
      <c r="CB57" s="130">
        <f t="shared" si="16"/>
        <v>0.22563359581147435</v>
      </c>
      <c r="CC57" s="130">
        <f t="shared" si="16"/>
        <v>0.22771306616113463</v>
      </c>
      <c r="CD57" s="130">
        <f t="shared" si="16"/>
        <v>0.22959738533847124</v>
      </c>
      <c r="CE57" s="130">
        <f t="shared" ref="CE57:CG57" si="17">SUM(CE54:CE56)</f>
        <v>0.22934522779626243</v>
      </c>
      <c r="CF57" s="130">
        <f t="shared" si="17"/>
        <v>0.23043850098714375</v>
      </c>
      <c r="CG57" s="131">
        <f t="shared" si="17"/>
        <v>0.23346515601789092</v>
      </c>
    </row>
    <row r="58" spans="1:85" ht="51" customHeight="1" x14ac:dyDescent="0.35">
      <c r="B58" s="55" t="s">
        <v>349</v>
      </c>
      <c r="CG58" s="56"/>
    </row>
    <row r="59" spans="1:85" x14ac:dyDescent="0.35">
      <c r="B59" s="62" t="s">
        <v>338</v>
      </c>
      <c r="AH59" s="146">
        <v>4.7963460138383346E-4</v>
      </c>
      <c r="AI59" s="146">
        <v>4.7456842504130649E-4</v>
      </c>
      <c r="AJ59" s="146">
        <v>4.7152261511525137E-4</v>
      </c>
      <c r="AK59" s="146">
        <v>4.8735090046983504E-4</v>
      </c>
      <c r="AL59" s="146">
        <v>5.0812497119466016E-4</v>
      </c>
      <c r="AM59" s="146">
        <v>5.1348741482453266E-4</v>
      </c>
      <c r="AN59" s="146">
        <v>5.1272047729228939E-4</v>
      </c>
      <c r="AO59" s="146">
        <v>5.4692015559045784E-4</v>
      </c>
      <c r="AP59" s="146">
        <v>5.6422189385839849E-4</v>
      </c>
      <c r="AQ59" s="146">
        <v>5.8581947293691848E-4</v>
      </c>
      <c r="AR59" s="146">
        <v>6.0734434559177742E-4</v>
      </c>
      <c r="AS59" s="146">
        <v>5.9463944483300723E-4</v>
      </c>
      <c r="AT59" s="146">
        <v>6.3651457893706292E-4</v>
      </c>
      <c r="AU59" s="146">
        <v>6.9516555177748219E-4</v>
      </c>
      <c r="AV59" s="146">
        <v>8.2414872197965805E-4</v>
      </c>
      <c r="AW59" s="146">
        <v>1.098581408146605E-3</v>
      </c>
      <c r="AX59" s="146">
        <v>1.1837266708691005E-3</v>
      </c>
      <c r="AY59" s="146">
        <v>1.3548456800695483E-3</v>
      </c>
      <c r="AZ59" s="146">
        <v>1.3496467852641574E-3</v>
      </c>
      <c r="BA59" s="146">
        <v>1.4189082522353185E-3</v>
      </c>
      <c r="BB59" s="146">
        <v>1.4886850445290352E-3</v>
      </c>
      <c r="BC59" s="146">
        <v>1.5404622388522744E-3</v>
      </c>
      <c r="BD59" s="146">
        <v>1.708877210695327E-3</v>
      </c>
      <c r="BE59" s="146">
        <v>1.6244821788225844E-3</v>
      </c>
      <c r="BF59" s="146">
        <v>1.6801310981451967E-3</v>
      </c>
      <c r="BG59" s="146">
        <v>1.60316507681553E-3</v>
      </c>
      <c r="BH59" s="146">
        <v>1.5721408166349785E-3</v>
      </c>
      <c r="BI59" s="146">
        <v>1.6315872295639376E-3</v>
      </c>
      <c r="BJ59" s="146">
        <v>1.6381071462987314E-3</v>
      </c>
      <c r="BK59" s="146">
        <v>1.647488219742331E-3</v>
      </c>
      <c r="BL59" s="146">
        <v>1.6066199111715912E-3</v>
      </c>
      <c r="BM59" s="146">
        <v>1.6490052775965565E-3</v>
      </c>
      <c r="BN59" s="146">
        <v>1.6397419273396429E-3</v>
      </c>
      <c r="BO59" s="146">
        <v>1.7635674048319034E-3</v>
      </c>
      <c r="BP59" s="146">
        <v>1.8299036939333185E-3</v>
      </c>
      <c r="BQ59" s="146">
        <v>1.9090572543889641E-3</v>
      </c>
      <c r="BR59" s="146">
        <v>2.1788720105370982E-3</v>
      </c>
      <c r="BS59" s="146">
        <v>2.305397782356769E-3</v>
      </c>
      <c r="BT59" s="146">
        <v>2.3329398408545132E-3</v>
      </c>
      <c r="BU59" s="146">
        <v>2.3390600915382193E-3</v>
      </c>
      <c r="BV59" s="146">
        <v>2.465332478813591E-3</v>
      </c>
      <c r="BW59" s="146">
        <v>2.5874717949981043E-3</v>
      </c>
      <c r="BX59" s="102">
        <v>2.0297255564550656E-3</v>
      </c>
      <c r="BY59" s="102">
        <v>2.3418451435239713E-3</v>
      </c>
      <c r="BZ59" s="102">
        <v>2.5639505626676865E-3</v>
      </c>
      <c r="CA59" s="102">
        <v>3.1039527221127256E-3</v>
      </c>
      <c r="CB59" s="102">
        <v>3.4780234515364317E-3</v>
      </c>
      <c r="CC59" s="102">
        <v>3.7674348504307324E-3</v>
      </c>
      <c r="CD59" s="102">
        <v>4.0753952793831389E-3</v>
      </c>
      <c r="CE59" s="102">
        <v>4.3590259728557767E-3</v>
      </c>
      <c r="CF59" s="102">
        <v>4.5774566660179584E-3</v>
      </c>
      <c r="CG59" s="103">
        <v>4.7568644201742769E-3</v>
      </c>
    </row>
    <row r="60" spans="1:85" x14ac:dyDescent="0.35">
      <c r="B60" s="62" t="s">
        <v>339</v>
      </c>
      <c r="AH60" s="146">
        <v>5.1302606593653884E-2</v>
      </c>
      <c r="AI60" s="146">
        <v>4.6564095919015489E-2</v>
      </c>
      <c r="AJ60" s="146">
        <v>5.0684457919028654E-2</v>
      </c>
      <c r="AK60" s="146">
        <v>5.9957038591668961E-2</v>
      </c>
      <c r="AL60" s="146">
        <v>6.4264960348464351E-2</v>
      </c>
      <c r="AM60" s="146">
        <v>6.9916024132914784E-2</v>
      </c>
      <c r="AN60" s="146">
        <v>7.2521744877355437E-2</v>
      </c>
      <c r="AO60" s="146">
        <v>7.5998922744866484E-2</v>
      </c>
      <c r="AP60" s="146">
        <v>7.9301299783346241E-2</v>
      </c>
      <c r="AQ60" s="146">
        <v>7.5562010063316018E-2</v>
      </c>
      <c r="AR60" s="146">
        <v>7.0106696199676438E-2</v>
      </c>
      <c r="AS60" s="146">
        <v>6.4259100103018593E-2</v>
      </c>
      <c r="AT60" s="146">
        <v>6.865758801328771E-2</v>
      </c>
      <c r="AU60" s="146">
        <v>8.0574547440596611E-2</v>
      </c>
      <c r="AV60" s="146">
        <v>8.9103335197541988E-2</v>
      </c>
      <c r="AW60" s="146">
        <v>9.5532140651453365E-2</v>
      </c>
      <c r="AX60" s="146">
        <v>9.4899246528294123E-2</v>
      </c>
      <c r="AY60" s="146">
        <v>9.5061683278298725E-2</v>
      </c>
      <c r="AZ60" s="146">
        <v>9.4821767471150425E-2</v>
      </c>
      <c r="BA60" s="146">
        <v>8.7462095138265056E-2</v>
      </c>
      <c r="BB60" s="146">
        <v>8.4312157831615733E-2</v>
      </c>
      <c r="BC60" s="146">
        <v>8.0497253161664409E-2</v>
      </c>
      <c r="BD60" s="146">
        <v>7.5955183886666097E-2</v>
      </c>
      <c r="BE60" s="146">
        <v>7.2538619961164716E-2</v>
      </c>
      <c r="BF60" s="146">
        <v>6.997091416648224E-2</v>
      </c>
      <c r="BG60" s="146">
        <v>6.652589506951273E-2</v>
      </c>
      <c r="BH60" s="146">
        <v>6.3386697649137819E-2</v>
      </c>
      <c r="BI60" s="146">
        <v>6.1784360963639068E-2</v>
      </c>
      <c r="BJ60" s="146">
        <v>6.1121003599101949E-2</v>
      </c>
      <c r="BK60" s="146">
        <v>6.0612390619188064E-2</v>
      </c>
      <c r="BL60" s="146">
        <v>5.9187479710068241E-2</v>
      </c>
      <c r="BM60" s="146">
        <v>6.4819567184267804E-2</v>
      </c>
      <c r="BN60" s="146">
        <v>6.5203058393748903E-2</v>
      </c>
      <c r="BO60" s="146">
        <v>6.7476645528946638E-2</v>
      </c>
      <c r="BP60" s="146">
        <v>6.8725590503343939E-2</v>
      </c>
      <c r="BQ60" s="146">
        <v>6.7588426133213739E-2</v>
      </c>
      <c r="BR60" s="146">
        <v>6.6398428056470143E-2</v>
      </c>
      <c r="BS60" s="146">
        <v>6.7427014875507368E-2</v>
      </c>
      <c r="BT60" s="146">
        <v>6.6569675239882622E-2</v>
      </c>
      <c r="BU60" s="146">
        <v>6.7441078825177622E-2</v>
      </c>
      <c r="BV60" s="146">
        <v>6.9938293749284883E-2</v>
      </c>
      <c r="BW60" s="146">
        <v>7.4578950028959173E-2</v>
      </c>
      <c r="BX60" s="102">
        <v>7.697770601283084E-2</v>
      </c>
      <c r="BY60" s="102">
        <v>8.2438477361473347E-2</v>
      </c>
      <c r="BZ60" s="102">
        <v>7.9634657120910238E-2</v>
      </c>
      <c r="CA60" s="102">
        <v>8.8234096897650965E-2</v>
      </c>
      <c r="CB60" s="102">
        <v>9.2154082701042694E-2</v>
      </c>
      <c r="CC60" s="102">
        <v>9.3015215870106388E-2</v>
      </c>
      <c r="CD60" s="102">
        <v>9.3286443296966157E-2</v>
      </c>
      <c r="CE60" s="102">
        <v>9.4136307541395681E-2</v>
      </c>
      <c r="CF60" s="102">
        <v>9.4776444743573399E-2</v>
      </c>
      <c r="CG60" s="103">
        <v>9.5122161258291621E-2</v>
      </c>
    </row>
    <row r="61" spans="1:85" x14ac:dyDescent="0.35">
      <c r="B61" s="62" t="s">
        <v>325</v>
      </c>
      <c r="AH61" s="146">
        <v>0.11183841095578198</v>
      </c>
      <c r="AI61" s="146">
        <v>0.10823873233531689</v>
      </c>
      <c r="AJ61" s="146">
        <v>0.10752386293426938</v>
      </c>
      <c r="AK61" s="146">
        <v>0.11329835383772879</v>
      </c>
      <c r="AL61" s="146">
        <v>0.1148296143801734</v>
      </c>
      <c r="AM61" s="146">
        <v>0.11488350422304085</v>
      </c>
      <c r="AN61" s="146">
        <v>0.11371531745346694</v>
      </c>
      <c r="AO61" s="146">
        <v>0.11877839584034434</v>
      </c>
      <c r="AP61" s="146">
        <v>0.12194279041145235</v>
      </c>
      <c r="AQ61" s="146">
        <v>0.12105799751405689</v>
      </c>
      <c r="AR61" s="146">
        <v>0.12229472695576732</v>
      </c>
      <c r="AS61" s="146">
        <v>0.11931727537149472</v>
      </c>
      <c r="AT61" s="146">
        <v>0.12151119337267086</v>
      </c>
      <c r="AU61" s="146">
        <v>0.12440984152957774</v>
      </c>
      <c r="AV61" s="146">
        <v>0.12540102356347108</v>
      </c>
      <c r="AW61" s="146">
        <v>0.12844919842983341</v>
      </c>
      <c r="AX61" s="146">
        <v>0.12699236522662405</v>
      </c>
      <c r="AY61" s="146">
        <v>0.12702983697615203</v>
      </c>
      <c r="AZ61" s="146">
        <v>0.13197389957022437</v>
      </c>
      <c r="BA61" s="146">
        <v>0.13153677663541583</v>
      </c>
      <c r="BB61" s="146">
        <v>0.13359107585132718</v>
      </c>
      <c r="BC61" s="146">
        <v>0.13758851269277109</v>
      </c>
      <c r="BD61" s="146">
        <v>0.13632393837564452</v>
      </c>
      <c r="BE61" s="146">
        <v>0.13713176770865221</v>
      </c>
      <c r="BF61" s="146">
        <v>0.13417525380833947</v>
      </c>
      <c r="BG61" s="146">
        <v>0.12941246395637079</v>
      </c>
      <c r="BH61" s="146">
        <v>0.12849745194206341</v>
      </c>
      <c r="BI61" s="146">
        <v>0.12899328899781742</v>
      </c>
      <c r="BJ61" s="146">
        <v>0.12698997343339677</v>
      </c>
      <c r="BK61" s="146">
        <v>0.1277801346739125</v>
      </c>
      <c r="BL61" s="146">
        <v>0.12739031032280373</v>
      </c>
      <c r="BM61" s="146">
        <v>0.12974343444599118</v>
      </c>
      <c r="BN61" s="146">
        <v>0.13098766084090435</v>
      </c>
      <c r="BO61" s="146">
        <v>0.13599988498936338</v>
      </c>
      <c r="BP61" s="146">
        <v>0.14097481385970603</v>
      </c>
      <c r="BQ61" s="146">
        <v>0.14360432310263435</v>
      </c>
      <c r="BR61" s="146">
        <v>0.14399986840640647</v>
      </c>
      <c r="BS61" s="146">
        <v>0.14523191263425578</v>
      </c>
      <c r="BT61" s="146">
        <v>0.14400164761148071</v>
      </c>
      <c r="BU61" s="146">
        <v>0.14127717160635223</v>
      </c>
      <c r="BV61" s="146">
        <v>0.1412399492182434</v>
      </c>
      <c r="BW61" s="146">
        <v>0.13905042418269634</v>
      </c>
      <c r="BX61" s="102">
        <v>0.11356395721545288</v>
      </c>
      <c r="BY61" s="102">
        <v>0.1222995335612479</v>
      </c>
      <c r="BZ61" s="102">
        <v>0.12000704329089455</v>
      </c>
      <c r="CA61" s="102">
        <v>0.12728091859562232</v>
      </c>
      <c r="CB61" s="102">
        <v>0.13000063106975557</v>
      </c>
      <c r="CC61" s="102">
        <v>0.13093041544059753</v>
      </c>
      <c r="CD61" s="102">
        <v>0.13223554676212193</v>
      </c>
      <c r="CE61" s="102">
        <v>0.13084989428201105</v>
      </c>
      <c r="CF61" s="102">
        <v>0.13108459957755245</v>
      </c>
      <c r="CG61" s="103">
        <v>0.13358613033942496</v>
      </c>
    </row>
    <row r="62" spans="1:85" x14ac:dyDescent="0.35">
      <c r="B62" s="107" t="s">
        <v>260</v>
      </c>
      <c r="AH62" s="149">
        <f t="shared" ref="AH62:BM62" si="18">SUM(AH59:AH61)</f>
        <v>0.1636206521508197</v>
      </c>
      <c r="AI62" s="149">
        <f t="shared" si="18"/>
        <v>0.15527739667937368</v>
      </c>
      <c r="AJ62" s="149">
        <f t="shared" si="18"/>
        <v>0.1586798434684133</v>
      </c>
      <c r="AK62" s="149">
        <f t="shared" si="18"/>
        <v>0.17374274332986758</v>
      </c>
      <c r="AL62" s="149">
        <f t="shared" si="18"/>
        <v>0.17960269969983242</v>
      </c>
      <c r="AM62" s="149">
        <f t="shared" si="18"/>
        <v>0.18531301577078016</v>
      </c>
      <c r="AN62" s="149">
        <f t="shared" si="18"/>
        <v>0.18674978280811466</v>
      </c>
      <c r="AO62" s="149">
        <f t="shared" si="18"/>
        <v>0.19532423874080129</v>
      </c>
      <c r="AP62" s="149">
        <f t="shared" si="18"/>
        <v>0.20180831208865699</v>
      </c>
      <c r="AQ62" s="149">
        <f t="shared" si="18"/>
        <v>0.19720582705030981</v>
      </c>
      <c r="AR62" s="149">
        <f t="shared" si="18"/>
        <v>0.19300876750103552</v>
      </c>
      <c r="AS62" s="149">
        <f t="shared" si="18"/>
        <v>0.18417101491934634</v>
      </c>
      <c r="AT62" s="149">
        <f t="shared" si="18"/>
        <v>0.19080529596489565</v>
      </c>
      <c r="AU62" s="149">
        <f t="shared" si="18"/>
        <v>0.20567955452195183</v>
      </c>
      <c r="AV62" s="149">
        <f t="shared" si="18"/>
        <v>0.2153285074829927</v>
      </c>
      <c r="AW62" s="149">
        <f t="shared" si="18"/>
        <v>0.22507992048943337</v>
      </c>
      <c r="AX62" s="149">
        <f t="shared" si="18"/>
        <v>0.22307533842578728</v>
      </c>
      <c r="AY62" s="149">
        <f t="shared" si="18"/>
        <v>0.2234463659345203</v>
      </c>
      <c r="AZ62" s="149">
        <f t="shared" si="18"/>
        <v>0.22814531382663894</v>
      </c>
      <c r="BA62" s="149">
        <f t="shared" si="18"/>
        <v>0.22041778002591619</v>
      </c>
      <c r="BB62" s="149">
        <f t="shared" si="18"/>
        <v>0.21939191872747194</v>
      </c>
      <c r="BC62" s="149">
        <f t="shared" si="18"/>
        <v>0.21962622809328777</v>
      </c>
      <c r="BD62" s="149">
        <f t="shared" si="18"/>
        <v>0.21398799947300595</v>
      </c>
      <c r="BE62" s="149">
        <f t="shared" si="18"/>
        <v>0.21129486984863949</v>
      </c>
      <c r="BF62" s="149">
        <f t="shared" si="18"/>
        <v>0.2058262990729669</v>
      </c>
      <c r="BG62" s="149">
        <f t="shared" si="18"/>
        <v>0.19754152410269904</v>
      </c>
      <c r="BH62" s="149">
        <f t="shared" si="18"/>
        <v>0.19345629040783621</v>
      </c>
      <c r="BI62" s="149">
        <f t="shared" si="18"/>
        <v>0.19240923719102043</v>
      </c>
      <c r="BJ62" s="149">
        <f t="shared" si="18"/>
        <v>0.18974908417879743</v>
      </c>
      <c r="BK62" s="149">
        <f t="shared" si="18"/>
        <v>0.19004001351284289</v>
      </c>
      <c r="BL62" s="149">
        <f t="shared" si="18"/>
        <v>0.18818440994404356</v>
      </c>
      <c r="BM62" s="149">
        <f t="shared" si="18"/>
        <v>0.19621200690785554</v>
      </c>
      <c r="BN62" s="149">
        <f t="shared" ref="BN62:CG62" si="19">SUM(BN59:BN61)</f>
        <v>0.1978304611619929</v>
      </c>
      <c r="BO62" s="149">
        <f t="shared" si="19"/>
        <v>0.20524009792314191</v>
      </c>
      <c r="BP62" s="149">
        <f t="shared" si="19"/>
        <v>0.21153030805698331</v>
      </c>
      <c r="BQ62" s="149">
        <f t="shared" si="19"/>
        <v>0.21310180649023705</v>
      </c>
      <c r="BR62" s="149">
        <f t="shared" si="19"/>
        <v>0.21257716847341371</v>
      </c>
      <c r="BS62" s="149">
        <f t="shared" si="19"/>
        <v>0.2149643252921199</v>
      </c>
      <c r="BT62" s="149">
        <f t="shared" si="19"/>
        <v>0.21290426269221785</v>
      </c>
      <c r="BU62" s="149">
        <f t="shared" si="19"/>
        <v>0.21105731052306809</v>
      </c>
      <c r="BV62" s="149">
        <f t="shared" si="19"/>
        <v>0.21364357544634188</v>
      </c>
      <c r="BW62" s="149">
        <f t="shared" si="19"/>
        <v>0.21621684600665361</v>
      </c>
      <c r="BX62" s="130">
        <f t="shared" si="19"/>
        <v>0.19257138878473878</v>
      </c>
      <c r="BY62" s="130">
        <f t="shared" si="19"/>
        <v>0.20707985606624521</v>
      </c>
      <c r="BZ62" s="130">
        <f t="shared" si="19"/>
        <v>0.20220565097447246</v>
      </c>
      <c r="CA62" s="130">
        <f t="shared" si="19"/>
        <v>0.21861896821538601</v>
      </c>
      <c r="CB62" s="130">
        <f t="shared" si="19"/>
        <v>0.22563273722233468</v>
      </c>
      <c r="CC62" s="130">
        <f t="shared" si="19"/>
        <v>0.22771306616113463</v>
      </c>
      <c r="CD62" s="130">
        <f t="shared" si="19"/>
        <v>0.22959738533847124</v>
      </c>
      <c r="CE62" s="130">
        <f t="shared" si="19"/>
        <v>0.22934522779626249</v>
      </c>
      <c r="CF62" s="130">
        <f t="shared" si="19"/>
        <v>0.2304385009871438</v>
      </c>
      <c r="CG62" s="131">
        <f t="shared" si="19"/>
        <v>0.23346515601789086</v>
      </c>
    </row>
    <row r="63" spans="1:85" ht="16" thickBot="1" x14ac:dyDescent="0.4">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19"/>
      <c r="BZ63" s="119"/>
      <c r="CA63" s="119"/>
      <c r="CB63" s="119"/>
      <c r="CC63" s="119"/>
      <c r="CD63" s="119"/>
      <c r="CE63" s="119"/>
      <c r="CF63" s="119"/>
      <c r="CG63" s="150"/>
    </row>
  </sheetData>
  <hyperlinks>
    <hyperlink ref="B1" location="Notes!A1" display="Information relating to this table can be found in the 'Notes' tab" xr:uid="{9036B7B1-0386-4797-947B-3729C1BD95EA}"/>
    <hyperlink ref="A1" location="Contents!A1" display="Contents page" xr:uid="{CBABD263-172E-4EF1-BA92-16344DD29070}"/>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46A1-4792-4D8A-8D61-144626A4743D}">
  <dimension ref="A1:CL156"/>
  <sheetViews>
    <sheetView zoomScale="70" zoomScaleNormal="70" workbookViewId="0">
      <pane xSplit="2" topLeftCell="AY1" activePane="topRight" state="frozen"/>
      <selection activeCell="CH31" sqref="CH31"/>
      <selection pane="topRight"/>
    </sheetView>
  </sheetViews>
  <sheetFormatPr defaultColWidth="9" defaultRowHeight="15.5" x14ac:dyDescent="0.35"/>
  <cols>
    <col min="1" max="1" width="23" style="161" bestFit="1" customWidth="1"/>
    <col min="2" max="2" width="75.54296875" style="42" customWidth="1"/>
    <col min="3" max="3" width="25.54296875" style="161" customWidth="1"/>
    <col min="4" max="70" width="12.54296875" style="57" customWidth="1"/>
    <col min="71" max="72" width="11.453125" style="57" customWidth="1"/>
    <col min="73" max="76" width="12.54296875" style="57" customWidth="1"/>
    <col min="77" max="79" width="12.54296875" style="42" customWidth="1"/>
    <col min="80" max="80" width="13.453125" style="42" bestFit="1" customWidth="1"/>
    <col min="81" max="81" width="11" style="42" customWidth="1"/>
    <col min="82" max="84" width="12.54296875" style="42" customWidth="1"/>
    <col min="85" max="85" width="11.54296875" style="42" customWidth="1"/>
    <col min="86" max="16384" width="9" style="42"/>
  </cols>
  <sheetData>
    <row r="1" spans="1:85" s="35" customFormat="1" ht="25.5" customHeight="1" thickBot="1" x14ac:dyDescent="0.3">
      <c r="A1" s="32" t="s">
        <v>46</v>
      </c>
      <c r="B1" s="114" t="s">
        <v>208</v>
      </c>
      <c r="C1" s="115"/>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c r="BX1" s="153"/>
    </row>
    <row r="2" spans="1:85" ht="33" customHeight="1" x14ac:dyDescent="0.35">
      <c r="A2" s="36" t="s">
        <v>209</v>
      </c>
      <c r="B2" s="37" t="s">
        <v>350</v>
      </c>
      <c r="C2" s="1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351</v>
      </c>
      <c r="C3" s="154" t="s">
        <v>352</v>
      </c>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8"/>
      <c r="B4" s="49"/>
      <c r="C4" s="139"/>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155"/>
    </row>
    <row r="5" spans="1:85" x14ac:dyDescent="0.35">
      <c r="A5" s="156"/>
      <c r="B5" s="42" t="s">
        <v>353</v>
      </c>
      <c r="C5" s="157" t="s">
        <v>354</v>
      </c>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f>+'Disability benefits'!BQ14</f>
        <v>4.7691617500000003</v>
      </c>
      <c r="BR5" s="158">
        <f>+'Disability benefits'!BR14</f>
        <v>6.040064700000003</v>
      </c>
      <c r="BS5" s="158">
        <f>+'Disability benefits'!BS14</f>
        <v>6.9357352999999913</v>
      </c>
      <c r="BT5" s="158">
        <f>+'Disability benefits'!BT14</f>
        <v>7.3484010500000174</v>
      </c>
      <c r="BU5" s="158">
        <f>+'Disability benefits'!BU14</f>
        <v>8.2211221899999884</v>
      </c>
      <c r="BV5" s="158">
        <f>+'Disability benefits'!BV14</f>
        <v>9.1482867099999936</v>
      </c>
      <c r="BW5" s="158">
        <f>+'Disability benefits'!BW14</f>
        <v>10.039949220000004</v>
      </c>
      <c r="BX5" s="158">
        <f>+'Disability benefits'!BX14</f>
        <v>10.679680190000003</v>
      </c>
      <c r="BY5" s="158">
        <f>+'Disability benefits'!BY14</f>
        <v>12.88883869999999</v>
      </c>
      <c r="BZ5" s="158">
        <f>+'Disability benefits'!BZ14</f>
        <v>16.58689783000003</v>
      </c>
      <c r="CA5" s="158">
        <f>+'Disability benefits'!CA14</f>
        <v>20.355264752545114</v>
      </c>
      <c r="CB5" s="158">
        <f>+'Disability benefits'!CB14</f>
        <v>23.988347773191585</v>
      </c>
      <c r="CC5" s="158">
        <f>+'Disability benefits'!CC14</f>
        <v>28.745612940379324</v>
      </c>
      <c r="CD5" s="158">
        <f>+'Disability benefits'!CD14</f>
        <v>33.218654345054361</v>
      </c>
      <c r="CE5" s="158">
        <f>+'Disability benefits'!CE14</f>
        <v>37.831810017369321</v>
      </c>
      <c r="CF5" s="158">
        <f>+'Disability benefits'!CF14</f>
        <v>42.368837067089736</v>
      </c>
      <c r="CG5" s="159">
        <f>+'Disability benefits'!CG14</f>
        <v>47.188261571534007</v>
      </c>
    </row>
    <row r="6" spans="1:85" x14ac:dyDescent="0.35">
      <c r="A6" s="156"/>
      <c r="B6" s="42" t="s">
        <v>355</v>
      </c>
      <c r="C6" s="157" t="s">
        <v>354</v>
      </c>
      <c r="D6" s="158">
        <f>'Disability benefits'!D15</f>
        <v>0</v>
      </c>
      <c r="E6" s="158">
        <f>'Disability benefits'!E15</f>
        <v>0</v>
      </c>
      <c r="F6" s="158">
        <f>'Disability benefits'!F15</f>
        <v>0</v>
      </c>
      <c r="G6" s="158">
        <f>'Disability benefits'!G15</f>
        <v>0</v>
      </c>
      <c r="H6" s="158">
        <f>'Disability benefits'!H15</f>
        <v>0</v>
      </c>
      <c r="I6" s="158">
        <f>'Disability benefits'!I15</f>
        <v>0</v>
      </c>
      <c r="J6" s="158">
        <f>'Disability benefits'!J15</f>
        <v>0</v>
      </c>
      <c r="K6" s="158">
        <f>'Disability benefits'!K15</f>
        <v>0</v>
      </c>
      <c r="L6" s="158">
        <f>'Disability benefits'!L15</f>
        <v>0</v>
      </c>
      <c r="M6" s="158">
        <f>'Disability benefits'!M15</f>
        <v>0</v>
      </c>
      <c r="N6" s="158">
        <f>'Disability benefits'!N15</f>
        <v>0</v>
      </c>
      <c r="O6" s="158">
        <f>'Disability benefits'!O15</f>
        <v>0</v>
      </c>
      <c r="P6" s="158">
        <f>'Disability benefits'!P15</f>
        <v>0</v>
      </c>
      <c r="Q6" s="158">
        <f>'Disability benefits'!Q15</f>
        <v>0</v>
      </c>
      <c r="R6" s="158">
        <f>'Disability benefits'!R15</f>
        <v>0</v>
      </c>
      <c r="S6" s="158">
        <f>'Disability benefits'!S15</f>
        <v>0</v>
      </c>
      <c r="T6" s="158">
        <f>'Disability benefits'!T15</f>
        <v>0</v>
      </c>
      <c r="U6" s="158">
        <f>'Disability benefits'!U15</f>
        <v>0</v>
      </c>
      <c r="V6" s="158">
        <f>'Disability benefits'!V15</f>
        <v>0</v>
      </c>
      <c r="W6" s="158">
        <f>'Disability benefits'!W15</f>
        <v>0</v>
      </c>
      <c r="X6" s="158">
        <f>'Disability benefits'!X15</f>
        <v>0</v>
      </c>
      <c r="Y6" s="158">
        <f>'Disability benefits'!Y15</f>
        <v>0</v>
      </c>
      <c r="Z6" s="158">
        <f>'Disability benefits'!Z15</f>
        <v>0</v>
      </c>
      <c r="AA6" s="158">
        <f>'Disability benefits'!AA15</f>
        <v>6</v>
      </c>
      <c r="AB6" s="158">
        <f>'Disability benefits'!AB15</f>
        <v>23.2</v>
      </c>
      <c r="AC6" s="158">
        <f>SUM('Disability benefits'!AC16:AC18)</f>
        <v>35.799999999999997</v>
      </c>
      <c r="AD6" s="158">
        <f>SUM('Disability benefits'!AD16:AD18)</f>
        <v>62.4</v>
      </c>
      <c r="AE6" s="158">
        <f>SUM('Disability benefits'!AE16:AE18)</f>
        <v>95.9</v>
      </c>
      <c r="AF6" s="158">
        <f>SUM('Disability benefits'!AF16:AF18)</f>
        <v>127.30000000000001</v>
      </c>
      <c r="AG6" s="158">
        <f>SUM('Disability benefits'!AG16:AG18)</f>
        <v>166.7</v>
      </c>
      <c r="AH6" s="158">
        <f>SUM('Disability benefits'!AH16:AH18)</f>
        <v>168</v>
      </c>
      <c r="AI6" s="158">
        <f>SUM('Disability benefits'!AI16:AI18)</f>
        <v>201</v>
      </c>
      <c r="AJ6" s="158">
        <f>SUM('Disability benefits'!AJ16:AJ18)</f>
        <v>260</v>
      </c>
      <c r="AK6" s="158">
        <f>SUM('Disability benefits'!AK16:AK18)</f>
        <v>330</v>
      </c>
      <c r="AL6" s="158">
        <f>SUM('Disability benefits'!AL16:AL18)</f>
        <v>403</v>
      </c>
      <c r="AM6" s="158">
        <f>SUM('Disability benefits'!AM16:AM18)</f>
        <v>495</v>
      </c>
      <c r="AN6" s="158">
        <f>SUM('Disability benefits'!AN16:AN18)</f>
        <v>576</v>
      </c>
      <c r="AO6" s="158">
        <f>SUM('Disability benefits'!AO16:AO18)</f>
        <v>686</v>
      </c>
      <c r="AP6" s="158">
        <f>SUM('Disability benefits'!AP16:AP18)</f>
        <v>779</v>
      </c>
      <c r="AQ6" s="158">
        <f>SUM('Disability benefits'!AQ16:AQ18)</f>
        <v>897.38499999999999</v>
      </c>
      <c r="AR6" s="158">
        <f>SUM('Disability benefits'!AR16:AR18)</f>
        <v>1003.4670000000001</v>
      </c>
      <c r="AS6" s="158">
        <f>SUM('Disability benefits'!AS16:AS18)</f>
        <v>1158.527</v>
      </c>
      <c r="AT6" s="158">
        <f>SUM('Disability benefits'!AT16:AT18)</f>
        <v>1382.009</v>
      </c>
      <c r="AU6" s="158">
        <f>SUM('Disability benefits'!AU16:AU18)</f>
        <v>1706.221</v>
      </c>
      <c r="AV6" s="158">
        <f>SUM('Disability benefits'!AV16:AV18)</f>
        <v>1553.4739999999999</v>
      </c>
      <c r="AW6" s="158">
        <f>SUM('Disability benefits'!AW16:AW18)</f>
        <v>1795.461</v>
      </c>
      <c r="AX6" s="158">
        <f>SUM('Disability benefits'!AX16:AX18)</f>
        <v>1962.682</v>
      </c>
      <c r="AY6" s="158">
        <f>SUM('Disability benefits'!AY16:AY18)</f>
        <v>2194.1619999999998</v>
      </c>
      <c r="AZ6" s="158">
        <f>SUM('Disability benefits'!AZ16:AZ18)</f>
        <v>2392.893</v>
      </c>
      <c r="BA6" s="158">
        <f>SUM('Disability benefits'!BA16:BA18)</f>
        <v>2521.25</v>
      </c>
      <c r="BB6" s="158">
        <f>SUM('Disability benefits'!BB16:BB18)</f>
        <v>2679.9749999999999</v>
      </c>
      <c r="BC6" s="158">
        <f>SUM('Disability benefits'!BC16:BC18)</f>
        <v>2822.8040000000001</v>
      </c>
      <c r="BD6" s="158">
        <f>SUM('Disability benefits'!BD16:BD18)</f>
        <v>2955.1210000000001</v>
      </c>
      <c r="BE6" s="158">
        <f>SUM('Disability benefits'!BE16:BE18)</f>
        <v>3124.4597597447382</v>
      </c>
      <c r="BF6" s="158">
        <f>SUM('Disability benefits'!BF16:BF18)</f>
        <v>3250.6787885787207</v>
      </c>
      <c r="BG6" s="158">
        <f>SUM('Disability benefits'!BG16:BG18)</f>
        <v>3457.0445494205601</v>
      </c>
      <c r="BH6" s="158">
        <f>SUM('Disability benefits'!BH16:BH18)</f>
        <v>3673.5859999999998</v>
      </c>
      <c r="BI6" s="158">
        <f>SUM('Disability benefits'!BI16:BI18)</f>
        <v>3924.14037813</v>
      </c>
      <c r="BJ6" s="158">
        <f>SUM('Disability benefits'!BJ16:BJ18)</f>
        <v>4149.40578293</v>
      </c>
      <c r="BK6" s="158">
        <f>SUM('Disability benefits'!BK16:BK18)</f>
        <v>4444.4350972342991</v>
      </c>
      <c r="BL6" s="158">
        <f>SUM('Disability benefits'!BL16:BL18)</f>
        <v>4734.8039219600005</v>
      </c>
      <c r="BM6" s="158">
        <f>SUM('Disability benefits'!BM16:BM18)</f>
        <v>5106.2537628999999</v>
      </c>
      <c r="BN6" s="158">
        <f>SUM('Disability benefits'!BN16:BN18)</f>
        <v>5227.7472379531791</v>
      </c>
      <c r="BO6" s="158">
        <f>SUM('Disability benefits'!BO16:BO18)</f>
        <v>5339.4256940699997</v>
      </c>
      <c r="BP6" s="158">
        <f>SUM('Disability benefits'!BP16:BP18)</f>
        <v>5475.6249157700013</v>
      </c>
      <c r="BQ6" s="158">
        <f>SUM('Disability benefits'!BQ16:BQ18)</f>
        <v>5360.0751764300812</v>
      </c>
      <c r="BR6" s="158">
        <f>SUM('Disability benefits'!BR16:BR18)</f>
        <v>5421.7736767999995</v>
      </c>
      <c r="BS6" s="158">
        <f>SUM('Disability benefits'!BS16:BS18)</f>
        <v>5489.5433917499959</v>
      </c>
      <c r="BT6" s="158">
        <f>SUM('Disability benefits'!BT16:BT18)</f>
        <v>5482.7675999399999</v>
      </c>
      <c r="BU6" s="158">
        <f>SUM('Disability benefits'!BU16:BU18)</f>
        <v>5529.3185711499982</v>
      </c>
      <c r="BV6" s="158">
        <f>SUM('Disability benefits'!BV16:BV18)</f>
        <v>5675.5506973500005</v>
      </c>
      <c r="BW6" s="158">
        <f>SUM('Disability benefits'!BW16:BW18)</f>
        <v>5908.4831024900022</v>
      </c>
      <c r="BX6" s="158">
        <f>SUM('Disability benefits'!BX16:BX18)</f>
        <v>5337.6142274424847</v>
      </c>
      <c r="BY6" s="158">
        <f>SUM('Disability benefits'!BY16:BY18)</f>
        <v>5307.254480399999</v>
      </c>
      <c r="BZ6" s="158">
        <f>SUM('Disability benefits'!BZ16:BZ18)</f>
        <v>5668.0533127400004</v>
      </c>
      <c r="CA6" s="158">
        <f>SUM('Disability benefits'!CA16:CA18)</f>
        <v>6695.9440340099991</v>
      </c>
      <c r="CB6" s="158">
        <f>SUM('Disability benefits'!CB16:CB18)</f>
        <v>7650.2665613817726</v>
      </c>
      <c r="CC6" s="158">
        <f>SUM('Disability benefits'!CC16:CC18)</f>
        <v>8100.7505317918294</v>
      </c>
      <c r="CD6" s="158">
        <f>SUM('Disability benefits'!CD16:CD18)</f>
        <v>8504.4852604575608</v>
      </c>
      <c r="CE6" s="158">
        <f>SUM('Disability benefits'!CE16:CE18)</f>
        <v>8846.2168449972378</v>
      </c>
      <c r="CF6" s="158">
        <f>SUM('Disability benefits'!CF16:CF18)</f>
        <v>9148.355395376233</v>
      </c>
      <c r="CG6" s="159">
        <f>SUM('Disability benefits'!CG16:CG18)</f>
        <v>9502.9803861635028</v>
      </c>
    </row>
    <row r="7" spans="1:85" x14ac:dyDescent="0.35">
      <c r="A7" s="156"/>
      <c r="B7" s="42" t="s">
        <v>356</v>
      </c>
      <c r="C7" s="157" t="s">
        <v>357</v>
      </c>
      <c r="D7" s="158">
        <v>15.7</v>
      </c>
      <c r="E7" s="158">
        <v>21.3</v>
      </c>
      <c r="F7" s="158">
        <v>21.7</v>
      </c>
      <c r="G7" s="158">
        <v>24</v>
      </c>
      <c r="H7" s="158">
        <v>28</v>
      </c>
      <c r="I7" s="158">
        <v>30.5</v>
      </c>
      <c r="J7" s="158">
        <v>32</v>
      </c>
      <c r="K7" s="158">
        <v>35.700000000000003</v>
      </c>
      <c r="L7" s="158">
        <v>38.200000000000003</v>
      </c>
      <c r="M7" s="158">
        <v>43.8</v>
      </c>
      <c r="N7" s="158">
        <v>57.5</v>
      </c>
      <c r="O7" s="158">
        <v>61.5</v>
      </c>
      <c r="P7" s="158">
        <v>65.5</v>
      </c>
      <c r="Q7" s="158">
        <v>80</v>
      </c>
      <c r="R7" s="158">
        <v>84</v>
      </c>
      <c r="S7" s="158">
        <v>99</v>
      </c>
      <c r="T7" s="158">
        <v>108</v>
      </c>
      <c r="U7" s="158">
        <v>136</v>
      </c>
      <c r="V7" s="158">
        <v>141</v>
      </c>
      <c r="W7" s="158">
        <v>148</v>
      </c>
      <c r="X7" s="158">
        <v>154</v>
      </c>
      <c r="Y7" s="158">
        <v>162</v>
      </c>
      <c r="Z7" s="158">
        <v>168</v>
      </c>
      <c r="AA7" s="158">
        <v>196</v>
      </c>
      <c r="AB7" s="158">
        <v>220</v>
      </c>
      <c r="AC7" s="158">
        <v>245</v>
      </c>
      <c r="AD7" s="158">
        <v>310</v>
      </c>
      <c r="AE7" s="158">
        <v>393</v>
      </c>
      <c r="AF7" s="158">
        <v>434</v>
      </c>
      <c r="AG7" s="158">
        <v>466</v>
      </c>
      <c r="AH7" s="158">
        <v>505</v>
      </c>
      <c r="AI7" s="158">
        <v>563</v>
      </c>
      <c r="AJ7" s="158">
        <v>638</v>
      </c>
      <c r="AK7" s="158">
        <v>691</v>
      </c>
      <c r="AL7" s="158">
        <v>725</v>
      </c>
      <c r="AM7" s="158">
        <v>771</v>
      </c>
      <c r="AN7" s="158">
        <v>785</v>
      </c>
      <c r="AO7" s="158">
        <v>800</v>
      </c>
      <c r="AP7" s="158">
        <v>825</v>
      </c>
      <c r="AQ7" s="158">
        <v>839.25</v>
      </c>
      <c r="AR7" s="158">
        <v>850.16399999999999</v>
      </c>
      <c r="AS7" s="158">
        <v>852.303</v>
      </c>
      <c r="AT7" s="158">
        <v>889.38600000000008</v>
      </c>
      <c r="AU7" s="158">
        <v>1010.599</v>
      </c>
      <c r="AV7" s="158">
        <v>1010</v>
      </c>
      <c r="AW7" s="158">
        <v>1040</v>
      </c>
      <c r="AX7" s="158">
        <v>1022</v>
      </c>
      <c r="AY7" s="158">
        <v>1016.385</v>
      </c>
      <c r="AZ7" s="158">
        <v>981.24099999999999</v>
      </c>
      <c r="BA7" s="158">
        <v>987.07300000000009</v>
      </c>
      <c r="BB7" s="158">
        <v>974.40599999999995</v>
      </c>
      <c r="BC7" s="158">
        <v>1001.69</v>
      </c>
      <c r="BD7" s="158">
        <v>985.85</v>
      </c>
      <c r="BE7" s="158">
        <v>1099.2956646600001</v>
      </c>
      <c r="BF7" s="158">
        <v>1087.4146320899999</v>
      </c>
      <c r="BG7" s="158">
        <v>1006.6780681472775</v>
      </c>
      <c r="BH7" s="158">
        <v>922.80799999999999</v>
      </c>
      <c r="BI7" s="158">
        <v>874.53990901000009</v>
      </c>
      <c r="BJ7" s="158">
        <v>796.5477357499999</v>
      </c>
      <c r="BK7" s="158">
        <v>736.17217767890315</v>
      </c>
      <c r="BL7" s="158">
        <v>674.75018944999999</v>
      </c>
      <c r="BM7" s="158">
        <v>649.6405096899997</v>
      </c>
      <c r="BN7" s="158">
        <v>613.52423453000017</v>
      </c>
      <c r="BO7" s="158">
        <v>593.95801391999976</v>
      </c>
      <c r="BP7" s="158">
        <v>592.53994551999972</v>
      </c>
      <c r="BQ7" s="158">
        <v>582.23100191999993</v>
      </c>
      <c r="BR7" s="158">
        <v>570.66566029000023</v>
      </c>
      <c r="BS7" s="158">
        <v>568.92046535000077</v>
      </c>
      <c r="BT7" s="158">
        <v>557.33749349999994</v>
      </c>
      <c r="BU7" s="158">
        <v>502.5517041300003</v>
      </c>
      <c r="BV7" s="158">
        <v>463.2592920300001</v>
      </c>
      <c r="BW7" s="158">
        <v>506.29078628000008</v>
      </c>
      <c r="BX7" s="158">
        <v>497.74254763999966</v>
      </c>
      <c r="BY7" s="158">
        <v>341.52153544000032</v>
      </c>
      <c r="BZ7" s="158">
        <v>398.83164910999994</v>
      </c>
      <c r="CA7" s="158">
        <v>330.25930044999996</v>
      </c>
      <c r="CB7" s="158">
        <v>369.27447915157268</v>
      </c>
      <c r="CC7" s="158">
        <v>347.66050442743023</v>
      </c>
      <c r="CD7" s="158">
        <v>335.48827460478964</v>
      </c>
      <c r="CE7" s="158">
        <v>328.34533166543412</v>
      </c>
      <c r="CF7" s="158">
        <v>319.65010754332212</v>
      </c>
      <c r="CG7" s="159">
        <v>308.11709927140646</v>
      </c>
    </row>
    <row r="8" spans="1:85" x14ac:dyDescent="0.35">
      <c r="A8" s="156"/>
      <c r="B8" s="42" t="s">
        <v>358</v>
      </c>
      <c r="C8" s="157" t="s">
        <v>354</v>
      </c>
      <c r="D8" s="158">
        <v>0</v>
      </c>
      <c r="E8" s="158">
        <v>0</v>
      </c>
      <c r="F8" s="158">
        <v>0</v>
      </c>
      <c r="G8" s="158">
        <v>0</v>
      </c>
      <c r="H8" s="158">
        <v>0</v>
      </c>
      <c r="I8" s="158">
        <v>0</v>
      </c>
      <c r="J8" s="158">
        <v>0</v>
      </c>
      <c r="K8" s="158">
        <v>0</v>
      </c>
      <c r="L8" s="158">
        <v>0</v>
      </c>
      <c r="M8" s="158">
        <v>0</v>
      </c>
      <c r="N8" s="158">
        <v>0</v>
      </c>
      <c r="O8" s="158">
        <v>0</v>
      </c>
      <c r="P8" s="158">
        <v>0</v>
      </c>
      <c r="Q8" s="158">
        <v>0</v>
      </c>
      <c r="R8" s="158">
        <v>0</v>
      </c>
      <c r="S8" s="158">
        <v>0</v>
      </c>
      <c r="T8" s="158">
        <v>0</v>
      </c>
      <c r="U8" s="158">
        <v>0</v>
      </c>
      <c r="V8" s="158">
        <v>0</v>
      </c>
      <c r="W8" s="158">
        <v>0</v>
      </c>
      <c r="X8" s="158">
        <v>0</v>
      </c>
      <c r="Y8" s="158">
        <v>0</v>
      </c>
      <c r="Z8" s="158">
        <v>0</v>
      </c>
      <c r="AA8" s="158">
        <v>0</v>
      </c>
      <c r="AB8" s="158">
        <v>0</v>
      </c>
      <c r="AC8" s="158">
        <v>0</v>
      </c>
      <c r="AD8" s="158">
        <v>0</v>
      </c>
      <c r="AE8" s="158">
        <v>0</v>
      </c>
      <c r="AF8" s="158">
        <v>1.9</v>
      </c>
      <c r="AG8" s="158">
        <v>2.9</v>
      </c>
      <c r="AH8" s="158">
        <v>4</v>
      </c>
      <c r="AI8" s="158">
        <v>4</v>
      </c>
      <c r="AJ8" s="158">
        <v>5</v>
      </c>
      <c r="AK8" s="158">
        <v>6</v>
      </c>
      <c r="AL8" s="158">
        <v>8</v>
      </c>
      <c r="AM8" s="158">
        <v>10</v>
      </c>
      <c r="AN8" s="158">
        <v>11</v>
      </c>
      <c r="AO8" s="158">
        <v>13</v>
      </c>
      <c r="AP8" s="158">
        <v>104</v>
      </c>
      <c r="AQ8" s="158">
        <v>183.72300000000001</v>
      </c>
      <c r="AR8" s="158">
        <v>173.41800000000001</v>
      </c>
      <c r="AS8" s="158">
        <v>183.63200000000001</v>
      </c>
      <c r="AT8" s="158">
        <v>208.02</v>
      </c>
      <c r="AU8" s="158">
        <v>284.64699999999999</v>
      </c>
      <c r="AV8" s="158">
        <v>345.29700000000008</v>
      </c>
      <c r="AW8" s="158">
        <v>441.75</v>
      </c>
      <c r="AX8" s="158">
        <v>526.322</v>
      </c>
      <c r="AY8" s="158">
        <v>617.35</v>
      </c>
      <c r="AZ8" s="158">
        <v>736.40099999999995</v>
      </c>
      <c r="BA8" s="158">
        <v>745.90700000000004</v>
      </c>
      <c r="BB8" s="158">
        <v>782.37199999999996</v>
      </c>
      <c r="BC8" s="158">
        <v>834.52800000000002</v>
      </c>
      <c r="BD8" s="158">
        <v>867.01099999999997</v>
      </c>
      <c r="BE8" s="158">
        <v>931.78101869</v>
      </c>
      <c r="BF8" s="158">
        <v>993.10799999999995</v>
      </c>
      <c r="BG8" s="158">
        <v>1053.6691153298639</v>
      </c>
      <c r="BH8" s="158">
        <v>1096.0409999999999</v>
      </c>
      <c r="BI8" s="158">
        <v>1149.1385723000005</v>
      </c>
      <c r="BJ8" s="158">
        <v>1181.2635561100005</v>
      </c>
      <c r="BK8" s="158">
        <v>1279.8853888127107</v>
      </c>
      <c r="BL8" s="158">
        <v>1362.9964772500002</v>
      </c>
      <c r="BM8" s="158">
        <v>1494.8980367000004</v>
      </c>
      <c r="BN8" s="158">
        <v>1572.0826307400002</v>
      </c>
      <c r="BO8" s="158">
        <v>1732.9771967700003</v>
      </c>
      <c r="BP8" s="158">
        <v>1927.2231981999998</v>
      </c>
      <c r="BQ8" s="158">
        <v>2088.2668163797011</v>
      </c>
      <c r="BR8" s="158">
        <v>2319.2115774999988</v>
      </c>
      <c r="BS8" s="158">
        <v>2545.4439678199992</v>
      </c>
      <c r="BT8" s="158">
        <v>2666.973573598962</v>
      </c>
      <c r="BU8" s="158">
        <v>2830.0153530399994</v>
      </c>
      <c r="BV8" s="158">
        <v>2885.0112320200001</v>
      </c>
      <c r="BW8" s="158">
        <v>2940.7993121</v>
      </c>
      <c r="BX8" s="158">
        <v>3038.5844548800001</v>
      </c>
      <c r="BY8" s="158">
        <v>3074.7655140199986</v>
      </c>
      <c r="BZ8" s="158">
        <v>3249.8153584199999</v>
      </c>
      <c r="CA8" s="158">
        <v>3737.8355521700009</v>
      </c>
      <c r="CB8" s="158">
        <v>4191.3856546459738</v>
      </c>
      <c r="CC8" s="158">
        <v>4447.8421203554426</v>
      </c>
      <c r="CD8" s="158">
        <v>4740.2208392535076</v>
      </c>
      <c r="CE8" s="158">
        <v>5046.6315427341069</v>
      </c>
      <c r="CF8" s="158">
        <v>5324.8708157730225</v>
      </c>
      <c r="CG8" s="159">
        <v>5641.5331594016507</v>
      </c>
    </row>
    <row r="9" spans="1:85" x14ac:dyDescent="0.35">
      <c r="A9" s="156"/>
      <c r="B9" s="42" t="s">
        <v>254</v>
      </c>
      <c r="C9" s="157" t="s">
        <v>354</v>
      </c>
      <c r="D9" s="158">
        <v>59.9</v>
      </c>
      <c r="E9" s="158">
        <v>60.9</v>
      </c>
      <c r="F9" s="158">
        <v>61.9</v>
      </c>
      <c r="G9" s="158">
        <v>63.1</v>
      </c>
      <c r="H9" s="158">
        <v>87.2</v>
      </c>
      <c r="I9" s="158">
        <v>103.5</v>
      </c>
      <c r="J9" s="158">
        <v>105</v>
      </c>
      <c r="K9" s="158">
        <v>106.6</v>
      </c>
      <c r="L9" s="158">
        <v>113.8</v>
      </c>
      <c r="M9" s="158">
        <v>122.2</v>
      </c>
      <c r="N9" s="158">
        <v>125.9</v>
      </c>
      <c r="O9" s="158">
        <v>127.4</v>
      </c>
      <c r="P9" s="158">
        <v>131</v>
      </c>
      <c r="Q9" s="158">
        <v>134</v>
      </c>
      <c r="R9" s="158">
        <v>135.30000000000001</v>
      </c>
      <c r="S9" s="158">
        <v>139.80000000000001</v>
      </c>
      <c r="T9" s="158">
        <v>143.1</v>
      </c>
      <c r="U9" s="158">
        <v>146.30000000000001</v>
      </c>
      <c r="V9" s="158">
        <v>149.19999999999999</v>
      </c>
      <c r="W9" s="158">
        <v>160.19999999999999</v>
      </c>
      <c r="X9" s="158">
        <v>297.10000000000002</v>
      </c>
      <c r="Y9" s="158">
        <v>339.2</v>
      </c>
      <c r="Z9" s="158">
        <v>339</v>
      </c>
      <c r="AA9" s="158">
        <v>343.7</v>
      </c>
      <c r="AB9" s="158">
        <v>339</v>
      </c>
      <c r="AC9" s="158">
        <v>344.2</v>
      </c>
      <c r="AD9" s="158">
        <v>344.1</v>
      </c>
      <c r="AE9" s="158">
        <v>531.70000000000005</v>
      </c>
      <c r="AF9" s="158">
        <v>526.5</v>
      </c>
      <c r="AG9" s="158">
        <v>867.5</v>
      </c>
      <c r="AH9" s="158">
        <v>1776</v>
      </c>
      <c r="AI9" s="158">
        <v>2787</v>
      </c>
      <c r="AJ9" s="158">
        <v>2944</v>
      </c>
      <c r="AK9" s="158">
        <v>3372</v>
      </c>
      <c r="AL9" s="158">
        <v>3660</v>
      </c>
      <c r="AM9" s="158">
        <v>3988</v>
      </c>
      <c r="AN9" s="158">
        <v>4276</v>
      </c>
      <c r="AO9" s="158">
        <v>4468</v>
      </c>
      <c r="AP9" s="158">
        <v>4513</v>
      </c>
      <c r="AQ9" s="158">
        <v>4597.5079999999998</v>
      </c>
      <c r="AR9" s="158">
        <v>4514.5259999999998</v>
      </c>
      <c r="AS9" s="158">
        <v>4537.3530000000001</v>
      </c>
      <c r="AT9" s="158">
        <v>4590.7730000000001</v>
      </c>
      <c r="AU9" s="158">
        <v>5188.9120000000003</v>
      </c>
      <c r="AV9" s="158">
        <v>5953.1810000000005</v>
      </c>
      <c r="AW9" s="158">
        <v>6331.3990000000003</v>
      </c>
      <c r="AX9" s="158">
        <v>6403.6940000000004</v>
      </c>
      <c r="AY9" s="158">
        <v>6642.2250000000004</v>
      </c>
      <c r="AZ9" s="158">
        <v>6941.3710000000001</v>
      </c>
      <c r="BA9" s="158">
        <v>7088.2730000000001</v>
      </c>
      <c r="BB9" s="158">
        <v>7294.9489999999996</v>
      </c>
      <c r="BC9" s="158">
        <v>8283.3439999999991</v>
      </c>
      <c r="BD9" s="158">
        <v>8659.5450000000001</v>
      </c>
      <c r="BE9" s="158">
        <v>8795.2162844499999</v>
      </c>
      <c r="BF9" s="158">
        <v>8945.096379300001</v>
      </c>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59"/>
    </row>
    <row r="10" spans="1:85" ht="27" customHeight="1" x14ac:dyDescent="0.35">
      <c r="A10" s="156"/>
      <c r="B10" s="42" t="s">
        <v>359</v>
      </c>
      <c r="D10" s="158">
        <f t="shared" ref="D10:AI10" si="0">SUM(D11:D12)</f>
        <v>0</v>
      </c>
      <c r="E10" s="158">
        <f t="shared" si="0"/>
        <v>0</v>
      </c>
      <c r="F10" s="158">
        <f t="shared" si="0"/>
        <v>0</v>
      </c>
      <c r="G10" s="158">
        <f t="shared" si="0"/>
        <v>0</v>
      </c>
      <c r="H10" s="158">
        <f t="shared" si="0"/>
        <v>0</v>
      </c>
      <c r="I10" s="158">
        <f t="shared" si="0"/>
        <v>0</v>
      </c>
      <c r="J10" s="158">
        <f t="shared" si="0"/>
        <v>0</v>
      </c>
      <c r="K10" s="158">
        <f t="shared" si="0"/>
        <v>0</v>
      </c>
      <c r="L10" s="158">
        <f t="shared" si="0"/>
        <v>0</v>
      </c>
      <c r="M10" s="158">
        <f t="shared" si="0"/>
        <v>0</v>
      </c>
      <c r="N10" s="158">
        <f t="shared" si="0"/>
        <v>0</v>
      </c>
      <c r="O10" s="158">
        <f t="shared" si="0"/>
        <v>0</v>
      </c>
      <c r="P10" s="158">
        <f t="shared" si="0"/>
        <v>0</v>
      </c>
      <c r="Q10" s="158">
        <f t="shared" si="0"/>
        <v>0</v>
      </c>
      <c r="R10" s="158">
        <f t="shared" si="0"/>
        <v>0</v>
      </c>
      <c r="S10" s="158">
        <f t="shared" si="0"/>
        <v>0</v>
      </c>
      <c r="T10" s="158">
        <f t="shared" si="0"/>
        <v>0</v>
      </c>
      <c r="U10" s="158">
        <f t="shared" si="0"/>
        <v>0</v>
      </c>
      <c r="V10" s="158">
        <f t="shared" si="0"/>
        <v>0</v>
      </c>
      <c r="W10" s="158">
        <f t="shared" si="0"/>
        <v>0</v>
      </c>
      <c r="X10" s="158">
        <f t="shared" si="0"/>
        <v>0</v>
      </c>
      <c r="Y10" s="158">
        <f t="shared" si="0"/>
        <v>0</v>
      </c>
      <c r="Z10" s="158">
        <f t="shared" si="0"/>
        <v>0</v>
      </c>
      <c r="AA10" s="158">
        <f t="shared" si="0"/>
        <v>0</v>
      </c>
      <c r="AB10" s="158">
        <f t="shared" si="0"/>
        <v>80.5</v>
      </c>
      <c r="AC10" s="158">
        <f t="shared" si="0"/>
        <v>79.8</v>
      </c>
      <c r="AD10" s="158">
        <f t="shared" si="0"/>
        <v>91.9</v>
      </c>
      <c r="AE10" s="158">
        <f t="shared" si="0"/>
        <v>0.1</v>
      </c>
      <c r="AF10" s="158">
        <f t="shared" si="0"/>
        <v>0</v>
      </c>
      <c r="AG10" s="158">
        <f t="shared" si="0"/>
        <v>98</v>
      </c>
      <c r="AH10" s="158">
        <f t="shared" si="0"/>
        <v>101</v>
      </c>
      <c r="AI10" s="158">
        <f t="shared" si="0"/>
        <v>101</v>
      </c>
      <c r="AJ10" s="158">
        <f t="shared" ref="AJ10:BO10" si="1">SUM(AJ11:AJ12)</f>
        <v>103</v>
      </c>
      <c r="AK10" s="158">
        <f t="shared" si="1"/>
        <v>107</v>
      </c>
      <c r="AL10" s="158">
        <f t="shared" si="1"/>
        <v>108</v>
      </c>
      <c r="AM10" s="158">
        <f t="shared" si="1"/>
        <v>109</v>
      </c>
      <c r="AN10" s="158">
        <f t="shared" si="1"/>
        <v>111</v>
      </c>
      <c r="AO10" s="158">
        <f t="shared" si="1"/>
        <v>112</v>
      </c>
      <c r="AP10" s="158">
        <f t="shared" si="1"/>
        <v>115</v>
      </c>
      <c r="AQ10" s="158">
        <f t="shared" si="1"/>
        <v>115.869</v>
      </c>
      <c r="AR10" s="158">
        <f t="shared" si="1"/>
        <v>117.608</v>
      </c>
      <c r="AS10" s="158">
        <f t="shared" si="1"/>
        <v>120.767</v>
      </c>
      <c r="AT10" s="158">
        <f t="shared" si="1"/>
        <v>121.69999999999999</v>
      </c>
      <c r="AU10" s="158">
        <f t="shared" si="1"/>
        <v>124.99799999999999</v>
      </c>
      <c r="AV10" s="158">
        <f t="shared" si="1"/>
        <v>127.76300000000001</v>
      </c>
      <c r="AW10" s="158">
        <f t="shared" si="1"/>
        <v>136.01</v>
      </c>
      <c r="AX10" s="158">
        <f t="shared" si="1"/>
        <v>135.90600000000001</v>
      </c>
      <c r="AY10" s="158">
        <f t="shared" si="1"/>
        <v>138.93899999999999</v>
      </c>
      <c r="AZ10" s="158">
        <f t="shared" si="1"/>
        <v>144.053</v>
      </c>
      <c r="BA10" s="158">
        <f t="shared" si="1"/>
        <v>139.03800000000001</v>
      </c>
      <c r="BB10" s="158">
        <f t="shared" si="1"/>
        <v>140.483</v>
      </c>
      <c r="BC10" s="158">
        <f t="shared" si="1"/>
        <v>134.304</v>
      </c>
      <c r="BD10" s="158">
        <f t="shared" si="1"/>
        <v>135.184</v>
      </c>
      <c r="BE10" s="158">
        <f t="shared" si="1"/>
        <v>136.494</v>
      </c>
      <c r="BF10" s="158">
        <f t="shared" si="1"/>
        <v>137.20599999999999</v>
      </c>
      <c r="BG10" s="158">
        <f t="shared" si="1"/>
        <v>140.86000000000001</v>
      </c>
      <c r="BH10" s="158">
        <f t="shared" si="1"/>
        <v>142.22499999999999</v>
      </c>
      <c r="BI10" s="158">
        <f t="shared" si="1"/>
        <v>142.98906689999998</v>
      </c>
      <c r="BJ10" s="158">
        <f t="shared" si="1"/>
        <v>145.06664781979541</v>
      </c>
      <c r="BK10" s="158">
        <f t="shared" si="1"/>
        <v>147.31015170999999</v>
      </c>
      <c r="BL10" s="158">
        <f t="shared" si="1"/>
        <v>1044.2802145123819</v>
      </c>
      <c r="BM10" s="158">
        <f t="shared" si="1"/>
        <v>153.69645450000002</v>
      </c>
      <c r="BN10" s="158">
        <f t="shared" si="1"/>
        <v>154.66018952125</v>
      </c>
      <c r="BO10" s="158">
        <f t="shared" si="1"/>
        <v>155.47796661000001</v>
      </c>
      <c r="BP10" s="158">
        <f t="shared" ref="BP10:CG10" si="2">SUM(BP11:BP12)</f>
        <v>155.86012674</v>
      </c>
      <c r="BQ10" s="158">
        <f t="shared" si="2"/>
        <v>154.67662793</v>
      </c>
      <c r="BR10" s="158">
        <f t="shared" si="2"/>
        <v>157.88766478999997</v>
      </c>
      <c r="BS10" s="158">
        <f t="shared" si="2"/>
        <v>163.22263040000036</v>
      </c>
      <c r="BT10" s="158">
        <f t="shared" si="2"/>
        <v>159.51625865999998</v>
      </c>
      <c r="BU10" s="158">
        <f t="shared" si="2"/>
        <v>159.21703019767003</v>
      </c>
      <c r="BV10" s="158">
        <f t="shared" si="2"/>
        <v>158.11606062999999</v>
      </c>
      <c r="BW10" s="158">
        <f t="shared" si="2"/>
        <v>158.84611160306142</v>
      </c>
      <c r="BX10" s="158">
        <f t="shared" si="2"/>
        <v>158.51716103000001</v>
      </c>
      <c r="BY10" s="158">
        <f t="shared" si="2"/>
        <v>161.20141602702554</v>
      </c>
      <c r="BZ10" s="158">
        <f t="shared" si="2"/>
        <v>166.62263198999995</v>
      </c>
      <c r="CA10" s="158">
        <f t="shared" si="2"/>
        <v>173.50167181</v>
      </c>
      <c r="CB10" s="158">
        <f t="shared" si="2"/>
        <v>179.44916820768859</v>
      </c>
      <c r="CC10" s="158">
        <f t="shared" si="2"/>
        <v>185.20690519980391</v>
      </c>
      <c r="CD10" s="158">
        <f t="shared" si="2"/>
        <v>188.0445886408269</v>
      </c>
      <c r="CE10" s="158">
        <f t="shared" si="2"/>
        <v>190.09907904345206</v>
      </c>
      <c r="CF10" s="158">
        <f t="shared" si="2"/>
        <v>193.12641114855884</v>
      </c>
      <c r="CG10" s="159">
        <f t="shared" si="2"/>
        <v>197.38069304200732</v>
      </c>
    </row>
    <row r="11" spans="1:85" x14ac:dyDescent="0.35">
      <c r="A11" s="156"/>
      <c r="B11" s="62" t="s">
        <v>360</v>
      </c>
      <c r="C11" s="157" t="s">
        <v>357</v>
      </c>
      <c r="D11" s="158">
        <v>0</v>
      </c>
      <c r="E11" s="158">
        <v>0</v>
      </c>
      <c r="F11" s="158">
        <v>0</v>
      </c>
      <c r="G11" s="158">
        <v>0</v>
      </c>
      <c r="H11" s="158">
        <v>0</v>
      </c>
      <c r="I11" s="158">
        <v>0</v>
      </c>
      <c r="J11" s="158">
        <v>0</v>
      </c>
      <c r="K11" s="158">
        <v>0</v>
      </c>
      <c r="L11" s="158">
        <v>0</v>
      </c>
      <c r="M11" s="158">
        <v>0</v>
      </c>
      <c r="N11" s="158">
        <v>0</v>
      </c>
      <c r="O11" s="158">
        <v>0</v>
      </c>
      <c r="P11" s="158">
        <v>0</v>
      </c>
      <c r="Q11" s="158">
        <v>0</v>
      </c>
      <c r="R11" s="158">
        <v>0</v>
      </c>
      <c r="S11" s="158">
        <v>0</v>
      </c>
      <c r="T11" s="158">
        <v>0</v>
      </c>
      <c r="U11" s="158">
        <v>0</v>
      </c>
      <c r="V11" s="158">
        <v>0</v>
      </c>
      <c r="W11" s="158">
        <v>0</v>
      </c>
      <c r="X11" s="158">
        <v>0</v>
      </c>
      <c r="Y11" s="158">
        <v>0</v>
      </c>
      <c r="Z11" s="158">
        <v>0</v>
      </c>
      <c r="AA11" s="158">
        <v>0</v>
      </c>
      <c r="AB11" s="158">
        <v>0</v>
      </c>
      <c r="AC11" s="158">
        <v>77.2</v>
      </c>
      <c r="AD11" s="158">
        <v>88.5</v>
      </c>
      <c r="AE11" s="158">
        <v>0.1</v>
      </c>
      <c r="AF11" s="158">
        <v>0</v>
      </c>
      <c r="AG11" s="158">
        <v>0</v>
      </c>
      <c r="AH11" s="158">
        <v>96</v>
      </c>
      <c r="AI11" s="158">
        <v>96</v>
      </c>
      <c r="AJ11" s="158">
        <v>98</v>
      </c>
      <c r="AK11" s="158">
        <v>101</v>
      </c>
      <c r="AL11" s="158">
        <v>102</v>
      </c>
      <c r="AM11" s="158">
        <v>103</v>
      </c>
      <c r="AN11" s="158">
        <v>105</v>
      </c>
      <c r="AO11" s="158">
        <v>105</v>
      </c>
      <c r="AP11" s="158">
        <v>107</v>
      </c>
      <c r="AQ11" s="158">
        <v>107</v>
      </c>
      <c r="AR11" s="158">
        <v>109</v>
      </c>
      <c r="AS11" s="158">
        <v>112</v>
      </c>
      <c r="AT11" s="158">
        <v>112.35899999999999</v>
      </c>
      <c r="AU11" s="158">
        <v>114.324</v>
      </c>
      <c r="AV11" s="158">
        <v>115.11</v>
      </c>
      <c r="AW11" s="158">
        <v>122.089</v>
      </c>
      <c r="AX11" s="158">
        <v>123.30500000000001</v>
      </c>
      <c r="AY11" s="158">
        <v>124.179</v>
      </c>
      <c r="AZ11" s="158">
        <v>128.614</v>
      </c>
      <c r="BA11" s="158">
        <v>123.26300000000001</v>
      </c>
      <c r="BB11" s="158">
        <v>124.417</v>
      </c>
      <c r="BC11" s="158">
        <v>118.181</v>
      </c>
      <c r="BD11" s="158">
        <v>118.962</v>
      </c>
      <c r="BE11" s="158">
        <v>120.14100000000001</v>
      </c>
      <c r="BF11" s="158">
        <v>120.018</v>
      </c>
      <c r="BG11" s="158">
        <v>122.324</v>
      </c>
      <c r="BH11" s="158">
        <v>123.015</v>
      </c>
      <c r="BI11" s="158">
        <v>123.87321689999997</v>
      </c>
      <c r="BJ11" s="158">
        <v>125.86199999999999</v>
      </c>
      <c r="BK11" s="158">
        <v>127.27833854999997</v>
      </c>
      <c r="BL11" s="158">
        <v>822.81408871238204</v>
      </c>
      <c r="BM11" s="158">
        <v>121.23222758000001</v>
      </c>
      <c r="BN11" s="158">
        <v>122.38864807125002</v>
      </c>
      <c r="BO11" s="158">
        <v>123.35264574</v>
      </c>
      <c r="BP11" s="158">
        <v>123.46082752000001</v>
      </c>
      <c r="BQ11" s="158">
        <v>122.52528203</v>
      </c>
      <c r="BR11" s="158">
        <v>124.59394418000001</v>
      </c>
      <c r="BS11" s="158">
        <v>127.56960417000036</v>
      </c>
      <c r="BT11" s="158">
        <v>126.42016188999996</v>
      </c>
      <c r="BU11" s="158">
        <v>126.05015876767001</v>
      </c>
      <c r="BV11" s="158">
        <v>125.70243364</v>
      </c>
      <c r="BW11" s="158">
        <v>124.05223520630057</v>
      </c>
      <c r="BX11" s="158">
        <v>122.74767937</v>
      </c>
      <c r="BY11" s="158">
        <v>124.10355375165162</v>
      </c>
      <c r="BZ11" s="158">
        <v>125.87573984999997</v>
      </c>
      <c r="CA11" s="158">
        <v>127.97784556000001</v>
      </c>
      <c r="CB11" s="158">
        <v>129.93137517940457</v>
      </c>
      <c r="CC11" s="158">
        <v>132.16502801263542</v>
      </c>
      <c r="CD11" s="158">
        <v>131.67415038125881</v>
      </c>
      <c r="CE11" s="158">
        <v>130.49165004034771</v>
      </c>
      <c r="CF11" s="158">
        <v>132.26372882688952</v>
      </c>
      <c r="CG11" s="159">
        <v>134.64472278511371</v>
      </c>
    </row>
    <row r="12" spans="1:85" x14ac:dyDescent="0.35">
      <c r="A12" s="156"/>
      <c r="B12" s="62" t="s">
        <v>361</v>
      </c>
      <c r="C12" s="157" t="s">
        <v>354</v>
      </c>
      <c r="D12" s="158">
        <v>0</v>
      </c>
      <c r="E12" s="158">
        <v>0</v>
      </c>
      <c r="F12" s="158">
        <v>0</v>
      </c>
      <c r="G12" s="158">
        <v>0</v>
      </c>
      <c r="H12" s="158">
        <v>0</v>
      </c>
      <c r="I12" s="158">
        <v>0</v>
      </c>
      <c r="J12" s="158">
        <v>0</v>
      </c>
      <c r="K12" s="158">
        <v>0</v>
      </c>
      <c r="L12" s="158">
        <v>0</v>
      </c>
      <c r="M12" s="158">
        <v>0</v>
      </c>
      <c r="N12" s="158">
        <v>0</v>
      </c>
      <c r="O12" s="158">
        <v>0</v>
      </c>
      <c r="P12" s="158">
        <v>0</v>
      </c>
      <c r="Q12" s="158">
        <v>0</v>
      </c>
      <c r="R12" s="158">
        <v>0</v>
      </c>
      <c r="S12" s="158">
        <v>0</v>
      </c>
      <c r="T12" s="158">
        <v>0</v>
      </c>
      <c r="U12" s="158">
        <v>0</v>
      </c>
      <c r="V12" s="158">
        <v>0</v>
      </c>
      <c r="W12" s="158">
        <v>0</v>
      </c>
      <c r="X12" s="158">
        <v>0</v>
      </c>
      <c r="Y12" s="158">
        <v>0</v>
      </c>
      <c r="Z12" s="158">
        <v>0</v>
      </c>
      <c r="AA12" s="158">
        <v>0</v>
      </c>
      <c r="AB12" s="158">
        <v>80.5</v>
      </c>
      <c r="AC12" s="158">
        <v>2.6</v>
      </c>
      <c r="AD12" s="158">
        <v>3.4</v>
      </c>
      <c r="AE12" s="158">
        <v>0</v>
      </c>
      <c r="AF12" s="158">
        <v>0</v>
      </c>
      <c r="AG12" s="158">
        <v>98</v>
      </c>
      <c r="AH12" s="158">
        <v>5</v>
      </c>
      <c r="AI12" s="158">
        <v>5</v>
      </c>
      <c r="AJ12" s="158">
        <v>5</v>
      </c>
      <c r="AK12" s="158">
        <v>6</v>
      </c>
      <c r="AL12" s="158">
        <v>6</v>
      </c>
      <c r="AM12" s="158">
        <v>6</v>
      </c>
      <c r="AN12" s="158">
        <v>6</v>
      </c>
      <c r="AO12" s="158">
        <v>7</v>
      </c>
      <c r="AP12" s="158">
        <v>8</v>
      </c>
      <c r="AQ12" s="158">
        <v>8.8689999999999998</v>
      </c>
      <c r="AR12" s="158">
        <v>8.6080000000000005</v>
      </c>
      <c r="AS12" s="158">
        <v>8.7669999999999995</v>
      </c>
      <c r="AT12" s="158">
        <v>9.3409999999999993</v>
      </c>
      <c r="AU12" s="158">
        <v>10.673999999999999</v>
      </c>
      <c r="AV12" s="158">
        <v>12.653</v>
      </c>
      <c r="AW12" s="158">
        <v>13.920999999999999</v>
      </c>
      <c r="AX12" s="158">
        <v>12.601000000000001</v>
      </c>
      <c r="AY12" s="158">
        <v>14.76</v>
      </c>
      <c r="AZ12" s="158">
        <v>15.439</v>
      </c>
      <c r="BA12" s="158">
        <v>15.775</v>
      </c>
      <c r="BB12" s="158">
        <v>16.065999999999999</v>
      </c>
      <c r="BC12" s="158">
        <v>16.123000000000001</v>
      </c>
      <c r="BD12" s="158">
        <v>16.222000000000001</v>
      </c>
      <c r="BE12" s="158">
        <v>16.353000000000002</v>
      </c>
      <c r="BF12" s="158">
        <v>17.187999999999999</v>
      </c>
      <c r="BG12" s="158">
        <v>18.536000000000001</v>
      </c>
      <c r="BH12" s="158">
        <v>19.21</v>
      </c>
      <c r="BI12" s="158">
        <v>19.115849999999998</v>
      </c>
      <c r="BJ12" s="158">
        <v>19.204647819795415</v>
      </c>
      <c r="BK12" s="158">
        <v>20.031813160000006</v>
      </c>
      <c r="BL12" s="158">
        <v>221.46612579999999</v>
      </c>
      <c r="BM12" s="158">
        <v>32.464226920000009</v>
      </c>
      <c r="BN12" s="158">
        <v>32.271541450000001</v>
      </c>
      <c r="BO12" s="158">
        <v>32.125320869999996</v>
      </c>
      <c r="BP12" s="158">
        <v>32.399299220000003</v>
      </c>
      <c r="BQ12" s="158">
        <v>32.151345900000003</v>
      </c>
      <c r="BR12" s="158">
        <v>33.293720609999951</v>
      </c>
      <c r="BS12" s="158">
        <v>35.653026229999981</v>
      </c>
      <c r="BT12" s="158">
        <v>33.09609677000001</v>
      </c>
      <c r="BU12" s="158">
        <v>33.166871430000008</v>
      </c>
      <c r="BV12" s="158">
        <v>32.413626989999997</v>
      </c>
      <c r="BW12" s="158">
        <v>34.793876396760858</v>
      </c>
      <c r="BX12" s="158">
        <v>35.769481659999997</v>
      </c>
      <c r="BY12" s="158">
        <v>37.09786227537392</v>
      </c>
      <c r="BZ12" s="158">
        <v>40.746892139999986</v>
      </c>
      <c r="CA12" s="158">
        <v>45.523826249999992</v>
      </c>
      <c r="CB12" s="158">
        <v>49.517793028284025</v>
      </c>
      <c r="CC12" s="158">
        <v>53.041877187168495</v>
      </c>
      <c r="CD12" s="158">
        <v>56.37043825956809</v>
      </c>
      <c r="CE12" s="158">
        <v>59.60742900310435</v>
      </c>
      <c r="CF12" s="158">
        <v>60.862682321669318</v>
      </c>
      <c r="CG12" s="159">
        <v>62.735970256893616</v>
      </c>
    </row>
    <row r="13" spans="1:85" x14ac:dyDescent="0.35">
      <c r="A13" s="156"/>
      <c r="B13" s="64" t="s">
        <v>362</v>
      </c>
      <c r="C13" s="157" t="s">
        <v>363</v>
      </c>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f>+'Social Fund'!AQ12</f>
        <v>0</v>
      </c>
      <c r="AR13" s="158">
        <f>+'Social Fund'!AR12</f>
        <v>2.5100000000000001E-3</v>
      </c>
      <c r="AS13" s="158">
        <f>+'Social Fund'!AS12</f>
        <v>0.40648099999999998</v>
      </c>
      <c r="AT13" s="158">
        <f>+'Social Fund'!AT12</f>
        <v>8.6</v>
      </c>
      <c r="AU13" s="158">
        <f>+'Social Fund'!AU12</f>
        <v>23.253</v>
      </c>
      <c r="AV13" s="158">
        <f>+'Social Fund'!AV12</f>
        <v>15.308</v>
      </c>
      <c r="AW13" s="158">
        <f>+'Social Fund'!AW12</f>
        <v>12.185</v>
      </c>
      <c r="AX13" s="158">
        <f>+'Social Fund'!AX12</f>
        <v>0</v>
      </c>
      <c r="AY13" s="158">
        <f>+'Social Fund'!AY12</f>
        <v>59.960999999999999</v>
      </c>
      <c r="AZ13" s="158">
        <f>+'Social Fund'!AZ12</f>
        <v>41.031999999999996</v>
      </c>
      <c r="BA13" s="158">
        <f>+'Social Fund'!BA12</f>
        <v>0.58599999999999997</v>
      </c>
      <c r="BB13" s="158">
        <f>+'Social Fund'!BB12</f>
        <v>0</v>
      </c>
      <c r="BC13" s="158">
        <f>+'Social Fund'!BC12</f>
        <v>0.97199999999999998</v>
      </c>
      <c r="BD13" s="158">
        <f>+'Social Fund'!BD12</f>
        <v>29.518000000000001</v>
      </c>
      <c r="BE13" s="158">
        <f>+'Social Fund'!BE12</f>
        <v>16</v>
      </c>
      <c r="BF13" s="158">
        <f>+'Social Fund'!BF12</f>
        <v>14.147</v>
      </c>
      <c r="BG13" s="158">
        <f>+'Social Fund'!BG12</f>
        <v>6.3209999999999997</v>
      </c>
      <c r="BH13" s="158">
        <f>+'Social Fund'!BH12</f>
        <v>1.7869999999999999</v>
      </c>
      <c r="BI13" s="158">
        <f>+'Social Fund'!BI12</f>
        <v>8.8140000000000001</v>
      </c>
      <c r="BJ13" s="158">
        <f>+'Social Fund'!BJ12</f>
        <v>3.4359999999999999</v>
      </c>
      <c r="BK13" s="158">
        <f>+'Social Fund'!BK12</f>
        <v>3.99</v>
      </c>
      <c r="BL13" s="158">
        <f>+'Social Fund'!BL12</f>
        <v>211.09399999999999</v>
      </c>
      <c r="BM13" s="158">
        <f>+'Social Fund'!BM12</f>
        <v>298.26100000000002</v>
      </c>
      <c r="BN13" s="158">
        <f>+'Social Fund'!BN12</f>
        <v>435.41003044000001</v>
      </c>
      <c r="BO13" s="158">
        <f>+'Social Fund'!BO12</f>
        <v>128.72999999999999</v>
      </c>
      <c r="BP13" s="158">
        <f>+'Social Fund'!BP12</f>
        <v>141.73699999999999</v>
      </c>
      <c r="BQ13" s="158">
        <f>+'Social Fund'!BQ12</f>
        <v>8.4069999999999965</v>
      </c>
      <c r="BR13" s="158">
        <f>+'Social Fund'!BR12</f>
        <v>11.036000000000001</v>
      </c>
      <c r="BS13" s="158">
        <f>+'Social Fund'!BS12</f>
        <v>3.7847469900000021</v>
      </c>
      <c r="BT13" s="158">
        <f>+'Social Fund'!BT12</f>
        <v>3.1778794199999973</v>
      </c>
      <c r="BU13" s="158">
        <f>+'Social Fund'!BU12</f>
        <v>114.2644971</v>
      </c>
      <c r="BV13" s="158">
        <f>+'Social Fund'!BV12</f>
        <v>26.955252089999995</v>
      </c>
      <c r="BW13" s="158">
        <f>+'Social Fund'!BW12</f>
        <v>0.22715072999999977</v>
      </c>
      <c r="BX13" s="158">
        <f>+'Social Fund'!BX12</f>
        <v>98.735709329999992</v>
      </c>
      <c r="BY13" s="158">
        <f>+'Social Fund'!BY12</f>
        <v>0.41659862000000003</v>
      </c>
      <c r="BZ13" s="158">
        <f>+'Social Fund'!BZ12</f>
        <v>139.73607573999999</v>
      </c>
      <c r="CA13" s="158">
        <f>+'Social Fund'!CA12</f>
        <v>29.95516714</v>
      </c>
      <c r="CB13" s="158">
        <f>+'Social Fund'!CB12</f>
        <v>36.114803805973544</v>
      </c>
      <c r="CC13" s="158">
        <f>+'Social Fund'!CC12</f>
        <v>36.117344076482084</v>
      </c>
      <c r="CD13" s="158">
        <f>+'Social Fund'!CD12</f>
        <v>36.117344076482084</v>
      </c>
      <c r="CE13" s="158">
        <f>+'Social Fund'!CE12</f>
        <v>36.117344076482084</v>
      </c>
      <c r="CF13" s="158">
        <f>+'Social Fund'!CF12</f>
        <v>36.117344076482084</v>
      </c>
      <c r="CG13" s="159">
        <f>+'Social Fund'!CG12</f>
        <v>36.117344076482091</v>
      </c>
    </row>
    <row r="14" spans="1:85" x14ac:dyDescent="0.35">
      <c r="A14" s="156"/>
      <c r="B14" s="64" t="s">
        <v>364</v>
      </c>
      <c r="C14" s="157" t="s">
        <v>354</v>
      </c>
      <c r="D14" s="158">
        <v>0</v>
      </c>
      <c r="E14" s="158">
        <v>0</v>
      </c>
      <c r="F14" s="158">
        <v>0</v>
      </c>
      <c r="G14" s="158">
        <v>0</v>
      </c>
      <c r="H14" s="158">
        <v>0</v>
      </c>
      <c r="I14" s="158">
        <v>0</v>
      </c>
      <c r="J14" s="158">
        <v>0</v>
      </c>
      <c r="K14" s="158">
        <v>0</v>
      </c>
      <c r="L14" s="158">
        <v>0</v>
      </c>
      <c r="M14" s="158">
        <v>0</v>
      </c>
      <c r="N14" s="158">
        <v>0</v>
      </c>
      <c r="O14" s="158">
        <v>0</v>
      </c>
      <c r="P14" s="158">
        <v>0</v>
      </c>
      <c r="Q14" s="158">
        <v>0</v>
      </c>
      <c r="R14" s="158">
        <v>0</v>
      </c>
      <c r="S14" s="158">
        <v>0</v>
      </c>
      <c r="T14" s="158">
        <v>0</v>
      </c>
      <c r="U14" s="158">
        <v>0</v>
      </c>
      <c r="V14" s="158">
        <v>0</v>
      </c>
      <c r="W14" s="158">
        <v>0</v>
      </c>
      <c r="X14" s="158">
        <v>0</v>
      </c>
      <c r="Y14" s="158">
        <v>0</v>
      </c>
      <c r="Z14" s="158">
        <v>0</v>
      </c>
      <c r="AA14" s="158">
        <v>0</v>
      </c>
      <c r="AB14" s="158">
        <v>0</v>
      </c>
      <c r="AC14" s="158">
        <v>0</v>
      </c>
      <c r="AD14" s="158">
        <v>0</v>
      </c>
      <c r="AE14" s="158">
        <v>0</v>
      </c>
      <c r="AF14" s="158">
        <v>0</v>
      </c>
      <c r="AG14" s="158">
        <v>0</v>
      </c>
      <c r="AH14" s="158">
        <v>0</v>
      </c>
      <c r="AI14" s="158">
        <v>0</v>
      </c>
      <c r="AJ14" s="158">
        <v>0</v>
      </c>
      <c r="AK14" s="158">
        <v>0</v>
      </c>
      <c r="AL14" s="158">
        <v>0</v>
      </c>
      <c r="AM14" s="158">
        <v>0</v>
      </c>
      <c r="AN14" s="158">
        <v>0</v>
      </c>
      <c r="AO14" s="158">
        <v>0</v>
      </c>
      <c r="AP14" s="158">
        <v>0</v>
      </c>
      <c r="AQ14" s="158">
        <v>0</v>
      </c>
      <c r="AR14" s="158">
        <v>0</v>
      </c>
      <c r="AS14" s="158">
        <v>0</v>
      </c>
      <c r="AT14" s="158">
        <v>0</v>
      </c>
      <c r="AU14" s="158">
        <v>0</v>
      </c>
      <c r="AV14" s="158">
        <v>0</v>
      </c>
      <c r="AW14" s="158">
        <v>0</v>
      </c>
      <c r="AX14" s="158">
        <v>0</v>
      </c>
      <c r="AY14" s="158">
        <v>0</v>
      </c>
      <c r="AZ14" s="158">
        <v>0</v>
      </c>
      <c r="BA14" s="158">
        <v>0</v>
      </c>
      <c r="BB14" s="158">
        <v>0</v>
      </c>
      <c r="BC14" s="158">
        <v>0</v>
      </c>
      <c r="BD14" s="158">
        <v>0</v>
      </c>
      <c r="BE14" s="158">
        <v>0</v>
      </c>
      <c r="BF14" s="158">
        <v>0</v>
      </c>
      <c r="BG14" s="158">
        <v>0</v>
      </c>
      <c r="BH14" s="158">
        <v>0</v>
      </c>
      <c r="BI14" s="158">
        <v>0</v>
      </c>
      <c r="BJ14" s="158">
        <v>0</v>
      </c>
      <c r="BK14" s="158">
        <v>0</v>
      </c>
      <c r="BL14" s="158">
        <v>0</v>
      </c>
      <c r="BM14" s="158">
        <v>0</v>
      </c>
      <c r="BN14" s="158">
        <v>0</v>
      </c>
      <c r="BO14" s="158">
        <v>0</v>
      </c>
      <c r="BP14" s="158">
        <v>0</v>
      </c>
      <c r="BQ14" s="158">
        <v>0</v>
      </c>
      <c r="BR14" s="158">
        <v>0</v>
      </c>
      <c r="BS14" s="158">
        <v>0</v>
      </c>
      <c r="BT14" s="158">
        <v>0</v>
      </c>
      <c r="BU14" s="158">
        <v>0</v>
      </c>
      <c r="BV14" s="158">
        <v>0</v>
      </c>
      <c r="BW14" s="158">
        <v>0</v>
      </c>
      <c r="BX14" s="158">
        <v>0</v>
      </c>
      <c r="BY14" s="158">
        <v>0</v>
      </c>
      <c r="BZ14" s="158">
        <v>8199.3156072966649</v>
      </c>
      <c r="CA14" s="158">
        <v>10415.394902003136</v>
      </c>
      <c r="CB14" s="158">
        <v>53.188576760154817</v>
      </c>
      <c r="CC14" s="158">
        <v>0</v>
      </c>
      <c r="CD14" s="158">
        <v>0</v>
      </c>
      <c r="CE14" s="158">
        <v>0</v>
      </c>
      <c r="CF14" s="158">
        <v>0</v>
      </c>
      <c r="CG14" s="159">
        <v>0</v>
      </c>
    </row>
    <row r="15" spans="1:85" x14ac:dyDescent="0.35">
      <c r="A15" s="156"/>
      <c r="B15" s="42" t="s">
        <v>25</v>
      </c>
      <c r="C15" s="157" t="s">
        <v>363</v>
      </c>
      <c r="D15" s="158">
        <f>+'Council Tax Benefit'!D4</f>
        <v>0</v>
      </c>
      <c r="E15" s="158">
        <f>+'Council Tax Benefit'!E4</f>
        <v>0</v>
      </c>
      <c r="F15" s="158">
        <f>+'Council Tax Benefit'!F4</f>
        <v>0</v>
      </c>
      <c r="G15" s="158">
        <f>+'Council Tax Benefit'!G4</f>
        <v>0</v>
      </c>
      <c r="H15" s="158">
        <f>+'Council Tax Benefit'!H4</f>
        <v>0</v>
      </c>
      <c r="I15" s="158">
        <f>+'Council Tax Benefit'!I4</f>
        <v>0</v>
      </c>
      <c r="J15" s="158">
        <f>+'Council Tax Benefit'!J4</f>
        <v>0</v>
      </c>
      <c r="K15" s="158">
        <f>+'Council Tax Benefit'!K4</f>
        <v>0</v>
      </c>
      <c r="L15" s="158">
        <f>+'Council Tax Benefit'!L4</f>
        <v>0</v>
      </c>
      <c r="M15" s="158">
        <f>+'Council Tax Benefit'!M4</f>
        <v>0</v>
      </c>
      <c r="N15" s="158">
        <f>+'Council Tax Benefit'!N4</f>
        <v>0</v>
      </c>
      <c r="O15" s="158">
        <f>+'Council Tax Benefit'!O4</f>
        <v>0</v>
      </c>
      <c r="P15" s="158">
        <f>+'Council Tax Benefit'!P4</f>
        <v>0</v>
      </c>
      <c r="Q15" s="158">
        <f>+'Council Tax Benefit'!Q4</f>
        <v>0</v>
      </c>
      <c r="R15" s="158">
        <f>+'Council Tax Benefit'!R4</f>
        <v>0</v>
      </c>
      <c r="S15" s="158">
        <f>+'Council Tax Benefit'!S4</f>
        <v>0</v>
      </c>
      <c r="T15" s="158">
        <f>+'Council Tax Benefit'!T4</f>
        <v>0</v>
      </c>
      <c r="U15" s="158">
        <f>+'Council Tax Benefit'!U4</f>
        <v>0</v>
      </c>
      <c r="V15" s="158">
        <f>+'Council Tax Benefit'!V4</f>
        <v>0</v>
      </c>
      <c r="W15" s="158">
        <f>+'Council Tax Benefit'!W4</f>
        <v>0</v>
      </c>
      <c r="X15" s="158">
        <f>+'Council Tax Benefit'!X4</f>
        <v>0</v>
      </c>
      <c r="Y15" s="158">
        <f>+'Council Tax Benefit'!Y4</f>
        <v>0</v>
      </c>
      <c r="Z15" s="158">
        <f>+'Council Tax Benefit'!Z4</f>
        <v>18</v>
      </c>
      <c r="AA15" s="158">
        <f>+'Council Tax Benefit'!AA4</f>
        <v>21</v>
      </c>
      <c r="AB15" s="158">
        <f>+'Council Tax Benefit'!AB4</f>
        <v>27</v>
      </c>
      <c r="AC15" s="158">
        <f>+'Council Tax Benefit'!AC4</f>
        <v>33</v>
      </c>
      <c r="AD15" s="158">
        <f>+'Council Tax Benefit'!AD4</f>
        <v>99</v>
      </c>
      <c r="AE15" s="158">
        <f>+'Council Tax Benefit'!AE4</f>
        <v>137</v>
      </c>
      <c r="AF15" s="158">
        <f>+'Council Tax Benefit'!AF4</f>
        <v>148</v>
      </c>
      <c r="AG15" s="158">
        <f>+'Council Tax Benefit'!AG4</f>
        <v>369</v>
      </c>
      <c r="AH15" s="158">
        <f>+'Council Tax Benefit'!AH4</f>
        <v>386</v>
      </c>
      <c r="AI15" s="158">
        <f>+'Council Tax Benefit'!AI4</f>
        <v>445</v>
      </c>
      <c r="AJ15" s="158">
        <f>+'Council Tax Benefit'!AJ4</f>
        <v>599</v>
      </c>
      <c r="AK15" s="158">
        <f>+'Council Tax Benefit'!AK4</f>
        <v>890.6</v>
      </c>
      <c r="AL15" s="158">
        <f>+'Council Tax Benefit'!AL4</f>
        <v>1083</v>
      </c>
      <c r="AM15" s="158">
        <f>+'Council Tax Benefit'!AM4</f>
        <v>1218</v>
      </c>
      <c r="AN15" s="158">
        <f>+'Council Tax Benefit'!AN4</f>
        <v>1354</v>
      </c>
      <c r="AO15" s="158">
        <f>+'Council Tax Benefit'!AO4</f>
        <v>1479</v>
      </c>
      <c r="AP15" s="158">
        <f>+'Council Tax Benefit'!AP4</f>
        <v>1635</v>
      </c>
      <c r="AQ15" s="158">
        <f>+'Council Tax Benefit'!AQ4</f>
        <v>1701</v>
      </c>
      <c r="AR15" s="158">
        <f>+'Council Tax Benefit'!AR4</f>
        <v>1365.134</v>
      </c>
      <c r="AS15" s="158">
        <f>+'Council Tax Benefit'!AS4</f>
        <v>1699.6620000000003</v>
      </c>
      <c r="AT15" s="158">
        <f>+'Council Tax Benefit'!AT4</f>
        <v>2122.81</v>
      </c>
      <c r="AU15" s="158">
        <f>+'Council Tax Benefit'!AU4</f>
        <v>1404.1669999999999</v>
      </c>
      <c r="AV15" s="158">
        <f>+'Council Tax Benefit'!AV4</f>
        <v>1692.576</v>
      </c>
      <c r="AW15" s="158">
        <f>+'Council Tax Benefit'!AW4</f>
        <v>1939.9</v>
      </c>
      <c r="AX15" s="158">
        <f>+'Council Tax Benefit'!AX4</f>
        <v>2077.2112939999997</v>
      </c>
      <c r="AY15" s="158">
        <f>+'Council Tax Benefit'!AY4</f>
        <v>2188.670932</v>
      </c>
      <c r="AZ15" s="158">
        <f>+'Council Tax Benefit'!AZ4</f>
        <v>2310.6117920000006</v>
      </c>
      <c r="BA15" s="158">
        <f>+'Council Tax Benefit'!BA4</f>
        <v>2394.678625</v>
      </c>
      <c r="BB15" s="158">
        <f>+'Council Tax Benefit'!BB4</f>
        <v>2452.404614999999</v>
      </c>
      <c r="BC15" s="158">
        <f>+'Council Tax Benefit'!BC4</f>
        <v>2510.8873257930913</v>
      </c>
      <c r="BD15" s="158">
        <f>+'Council Tax Benefit'!BD4</f>
        <v>2574.5184790181656</v>
      </c>
      <c r="BE15" s="158">
        <f>+'Council Tax Benefit'!BE4</f>
        <v>2685.8228541801273</v>
      </c>
      <c r="BF15" s="158">
        <f>+'Council Tax Benefit'!BF4</f>
        <v>2833.9392983749794</v>
      </c>
      <c r="BG15" s="158">
        <f>+'Council Tax Benefit'!BG4</f>
        <v>3226.13099526</v>
      </c>
      <c r="BH15" s="158">
        <f>+'Council Tax Benefit'!BH4</f>
        <v>3556.9849629183473</v>
      </c>
      <c r="BI15" s="158">
        <f>+'Council Tax Benefit'!BI4</f>
        <v>3774.089575</v>
      </c>
      <c r="BJ15" s="158">
        <f>+'Council Tax Benefit'!BJ4</f>
        <v>3941.0267050000002</v>
      </c>
      <c r="BK15" s="158">
        <f>+'Council Tax Benefit'!BK4</f>
        <v>4026.6875790000004</v>
      </c>
      <c r="BL15" s="158">
        <f>+'Council Tax Benefit'!BL4</f>
        <v>4234.4436619999997</v>
      </c>
      <c r="BM15" s="158">
        <f>+'Council Tax Benefit'!BM4</f>
        <v>4697.6782249999997</v>
      </c>
      <c r="BN15" s="158">
        <f>+'Council Tax Benefit'!BN4</f>
        <v>4924.7733250000001</v>
      </c>
      <c r="BO15" s="158">
        <f>+'Council Tax Benefit'!BO4</f>
        <v>4918.3788950000007</v>
      </c>
      <c r="BP15" s="158">
        <f>+'Council Tax Benefit'!BP4</f>
        <v>4911.948089999999</v>
      </c>
      <c r="BQ15" s="158">
        <f>+'Council Tax Benefit'!BQ4</f>
        <v>0</v>
      </c>
      <c r="BR15" s="158">
        <f>+'Council Tax Benefit'!BR4</f>
        <v>0</v>
      </c>
      <c r="BS15" s="158">
        <f>+'Council Tax Benefit'!BS4</f>
        <v>0</v>
      </c>
      <c r="BT15" s="158">
        <f>+'Council Tax Benefit'!BT4</f>
        <v>0</v>
      </c>
      <c r="BU15" s="158">
        <f>+'Council Tax Benefit'!BU4</f>
        <v>0</v>
      </c>
      <c r="BV15" s="158">
        <f>+'Council Tax Benefit'!BV4</f>
        <v>0</v>
      </c>
      <c r="BW15" s="158">
        <f>+'Council Tax Benefit'!BW4</f>
        <v>0</v>
      </c>
      <c r="BX15" s="158">
        <f>+'Council Tax Benefit'!BX4</f>
        <v>0</v>
      </c>
      <c r="BY15" s="158">
        <f>+'Council Tax Benefit'!BY4</f>
        <v>0</v>
      </c>
      <c r="BZ15" s="158">
        <f>+'Council Tax Benefit'!BZ4</f>
        <v>0</v>
      </c>
      <c r="CA15" s="158">
        <f>+'Council Tax Benefit'!CA4</f>
        <v>0</v>
      </c>
      <c r="CB15" s="158">
        <f>+'Council Tax Benefit'!CB4</f>
        <v>0</v>
      </c>
      <c r="CC15" s="158">
        <f>+'Council Tax Benefit'!CC4</f>
        <v>0</v>
      </c>
      <c r="CD15" s="158">
        <f>+'Council Tax Benefit'!CD4</f>
        <v>0</v>
      </c>
      <c r="CE15" s="158">
        <f>+'Council Tax Benefit'!CE4</f>
        <v>0</v>
      </c>
      <c r="CF15" s="158">
        <f>+'Council Tax Benefit'!CF4</f>
        <v>0</v>
      </c>
      <c r="CG15" s="159">
        <f>+'Council Tax Benefit'!CG4</f>
        <v>0</v>
      </c>
    </row>
    <row r="16" spans="1:85" ht="27" customHeight="1" x14ac:dyDescent="0.35">
      <c r="A16" s="156"/>
      <c r="B16" s="42" t="s">
        <v>365</v>
      </c>
      <c r="C16" s="157" t="s">
        <v>357</v>
      </c>
      <c r="D16" s="158">
        <v>0</v>
      </c>
      <c r="E16" s="158">
        <v>0</v>
      </c>
      <c r="F16" s="158">
        <v>0</v>
      </c>
      <c r="G16" s="158">
        <v>0</v>
      </c>
      <c r="H16" s="158">
        <v>0</v>
      </c>
      <c r="I16" s="158">
        <v>0</v>
      </c>
      <c r="J16" s="158">
        <v>0</v>
      </c>
      <c r="K16" s="158">
        <v>0</v>
      </c>
      <c r="L16" s="158">
        <v>0</v>
      </c>
      <c r="M16" s="158">
        <v>0</v>
      </c>
      <c r="N16" s="158">
        <v>0</v>
      </c>
      <c r="O16" s="158">
        <v>0</v>
      </c>
      <c r="P16" s="158">
        <v>0</v>
      </c>
      <c r="Q16" s="158">
        <v>0</v>
      </c>
      <c r="R16" s="158">
        <v>0</v>
      </c>
      <c r="S16" s="158">
        <v>0</v>
      </c>
      <c r="T16" s="158">
        <v>0</v>
      </c>
      <c r="U16" s="158">
        <v>0</v>
      </c>
      <c r="V16" s="158">
        <v>0</v>
      </c>
      <c r="W16" s="158">
        <v>0</v>
      </c>
      <c r="X16" s="158">
        <v>0</v>
      </c>
      <c r="Y16" s="158">
        <v>0</v>
      </c>
      <c r="Z16" s="158">
        <v>11</v>
      </c>
      <c r="AA16" s="158">
        <v>13.4</v>
      </c>
      <c r="AB16" s="158">
        <v>13.1</v>
      </c>
      <c r="AC16" s="158">
        <v>13.4</v>
      </c>
      <c r="AD16" s="158">
        <v>13.9</v>
      </c>
      <c r="AE16" s="158">
        <v>15.1</v>
      </c>
      <c r="AF16" s="158">
        <v>15</v>
      </c>
      <c r="AG16" s="158">
        <v>15.2</v>
      </c>
      <c r="AH16" s="158">
        <v>16</v>
      </c>
      <c r="AI16" s="158">
        <v>16</v>
      </c>
      <c r="AJ16" s="158">
        <v>16</v>
      </c>
      <c r="AK16" s="158">
        <v>17</v>
      </c>
      <c r="AL16" s="158">
        <v>17</v>
      </c>
      <c r="AM16" s="158">
        <v>17</v>
      </c>
      <c r="AN16" s="158">
        <v>17</v>
      </c>
      <c r="AO16" s="158">
        <v>18</v>
      </c>
      <c r="AP16" s="158">
        <v>18</v>
      </c>
      <c r="AQ16" s="158">
        <v>2.6080000000000001</v>
      </c>
      <c r="AR16" s="158">
        <v>0</v>
      </c>
      <c r="AS16" s="158">
        <v>0</v>
      </c>
      <c r="AT16" s="158">
        <v>0</v>
      </c>
      <c r="AU16" s="158">
        <v>0</v>
      </c>
      <c r="AV16" s="158">
        <v>0</v>
      </c>
      <c r="AW16" s="158">
        <v>0</v>
      </c>
      <c r="AX16" s="158">
        <v>0</v>
      </c>
      <c r="AY16" s="158">
        <v>0</v>
      </c>
      <c r="AZ16" s="158">
        <v>0</v>
      </c>
      <c r="BA16" s="158">
        <v>0</v>
      </c>
      <c r="BB16" s="158">
        <v>0</v>
      </c>
      <c r="BC16" s="158">
        <v>0</v>
      </c>
      <c r="BD16" s="158">
        <v>0</v>
      </c>
      <c r="BE16" s="158">
        <v>0</v>
      </c>
      <c r="BF16" s="158">
        <v>0</v>
      </c>
      <c r="BG16" s="158">
        <v>0</v>
      </c>
      <c r="BH16" s="158">
        <v>0</v>
      </c>
      <c r="BI16" s="158">
        <v>0</v>
      </c>
      <c r="BJ16" s="158">
        <v>0</v>
      </c>
      <c r="BK16" s="158">
        <v>0</v>
      </c>
      <c r="BL16" s="158">
        <v>0</v>
      </c>
      <c r="BM16" s="158">
        <v>0</v>
      </c>
      <c r="BN16" s="158">
        <v>0</v>
      </c>
      <c r="BO16" s="158">
        <v>0</v>
      </c>
      <c r="BP16" s="158">
        <v>0</v>
      </c>
      <c r="BQ16" s="158">
        <v>0</v>
      </c>
      <c r="BR16" s="158">
        <v>0</v>
      </c>
      <c r="BS16" s="158">
        <v>0</v>
      </c>
      <c r="BT16" s="158">
        <v>0</v>
      </c>
      <c r="BU16" s="158">
        <v>0</v>
      </c>
      <c r="BV16" s="158">
        <v>0</v>
      </c>
      <c r="BW16" s="158">
        <v>0</v>
      </c>
      <c r="BX16" s="158">
        <v>0</v>
      </c>
      <c r="BY16" s="158">
        <v>0</v>
      </c>
      <c r="BZ16" s="158">
        <v>0</v>
      </c>
      <c r="CA16" s="158">
        <v>0</v>
      </c>
      <c r="CB16" s="158">
        <v>0</v>
      </c>
      <c r="CC16" s="158">
        <v>0</v>
      </c>
      <c r="CD16" s="158">
        <v>0</v>
      </c>
      <c r="CE16" s="158">
        <v>0</v>
      </c>
      <c r="CF16" s="158">
        <v>0</v>
      </c>
      <c r="CG16" s="159">
        <v>0</v>
      </c>
    </row>
    <row r="17" spans="1:86" x14ac:dyDescent="0.35">
      <c r="A17" s="156"/>
      <c r="B17" s="42" t="s">
        <v>366</v>
      </c>
      <c r="C17" s="157" t="s">
        <v>354</v>
      </c>
      <c r="D17" s="158">
        <v>0</v>
      </c>
      <c r="E17" s="158">
        <v>0</v>
      </c>
      <c r="F17" s="158">
        <v>0</v>
      </c>
      <c r="G17" s="158">
        <v>0</v>
      </c>
      <c r="H17" s="158">
        <v>0</v>
      </c>
      <c r="I17" s="158">
        <v>0</v>
      </c>
      <c r="J17" s="158">
        <v>0</v>
      </c>
      <c r="K17" s="158">
        <v>0</v>
      </c>
      <c r="L17" s="158">
        <v>0</v>
      </c>
      <c r="M17" s="158">
        <v>0</v>
      </c>
      <c r="N17" s="158">
        <v>0</v>
      </c>
      <c r="O17" s="158">
        <v>0</v>
      </c>
      <c r="P17" s="158">
        <v>0</v>
      </c>
      <c r="Q17" s="158">
        <v>0</v>
      </c>
      <c r="R17" s="158">
        <v>0</v>
      </c>
      <c r="S17" s="158">
        <v>0</v>
      </c>
      <c r="T17" s="158">
        <v>0</v>
      </c>
      <c r="U17" s="158">
        <v>0</v>
      </c>
      <c r="V17" s="158">
        <v>0</v>
      </c>
      <c r="W17" s="158">
        <v>0</v>
      </c>
      <c r="X17" s="158">
        <v>0</v>
      </c>
      <c r="Y17" s="158">
        <v>0</v>
      </c>
      <c r="Z17" s="158">
        <v>0</v>
      </c>
      <c r="AA17" s="158">
        <v>0</v>
      </c>
      <c r="AB17" s="158">
        <v>0</v>
      </c>
      <c r="AC17" s="158">
        <v>0</v>
      </c>
      <c r="AD17" s="158">
        <v>0</v>
      </c>
      <c r="AE17" s="158">
        <v>0</v>
      </c>
      <c r="AF17" s="158">
        <v>0</v>
      </c>
      <c r="AG17" s="158">
        <v>0</v>
      </c>
      <c r="AH17" s="158">
        <v>0</v>
      </c>
      <c r="AI17" s="158">
        <v>0</v>
      </c>
      <c r="AJ17" s="158">
        <v>0</v>
      </c>
      <c r="AK17" s="158">
        <v>0</v>
      </c>
      <c r="AL17" s="158">
        <v>0</v>
      </c>
      <c r="AM17" s="158">
        <v>0</v>
      </c>
      <c r="AN17" s="158">
        <v>0</v>
      </c>
      <c r="AO17" s="158">
        <v>0</v>
      </c>
      <c r="AP17" s="158">
        <v>0</v>
      </c>
      <c r="AQ17" s="158">
        <v>0</v>
      </c>
      <c r="AR17" s="158">
        <v>0</v>
      </c>
      <c r="AS17" s="158">
        <v>0</v>
      </c>
      <c r="AT17" s="158">
        <v>0</v>
      </c>
      <c r="AU17" s="158">
        <v>0</v>
      </c>
      <c r="AV17" s="158">
        <v>1973.203</v>
      </c>
      <c r="AW17" s="158">
        <v>2772.2469999999998</v>
      </c>
      <c r="AX17" s="158">
        <v>3124.558</v>
      </c>
      <c r="AY17" s="158">
        <v>3801.788</v>
      </c>
      <c r="AZ17" s="158">
        <v>4497.8189999999995</v>
      </c>
      <c r="BA17" s="158">
        <v>4953.4069999999992</v>
      </c>
      <c r="BB17" s="158">
        <v>5316.1329999999989</v>
      </c>
      <c r="BC17" s="158">
        <v>5659.9930000000004</v>
      </c>
      <c r="BD17" s="158">
        <v>6043.639000000001</v>
      </c>
      <c r="BE17" s="158">
        <v>6580.0587643462241</v>
      </c>
      <c r="BF17" s="158">
        <v>7051.9688886240428</v>
      </c>
      <c r="BG17" s="158">
        <v>7582.0869577400717</v>
      </c>
      <c r="BH17" s="158">
        <v>8079.1630000000005</v>
      </c>
      <c r="BI17" s="158">
        <v>8618.3022954000007</v>
      </c>
      <c r="BJ17" s="158">
        <v>9155.4464638600002</v>
      </c>
      <c r="BK17" s="158">
        <v>9867.029829797455</v>
      </c>
      <c r="BL17" s="158">
        <v>10525.20336705</v>
      </c>
      <c r="BM17" s="158">
        <v>11458.592503259999</v>
      </c>
      <c r="BN17" s="158">
        <v>11876.615118280002</v>
      </c>
      <c r="BO17" s="158">
        <v>12565.735437840005</v>
      </c>
      <c r="BP17" s="158">
        <v>13430.149580209998</v>
      </c>
      <c r="BQ17" s="158">
        <v>13762.514588680802</v>
      </c>
      <c r="BR17" s="158">
        <v>13798.261242919998</v>
      </c>
      <c r="BS17" s="158">
        <v>13233.124968690001</v>
      </c>
      <c r="BT17" s="158">
        <v>11513.612393931196</v>
      </c>
      <c r="BU17" s="158">
        <v>9379.593293240021</v>
      </c>
      <c r="BV17" s="158">
        <v>8126.2184717899954</v>
      </c>
      <c r="BW17" s="158">
        <v>7233.1409551300012</v>
      </c>
      <c r="BX17" s="158">
        <v>5812.845966250904</v>
      </c>
      <c r="BY17" s="158">
        <v>5695.7220571133694</v>
      </c>
      <c r="BZ17" s="158">
        <v>5974.7598692600004</v>
      </c>
      <c r="CA17" s="158">
        <v>6862.2812016099997</v>
      </c>
      <c r="CB17" s="158">
        <v>7576.4574866392113</v>
      </c>
      <c r="CC17" s="158">
        <v>7950.1171823306395</v>
      </c>
      <c r="CD17" s="158">
        <v>8362.323666670005</v>
      </c>
      <c r="CE17" s="158">
        <v>8746.7087173771361</v>
      </c>
      <c r="CF17" s="158">
        <v>8937.2144037308935</v>
      </c>
      <c r="CG17" s="159">
        <v>8946.6126971105477</v>
      </c>
    </row>
    <row r="18" spans="1:86" x14ac:dyDescent="0.35">
      <c r="A18" s="156"/>
      <c r="B18" s="42" t="s">
        <v>367</v>
      </c>
      <c r="C18" s="157" t="s">
        <v>363</v>
      </c>
      <c r="D18" s="158">
        <v>0</v>
      </c>
      <c r="E18" s="158">
        <v>0</v>
      </c>
      <c r="F18" s="158">
        <v>0</v>
      </c>
      <c r="G18" s="158">
        <v>0</v>
      </c>
      <c r="H18" s="158">
        <v>0</v>
      </c>
      <c r="I18" s="158">
        <v>0</v>
      </c>
      <c r="J18" s="158">
        <v>0</v>
      </c>
      <c r="K18" s="158">
        <v>0</v>
      </c>
      <c r="L18" s="158">
        <v>0</v>
      </c>
      <c r="M18" s="158">
        <v>0</v>
      </c>
      <c r="N18" s="158">
        <v>0</v>
      </c>
      <c r="O18" s="158">
        <v>0</v>
      </c>
      <c r="P18" s="158">
        <v>0</v>
      </c>
      <c r="Q18" s="158">
        <v>0</v>
      </c>
      <c r="R18" s="158">
        <v>0</v>
      </c>
      <c r="S18" s="158">
        <v>0</v>
      </c>
      <c r="T18" s="158">
        <v>0</v>
      </c>
      <c r="U18" s="158">
        <v>0</v>
      </c>
      <c r="V18" s="158">
        <v>0</v>
      </c>
      <c r="W18" s="158">
        <v>0</v>
      </c>
      <c r="X18" s="158">
        <v>0</v>
      </c>
      <c r="Y18" s="158">
        <v>0</v>
      </c>
      <c r="Z18" s="158">
        <v>0</v>
      </c>
      <c r="AA18" s="158">
        <v>0</v>
      </c>
      <c r="AB18" s="158">
        <v>0</v>
      </c>
      <c r="AC18" s="158">
        <v>0</v>
      </c>
      <c r="AD18" s="158">
        <v>0</v>
      </c>
      <c r="AE18" s="158">
        <v>0</v>
      </c>
      <c r="AF18" s="158">
        <v>0</v>
      </c>
      <c r="AG18" s="158">
        <v>0</v>
      </c>
      <c r="AH18" s="158">
        <v>0</v>
      </c>
      <c r="AI18" s="158">
        <v>0</v>
      </c>
      <c r="AJ18" s="158">
        <v>0</v>
      </c>
      <c r="AK18" s="158">
        <v>0</v>
      </c>
      <c r="AL18" s="158">
        <v>0</v>
      </c>
      <c r="AM18" s="158">
        <v>0</v>
      </c>
      <c r="AN18" s="158">
        <v>0</v>
      </c>
      <c r="AO18" s="158">
        <v>0</v>
      </c>
      <c r="AP18" s="158">
        <v>0</v>
      </c>
      <c r="AQ18" s="158">
        <v>0</v>
      </c>
      <c r="AR18" s="158">
        <v>0</v>
      </c>
      <c r="AS18" s="158">
        <v>0</v>
      </c>
      <c r="AT18" s="158">
        <v>0</v>
      </c>
      <c r="AU18" s="158">
        <v>0</v>
      </c>
      <c r="AV18" s="158">
        <v>2.8769999999999998</v>
      </c>
      <c r="AW18" s="158">
        <v>7.2039999999999997</v>
      </c>
      <c r="AX18" s="158">
        <v>11.369</v>
      </c>
      <c r="AY18" s="158">
        <v>19.163</v>
      </c>
      <c r="AZ18" s="158">
        <v>34.027000000000001</v>
      </c>
      <c r="BA18" s="158">
        <v>42.026000000000003</v>
      </c>
      <c r="BB18" s="158">
        <v>48.832000000000001</v>
      </c>
      <c r="BC18" s="158">
        <v>39.287999999999997</v>
      </c>
      <c r="BD18" s="158">
        <v>-6.0999999999999999E-2</v>
      </c>
      <c r="BE18" s="158">
        <v>-8.6436562195121955E-2</v>
      </c>
      <c r="BF18" s="158">
        <v>-0.14737339999999999</v>
      </c>
      <c r="BG18" s="158">
        <v>8.5208560000000017E-2</v>
      </c>
      <c r="BH18" s="158">
        <v>-2.9000000000000001E-2</v>
      </c>
      <c r="BI18" s="158">
        <v>0</v>
      </c>
      <c r="BJ18" s="158">
        <v>0</v>
      </c>
      <c r="BK18" s="158">
        <v>0</v>
      </c>
      <c r="BL18" s="158">
        <v>0</v>
      </c>
      <c r="BM18" s="158">
        <v>0</v>
      </c>
      <c r="BN18" s="158">
        <v>0</v>
      </c>
      <c r="BO18" s="158">
        <v>0</v>
      </c>
      <c r="BP18" s="158">
        <v>0</v>
      </c>
      <c r="BQ18" s="158">
        <v>0</v>
      </c>
      <c r="BR18" s="158">
        <v>0</v>
      </c>
      <c r="BS18" s="158">
        <v>0</v>
      </c>
      <c r="BT18" s="158">
        <v>0</v>
      </c>
      <c r="BU18" s="158">
        <v>0</v>
      </c>
      <c r="BV18" s="158">
        <v>0</v>
      </c>
      <c r="BW18" s="158">
        <v>0</v>
      </c>
      <c r="BX18" s="158">
        <v>0</v>
      </c>
      <c r="BY18" s="158">
        <v>0</v>
      </c>
      <c r="BZ18" s="158">
        <v>0</v>
      </c>
      <c r="CA18" s="158">
        <v>0</v>
      </c>
      <c r="CB18" s="158">
        <v>0</v>
      </c>
      <c r="CC18" s="158">
        <v>0</v>
      </c>
      <c r="CD18" s="158">
        <v>0</v>
      </c>
      <c r="CE18" s="158">
        <v>0</v>
      </c>
      <c r="CF18" s="158">
        <v>0</v>
      </c>
      <c r="CG18" s="159">
        <v>0</v>
      </c>
    </row>
    <row r="19" spans="1:86" x14ac:dyDescent="0.35">
      <c r="A19" s="156"/>
      <c r="B19" s="42" t="s">
        <v>368</v>
      </c>
      <c r="C19" s="157" t="s">
        <v>363</v>
      </c>
      <c r="D19" s="158">
        <v>0</v>
      </c>
      <c r="E19" s="158">
        <v>0</v>
      </c>
      <c r="F19" s="158">
        <v>0</v>
      </c>
      <c r="G19" s="158">
        <v>0</v>
      </c>
      <c r="H19" s="158">
        <v>0</v>
      </c>
      <c r="I19" s="158">
        <v>0</v>
      </c>
      <c r="J19" s="158">
        <v>0</v>
      </c>
      <c r="K19" s="158">
        <v>0</v>
      </c>
      <c r="L19" s="158">
        <v>0</v>
      </c>
      <c r="M19" s="158">
        <v>0</v>
      </c>
      <c r="N19" s="158">
        <v>0</v>
      </c>
      <c r="O19" s="158">
        <v>0</v>
      </c>
      <c r="P19" s="158">
        <v>0</v>
      </c>
      <c r="Q19" s="158">
        <v>0</v>
      </c>
      <c r="R19" s="158">
        <v>0</v>
      </c>
      <c r="S19" s="158">
        <v>0</v>
      </c>
      <c r="T19" s="158">
        <v>0</v>
      </c>
      <c r="U19" s="158">
        <v>0</v>
      </c>
      <c r="V19" s="158">
        <v>0</v>
      </c>
      <c r="W19" s="158">
        <v>0</v>
      </c>
      <c r="X19" s="158">
        <v>0</v>
      </c>
      <c r="Y19" s="158">
        <v>0</v>
      </c>
      <c r="Z19" s="158">
        <v>0</v>
      </c>
      <c r="AA19" s="158">
        <v>0</v>
      </c>
      <c r="AB19" s="158">
        <v>0</v>
      </c>
      <c r="AC19" s="158">
        <v>0</v>
      </c>
      <c r="AD19" s="158">
        <v>0</v>
      </c>
      <c r="AE19" s="158">
        <v>0</v>
      </c>
      <c r="AF19" s="158">
        <v>0</v>
      </c>
      <c r="AG19" s="158">
        <v>0</v>
      </c>
      <c r="AH19" s="158">
        <v>0</v>
      </c>
      <c r="AI19" s="158">
        <v>0</v>
      </c>
      <c r="AJ19" s="158">
        <v>0</v>
      </c>
      <c r="AK19" s="158">
        <v>0</v>
      </c>
      <c r="AL19" s="158">
        <v>0</v>
      </c>
      <c r="AM19" s="158">
        <v>0</v>
      </c>
      <c r="AN19" s="158">
        <v>0</v>
      </c>
      <c r="AO19" s="158">
        <v>0</v>
      </c>
      <c r="AP19" s="158">
        <v>0</v>
      </c>
      <c r="AQ19" s="158">
        <v>0</v>
      </c>
      <c r="AR19" s="158">
        <v>0</v>
      </c>
      <c r="AS19" s="158">
        <v>0</v>
      </c>
      <c r="AT19" s="158">
        <v>0</v>
      </c>
      <c r="AU19" s="158">
        <v>0</v>
      </c>
      <c r="AV19" s="158">
        <v>0</v>
      </c>
      <c r="AW19" s="158">
        <v>0</v>
      </c>
      <c r="AX19" s="158">
        <v>0</v>
      </c>
      <c r="AY19" s="158">
        <v>0</v>
      </c>
      <c r="AZ19" s="158">
        <v>0</v>
      </c>
      <c r="BA19" s="158">
        <v>0</v>
      </c>
      <c r="BB19" s="158">
        <v>0</v>
      </c>
      <c r="BC19" s="158">
        <v>0</v>
      </c>
      <c r="BD19" s="158">
        <v>0</v>
      </c>
      <c r="BE19" s="158">
        <v>6.8540000000000001</v>
      </c>
      <c r="BF19" s="158">
        <v>13.107519600000002</v>
      </c>
      <c r="BG19" s="158">
        <v>14.986460219999998</v>
      </c>
      <c r="BH19" s="158">
        <v>16.622024122071426</v>
      </c>
      <c r="BI19" s="158">
        <v>17.693564299999998</v>
      </c>
      <c r="BJ19" s="158">
        <v>19.498030839999998</v>
      </c>
      <c r="BK19" s="158">
        <v>20.507303</v>
      </c>
      <c r="BL19" s="158">
        <v>21.180479929999997</v>
      </c>
      <c r="BM19" s="158">
        <v>21.798681950000002</v>
      </c>
      <c r="BN19" s="158">
        <v>21.362664119999998</v>
      </c>
      <c r="BO19" s="158">
        <v>22.339751259999996</v>
      </c>
      <c r="BP19" s="158">
        <v>56.572572000000001</v>
      </c>
      <c r="BQ19" s="158">
        <v>176.393889</v>
      </c>
      <c r="BR19" s="158">
        <v>199.015096</v>
      </c>
      <c r="BS19" s="158">
        <v>161.313669</v>
      </c>
      <c r="BT19" s="158">
        <v>183.056162</v>
      </c>
      <c r="BU19" s="158">
        <v>163.743438</v>
      </c>
      <c r="BV19" s="158">
        <v>151.43220199999999</v>
      </c>
      <c r="BW19" s="158">
        <v>132.03679</v>
      </c>
      <c r="BX19" s="158">
        <v>171.42592473000013</v>
      </c>
      <c r="BY19" s="158">
        <v>141.53542577000002</v>
      </c>
      <c r="BZ19" s="158">
        <v>111.21140532000005</v>
      </c>
      <c r="CA19" s="158">
        <v>112.275954</v>
      </c>
      <c r="CB19" s="158">
        <v>0</v>
      </c>
      <c r="CC19" s="158">
        <v>0</v>
      </c>
      <c r="CD19" s="158">
        <v>0</v>
      </c>
      <c r="CE19" s="158">
        <v>0</v>
      </c>
      <c r="CF19" s="158">
        <v>0</v>
      </c>
      <c r="CG19" s="159">
        <v>0</v>
      </c>
    </row>
    <row r="20" spans="1:86" x14ac:dyDescent="0.35">
      <c r="A20" s="156"/>
      <c r="B20" s="42" t="s">
        <v>369</v>
      </c>
      <c r="C20" s="157" t="s">
        <v>363</v>
      </c>
      <c r="D20" s="158">
        <v>0</v>
      </c>
      <c r="E20" s="158">
        <v>0</v>
      </c>
      <c r="F20" s="158">
        <v>0</v>
      </c>
      <c r="G20" s="158">
        <v>0</v>
      </c>
      <c r="H20" s="158">
        <v>0</v>
      </c>
      <c r="I20" s="158">
        <v>0</v>
      </c>
      <c r="J20" s="158">
        <v>0</v>
      </c>
      <c r="K20" s="158">
        <v>0</v>
      </c>
      <c r="L20" s="158">
        <v>0</v>
      </c>
      <c r="M20" s="158">
        <v>0</v>
      </c>
      <c r="N20" s="158">
        <v>0</v>
      </c>
      <c r="O20" s="158">
        <v>0</v>
      </c>
      <c r="P20" s="158">
        <v>0</v>
      </c>
      <c r="Q20" s="158">
        <v>0</v>
      </c>
      <c r="R20" s="158">
        <v>0</v>
      </c>
      <c r="S20" s="158">
        <v>0</v>
      </c>
      <c r="T20" s="158">
        <v>0</v>
      </c>
      <c r="U20" s="158">
        <v>0</v>
      </c>
      <c r="V20" s="158">
        <v>0</v>
      </c>
      <c r="W20" s="158">
        <v>0</v>
      </c>
      <c r="X20" s="158">
        <v>0</v>
      </c>
      <c r="Y20" s="158">
        <v>0</v>
      </c>
      <c r="Z20" s="158">
        <v>0</v>
      </c>
      <c r="AA20" s="158">
        <v>0</v>
      </c>
      <c r="AB20" s="158">
        <v>0</v>
      </c>
      <c r="AC20" s="158">
        <v>0</v>
      </c>
      <c r="AD20" s="158">
        <v>0</v>
      </c>
      <c r="AE20" s="158">
        <v>0</v>
      </c>
      <c r="AF20" s="158">
        <v>0</v>
      </c>
      <c r="AG20" s="158">
        <v>0</v>
      </c>
      <c r="AH20" s="158">
        <v>0</v>
      </c>
      <c r="AI20" s="158">
        <v>0</v>
      </c>
      <c r="AJ20" s="158">
        <v>0</v>
      </c>
      <c r="AK20" s="158">
        <v>0</v>
      </c>
      <c r="AL20" s="158">
        <v>0</v>
      </c>
      <c r="AM20" s="158">
        <v>0</v>
      </c>
      <c r="AN20" s="158">
        <v>0</v>
      </c>
      <c r="AO20" s="158">
        <v>0</v>
      </c>
      <c r="AP20" s="158">
        <v>0</v>
      </c>
      <c r="AQ20" s="158">
        <v>0</v>
      </c>
      <c r="AR20" s="158">
        <v>0</v>
      </c>
      <c r="AS20" s="158">
        <v>0</v>
      </c>
      <c r="AT20" s="158">
        <v>0</v>
      </c>
      <c r="AU20" s="158">
        <v>0</v>
      </c>
      <c r="AV20" s="158">
        <v>0</v>
      </c>
      <c r="AW20" s="158">
        <v>0</v>
      </c>
      <c r="AX20" s="158">
        <v>0</v>
      </c>
      <c r="AY20" s="158">
        <v>0</v>
      </c>
      <c r="AZ20" s="158">
        <v>3.1930000000000001</v>
      </c>
      <c r="BA20" s="158">
        <v>23.582999999999998</v>
      </c>
      <c r="BB20" s="158">
        <v>32.392000000000003</v>
      </c>
      <c r="BC20" s="158">
        <v>27.45</v>
      </c>
      <c r="BD20" s="158">
        <v>4.1689999999999996</v>
      </c>
      <c r="BE20" s="158">
        <v>6.0000000000000001E-3</v>
      </c>
      <c r="BF20" s="158">
        <v>4.2999999999999997E-2</v>
      </c>
      <c r="BG20" s="158">
        <v>0</v>
      </c>
      <c r="BH20" s="158">
        <v>0</v>
      </c>
      <c r="BI20" s="158">
        <v>0</v>
      </c>
      <c r="BJ20" s="158">
        <v>0</v>
      </c>
      <c r="BK20" s="158">
        <v>0</v>
      </c>
      <c r="BL20" s="158">
        <v>0</v>
      </c>
      <c r="BM20" s="158">
        <v>0</v>
      </c>
      <c r="BN20" s="158">
        <v>0</v>
      </c>
      <c r="BO20" s="158">
        <v>0</v>
      </c>
      <c r="BP20" s="158">
        <v>0</v>
      </c>
      <c r="BQ20" s="158">
        <v>0</v>
      </c>
      <c r="BR20" s="158">
        <v>0</v>
      </c>
      <c r="BS20" s="158">
        <v>0</v>
      </c>
      <c r="BT20" s="158">
        <v>0</v>
      </c>
      <c r="BU20" s="158">
        <v>0</v>
      </c>
      <c r="BV20" s="158">
        <v>0</v>
      </c>
      <c r="BW20" s="158">
        <v>0</v>
      </c>
      <c r="BX20" s="158">
        <v>0</v>
      </c>
      <c r="BY20" s="158">
        <v>0</v>
      </c>
      <c r="BZ20" s="158">
        <v>0</v>
      </c>
      <c r="CA20" s="158">
        <v>0</v>
      </c>
      <c r="CB20" s="158">
        <v>0</v>
      </c>
      <c r="CC20" s="158">
        <v>0</v>
      </c>
      <c r="CD20" s="158">
        <v>0</v>
      </c>
      <c r="CE20" s="158">
        <v>0</v>
      </c>
      <c r="CF20" s="158">
        <v>0</v>
      </c>
      <c r="CG20" s="159">
        <v>0</v>
      </c>
    </row>
    <row r="21" spans="1:86" ht="27" customHeight="1" x14ac:dyDescent="0.35">
      <c r="A21" s="156"/>
      <c r="B21" s="42" t="s">
        <v>370</v>
      </c>
      <c r="D21" s="158">
        <f t="shared" ref="D21:AI21" si="3">SUM(D$22:D$23)</f>
        <v>0</v>
      </c>
      <c r="E21" s="158">
        <f t="shared" si="3"/>
        <v>0</v>
      </c>
      <c r="F21" s="158">
        <f t="shared" si="3"/>
        <v>0</v>
      </c>
      <c r="G21" s="158">
        <f t="shared" si="3"/>
        <v>0</v>
      </c>
      <c r="H21" s="158">
        <f t="shared" si="3"/>
        <v>0</v>
      </c>
      <c r="I21" s="158">
        <f t="shared" si="3"/>
        <v>0</v>
      </c>
      <c r="J21" s="158">
        <f t="shared" si="3"/>
        <v>0</v>
      </c>
      <c r="K21" s="158">
        <f t="shared" si="3"/>
        <v>0</v>
      </c>
      <c r="L21" s="158">
        <f t="shared" si="3"/>
        <v>0</v>
      </c>
      <c r="M21" s="158">
        <f t="shared" si="3"/>
        <v>0</v>
      </c>
      <c r="N21" s="158">
        <f t="shared" si="3"/>
        <v>0</v>
      </c>
      <c r="O21" s="158">
        <f t="shared" si="3"/>
        <v>0</v>
      </c>
      <c r="P21" s="158">
        <f t="shared" si="3"/>
        <v>0</v>
      </c>
      <c r="Q21" s="158">
        <f t="shared" si="3"/>
        <v>0</v>
      </c>
      <c r="R21" s="158">
        <f t="shared" si="3"/>
        <v>0</v>
      </c>
      <c r="S21" s="158">
        <f t="shared" si="3"/>
        <v>0</v>
      </c>
      <c r="T21" s="158">
        <f t="shared" si="3"/>
        <v>0</v>
      </c>
      <c r="U21" s="158">
        <f t="shared" si="3"/>
        <v>0</v>
      </c>
      <c r="V21" s="158">
        <f t="shared" si="3"/>
        <v>0</v>
      </c>
      <c r="W21" s="158">
        <f t="shared" si="3"/>
        <v>0</v>
      </c>
      <c r="X21" s="158">
        <f t="shared" si="3"/>
        <v>0</v>
      </c>
      <c r="Y21" s="158">
        <f t="shared" si="3"/>
        <v>0</v>
      </c>
      <c r="Z21" s="158">
        <f t="shared" si="3"/>
        <v>0</v>
      </c>
      <c r="AA21" s="158">
        <f t="shared" si="3"/>
        <v>0</v>
      </c>
      <c r="AB21" s="158">
        <f t="shared" si="3"/>
        <v>0</v>
      </c>
      <c r="AC21" s="158">
        <f t="shared" si="3"/>
        <v>0</v>
      </c>
      <c r="AD21" s="158">
        <f t="shared" si="3"/>
        <v>0</v>
      </c>
      <c r="AE21" s="158">
        <f t="shared" si="3"/>
        <v>0</v>
      </c>
      <c r="AF21" s="158">
        <f t="shared" si="3"/>
        <v>0</v>
      </c>
      <c r="AG21" s="158">
        <f t="shared" si="3"/>
        <v>0</v>
      </c>
      <c r="AH21" s="158">
        <f t="shared" si="3"/>
        <v>0</v>
      </c>
      <c r="AI21" s="158">
        <f t="shared" si="3"/>
        <v>0</v>
      </c>
      <c r="AJ21" s="158">
        <f t="shared" ref="AJ21:BO21" si="4">SUM(AJ$22:AJ$23)</f>
        <v>0</v>
      </c>
      <c r="AK21" s="158">
        <f t="shared" si="4"/>
        <v>0</v>
      </c>
      <c r="AL21" s="158">
        <f t="shared" si="4"/>
        <v>0</v>
      </c>
      <c r="AM21" s="158">
        <f t="shared" si="4"/>
        <v>0</v>
      </c>
      <c r="AN21" s="158">
        <f t="shared" si="4"/>
        <v>0</v>
      </c>
      <c r="AO21" s="158">
        <f t="shared" si="4"/>
        <v>0</v>
      </c>
      <c r="AP21" s="158">
        <f t="shared" si="4"/>
        <v>0</v>
      </c>
      <c r="AQ21" s="158">
        <f t="shared" si="4"/>
        <v>0</v>
      </c>
      <c r="AR21" s="158">
        <f t="shared" si="4"/>
        <v>0</v>
      </c>
      <c r="AS21" s="158">
        <f t="shared" si="4"/>
        <v>0</v>
      </c>
      <c r="AT21" s="158">
        <f t="shared" si="4"/>
        <v>0</v>
      </c>
      <c r="AU21" s="158">
        <f t="shared" si="4"/>
        <v>0</v>
      </c>
      <c r="AV21" s="158">
        <f t="shared" si="4"/>
        <v>0</v>
      </c>
      <c r="AW21" s="158">
        <f t="shared" si="4"/>
        <v>0</v>
      </c>
      <c r="AX21" s="158">
        <f t="shared" si="4"/>
        <v>0</v>
      </c>
      <c r="AY21" s="158">
        <f t="shared" si="4"/>
        <v>0</v>
      </c>
      <c r="AZ21" s="158">
        <f t="shared" si="4"/>
        <v>0</v>
      </c>
      <c r="BA21" s="158">
        <f t="shared" si="4"/>
        <v>0</v>
      </c>
      <c r="BB21" s="158">
        <f t="shared" si="4"/>
        <v>0</v>
      </c>
      <c r="BC21" s="158">
        <f t="shared" si="4"/>
        <v>0</v>
      </c>
      <c r="BD21" s="158">
        <f t="shared" si="4"/>
        <v>0</v>
      </c>
      <c r="BE21" s="158">
        <f t="shared" si="4"/>
        <v>0</v>
      </c>
      <c r="BF21" s="158">
        <f t="shared" si="4"/>
        <v>0</v>
      </c>
      <c r="BG21" s="158">
        <f t="shared" si="4"/>
        <v>0</v>
      </c>
      <c r="BH21" s="158">
        <f t="shared" si="4"/>
        <v>0</v>
      </c>
      <c r="BI21" s="158">
        <f t="shared" si="4"/>
        <v>0</v>
      </c>
      <c r="BJ21" s="158">
        <f t="shared" si="4"/>
        <v>0</v>
      </c>
      <c r="BK21" s="158">
        <f t="shared" si="4"/>
        <v>0</v>
      </c>
      <c r="BL21" s="158">
        <f t="shared" si="4"/>
        <v>127.18792895</v>
      </c>
      <c r="BM21" s="158">
        <f t="shared" si="4"/>
        <v>1267.3993002300001</v>
      </c>
      <c r="BN21" s="158">
        <f t="shared" si="4"/>
        <v>2231.7483619</v>
      </c>
      <c r="BO21" s="158">
        <f t="shared" si="4"/>
        <v>3554.1022156099998</v>
      </c>
      <c r="BP21" s="158">
        <f t="shared" ref="BP21:CG21" si="5">SUM(BP$22:BP$23)</f>
        <v>6779.6544881600003</v>
      </c>
      <c r="BQ21" s="158">
        <f t="shared" si="5"/>
        <v>10436.707839979998</v>
      </c>
      <c r="BR21" s="158">
        <f t="shared" si="5"/>
        <v>12827.382151170001</v>
      </c>
      <c r="BS21" s="158">
        <f t="shared" si="5"/>
        <v>14271.548569180002</v>
      </c>
      <c r="BT21" s="158">
        <f t="shared" si="5"/>
        <v>14830.444816650002</v>
      </c>
      <c r="BU21" s="158">
        <f t="shared" si="5"/>
        <v>15352.892355200001</v>
      </c>
      <c r="BV21" s="158">
        <f t="shared" si="5"/>
        <v>15097.86932374</v>
      </c>
      <c r="BW21" s="158">
        <f t="shared" si="5"/>
        <v>13850.988828140005</v>
      </c>
      <c r="BX21" s="158">
        <f t="shared" si="5"/>
        <v>13427.615083349996</v>
      </c>
      <c r="BY21" s="158">
        <f t="shared" si="5"/>
        <v>12688.531819610009</v>
      </c>
      <c r="BZ21" s="158">
        <f t="shared" si="5"/>
        <v>12088.053886384507</v>
      </c>
      <c r="CA21" s="158">
        <f t="shared" si="5"/>
        <v>12357.095583569999</v>
      </c>
      <c r="CB21" s="158">
        <f t="shared" si="5"/>
        <v>12269.703289091565</v>
      </c>
      <c r="CC21" s="158">
        <f t="shared" si="5"/>
        <v>7072.3646453981883</v>
      </c>
      <c r="CD21" s="158">
        <f t="shared" si="5"/>
        <v>5273.8755846584891</v>
      </c>
      <c r="CE21" s="158">
        <f t="shared" si="5"/>
        <v>5385.5561759860102</v>
      </c>
      <c r="CF21" s="158">
        <f t="shared" si="5"/>
        <v>5516.1524816969213</v>
      </c>
      <c r="CG21" s="159">
        <f t="shared" si="5"/>
        <v>5154.4259513166762</v>
      </c>
    </row>
    <row r="22" spans="1:86" x14ac:dyDescent="0.35">
      <c r="A22" s="156"/>
      <c r="B22" s="62" t="s">
        <v>360</v>
      </c>
      <c r="C22" s="157" t="s">
        <v>357</v>
      </c>
      <c r="D22" s="158">
        <v>0</v>
      </c>
      <c r="E22" s="158">
        <v>0</v>
      </c>
      <c r="F22" s="158">
        <v>0</v>
      </c>
      <c r="G22" s="158">
        <v>0</v>
      </c>
      <c r="H22" s="158">
        <v>0</v>
      </c>
      <c r="I22" s="158">
        <v>0</v>
      </c>
      <c r="J22" s="158">
        <v>0</v>
      </c>
      <c r="K22" s="158">
        <v>0</v>
      </c>
      <c r="L22" s="158">
        <v>0</v>
      </c>
      <c r="M22" s="158">
        <v>0</v>
      </c>
      <c r="N22" s="158">
        <v>0</v>
      </c>
      <c r="O22" s="158">
        <v>0</v>
      </c>
      <c r="P22" s="158">
        <v>0</v>
      </c>
      <c r="Q22" s="158">
        <v>0</v>
      </c>
      <c r="R22" s="158">
        <v>0</v>
      </c>
      <c r="S22" s="158">
        <v>0</v>
      </c>
      <c r="T22" s="158">
        <v>0</v>
      </c>
      <c r="U22" s="158">
        <v>0</v>
      </c>
      <c r="V22" s="158">
        <v>0</v>
      </c>
      <c r="W22" s="158">
        <v>0</v>
      </c>
      <c r="X22" s="158">
        <v>0</v>
      </c>
      <c r="Y22" s="158">
        <v>0</v>
      </c>
      <c r="Z22" s="158">
        <v>0</v>
      </c>
      <c r="AA22" s="158">
        <v>0</v>
      </c>
      <c r="AB22" s="158">
        <v>0</v>
      </c>
      <c r="AC22" s="158">
        <v>0</v>
      </c>
      <c r="AD22" s="158">
        <v>0</v>
      </c>
      <c r="AE22" s="158">
        <v>0</v>
      </c>
      <c r="AF22" s="158">
        <v>0</v>
      </c>
      <c r="AG22" s="158">
        <v>0</v>
      </c>
      <c r="AH22" s="158">
        <v>0</v>
      </c>
      <c r="AI22" s="158">
        <v>0</v>
      </c>
      <c r="AJ22" s="158">
        <v>0</v>
      </c>
      <c r="AK22" s="158">
        <v>0</v>
      </c>
      <c r="AL22" s="158">
        <v>0</v>
      </c>
      <c r="AM22" s="158">
        <v>0</v>
      </c>
      <c r="AN22" s="158">
        <v>0</v>
      </c>
      <c r="AO22" s="158">
        <v>0</v>
      </c>
      <c r="AP22" s="158">
        <v>0</v>
      </c>
      <c r="AQ22" s="158">
        <v>0</v>
      </c>
      <c r="AR22" s="158">
        <v>0</v>
      </c>
      <c r="AS22" s="158">
        <v>0</v>
      </c>
      <c r="AT22" s="158">
        <v>0</v>
      </c>
      <c r="AU22" s="158">
        <v>0</v>
      </c>
      <c r="AV22" s="158">
        <v>0</v>
      </c>
      <c r="AW22" s="158">
        <v>0</v>
      </c>
      <c r="AX22" s="158">
        <v>0</v>
      </c>
      <c r="AY22" s="158">
        <v>0</v>
      </c>
      <c r="AZ22" s="158">
        <v>0</v>
      </c>
      <c r="BA22" s="158">
        <v>0</v>
      </c>
      <c r="BB22" s="158">
        <v>0</v>
      </c>
      <c r="BC22" s="158">
        <v>0</v>
      </c>
      <c r="BD22" s="158">
        <v>0</v>
      </c>
      <c r="BE22" s="158">
        <v>0</v>
      </c>
      <c r="BF22" s="158">
        <v>0</v>
      </c>
      <c r="BG22" s="158">
        <v>0</v>
      </c>
      <c r="BH22" s="158">
        <v>0</v>
      </c>
      <c r="BI22" s="158">
        <v>0</v>
      </c>
      <c r="BJ22" s="158">
        <v>0</v>
      </c>
      <c r="BK22" s="158">
        <v>0</v>
      </c>
      <c r="BL22" s="158">
        <v>64.379764080000001</v>
      </c>
      <c r="BM22" s="158">
        <v>580.96194385999991</v>
      </c>
      <c r="BN22" s="158">
        <v>954.84283312000014</v>
      </c>
      <c r="BO22" s="158">
        <v>1398.5169151799998</v>
      </c>
      <c r="BP22" s="158">
        <v>2304.75857546</v>
      </c>
      <c r="BQ22" s="158">
        <v>3538.8798924699986</v>
      </c>
      <c r="BR22" s="158">
        <v>4100.9191948399994</v>
      </c>
      <c r="BS22" s="158">
        <v>4456.6648349100024</v>
      </c>
      <c r="BT22" s="158">
        <v>4687.0089817599983</v>
      </c>
      <c r="BU22" s="158">
        <v>4711.3251268400008</v>
      </c>
      <c r="BV22" s="158">
        <v>4562.8610960800006</v>
      </c>
      <c r="BW22" s="158">
        <v>4511.989815750002</v>
      </c>
      <c r="BX22" s="158">
        <v>4567.4223184649991</v>
      </c>
      <c r="BY22" s="158">
        <v>4506.7600548399996</v>
      </c>
      <c r="BZ22" s="158">
        <v>4527.0250167543891</v>
      </c>
      <c r="CA22" s="158">
        <v>4911.4448667599991</v>
      </c>
      <c r="CB22" s="158">
        <v>5132.2987876559255</v>
      </c>
      <c r="CC22" s="158">
        <v>4999.0623181405717</v>
      </c>
      <c r="CD22" s="158">
        <v>4965.8418812846849</v>
      </c>
      <c r="CE22" s="158">
        <v>5093.7522410103957</v>
      </c>
      <c r="CF22" s="158">
        <v>5170.386800380651</v>
      </c>
      <c r="CG22" s="159">
        <v>5161.1016146746306</v>
      </c>
    </row>
    <row r="23" spans="1:86" x14ac:dyDescent="0.35">
      <c r="A23" s="156"/>
      <c r="B23" s="62" t="s">
        <v>371</v>
      </c>
      <c r="C23" s="157" t="s">
        <v>363</v>
      </c>
      <c r="D23" s="158">
        <v>0</v>
      </c>
      <c r="E23" s="158">
        <v>0</v>
      </c>
      <c r="F23" s="158">
        <v>0</v>
      </c>
      <c r="G23" s="158">
        <v>0</v>
      </c>
      <c r="H23" s="158">
        <v>0</v>
      </c>
      <c r="I23" s="158">
        <v>0</v>
      </c>
      <c r="J23" s="158">
        <v>0</v>
      </c>
      <c r="K23" s="158">
        <v>0</v>
      </c>
      <c r="L23" s="158">
        <v>0</v>
      </c>
      <c r="M23" s="158">
        <v>0</v>
      </c>
      <c r="N23" s="158">
        <v>0</v>
      </c>
      <c r="O23" s="158">
        <v>0</v>
      </c>
      <c r="P23" s="158">
        <v>0</v>
      </c>
      <c r="Q23" s="158">
        <v>0</v>
      </c>
      <c r="R23" s="158">
        <v>0</v>
      </c>
      <c r="S23" s="158">
        <v>0</v>
      </c>
      <c r="T23" s="158">
        <v>0</v>
      </c>
      <c r="U23" s="158">
        <v>0</v>
      </c>
      <c r="V23" s="158">
        <v>0</v>
      </c>
      <c r="W23" s="158">
        <v>0</v>
      </c>
      <c r="X23" s="158">
        <v>0</v>
      </c>
      <c r="Y23" s="158">
        <v>0</v>
      </c>
      <c r="Z23" s="158">
        <v>0</v>
      </c>
      <c r="AA23" s="158">
        <v>0</v>
      </c>
      <c r="AB23" s="158">
        <v>0</v>
      </c>
      <c r="AC23" s="158">
        <v>0</v>
      </c>
      <c r="AD23" s="158">
        <v>0</v>
      </c>
      <c r="AE23" s="158">
        <v>0</v>
      </c>
      <c r="AF23" s="158">
        <v>0</v>
      </c>
      <c r="AG23" s="158">
        <v>0</v>
      </c>
      <c r="AH23" s="158">
        <v>0</v>
      </c>
      <c r="AI23" s="158">
        <v>0</v>
      </c>
      <c r="AJ23" s="158">
        <v>0</v>
      </c>
      <c r="AK23" s="158">
        <v>0</v>
      </c>
      <c r="AL23" s="158">
        <v>0</v>
      </c>
      <c r="AM23" s="158">
        <v>0</v>
      </c>
      <c r="AN23" s="158">
        <v>0</v>
      </c>
      <c r="AO23" s="158">
        <v>0</v>
      </c>
      <c r="AP23" s="158">
        <v>0</v>
      </c>
      <c r="AQ23" s="158">
        <v>0</v>
      </c>
      <c r="AR23" s="158">
        <v>0</v>
      </c>
      <c r="AS23" s="158">
        <v>0</v>
      </c>
      <c r="AT23" s="158">
        <v>0</v>
      </c>
      <c r="AU23" s="158">
        <v>0</v>
      </c>
      <c r="AV23" s="158">
        <v>0</v>
      </c>
      <c r="AW23" s="158">
        <v>0</v>
      </c>
      <c r="AX23" s="158">
        <v>0</v>
      </c>
      <c r="AY23" s="158">
        <v>0</v>
      </c>
      <c r="AZ23" s="158">
        <v>0</v>
      </c>
      <c r="BA23" s="158">
        <v>0</v>
      </c>
      <c r="BB23" s="158">
        <v>0</v>
      </c>
      <c r="BC23" s="158">
        <v>0</v>
      </c>
      <c r="BD23" s="158">
        <v>0</v>
      </c>
      <c r="BE23" s="158">
        <v>0</v>
      </c>
      <c r="BF23" s="158">
        <v>0</v>
      </c>
      <c r="BG23" s="158">
        <v>0</v>
      </c>
      <c r="BH23" s="158">
        <v>0</v>
      </c>
      <c r="BI23" s="158">
        <v>0</v>
      </c>
      <c r="BJ23" s="158">
        <v>0</v>
      </c>
      <c r="BK23" s="158">
        <v>0</v>
      </c>
      <c r="BL23" s="158">
        <v>62.808164869999999</v>
      </c>
      <c r="BM23" s="158">
        <v>686.4373563700002</v>
      </c>
      <c r="BN23" s="158">
        <v>1276.9055287799997</v>
      </c>
      <c r="BO23" s="158">
        <v>2155.5853004300002</v>
      </c>
      <c r="BP23" s="158">
        <v>4474.8959127000007</v>
      </c>
      <c r="BQ23" s="158">
        <v>6897.8279475099998</v>
      </c>
      <c r="BR23" s="158">
        <v>8726.4629563300005</v>
      </c>
      <c r="BS23" s="158">
        <v>9814.883734269999</v>
      </c>
      <c r="BT23" s="158">
        <v>10143.435834890004</v>
      </c>
      <c r="BU23" s="158">
        <v>10641.56722836</v>
      </c>
      <c r="BV23" s="158">
        <v>10535.008227660001</v>
      </c>
      <c r="BW23" s="158">
        <v>9338.9990123900043</v>
      </c>
      <c r="BX23" s="158">
        <v>8860.1927648849978</v>
      </c>
      <c r="BY23" s="158">
        <v>8181.7717647700092</v>
      </c>
      <c r="BZ23" s="158">
        <v>7561.0288696301177</v>
      </c>
      <c r="CA23" s="158">
        <v>7445.6507168099997</v>
      </c>
      <c r="CB23" s="158">
        <v>7137.4045014356398</v>
      </c>
      <c r="CC23" s="158">
        <v>2073.3023272576165</v>
      </c>
      <c r="CD23" s="158">
        <v>308.0337033738042</v>
      </c>
      <c r="CE23" s="158">
        <v>291.80393497561454</v>
      </c>
      <c r="CF23" s="158">
        <v>345.76568131627073</v>
      </c>
      <c r="CG23" s="159">
        <v>-6.6756633579545976</v>
      </c>
    </row>
    <row r="24" spans="1:86" x14ac:dyDescent="0.35">
      <c r="A24" s="156"/>
      <c r="B24" s="42" t="s">
        <v>372</v>
      </c>
      <c r="C24" s="157" t="s">
        <v>363</v>
      </c>
      <c r="D24" s="158">
        <v>0</v>
      </c>
      <c r="E24" s="158">
        <v>0</v>
      </c>
      <c r="F24" s="158">
        <v>0</v>
      </c>
      <c r="G24" s="158">
        <v>0</v>
      </c>
      <c r="H24" s="158">
        <v>0</v>
      </c>
      <c r="I24" s="158">
        <v>0</v>
      </c>
      <c r="J24" s="158">
        <v>0</v>
      </c>
      <c r="K24" s="158">
        <v>0</v>
      </c>
      <c r="L24" s="158">
        <v>0</v>
      </c>
      <c r="M24" s="158">
        <v>0</v>
      </c>
      <c r="N24" s="158">
        <v>0</v>
      </c>
      <c r="O24" s="158">
        <v>0</v>
      </c>
      <c r="P24" s="158">
        <v>0</v>
      </c>
      <c r="Q24" s="158">
        <v>0</v>
      </c>
      <c r="R24" s="158">
        <v>0</v>
      </c>
      <c r="S24" s="158">
        <v>0</v>
      </c>
      <c r="T24" s="158">
        <v>0</v>
      </c>
      <c r="U24" s="158">
        <v>0</v>
      </c>
      <c r="V24" s="158">
        <v>0</v>
      </c>
      <c r="W24" s="158">
        <v>0</v>
      </c>
      <c r="X24" s="158">
        <v>0</v>
      </c>
      <c r="Y24" s="158">
        <v>0</v>
      </c>
      <c r="Z24" s="158">
        <v>0</v>
      </c>
      <c r="AA24" s="158">
        <v>3.7</v>
      </c>
      <c r="AB24" s="158">
        <v>9.8000000000000007</v>
      </c>
      <c r="AC24" s="158">
        <v>12.6</v>
      </c>
      <c r="AD24" s="158">
        <v>11.8</v>
      </c>
      <c r="AE24" s="158">
        <v>11.9</v>
      </c>
      <c r="AF24" s="158">
        <v>17.600000000000001</v>
      </c>
      <c r="AG24" s="158">
        <v>25.3</v>
      </c>
      <c r="AH24" s="158">
        <v>24</v>
      </c>
      <c r="AI24" s="158">
        <v>27</v>
      </c>
      <c r="AJ24" s="158">
        <v>42</v>
      </c>
      <c r="AK24" s="158">
        <v>66</v>
      </c>
      <c r="AL24" s="158">
        <v>94</v>
      </c>
      <c r="AM24" s="158">
        <v>123</v>
      </c>
      <c r="AN24" s="158">
        <v>126</v>
      </c>
      <c r="AO24" s="158">
        <v>130</v>
      </c>
      <c r="AP24" s="158">
        <v>161</v>
      </c>
      <c r="AQ24" s="158">
        <v>179.708</v>
      </c>
      <c r="AR24" s="158">
        <v>394.245</v>
      </c>
      <c r="AS24" s="158">
        <v>425.16500000000002</v>
      </c>
      <c r="AT24" s="158">
        <v>494.35300000000001</v>
      </c>
      <c r="AU24" s="158">
        <v>626.245</v>
      </c>
      <c r="AV24" s="158">
        <v>928.67899999999997</v>
      </c>
      <c r="AW24" s="158">
        <v>1207.7750000000001</v>
      </c>
      <c r="AX24" s="158">
        <v>1440.797</v>
      </c>
      <c r="AY24" s="158">
        <v>1739.5630000000001</v>
      </c>
      <c r="AZ24" s="158">
        <v>2083.6799999999998</v>
      </c>
      <c r="BA24" s="158">
        <v>2326.3319999999999</v>
      </c>
      <c r="BB24" s="158">
        <v>2428.9789999999998</v>
      </c>
      <c r="BC24" s="158">
        <v>1895.7190000000001</v>
      </c>
      <c r="BD24" s="158">
        <v>1.71</v>
      </c>
      <c r="BE24" s="158">
        <v>0</v>
      </c>
      <c r="BF24" s="158">
        <v>0</v>
      </c>
      <c r="BG24" s="158">
        <v>8.5208560000000017E-2</v>
      </c>
      <c r="BH24" s="158">
        <v>0</v>
      </c>
      <c r="BI24" s="158">
        <v>0</v>
      </c>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9"/>
    </row>
    <row r="25" spans="1:86" x14ac:dyDescent="0.35">
      <c r="A25" s="156"/>
      <c r="B25" s="42" t="s">
        <v>373</v>
      </c>
      <c r="C25" s="157" t="s">
        <v>354</v>
      </c>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v>3</v>
      </c>
      <c r="BJ25" s="158">
        <v>7</v>
      </c>
      <c r="BK25" s="158">
        <v>13.497025149999999</v>
      </c>
      <c r="BL25" s="158">
        <v>38.534542930000001</v>
      </c>
      <c r="BM25" s="158">
        <v>34.154483699999993</v>
      </c>
      <c r="BN25" s="158">
        <v>45.768576209999999</v>
      </c>
      <c r="BO25" s="158">
        <v>74.136923039999985</v>
      </c>
      <c r="BP25" s="158">
        <v>110.91288990999999</v>
      </c>
      <c r="BQ25" s="158">
        <v>159.75237205000002</v>
      </c>
      <c r="BR25" s="158">
        <v>187.89459571</v>
      </c>
      <c r="BS25" s="158">
        <v>208.81836001000002</v>
      </c>
      <c r="BT25" s="158">
        <v>194.73461820000003</v>
      </c>
      <c r="BU25" s="158">
        <v>217.75776851000001</v>
      </c>
      <c r="BV25" s="158">
        <v>211.78247487000004</v>
      </c>
      <c r="BW25" s="158">
        <v>212.26699853</v>
      </c>
      <c r="BX25" s="158">
        <v>218.93365956000008</v>
      </c>
      <c r="BY25" s="158">
        <v>242.66823621</v>
      </c>
      <c r="BZ25" s="158">
        <v>240.82781158000003</v>
      </c>
      <c r="CA25" s="158">
        <v>262.66294866000004</v>
      </c>
      <c r="CB25" s="158">
        <v>268.37217046987689</v>
      </c>
      <c r="CC25" s="158">
        <v>275.07589530959308</v>
      </c>
      <c r="CD25" s="158">
        <v>279.16579646195009</v>
      </c>
      <c r="CE25" s="158">
        <v>282.78163878372754</v>
      </c>
      <c r="CF25" s="158">
        <v>283.85424670985213</v>
      </c>
      <c r="CG25" s="159">
        <v>286.38622588458924</v>
      </c>
    </row>
    <row r="26" spans="1:86" ht="27" customHeight="1" x14ac:dyDescent="0.35">
      <c r="A26" s="162"/>
      <c r="B26" s="42" t="s">
        <v>374</v>
      </c>
      <c r="C26" s="157" t="s">
        <v>363</v>
      </c>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v>14.981999999999999</v>
      </c>
      <c r="AR26" s="158">
        <v>19.041</v>
      </c>
      <c r="AS26" s="158">
        <v>23.1</v>
      </c>
      <c r="AT26" s="158">
        <v>29</v>
      </c>
      <c r="AU26" s="158">
        <v>37.561</v>
      </c>
      <c r="AV26" s="158">
        <v>46.265999999999998</v>
      </c>
      <c r="AW26" s="158">
        <v>59.125</v>
      </c>
      <c r="AX26" s="158">
        <v>60.497999999999998</v>
      </c>
      <c r="AY26" s="158">
        <v>46.542999999999999</v>
      </c>
      <c r="AZ26" s="158">
        <v>41.273000000000003</v>
      </c>
      <c r="BA26" s="158">
        <v>36.790999999999997</v>
      </c>
      <c r="BB26" s="158">
        <v>37.914999999999999</v>
      </c>
      <c r="BC26" s="158">
        <v>37.4</v>
      </c>
      <c r="BD26" s="158">
        <v>34.851999999999997</v>
      </c>
      <c r="BE26" s="158">
        <v>38</v>
      </c>
      <c r="BF26" s="158">
        <v>40.408999999999999</v>
      </c>
      <c r="BG26" s="158">
        <v>46.344000000000001</v>
      </c>
      <c r="BH26" s="158">
        <v>46.491</v>
      </c>
      <c r="BI26" s="158">
        <v>44.334000000000003</v>
      </c>
      <c r="BJ26" s="158">
        <v>46.637999999999998</v>
      </c>
      <c r="BK26" s="158">
        <v>46.658999999999999</v>
      </c>
      <c r="BL26" s="158">
        <v>50.039000000000001</v>
      </c>
      <c r="BM26" s="158">
        <v>47.561</v>
      </c>
      <c r="BN26" s="158">
        <v>44.601999999999997</v>
      </c>
      <c r="BO26" s="158">
        <v>46.558457389804701</v>
      </c>
      <c r="BP26" s="158">
        <v>43.945999999999998</v>
      </c>
      <c r="BQ26" s="158">
        <v>44.098999999999997</v>
      </c>
      <c r="BR26" s="158">
        <v>44.164999999999999</v>
      </c>
      <c r="BS26" s="158">
        <v>39.841999999999999</v>
      </c>
      <c r="BT26" s="158">
        <v>38.499000000000002</v>
      </c>
      <c r="BU26" s="158">
        <v>36.994</v>
      </c>
      <c r="BV26" s="158">
        <v>44.322000000000003</v>
      </c>
      <c r="BW26" s="158">
        <v>33.988</v>
      </c>
      <c r="BX26" s="158">
        <v>62.020754029999999</v>
      </c>
      <c r="BY26" s="158">
        <v>48.520351089999998</v>
      </c>
      <c r="BZ26" s="158">
        <v>45.593648690000002</v>
      </c>
      <c r="CA26" s="158">
        <v>51.232449920000001</v>
      </c>
      <c r="CB26" s="158">
        <v>57.039743617952297</v>
      </c>
      <c r="CC26" s="158">
        <v>61.956108476857302</v>
      </c>
      <c r="CD26" s="158">
        <v>65.107797718717606</v>
      </c>
      <c r="CE26" s="158">
        <v>66.819142370365697</v>
      </c>
      <c r="CF26" s="158">
        <v>69.139231688688298</v>
      </c>
      <c r="CG26" s="159">
        <v>72.162596747673803</v>
      </c>
      <c r="CH26" s="57"/>
    </row>
    <row r="27" spans="1:86" x14ac:dyDescent="0.35">
      <c r="A27" s="156"/>
      <c r="B27" s="42" t="s">
        <v>375</v>
      </c>
      <c r="C27" s="157" t="s">
        <v>357</v>
      </c>
      <c r="D27" s="158">
        <v>0</v>
      </c>
      <c r="E27" s="158">
        <v>0</v>
      </c>
      <c r="F27" s="158">
        <v>0</v>
      </c>
      <c r="G27" s="158">
        <v>0</v>
      </c>
      <c r="H27" s="158">
        <v>0</v>
      </c>
      <c r="I27" s="158">
        <v>0</v>
      </c>
      <c r="J27" s="158">
        <v>0</v>
      </c>
      <c r="K27" s="158">
        <v>0</v>
      </c>
      <c r="L27" s="158">
        <v>0</v>
      </c>
      <c r="M27" s="158">
        <v>0</v>
      </c>
      <c r="N27" s="158">
        <v>0</v>
      </c>
      <c r="O27" s="158">
        <v>0</v>
      </c>
      <c r="P27" s="158">
        <v>0</v>
      </c>
      <c r="Q27" s="158">
        <v>0</v>
      </c>
      <c r="R27" s="158">
        <v>0</v>
      </c>
      <c r="S27" s="158">
        <v>0</v>
      </c>
      <c r="T27" s="158">
        <v>0</v>
      </c>
      <c r="U27" s="158">
        <v>0</v>
      </c>
      <c r="V27" s="158">
        <v>0</v>
      </c>
      <c r="W27" s="158">
        <v>0</v>
      </c>
      <c r="X27" s="158">
        <v>0</v>
      </c>
      <c r="Y27" s="158">
        <v>0</v>
      </c>
      <c r="Z27" s="158">
        <v>0.7</v>
      </c>
      <c r="AA27" s="158">
        <v>0.8</v>
      </c>
      <c r="AB27" s="158">
        <v>0.9</v>
      </c>
      <c r="AC27" s="158">
        <v>1.1000000000000001</v>
      </c>
      <c r="AD27" s="158">
        <v>1.5</v>
      </c>
      <c r="AE27" s="158">
        <v>2</v>
      </c>
      <c r="AF27" s="158">
        <v>2.2000000000000002</v>
      </c>
      <c r="AG27" s="158">
        <v>2.1</v>
      </c>
      <c r="AH27" s="158">
        <v>2</v>
      </c>
      <c r="AI27" s="158">
        <v>2</v>
      </c>
      <c r="AJ27" s="158">
        <v>2</v>
      </c>
      <c r="AK27" s="158">
        <v>2</v>
      </c>
      <c r="AL27" s="158">
        <v>2</v>
      </c>
      <c r="AM27" s="158">
        <v>2</v>
      </c>
      <c r="AN27" s="158">
        <v>2</v>
      </c>
      <c r="AO27" s="158">
        <v>1</v>
      </c>
      <c r="AP27" s="158">
        <v>2</v>
      </c>
      <c r="AQ27" s="158">
        <v>1.4339999999999999</v>
      </c>
      <c r="AR27" s="158">
        <v>1.3520000000000001</v>
      </c>
      <c r="AS27" s="158">
        <v>1.355</v>
      </c>
      <c r="AT27" s="158">
        <v>1.5509999999999999</v>
      </c>
      <c r="AU27" s="158">
        <v>1.4710000000000001</v>
      </c>
      <c r="AV27" s="158">
        <v>2</v>
      </c>
      <c r="AW27" s="158">
        <v>1</v>
      </c>
      <c r="AX27" s="158">
        <v>1</v>
      </c>
      <c r="AY27" s="158">
        <v>1.7210000000000001</v>
      </c>
      <c r="AZ27" s="158">
        <v>1.496</v>
      </c>
      <c r="BA27" s="158">
        <v>1.5720000000000001</v>
      </c>
      <c r="BB27" s="158">
        <v>1.7769999999999999</v>
      </c>
      <c r="BC27" s="158">
        <v>1.359</v>
      </c>
      <c r="BD27" s="158">
        <v>1.452</v>
      </c>
      <c r="BE27" s="158">
        <v>1.6164412184601897</v>
      </c>
      <c r="BF27" s="158">
        <v>1.6007503600000001</v>
      </c>
      <c r="BG27" s="158">
        <v>0</v>
      </c>
      <c r="BH27" s="158">
        <v>0</v>
      </c>
      <c r="BI27" s="158">
        <v>0</v>
      </c>
      <c r="BJ27" s="158">
        <v>0</v>
      </c>
      <c r="BK27" s="158">
        <v>0</v>
      </c>
      <c r="BL27" s="158">
        <v>0</v>
      </c>
      <c r="BM27" s="158">
        <v>0</v>
      </c>
      <c r="BN27" s="158">
        <v>0</v>
      </c>
      <c r="BO27" s="158">
        <v>0</v>
      </c>
      <c r="BP27" s="158">
        <v>0</v>
      </c>
      <c r="BQ27" s="158">
        <v>0</v>
      </c>
      <c r="BR27" s="158">
        <v>0</v>
      </c>
      <c r="BS27" s="158">
        <v>0</v>
      </c>
      <c r="BT27" s="158">
        <v>0</v>
      </c>
      <c r="BU27" s="158">
        <v>0</v>
      </c>
      <c r="BV27" s="158">
        <v>0</v>
      </c>
      <c r="BW27" s="158">
        <v>0</v>
      </c>
      <c r="BX27" s="158">
        <v>0</v>
      </c>
      <c r="BY27" s="158">
        <v>0</v>
      </c>
      <c r="BZ27" s="158">
        <v>0</v>
      </c>
      <c r="CA27" s="158">
        <v>0</v>
      </c>
      <c r="CB27" s="158">
        <v>0</v>
      </c>
      <c r="CC27" s="158">
        <v>0</v>
      </c>
      <c r="CD27" s="158">
        <v>0</v>
      </c>
      <c r="CE27" s="158">
        <v>0</v>
      </c>
      <c r="CF27" s="158">
        <v>0</v>
      </c>
      <c r="CG27" s="159">
        <v>0</v>
      </c>
    </row>
    <row r="28" spans="1:86" x14ac:dyDescent="0.35">
      <c r="A28" s="156"/>
      <c r="B28" s="42" t="s">
        <v>376</v>
      </c>
      <c r="C28" s="157" t="s">
        <v>363</v>
      </c>
      <c r="D28" s="158">
        <v>0</v>
      </c>
      <c r="E28" s="158">
        <v>0</v>
      </c>
      <c r="F28" s="158">
        <v>0</v>
      </c>
      <c r="G28" s="158">
        <v>0</v>
      </c>
      <c r="H28" s="158">
        <v>0</v>
      </c>
      <c r="I28" s="158">
        <v>0</v>
      </c>
      <c r="J28" s="158">
        <v>0</v>
      </c>
      <c r="K28" s="158">
        <v>0</v>
      </c>
      <c r="L28" s="158">
        <v>0</v>
      </c>
      <c r="M28" s="158">
        <v>0</v>
      </c>
      <c r="N28" s="158">
        <v>0</v>
      </c>
      <c r="O28" s="158">
        <v>0</v>
      </c>
      <c r="P28" s="158">
        <v>0</v>
      </c>
      <c r="Q28" s="158">
        <v>0</v>
      </c>
      <c r="R28" s="158">
        <v>0</v>
      </c>
      <c r="S28" s="158">
        <v>0</v>
      </c>
      <c r="T28" s="158">
        <v>0</v>
      </c>
      <c r="U28" s="158">
        <v>0</v>
      </c>
      <c r="V28" s="158">
        <v>0</v>
      </c>
      <c r="W28" s="158">
        <v>0</v>
      </c>
      <c r="X28" s="158">
        <v>0</v>
      </c>
      <c r="Y28" s="158">
        <v>0</v>
      </c>
      <c r="Z28" s="158">
        <v>22</v>
      </c>
      <c r="AA28" s="158">
        <v>20</v>
      </c>
      <c r="AB28" s="158">
        <v>105</v>
      </c>
      <c r="AC28" s="158">
        <v>225</v>
      </c>
      <c r="AD28" s="158">
        <v>138</v>
      </c>
      <c r="AE28" s="158">
        <v>194</v>
      </c>
      <c r="AF28" s="158">
        <v>201</v>
      </c>
      <c r="AG28" s="158">
        <v>684</v>
      </c>
      <c r="AH28" s="158">
        <v>721</v>
      </c>
      <c r="AI28" s="158">
        <v>793</v>
      </c>
      <c r="AJ28" s="158">
        <v>1024</v>
      </c>
      <c r="AK28" s="158">
        <v>1655.6</v>
      </c>
      <c r="AL28" s="158">
        <v>2128</v>
      </c>
      <c r="AM28" s="158">
        <v>2516</v>
      </c>
      <c r="AN28" s="158">
        <v>2833</v>
      </c>
      <c r="AO28" s="158">
        <v>3177</v>
      </c>
      <c r="AP28" s="158">
        <v>3415</v>
      </c>
      <c r="AQ28" s="158">
        <v>3536</v>
      </c>
      <c r="AR28" s="158">
        <v>3723.4489999999996</v>
      </c>
      <c r="AS28" s="158">
        <v>4232.5370000000003</v>
      </c>
      <c r="AT28" s="158">
        <v>5095.3410000000003</v>
      </c>
      <c r="AU28" s="158">
        <v>6358.652</v>
      </c>
      <c r="AV28" s="158">
        <v>7812.0959999999995</v>
      </c>
      <c r="AW28" s="158">
        <v>9216.8450000000012</v>
      </c>
      <c r="AX28" s="158">
        <v>10103.235919999999</v>
      </c>
      <c r="AY28" s="158">
        <v>10874.666694000003</v>
      </c>
      <c r="AZ28" s="158">
        <v>11379.761964999998</v>
      </c>
      <c r="BA28" s="158">
        <v>11176.396122999999</v>
      </c>
      <c r="BB28" s="158">
        <v>11064.804220000002</v>
      </c>
      <c r="BC28" s="158">
        <v>11064.103816674598</v>
      </c>
      <c r="BD28" s="158">
        <v>11162.3689748</v>
      </c>
      <c r="BE28" s="158">
        <v>11588.695131</v>
      </c>
      <c r="BF28" s="158">
        <v>12636.220416</v>
      </c>
      <c r="BG28" s="158">
        <v>12347.373120710001</v>
      </c>
      <c r="BH28" s="158">
        <v>13157.570061439999</v>
      </c>
      <c r="BI28" s="158">
        <v>13928.205135</v>
      </c>
      <c r="BJ28" s="158">
        <v>14840.547586000004</v>
      </c>
      <c r="BK28" s="158">
        <v>15731.800594999997</v>
      </c>
      <c r="BL28" s="158">
        <f t="shared" ref="BL28:CG28" si="6">SUM(BL29:BL31)</f>
        <v>17103.441162000006</v>
      </c>
      <c r="BM28" s="158">
        <f t="shared" si="6"/>
        <v>19989.231178000002</v>
      </c>
      <c r="BN28" s="158">
        <f t="shared" si="6"/>
        <v>21426.990300999998</v>
      </c>
      <c r="BO28" s="158">
        <f t="shared" si="6"/>
        <v>22820.290123000006</v>
      </c>
      <c r="BP28" s="158">
        <f t="shared" si="6"/>
        <v>23899.631612000001</v>
      </c>
      <c r="BQ28" s="158">
        <f t="shared" si="6"/>
        <v>24169.807673000003</v>
      </c>
      <c r="BR28" s="158">
        <f t="shared" si="6"/>
        <v>24316.565554999994</v>
      </c>
      <c r="BS28" s="158">
        <f t="shared" si="6"/>
        <v>24243.713647000004</v>
      </c>
      <c r="BT28" s="158">
        <f t="shared" si="6"/>
        <v>23440.599919000008</v>
      </c>
      <c r="BU28" s="158">
        <f t="shared" si="6"/>
        <v>22301.220213999997</v>
      </c>
      <c r="BV28" s="158">
        <f t="shared" si="6"/>
        <v>20729.821950999998</v>
      </c>
      <c r="BW28" s="158">
        <f t="shared" si="6"/>
        <v>18379.004464350226</v>
      </c>
      <c r="BX28" s="158">
        <f t="shared" si="6"/>
        <v>17334.295703000003</v>
      </c>
      <c r="BY28" s="158">
        <f t="shared" si="6"/>
        <v>16125.75748719548</v>
      </c>
      <c r="BZ28" s="158">
        <f t="shared" si="6"/>
        <v>15579.152645071415</v>
      </c>
      <c r="CA28" s="158">
        <f t="shared" si="6"/>
        <v>15772.594547462262</v>
      </c>
      <c r="CB28" s="158">
        <f t="shared" si="6"/>
        <v>15157.986673431888</v>
      </c>
      <c r="CC28" s="158">
        <f t="shared" si="6"/>
        <v>11637.799187635857</v>
      </c>
      <c r="CD28" s="158">
        <f t="shared" si="6"/>
        <v>11153.871845521799</v>
      </c>
      <c r="CE28" s="158">
        <f t="shared" si="6"/>
        <v>11389.505866123587</v>
      </c>
      <c r="CF28" s="158">
        <f t="shared" si="6"/>
        <v>11693.64759943721</v>
      </c>
      <c r="CG28" s="159">
        <f t="shared" si="6"/>
        <v>12191.26150514254</v>
      </c>
    </row>
    <row r="29" spans="1:86" x14ac:dyDescent="0.35">
      <c r="A29" s="156"/>
      <c r="B29" s="62" t="s">
        <v>377</v>
      </c>
      <c r="C29" s="157"/>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v>15141.776923958705</v>
      </c>
      <c r="BM29" s="158">
        <v>16923.255930776253</v>
      </c>
      <c r="BN29" s="158">
        <v>18018.287469340114</v>
      </c>
      <c r="BO29" s="158">
        <v>19055.311208911484</v>
      </c>
      <c r="BP29" s="158">
        <v>19879.676398880401</v>
      </c>
      <c r="BQ29" s="158">
        <v>20522.749055613676</v>
      </c>
      <c r="BR29" s="158">
        <v>21398.772408641653</v>
      </c>
      <c r="BS29" s="158">
        <v>21750.305519860998</v>
      </c>
      <c r="BT29" s="158">
        <v>21298.013079496453</v>
      </c>
      <c r="BU29" s="158">
        <v>20268.515139952928</v>
      </c>
      <c r="BV29" s="158">
        <v>19121.662095377484</v>
      </c>
      <c r="BW29" s="158">
        <v>17367.520159591215</v>
      </c>
      <c r="BX29" s="158">
        <v>16510.894920611816</v>
      </c>
      <c r="BY29" s="158">
        <v>15369.794350334201</v>
      </c>
      <c r="BZ29" s="158">
        <v>14839.630317686593</v>
      </c>
      <c r="CA29" s="158">
        <v>14947.353981566454</v>
      </c>
      <c r="CB29" s="158">
        <v>14451.737488510682</v>
      </c>
      <c r="CC29" s="158">
        <v>11031.881973114123</v>
      </c>
      <c r="CD29" s="158">
        <v>10539.579761478839</v>
      </c>
      <c r="CE29" s="158">
        <v>10766.136810149426</v>
      </c>
      <c r="CF29" s="158">
        <v>11070.94513480209</v>
      </c>
      <c r="CG29" s="159">
        <v>11571.03084158102</v>
      </c>
    </row>
    <row r="30" spans="1:86" x14ac:dyDescent="0.35">
      <c r="A30" s="156"/>
      <c r="B30" s="62" t="s">
        <v>378</v>
      </c>
      <c r="C30" s="157"/>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v>1613.425236041295</v>
      </c>
      <c r="BM30" s="158">
        <v>2679.944486223746</v>
      </c>
      <c r="BN30" s="158">
        <v>3009.2036966598816</v>
      </c>
      <c r="BO30" s="158">
        <v>3331.7742650885075</v>
      </c>
      <c r="BP30" s="158">
        <v>3573.0294971195967</v>
      </c>
      <c r="BQ30" s="158">
        <v>3176.1656353863264</v>
      </c>
      <c r="BR30" s="158">
        <v>2353.825090358343</v>
      </c>
      <c r="BS30" s="158">
        <v>1865.1421391390063</v>
      </c>
      <c r="BT30" s="158">
        <v>1596.4824745035512</v>
      </c>
      <c r="BU30" s="158">
        <v>1407.9342720470704</v>
      </c>
      <c r="BV30" s="158">
        <v>1075.1419406225161</v>
      </c>
      <c r="BW30" s="158">
        <v>514.96610075901299</v>
      </c>
      <c r="BX30" s="158">
        <v>367.35823438818261</v>
      </c>
      <c r="BY30" s="158">
        <v>253.47812582013648</v>
      </c>
      <c r="BZ30" s="158">
        <v>160.78647461457481</v>
      </c>
      <c r="CA30" s="158">
        <v>110.05699727118672</v>
      </c>
      <c r="CB30" s="158">
        <v>57.434816077393634</v>
      </c>
      <c r="CC30" s="158">
        <v>0</v>
      </c>
      <c r="CD30" s="158">
        <v>0</v>
      </c>
      <c r="CE30" s="158">
        <v>0</v>
      </c>
      <c r="CF30" s="158">
        <v>0</v>
      </c>
      <c r="CG30" s="159">
        <v>0</v>
      </c>
    </row>
    <row r="31" spans="1:86" x14ac:dyDescent="0.35">
      <c r="A31" s="156"/>
      <c r="B31" s="62" t="s">
        <v>379</v>
      </c>
      <c r="C31" s="157"/>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v>348.23900200000571</v>
      </c>
      <c r="BM31" s="158">
        <v>386.0307610000018</v>
      </c>
      <c r="BN31" s="158">
        <v>399.49913500000184</v>
      </c>
      <c r="BO31" s="158">
        <v>433.20464900001389</v>
      </c>
      <c r="BP31" s="158">
        <v>446.92571600000156</v>
      </c>
      <c r="BQ31" s="158">
        <v>470.89298200000121</v>
      </c>
      <c r="BR31" s="158">
        <v>563.96805599999789</v>
      </c>
      <c r="BS31" s="158">
        <v>628.2659879999992</v>
      </c>
      <c r="BT31" s="158">
        <v>546.10436500000287</v>
      </c>
      <c r="BU31" s="158">
        <v>624.77080199999909</v>
      </c>
      <c r="BV31" s="158">
        <v>533.01791499999558</v>
      </c>
      <c r="BW31" s="158">
        <v>496.51820399999997</v>
      </c>
      <c r="BX31" s="158">
        <v>456.0425480000049</v>
      </c>
      <c r="BY31" s="158">
        <v>502.48501104114257</v>
      </c>
      <c r="BZ31" s="158">
        <v>578.73585277024722</v>
      </c>
      <c r="CA31" s="158">
        <v>715.18356862462133</v>
      </c>
      <c r="CB31" s="158">
        <v>648.81436884381219</v>
      </c>
      <c r="CC31" s="158">
        <v>605.91721452173442</v>
      </c>
      <c r="CD31" s="158">
        <v>614.29208404295969</v>
      </c>
      <c r="CE31" s="158">
        <v>623.3690559741608</v>
      </c>
      <c r="CF31" s="158">
        <v>622.70246463512012</v>
      </c>
      <c r="CG31" s="159">
        <v>620.23066356152049</v>
      </c>
    </row>
    <row r="32" spans="1:86" ht="27" customHeight="1" x14ac:dyDescent="0.35">
      <c r="A32" s="156"/>
      <c r="B32" s="42" t="s">
        <v>380</v>
      </c>
      <c r="C32" s="157" t="s">
        <v>357</v>
      </c>
      <c r="D32" s="158">
        <v>0</v>
      </c>
      <c r="E32" s="158">
        <v>0</v>
      </c>
      <c r="F32" s="158">
        <v>0</v>
      </c>
      <c r="G32" s="158">
        <v>0</v>
      </c>
      <c r="H32" s="158">
        <v>0</v>
      </c>
      <c r="I32" s="158">
        <v>0</v>
      </c>
      <c r="J32" s="158">
        <v>0</v>
      </c>
      <c r="K32" s="158">
        <v>0</v>
      </c>
      <c r="L32" s="158">
        <v>0</v>
      </c>
      <c r="M32" s="158">
        <v>0</v>
      </c>
      <c r="N32" s="158">
        <v>0</v>
      </c>
      <c r="O32" s="158">
        <v>0</v>
      </c>
      <c r="P32" s="158">
        <v>0</v>
      </c>
      <c r="Q32" s="158">
        <v>0</v>
      </c>
      <c r="R32" s="158">
        <v>0</v>
      </c>
      <c r="S32" s="158">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58">
        <v>0</v>
      </c>
      <c r="AM32" s="158">
        <v>0</v>
      </c>
      <c r="AN32" s="158">
        <v>0</v>
      </c>
      <c r="AO32" s="158">
        <v>0</v>
      </c>
      <c r="AP32" s="158">
        <v>0</v>
      </c>
      <c r="AQ32" s="158">
        <v>0</v>
      </c>
      <c r="AR32" s="158">
        <v>0</v>
      </c>
      <c r="AS32" s="158">
        <v>0</v>
      </c>
      <c r="AT32" s="158">
        <v>0</v>
      </c>
      <c r="AU32" s="158">
        <v>0</v>
      </c>
      <c r="AV32" s="158">
        <v>0</v>
      </c>
      <c r="AW32" s="158">
        <v>0</v>
      </c>
      <c r="AX32" s="158">
        <v>0</v>
      </c>
      <c r="AY32" s="158">
        <v>7622.94</v>
      </c>
      <c r="AZ32" s="158">
        <v>7661.6239999999998</v>
      </c>
      <c r="BA32" s="158">
        <v>7412.2720000000008</v>
      </c>
      <c r="BB32" s="158">
        <v>7250.59</v>
      </c>
      <c r="BC32" s="158">
        <v>6790.04</v>
      </c>
      <c r="BD32" s="158">
        <v>6766.183</v>
      </c>
      <c r="BE32" s="158">
        <v>6749.0433528570848</v>
      </c>
      <c r="BF32" s="158">
        <v>6757.9545089520052</v>
      </c>
      <c r="BG32" s="158">
        <v>6724.1235550023994</v>
      </c>
      <c r="BH32" s="158">
        <v>6662.027000000001</v>
      </c>
      <c r="BI32" s="158">
        <v>6649.9306075200002</v>
      </c>
      <c r="BJ32" s="158">
        <v>6566.1693209299992</v>
      </c>
      <c r="BK32" s="158">
        <v>6657.0001817393668</v>
      </c>
      <c r="BL32" s="158">
        <v>6515.8436022599981</v>
      </c>
      <c r="BM32" s="158">
        <v>6108.3423565899993</v>
      </c>
      <c r="BN32" s="158">
        <v>5556.0370140352561</v>
      </c>
      <c r="BO32" s="158">
        <v>4935.2797263499997</v>
      </c>
      <c r="BP32" s="158">
        <v>3275.8454461099996</v>
      </c>
      <c r="BQ32" s="158">
        <v>1186.7982191800004</v>
      </c>
      <c r="BR32" s="158">
        <v>244.52811802000028</v>
      </c>
      <c r="BS32" s="158">
        <v>61.927221750000008</v>
      </c>
      <c r="BT32" s="158">
        <v>14.895368320000006</v>
      </c>
      <c r="BU32" s="158">
        <v>8.9284635499999982</v>
      </c>
      <c r="BV32" s="158">
        <v>0</v>
      </c>
      <c r="BW32" s="158">
        <v>4.8241001799999994</v>
      </c>
      <c r="BX32" s="158">
        <v>4.6269738</v>
      </c>
      <c r="BY32" s="158">
        <v>0</v>
      </c>
      <c r="BZ32" s="158">
        <v>11.835909654516129</v>
      </c>
      <c r="CA32" s="158">
        <v>-0.90839022999999985</v>
      </c>
      <c r="CB32" s="158">
        <v>0.22390195730847154</v>
      </c>
      <c r="CC32" s="158">
        <v>2.0799065579816203</v>
      </c>
      <c r="CD32" s="158">
        <v>2.031141184337824</v>
      </c>
      <c r="CE32" s="158">
        <v>2.0752498099698209</v>
      </c>
      <c r="CF32" s="158">
        <v>2.1125972192272662</v>
      </c>
      <c r="CG32" s="159">
        <v>2.0571395101877643</v>
      </c>
    </row>
    <row r="33" spans="1:85" x14ac:dyDescent="0.35">
      <c r="A33" s="156"/>
      <c r="B33" s="42" t="s">
        <v>29</v>
      </c>
      <c r="C33" s="157" t="s">
        <v>363</v>
      </c>
      <c r="D33" s="158">
        <v>62.5</v>
      </c>
      <c r="E33" s="158">
        <v>75.2</v>
      </c>
      <c r="F33" s="158">
        <v>84.5</v>
      </c>
      <c r="G33" s="158">
        <v>94.6</v>
      </c>
      <c r="H33" s="158">
        <v>118.6</v>
      </c>
      <c r="I33" s="158">
        <v>120.3</v>
      </c>
      <c r="J33" s="158">
        <v>125.4</v>
      </c>
      <c r="K33" s="158">
        <v>114.1</v>
      </c>
      <c r="L33" s="158">
        <v>121.3</v>
      </c>
      <c r="M33" s="158">
        <v>119.6</v>
      </c>
      <c r="N33" s="158">
        <v>131.80000000000001</v>
      </c>
      <c r="O33" s="158">
        <v>158.5</v>
      </c>
      <c r="P33" s="158">
        <v>179.5</v>
      </c>
      <c r="Q33" s="158">
        <v>171.1</v>
      </c>
      <c r="R33" s="158">
        <v>199.8</v>
      </c>
      <c r="S33" s="158">
        <v>217.4</v>
      </c>
      <c r="T33" s="158">
        <v>223.3</v>
      </c>
      <c r="U33" s="158">
        <v>245.9</v>
      </c>
      <c r="V33" s="158">
        <v>297.5</v>
      </c>
      <c r="W33" s="158">
        <v>385.7</v>
      </c>
      <c r="X33" s="158">
        <v>428.9</v>
      </c>
      <c r="Y33" s="158">
        <v>470.7</v>
      </c>
      <c r="Z33" s="158">
        <v>523.79999999999995</v>
      </c>
      <c r="AA33" s="158">
        <v>641.4</v>
      </c>
      <c r="AB33" s="158">
        <v>703.5</v>
      </c>
      <c r="AC33" s="158">
        <v>703.7</v>
      </c>
      <c r="AD33" s="158">
        <v>959.4</v>
      </c>
      <c r="AE33" s="158">
        <v>1308.2</v>
      </c>
      <c r="AF33" s="158">
        <v>1715.3</v>
      </c>
      <c r="AG33" s="158">
        <v>1431</v>
      </c>
      <c r="AH33" s="158">
        <v>1561</v>
      </c>
      <c r="AI33" s="158">
        <v>1675</v>
      </c>
      <c r="AJ33" s="158">
        <v>2165</v>
      </c>
      <c r="AK33" s="158">
        <v>3245.05</v>
      </c>
      <c r="AL33" s="158">
        <v>4612</v>
      </c>
      <c r="AM33" s="158">
        <v>5592</v>
      </c>
      <c r="AN33" s="158">
        <v>6470</v>
      </c>
      <c r="AO33" s="158">
        <v>7446</v>
      </c>
      <c r="AP33" s="158">
        <v>7965</v>
      </c>
      <c r="AQ33" s="158">
        <v>7956</v>
      </c>
      <c r="AR33" s="158">
        <v>7581.9769999999999</v>
      </c>
      <c r="AS33" s="158">
        <v>7675.058</v>
      </c>
      <c r="AT33" s="158">
        <v>8895.1850000000013</v>
      </c>
      <c r="AU33" s="158">
        <v>11646.02289951173</v>
      </c>
      <c r="AV33" s="158">
        <v>14789.988000000001</v>
      </c>
      <c r="AW33" s="158">
        <v>16109.623</v>
      </c>
      <c r="AX33" s="158">
        <v>16387.047999999999</v>
      </c>
      <c r="AY33" s="158">
        <v>16692.532999999999</v>
      </c>
      <c r="AZ33" s="158">
        <v>14444.695</v>
      </c>
      <c r="BA33" s="158">
        <v>11965.317000000001</v>
      </c>
      <c r="BB33" s="158">
        <v>11790.69</v>
      </c>
      <c r="BC33" s="158">
        <v>12082.322</v>
      </c>
      <c r="BD33" s="158">
        <v>13121.226999999999</v>
      </c>
      <c r="BE33" s="158">
        <v>14100.907119412172</v>
      </c>
      <c r="BF33" s="158">
        <v>14237.3147109526</v>
      </c>
      <c r="BG33" s="158">
        <v>12859.01825241993</v>
      </c>
      <c r="BH33" s="158">
        <v>10028.913</v>
      </c>
      <c r="BI33" s="158">
        <v>9149.9960046050001</v>
      </c>
      <c r="BJ33" s="158">
        <v>8838.7708489100005</v>
      </c>
      <c r="BK33" s="158">
        <v>9027.9858692587677</v>
      </c>
      <c r="BL33" s="158">
        <v>8684.733409389999</v>
      </c>
      <c r="BM33" s="158">
        <v>8373.7599778200001</v>
      </c>
      <c r="BN33" s="158">
        <v>7856.3960060182071</v>
      </c>
      <c r="BO33" s="158">
        <v>6997.2154425199997</v>
      </c>
      <c r="BP33" s="158">
        <v>5308.9188794399988</v>
      </c>
      <c r="BQ33" s="158">
        <v>3582.8260193800015</v>
      </c>
      <c r="BR33" s="158">
        <v>2893.4764718200004</v>
      </c>
      <c r="BS33" s="158">
        <v>2539.1118484000003</v>
      </c>
      <c r="BT33" s="158">
        <v>2231.876678590002</v>
      </c>
      <c r="BU33" s="158">
        <v>2138.7000447</v>
      </c>
      <c r="BV33" s="158">
        <v>1839.35752542</v>
      </c>
      <c r="BW33" s="158">
        <v>1375.5700157400004</v>
      </c>
      <c r="BX33" s="158">
        <v>1080.5684197100045</v>
      </c>
      <c r="BY33" s="158">
        <v>767.66311504000009</v>
      </c>
      <c r="BZ33" s="158">
        <v>865.55850152999983</v>
      </c>
      <c r="CA33" s="158">
        <v>647.28581582999982</v>
      </c>
      <c r="CB33" s="158">
        <v>213.45575871462725</v>
      </c>
      <c r="CC33" s="158">
        <v>5.542814235943952E-2</v>
      </c>
      <c r="CD33" s="158">
        <v>-0.14434246640042631</v>
      </c>
      <c r="CE33" s="158">
        <v>-2.2440680065284337</v>
      </c>
      <c r="CF33" s="158">
        <v>-2.7437880574590023</v>
      </c>
      <c r="CG33" s="159">
        <v>-2.8435025094081823</v>
      </c>
    </row>
    <row r="34" spans="1:85" x14ac:dyDescent="0.35">
      <c r="A34" s="162"/>
      <c r="B34" s="42" t="s">
        <v>381</v>
      </c>
      <c r="C34" s="157" t="s">
        <v>363</v>
      </c>
      <c r="D34" s="158">
        <v>0</v>
      </c>
      <c r="E34" s="158">
        <v>0</v>
      </c>
      <c r="F34" s="158">
        <v>0</v>
      </c>
      <c r="G34" s="158">
        <v>0</v>
      </c>
      <c r="H34" s="158">
        <v>0</v>
      </c>
      <c r="I34" s="158">
        <v>0</v>
      </c>
      <c r="J34" s="158">
        <v>0</v>
      </c>
      <c r="K34" s="158">
        <v>0</v>
      </c>
      <c r="L34" s="158">
        <v>0</v>
      </c>
      <c r="M34" s="158">
        <v>0</v>
      </c>
      <c r="N34" s="158">
        <v>0</v>
      </c>
      <c r="O34" s="158">
        <v>0</v>
      </c>
      <c r="P34" s="158">
        <v>0</v>
      </c>
      <c r="Q34" s="158">
        <v>0</v>
      </c>
      <c r="R34" s="158">
        <v>0</v>
      </c>
      <c r="S34" s="158">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58">
        <v>0</v>
      </c>
      <c r="AM34" s="158">
        <v>0</v>
      </c>
      <c r="AN34" s="158">
        <v>0</v>
      </c>
      <c r="AO34" s="158">
        <v>0</v>
      </c>
      <c r="AP34" s="158">
        <v>0</v>
      </c>
      <c r="AQ34" s="158">
        <v>0</v>
      </c>
      <c r="AR34" s="158">
        <v>1.2749999999999999</v>
      </c>
      <c r="AS34" s="158">
        <v>10.731</v>
      </c>
      <c r="AT34" s="158">
        <v>24.417000000000002</v>
      </c>
      <c r="AU34" s="158">
        <v>45.9</v>
      </c>
      <c r="AV34" s="158">
        <v>86.460999999999999</v>
      </c>
      <c r="AW34" s="158">
        <v>112.84399999999999</v>
      </c>
      <c r="AX34" s="158">
        <v>101.313</v>
      </c>
      <c r="AY34" s="158">
        <v>104.523</v>
      </c>
      <c r="AZ34" s="158">
        <v>109.417</v>
      </c>
      <c r="BA34" s="158">
        <v>107.491</v>
      </c>
      <c r="BB34" s="158">
        <v>112.054</v>
      </c>
      <c r="BC34" s="158">
        <v>125.285</v>
      </c>
      <c r="BD34" s="158">
        <v>132.35599999999999</v>
      </c>
      <c r="BE34" s="158">
        <v>148.73699999999999</v>
      </c>
      <c r="BF34" s="158">
        <v>168.34100000000001</v>
      </c>
      <c r="BG34" s="158">
        <v>189.08099999999999</v>
      </c>
      <c r="BH34" s="158">
        <v>209.41499999999999</v>
      </c>
      <c r="BI34" s="158">
        <v>231.1134238570055</v>
      </c>
      <c r="BJ34" s="158">
        <v>259.31581324546704</v>
      </c>
      <c r="BK34" s="158">
        <v>296.238</v>
      </c>
      <c r="BL34" s="158">
        <v>324.96100000000001</v>
      </c>
      <c r="BM34" s="158">
        <v>341.1</v>
      </c>
      <c r="BN34" s="158">
        <v>349.83600000000001</v>
      </c>
      <c r="BO34" s="158">
        <v>325.97800000000001</v>
      </c>
      <c r="BP34" s="158">
        <v>304.01600000000002</v>
      </c>
      <c r="BQ34" s="158">
        <v>285.58</v>
      </c>
      <c r="BR34" s="158">
        <v>271.61900000000003</v>
      </c>
      <c r="BS34" s="158">
        <v>0</v>
      </c>
      <c r="BT34" s="158">
        <v>0</v>
      </c>
      <c r="BU34" s="158">
        <v>0</v>
      </c>
      <c r="BV34" s="158">
        <v>0</v>
      </c>
      <c r="BW34" s="158">
        <v>0</v>
      </c>
      <c r="BX34" s="158">
        <v>0</v>
      </c>
      <c r="BY34" s="158">
        <v>0</v>
      </c>
      <c r="BZ34" s="158">
        <v>0</v>
      </c>
      <c r="CA34" s="158">
        <v>0</v>
      </c>
      <c r="CB34" s="158">
        <v>0</v>
      </c>
      <c r="CC34" s="158">
        <v>0</v>
      </c>
      <c r="CD34" s="158">
        <v>0</v>
      </c>
      <c r="CE34" s="158">
        <v>0</v>
      </c>
      <c r="CF34" s="158">
        <v>0</v>
      </c>
      <c r="CG34" s="159">
        <v>0</v>
      </c>
    </row>
    <row r="35" spans="1:85" x14ac:dyDescent="0.35">
      <c r="A35" s="156"/>
      <c r="B35" s="42" t="s">
        <v>382</v>
      </c>
      <c r="C35" s="157" t="s">
        <v>354</v>
      </c>
      <c r="D35" s="158">
        <v>0</v>
      </c>
      <c r="E35" s="158">
        <v>0</v>
      </c>
      <c r="F35" s="158">
        <v>0</v>
      </c>
      <c r="G35" s="158">
        <v>0</v>
      </c>
      <c r="H35" s="158">
        <v>0</v>
      </c>
      <c r="I35" s="158">
        <v>0</v>
      </c>
      <c r="J35" s="158">
        <v>0</v>
      </c>
      <c r="K35" s="158">
        <v>0</v>
      </c>
      <c r="L35" s="158">
        <v>0</v>
      </c>
      <c r="M35" s="158">
        <v>0</v>
      </c>
      <c r="N35" s="158">
        <v>0</v>
      </c>
      <c r="O35" s="158">
        <v>0</v>
      </c>
      <c r="P35" s="158">
        <v>0</v>
      </c>
      <c r="Q35" s="158">
        <v>0</v>
      </c>
      <c r="R35" s="158">
        <v>0</v>
      </c>
      <c r="S35" s="158">
        <v>0</v>
      </c>
      <c r="T35" s="158">
        <v>0</v>
      </c>
      <c r="U35" s="158">
        <v>0</v>
      </c>
      <c r="V35" s="158">
        <v>0</v>
      </c>
      <c r="W35" s="158">
        <v>0</v>
      </c>
      <c r="X35" s="158">
        <v>0</v>
      </c>
      <c r="Y35" s="158">
        <v>0</v>
      </c>
      <c r="Z35" s="158">
        <v>76.699999999999989</v>
      </c>
      <c r="AA35" s="158">
        <v>83.800000000000011</v>
      </c>
      <c r="AB35" s="158">
        <v>92.7</v>
      </c>
      <c r="AC35" s="158">
        <v>103.7</v>
      </c>
      <c r="AD35" s="158">
        <v>130.79999999999998</v>
      </c>
      <c r="AE35" s="158">
        <v>171.1</v>
      </c>
      <c r="AF35" s="158">
        <v>196.7</v>
      </c>
      <c r="AG35" s="158">
        <v>224.6</v>
      </c>
      <c r="AH35" s="158">
        <v>253</v>
      </c>
      <c r="AI35" s="158">
        <v>285</v>
      </c>
      <c r="AJ35" s="158">
        <v>329</v>
      </c>
      <c r="AK35" s="158">
        <v>367</v>
      </c>
      <c r="AL35" s="158">
        <v>399</v>
      </c>
      <c r="AM35" s="158">
        <v>428</v>
      </c>
      <c r="AN35" s="158">
        <v>441</v>
      </c>
      <c r="AO35" s="158">
        <v>470</v>
      </c>
      <c r="AP35" s="158">
        <v>505</v>
      </c>
      <c r="AQ35" s="158">
        <v>514.10199999999998</v>
      </c>
      <c r="AR35" s="158">
        <v>513.58299999999997</v>
      </c>
      <c r="AS35" s="158">
        <v>533.13800000000003</v>
      </c>
      <c r="AT35" s="158">
        <v>584.37099999999998</v>
      </c>
      <c r="AU35" s="158">
        <v>654.65499413448993</v>
      </c>
      <c r="AV35" s="158">
        <v>667.50399999999991</v>
      </c>
      <c r="AW35" s="158">
        <v>686.28399999999988</v>
      </c>
      <c r="AX35" s="158">
        <v>706.56499999999994</v>
      </c>
      <c r="AY35" s="158">
        <v>730.84699999999987</v>
      </c>
      <c r="AZ35" s="158">
        <v>742.93900000000008</v>
      </c>
      <c r="BA35" s="158">
        <v>746.97900000000004</v>
      </c>
      <c r="BB35" s="158">
        <v>760.91300000000001</v>
      </c>
      <c r="BC35" s="158">
        <v>753.17499999999995</v>
      </c>
      <c r="BD35" s="158">
        <v>759</v>
      </c>
      <c r="BE35" s="158">
        <v>778.45800000000008</v>
      </c>
      <c r="BF35" s="158">
        <v>782.50758261258761</v>
      </c>
      <c r="BG35" s="158">
        <v>783.48695761035617</v>
      </c>
      <c r="BH35" s="158">
        <v>794.55200000000002</v>
      </c>
      <c r="BI35" s="158">
        <v>787.58934177900016</v>
      </c>
      <c r="BJ35" s="158">
        <v>790.4603985399998</v>
      </c>
      <c r="BK35" s="158">
        <v>794.80543098380008</v>
      </c>
      <c r="BL35" s="158">
        <v>816.22339083000008</v>
      </c>
      <c r="BM35" s="158">
        <v>843.82698400000015</v>
      </c>
      <c r="BN35" s="158">
        <v>888.44639182000003</v>
      </c>
      <c r="BO35" s="158">
        <v>887.63814664999995</v>
      </c>
      <c r="BP35" s="158">
        <v>905.24794301000009</v>
      </c>
      <c r="BQ35" s="158">
        <v>900.69442791999995</v>
      </c>
      <c r="BR35" s="158">
        <v>907.95083237504912</v>
      </c>
      <c r="BS35" s="158">
        <v>892.04744098111667</v>
      </c>
      <c r="BT35" s="158">
        <v>861.11320264999983</v>
      </c>
      <c r="BU35" s="158">
        <v>840.41455076000034</v>
      </c>
      <c r="BV35" s="158">
        <v>837.99864539999999</v>
      </c>
      <c r="BW35" s="158">
        <v>830.78214811872829</v>
      </c>
      <c r="BX35" s="158">
        <v>723.4958070699995</v>
      </c>
      <c r="BY35" s="158">
        <v>704.87557493000031</v>
      </c>
      <c r="BZ35" s="158">
        <v>695.39615152999954</v>
      </c>
      <c r="CA35" s="158">
        <v>735.73449428999982</v>
      </c>
      <c r="CB35" s="158">
        <v>752.85477677249764</v>
      </c>
      <c r="CC35" s="158">
        <v>739.67365544301742</v>
      </c>
      <c r="CD35" s="158">
        <v>729.27052229533115</v>
      </c>
      <c r="CE35" s="158">
        <v>716.59640853738711</v>
      </c>
      <c r="CF35" s="158">
        <v>696.59691877190278</v>
      </c>
      <c r="CG35" s="159">
        <v>676.33910619106473</v>
      </c>
    </row>
    <row r="36" spans="1:85" x14ac:dyDescent="0.35">
      <c r="A36" s="156"/>
      <c r="B36" s="42" t="s">
        <v>383</v>
      </c>
      <c r="C36" s="157" t="s">
        <v>357</v>
      </c>
      <c r="D36" s="158">
        <v>0</v>
      </c>
      <c r="E36" s="158">
        <v>0</v>
      </c>
      <c r="F36" s="158">
        <v>0</v>
      </c>
      <c r="G36" s="158">
        <v>0</v>
      </c>
      <c r="H36" s="158">
        <v>0</v>
      </c>
      <c r="I36" s="158">
        <v>0</v>
      </c>
      <c r="J36" s="158">
        <v>0</v>
      </c>
      <c r="K36" s="158">
        <v>0</v>
      </c>
      <c r="L36" s="158">
        <v>0</v>
      </c>
      <c r="M36" s="158">
        <v>0</v>
      </c>
      <c r="N36" s="158">
        <v>0</v>
      </c>
      <c r="O36" s="158">
        <v>0</v>
      </c>
      <c r="P36" s="158">
        <v>0</v>
      </c>
      <c r="Q36" s="158">
        <v>0</v>
      </c>
      <c r="R36" s="158">
        <v>0</v>
      </c>
      <c r="S36" s="158">
        <v>0</v>
      </c>
      <c r="T36" s="158">
        <v>0</v>
      </c>
      <c r="U36" s="158">
        <v>0</v>
      </c>
      <c r="V36" s="158">
        <v>0</v>
      </c>
      <c r="W36" s="158">
        <v>0</v>
      </c>
      <c r="X36" s="158">
        <v>0</v>
      </c>
      <c r="Y36" s="158">
        <v>0</v>
      </c>
      <c r="Z36" s="158">
        <v>0</v>
      </c>
      <c r="AA36" s="158">
        <v>91</v>
      </c>
      <c r="AB36" s="158">
        <v>196</v>
      </c>
      <c r="AC36" s="158">
        <v>241.541</v>
      </c>
      <c r="AD36" s="158">
        <v>319.58499999999998</v>
      </c>
      <c r="AE36" s="158">
        <v>448.238</v>
      </c>
      <c r="AF36" s="158">
        <v>562.80799999999999</v>
      </c>
      <c r="AG36" s="158">
        <v>701.21900000000005</v>
      </c>
      <c r="AH36" s="158">
        <v>840</v>
      </c>
      <c r="AI36" s="158">
        <v>995</v>
      </c>
      <c r="AJ36" s="158">
        <v>1150</v>
      </c>
      <c r="AK36" s="158">
        <v>1370</v>
      </c>
      <c r="AL36" s="158">
        <v>1593</v>
      </c>
      <c r="AM36" s="158">
        <v>1872</v>
      </c>
      <c r="AN36" s="158">
        <v>2142</v>
      </c>
      <c r="AO36" s="158">
        <v>2349</v>
      </c>
      <c r="AP36" s="158">
        <v>2673.8379999999997</v>
      </c>
      <c r="AQ36" s="158">
        <v>2968.4050000000002</v>
      </c>
      <c r="AR36" s="158">
        <v>3359.3579999999997</v>
      </c>
      <c r="AS36" s="158">
        <v>3836.6360000000004</v>
      </c>
      <c r="AT36" s="158">
        <v>4431.0190000000002</v>
      </c>
      <c r="AU36" s="158">
        <v>5485.4179999999997</v>
      </c>
      <c r="AV36" s="158">
        <v>6209.6019999999999</v>
      </c>
      <c r="AW36" s="158">
        <v>7067.8279999999995</v>
      </c>
      <c r="AX36" s="158">
        <v>7705.134</v>
      </c>
      <c r="AY36" s="158">
        <v>271</v>
      </c>
      <c r="AZ36" s="158">
        <v>0</v>
      </c>
      <c r="BA36" s="158">
        <v>0</v>
      </c>
      <c r="BB36" s="158">
        <v>0</v>
      </c>
      <c r="BC36" s="158">
        <v>0</v>
      </c>
      <c r="BD36" s="158">
        <v>0</v>
      </c>
      <c r="BE36" s="158">
        <v>0</v>
      </c>
      <c r="BF36" s="158">
        <v>0</v>
      </c>
      <c r="BG36" s="158">
        <v>0</v>
      </c>
      <c r="BH36" s="158">
        <v>0</v>
      </c>
      <c r="BI36" s="158">
        <v>0</v>
      </c>
      <c r="BJ36" s="158">
        <v>0</v>
      </c>
      <c r="BK36" s="158">
        <v>0</v>
      </c>
      <c r="BL36" s="158">
        <v>0</v>
      </c>
      <c r="BM36" s="158">
        <v>0</v>
      </c>
      <c r="BN36" s="158">
        <v>0</v>
      </c>
      <c r="BO36" s="158">
        <v>0</v>
      </c>
      <c r="BP36" s="158">
        <v>0</v>
      </c>
      <c r="BQ36" s="158">
        <v>0</v>
      </c>
      <c r="BR36" s="158">
        <v>0</v>
      </c>
      <c r="BS36" s="158">
        <v>0</v>
      </c>
      <c r="BT36" s="158">
        <v>0</v>
      </c>
      <c r="BU36" s="158">
        <v>0</v>
      </c>
      <c r="BV36" s="158">
        <v>0</v>
      </c>
      <c r="BW36" s="158">
        <v>0</v>
      </c>
      <c r="BX36" s="158">
        <v>0</v>
      </c>
      <c r="BY36" s="158">
        <v>0</v>
      </c>
      <c r="BZ36" s="158">
        <v>0</v>
      </c>
      <c r="CA36" s="158">
        <v>0</v>
      </c>
      <c r="CB36" s="158">
        <v>0</v>
      </c>
      <c r="CC36" s="158">
        <v>0</v>
      </c>
      <c r="CD36" s="158">
        <v>0</v>
      </c>
      <c r="CE36" s="158">
        <v>0</v>
      </c>
      <c r="CF36" s="158">
        <v>0</v>
      </c>
      <c r="CG36" s="159">
        <v>0</v>
      </c>
    </row>
    <row r="37" spans="1:85" ht="27" customHeight="1" x14ac:dyDescent="0.35">
      <c r="A37" s="156"/>
      <c r="B37" s="42" t="s">
        <v>384</v>
      </c>
      <c r="C37" s="157" t="s">
        <v>363</v>
      </c>
      <c r="D37" s="158">
        <v>0</v>
      </c>
      <c r="E37" s="158">
        <v>0</v>
      </c>
      <c r="F37" s="158">
        <v>0</v>
      </c>
      <c r="G37" s="158">
        <v>0</v>
      </c>
      <c r="H37" s="158">
        <v>0</v>
      </c>
      <c r="I37" s="158">
        <v>0</v>
      </c>
      <c r="J37" s="158">
        <v>0</v>
      </c>
      <c r="K37" s="158">
        <v>0</v>
      </c>
      <c r="L37" s="158">
        <v>0</v>
      </c>
      <c r="M37" s="158">
        <v>0</v>
      </c>
      <c r="N37" s="158">
        <v>0</v>
      </c>
      <c r="O37" s="158">
        <v>0</v>
      </c>
      <c r="P37" s="158">
        <v>0</v>
      </c>
      <c r="Q37" s="158">
        <v>0</v>
      </c>
      <c r="R37" s="158">
        <v>0</v>
      </c>
      <c r="S37" s="158">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58">
        <v>0</v>
      </c>
      <c r="AM37" s="158">
        <v>0</v>
      </c>
      <c r="AN37" s="158">
        <v>0</v>
      </c>
      <c r="AO37" s="158">
        <v>0</v>
      </c>
      <c r="AP37" s="158">
        <v>0</v>
      </c>
      <c r="AQ37" s="158">
        <v>0</v>
      </c>
      <c r="AR37" s="158">
        <v>0</v>
      </c>
      <c r="AS37" s="158">
        <v>0</v>
      </c>
      <c r="AT37" s="158">
        <v>0</v>
      </c>
      <c r="AU37" s="158">
        <v>0</v>
      </c>
      <c r="AV37" s="158">
        <v>0</v>
      </c>
      <c r="AW37" s="158">
        <v>0</v>
      </c>
      <c r="AX37" s="158">
        <v>0</v>
      </c>
      <c r="AY37" s="158">
        <v>0</v>
      </c>
      <c r="AZ37" s="158">
        <v>0</v>
      </c>
      <c r="BA37" s="158">
        <v>0</v>
      </c>
      <c r="BB37" s="158">
        <v>0</v>
      </c>
      <c r="BC37" s="158">
        <v>0</v>
      </c>
      <c r="BD37" s="158">
        <v>0</v>
      </c>
      <c r="BE37" s="158">
        <v>0</v>
      </c>
      <c r="BF37" s="158">
        <v>0</v>
      </c>
      <c r="BG37" s="158">
        <v>0</v>
      </c>
      <c r="BH37" s="158">
        <v>0</v>
      </c>
      <c r="BI37" s="158">
        <v>0</v>
      </c>
      <c r="BJ37" s="158">
        <v>0</v>
      </c>
      <c r="BK37" s="158">
        <v>0</v>
      </c>
      <c r="BL37" s="158">
        <v>90.849720650000009</v>
      </c>
      <c r="BM37" s="158">
        <v>106.96880001999999</v>
      </c>
      <c r="BN37" s="158">
        <v>109.92031101000002</v>
      </c>
      <c r="BO37" s="158">
        <v>115.96021940000001</v>
      </c>
      <c r="BP37" s="158">
        <v>110.02752643000001</v>
      </c>
      <c r="BQ37" s="158">
        <v>101.38309716000001</v>
      </c>
      <c r="BR37" s="158">
        <v>15.698963300000001</v>
      </c>
      <c r="BS37" s="158">
        <v>0</v>
      </c>
      <c r="BT37" s="158">
        <v>0</v>
      </c>
      <c r="BU37" s="158">
        <v>0</v>
      </c>
      <c r="BV37" s="158">
        <v>0</v>
      </c>
      <c r="BW37" s="158">
        <v>0</v>
      </c>
      <c r="BX37" s="158">
        <v>0</v>
      </c>
      <c r="BY37" s="158">
        <v>0</v>
      </c>
      <c r="BZ37" s="158">
        <v>0</v>
      </c>
      <c r="CA37" s="158">
        <v>0</v>
      </c>
      <c r="CB37" s="158">
        <v>0</v>
      </c>
      <c r="CC37" s="158">
        <v>0</v>
      </c>
      <c r="CD37" s="158">
        <v>0</v>
      </c>
      <c r="CE37" s="158">
        <v>0</v>
      </c>
      <c r="CF37" s="158">
        <v>0</v>
      </c>
      <c r="CG37" s="159">
        <v>0</v>
      </c>
    </row>
    <row r="38" spans="1:85" x14ac:dyDescent="0.35">
      <c r="A38" s="156"/>
      <c r="B38" s="42" t="s">
        <v>385</v>
      </c>
      <c r="C38" s="157" t="s">
        <v>354</v>
      </c>
      <c r="D38" s="158">
        <v>0</v>
      </c>
      <c r="E38" s="158">
        <v>0</v>
      </c>
      <c r="F38" s="158">
        <v>0</v>
      </c>
      <c r="G38" s="158">
        <v>0</v>
      </c>
      <c r="H38" s="158">
        <v>0</v>
      </c>
      <c r="I38" s="158">
        <v>0</v>
      </c>
      <c r="J38" s="158">
        <v>0</v>
      </c>
      <c r="K38" s="158">
        <v>0</v>
      </c>
      <c r="L38" s="158">
        <v>0</v>
      </c>
      <c r="M38" s="158">
        <v>0</v>
      </c>
      <c r="N38" s="158">
        <v>0</v>
      </c>
      <c r="O38" s="158">
        <v>0</v>
      </c>
      <c r="P38" s="158">
        <v>0</v>
      </c>
      <c r="Q38" s="158">
        <v>0</v>
      </c>
      <c r="R38" s="158">
        <v>0</v>
      </c>
      <c r="S38" s="158">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58">
        <v>0</v>
      </c>
      <c r="AM38" s="158">
        <v>0</v>
      </c>
      <c r="AN38" s="158">
        <v>0</v>
      </c>
      <c r="AO38" s="158">
        <v>0</v>
      </c>
      <c r="AP38" s="158">
        <v>0</v>
      </c>
      <c r="AQ38" s="158">
        <v>0</v>
      </c>
      <c r="AR38" s="158">
        <v>0</v>
      </c>
      <c r="AS38" s="158">
        <v>0</v>
      </c>
      <c r="AT38" s="158">
        <v>0</v>
      </c>
      <c r="AU38" s="158">
        <v>0</v>
      </c>
      <c r="AV38" s="158">
        <v>0</v>
      </c>
      <c r="AW38" s="158">
        <v>0</v>
      </c>
      <c r="AX38" s="158">
        <v>0</v>
      </c>
      <c r="AY38" s="158">
        <v>0</v>
      </c>
      <c r="AZ38" s="158">
        <v>0</v>
      </c>
      <c r="BA38" s="158">
        <v>0</v>
      </c>
      <c r="BB38" s="158">
        <v>0</v>
      </c>
      <c r="BC38" s="158">
        <v>0</v>
      </c>
      <c r="BD38" s="158">
        <v>0</v>
      </c>
      <c r="BE38" s="158">
        <v>5.2569999999999997</v>
      </c>
      <c r="BF38" s="158">
        <v>5.6630000000000003</v>
      </c>
      <c r="BG38" s="158">
        <v>4.9935427399999996</v>
      </c>
      <c r="BH38" s="158">
        <v>18.285</v>
      </c>
      <c r="BI38" s="158">
        <v>38.134147140000003</v>
      </c>
      <c r="BJ38" s="158">
        <v>40.277408909999998</v>
      </c>
      <c r="BK38" s="158">
        <v>46.931080800000004</v>
      </c>
      <c r="BL38" s="158">
        <v>38.630065660000305</v>
      </c>
      <c r="BM38" s="158">
        <v>48.46444386000001</v>
      </c>
      <c r="BN38" s="158">
        <v>60.721072239999998</v>
      </c>
      <c r="BO38" s="158">
        <v>52.361478550000008</v>
      </c>
      <c r="BP38" s="158">
        <v>56.829980329999998</v>
      </c>
      <c r="BQ38" s="158">
        <v>0.62293946000000011</v>
      </c>
      <c r="BR38" s="158">
        <v>0.20971916999999998</v>
      </c>
      <c r="BS38" s="163">
        <v>0.15176113999999999</v>
      </c>
      <c r="BT38" s="163">
        <v>0</v>
      </c>
      <c r="BU38" s="158">
        <v>0</v>
      </c>
      <c r="BV38" s="158">
        <v>0</v>
      </c>
      <c r="BW38" s="158">
        <v>0</v>
      </c>
      <c r="BX38" s="158">
        <v>0</v>
      </c>
      <c r="BY38" s="158">
        <v>0</v>
      </c>
      <c r="BZ38" s="158">
        <v>0</v>
      </c>
      <c r="CA38" s="158">
        <v>0</v>
      </c>
      <c r="CB38" s="158">
        <v>0</v>
      </c>
      <c r="CC38" s="158">
        <v>0</v>
      </c>
      <c r="CD38" s="158">
        <v>0</v>
      </c>
      <c r="CE38" s="158">
        <v>0</v>
      </c>
      <c r="CF38" s="158">
        <v>0</v>
      </c>
      <c r="CG38" s="159">
        <v>0</v>
      </c>
    </row>
    <row r="39" spans="1:85" x14ac:dyDescent="0.35">
      <c r="A39" s="156"/>
      <c r="B39" s="42" t="s">
        <v>386</v>
      </c>
      <c r="D39" s="158">
        <f t="shared" ref="D39:AI39" si="7">SUM(D$40:D$41)</f>
        <v>0</v>
      </c>
      <c r="E39" s="158">
        <f t="shared" si="7"/>
        <v>0</v>
      </c>
      <c r="F39" s="158">
        <f t="shared" si="7"/>
        <v>0</v>
      </c>
      <c r="G39" s="158">
        <f t="shared" si="7"/>
        <v>0</v>
      </c>
      <c r="H39" s="158">
        <f t="shared" si="7"/>
        <v>0</v>
      </c>
      <c r="I39" s="158">
        <f t="shared" si="7"/>
        <v>0</v>
      </c>
      <c r="J39" s="158">
        <f t="shared" si="7"/>
        <v>0</v>
      </c>
      <c r="K39" s="158">
        <f t="shared" si="7"/>
        <v>0</v>
      </c>
      <c r="L39" s="158">
        <f t="shared" si="7"/>
        <v>0</v>
      </c>
      <c r="M39" s="158">
        <f t="shared" si="7"/>
        <v>0</v>
      </c>
      <c r="N39" s="158">
        <f t="shared" si="7"/>
        <v>0</v>
      </c>
      <c r="O39" s="158">
        <f t="shared" si="7"/>
        <v>0</v>
      </c>
      <c r="P39" s="158">
        <f t="shared" si="7"/>
        <v>0</v>
      </c>
      <c r="Q39" s="158">
        <f t="shared" si="7"/>
        <v>0</v>
      </c>
      <c r="R39" s="158">
        <f t="shared" si="7"/>
        <v>0</v>
      </c>
      <c r="S39" s="158">
        <f t="shared" si="7"/>
        <v>0</v>
      </c>
      <c r="T39" s="158">
        <f t="shared" si="7"/>
        <v>0</v>
      </c>
      <c r="U39" s="158">
        <f t="shared" si="7"/>
        <v>0</v>
      </c>
      <c r="V39" s="158">
        <f t="shared" si="7"/>
        <v>0</v>
      </c>
      <c r="W39" s="158">
        <f t="shared" si="7"/>
        <v>0</v>
      </c>
      <c r="X39" s="158">
        <f t="shared" si="7"/>
        <v>0</v>
      </c>
      <c r="Y39" s="158">
        <f t="shared" si="7"/>
        <v>0</v>
      </c>
      <c r="Z39" s="158">
        <f t="shared" si="7"/>
        <v>0</v>
      </c>
      <c r="AA39" s="158">
        <f t="shared" si="7"/>
        <v>0</v>
      </c>
      <c r="AB39" s="158">
        <f t="shared" si="7"/>
        <v>0</v>
      </c>
      <c r="AC39" s="158">
        <f t="shared" si="7"/>
        <v>0</v>
      </c>
      <c r="AD39" s="158">
        <f t="shared" si="7"/>
        <v>0</v>
      </c>
      <c r="AE39" s="158">
        <f t="shared" si="7"/>
        <v>0</v>
      </c>
      <c r="AF39" s="158">
        <f t="shared" si="7"/>
        <v>0</v>
      </c>
      <c r="AG39" s="158">
        <f t="shared" si="7"/>
        <v>0</v>
      </c>
      <c r="AH39" s="158">
        <f t="shared" si="7"/>
        <v>0</v>
      </c>
      <c r="AI39" s="158">
        <f t="shared" si="7"/>
        <v>0</v>
      </c>
      <c r="AJ39" s="158">
        <f t="shared" ref="AJ39:BO39" si="8">SUM(AJ$40:AJ$41)</f>
        <v>0</v>
      </c>
      <c r="AK39" s="158">
        <f t="shared" si="8"/>
        <v>0</v>
      </c>
      <c r="AL39" s="158">
        <f t="shared" si="8"/>
        <v>0</v>
      </c>
      <c r="AM39" s="158">
        <f t="shared" si="8"/>
        <v>0</v>
      </c>
      <c r="AN39" s="158">
        <f t="shared" si="8"/>
        <v>0</v>
      </c>
      <c r="AO39" s="158">
        <f t="shared" si="8"/>
        <v>0</v>
      </c>
      <c r="AP39" s="158">
        <f t="shared" si="8"/>
        <v>0</v>
      </c>
      <c r="AQ39" s="158">
        <f t="shared" si="8"/>
        <v>0</v>
      </c>
      <c r="AR39" s="158">
        <f t="shared" si="8"/>
        <v>0</v>
      </c>
      <c r="AS39" s="158">
        <f t="shared" si="8"/>
        <v>0</v>
      </c>
      <c r="AT39" s="158">
        <f t="shared" si="8"/>
        <v>0</v>
      </c>
      <c r="AU39" s="158">
        <f t="shared" si="8"/>
        <v>0</v>
      </c>
      <c r="AV39" s="158">
        <f t="shared" si="8"/>
        <v>0</v>
      </c>
      <c r="AW39" s="158">
        <f t="shared" si="8"/>
        <v>0</v>
      </c>
      <c r="AX39" s="158">
        <f t="shared" si="8"/>
        <v>0</v>
      </c>
      <c r="AY39" s="158">
        <f t="shared" si="8"/>
        <v>0</v>
      </c>
      <c r="AZ39" s="158">
        <f t="shared" si="8"/>
        <v>2165.9229999999998</v>
      </c>
      <c r="BA39" s="158">
        <f t="shared" si="8"/>
        <v>3893.4660000000003</v>
      </c>
      <c r="BB39" s="158">
        <f t="shared" si="8"/>
        <v>3557.6930000000002</v>
      </c>
      <c r="BC39" s="158">
        <f t="shared" si="8"/>
        <v>3255.0860000000002</v>
      </c>
      <c r="BD39" s="158">
        <f t="shared" si="8"/>
        <v>2882.2200000000003</v>
      </c>
      <c r="BE39" s="158">
        <f t="shared" si="8"/>
        <v>2605.5709014073173</v>
      </c>
      <c r="BF39" s="158">
        <f t="shared" si="8"/>
        <v>2624.1158686900003</v>
      </c>
      <c r="BG39" s="158">
        <f t="shared" si="8"/>
        <v>2559.18840136366</v>
      </c>
      <c r="BH39" s="158">
        <f t="shared" si="8"/>
        <v>2204.4830000000002</v>
      </c>
      <c r="BI39" s="158">
        <f t="shared" si="8"/>
        <v>2311.2043118300003</v>
      </c>
      <c r="BJ39" s="158">
        <f t="shared" si="8"/>
        <v>2439.7983671900001</v>
      </c>
      <c r="BK39" s="158">
        <f t="shared" si="8"/>
        <v>2241.4881393452138</v>
      </c>
      <c r="BL39" s="158">
        <f t="shared" si="8"/>
        <v>2856.8277160099997</v>
      </c>
      <c r="BM39" s="158">
        <f t="shared" si="8"/>
        <v>4684.0175697100003</v>
      </c>
      <c r="BN39" s="158">
        <f t="shared" si="8"/>
        <v>4473.4852258236315</v>
      </c>
      <c r="BO39" s="158">
        <f t="shared" si="8"/>
        <v>4933.9849943699983</v>
      </c>
      <c r="BP39" s="158">
        <f t="shared" ref="BP39:CG39" si="9">SUM(BP$40:BP$41)</f>
        <v>5169.8070100499999</v>
      </c>
      <c r="BQ39" s="158">
        <f t="shared" si="9"/>
        <v>4338.0295486261903</v>
      </c>
      <c r="BR39" s="158">
        <f t="shared" si="9"/>
        <v>3065.0410876799992</v>
      </c>
      <c r="BS39" s="158">
        <f t="shared" si="9"/>
        <v>2313.51601579</v>
      </c>
      <c r="BT39" s="158">
        <f t="shared" si="9"/>
        <v>1875.4784224599998</v>
      </c>
      <c r="BU39" s="158">
        <f t="shared" si="9"/>
        <v>1666.9844684099987</v>
      </c>
      <c r="BV39" s="158">
        <f t="shared" si="9"/>
        <v>1298.7940379299998</v>
      </c>
      <c r="BW39" s="158">
        <f t="shared" si="9"/>
        <v>713.74196914999993</v>
      </c>
      <c r="BX39" s="158">
        <f t="shared" si="9"/>
        <v>1046.2354867050001</v>
      </c>
      <c r="BY39" s="158">
        <f t="shared" si="9"/>
        <v>490.13371098000005</v>
      </c>
      <c r="BZ39" s="158">
        <f t="shared" si="9"/>
        <v>333.50056829999994</v>
      </c>
      <c r="CA39" s="158">
        <f t="shared" si="9"/>
        <v>313.29334463999993</v>
      </c>
      <c r="CB39" s="158">
        <f t="shared" si="9"/>
        <v>307.82304695879873</v>
      </c>
      <c r="CC39" s="158">
        <f t="shared" si="9"/>
        <v>220.39544131490933</v>
      </c>
      <c r="CD39" s="158">
        <f t="shared" si="9"/>
        <v>224.37159482172424</v>
      </c>
      <c r="CE39" s="158">
        <f t="shared" si="9"/>
        <v>228.2143068037698</v>
      </c>
      <c r="CF39" s="158">
        <f t="shared" si="9"/>
        <v>235.57134136316452</v>
      </c>
      <c r="CG39" s="159">
        <f t="shared" si="9"/>
        <v>243.54467576717951</v>
      </c>
    </row>
    <row r="40" spans="1:85" x14ac:dyDescent="0.35">
      <c r="A40" s="156"/>
      <c r="B40" s="62" t="s">
        <v>360</v>
      </c>
      <c r="C40" s="157" t="s">
        <v>357</v>
      </c>
      <c r="D40" s="158">
        <v>0</v>
      </c>
      <c r="E40" s="158">
        <v>0</v>
      </c>
      <c r="F40" s="158">
        <v>0</v>
      </c>
      <c r="G40" s="158">
        <v>0</v>
      </c>
      <c r="H40" s="158">
        <v>0</v>
      </c>
      <c r="I40" s="158">
        <v>0</v>
      </c>
      <c r="J40" s="158">
        <v>0</v>
      </c>
      <c r="K40" s="158">
        <v>0</v>
      </c>
      <c r="L40" s="158">
        <v>0</v>
      </c>
      <c r="M40" s="158">
        <v>0</v>
      </c>
      <c r="N40" s="158">
        <v>0</v>
      </c>
      <c r="O40" s="158">
        <v>0</v>
      </c>
      <c r="P40" s="158">
        <v>0</v>
      </c>
      <c r="Q40" s="158">
        <v>0</v>
      </c>
      <c r="R40" s="158">
        <v>0</v>
      </c>
      <c r="S40" s="158">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58">
        <v>0</v>
      </c>
      <c r="AM40" s="158">
        <v>0</v>
      </c>
      <c r="AN40" s="158">
        <v>0</v>
      </c>
      <c r="AO40" s="158">
        <v>0</v>
      </c>
      <c r="AP40" s="158">
        <v>0</v>
      </c>
      <c r="AQ40" s="158">
        <v>0</v>
      </c>
      <c r="AR40" s="158">
        <v>0</v>
      </c>
      <c r="AS40" s="158">
        <v>0</v>
      </c>
      <c r="AT40" s="158">
        <v>0</v>
      </c>
      <c r="AU40" s="158">
        <v>0</v>
      </c>
      <c r="AV40" s="158">
        <v>0</v>
      </c>
      <c r="AW40" s="158">
        <v>0</v>
      </c>
      <c r="AX40" s="158">
        <v>0</v>
      </c>
      <c r="AY40" s="158">
        <v>0</v>
      </c>
      <c r="AZ40" s="158">
        <v>332.70800000000008</v>
      </c>
      <c r="BA40" s="158">
        <v>475.00800000000004</v>
      </c>
      <c r="BB40" s="158">
        <v>474.24400000000003</v>
      </c>
      <c r="BC40" s="158">
        <v>459.01900000000001</v>
      </c>
      <c r="BD40" s="158">
        <v>446.95400000000001</v>
      </c>
      <c r="BE40" s="158">
        <v>469.76190140731705</v>
      </c>
      <c r="BF40" s="158">
        <v>518.64773074999994</v>
      </c>
      <c r="BG40" s="158">
        <v>507.20891397539998</v>
      </c>
      <c r="BH40" s="158">
        <v>445.23599999999999</v>
      </c>
      <c r="BI40" s="158">
        <v>486.24370455000002</v>
      </c>
      <c r="BJ40" s="158">
        <v>477.92547793</v>
      </c>
      <c r="BK40" s="158">
        <v>424.03039473491737</v>
      </c>
      <c r="BL40" s="158">
        <v>727.70019646000003</v>
      </c>
      <c r="BM40" s="158">
        <v>1088.6921164999999</v>
      </c>
      <c r="BN40" s="158">
        <v>801.16036899012533</v>
      </c>
      <c r="BO40" s="158">
        <v>749.87685299999998</v>
      </c>
      <c r="BP40" s="158">
        <v>662.33543288999988</v>
      </c>
      <c r="BQ40" s="158">
        <v>526.70929591000004</v>
      </c>
      <c r="BR40" s="158">
        <v>369.21073870999999</v>
      </c>
      <c r="BS40" s="158">
        <v>309.89859552000007</v>
      </c>
      <c r="BT40" s="158">
        <v>264.26859475999998</v>
      </c>
      <c r="BU40" s="158">
        <v>224.26502880999996</v>
      </c>
      <c r="BV40" s="158">
        <v>154.88572665999999</v>
      </c>
      <c r="BW40" s="158">
        <v>110.7615586</v>
      </c>
      <c r="BX40" s="158">
        <v>610.87668224000004</v>
      </c>
      <c r="BY40" s="158">
        <v>190.11094458999997</v>
      </c>
      <c r="BZ40" s="158">
        <v>108.35292923999998</v>
      </c>
      <c r="CA40" s="158">
        <v>168.57634428999995</v>
      </c>
      <c r="CB40" s="158">
        <v>219.89271335426994</v>
      </c>
      <c r="CC40" s="158">
        <v>220.58522745255644</v>
      </c>
      <c r="CD40" s="158">
        <v>224.56512690304135</v>
      </c>
      <c r="CE40" s="158">
        <v>228.41232079651323</v>
      </c>
      <c r="CF40" s="158">
        <v>235.77392690556283</v>
      </c>
      <c r="CG40" s="159">
        <v>243.75192429022579</v>
      </c>
    </row>
    <row r="41" spans="1:85" x14ac:dyDescent="0.35">
      <c r="A41" s="156"/>
      <c r="B41" s="62" t="s">
        <v>371</v>
      </c>
      <c r="C41" s="157" t="s">
        <v>363</v>
      </c>
      <c r="D41" s="158">
        <v>0</v>
      </c>
      <c r="E41" s="158">
        <v>0</v>
      </c>
      <c r="F41" s="158">
        <v>0</v>
      </c>
      <c r="G41" s="158">
        <v>0</v>
      </c>
      <c r="H41" s="158">
        <v>0</v>
      </c>
      <c r="I41" s="158">
        <v>0</v>
      </c>
      <c r="J41" s="158">
        <v>0</v>
      </c>
      <c r="K41" s="158">
        <v>0</v>
      </c>
      <c r="L41" s="158">
        <v>0</v>
      </c>
      <c r="M41" s="158">
        <v>0</v>
      </c>
      <c r="N41" s="158">
        <v>0</v>
      </c>
      <c r="O41" s="158">
        <v>0</v>
      </c>
      <c r="P41" s="158">
        <v>0</v>
      </c>
      <c r="Q41" s="158">
        <v>0</v>
      </c>
      <c r="R41" s="158">
        <v>0</v>
      </c>
      <c r="S41" s="158">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58">
        <v>0</v>
      </c>
      <c r="AM41" s="158">
        <v>0</v>
      </c>
      <c r="AN41" s="158">
        <v>0</v>
      </c>
      <c r="AO41" s="158">
        <v>0</v>
      </c>
      <c r="AP41" s="158">
        <v>0</v>
      </c>
      <c r="AQ41" s="158">
        <v>0</v>
      </c>
      <c r="AR41" s="158">
        <v>0</v>
      </c>
      <c r="AS41" s="158">
        <v>0</v>
      </c>
      <c r="AT41" s="158">
        <v>0</v>
      </c>
      <c r="AU41" s="158">
        <v>0</v>
      </c>
      <c r="AV41" s="158">
        <v>0</v>
      </c>
      <c r="AW41" s="158">
        <v>0</v>
      </c>
      <c r="AX41" s="158">
        <v>0</v>
      </c>
      <c r="AY41" s="158">
        <v>0</v>
      </c>
      <c r="AZ41" s="158">
        <v>1833.2149999999999</v>
      </c>
      <c r="BA41" s="158">
        <v>3418.4580000000001</v>
      </c>
      <c r="BB41" s="158">
        <v>3083.4490000000001</v>
      </c>
      <c r="BC41" s="158">
        <v>2796.067</v>
      </c>
      <c r="BD41" s="158">
        <v>2435.2660000000001</v>
      </c>
      <c r="BE41" s="158">
        <v>2135.8090000000002</v>
      </c>
      <c r="BF41" s="158">
        <v>2105.4681379400004</v>
      </c>
      <c r="BG41" s="158">
        <v>2051.9794873882602</v>
      </c>
      <c r="BH41" s="158">
        <v>1759.2470000000001</v>
      </c>
      <c r="BI41" s="158">
        <v>1824.9606072800002</v>
      </c>
      <c r="BJ41" s="158">
        <v>1961.87288926</v>
      </c>
      <c r="BK41" s="158">
        <v>1817.4577446102965</v>
      </c>
      <c r="BL41" s="158">
        <v>2129.1275195499998</v>
      </c>
      <c r="BM41" s="158">
        <v>3595.32545321</v>
      </c>
      <c r="BN41" s="158">
        <v>3672.3248568335066</v>
      </c>
      <c r="BO41" s="158">
        <v>4184.1081413699985</v>
      </c>
      <c r="BP41" s="158">
        <v>4507.4715771600004</v>
      </c>
      <c r="BQ41" s="158">
        <v>3811.3202527161902</v>
      </c>
      <c r="BR41" s="158">
        <v>2695.8303489699992</v>
      </c>
      <c r="BS41" s="158">
        <v>2003.6174202700001</v>
      </c>
      <c r="BT41" s="158">
        <v>1611.2098276999998</v>
      </c>
      <c r="BU41" s="158">
        <v>1442.7194395999989</v>
      </c>
      <c r="BV41" s="158">
        <v>1143.9083112699998</v>
      </c>
      <c r="BW41" s="158">
        <v>602.98041054999987</v>
      </c>
      <c r="BX41" s="158">
        <v>435.35880446500005</v>
      </c>
      <c r="BY41" s="158">
        <v>300.02276639000007</v>
      </c>
      <c r="BZ41" s="158">
        <v>225.14763905999999</v>
      </c>
      <c r="CA41" s="158">
        <v>144.71700034999998</v>
      </c>
      <c r="CB41" s="158">
        <v>87.930333604528755</v>
      </c>
      <c r="CC41" s="158">
        <v>-0.18978613764709731</v>
      </c>
      <c r="CD41" s="158">
        <v>-0.19353208131709712</v>
      </c>
      <c r="CE41" s="158">
        <v>-0.19801399274343939</v>
      </c>
      <c r="CF41" s="158">
        <v>-0.2025855423983082</v>
      </c>
      <c r="CG41" s="159">
        <v>-0.20724852304627439</v>
      </c>
    </row>
    <row r="42" spans="1:85" ht="26.25" customHeight="1" x14ac:dyDescent="0.35">
      <c r="A42" s="156"/>
      <c r="B42" s="42" t="s">
        <v>387</v>
      </c>
      <c r="C42" s="157" t="s">
        <v>357</v>
      </c>
      <c r="D42" s="158">
        <v>0</v>
      </c>
      <c r="E42" s="158">
        <v>0</v>
      </c>
      <c r="F42" s="158">
        <v>0</v>
      </c>
      <c r="G42" s="158">
        <v>0</v>
      </c>
      <c r="H42" s="158">
        <v>0</v>
      </c>
      <c r="I42" s="158">
        <v>0</v>
      </c>
      <c r="J42" s="158">
        <v>0</v>
      </c>
      <c r="K42" s="158">
        <v>0</v>
      </c>
      <c r="L42" s="158">
        <v>0</v>
      </c>
      <c r="M42" s="158">
        <v>0</v>
      </c>
      <c r="N42" s="158">
        <v>0</v>
      </c>
      <c r="O42" s="158">
        <v>0</v>
      </c>
      <c r="P42" s="158">
        <v>0</v>
      </c>
      <c r="Q42" s="158">
        <v>0</v>
      </c>
      <c r="R42" s="158">
        <v>0</v>
      </c>
      <c r="S42" s="158">
        <v>0</v>
      </c>
      <c r="T42" s="158">
        <v>0</v>
      </c>
      <c r="U42" s="158">
        <v>0</v>
      </c>
      <c r="V42" s="158">
        <v>0</v>
      </c>
      <c r="W42" s="158">
        <v>0</v>
      </c>
      <c r="X42" s="158">
        <v>0</v>
      </c>
      <c r="Y42" s="158">
        <v>0</v>
      </c>
      <c r="Z42" s="158">
        <v>40</v>
      </c>
      <c r="AA42" s="158">
        <v>42</v>
      </c>
      <c r="AB42" s="158">
        <v>42</v>
      </c>
      <c r="AC42" s="158">
        <v>42</v>
      </c>
      <c r="AD42" s="158">
        <v>47</v>
      </c>
      <c r="AE42" s="158">
        <v>55</v>
      </c>
      <c r="AF42" s="158">
        <v>81</v>
      </c>
      <c r="AG42" s="158">
        <v>92</v>
      </c>
      <c r="AH42" s="158">
        <v>105</v>
      </c>
      <c r="AI42" s="158">
        <v>125</v>
      </c>
      <c r="AJ42" s="158">
        <v>149</v>
      </c>
      <c r="AK42" s="158">
        <v>158</v>
      </c>
      <c r="AL42" s="158">
        <v>152</v>
      </c>
      <c r="AM42" s="158">
        <v>141</v>
      </c>
      <c r="AN42" s="158">
        <v>161</v>
      </c>
      <c r="AO42" s="158">
        <v>164</v>
      </c>
      <c r="AP42" s="158">
        <v>168.30699999999999</v>
      </c>
      <c r="AQ42" s="158">
        <v>50.746000000000002</v>
      </c>
      <c r="AR42" s="158">
        <v>26.87</v>
      </c>
      <c r="AS42" s="158">
        <v>30.309000000000001</v>
      </c>
      <c r="AT42" s="158">
        <v>33.664999999999999</v>
      </c>
      <c r="AU42" s="158">
        <v>30.951000000000001</v>
      </c>
      <c r="AV42" s="158">
        <v>31.5</v>
      </c>
      <c r="AW42" s="158">
        <v>33</v>
      </c>
      <c r="AX42" s="158">
        <v>27</v>
      </c>
      <c r="AY42" s="158">
        <v>28.556999999999999</v>
      </c>
      <c r="AZ42" s="158">
        <v>32.725000000000001</v>
      </c>
      <c r="BA42" s="158">
        <v>35.762999999999998</v>
      </c>
      <c r="BB42" s="158">
        <v>38.264000000000003</v>
      </c>
      <c r="BC42" s="158">
        <v>38.268000000000001</v>
      </c>
      <c r="BD42" s="158">
        <v>44.713000000000001</v>
      </c>
      <c r="BE42" s="158">
        <v>55.794706500000004</v>
      </c>
      <c r="BF42" s="158">
        <v>68.735896129999986</v>
      </c>
      <c r="BG42" s="158">
        <v>127.61983736719999</v>
      </c>
      <c r="BH42" s="158">
        <v>149.76499999999999</v>
      </c>
      <c r="BI42" s="158">
        <v>163.62538309999999</v>
      </c>
      <c r="BJ42" s="158">
        <v>175.38975154999997</v>
      </c>
      <c r="BK42" s="158">
        <v>246.68661228606564</v>
      </c>
      <c r="BL42" s="158">
        <v>320.89652102000002</v>
      </c>
      <c r="BM42" s="158">
        <v>344.51753750999995</v>
      </c>
      <c r="BN42" s="158">
        <v>343.25488572749998</v>
      </c>
      <c r="BO42" s="158">
        <v>365.53661895000005</v>
      </c>
      <c r="BP42" s="158">
        <v>395.77258469999998</v>
      </c>
      <c r="BQ42" s="158">
        <v>399.99203899000008</v>
      </c>
      <c r="BR42" s="158">
        <v>416.55604172</v>
      </c>
      <c r="BS42" s="158">
        <v>440.94097081999979</v>
      </c>
      <c r="BT42" s="158">
        <v>436.45777384000002</v>
      </c>
      <c r="BU42" s="158">
        <v>427.42290979000001</v>
      </c>
      <c r="BV42" s="158">
        <v>427.6445236400001</v>
      </c>
      <c r="BW42" s="158">
        <v>419.32425564000005</v>
      </c>
      <c r="BX42" s="158">
        <v>383.74534449999982</v>
      </c>
      <c r="BY42" s="158">
        <v>362.39539741000004</v>
      </c>
      <c r="BZ42" s="158">
        <v>389.60320293000024</v>
      </c>
      <c r="CA42" s="158">
        <v>412.19739949000007</v>
      </c>
      <c r="CB42" s="158">
        <v>409.74295831516156</v>
      </c>
      <c r="CC42" s="158">
        <v>426.18350522961435</v>
      </c>
      <c r="CD42" s="158">
        <v>444.32869443861335</v>
      </c>
      <c r="CE42" s="158">
        <v>467.64549834891272</v>
      </c>
      <c r="CF42" s="158">
        <v>482.65544386147161</v>
      </c>
      <c r="CG42" s="159">
        <v>500.67342448914735</v>
      </c>
    </row>
    <row r="43" spans="1:85" x14ac:dyDescent="0.35">
      <c r="A43" s="156"/>
      <c r="B43" s="42" t="s">
        <v>388</v>
      </c>
      <c r="C43" s="157" t="s">
        <v>357</v>
      </c>
      <c r="D43" s="158">
        <v>0</v>
      </c>
      <c r="E43" s="158">
        <v>0</v>
      </c>
      <c r="F43" s="158">
        <v>0</v>
      </c>
      <c r="G43" s="158">
        <v>0</v>
      </c>
      <c r="H43" s="158">
        <v>0</v>
      </c>
      <c r="I43" s="158">
        <v>0</v>
      </c>
      <c r="J43" s="158">
        <v>0</v>
      </c>
      <c r="K43" s="158">
        <v>0</v>
      </c>
      <c r="L43" s="158">
        <v>0</v>
      </c>
      <c r="M43" s="158">
        <v>0</v>
      </c>
      <c r="N43" s="158">
        <v>0</v>
      </c>
      <c r="O43" s="158">
        <v>0</v>
      </c>
      <c r="P43" s="158">
        <v>0</v>
      </c>
      <c r="Q43" s="158">
        <v>0</v>
      </c>
      <c r="R43" s="158">
        <v>0</v>
      </c>
      <c r="S43" s="158">
        <v>0</v>
      </c>
      <c r="T43" s="158">
        <v>0</v>
      </c>
      <c r="U43" s="158">
        <v>0</v>
      </c>
      <c r="V43" s="158">
        <v>0</v>
      </c>
      <c r="W43" s="158">
        <v>0</v>
      </c>
      <c r="X43" s="158">
        <v>0</v>
      </c>
      <c r="Y43" s="158">
        <v>0</v>
      </c>
      <c r="Z43" s="158">
        <v>0</v>
      </c>
      <c r="AA43" s="158">
        <v>0</v>
      </c>
      <c r="AB43" s="158">
        <v>0</v>
      </c>
      <c r="AC43" s="158">
        <v>0</v>
      </c>
      <c r="AD43" s="158">
        <v>0</v>
      </c>
      <c r="AE43" s="158">
        <v>0</v>
      </c>
      <c r="AF43" s="158">
        <v>0</v>
      </c>
      <c r="AG43" s="158">
        <v>0</v>
      </c>
      <c r="AH43" s="158">
        <v>16</v>
      </c>
      <c r="AI43" s="158">
        <v>16</v>
      </c>
      <c r="AJ43" s="158">
        <v>16</v>
      </c>
      <c r="AK43" s="158">
        <v>16</v>
      </c>
      <c r="AL43" s="158">
        <v>16</v>
      </c>
      <c r="AM43" s="158">
        <v>17</v>
      </c>
      <c r="AN43" s="158">
        <v>18</v>
      </c>
      <c r="AO43" s="158">
        <v>17</v>
      </c>
      <c r="AP43" s="158">
        <v>14</v>
      </c>
      <c r="AQ43" s="158">
        <v>0.434</v>
      </c>
      <c r="AR43" s="158">
        <v>0</v>
      </c>
      <c r="AS43" s="158">
        <v>0</v>
      </c>
      <c r="AT43" s="158">
        <v>0</v>
      </c>
      <c r="AU43" s="158">
        <v>0</v>
      </c>
      <c r="AV43" s="158">
        <v>0</v>
      </c>
      <c r="AW43" s="158">
        <v>0</v>
      </c>
      <c r="AX43" s="158">
        <v>0</v>
      </c>
      <c r="AY43" s="158">
        <v>0</v>
      </c>
      <c r="AZ43" s="158">
        <v>0</v>
      </c>
      <c r="BA43" s="158">
        <v>0</v>
      </c>
      <c r="BB43" s="158">
        <v>0</v>
      </c>
      <c r="BC43" s="158">
        <v>0</v>
      </c>
      <c r="BD43" s="158">
        <v>0</v>
      </c>
      <c r="BE43" s="158">
        <v>0</v>
      </c>
      <c r="BF43" s="158">
        <v>0</v>
      </c>
      <c r="BG43" s="158">
        <v>0</v>
      </c>
      <c r="BH43" s="158">
        <v>0</v>
      </c>
      <c r="BI43" s="158">
        <v>0</v>
      </c>
      <c r="BJ43" s="158">
        <v>0</v>
      </c>
      <c r="BK43" s="158">
        <v>0</v>
      </c>
      <c r="BL43" s="158">
        <v>0</v>
      </c>
      <c r="BM43" s="158">
        <v>0</v>
      </c>
      <c r="BN43" s="158">
        <v>0</v>
      </c>
      <c r="BO43" s="158"/>
      <c r="BP43" s="158"/>
      <c r="BQ43" s="158"/>
      <c r="BR43" s="158"/>
      <c r="BS43" s="158"/>
      <c r="BT43" s="158"/>
      <c r="BU43" s="158"/>
      <c r="BV43" s="158"/>
      <c r="BW43" s="158"/>
      <c r="BX43" s="158"/>
      <c r="BY43" s="158"/>
      <c r="BZ43" s="158"/>
      <c r="CA43" s="158"/>
      <c r="CB43" s="158"/>
      <c r="CC43" s="158"/>
      <c r="CD43" s="158"/>
      <c r="CE43" s="158"/>
      <c r="CF43" s="158"/>
      <c r="CG43" s="159"/>
    </row>
    <row r="44" spans="1:85" x14ac:dyDescent="0.35">
      <c r="A44" s="162"/>
      <c r="B44" s="42" t="s">
        <v>389</v>
      </c>
      <c r="C44" s="157" t="s">
        <v>354</v>
      </c>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f>'Industrial injuries benefits'!BL15</f>
        <v>5.5109329999999996</v>
      </c>
      <c r="BM44" s="158">
        <f>'Industrial injuries benefits'!BM15</f>
        <v>7.0408049999999998</v>
      </c>
      <c r="BN44" s="158">
        <f>'Industrial injuries benefits'!BN15</f>
        <v>9.2482140000000008</v>
      </c>
      <c r="BO44" s="158">
        <f>'Industrial injuries benefits'!BO15</f>
        <v>9.5133209999999995</v>
      </c>
      <c r="BP44" s="158">
        <f>'Industrial injuries benefits'!BP15</f>
        <v>9.4075343484310903</v>
      </c>
      <c r="BQ44" s="158">
        <f>'Industrial injuries benefits'!BQ15</f>
        <v>9.2168086836232543</v>
      </c>
      <c r="BR44" s="158">
        <f>'Industrial injuries benefits'!BR15</f>
        <v>37.532187830000005</v>
      </c>
      <c r="BS44" s="158">
        <f>'Industrial injuries benefits'!BS15</f>
        <v>43.794516459999997</v>
      </c>
      <c r="BT44" s="158">
        <f>'Industrial injuries benefits'!BT15</f>
        <v>41.280517799999998</v>
      </c>
      <c r="BU44" s="158">
        <f>'Industrial injuries benefits'!BU15</f>
        <v>48.629247100000001</v>
      </c>
      <c r="BV44" s="158">
        <f>'Industrial injuries benefits'!BV15</f>
        <v>41.032349681177138</v>
      </c>
      <c r="BW44" s="158">
        <f>'Industrial injuries benefits'!BW15</f>
        <v>43.885255000000001</v>
      </c>
      <c r="BX44" s="158">
        <f>'Industrial injuries benefits'!BX15</f>
        <v>41.886665799999996</v>
      </c>
      <c r="BY44" s="158">
        <f>'Industrial injuries benefits'!BY15</f>
        <v>41.936323200000004</v>
      </c>
      <c r="BZ44" s="158">
        <f>'Industrial injuries benefits'!BZ15</f>
        <v>42.326642399999997</v>
      </c>
      <c r="CA44" s="158">
        <f>'Industrial injuries benefits'!CA15</f>
        <v>42.899118999999999</v>
      </c>
      <c r="CB44" s="158">
        <f>'Industrial injuries benefits'!CB15</f>
        <v>46.66154855111364</v>
      </c>
      <c r="CC44" s="158">
        <f>'Industrial injuries benefits'!CC15</f>
        <v>44.898231326238118</v>
      </c>
      <c r="CD44" s="158">
        <f>'Industrial injuries benefits'!CD15</f>
        <v>44.778992380825599</v>
      </c>
      <c r="CE44" s="158">
        <f>'Industrial injuries benefits'!CE15</f>
        <v>44.57353608105533</v>
      </c>
      <c r="CF44" s="158">
        <f>'Industrial injuries benefits'!CF15</f>
        <v>44.327406904468113</v>
      </c>
      <c r="CG44" s="159">
        <f>'Industrial injuries benefits'!CG15</f>
        <v>44.30657569143613</v>
      </c>
    </row>
    <row r="45" spans="1:85" x14ac:dyDescent="0.35">
      <c r="A45" s="156"/>
      <c r="B45" s="42" t="s">
        <v>390</v>
      </c>
      <c r="C45" s="157" t="s">
        <v>354</v>
      </c>
      <c r="D45" s="158">
        <v>0</v>
      </c>
      <c r="E45" s="158">
        <v>0</v>
      </c>
      <c r="F45" s="158">
        <v>0</v>
      </c>
      <c r="G45" s="158">
        <v>0</v>
      </c>
      <c r="H45" s="158">
        <v>0</v>
      </c>
      <c r="I45" s="158">
        <v>0</v>
      </c>
      <c r="J45" s="158">
        <v>0</v>
      </c>
      <c r="K45" s="158">
        <v>0</v>
      </c>
      <c r="L45" s="158">
        <v>0</v>
      </c>
      <c r="M45" s="158">
        <v>0</v>
      </c>
      <c r="N45" s="158">
        <v>0</v>
      </c>
      <c r="O45" s="158">
        <v>0</v>
      </c>
      <c r="P45" s="158">
        <v>0</v>
      </c>
      <c r="Q45" s="158">
        <v>0</v>
      </c>
      <c r="R45" s="158">
        <v>0</v>
      </c>
      <c r="S45" s="158">
        <v>0</v>
      </c>
      <c r="T45" s="158">
        <v>0</v>
      </c>
      <c r="U45" s="158">
        <v>0</v>
      </c>
      <c r="V45" s="158">
        <v>0</v>
      </c>
      <c r="W45" s="158">
        <v>0</v>
      </c>
      <c r="X45" s="158">
        <v>0</v>
      </c>
      <c r="Y45" s="158">
        <v>0</v>
      </c>
      <c r="Z45" s="158">
        <v>0</v>
      </c>
      <c r="AA45" s="158">
        <v>0</v>
      </c>
      <c r="AB45" s="158">
        <v>0</v>
      </c>
      <c r="AC45" s="158">
        <v>0</v>
      </c>
      <c r="AD45" s="158">
        <v>0</v>
      </c>
      <c r="AE45" s="158">
        <v>0.2</v>
      </c>
      <c r="AF45" s="158">
        <v>8.1999999999999993</v>
      </c>
      <c r="AG45" s="158">
        <v>19.8</v>
      </c>
      <c r="AH45" s="158">
        <v>47</v>
      </c>
      <c r="AI45" s="158">
        <v>79</v>
      </c>
      <c r="AJ45" s="158">
        <v>125</v>
      </c>
      <c r="AK45" s="158">
        <v>173</v>
      </c>
      <c r="AL45" s="158">
        <v>236</v>
      </c>
      <c r="AM45" s="158">
        <v>304</v>
      </c>
      <c r="AN45" s="158">
        <v>356</v>
      </c>
      <c r="AO45" s="158">
        <v>422</v>
      </c>
      <c r="AP45" s="158">
        <v>514</v>
      </c>
      <c r="AQ45" s="158">
        <v>596.22199999999998</v>
      </c>
      <c r="AR45" s="158">
        <v>675.34</v>
      </c>
      <c r="AS45" s="158">
        <v>769.49900000000002</v>
      </c>
      <c r="AT45" s="158">
        <v>883.25800000000004</v>
      </c>
      <c r="AU45" s="158">
        <v>1061.8779999999999</v>
      </c>
      <c r="AV45" s="158">
        <v>68.302000000000007</v>
      </c>
      <c r="AW45" s="158">
        <v>0</v>
      </c>
      <c r="AX45" s="158">
        <v>0</v>
      </c>
      <c r="AY45" s="158">
        <v>0</v>
      </c>
      <c r="AZ45" s="158">
        <v>0</v>
      </c>
      <c r="BA45" s="158">
        <v>0</v>
      </c>
      <c r="BB45" s="158">
        <v>0</v>
      </c>
      <c r="BC45" s="158">
        <v>0</v>
      </c>
      <c r="BD45" s="158">
        <v>0</v>
      </c>
      <c r="BE45" s="158">
        <v>0</v>
      </c>
      <c r="BF45" s="158">
        <v>0</v>
      </c>
      <c r="BG45" s="158">
        <v>0</v>
      </c>
      <c r="BH45" s="158">
        <v>0</v>
      </c>
      <c r="BI45" s="158">
        <v>0</v>
      </c>
      <c r="BJ45" s="158">
        <v>0</v>
      </c>
      <c r="BK45" s="158">
        <v>0</v>
      </c>
      <c r="BL45" s="158">
        <v>0</v>
      </c>
      <c r="BM45" s="158">
        <v>0</v>
      </c>
      <c r="BN45" s="158">
        <v>0</v>
      </c>
      <c r="BO45" s="158">
        <v>0</v>
      </c>
      <c r="BP45" s="158">
        <v>0</v>
      </c>
      <c r="BQ45" s="158">
        <v>0</v>
      </c>
      <c r="BR45" s="158">
        <v>0</v>
      </c>
      <c r="BS45" s="158">
        <v>0</v>
      </c>
      <c r="BT45" s="158">
        <v>0</v>
      </c>
      <c r="BU45" s="158">
        <v>0</v>
      </c>
      <c r="BV45" s="158">
        <v>0</v>
      </c>
      <c r="BW45" s="158">
        <v>0</v>
      </c>
      <c r="BX45" s="158">
        <v>0</v>
      </c>
      <c r="BY45" s="158">
        <v>0</v>
      </c>
      <c r="BZ45" s="158">
        <v>0</v>
      </c>
      <c r="CA45" s="158">
        <v>0</v>
      </c>
      <c r="CB45" s="158">
        <v>0</v>
      </c>
      <c r="CC45" s="158">
        <v>0</v>
      </c>
      <c r="CD45" s="158">
        <v>0</v>
      </c>
      <c r="CE45" s="158">
        <v>0</v>
      </c>
      <c r="CF45" s="158">
        <v>0</v>
      </c>
      <c r="CG45" s="159">
        <v>0</v>
      </c>
    </row>
    <row r="46" spans="1:85" x14ac:dyDescent="0.35">
      <c r="A46" s="162"/>
      <c r="B46" s="42" t="s">
        <v>391</v>
      </c>
      <c r="C46" s="157" t="s">
        <v>354</v>
      </c>
      <c r="D46" s="158">
        <v>0</v>
      </c>
      <c r="E46" s="158">
        <v>0</v>
      </c>
      <c r="F46" s="158">
        <v>0</v>
      </c>
      <c r="G46" s="158">
        <v>0</v>
      </c>
      <c r="H46" s="158">
        <v>0</v>
      </c>
      <c r="I46" s="158">
        <v>0</v>
      </c>
      <c r="J46" s="158">
        <v>0</v>
      </c>
      <c r="K46" s="158">
        <v>0</v>
      </c>
      <c r="L46" s="158">
        <v>0</v>
      </c>
      <c r="M46" s="158">
        <v>0</v>
      </c>
      <c r="N46" s="158">
        <v>0</v>
      </c>
      <c r="O46" s="158">
        <v>0</v>
      </c>
      <c r="P46" s="158">
        <v>0</v>
      </c>
      <c r="Q46" s="158">
        <v>0</v>
      </c>
      <c r="R46" s="158">
        <v>0</v>
      </c>
      <c r="S46" s="158">
        <v>0</v>
      </c>
      <c r="T46" s="158">
        <v>0</v>
      </c>
      <c r="U46" s="158">
        <v>0</v>
      </c>
      <c r="V46" s="158">
        <v>0</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58">
        <v>0</v>
      </c>
      <c r="AM46" s="158">
        <v>0</v>
      </c>
      <c r="AN46" s="158">
        <v>0</v>
      </c>
      <c r="AO46" s="158">
        <v>0</v>
      </c>
      <c r="AP46" s="158">
        <v>0</v>
      </c>
      <c r="AQ46" s="158">
        <v>0</v>
      </c>
      <c r="AR46" s="158">
        <v>0</v>
      </c>
      <c r="AS46" s="158">
        <v>0</v>
      </c>
      <c r="AT46" s="158">
        <v>0</v>
      </c>
      <c r="AU46" s="158">
        <v>0</v>
      </c>
      <c r="AV46" s="158">
        <v>0</v>
      </c>
      <c r="AW46" s="158">
        <v>0</v>
      </c>
      <c r="AX46" s="158">
        <v>0</v>
      </c>
      <c r="AY46" s="158">
        <v>0</v>
      </c>
      <c r="AZ46" s="158">
        <v>0</v>
      </c>
      <c r="BA46" s="158">
        <v>0</v>
      </c>
      <c r="BB46" s="158">
        <v>0</v>
      </c>
      <c r="BC46" s="158">
        <v>0.56699999999999995</v>
      </c>
      <c r="BD46" s="158">
        <v>42.750999999999998</v>
      </c>
      <c r="BE46" s="158">
        <v>82</v>
      </c>
      <c r="BF46" s="158">
        <v>180.13019312</v>
      </c>
      <c r="BG46" s="158">
        <v>139.34738139999999</v>
      </c>
      <c r="BH46" s="158">
        <v>87.293999999999997</v>
      </c>
      <c r="BI46" s="158">
        <v>71.74855457999999</v>
      </c>
      <c r="BJ46" s="158">
        <v>86.415832980000019</v>
      </c>
      <c r="BK46" s="158">
        <v>109.97339909</v>
      </c>
      <c r="BL46" s="158">
        <v>112.23410000000001</v>
      </c>
      <c r="BM46" s="158">
        <v>115.10395912999999</v>
      </c>
      <c r="BN46" s="158">
        <v>138.13980000000001</v>
      </c>
      <c r="BO46" s="158">
        <v>47.019696670000002</v>
      </c>
      <c r="BP46" s="158">
        <v>1.39356865</v>
      </c>
      <c r="BQ46" s="158">
        <v>0.86930000000000007</v>
      </c>
      <c r="BR46" s="158">
        <v>0.41239731999999996</v>
      </c>
      <c r="BS46" s="163">
        <v>9.3574789999999977E-2</v>
      </c>
      <c r="BT46" s="163">
        <v>2.7997579999999994E-2</v>
      </c>
      <c r="BU46" s="158">
        <v>3.2353730000000004E-2</v>
      </c>
      <c r="BV46" s="158">
        <v>0</v>
      </c>
      <c r="BW46" s="158">
        <v>0</v>
      </c>
      <c r="BX46" s="158">
        <v>0</v>
      </c>
      <c r="BY46" s="158">
        <v>0</v>
      </c>
      <c r="BZ46" s="158">
        <v>0</v>
      </c>
      <c r="CA46" s="158">
        <v>0</v>
      </c>
      <c r="CB46" s="158">
        <v>0</v>
      </c>
      <c r="CC46" s="158">
        <v>0</v>
      </c>
      <c r="CD46" s="158">
        <v>0</v>
      </c>
      <c r="CE46" s="158">
        <v>0</v>
      </c>
      <c r="CF46" s="158">
        <v>0</v>
      </c>
      <c r="CG46" s="159">
        <v>0</v>
      </c>
    </row>
    <row r="47" spans="1:85" ht="27" customHeight="1" x14ac:dyDescent="0.35">
      <c r="A47" s="162"/>
      <c r="B47" s="42" t="s">
        <v>392</v>
      </c>
      <c r="C47" s="157" t="s">
        <v>354</v>
      </c>
      <c r="D47" s="158">
        <v>0</v>
      </c>
      <c r="E47" s="158">
        <v>0</v>
      </c>
      <c r="F47" s="158">
        <v>0</v>
      </c>
      <c r="G47" s="158">
        <v>0</v>
      </c>
      <c r="H47" s="158">
        <v>0</v>
      </c>
      <c r="I47" s="158">
        <v>0</v>
      </c>
      <c r="J47" s="158">
        <v>0</v>
      </c>
      <c r="K47" s="158">
        <v>0</v>
      </c>
      <c r="L47" s="158">
        <v>0</v>
      </c>
      <c r="M47" s="158">
        <v>0</v>
      </c>
      <c r="N47" s="158">
        <v>0</v>
      </c>
      <c r="O47" s="158">
        <v>0</v>
      </c>
      <c r="P47" s="158">
        <v>0</v>
      </c>
      <c r="Q47" s="158">
        <v>0</v>
      </c>
      <c r="R47" s="158">
        <v>0</v>
      </c>
      <c r="S47" s="158">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58">
        <v>0</v>
      </c>
      <c r="AM47" s="158">
        <v>0</v>
      </c>
      <c r="AN47" s="158">
        <v>0</v>
      </c>
      <c r="AO47" s="158">
        <v>0</v>
      </c>
      <c r="AP47" s="158">
        <v>0</v>
      </c>
      <c r="AQ47" s="158">
        <v>0</v>
      </c>
      <c r="AR47" s="158">
        <v>0</v>
      </c>
      <c r="AS47" s="158">
        <v>0</v>
      </c>
      <c r="AT47" s="158">
        <v>0</v>
      </c>
      <c r="AU47" s="158">
        <v>0</v>
      </c>
      <c r="AV47" s="158">
        <v>0</v>
      </c>
      <c r="AW47" s="158">
        <v>0</v>
      </c>
      <c r="AX47" s="158">
        <v>0</v>
      </c>
      <c r="AY47" s="158">
        <v>0</v>
      </c>
      <c r="AZ47" s="158">
        <v>0</v>
      </c>
      <c r="BA47" s="158">
        <v>0</v>
      </c>
      <c r="BB47" s="158">
        <v>0</v>
      </c>
      <c r="BC47" s="158">
        <v>0</v>
      </c>
      <c r="BD47" s="158">
        <v>0</v>
      </c>
      <c r="BE47" s="158">
        <v>0</v>
      </c>
      <c r="BF47" s="158">
        <v>0</v>
      </c>
      <c r="BG47" s="158">
        <v>0</v>
      </c>
      <c r="BH47" s="158">
        <v>0</v>
      </c>
      <c r="BI47" s="158">
        <v>0</v>
      </c>
      <c r="BJ47" s="158">
        <v>0</v>
      </c>
      <c r="BK47" s="158">
        <v>0</v>
      </c>
      <c r="BL47" s="158">
        <v>0</v>
      </c>
      <c r="BM47" s="158">
        <v>0</v>
      </c>
      <c r="BN47" s="158">
        <v>0</v>
      </c>
      <c r="BO47" s="158">
        <v>5.1059946700000003</v>
      </c>
      <c r="BP47" s="158">
        <v>18.281430299999997</v>
      </c>
      <c r="BQ47" s="158">
        <v>32.793243410000002</v>
      </c>
      <c r="BR47" s="158">
        <v>31.126738449999994</v>
      </c>
      <c r="BS47" s="158">
        <v>22.156157419999996</v>
      </c>
      <c r="BT47" s="158">
        <v>20.333625230000003</v>
      </c>
      <c r="BU47" s="158">
        <v>14.29373391</v>
      </c>
      <c r="BV47" s="158">
        <v>12.715927000000001</v>
      </c>
      <c r="BW47" s="158">
        <v>13.863351</v>
      </c>
      <c r="BX47" s="158">
        <v>11.230656439999999</v>
      </c>
      <c r="BY47" s="158">
        <v>18.075481800000002</v>
      </c>
      <c r="BZ47" s="158">
        <v>5.2045121500000002</v>
      </c>
      <c r="CA47" s="158">
        <v>1.6603900000000001E-2</v>
      </c>
      <c r="CB47" s="158">
        <v>0</v>
      </c>
      <c r="CC47" s="158">
        <v>0</v>
      </c>
      <c r="CD47" s="158">
        <v>0</v>
      </c>
      <c r="CE47" s="158">
        <v>0</v>
      </c>
      <c r="CF47" s="158">
        <v>0</v>
      </c>
      <c r="CG47" s="159">
        <v>0</v>
      </c>
    </row>
    <row r="48" spans="1:85" x14ac:dyDescent="0.35">
      <c r="A48" s="156"/>
      <c r="B48" s="42" t="s">
        <v>393</v>
      </c>
      <c r="C48" s="157" t="s">
        <v>354</v>
      </c>
      <c r="D48" s="158">
        <v>0</v>
      </c>
      <c r="E48" s="158">
        <v>0</v>
      </c>
      <c r="F48" s="158">
        <v>0</v>
      </c>
      <c r="G48" s="158">
        <v>0</v>
      </c>
      <c r="H48" s="158">
        <v>0</v>
      </c>
      <c r="I48" s="158">
        <v>0</v>
      </c>
      <c r="J48" s="158">
        <v>0</v>
      </c>
      <c r="K48" s="158">
        <v>0</v>
      </c>
      <c r="L48" s="158">
        <v>0</v>
      </c>
      <c r="M48" s="158">
        <v>0</v>
      </c>
      <c r="N48" s="158">
        <v>0</v>
      </c>
      <c r="O48" s="158">
        <v>0</v>
      </c>
      <c r="P48" s="158">
        <v>0</v>
      </c>
      <c r="Q48" s="158">
        <v>0</v>
      </c>
      <c r="R48" s="158">
        <v>0</v>
      </c>
      <c r="S48" s="158">
        <v>0</v>
      </c>
      <c r="T48" s="158">
        <v>0</v>
      </c>
      <c r="U48" s="158">
        <v>0</v>
      </c>
      <c r="V48" s="158">
        <v>0</v>
      </c>
      <c r="W48" s="158">
        <v>0</v>
      </c>
      <c r="X48" s="158">
        <v>0</v>
      </c>
      <c r="Y48" s="158">
        <v>0</v>
      </c>
      <c r="Z48" s="158">
        <v>0</v>
      </c>
      <c r="AA48" s="158">
        <v>0</v>
      </c>
      <c r="AB48" s="158">
        <v>0</v>
      </c>
      <c r="AC48" s="158">
        <v>0</v>
      </c>
      <c r="AD48" s="158">
        <v>0</v>
      </c>
      <c r="AE48" s="158">
        <v>0</v>
      </c>
      <c r="AF48" s="158">
        <v>17.8</v>
      </c>
      <c r="AG48" s="158">
        <v>6</v>
      </c>
      <c r="AH48" s="158">
        <v>22</v>
      </c>
      <c r="AI48" s="158">
        <v>43</v>
      </c>
      <c r="AJ48" s="158">
        <v>61</v>
      </c>
      <c r="AK48" s="158">
        <v>76</v>
      </c>
      <c r="AL48" s="158">
        <v>91</v>
      </c>
      <c r="AM48" s="158">
        <v>107</v>
      </c>
      <c r="AN48" s="158">
        <v>120</v>
      </c>
      <c r="AO48" s="158">
        <v>134</v>
      </c>
      <c r="AP48" s="158">
        <v>148</v>
      </c>
      <c r="AQ48" s="158">
        <v>162.69300000000001</v>
      </c>
      <c r="AR48" s="158">
        <v>179.143</v>
      </c>
      <c r="AS48" s="158">
        <v>199.464</v>
      </c>
      <c r="AT48" s="158">
        <v>228.85900000000001</v>
      </c>
      <c r="AU48" s="158">
        <v>248.62757479708401</v>
      </c>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64"/>
      <c r="BT48" s="164"/>
      <c r="BU48" s="158"/>
      <c r="BV48" s="158"/>
      <c r="BW48" s="158"/>
      <c r="BX48" s="158"/>
      <c r="BY48" s="158"/>
      <c r="BZ48" s="158"/>
      <c r="CA48" s="158"/>
      <c r="CB48" s="158"/>
      <c r="CC48" s="158"/>
      <c r="CD48" s="158"/>
      <c r="CE48" s="158"/>
      <c r="CF48" s="158"/>
      <c r="CG48" s="159"/>
    </row>
    <row r="49" spans="1:85" x14ac:dyDescent="0.35">
      <c r="A49" s="156"/>
      <c r="B49" s="42" t="s">
        <v>394</v>
      </c>
      <c r="C49" s="157" t="s">
        <v>354</v>
      </c>
      <c r="D49" s="158">
        <v>0</v>
      </c>
      <c r="E49" s="158">
        <v>0</v>
      </c>
      <c r="F49" s="158">
        <v>0</v>
      </c>
      <c r="G49" s="158">
        <v>0</v>
      </c>
      <c r="H49" s="158">
        <v>0</v>
      </c>
      <c r="I49" s="158">
        <v>0</v>
      </c>
      <c r="J49" s="158">
        <v>0</v>
      </c>
      <c r="K49" s="158">
        <v>0</v>
      </c>
      <c r="L49" s="158">
        <v>0</v>
      </c>
      <c r="M49" s="158">
        <v>0</v>
      </c>
      <c r="N49" s="158">
        <v>0</v>
      </c>
      <c r="O49" s="158">
        <v>0</v>
      </c>
      <c r="P49" s="158">
        <v>0</v>
      </c>
      <c r="Q49" s="158">
        <v>0</v>
      </c>
      <c r="R49" s="158">
        <v>0</v>
      </c>
      <c r="S49" s="158">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58">
        <v>0</v>
      </c>
      <c r="AM49" s="158">
        <v>0</v>
      </c>
      <c r="AN49" s="158">
        <v>0</v>
      </c>
      <c r="AO49" s="158">
        <v>0</v>
      </c>
      <c r="AP49" s="158">
        <v>0</v>
      </c>
      <c r="AQ49" s="158">
        <v>0</v>
      </c>
      <c r="AR49" s="158">
        <v>0</v>
      </c>
      <c r="AS49" s="158">
        <v>0</v>
      </c>
      <c r="AT49" s="158">
        <v>0</v>
      </c>
      <c r="AU49" s="158">
        <v>0</v>
      </c>
      <c r="AV49" s="158">
        <v>0</v>
      </c>
      <c r="AW49" s="158">
        <v>0</v>
      </c>
      <c r="AX49" s="158">
        <v>0</v>
      </c>
      <c r="AY49" s="158">
        <v>0</v>
      </c>
      <c r="AZ49" s="158">
        <v>0</v>
      </c>
      <c r="BA49" s="158">
        <v>0</v>
      </c>
      <c r="BB49" s="158">
        <v>0</v>
      </c>
      <c r="BC49" s="158">
        <v>0</v>
      </c>
      <c r="BD49" s="158">
        <v>0</v>
      </c>
      <c r="BE49" s="158">
        <v>0</v>
      </c>
      <c r="BF49" s="158">
        <v>0</v>
      </c>
      <c r="BG49" s="158">
        <v>0</v>
      </c>
      <c r="BH49" s="158">
        <v>0</v>
      </c>
      <c r="BI49" s="158">
        <v>878.05845391999992</v>
      </c>
      <c r="BJ49" s="158">
        <v>0</v>
      </c>
      <c r="BK49" s="158">
        <v>0</v>
      </c>
      <c r="BL49" s="158">
        <v>0</v>
      </c>
      <c r="BM49" s="158">
        <v>0</v>
      </c>
      <c r="BN49" s="158">
        <v>0</v>
      </c>
      <c r="BO49" s="158">
        <v>0</v>
      </c>
      <c r="BP49" s="158">
        <v>0</v>
      </c>
      <c r="BQ49" s="158">
        <v>0</v>
      </c>
      <c r="BR49" s="158">
        <v>0</v>
      </c>
      <c r="BS49" s="163">
        <v>0</v>
      </c>
      <c r="BT49" s="163">
        <v>0</v>
      </c>
      <c r="BU49" s="158">
        <v>0</v>
      </c>
      <c r="BV49" s="158">
        <v>0</v>
      </c>
      <c r="BW49" s="158">
        <v>0</v>
      </c>
      <c r="BX49" s="158">
        <v>0</v>
      </c>
      <c r="BY49" s="158">
        <v>0</v>
      </c>
      <c r="BZ49" s="158">
        <v>0</v>
      </c>
      <c r="CA49" s="158">
        <v>0</v>
      </c>
      <c r="CB49" s="158">
        <v>0</v>
      </c>
      <c r="CC49" s="158">
        <v>0</v>
      </c>
      <c r="CD49" s="158">
        <v>0</v>
      </c>
      <c r="CE49" s="158">
        <v>0</v>
      </c>
      <c r="CF49" s="158">
        <v>0</v>
      </c>
      <c r="CG49" s="159">
        <v>0</v>
      </c>
    </row>
    <row r="50" spans="1:85" x14ac:dyDescent="0.35">
      <c r="A50" s="156"/>
      <c r="B50" s="42" t="s">
        <v>395</v>
      </c>
      <c r="C50" s="157" t="s">
        <v>354</v>
      </c>
      <c r="D50" s="158">
        <v>0</v>
      </c>
      <c r="E50" s="158">
        <v>0</v>
      </c>
      <c r="F50" s="158">
        <v>0</v>
      </c>
      <c r="G50" s="158">
        <v>0</v>
      </c>
      <c r="H50" s="158">
        <v>0</v>
      </c>
      <c r="I50" s="158">
        <v>0</v>
      </c>
      <c r="J50" s="158">
        <v>0</v>
      </c>
      <c r="K50" s="158">
        <v>0</v>
      </c>
      <c r="L50" s="158">
        <v>0</v>
      </c>
      <c r="M50" s="158">
        <v>0</v>
      </c>
      <c r="N50" s="158">
        <v>0</v>
      </c>
      <c r="O50" s="158">
        <v>0</v>
      </c>
      <c r="P50" s="158">
        <v>0</v>
      </c>
      <c r="Q50" s="158">
        <v>0</v>
      </c>
      <c r="R50" s="158">
        <v>0</v>
      </c>
      <c r="S50" s="158">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58">
        <v>0</v>
      </c>
      <c r="AM50" s="158">
        <v>0</v>
      </c>
      <c r="AN50" s="158">
        <v>0</v>
      </c>
      <c r="AO50" s="158">
        <v>0</v>
      </c>
      <c r="AP50" s="158">
        <v>0</v>
      </c>
      <c r="AQ50" s="158">
        <v>0</v>
      </c>
      <c r="AR50" s="158">
        <v>0</v>
      </c>
      <c r="AS50" s="158">
        <v>0</v>
      </c>
      <c r="AT50" s="158">
        <v>0</v>
      </c>
      <c r="AU50" s="158">
        <v>0</v>
      </c>
      <c r="AV50" s="158">
        <v>0</v>
      </c>
      <c r="AW50" s="158">
        <v>0</v>
      </c>
      <c r="AX50" s="158">
        <v>0</v>
      </c>
      <c r="AY50" s="158">
        <v>0</v>
      </c>
      <c r="AZ50" s="158">
        <v>0</v>
      </c>
      <c r="BA50" s="158">
        <v>0</v>
      </c>
      <c r="BB50" s="158">
        <v>0</v>
      </c>
      <c r="BC50" s="158">
        <v>0</v>
      </c>
      <c r="BD50" s="158">
        <v>0</v>
      </c>
      <c r="BE50" s="158">
        <v>0</v>
      </c>
      <c r="BF50" s="158">
        <v>0</v>
      </c>
      <c r="BG50" s="158">
        <v>0</v>
      </c>
      <c r="BH50" s="158">
        <v>512.54700000000003</v>
      </c>
      <c r="BI50" s="158">
        <v>253.96029677999999</v>
      </c>
      <c r="BJ50" s="158">
        <v>0</v>
      </c>
      <c r="BK50" s="158">
        <v>0</v>
      </c>
      <c r="BL50" s="158">
        <v>0</v>
      </c>
      <c r="BM50" s="158">
        <v>0</v>
      </c>
      <c r="BN50" s="158">
        <v>0</v>
      </c>
      <c r="BO50" s="158">
        <v>0</v>
      </c>
      <c r="BP50" s="158">
        <v>0</v>
      </c>
      <c r="BQ50" s="158">
        <v>0</v>
      </c>
      <c r="BR50" s="158">
        <v>0</v>
      </c>
      <c r="BS50" s="163">
        <v>0</v>
      </c>
      <c r="BT50" s="163">
        <v>0</v>
      </c>
      <c r="BU50" s="158">
        <v>0</v>
      </c>
      <c r="BV50" s="158">
        <v>0</v>
      </c>
      <c r="BW50" s="158">
        <v>0</v>
      </c>
      <c r="BX50" s="158">
        <v>0</v>
      </c>
      <c r="BY50" s="158">
        <v>0</v>
      </c>
      <c r="BZ50" s="158">
        <v>0</v>
      </c>
      <c r="CA50" s="158">
        <v>0</v>
      </c>
      <c r="CB50" s="158">
        <v>0</v>
      </c>
      <c r="CC50" s="158">
        <v>0</v>
      </c>
      <c r="CD50" s="158">
        <v>0</v>
      </c>
      <c r="CE50" s="158">
        <v>0</v>
      </c>
      <c r="CF50" s="158">
        <v>0</v>
      </c>
      <c r="CG50" s="159">
        <v>0</v>
      </c>
    </row>
    <row r="51" spans="1:85" x14ac:dyDescent="0.35">
      <c r="A51" s="156"/>
      <c r="B51" s="42" t="s">
        <v>396</v>
      </c>
      <c r="C51" s="157" t="s">
        <v>354</v>
      </c>
      <c r="D51" s="158">
        <v>0</v>
      </c>
      <c r="E51" s="158">
        <v>0</v>
      </c>
      <c r="F51" s="158">
        <v>0</v>
      </c>
      <c r="G51" s="158">
        <v>0</v>
      </c>
      <c r="H51" s="158">
        <v>0</v>
      </c>
      <c r="I51" s="158">
        <v>0</v>
      </c>
      <c r="J51" s="158">
        <v>0</v>
      </c>
      <c r="K51" s="158">
        <v>0</v>
      </c>
      <c r="L51" s="158">
        <v>0</v>
      </c>
      <c r="M51" s="158">
        <v>0</v>
      </c>
      <c r="N51" s="158">
        <v>0</v>
      </c>
      <c r="O51" s="158">
        <v>0</v>
      </c>
      <c r="P51" s="158">
        <v>0</v>
      </c>
      <c r="Q51" s="158">
        <v>0</v>
      </c>
      <c r="R51" s="158">
        <v>0</v>
      </c>
      <c r="S51" s="158">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58">
        <v>0</v>
      </c>
      <c r="AM51" s="158">
        <v>0</v>
      </c>
      <c r="AN51" s="158">
        <v>0</v>
      </c>
      <c r="AO51" s="158">
        <v>0</v>
      </c>
      <c r="AP51" s="158">
        <v>0</v>
      </c>
      <c r="AQ51" s="158">
        <v>0</v>
      </c>
      <c r="AR51" s="158">
        <v>0</v>
      </c>
      <c r="AS51" s="158">
        <v>0</v>
      </c>
      <c r="AT51" s="158">
        <v>0</v>
      </c>
      <c r="AU51" s="158">
        <v>0</v>
      </c>
      <c r="AV51" s="158">
        <v>0</v>
      </c>
      <c r="AW51" s="158">
        <v>0</v>
      </c>
      <c r="AX51" s="158">
        <v>0</v>
      </c>
      <c r="AY51" s="158">
        <v>0</v>
      </c>
      <c r="AZ51" s="158">
        <v>0</v>
      </c>
      <c r="BA51" s="158">
        <v>0</v>
      </c>
      <c r="BB51" s="158">
        <v>0</v>
      </c>
      <c r="BC51" s="158">
        <v>0</v>
      </c>
      <c r="BD51" s="158">
        <v>305.50299999999999</v>
      </c>
      <c r="BE51" s="158">
        <v>364.963506</v>
      </c>
      <c r="BF51" s="158">
        <v>374.49799999999999</v>
      </c>
      <c r="BG51" s="158">
        <v>411.85500000000002</v>
      </c>
      <c r="BH51" s="158">
        <v>435.49299999999999</v>
      </c>
      <c r="BI51" s="158">
        <v>460.57299999999998</v>
      </c>
      <c r="BJ51" s="158">
        <v>487.84199999999998</v>
      </c>
      <c r="BK51" s="158">
        <v>509.73661300000003</v>
      </c>
      <c r="BL51" s="158">
        <v>527.65851588422947</v>
      </c>
      <c r="BM51" s="158">
        <v>548.84926471978326</v>
      </c>
      <c r="BN51" s="158">
        <v>578.13293398888891</v>
      </c>
      <c r="BO51" s="158">
        <v>587.18538852998768</v>
      </c>
      <c r="BP51" s="158">
        <v>595.99799999999993</v>
      </c>
      <c r="BQ51" s="158">
        <v>606.39532681999992</v>
      </c>
      <c r="BR51" s="158">
        <v>611.93929700000001</v>
      </c>
      <c r="BS51" s="158">
        <v>621.7497810999995</v>
      </c>
      <c r="BT51" s="158">
        <v>627.55100000000004</v>
      </c>
      <c r="BU51" s="158">
        <v>654.75289959999998</v>
      </c>
      <c r="BV51" s="158">
        <v>468</v>
      </c>
      <c r="BW51" s="158">
        <v>253.047256</v>
      </c>
      <c r="BX51" s="158">
        <v>0</v>
      </c>
      <c r="BY51" s="158">
        <v>0</v>
      </c>
      <c r="BZ51" s="158">
        <v>0</v>
      </c>
      <c r="CA51" s="158">
        <v>0</v>
      </c>
      <c r="CB51" s="165">
        <v>0</v>
      </c>
      <c r="CC51" s="158">
        <v>0</v>
      </c>
      <c r="CD51" s="158">
        <v>0</v>
      </c>
      <c r="CE51" s="158">
        <v>0</v>
      </c>
      <c r="CF51" s="158">
        <v>0</v>
      </c>
      <c r="CG51" s="159">
        <v>0</v>
      </c>
    </row>
    <row r="52" spans="1:85" ht="27" customHeight="1" x14ac:dyDescent="0.35">
      <c r="A52" s="156"/>
      <c r="B52" s="42" t="s">
        <v>33</v>
      </c>
      <c r="C52" s="157" t="s">
        <v>363</v>
      </c>
      <c r="D52" s="158">
        <v>0</v>
      </c>
      <c r="E52" s="158">
        <v>0</v>
      </c>
      <c r="F52" s="158">
        <v>0</v>
      </c>
      <c r="G52" s="158">
        <v>0</v>
      </c>
      <c r="H52" s="158">
        <v>0</v>
      </c>
      <c r="I52" s="158">
        <v>0</v>
      </c>
      <c r="J52" s="158">
        <v>0</v>
      </c>
      <c r="K52" s="158">
        <v>0</v>
      </c>
      <c r="L52" s="158">
        <v>0</v>
      </c>
      <c r="M52" s="158">
        <v>0</v>
      </c>
      <c r="N52" s="158">
        <v>0</v>
      </c>
      <c r="O52" s="158">
        <v>0</v>
      </c>
      <c r="P52" s="158">
        <v>0</v>
      </c>
      <c r="Q52" s="158">
        <v>0</v>
      </c>
      <c r="R52" s="158">
        <v>0</v>
      </c>
      <c r="S52" s="158">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58">
        <v>0</v>
      </c>
      <c r="AM52" s="158">
        <v>0</v>
      </c>
      <c r="AN52" s="158">
        <v>0</v>
      </c>
      <c r="AO52" s="158">
        <v>0</v>
      </c>
      <c r="AP52" s="158">
        <v>0</v>
      </c>
      <c r="AQ52" s="158">
        <v>0</v>
      </c>
      <c r="AR52" s="158">
        <v>0</v>
      </c>
      <c r="AS52" s="158">
        <v>0</v>
      </c>
      <c r="AT52" s="158">
        <v>0</v>
      </c>
      <c r="AU52" s="158">
        <v>0</v>
      </c>
      <c r="AV52" s="158">
        <v>0</v>
      </c>
      <c r="AW52" s="158">
        <v>0</v>
      </c>
      <c r="AX52" s="158">
        <v>0</v>
      </c>
      <c r="AY52" s="158">
        <v>0</v>
      </c>
      <c r="AZ52" s="158">
        <v>0</v>
      </c>
      <c r="BA52" s="158">
        <v>0</v>
      </c>
      <c r="BB52" s="158">
        <v>0</v>
      </c>
      <c r="BC52" s="158">
        <v>0</v>
      </c>
      <c r="BD52" s="158">
        <v>0</v>
      </c>
      <c r="BE52" s="158">
        <v>0</v>
      </c>
      <c r="BF52" s="158">
        <v>0</v>
      </c>
      <c r="BG52" s="158">
        <v>2336.1031234350612</v>
      </c>
      <c r="BH52" s="158">
        <v>5970.616</v>
      </c>
      <c r="BI52" s="158">
        <v>6426.2752195999992</v>
      </c>
      <c r="BJ52" s="158">
        <v>6868.5436595999981</v>
      </c>
      <c r="BK52" s="158">
        <v>7367.1248207140325</v>
      </c>
      <c r="BL52" s="158">
        <v>7703.3184822999983</v>
      </c>
      <c r="BM52" s="158">
        <v>8128.8851483599992</v>
      </c>
      <c r="BN52" s="158">
        <v>8242.1568431600008</v>
      </c>
      <c r="BO52" s="158">
        <v>8052.1531093100002</v>
      </c>
      <c r="BP52" s="158">
        <v>7510.8751163199995</v>
      </c>
      <c r="BQ52" s="158">
        <v>7041.5234761999718</v>
      </c>
      <c r="BR52" s="158">
        <v>6576.0799377400017</v>
      </c>
      <c r="BS52" s="158">
        <v>6078.7060508699969</v>
      </c>
      <c r="BT52" s="158">
        <v>5665.5855551100012</v>
      </c>
      <c r="BU52" s="158">
        <v>5367.6480182400001</v>
      </c>
      <c r="BV52" s="158">
        <v>5139.8772267200002</v>
      </c>
      <c r="BW52" s="158">
        <v>5060.8868007399979</v>
      </c>
      <c r="BX52" s="158">
        <v>5071.059797515044</v>
      </c>
      <c r="BY52" s="158">
        <v>4834.2942617299987</v>
      </c>
      <c r="BZ52" s="158">
        <v>4935.3102140100018</v>
      </c>
      <c r="CA52" s="158">
        <v>5467.1379150099983</v>
      </c>
      <c r="CB52" s="158">
        <v>6025.720850791221</v>
      </c>
      <c r="CC52" s="158">
        <v>6089.2347820880523</v>
      </c>
      <c r="CD52" s="158">
        <v>6069.6138740780943</v>
      </c>
      <c r="CE52" s="158">
        <v>5816.5203872564871</v>
      </c>
      <c r="CF52" s="158">
        <v>5777.7741874928579</v>
      </c>
      <c r="CG52" s="159">
        <v>5858.7951547486146</v>
      </c>
    </row>
    <row r="53" spans="1:85" x14ac:dyDescent="0.35">
      <c r="A53" s="156"/>
      <c r="B53" s="10" t="s">
        <v>397</v>
      </c>
      <c r="C53" s="157" t="s">
        <v>354</v>
      </c>
      <c r="D53" s="158">
        <v>0</v>
      </c>
      <c r="E53" s="158">
        <v>0</v>
      </c>
      <c r="F53" s="158">
        <v>0</v>
      </c>
      <c r="G53" s="158">
        <v>0</v>
      </c>
      <c r="H53" s="158">
        <v>0</v>
      </c>
      <c r="I53" s="158">
        <v>0</v>
      </c>
      <c r="J53" s="158">
        <v>0</v>
      </c>
      <c r="K53" s="158">
        <v>0</v>
      </c>
      <c r="L53" s="158">
        <v>0</v>
      </c>
      <c r="M53" s="158">
        <v>0</v>
      </c>
      <c r="N53" s="158">
        <v>0</v>
      </c>
      <c r="O53" s="158">
        <v>0</v>
      </c>
      <c r="P53" s="158">
        <v>0</v>
      </c>
      <c r="Q53" s="158">
        <v>0</v>
      </c>
      <c r="R53" s="158">
        <v>0</v>
      </c>
      <c r="S53" s="158">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58">
        <v>0</v>
      </c>
      <c r="AM53" s="158">
        <v>0</v>
      </c>
      <c r="AN53" s="158">
        <v>0</v>
      </c>
      <c r="AO53" s="158">
        <v>0</v>
      </c>
      <c r="AP53" s="158">
        <v>0</v>
      </c>
      <c r="AQ53" s="158">
        <v>0</v>
      </c>
      <c r="AR53" s="158">
        <v>0</v>
      </c>
      <c r="AS53" s="158">
        <v>0</v>
      </c>
      <c r="AT53" s="158">
        <v>0</v>
      </c>
      <c r="AU53" s="158">
        <v>0</v>
      </c>
      <c r="AV53" s="158">
        <v>0</v>
      </c>
      <c r="AW53" s="158">
        <v>0</v>
      </c>
      <c r="AX53" s="158">
        <v>0</v>
      </c>
      <c r="AY53" s="158">
        <v>0</v>
      </c>
      <c r="AZ53" s="158">
        <v>0</v>
      </c>
      <c r="BA53" s="158">
        <v>0</v>
      </c>
      <c r="BB53" s="158">
        <v>0</v>
      </c>
      <c r="BC53" s="158">
        <v>0</v>
      </c>
      <c r="BD53" s="158">
        <v>0</v>
      </c>
      <c r="BE53" s="158">
        <v>0</v>
      </c>
      <c r="BF53" s="158">
        <v>0</v>
      </c>
      <c r="BG53" s="158">
        <v>0</v>
      </c>
      <c r="BH53" s="158">
        <v>0</v>
      </c>
      <c r="BI53" s="158">
        <v>0</v>
      </c>
      <c r="BJ53" s="158">
        <v>0</v>
      </c>
      <c r="BK53" s="158">
        <v>0</v>
      </c>
      <c r="BL53" s="158">
        <v>0</v>
      </c>
      <c r="BM53" s="158">
        <v>0</v>
      </c>
      <c r="BN53" s="158">
        <v>0</v>
      </c>
      <c r="BO53" s="158">
        <v>0</v>
      </c>
      <c r="BP53" s="158">
        <v>0</v>
      </c>
      <c r="BQ53" s="158">
        <v>160.53506744000006</v>
      </c>
      <c r="BR53" s="158">
        <v>1564.5904814800003</v>
      </c>
      <c r="BS53" s="158">
        <v>3004.5842815999995</v>
      </c>
      <c r="BT53" s="158">
        <v>5160.3790036200016</v>
      </c>
      <c r="BU53" s="158">
        <v>8637.4619246299953</v>
      </c>
      <c r="BV53" s="158">
        <v>10625.410146370003</v>
      </c>
      <c r="BW53" s="158">
        <v>12499.829984840006</v>
      </c>
      <c r="BX53" s="158">
        <v>13688.584215360004</v>
      </c>
      <c r="BY53" s="158">
        <v>15153.248603893602</v>
      </c>
      <c r="BZ53" s="158">
        <v>17620.176466190009</v>
      </c>
      <c r="CA53" s="158">
        <v>21668.789777107457</v>
      </c>
      <c r="CB53" s="158">
        <v>25875.684508922172</v>
      </c>
      <c r="CC53" s="158">
        <v>28721.179080599282</v>
      </c>
      <c r="CD53" s="158">
        <v>31520.435842030813</v>
      </c>
      <c r="CE53" s="158">
        <v>34471.692458295642</v>
      </c>
      <c r="CF53" s="158">
        <v>37436.267519519366</v>
      </c>
      <c r="CG53" s="159">
        <v>40942.06390601959</v>
      </c>
    </row>
    <row r="54" spans="1:85" x14ac:dyDescent="0.35">
      <c r="A54" s="162"/>
      <c r="B54" s="42" t="s">
        <v>398</v>
      </c>
      <c r="C54" s="157" t="s">
        <v>354</v>
      </c>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v>3.4569999999999999</v>
      </c>
      <c r="AY54" s="158">
        <v>4.1285950413223143</v>
      </c>
      <c r="AZ54" s="158">
        <v>5.4580000000000002</v>
      </c>
      <c r="BA54" s="158">
        <v>4.9669999999999996</v>
      </c>
      <c r="BB54" s="158">
        <v>8.2967250384024585</v>
      </c>
      <c r="BC54" s="158">
        <v>10.563000000000001</v>
      </c>
      <c r="BD54" s="158">
        <v>11.87267336961207</v>
      </c>
      <c r="BE54" s="158">
        <v>14.399096999999999</v>
      </c>
      <c r="BF54" s="158">
        <v>19.709695</v>
      </c>
      <c r="BG54" s="158">
        <v>19.340500802146213</v>
      </c>
      <c r="BH54" s="158">
        <v>20.643089</v>
      </c>
      <c r="BI54" s="158">
        <v>24.694095969999999</v>
      </c>
      <c r="BJ54" s="158">
        <v>25.945989999999998</v>
      </c>
      <c r="BK54" s="158">
        <v>27.44</v>
      </c>
      <c r="BL54" s="158">
        <v>31.553068</v>
      </c>
      <c r="BM54" s="158">
        <v>35.207568999999999</v>
      </c>
      <c r="BN54" s="158">
        <v>38.218910999999999</v>
      </c>
      <c r="BO54" s="158">
        <v>37.692900000000002</v>
      </c>
      <c r="BP54" s="158">
        <v>42.019909411804896</v>
      </c>
      <c r="BQ54" s="158">
        <v>45.458691636376749</v>
      </c>
      <c r="BR54" s="158">
        <v>44.789727000000006</v>
      </c>
      <c r="BS54" s="158">
        <v>46.053681000000005</v>
      </c>
      <c r="BT54" s="158">
        <v>42.152442999999998</v>
      </c>
      <c r="BU54" s="158">
        <v>41.088430800000005</v>
      </c>
      <c r="BV54" s="158">
        <v>44.79290216648203</v>
      </c>
      <c r="BW54" s="158">
        <v>41.78107</v>
      </c>
      <c r="BX54" s="158">
        <v>34.003762399999999</v>
      </c>
      <c r="BY54" s="158">
        <v>36.4904546</v>
      </c>
      <c r="BZ54" s="158">
        <v>35.550986999999999</v>
      </c>
      <c r="CA54" s="158">
        <v>28.762449</v>
      </c>
      <c r="CB54" s="158">
        <v>35.150112662766865</v>
      </c>
      <c r="CC54" s="158">
        <v>35.735405168564206</v>
      </c>
      <c r="CD54" s="158">
        <v>35.3629016930389</v>
      </c>
      <c r="CE54" s="158">
        <v>34.719964585749018</v>
      </c>
      <c r="CF54" s="158">
        <v>33.949616387941582</v>
      </c>
      <c r="CG54" s="159">
        <v>33.880624402700263</v>
      </c>
    </row>
    <row r="55" spans="1:85" x14ac:dyDescent="0.35">
      <c r="A55" s="156"/>
      <c r="B55" s="42" t="s">
        <v>399</v>
      </c>
      <c r="C55" s="157" t="s">
        <v>354</v>
      </c>
      <c r="D55" s="158">
        <v>0</v>
      </c>
      <c r="E55" s="158">
        <v>0</v>
      </c>
      <c r="F55" s="158">
        <v>0</v>
      </c>
      <c r="G55" s="158">
        <v>0</v>
      </c>
      <c r="H55" s="158">
        <v>0</v>
      </c>
      <c r="I55" s="158">
        <v>0</v>
      </c>
      <c r="J55" s="158">
        <v>0</v>
      </c>
      <c r="K55" s="158">
        <v>0</v>
      </c>
      <c r="L55" s="158">
        <v>0</v>
      </c>
      <c r="M55" s="158">
        <v>0</v>
      </c>
      <c r="N55" s="158">
        <v>0</v>
      </c>
      <c r="O55" s="158">
        <v>0</v>
      </c>
      <c r="P55" s="158">
        <v>0</v>
      </c>
      <c r="Q55" s="158">
        <v>0</v>
      </c>
      <c r="R55" s="158">
        <v>0</v>
      </c>
      <c r="S55" s="158">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58">
        <v>0</v>
      </c>
      <c r="AM55" s="158">
        <v>0</v>
      </c>
      <c r="AN55" s="158">
        <v>0</v>
      </c>
      <c r="AO55" s="158">
        <v>0</v>
      </c>
      <c r="AP55" s="158">
        <v>0</v>
      </c>
      <c r="AQ55" s="158">
        <v>0</v>
      </c>
      <c r="AR55" s="158">
        <v>0</v>
      </c>
      <c r="AS55" s="158">
        <v>0</v>
      </c>
      <c r="AT55" s="158">
        <v>0</v>
      </c>
      <c r="AU55" s="158">
        <v>0</v>
      </c>
      <c r="AV55" s="158">
        <v>0</v>
      </c>
      <c r="AW55" s="158">
        <v>0</v>
      </c>
      <c r="AX55" s="158">
        <v>0</v>
      </c>
      <c r="AY55" s="158">
        <v>0</v>
      </c>
      <c r="AZ55" s="158">
        <v>0</v>
      </c>
      <c r="BA55" s="158">
        <v>0</v>
      </c>
      <c r="BB55" s="158">
        <v>0</v>
      </c>
      <c r="BC55" s="158">
        <v>0</v>
      </c>
      <c r="BD55" s="158">
        <v>0</v>
      </c>
      <c r="BE55" s="158">
        <v>0</v>
      </c>
      <c r="BF55" s="158">
        <v>0</v>
      </c>
      <c r="BG55" s="158">
        <v>0</v>
      </c>
      <c r="BH55" s="158">
        <v>0</v>
      </c>
      <c r="BI55" s="158">
        <v>0</v>
      </c>
      <c r="BJ55" s="158">
        <v>0</v>
      </c>
      <c r="BK55" s="158">
        <v>0</v>
      </c>
      <c r="BL55" s="158">
        <v>55.084215560000004</v>
      </c>
      <c r="BM55" s="158">
        <v>63.075896640000003</v>
      </c>
      <c r="BN55" s="158">
        <v>61.896868359999999</v>
      </c>
      <c r="BO55" s="158">
        <v>39.035515199999999</v>
      </c>
      <c r="BP55" s="158">
        <v>27.879101479999999</v>
      </c>
      <c r="BQ55" s="158">
        <v>25.215089500000001</v>
      </c>
      <c r="BR55" s="158">
        <v>4.0992899999999999</v>
      </c>
      <c r="BS55" s="158">
        <v>0</v>
      </c>
      <c r="BT55" s="158">
        <v>0</v>
      </c>
      <c r="BU55" s="158">
        <v>0</v>
      </c>
      <c r="BV55" s="158">
        <v>0</v>
      </c>
      <c r="BW55" s="158">
        <v>0</v>
      </c>
      <c r="BX55" s="158">
        <v>0</v>
      </c>
      <c r="BY55" s="158">
        <v>0</v>
      </c>
      <c r="BZ55" s="158">
        <v>0</v>
      </c>
      <c r="CA55" s="158">
        <v>0</v>
      </c>
      <c r="CB55" s="158">
        <v>0</v>
      </c>
      <c r="CC55" s="158">
        <v>0</v>
      </c>
      <c r="CD55" s="158">
        <v>0</v>
      </c>
      <c r="CE55" s="158">
        <v>0</v>
      </c>
      <c r="CF55" s="158">
        <v>0</v>
      </c>
      <c r="CG55" s="159">
        <v>0</v>
      </c>
    </row>
    <row r="56" spans="1:85" x14ac:dyDescent="0.35">
      <c r="A56" s="156"/>
      <c r="B56" s="42" t="s">
        <v>400</v>
      </c>
      <c r="C56" s="157" t="s">
        <v>357</v>
      </c>
      <c r="D56" s="158">
        <v>0</v>
      </c>
      <c r="E56" s="158">
        <v>0</v>
      </c>
      <c r="F56" s="158">
        <v>0</v>
      </c>
      <c r="G56" s="158">
        <v>0</v>
      </c>
      <c r="H56" s="158">
        <v>0</v>
      </c>
      <c r="I56" s="158">
        <v>0</v>
      </c>
      <c r="J56" s="158">
        <v>0</v>
      </c>
      <c r="K56" s="158">
        <v>0</v>
      </c>
      <c r="L56" s="158">
        <v>0</v>
      </c>
      <c r="M56" s="158">
        <v>0</v>
      </c>
      <c r="N56" s="158">
        <v>0</v>
      </c>
      <c r="O56" s="158">
        <v>0</v>
      </c>
      <c r="P56" s="158">
        <v>0</v>
      </c>
      <c r="Q56" s="158">
        <v>0</v>
      </c>
      <c r="R56" s="158">
        <v>0</v>
      </c>
      <c r="S56" s="158">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58">
        <v>0</v>
      </c>
      <c r="AM56" s="158">
        <v>0</v>
      </c>
      <c r="AN56" s="158">
        <v>0</v>
      </c>
      <c r="AO56" s="158">
        <v>0</v>
      </c>
      <c r="AP56" s="158">
        <v>0</v>
      </c>
      <c r="AQ56" s="158">
        <v>94.289000000000001</v>
      </c>
      <c r="AR56" s="158">
        <v>3.1640000000000001</v>
      </c>
      <c r="AS56" s="158">
        <v>0</v>
      </c>
      <c r="AT56" s="158">
        <v>0</v>
      </c>
      <c r="AU56" s="158">
        <v>0</v>
      </c>
      <c r="AV56" s="158">
        <v>0</v>
      </c>
      <c r="AW56" s="158">
        <v>0</v>
      </c>
      <c r="AX56" s="158">
        <v>0</v>
      </c>
      <c r="AY56" s="158">
        <v>0</v>
      </c>
      <c r="AZ56" s="158">
        <v>0</v>
      </c>
      <c r="BA56" s="158">
        <v>0</v>
      </c>
      <c r="BB56" s="158">
        <v>0</v>
      </c>
      <c r="BC56" s="158">
        <v>0</v>
      </c>
      <c r="BD56" s="158">
        <v>0</v>
      </c>
      <c r="BE56" s="158">
        <v>0</v>
      </c>
      <c r="BF56" s="158">
        <v>0</v>
      </c>
      <c r="BG56" s="158">
        <v>0</v>
      </c>
      <c r="BH56" s="158">
        <v>0</v>
      </c>
      <c r="BI56" s="158">
        <v>0</v>
      </c>
      <c r="BJ56" s="158">
        <v>0</v>
      </c>
      <c r="BK56" s="158">
        <v>0</v>
      </c>
      <c r="BL56" s="158">
        <v>0</v>
      </c>
      <c r="BM56" s="158">
        <v>0</v>
      </c>
      <c r="BN56" s="158">
        <v>0</v>
      </c>
      <c r="BO56" s="158">
        <v>0</v>
      </c>
      <c r="BP56" s="158">
        <v>0</v>
      </c>
      <c r="BQ56" s="158">
        <v>0</v>
      </c>
      <c r="BR56" s="158">
        <v>0</v>
      </c>
      <c r="BS56" s="158">
        <v>0</v>
      </c>
      <c r="BT56" s="158">
        <v>0</v>
      </c>
      <c r="BU56" s="158">
        <v>0</v>
      </c>
      <c r="BV56" s="158">
        <v>0</v>
      </c>
      <c r="BW56" s="158">
        <v>0</v>
      </c>
      <c r="BX56" s="158">
        <v>0</v>
      </c>
      <c r="BY56" s="158">
        <v>0</v>
      </c>
      <c r="BZ56" s="158">
        <v>0</v>
      </c>
      <c r="CA56" s="158">
        <v>0</v>
      </c>
      <c r="CB56" s="158">
        <v>0</v>
      </c>
      <c r="CC56" s="158">
        <v>0</v>
      </c>
      <c r="CD56" s="158">
        <v>0</v>
      </c>
      <c r="CE56" s="158">
        <v>0</v>
      </c>
      <c r="CF56" s="158">
        <v>0</v>
      </c>
      <c r="CG56" s="159">
        <v>0</v>
      </c>
    </row>
    <row r="57" spans="1:85" ht="27" customHeight="1" x14ac:dyDescent="0.35">
      <c r="A57" s="156"/>
      <c r="B57" s="42" t="s">
        <v>401</v>
      </c>
      <c r="C57" s="157" t="s">
        <v>354</v>
      </c>
      <c r="D57" s="158">
        <v>0</v>
      </c>
      <c r="E57" s="158">
        <v>0</v>
      </c>
      <c r="F57" s="158">
        <v>0</v>
      </c>
      <c r="G57" s="158">
        <v>0</v>
      </c>
      <c r="H57" s="158">
        <v>0</v>
      </c>
      <c r="I57" s="158">
        <v>0</v>
      </c>
      <c r="J57" s="158">
        <v>0</v>
      </c>
      <c r="K57" s="158">
        <v>0</v>
      </c>
      <c r="L57" s="158">
        <v>0</v>
      </c>
      <c r="M57" s="158">
        <v>0</v>
      </c>
      <c r="N57" s="158">
        <v>0</v>
      </c>
      <c r="O57" s="158">
        <v>0</v>
      </c>
      <c r="P57" s="158">
        <v>0</v>
      </c>
      <c r="Q57" s="158">
        <v>0</v>
      </c>
      <c r="R57" s="158">
        <v>0</v>
      </c>
      <c r="S57" s="158">
        <v>0</v>
      </c>
      <c r="T57" s="158">
        <v>0</v>
      </c>
      <c r="U57" s="158">
        <v>0</v>
      </c>
      <c r="V57" s="158">
        <v>0</v>
      </c>
      <c r="W57" s="158">
        <v>0</v>
      </c>
      <c r="X57" s="158">
        <v>0</v>
      </c>
      <c r="Y57" s="158">
        <v>0</v>
      </c>
      <c r="Z57" s="158">
        <v>0</v>
      </c>
      <c r="AA57" s="158">
        <v>0</v>
      </c>
      <c r="AB57" s="158">
        <v>0</v>
      </c>
      <c r="AC57" s="158">
        <v>0</v>
      </c>
      <c r="AD57" s="158">
        <v>0</v>
      </c>
      <c r="AE57" s="158">
        <v>11.6</v>
      </c>
      <c r="AF57" s="158">
        <v>33.9</v>
      </c>
      <c r="AG57" s="158">
        <v>44.5</v>
      </c>
      <c r="AH57" s="158">
        <v>69</v>
      </c>
      <c r="AI57" s="158">
        <v>85</v>
      </c>
      <c r="AJ57" s="158">
        <v>108</v>
      </c>
      <c r="AK57" s="158">
        <v>130</v>
      </c>
      <c r="AL57" s="158">
        <v>154</v>
      </c>
      <c r="AM57" s="158">
        <v>182</v>
      </c>
      <c r="AN57" s="158">
        <v>236</v>
      </c>
      <c r="AO57" s="158">
        <v>266</v>
      </c>
      <c r="AP57" s="158">
        <v>285</v>
      </c>
      <c r="AQ57" s="158">
        <v>295.17</v>
      </c>
      <c r="AR57" s="158">
        <v>316.22399999999999</v>
      </c>
      <c r="AS57" s="158">
        <v>345.99400000000003</v>
      </c>
      <c r="AT57" s="158">
        <v>428.738</v>
      </c>
      <c r="AU57" s="158">
        <v>596.20899999999983</v>
      </c>
      <c r="AV57" s="158">
        <v>640.11500000000001</v>
      </c>
      <c r="AW57" s="158">
        <v>703.23900000000003</v>
      </c>
      <c r="AX57" s="158">
        <v>775.55</v>
      </c>
      <c r="AY57" s="158">
        <v>820.41200000000003</v>
      </c>
      <c r="AZ57" s="158">
        <v>905.78099999999995</v>
      </c>
      <c r="BA57" s="158">
        <v>998.82600000000002</v>
      </c>
      <c r="BB57" s="158">
        <v>984.22199999999998</v>
      </c>
      <c r="BC57" s="158">
        <v>1006.239</v>
      </c>
      <c r="BD57" s="158">
        <v>1014.208</v>
      </c>
      <c r="BE57" s="158">
        <v>1039.6609860351221</v>
      </c>
      <c r="BF57" s="158">
        <v>957.64443993986208</v>
      </c>
      <c r="BG57" s="158">
        <v>936.04611806509195</v>
      </c>
      <c r="BH57" s="158">
        <v>918.404</v>
      </c>
      <c r="BI57" s="158">
        <v>900.21167600999991</v>
      </c>
      <c r="BJ57" s="158">
        <v>903.50131326000019</v>
      </c>
      <c r="BK57" s="158">
        <v>898.33186294287157</v>
      </c>
      <c r="BL57" s="158">
        <v>887.43066768000006</v>
      </c>
      <c r="BM57" s="158">
        <v>906.54925574000004</v>
      </c>
      <c r="BN57" s="158">
        <v>888.26432449502204</v>
      </c>
      <c r="BO57" s="158">
        <v>880.68628874000012</v>
      </c>
      <c r="BP57" s="158">
        <v>886.86491193999996</v>
      </c>
      <c r="BQ57" s="158">
        <v>859.72773397999993</v>
      </c>
      <c r="BR57" s="158">
        <v>735.16706013999999</v>
      </c>
      <c r="BS57" s="158">
        <v>469.59270565999998</v>
      </c>
      <c r="BT57" s="158">
        <v>234.28937809000001</v>
      </c>
      <c r="BU57" s="158">
        <v>119.58597664999999</v>
      </c>
      <c r="BV57" s="158">
        <v>97.159200739999974</v>
      </c>
      <c r="BW57" s="158">
        <v>89.01216091000002</v>
      </c>
      <c r="BX57" s="158">
        <v>72.050411350000033</v>
      </c>
      <c r="BY57" s="158">
        <v>62.393181790000014</v>
      </c>
      <c r="BZ57" s="158">
        <v>58.390374389999991</v>
      </c>
      <c r="CA57" s="158">
        <v>56.45326820999999</v>
      </c>
      <c r="CB57" s="158">
        <v>53.638740095482532</v>
      </c>
      <c r="CC57" s="158">
        <v>47.511442572427285</v>
      </c>
      <c r="CD57" s="158">
        <v>41.231051155379028</v>
      </c>
      <c r="CE57" s="158">
        <v>34.456158314489983</v>
      </c>
      <c r="CF57" s="158">
        <v>27.150953401472986</v>
      </c>
      <c r="CG57" s="159">
        <v>19.654963155637414</v>
      </c>
    </row>
    <row r="58" spans="1:85" x14ac:dyDescent="0.35">
      <c r="A58" s="156"/>
      <c r="B58" s="42" t="s">
        <v>402</v>
      </c>
      <c r="C58" s="157" t="s">
        <v>357</v>
      </c>
      <c r="D58" s="158">
        <v>43.5</v>
      </c>
      <c r="E58" s="158">
        <v>65.5</v>
      </c>
      <c r="F58" s="158">
        <v>68.599999999999994</v>
      </c>
      <c r="G58" s="158">
        <v>63.3</v>
      </c>
      <c r="H58" s="158">
        <v>79.2</v>
      </c>
      <c r="I58" s="158">
        <v>84.9</v>
      </c>
      <c r="J58" s="158">
        <v>84.5</v>
      </c>
      <c r="K58" s="158">
        <v>99.6</v>
      </c>
      <c r="L58" s="158">
        <v>96.7</v>
      </c>
      <c r="M58" s="158">
        <v>111.4</v>
      </c>
      <c r="N58" s="158">
        <v>133.5</v>
      </c>
      <c r="O58" s="158">
        <v>130.6</v>
      </c>
      <c r="P58" s="158">
        <v>135</v>
      </c>
      <c r="Q58" s="158">
        <v>154.6</v>
      </c>
      <c r="R58" s="158">
        <v>161.5</v>
      </c>
      <c r="S58" s="158">
        <v>191.4</v>
      </c>
      <c r="T58" s="158">
        <v>200.9</v>
      </c>
      <c r="U58" s="158">
        <v>248.5</v>
      </c>
      <c r="V58" s="158">
        <v>261.8</v>
      </c>
      <c r="W58" s="158">
        <v>322.89999999999998</v>
      </c>
      <c r="X58" s="158">
        <v>348.4</v>
      </c>
      <c r="Y58" s="158">
        <v>382.7</v>
      </c>
      <c r="Z58" s="158">
        <v>373.7</v>
      </c>
      <c r="AA58" s="158">
        <v>322.7</v>
      </c>
      <c r="AB58" s="158">
        <v>290.60000000000002</v>
      </c>
      <c r="AC58" s="158">
        <v>306.26799999999997</v>
      </c>
      <c r="AD58" s="158">
        <v>345.32</v>
      </c>
      <c r="AE58" s="158">
        <v>425.15600000000001</v>
      </c>
      <c r="AF58" s="158">
        <v>496.142</v>
      </c>
      <c r="AG58" s="158">
        <v>585.375</v>
      </c>
      <c r="AH58" s="158">
        <v>696</v>
      </c>
      <c r="AI58" s="158">
        <v>655</v>
      </c>
      <c r="AJ58" s="158">
        <v>654</v>
      </c>
      <c r="AK58" s="158">
        <v>680</v>
      </c>
      <c r="AL58" s="158">
        <v>554</v>
      </c>
      <c r="AM58" s="158">
        <v>265</v>
      </c>
      <c r="AN58" s="158">
        <v>279</v>
      </c>
      <c r="AO58" s="158">
        <v>276</v>
      </c>
      <c r="AP58" s="158">
        <v>179</v>
      </c>
      <c r="AQ58" s="158">
        <v>193.001</v>
      </c>
      <c r="AR58" s="158">
        <v>191.96</v>
      </c>
      <c r="AS58" s="158">
        <v>203.69200000000001</v>
      </c>
      <c r="AT58" s="158">
        <v>216.292</v>
      </c>
      <c r="AU58" s="158">
        <v>273.512</v>
      </c>
      <c r="AV58" s="158">
        <v>364</v>
      </c>
      <c r="AW58" s="158">
        <v>365</v>
      </c>
      <c r="AX58" s="158">
        <v>341.84</v>
      </c>
      <c r="AY58" s="158">
        <v>12</v>
      </c>
      <c r="AZ58" s="158">
        <v>0</v>
      </c>
      <c r="BA58" s="158">
        <v>0</v>
      </c>
      <c r="BB58" s="158">
        <v>0</v>
      </c>
      <c r="BC58" s="158">
        <v>0</v>
      </c>
      <c r="BD58" s="158">
        <v>0</v>
      </c>
      <c r="BE58" s="158">
        <v>0</v>
      </c>
      <c r="BF58" s="158">
        <v>0</v>
      </c>
      <c r="BG58" s="158">
        <v>0</v>
      </c>
      <c r="BH58" s="158">
        <v>0</v>
      </c>
      <c r="BI58" s="158">
        <v>0</v>
      </c>
      <c r="BJ58" s="158">
        <v>0</v>
      </c>
      <c r="BK58" s="158">
        <v>0</v>
      </c>
      <c r="BL58" s="158">
        <v>0</v>
      </c>
      <c r="BM58" s="158">
        <v>0</v>
      </c>
      <c r="BN58" s="158">
        <v>0</v>
      </c>
      <c r="BO58" s="158">
        <v>0</v>
      </c>
      <c r="BP58" s="158">
        <v>0</v>
      </c>
      <c r="BQ58" s="158">
        <v>0</v>
      </c>
      <c r="BR58" s="158">
        <v>0</v>
      </c>
      <c r="BS58" s="158">
        <v>0</v>
      </c>
      <c r="BT58" s="158">
        <v>0</v>
      </c>
      <c r="BU58" s="158">
        <v>0</v>
      </c>
      <c r="BV58" s="158">
        <v>0</v>
      </c>
      <c r="BW58" s="158">
        <v>0</v>
      </c>
      <c r="BX58" s="158">
        <v>0</v>
      </c>
      <c r="BY58" s="158">
        <v>0</v>
      </c>
      <c r="BZ58" s="158">
        <v>0</v>
      </c>
      <c r="CA58" s="158">
        <v>0</v>
      </c>
      <c r="CB58" s="158">
        <v>0</v>
      </c>
      <c r="CC58" s="158">
        <v>0</v>
      </c>
      <c r="CD58" s="158">
        <v>0</v>
      </c>
      <c r="CE58" s="158">
        <v>0</v>
      </c>
      <c r="CF58" s="158">
        <v>0</v>
      </c>
      <c r="CG58" s="159">
        <v>0</v>
      </c>
    </row>
    <row r="59" spans="1:85" x14ac:dyDescent="0.35">
      <c r="A59" s="156"/>
      <c r="B59" s="42" t="s">
        <v>403</v>
      </c>
      <c r="C59" s="157" t="s">
        <v>363</v>
      </c>
      <c r="D59" s="158">
        <v>0</v>
      </c>
      <c r="E59" s="158">
        <v>0</v>
      </c>
      <c r="F59" s="158">
        <v>0</v>
      </c>
      <c r="G59" s="158">
        <v>0</v>
      </c>
      <c r="H59" s="158">
        <v>0</v>
      </c>
      <c r="I59" s="158">
        <v>0</v>
      </c>
      <c r="J59" s="158">
        <v>0</v>
      </c>
      <c r="K59" s="158">
        <v>0</v>
      </c>
      <c r="L59" s="158">
        <v>0</v>
      </c>
      <c r="M59" s="158">
        <v>0</v>
      </c>
      <c r="N59" s="158">
        <v>0</v>
      </c>
      <c r="O59" s="158">
        <v>0</v>
      </c>
      <c r="P59" s="158">
        <v>0</v>
      </c>
      <c r="Q59" s="158">
        <v>0</v>
      </c>
      <c r="R59" s="158">
        <v>0</v>
      </c>
      <c r="S59" s="158">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58">
        <v>0</v>
      </c>
      <c r="AM59" s="158">
        <v>0</v>
      </c>
      <c r="AN59" s="158">
        <v>0</v>
      </c>
      <c r="AO59" s="158">
        <v>0</v>
      </c>
      <c r="AP59" s="158">
        <v>0</v>
      </c>
      <c r="AQ59" s="158">
        <v>0</v>
      </c>
      <c r="AR59" s="158">
        <v>118</v>
      </c>
      <c r="AS59" s="158">
        <v>93</v>
      </c>
      <c r="AT59" s="158">
        <v>98.4</v>
      </c>
      <c r="AU59" s="158">
        <v>126.66799999999999</v>
      </c>
      <c r="AV59" s="158">
        <v>127.428</v>
      </c>
      <c r="AW59" s="158">
        <v>139.703</v>
      </c>
      <c r="AX59" s="158">
        <v>134.45699999999999</v>
      </c>
      <c r="AY59" s="158">
        <v>137.58500000000001</v>
      </c>
      <c r="AZ59" s="158">
        <v>134.505</v>
      </c>
      <c r="BA59" s="158">
        <v>128.536</v>
      </c>
      <c r="BB59" s="158">
        <v>142.53099999999998</v>
      </c>
      <c r="BC59" s="158">
        <v>129.44200000000001</v>
      </c>
      <c r="BD59" s="158">
        <v>126.22099999999999</v>
      </c>
      <c r="BE59" s="158">
        <v>136</v>
      </c>
      <c r="BF59" s="158">
        <v>135.53100000000001</v>
      </c>
      <c r="BG59" s="158">
        <v>154.86799999999999</v>
      </c>
      <c r="BH59" s="158">
        <v>160.81200000000001</v>
      </c>
      <c r="BI59" s="158">
        <v>190.72200000000001</v>
      </c>
      <c r="BJ59" s="158">
        <v>272.476</v>
      </c>
      <c r="BK59" s="158">
        <v>234.56</v>
      </c>
      <c r="BL59" s="158">
        <v>217.55500000000001</v>
      </c>
      <c r="BM59" s="158">
        <v>270.00200000000001</v>
      </c>
      <c r="BN59" s="158">
        <v>273.28648482000006</v>
      </c>
      <c r="BO59" s="158">
        <v>126.68199999999999</v>
      </c>
      <c r="BP59" s="158">
        <v>96.879000000000005</v>
      </c>
      <c r="BQ59" s="158">
        <v>8.7829999999999995</v>
      </c>
      <c r="BR59" s="158">
        <v>0</v>
      </c>
      <c r="BS59" s="158">
        <v>0</v>
      </c>
      <c r="BT59" s="158">
        <v>0</v>
      </c>
      <c r="BU59" s="158">
        <v>0</v>
      </c>
      <c r="BV59" s="158">
        <v>0</v>
      </c>
      <c r="BW59" s="158">
        <v>0</v>
      </c>
      <c r="BX59" s="158">
        <v>0</v>
      </c>
      <c r="BY59" s="158">
        <v>0</v>
      </c>
      <c r="BZ59" s="158">
        <v>0</v>
      </c>
      <c r="CA59" s="158">
        <v>0</v>
      </c>
      <c r="CB59" s="158">
        <v>0</v>
      </c>
      <c r="CC59" s="158">
        <v>0</v>
      </c>
      <c r="CD59" s="158">
        <v>0</v>
      </c>
      <c r="CE59" s="158">
        <v>0</v>
      </c>
      <c r="CF59" s="158">
        <v>0</v>
      </c>
      <c r="CG59" s="159">
        <v>0</v>
      </c>
    </row>
    <row r="60" spans="1:85" x14ac:dyDescent="0.35">
      <c r="A60" s="162"/>
      <c r="B60" s="42" t="s">
        <v>404</v>
      </c>
      <c r="C60" s="157" t="s">
        <v>354</v>
      </c>
      <c r="D60" s="158">
        <v>0</v>
      </c>
      <c r="E60" s="158">
        <v>0</v>
      </c>
      <c r="F60" s="158">
        <v>0</v>
      </c>
      <c r="G60" s="158">
        <v>0</v>
      </c>
      <c r="H60" s="158">
        <v>0</v>
      </c>
      <c r="I60" s="158">
        <v>0</v>
      </c>
      <c r="J60" s="158">
        <v>0</v>
      </c>
      <c r="K60" s="158">
        <v>0</v>
      </c>
      <c r="L60" s="158">
        <v>0</v>
      </c>
      <c r="M60" s="158">
        <v>0</v>
      </c>
      <c r="N60" s="158">
        <v>0</v>
      </c>
      <c r="O60" s="158">
        <v>0</v>
      </c>
      <c r="P60" s="158">
        <v>0</v>
      </c>
      <c r="Q60" s="158">
        <v>0</v>
      </c>
      <c r="R60" s="158">
        <v>0</v>
      </c>
      <c r="S60" s="158">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58">
        <v>0</v>
      </c>
      <c r="AM60" s="158">
        <v>0</v>
      </c>
      <c r="AN60" s="158">
        <v>0</v>
      </c>
      <c r="AO60" s="158">
        <v>0</v>
      </c>
      <c r="AP60" s="158">
        <v>1</v>
      </c>
      <c r="AQ60" s="158">
        <v>0.68200000000000005</v>
      </c>
      <c r="AR60" s="158">
        <v>0.71099999999999997</v>
      </c>
      <c r="AS60" s="158">
        <v>0.05</v>
      </c>
      <c r="AT60" s="158">
        <v>4.3999999999999997E-2</v>
      </c>
      <c r="AU60" s="158">
        <v>1.0529999999999999</v>
      </c>
      <c r="AV60" s="158">
        <v>1.0680000000000001</v>
      </c>
      <c r="AW60" s="158">
        <v>2.0219999999999998</v>
      </c>
      <c r="AX60" s="158">
        <v>1.901</v>
      </c>
      <c r="AY60" s="158">
        <v>2.9769999999999999</v>
      </c>
      <c r="AZ60" s="158">
        <v>2.5939999999999999</v>
      </c>
      <c r="BA60" s="158">
        <v>3.1680000000000001</v>
      </c>
      <c r="BB60" s="158">
        <v>4.3739999999999997</v>
      </c>
      <c r="BC60" s="158">
        <v>6.6749999999999998</v>
      </c>
      <c r="BD60" s="158">
        <v>1.966</v>
      </c>
      <c r="BE60" s="158">
        <v>8.6959999999999997</v>
      </c>
      <c r="BF60" s="158">
        <v>7.1639999999999997</v>
      </c>
      <c r="BG60" s="158">
        <v>5.907</v>
      </c>
      <c r="BH60" s="158">
        <v>7.7169999999999996</v>
      </c>
      <c r="BI60" s="158">
        <v>8.1300000000000008</v>
      </c>
      <c r="BJ60" s="158">
        <v>9.604000000000001</v>
      </c>
      <c r="BK60" s="158">
        <v>12.0015</v>
      </c>
      <c r="BL60" s="158">
        <v>16.099019999999999</v>
      </c>
      <c r="BM60" s="158">
        <v>16.099019999999999</v>
      </c>
      <c r="BN60" s="158">
        <v>16.099019999999999</v>
      </c>
      <c r="BO60" s="158">
        <v>16.098934999999997</v>
      </c>
      <c r="BP60" s="158">
        <v>16.099</v>
      </c>
      <c r="BQ60" s="158">
        <v>16.099019999999999</v>
      </c>
      <c r="BR60" s="158">
        <v>16.099020000000042</v>
      </c>
      <c r="BS60" s="158">
        <v>13.170465000000043</v>
      </c>
      <c r="BT60" s="158">
        <v>0</v>
      </c>
      <c r="BU60" s="158">
        <v>0</v>
      </c>
      <c r="BV60" s="158">
        <v>0</v>
      </c>
      <c r="BW60" s="158">
        <v>0</v>
      </c>
      <c r="BX60" s="158">
        <v>0</v>
      </c>
      <c r="BY60" s="158">
        <v>0</v>
      </c>
      <c r="BZ60" s="158">
        <v>0</v>
      </c>
      <c r="CA60" s="158">
        <v>0</v>
      </c>
      <c r="CB60" s="158">
        <v>0</v>
      </c>
      <c r="CC60" s="158">
        <v>0</v>
      </c>
      <c r="CD60" s="158">
        <v>0</v>
      </c>
      <c r="CE60" s="158">
        <v>0</v>
      </c>
      <c r="CF60" s="158">
        <v>0</v>
      </c>
      <c r="CG60" s="159">
        <v>0</v>
      </c>
    </row>
    <row r="61" spans="1:85" x14ac:dyDescent="0.35">
      <c r="A61" s="156"/>
      <c r="B61" s="42" t="s">
        <v>35</v>
      </c>
      <c r="D61" s="158">
        <f t="shared" ref="D61:AI61" si="10">SUM(D62:D63)</f>
        <v>176.4</v>
      </c>
      <c r="E61" s="158">
        <f t="shared" si="10"/>
        <v>248.9</v>
      </c>
      <c r="F61" s="158">
        <f t="shared" si="10"/>
        <v>248.6</v>
      </c>
      <c r="G61" s="158">
        <f t="shared" si="10"/>
        <v>275.2</v>
      </c>
      <c r="H61" s="158">
        <f t="shared" si="10"/>
        <v>315.5</v>
      </c>
      <c r="I61" s="158">
        <f t="shared" si="10"/>
        <v>334.1</v>
      </c>
      <c r="J61" s="158">
        <f t="shared" si="10"/>
        <v>348.1</v>
      </c>
      <c r="K61" s="158">
        <f t="shared" si="10"/>
        <v>432.5</v>
      </c>
      <c r="L61" s="158">
        <f t="shared" si="10"/>
        <v>447.9</v>
      </c>
      <c r="M61" s="158">
        <f t="shared" si="10"/>
        <v>482.1</v>
      </c>
      <c r="N61" s="158">
        <f t="shared" si="10"/>
        <v>617.4</v>
      </c>
      <c r="O61" s="158">
        <f t="shared" si="10"/>
        <v>657</v>
      </c>
      <c r="P61" s="158">
        <f t="shared" si="10"/>
        <v>676.9</v>
      </c>
      <c r="Q61" s="158">
        <f t="shared" si="10"/>
        <v>783.9</v>
      </c>
      <c r="R61" s="158">
        <f t="shared" si="10"/>
        <v>807.1</v>
      </c>
      <c r="S61" s="158">
        <f t="shared" si="10"/>
        <v>958.8</v>
      </c>
      <c r="T61" s="158">
        <f t="shared" si="10"/>
        <v>1014.7</v>
      </c>
      <c r="U61" s="158">
        <f t="shared" si="10"/>
        <v>1237.8</v>
      </c>
      <c r="V61" s="158">
        <f t="shared" si="10"/>
        <v>1271.5999999999999</v>
      </c>
      <c r="W61" s="158">
        <f t="shared" si="10"/>
        <v>1384.6</v>
      </c>
      <c r="X61" s="158">
        <f t="shared" si="10"/>
        <v>1543.3</v>
      </c>
      <c r="Y61" s="158">
        <f t="shared" si="10"/>
        <v>1626.9</v>
      </c>
      <c r="Z61" s="158">
        <f t="shared" si="10"/>
        <v>1785.2</v>
      </c>
      <c r="AA61" s="158">
        <f t="shared" si="10"/>
        <v>2068.1999999999998</v>
      </c>
      <c r="AB61" s="158">
        <f t="shared" si="10"/>
        <v>2395.6</v>
      </c>
      <c r="AC61" s="158">
        <f t="shared" si="10"/>
        <v>2779.8</v>
      </c>
      <c r="AD61" s="158">
        <f t="shared" si="10"/>
        <v>3609</v>
      </c>
      <c r="AE61" s="158">
        <f t="shared" si="10"/>
        <v>4824.8999999999996</v>
      </c>
      <c r="AF61" s="158">
        <f t="shared" si="10"/>
        <v>5687.1</v>
      </c>
      <c r="AG61" s="158">
        <f t="shared" si="10"/>
        <v>6627.5</v>
      </c>
      <c r="AH61" s="158">
        <f t="shared" si="10"/>
        <v>7589</v>
      </c>
      <c r="AI61" s="158">
        <f t="shared" si="10"/>
        <v>8852</v>
      </c>
      <c r="AJ61" s="158">
        <f t="shared" ref="AJ61:BO61" si="11">SUM(AJ62:AJ63)</f>
        <v>10564</v>
      </c>
      <c r="AK61" s="158">
        <f t="shared" si="11"/>
        <v>12165</v>
      </c>
      <c r="AL61" s="158">
        <f t="shared" si="11"/>
        <v>13589</v>
      </c>
      <c r="AM61" s="158">
        <f t="shared" si="11"/>
        <v>14654</v>
      </c>
      <c r="AN61" s="158">
        <f t="shared" si="11"/>
        <v>15307</v>
      </c>
      <c r="AO61" s="158">
        <f t="shared" si="11"/>
        <v>16625</v>
      </c>
      <c r="AP61" s="158">
        <f t="shared" si="11"/>
        <v>17816.453000000001</v>
      </c>
      <c r="AQ61" s="158">
        <f t="shared" si="11"/>
        <v>18685.544999999998</v>
      </c>
      <c r="AR61" s="158">
        <f t="shared" si="11"/>
        <v>19273.72</v>
      </c>
      <c r="AS61" s="158">
        <f t="shared" si="11"/>
        <v>20731.936000000002</v>
      </c>
      <c r="AT61" s="158">
        <f t="shared" si="11"/>
        <v>22734.863000000001</v>
      </c>
      <c r="AU61" s="158">
        <f t="shared" si="11"/>
        <v>25578.864000000001</v>
      </c>
      <c r="AV61" s="158">
        <f t="shared" si="11"/>
        <v>26741.489000000001</v>
      </c>
      <c r="AW61" s="158">
        <f t="shared" si="11"/>
        <v>28219.280000000002</v>
      </c>
      <c r="AX61" s="158">
        <f t="shared" si="11"/>
        <v>28779.506000000001</v>
      </c>
      <c r="AY61" s="158">
        <f t="shared" si="11"/>
        <v>29998.344000000005</v>
      </c>
      <c r="AZ61" s="158">
        <f t="shared" si="11"/>
        <v>32024.285999999996</v>
      </c>
      <c r="BA61" s="158">
        <f t="shared" si="11"/>
        <v>33586</v>
      </c>
      <c r="BB61" s="158">
        <f t="shared" si="11"/>
        <v>35603.290999999997</v>
      </c>
      <c r="BC61" s="158">
        <f t="shared" si="11"/>
        <v>37802.438000000002</v>
      </c>
      <c r="BD61" s="158">
        <f t="shared" si="11"/>
        <v>38745.199999999997</v>
      </c>
      <c r="BE61" s="158">
        <f t="shared" si="11"/>
        <v>41921.603135450001</v>
      </c>
      <c r="BF61" s="158">
        <f t="shared" si="11"/>
        <v>44367.258565528275</v>
      </c>
      <c r="BG61" s="158">
        <f t="shared" si="11"/>
        <v>46506.352382756908</v>
      </c>
      <c r="BH61" s="158">
        <f t="shared" si="11"/>
        <v>48801.804999999993</v>
      </c>
      <c r="BI61" s="158">
        <f t="shared" si="11"/>
        <v>51422.462685709994</v>
      </c>
      <c r="BJ61" s="158">
        <f t="shared" si="11"/>
        <v>53663.45674691999</v>
      </c>
      <c r="BK61" s="158">
        <f t="shared" si="11"/>
        <v>57593.742352232308</v>
      </c>
      <c r="BL61" s="158">
        <f t="shared" si="11"/>
        <v>61584.34965923</v>
      </c>
      <c r="BM61" s="158">
        <f t="shared" si="11"/>
        <v>66895.841990320012</v>
      </c>
      <c r="BN61" s="158">
        <f t="shared" si="11"/>
        <v>69835.141333070002</v>
      </c>
      <c r="BO61" s="158">
        <f t="shared" si="11"/>
        <v>74150.519898250001</v>
      </c>
      <c r="BP61" s="158">
        <f t="shared" ref="BP61:CG61" si="12">SUM(BP62:BP63)</f>
        <v>79809.006438810029</v>
      </c>
      <c r="BQ61" s="158">
        <f t="shared" si="12"/>
        <v>83110.340476999991</v>
      </c>
      <c r="BR61" s="158">
        <f t="shared" si="12"/>
        <v>86515.830874880034</v>
      </c>
      <c r="BS61" s="158">
        <f t="shared" si="12"/>
        <v>89367.86147389999</v>
      </c>
      <c r="BT61" s="158">
        <f t="shared" si="12"/>
        <v>91580.290263549934</v>
      </c>
      <c r="BU61" s="158">
        <f t="shared" si="12"/>
        <v>93800.446975290019</v>
      </c>
      <c r="BV61" s="158">
        <f t="shared" si="12"/>
        <v>96743.369584550004</v>
      </c>
      <c r="BW61" s="158">
        <f t="shared" si="12"/>
        <v>98797.419028959979</v>
      </c>
      <c r="BX61" s="158">
        <f t="shared" si="12"/>
        <v>102014.73681099963</v>
      </c>
      <c r="BY61" s="158">
        <f t="shared" si="12"/>
        <v>104196.41209817633</v>
      </c>
      <c r="BZ61" s="158">
        <f t="shared" si="12"/>
        <v>110533.35645264</v>
      </c>
      <c r="CA61" s="158">
        <f t="shared" si="12"/>
        <v>124106.07907995995</v>
      </c>
      <c r="CB61" s="158">
        <f t="shared" si="12"/>
        <v>137541.80677625738</v>
      </c>
      <c r="CC61" s="158">
        <f t="shared" si="12"/>
        <v>146611.07910670506</v>
      </c>
      <c r="CD61" s="158">
        <f t="shared" si="12"/>
        <v>153777.02628274853</v>
      </c>
      <c r="CE61" s="158">
        <f t="shared" si="12"/>
        <v>156644.86814962036</v>
      </c>
      <c r="CF61" s="158">
        <f t="shared" si="12"/>
        <v>161504.82159186254</v>
      </c>
      <c r="CG61" s="159">
        <f t="shared" si="12"/>
        <v>169444.21280630041</v>
      </c>
    </row>
    <row r="62" spans="1:85" x14ac:dyDescent="0.35">
      <c r="A62" s="156"/>
      <c r="B62" s="62" t="s">
        <v>360</v>
      </c>
      <c r="C62" s="157" t="s">
        <v>357</v>
      </c>
      <c r="D62" s="158">
        <v>176.4</v>
      </c>
      <c r="E62" s="158">
        <v>248.9</v>
      </c>
      <c r="F62" s="158">
        <v>248.6</v>
      </c>
      <c r="G62" s="158">
        <v>275.2</v>
      </c>
      <c r="H62" s="158">
        <v>315.5</v>
      </c>
      <c r="I62" s="158">
        <v>334.1</v>
      </c>
      <c r="J62" s="158">
        <v>348.1</v>
      </c>
      <c r="K62" s="158">
        <v>432.5</v>
      </c>
      <c r="L62" s="158">
        <v>447.9</v>
      </c>
      <c r="M62" s="158">
        <v>482.1</v>
      </c>
      <c r="N62" s="158">
        <v>617.4</v>
      </c>
      <c r="O62" s="158">
        <v>657</v>
      </c>
      <c r="P62" s="158">
        <v>676.9</v>
      </c>
      <c r="Q62" s="158">
        <v>783.9</v>
      </c>
      <c r="R62" s="158">
        <v>807.1</v>
      </c>
      <c r="S62" s="158">
        <v>958.8</v>
      </c>
      <c r="T62" s="158">
        <v>1014.7</v>
      </c>
      <c r="U62" s="158">
        <v>1237.8</v>
      </c>
      <c r="V62" s="158">
        <v>1271.5999999999999</v>
      </c>
      <c r="W62" s="158">
        <v>1384.6</v>
      </c>
      <c r="X62" s="158">
        <v>1543.3</v>
      </c>
      <c r="Y62" s="158">
        <v>1626.9</v>
      </c>
      <c r="Z62" s="158">
        <v>1777.8</v>
      </c>
      <c r="AA62" s="158">
        <v>2045.3</v>
      </c>
      <c r="AB62" s="158">
        <v>2368.6</v>
      </c>
      <c r="AC62" s="158">
        <v>2752</v>
      </c>
      <c r="AD62" s="158">
        <v>3578.4</v>
      </c>
      <c r="AE62" s="158">
        <v>4791</v>
      </c>
      <c r="AF62" s="158">
        <v>5651.3</v>
      </c>
      <c r="AG62" s="158">
        <v>6591.6</v>
      </c>
      <c r="AH62" s="158">
        <v>7552</v>
      </c>
      <c r="AI62" s="158">
        <v>8816</v>
      </c>
      <c r="AJ62" s="158">
        <v>10526</v>
      </c>
      <c r="AK62" s="158">
        <v>12126</v>
      </c>
      <c r="AL62" s="158">
        <v>13549</v>
      </c>
      <c r="AM62" s="158">
        <v>14613</v>
      </c>
      <c r="AN62" s="158">
        <v>15268</v>
      </c>
      <c r="AO62" s="158">
        <v>16584</v>
      </c>
      <c r="AP62" s="158">
        <v>17779.453000000001</v>
      </c>
      <c r="AQ62" s="158">
        <v>18648.391</v>
      </c>
      <c r="AR62" s="158">
        <v>19237.593000000001</v>
      </c>
      <c r="AS62" s="158">
        <v>20697.363000000001</v>
      </c>
      <c r="AT62" s="158">
        <v>22699.034</v>
      </c>
      <c r="AU62" s="158">
        <v>25543.024000000001</v>
      </c>
      <c r="AV62" s="158">
        <v>26705.927</v>
      </c>
      <c r="AW62" s="158">
        <v>28183.114000000001</v>
      </c>
      <c r="AX62" s="158">
        <v>28744.81</v>
      </c>
      <c r="AY62" s="158">
        <v>29962.569000000003</v>
      </c>
      <c r="AZ62" s="158">
        <v>31994.560999999998</v>
      </c>
      <c r="BA62" s="158">
        <v>33556.756999999998</v>
      </c>
      <c r="BB62" s="158">
        <v>35574.510999999999</v>
      </c>
      <c r="BC62" s="158">
        <v>37774.760999999999</v>
      </c>
      <c r="BD62" s="158">
        <v>38717.656999999999</v>
      </c>
      <c r="BE62" s="158">
        <v>41893.0018538</v>
      </c>
      <c r="BF62" s="158">
        <v>44338.400971748277</v>
      </c>
      <c r="BG62" s="158">
        <v>46476.654559836905</v>
      </c>
      <c r="BH62" s="158">
        <v>48771.517999999996</v>
      </c>
      <c r="BI62" s="158">
        <v>51391.939927299994</v>
      </c>
      <c r="BJ62" s="158">
        <v>53629.367547699992</v>
      </c>
      <c r="BK62" s="158">
        <v>57554.148143162311</v>
      </c>
      <c r="BL62" s="158">
        <v>61539.334872430001</v>
      </c>
      <c r="BM62" s="158">
        <v>66848.160442100008</v>
      </c>
      <c r="BN62" s="158">
        <v>69777.042747119995</v>
      </c>
      <c r="BO62" s="158">
        <v>74087.953530660001</v>
      </c>
      <c r="BP62" s="158">
        <v>79733.982094140025</v>
      </c>
      <c r="BQ62" s="158">
        <v>83014.68745279999</v>
      </c>
      <c r="BR62" s="158">
        <v>86427.717724600036</v>
      </c>
      <c r="BS62" s="158">
        <v>89274.966169329986</v>
      </c>
      <c r="BT62" s="158">
        <v>91481.012978129933</v>
      </c>
      <c r="BU62" s="158">
        <v>93695.825169830016</v>
      </c>
      <c r="BV62" s="158">
        <v>96630.245524619997</v>
      </c>
      <c r="BW62" s="158">
        <v>98678.755617919975</v>
      </c>
      <c r="BX62" s="158">
        <v>101744.14287777191</v>
      </c>
      <c r="BY62" s="158">
        <v>104056.98251367258</v>
      </c>
      <c r="BZ62" s="158">
        <v>110355.45929786999</v>
      </c>
      <c r="CA62" s="158">
        <v>123883.84170832994</v>
      </c>
      <c r="CB62" s="158">
        <v>137332.95323448748</v>
      </c>
      <c r="CC62" s="158">
        <v>146397.41723128292</v>
      </c>
      <c r="CD62" s="158">
        <v>153552.19263018572</v>
      </c>
      <c r="CE62" s="158">
        <v>156411.89002950507</v>
      </c>
      <c r="CF62" s="158">
        <v>161262.6463610901</v>
      </c>
      <c r="CG62" s="159">
        <v>169189.98464774719</v>
      </c>
    </row>
    <row r="63" spans="1:85" x14ac:dyDescent="0.35">
      <c r="A63" s="156"/>
      <c r="B63" s="62" t="s">
        <v>361</v>
      </c>
      <c r="C63" s="157" t="s">
        <v>354</v>
      </c>
      <c r="D63" s="158">
        <v>0</v>
      </c>
      <c r="E63" s="158">
        <v>0</v>
      </c>
      <c r="F63" s="158">
        <v>0</v>
      </c>
      <c r="G63" s="158">
        <v>0</v>
      </c>
      <c r="H63" s="158">
        <v>0</v>
      </c>
      <c r="I63" s="158">
        <v>0</v>
      </c>
      <c r="J63" s="158">
        <v>0</v>
      </c>
      <c r="K63" s="158">
        <v>0</v>
      </c>
      <c r="L63" s="158">
        <v>0</v>
      </c>
      <c r="M63" s="158">
        <v>0</v>
      </c>
      <c r="N63" s="158">
        <v>0</v>
      </c>
      <c r="O63" s="158">
        <v>0</v>
      </c>
      <c r="P63" s="158">
        <v>0</v>
      </c>
      <c r="Q63" s="158">
        <v>0</v>
      </c>
      <c r="R63" s="158">
        <v>0</v>
      </c>
      <c r="S63" s="158">
        <v>0</v>
      </c>
      <c r="T63" s="158">
        <v>0</v>
      </c>
      <c r="U63" s="158">
        <v>0</v>
      </c>
      <c r="V63" s="158">
        <v>0</v>
      </c>
      <c r="W63" s="158">
        <v>0</v>
      </c>
      <c r="X63" s="158">
        <v>0</v>
      </c>
      <c r="Y63" s="158">
        <v>0</v>
      </c>
      <c r="Z63" s="158">
        <v>7.4</v>
      </c>
      <c r="AA63" s="158">
        <v>22.9</v>
      </c>
      <c r="AB63" s="158">
        <v>27</v>
      </c>
      <c r="AC63" s="158">
        <v>27.8</v>
      </c>
      <c r="AD63" s="158">
        <v>30.6</v>
      </c>
      <c r="AE63" s="158">
        <v>33.9</v>
      </c>
      <c r="AF63" s="158">
        <v>35.799999999999997</v>
      </c>
      <c r="AG63" s="158">
        <v>35.9</v>
      </c>
      <c r="AH63" s="158">
        <v>37</v>
      </c>
      <c r="AI63" s="158">
        <v>36</v>
      </c>
      <c r="AJ63" s="158">
        <v>38</v>
      </c>
      <c r="AK63" s="158">
        <v>39</v>
      </c>
      <c r="AL63" s="158">
        <v>40</v>
      </c>
      <c r="AM63" s="158">
        <v>41</v>
      </c>
      <c r="AN63" s="158">
        <v>39</v>
      </c>
      <c r="AO63" s="158">
        <v>41</v>
      </c>
      <c r="AP63" s="158">
        <v>37</v>
      </c>
      <c r="AQ63" s="158">
        <v>37.154000000000003</v>
      </c>
      <c r="AR63" s="158">
        <v>36.127000000000002</v>
      </c>
      <c r="AS63" s="158">
        <v>34.573</v>
      </c>
      <c r="AT63" s="158">
        <v>35.829000000000001</v>
      </c>
      <c r="AU63" s="158">
        <v>35.840000000000003</v>
      </c>
      <c r="AV63" s="158">
        <v>35.561999999999998</v>
      </c>
      <c r="AW63" s="158">
        <v>36.165999999999997</v>
      </c>
      <c r="AX63" s="158">
        <v>34.695999999999998</v>
      </c>
      <c r="AY63" s="158">
        <v>35.774999999999999</v>
      </c>
      <c r="AZ63" s="158">
        <v>29.725000000000001</v>
      </c>
      <c r="BA63" s="158">
        <v>29.242999999999999</v>
      </c>
      <c r="BB63" s="158">
        <v>28.78</v>
      </c>
      <c r="BC63" s="158">
        <v>27.677</v>
      </c>
      <c r="BD63" s="158">
        <v>27.542999999999999</v>
      </c>
      <c r="BE63" s="158">
        <v>28.601281650000001</v>
      </c>
      <c r="BF63" s="158">
        <v>28.857593779999998</v>
      </c>
      <c r="BG63" s="158">
        <v>29.69782292</v>
      </c>
      <c r="BH63" s="158">
        <v>30.286999999999999</v>
      </c>
      <c r="BI63" s="158">
        <v>30.522758409999998</v>
      </c>
      <c r="BJ63" s="158">
        <v>34.089199220000005</v>
      </c>
      <c r="BK63" s="158">
        <v>39.594209070000005</v>
      </c>
      <c r="BL63" s="158">
        <v>45.014786799999996</v>
      </c>
      <c r="BM63" s="158">
        <v>47.681548220000018</v>
      </c>
      <c r="BN63" s="158">
        <v>58.09858595</v>
      </c>
      <c r="BO63" s="158">
        <v>62.566367589999992</v>
      </c>
      <c r="BP63" s="158">
        <v>75.024344669999962</v>
      </c>
      <c r="BQ63" s="158">
        <v>95.653024200000061</v>
      </c>
      <c r="BR63" s="158">
        <v>88.113150280000013</v>
      </c>
      <c r="BS63" s="158">
        <v>92.895304570000008</v>
      </c>
      <c r="BT63" s="158">
        <v>99.277285419999984</v>
      </c>
      <c r="BU63" s="158">
        <v>104.62180545999999</v>
      </c>
      <c r="BV63" s="158">
        <v>113.12405992999996</v>
      </c>
      <c r="BW63" s="158">
        <v>118.66341103999997</v>
      </c>
      <c r="BX63" s="158">
        <v>270.59393322771211</v>
      </c>
      <c r="BY63" s="158">
        <v>139.42958450373877</v>
      </c>
      <c r="BZ63" s="158">
        <v>177.89715477000001</v>
      </c>
      <c r="CA63" s="158">
        <v>222.23737162999998</v>
      </c>
      <c r="CB63" s="158">
        <v>208.85354176989065</v>
      </c>
      <c r="CC63" s="158">
        <v>213.66187542214578</v>
      </c>
      <c r="CD63" s="158">
        <v>224.83365256281218</v>
      </c>
      <c r="CE63" s="158">
        <v>232.97812011529601</v>
      </c>
      <c r="CF63" s="158">
        <v>242.17523077244317</v>
      </c>
      <c r="CG63" s="159">
        <v>254.22815855320701</v>
      </c>
    </row>
    <row r="64" spans="1:85" ht="26.25" customHeight="1" x14ac:dyDescent="0.35">
      <c r="A64" s="156"/>
      <c r="B64" s="42" t="s">
        <v>405</v>
      </c>
      <c r="C64" s="157" t="s">
        <v>357</v>
      </c>
      <c r="D64" s="158">
        <v>0</v>
      </c>
      <c r="E64" s="158">
        <v>0</v>
      </c>
      <c r="F64" s="158">
        <v>0</v>
      </c>
      <c r="G64" s="158">
        <v>0</v>
      </c>
      <c r="H64" s="158">
        <v>0</v>
      </c>
      <c r="I64" s="158">
        <v>0</v>
      </c>
      <c r="J64" s="158">
        <v>0</v>
      </c>
      <c r="K64" s="158">
        <v>0</v>
      </c>
      <c r="L64" s="158">
        <v>0</v>
      </c>
      <c r="M64" s="158">
        <v>0</v>
      </c>
      <c r="N64" s="158">
        <v>0</v>
      </c>
      <c r="O64" s="158">
        <v>0</v>
      </c>
      <c r="P64" s="158">
        <v>0</v>
      </c>
      <c r="Q64" s="158">
        <v>0</v>
      </c>
      <c r="R64" s="158">
        <v>0</v>
      </c>
      <c r="S64" s="158">
        <v>0</v>
      </c>
      <c r="T64" s="158">
        <v>0</v>
      </c>
      <c r="U64" s="158">
        <v>0</v>
      </c>
      <c r="V64" s="158">
        <v>0</v>
      </c>
      <c r="W64" s="158">
        <v>0</v>
      </c>
      <c r="X64" s="158">
        <v>0</v>
      </c>
      <c r="Y64" s="158">
        <v>0</v>
      </c>
      <c r="Z64" s="158">
        <v>0</v>
      </c>
      <c r="AA64" s="158">
        <v>0</v>
      </c>
      <c r="AB64" s="158">
        <v>0</v>
      </c>
      <c r="AC64" s="158">
        <v>0</v>
      </c>
      <c r="AD64" s="158">
        <v>0</v>
      </c>
      <c r="AE64" s="158">
        <v>0</v>
      </c>
      <c r="AF64" s="158">
        <v>0</v>
      </c>
      <c r="AG64" s="158">
        <v>0</v>
      </c>
      <c r="AH64" s="158">
        <v>0</v>
      </c>
      <c r="AI64" s="158">
        <v>0</v>
      </c>
      <c r="AJ64" s="158">
        <v>0</v>
      </c>
      <c r="AK64" s="158">
        <v>0</v>
      </c>
      <c r="AL64" s="158">
        <v>0</v>
      </c>
      <c r="AM64" s="158">
        <v>0</v>
      </c>
      <c r="AN64" s="158">
        <v>0</v>
      </c>
      <c r="AO64" s="158">
        <v>0</v>
      </c>
      <c r="AP64" s="158">
        <v>0</v>
      </c>
      <c r="AQ64" s="158">
        <v>0</v>
      </c>
      <c r="AR64" s="158">
        <v>0</v>
      </c>
      <c r="AS64" s="158">
        <v>0</v>
      </c>
      <c r="AT64" s="158">
        <v>0</v>
      </c>
      <c r="AU64" s="158">
        <v>0</v>
      </c>
      <c r="AV64" s="158">
        <v>0</v>
      </c>
      <c r="AW64" s="158">
        <v>0</v>
      </c>
      <c r="AX64" s="158">
        <v>0</v>
      </c>
      <c r="AY64" s="158">
        <v>0</v>
      </c>
      <c r="AZ64" s="158">
        <v>0</v>
      </c>
      <c r="BA64" s="158">
        <v>0</v>
      </c>
      <c r="BB64" s="158">
        <v>0</v>
      </c>
      <c r="BC64" s="158">
        <v>0</v>
      </c>
      <c r="BD64" s="158">
        <v>0</v>
      </c>
      <c r="BE64" s="158">
        <v>0</v>
      </c>
      <c r="BF64" s="158">
        <v>0</v>
      </c>
      <c r="BG64" s="158">
        <v>0</v>
      </c>
      <c r="BH64" s="158">
        <v>0</v>
      </c>
      <c r="BI64" s="158">
        <v>0</v>
      </c>
      <c r="BJ64" s="158">
        <v>0</v>
      </c>
      <c r="BK64" s="158">
        <v>0</v>
      </c>
      <c r="BL64" s="158">
        <v>9.8403037599999994</v>
      </c>
      <c r="BM64" s="158">
        <v>0.25143872</v>
      </c>
      <c r="BN64" s="158">
        <v>-1.7732257699999998</v>
      </c>
      <c r="BO64" s="158">
        <v>5.1625466999999992</v>
      </c>
      <c r="BP64" s="158">
        <v>2.0412564999999998</v>
      </c>
      <c r="BQ64" s="158">
        <v>2.5456364999999996</v>
      </c>
      <c r="BR64" s="158">
        <v>1.8016614399999999</v>
      </c>
      <c r="BS64" s="158">
        <v>2.7500172299999996</v>
      </c>
      <c r="BT64" s="158">
        <v>1.9444570200000002</v>
      </c>
      <c r="BU64" s="158">
        <v>3.2643377500000001</v>
      </c>
      <c r="BV64" s="158">
        <v>2.8693859899999996</v>
      </c>
      <c r="BW64" s="158">
        <v>3.3017055800000001</v>
      </c>
      <c r="BX64" s="158">
        <v>1.7326126300000002</v>
      </c>
      <c r="BY64" s="158">
        <v>1.26135131</v>
      </c>
      <c r="BZ64" s="158">
        <v>1.2872552300000002</v>
      </c>
      <c r="CA64" s="158">
        <v>1.4116857599999999</v>
      </c>
      <c r="CB64" s="158">
        <v>1.4116857599999999</v>
      </c>
      <c r="CC64" s="158">
        <v>1.4116857599999999</v>
      </c>
      <c r="CD64" s="158">
        <v>1.4116857599999999</v>
      </c>
      <c r="CE64" s="158">
        <v>1.4116857599999999</v>
      </c>
      <c r="CF64" s="158">
        <v>1.4116857599999999</v>
      </c>
      <c r="CG64" s="159">
        <v>1.4116857599999999</v>
      </c>
    </row>
    <row r="65" spans="1:90" x14ac:dyDescent="0.35">
      <c r="A65" s="156"/>
      <c r="B65" s="42" t="s">
        <v>406</v>
      </c>
      <c r="C65" s="157" t="s">
        <v>357</v>
      </c>
      <c r="D65" s="158">
        <v>0</v>
      </c>
      <c r="E65" s="158">
        <v>0</v>
      </c>
      <c r="F65" s="158">
        <v>0</v>
      </c>
      <c r="G65" s="158">
        <v>0</v>
      </c>
      <c r="H65" s="158">
        <v>0</v>
      </c>
      <c r="I65" s="158">
        <v>0</v>
      </c>
      <c r="J65" s="158">
        <v>0</v>
      </c>
      <c r="K65" s="158">
        <v>0</v>
      </c>
      <c r="L65" s="158">
        <v>0</v>
      </c>
      <c r="M65" s="158">
        <v>0</v>
      </c>
      <c r="N65" s="158">
        <v>0</v>
      </c>
      <c r="O65" s="158">
        <v>0</v>
      </c>
      <c r="P65" s="158">
        <v>0</v>
      </c>
      <c r="Q65" s="158">
        <v>0</v>
      </c>
      <c r="R65" s="158">
        <v>0</v>
      </c>
      <c r="S65" s="158">
        <v>0</v>
      </c>
      <c r="T65" s="158">
        <v>0</v>
      </c>
      <c r="U65" s="158">
        <v>0</v>
      </c>
      <c r="V65" s="158">
        <v>0</v>
      </c>
      <c r="W65" s="158">
        <v>0</v>
      </c>
      <c r="X65" s="158">
        <v>0</v>
      </c>
      <c r="Y65" s="158">
        <v>0</v>
      </c>
      <c r="Z65" s="158">
        <v>0</v>
      </c>
      <c r="AA65" s="158">
        <v>0</v>
      </c>
      <c r="AB65" s="158">
        <v>0</v>
      </c>
      <c r="AC65" s="158">
        <v>0</v>
      </c>
      <c r="AD65" s="158">
        <v>0</v>
      </c>
      <c r="AE65" s="158">
        <v>0</v>
      </c>
      <c r="AF65" s="158">
        <v>0</v>
      </c>
      <c r="AG65" s="158">
        <v>0</v>
      </c>
      <c r="AH65" s="158">
        <v>0</v>
      </c>
      <c r="AI65" s="158">
        <v>0</v>
      </c>
      <c r="AJ65" s="158">
        <v>0</v>
      </c>
      <c r="AK65" s="158">
        <v>0</v>
      </c>
      <c r="AL65" s="158">
        <v>0</v>
      </c>
      <c r="AM65" s="158">
        <v>0</v>
      </c>
      <c r="AN65" s="158">
        <v>0</v>
      </c>
      <c r="AO65" s="158">
        <v>0</v>
      </c>
      <c r="AP65" s="158">
        <v>0</v>
      </c>
      <c r="AQ65" s="158">
        <v>193</v>
      </c>
      <c r="AR65" s="158">
        <v>250</v>
      </c>
      <c r="AS65" s="158">
        <v>286</v>
      </c>
      <c r="AT65" s="158">
        <v>314</v>
      </c>
      <c r="AU65" s="158">
        <v>408</v>
      </c>
      <c r="AV65" s="158">
        <v>434</v>
      </c>
      <c r="AW65" s="158">
        <v>416</v>
      </c>
      <c r="AX65" s="158">
        <v>480</v>
      </c>
      <c r="AY65" s="158">
        <v>524.29999999999995</v>
      </c>
      <c r="AZ65" s="158">
        <v>340.8</v>
      </c>
      <c r="BA65" s="158">
        <v>502</v>
      </c>
      <c r="BB65" s="158">
        <v>553</v>
      </c>
      <c r="BC65" s="158">
        <v>635</v>
      </c>
      <c r="BD65" s="158">
        <v>648</v>
      </c>
      <c r="BE65" s="158">
        <v>635.94107848647479</v>
      </c>
      <c r="BF65" s="158">
        <v>723.75621958442548</v>
      </c>
      <c r="BG65" s="158">
        <v>1035</v>
      </c>
      <c r="BH65" s="158">
        <v>1291.17</v>
      </c>
      <c r="BI65" s="158">
        <v>1183.6549443026729</v>
      </c>
      <c r="BJ65" s="158">
        <v>1312.9542119951134</v>
      </c>
      <c r="BK65" s="158">
        <v>1623.1882790812579</v>
      </c>
      <c r="BL65" s="158">
        <v>1949.4219162508432</v>
      </c>
      <c r="BM65" s="158">
        <v>2026.2023687265355</v>
      </c>
      <c r="BN65" s="158">
        <v>2134.4746846376861</v>
      </c>
      <c r="BO65" s="158">
        <v>2194.8675095390704</v>
      </c>
      <c r="BP65" s="158">
        <v>2244.5398762216823</v>
      </c>
      <c r="BQ65" s="158">
        <v>2236</v>
      </c>
      <c r="BR65" s="158">
        <v>2260</v>
      </c>
      <c r="BS65" s="158">
        <v>2351</v>
      </c>
      <c r="BT65" s="158">
        <v>2292</v>
      </c>
      <c r="BU65" s="158">
        <v>2306</v>
      </c>
      <c r="BV65" s="158">
        <v>2406</v>
      </c>
      <c r="BW65" s="158">
        <v>2512</v>
      </c>
      <c r="BX65" s="158">
        <v>2486</v>
      </c>
      <c r="BY65" s="158">
        <v>2633</v>
      </c>
      <c r="BZ65" s="158">
        <v>2692</v>
      </c>
      <c r="CA65" s="158">
        <v>2823</v>
      </c>
      <c r="CB65" s="158">
        <v>2999.6708554841721</v>
      </c>
      <c r="CC65" s="158">
        <v>3111.1026383946792</v>
      </c>
      <c r="CD65" s="158">
        <v>3197.6770670230717</v>
      </c>
      <c r="CE65" s="158">
        <v>3285.6955067254394</v>
      </c>
      <c r="CF65" s="158">
        <v>3371.5230911359231</v>
      </c>
      <c r="CG65" s="159">
        <v>3468.6447061879212</v>
      </c>
    </row>
    <row r="66" spans="1:90" x14ac:dyDescent="0.35">
      <c r="A66" s="156"/>
      <c r="B66" s="42" t="s">
        <v>407</v>
      </c>
      <c r="C66" s="157" t="s">
        <v>357</v>
      </c>
      <c r="D66" s="158">
        <v>0</v>
      </c>
      <c r="E66" s="158">
        <v>0</v>
      </c>
      <c r="F66" s="158">
        <v>0</v>
      </c>
      <c r="G66" s="158">
        <v>0</v>
      </c>
      <c r="H66" s="158">
        <v>0</v>
      </c>
      <c r="I66" s="158">
        <v>0</v>
      </c>
      <c r="J66" s="158">
        <v>0</v>
      </c>
      <c r="K66" s="158">
        <v>0</v>
      </c>
      <c r="L66" s="158">
        <v>0</v>
      </c>
      <c r="M66" s="158">
        <v>0</v>
      </c>
      <c r="N66" s="158">
        <v>0</v>
      </c>
      <c r="O66" s="158">
        <v>0</v>
      </c>
      <c r="P66" s="158">
        <v>0</v>
      </c>
      <c r="Q66" s="158">
        <v>0</v>
      </c>
      <c r="R66" s="158">
        <v>0</v>
      </c>
      <c r="S66" s="158">
        <v>0</v>
      </c>
      <c r="T66" s="158">
        <v>0</v>
      </c>
      <c r="U66" s="158">
        <v>0</v>
      </c>
      <c r="V66" s="158">
        <v>0</v>
      </c>
      <c r="W66" s="158">
        <v>0</v>
      </c>
      <c r="X66" s="158">
        <v>0</v>
      </c>
      <c r="Y66" s="158">
        <v>0</v>
      </c>
      <c r="Z66" s="158">
        <v>0</v>
      </c>
      <c r="AA66" s="158">
        <v>0</v>
      </c>
      <c r="AB66" s="158">
        <v>0</v>
      </c>
      <c r="AC66" s="158">
        <v>0</v>
      </c>
      <c r="AD66" s="158">
        <v>0</v>
      </c>
      <c r="AE66" s="158">
        <v>0</v>
      </c>
      <c r="AF66" s="158">
        <v>0</v>
      </c>
      <c r="AG66" s="158">
        <v>0</v>
      </c>
      <c r="AH66" s="158">
        <v>0</v>
      </c>
      <c r="AI66" s="158">
        <v>0</v>
      </c>
      <c r="AJ66" s="158">
        <v>0</v>
      </c>
      <c r="AK66" s="158">
        <v>0</v>
      </c>
      <c r="AL66" s="158">
        <v>0</v>
      </c>
      <c r="AM66" s="158">
        <v>500</v>
      </c>
      <c r="AN66" s="158">
        <v>508</v>
      </c>
      <c r="AO66" s="158">
        <v>545</v>
      </c>
      <c r="AP66" s="158">
        <v>757</v>
      </c>
      <c r="AQ66" s="158">
        <v>840</v>
      </c>
      <c r="AR66" s="158">
        <v>898</v>
      </c>
      <c r="AS66" s="158">
        <v>949</v>
      </c>
      <c r="AT66" s="158">
        <v>941</v>
      </c>
      <c r="AU66" s="158">
        <v>781</v>
      </c>
      <c r="AV66" s="158">
        <v>688</v>
      </c>
      <c r="AW66" s="158">
        <v>659</v>
      </c>
      <c r="AX66" s="158">
        <v>80</v>
      </c>
      <c r="AY66" s="158">
        <v>36.299999999999997</v>
      </c>
      <c r="AZ66" s="158">
        <v>97.6</v>
      </c>
      <c r="BA66" s="158">
        <v>26</v>
      </c>
      <c r="BB66" s="158">
        <v>27</v>
      </c>
      <c r="BC66" s="158">
        <v>66</v>
      </c>
      <c r="BD66" s="158">
        <v>67</v>
      </c>
      <c r="BE66" s="158">
        <v>69</v>
      </c>
      <c r="BF66" s="158">
        <v>70</v>
      </c>
      <c r="BG66" s="158">
        <v>79.728606106509176</v>
      </c>
      <c r="BH66" s="158">
        <v>43</v>
      </c>
      <c r="BI66" s="158">
        <v>41</v>
      </c>
      <c r="BJ66" s="158">
        <v>45</v>
      </c>
      <c r="BK66" s="158">
        <v>43.47423573035443</v>
      </c>
      <c r="BL66" s="158">
        <v>46.203362466202719</v>
      </c>
      <c r="BM66" s="158">
        <v>46.819417065825782</v>
      </c>
      <c r="BN66" s="158">
        <v>44.415302132907541</v>
      </c>
      <c r="BO66" s="158">
        <v>47.37944846742954</v>
      </c>
      <c r="BP66" s="158">
        <v>56</v>
      </c>
      <c r="BQ66" s="158">
        <v>50</v>
      </c>
      <c r="BR66" s="158">
        <v>5</v>
      </c>
      <c r="BS66" s="158">
        <v>0</v>
      </c>
      <c r="BT66" s="158">
        <v>0</v>
      </c>
      <c r="BU66" s="158">
        <v>0</v>
      </c>
      <c r="BV66" s="158">
        <v>0</v>
      </c>
      <c r="BW66" s="158">
        <v>0</v>
      </c>
      <c r="BX66" s="158">
        <v>50</v>
      </c>
      <c r="BY66" s="158">
        <v>66</v>
      </c>
      <c r="BZ66" s="158">
        <v>0</v>
      </c>
      <c r="CA66" s="158">
        <v>0</v>
      </c>
      <c r="CB66" s="158">
        <v>0</v>
      </c>
      <c r="CC66" s="158">
        <v>0</v>
      </c>
      <c r="CD66" s="158">
        <v>0</v>
      </c>
      <c r="CE66" s="158">
        <v>0</v>
      </c>
      <c r="CF66" s="158">
        <v>0</v>
      </c>
      <c r="CG66" s="159">
        <v>0</v>
      </c>
    </row>
    <row r="67" spans="1:90" x14ac:dyDescent="0.35">
      <c r="A67" s="156"/>
      <c r="B67" s="42" t="s">
        <v>408</v>
      </c>
      <c r="C67" s="157" t="s">
        <v>363</v>
      </c>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v>6.3246354783961998</v>
      </c>
      <c r="BW67" s="158">
        <v>7.2606378499366624</v>
      </c>
      <c r="BX67" s="158">
        <v>0.44307884388463659</v>
      </c>
      <c r="BY67" s="158">
        <v>3.9796580174514227</v>
      </c>
      <c r="BZ67" s="158">
        <v>3.7092462458525279</v>
      </c>
      <c r="CA67" s="158">
        <v>6.7097510567351932</v>
      </c>
      <c r="CB67" s="158">
        <v>9.5261208195137534</v>
      </c>
      <c r="CC67" s="158">
        <v>0.72517188707785052</v>
      </c>
      <c r="CD67" s="158">
        <v>0.95956466920799588</v>
      </c>
      <c r="CE67" s="158">
        <v>1.2251367543095575</v>
      </c>
      <c r="CF67" s="158">
        <v>1.3938375187477727</v>
      </c>
      <c r="CG67" s="159">
        <v>1.5286272524474849</v>
      </c>
    </row>
    <row r="68" spans="1:90" x14ac:dyDescent="0.35">
      <c r="A68" s="162"/>
      <c r="B68" s="42" t="s">
        <v>409</v>
      </c>
      <c r="C68" s="157" t="s">
        <v>363</v>
      </c>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v>14</v>
      </c>
      <c r="AR68" s="158">
        <v>15</v>
      </c>
      <c r="AS68" s="158">
        <v>15</v>
      </c>
      <c r="AT68" s="158">
        <v>19</v>
      </c>
      <c r="AU68" s="158">
        <v>22.698</v>
      </c>
      <c r="AV68" s="158">
        <v>22.576000000000001</v>
      </c>
      <c r="AW68" s="158">
        <v>23.443000000000001</v>
      </c>
      <c r="AX68" s="158">
        <v>22.434000000000001</v>
      </c>
      <c r="AY68" s="158">
        <v>21.899000000000001</v>
      </c>
      <c r="AZ68" s="158">
        <v>22.006</v>
      </c>
      <c r="BA68" s="158">
        <v>19.994</v>
      </c>
      <c r="BB68" s="158">
        <v>18.376999999999999</v>
      </c>
      <c r="BC68" s="158">
        <v>17.431000000000001</v>
      </c>
      <c r="BD68" s="158">
        <v>44.381999999999998</v>
      </c>
      <c r="BE68" s="158">
        <v>61</v>
      </c>
      <c r="BF68" s="158">
        <v>110.63800000000001</v>
      </c>
      <c r="BG68" s="158">
        <v>120.54600000000001</v>
      </c>
      <c r="BH68" s="158">
        <v>119.50700000000001</v>
      </c>
      <c r="BI68" s="158">
        <v>120.578</v>
      </c>
      <c r="BJ68" s="158">
        <v>120.111</v>
      </c>
      <c r="BK68" s="158">
        <v>123.071</v>
      </c>
      <c r="BL68" s="158">
        <v>133.291</v>
      </c>
      <c r="BM68" s="158">
        <v>138.81399999999999</v>
      </c>
      <c r="BN68" s="158">
        <v>130.89869660000002</v>
      </c>
      <c r="BO68" s="158">
        <v>46.04</v>
      </c>
      <c r="BP68" s="158">
        <v>39.037999999999997</v>
      </c>
      <c r="BQ68" s="158">
        <v>37.116999999999997</v>
      </c>
      <c r="BR68" s="158">
        <v>33.851999999999997</v>
      </c>
      <c r="BS68" s="158">
        <v>30.114000000000001</v>
      </c>
      <c r="BT68" s="158">
        <v>27.888000000000002</v>
      </c>
      <c r="BU68" s="158">
        <v>25.613999999999965</v>
      </c>
      <c r="BV68" s="158">
        <v>24.831</v>
      </c>
      <c r="BW68" s="158">
        <v>25.919</v>
      </c>
      <c r="BX68" s="158">
        <v>27.905347539999973</v>
      </c>
      <c r="BY68" s="158">
        <v>25.654237789999986</v>
      </c>
      <c r="BZ68" s="158">
        <v>25.353212500000001</v>
      </c>
      <c r="CA68" s="158">
        <v>23.674199999999999</v>
      </c>
      <c r="CB68" s="158">
        <v>29.130319912406247</v>
      </c>
      <c r="CC68" s="158">
        <v>31.118608894585403</v>
      </c>
      <c r="CD68" s="158">
        <v>31.250154630798541</v>
      </c>
      <c r="CE68" s="158">
        <v>31.149421736209607</v>
      </c>
      <c r="CF68" s="158">
        <v>31.588222952219933</v>
      </c>
      <c r="CG68" s="159">
        <v>32.125408672646913</v>
      </c>
    </row>
    <row r="69" spans="1:90" x14ac:dyDescent="0.35">
      <c r="A69" s="166"/>
      <c r="B69" s="42" t="s">
        <v>410</v>
      </c>
      <c r="C69" s="157" t="s">
        <v>357</v>
      </c>
      <c r="D69" s="158">
        <v>15.2</v>
      </c>
      <c r="E69" s="158">
        <v>19.2</v>
      </c>
      <c r="F69" s="158">
        <v>17</v>
      </c>
      <c r="G69" s="158">
        <v>14.8</v>
      </c>
      <c r="H69" s="158">
        <v>26.8</v>
      </c>
      <c r="I69" s="158">
        <v>22.2</v>
      </c>
      <c r="J69" s="158">
        <v>15.7</v>
      </c>
      <c r="K69" s="158">
        <v>15.7</v>
      </c>
      <c r="L69" s="158">
        <v>20.9</v>
      </c>
      <c r="M69" s="158">
        <v>25.4</v>
      </c>
      <c r="N69" s="158">
        <v>49.4</v>
      </c>
      <c r="O69" s="158">
        <v>41.9</v>
      </c>
      <c r="P69" s="158">
        <v>30.2</v>
      </c>
      <c r="Q69" s="158">
        <v>36.299999999999997</v>
      </c>
      <c r="R69" s="158">
        <v>64.5</v>
      </c>
      <c r="S69" s="158">
        <v>64.599999999999994</v>
      </c>
      <c r="T69" s="158">
        <v>44.9</v>
      </c>
      <c r="U69" s="158">
        <v>49.2</v>
      </c>
      <c r="V69" s="158">
        <v>78.3</v>
      </c>
      <c r="W69" s="158">
        <v>121.7</v>
      </c>
      <c r="X69" s="158">
        <v>123.3</v>
      </c>
      <c r="Y69" s="158">
        <v>127.1</v>
      </c>
      <c r="Z69" s="158">
        <v>150.4</v>
      </c>
      <c r="AA69" s="158">
        <v>239.4</v>
      </c>
      <c r="AB69" s="158">
        <v>209.1</v>
      </c>
      <c r="AC69" s="158">
        <v>174.09</v>
      </c>
      <c r="AD69" s="158">
        <v>214.12200000000001</v>
      </c>
      <c r="AE69" s="158">
        <v>454.38499999999999</v>
      </c>
      <c r="AF69" s="158">
        <v>558.846</v>
      </c>
      <c r="AG69" s="158">
        <v>628.82600000000002</v>
      </c>
      <c r="AH69" s="158">
        <v>632</v>
      </c>
      <c r="AI69" s="158">
        <v>653</v>
      </c>
      <c r="AJ69" s="158">
        <v>1280</v>
      </c>
      <c r="AK69" s="158">
        <v>1702</v>
      </c>
      <c r="AL69" s="158">
        <v>1500</v>
      </c>
      <c r="AM69" s="158">
        <v>1497</v>
      </c>
      <c r="AN69" s="158">
        <v>1578</v>
      </c>
      <c r="AO69" s="158">
        <v>1589</v>
      </c>
      <c r="AP69" s="158">
        <v>1734</v>
      </c>
      <c r="AQ69" s="158">
        <v>1467.9280000000001</v>
      </c>
      <c r="AR69" s="158">
        <v>1106.7449999999999</v>
      </c>
      <c r="AS69" s="158">
        <v>733.41</v>
      </c>
      <c r="AT69" s="158">
        <v>869.84</v>
      </c>
      <c r="AU69" s="158">
        <v>1603.8150000000001</v>
      </c>
      <c r="AV69" s="158">
        <v>1760.1579999999999</v>
      </c>
      <c r="AW69" s="158">
        <v>1651.7639999999999</v>
      </c>
      <c r="AX69" s="158">
        <v>1299.4829999999999</v>
      </c>
      <c r="AY69" s="158">
        <v>1101.827</v>
      </c>
      <c r="AZ69" s="158">
        <v>587.298</v>
      </c>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9"/>
    </row>
    <row r="70" spans="1:90" x14ac:dyDescent="0.35">
      <c r="A70" s="156"/>
      <c r="B70" s="10" t="s">
        <v>411</v>
      </c>
      <c r="C70" s="157"/>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f t="shared" ref="BQ70:CG70" si="13">SUM(BQ71:BQ72)</f>
        <v>5.8574696600000031</v>
      </c>
      <c r="BR70" s="158">
        <f t="shared" si="13"/>
        <v>56.150329630000009</v>
      </c>
      <c r="BS70" s="158">
        <f t="shared" si="13"/>
        <v>490.88279648000002</v>
      </c>
      <c r="BT70" s="158">
        <f t="shared" si="13"/>
        <v>1585.7627723199994</v>
      </c>
      <c r="BU70" s="158">
        <f t="shared" si="13"/>
        <v>3322.5426384599987</v>
      </c>
      <c r="BV70" s="158">
        <f t="shared" si="13"/>
        <v>8134.8647156900006</v>
      </c>
      <c r="BW70" s="158">
        <f t="shared" si="13"/>
        <v>18388.256169110005</v>
      </c>
      <c r="BX70" s="158">
        <f t="shared" si="13"/>
        <v>38320.348814015022</v>
      </c>
      <c r="BY70" s="158">
        <f t="shared" si="13"/>
        <v>40935.681691392034</v>
      </c>
      <c r="BZ70" s="158">
        <f t="shared" si="13"/>
        <v>41937.592814439668</v>
      </c>
      <c r="CA70" s="158">
        <f t="shared" si="13"/>
        <v>52118.544098990002</v>
      </c>
      <c r="CB70" s="158">
        <f t="shared" si="13"/>
        <v>65476.263263859772</v>
      </c>
      <c r="CC70" s="158">
        <f t="shared" si="13"/>
        <v>77453.854647355547</v>
      </c>
      <c r="CD70" s="158">
        <f t="shared" si="13"/>
        <v>81202.864144525971</v>
      </c>
      <c r="CE70" s="158">
        <f t="shared" si="13"/>
        <v>82802.153606490072</v>
      </c>
      <c r="CF70" s="158">
        <f t="shared" si="13"/>
        <v>85310.415046715905</v>
      </c>
      <c r="CG70" s="159">
        <f t="shared" si="13"/>
        <v>88687.145774567834</v>
      </c>
    </row>
    <row r="71" spans="1:90" x14ac:dyDescent="0.35">
      <c r="A71" s="156"/>
      <c r="B71" s="167" t="s">
        <v>412</v>
      </c>
      <c r="C71" s="157" t="s">
        <v>363</v>
      </c>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v>0.78372308559481874</v>
      </c>
      <c r="BR71" s="158">
        <v>5.5093570434945436</v>
      </c>
      <c r="BS71" s="158">
        <v>33.773460637049745</v>
      </c>
      <c r="BT71" s="158">
        <v>692.39557576368315</v>
      </c>
      <c r="BU71" s="158">
        <v>1996.8506732649296</v>
      </c>
      <c r="BV71" s="158">
        <v>6170.0886903764313</v>
      </c>
      <c r="BW71" s="158">
        <v>11637.205799996729</v>
      </c>
      <c r="BX71" s="158">
        <v>21720.995222049096</v>
      </c>
      <c r="BY71" s="158">
        <v>27814.887464860654</v>
      </c>
      <c r="BZ71" s="158">
        <v>32906.554661241818</v>
      </c>
      <c r="CA71" s="158">
        <v>40795.679906259298</v>
      </c>
      <c r="CB71" s="158">
        <v>51058.847785241116</v>
      </c>
      <c r="CC71" s="158">
        <v>62404.495927079894</v>
      </c>
      <c r="CD71" s="158">
        <v>65870.17040451616</v>
      </c>
      <c r="CE71" s="158">
        <v>67482.020541226026</v>
      </c>
      <c r="CF71" s="158">
        <v>70131.534405733633</v>
      </c>
      <c r="CG71" s="159">
        <v>73149.7763352654</v>
      </c>
    </row>
    <row r="72" spans="1:90" x14ac:dyDescent="0.35">
      <c r="A72" s="156"/>
      <c r="B72" s="167" t="s">
        <v>413</v>
      </c>
      <c r="C72" s="157" t="s">
        <v>363</v>
      </c>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v>5.0737465744051846</v>
      </c>
      <c r="BR72" s="158">
        <v>50.640972586505463</v>
      </c>
      <c r="BS72" s="158">
        <v>457.10933584295026</v>
      </c>
      <c r="BT72" s="158">
        <v>893.36719655631623</v>
      </c>
      <c r="BU72" s="158">
        <v>1325.6919651950693</v>
      </c>
      <c r="BV72" s="158">
        <v>1964.7760253135691</v>
      </c>
      <c r="BW72" s="158">
        <v>6751.0503691132781</v>
      </c>
      <c r="BX72" s="158">
        <v>16599.353591965926</v>
      </c>
      <c r="BY72" s="158">
        <v>13120.794226531378</v>
      </c>
      <c r="BZ72" s="158">
        <v>9031.0381531978492</v>
      </c>
      <c r="CA72" s="158">
        <v>11322.864192730704</v>
      </c>
      <c r="CB72" s="158">
        <v>14417.415478618655</v>
      </c>
      <c r="CC72" s="158">
        <v>15049.358720275653</v>
      </c>
      <c r="CD72" s="158">
        <v>15332.693740009807</v>
      </c>
      <c r="CE72" s="158">
        <v>15320.13306526405</v>
      </c>
      <c r="CF72" s="158">
        <v>15178.880640982277</v>
      </c>
      <c r="CG72" s="159">
        <v>15537.369439302431</v>
      </c>
    </row>
    <row r="73" spans="1:90" x14ac:dyDescent="0.35">
      <c r="A73" s="162"/>
      <c r="B73" s="42" t="s">
        <v>118</v>
      </c>
      <c r="C73" s="157" t="s">
        <v>354</v>
      </c>
      <c r="D73" s="158">
        <v>0</v>
      </c>
      <c r="E73" s="158">
        <v>0</v>
      </c>
      <c r="F73" s="158">
        <v>0</v>
      </c>
      <c r="G73" s="158">
        <v>0</v>
      </c>
      <c r="H73" s="158">
        <v>0</v>
      </c>
      <c r="I73" s="158">
        <v>0</v>
      </c>
      <c r="J73" s="158">
        <v>0</v>
      </c>
      <c r="K73" s="158">
        <v>0</v>
      </c>
      <c r="L73" s="158">
        <v>0</v>
      </c>
      <c r="M73" s="158">
        <v>0</v>
      </c>
      <c r="N73" s="158">
        <v>0</v>
      </c>
      <c r="O73" s="158">
        <v>0</v>
      </c>
      <c r="P73" s="158">
        <v>0</v>
      </c>
      <c r="Q73" s="158">
        <v>0</v>
      </c>
      <c r="R73" s="158">
        <v>0</v>
      </c>
      <c r="S73" s="158">
        <v>0</v>
      </c>
      <c r="T73" s="158">
        <v>0</v>
      </c>
      <c r="U73" s="158">
        <v>0</v>
      </c>
      <c r="V73" s="158">
        <v>0</v>
      </c>
      <c r="W73" s="158">
        <v>0</v>
      </c>
      <c r="X73" s="158">
        <v>0</v>
      </c>
      <c r="Y73" s="158">
        <v>0</v>
      </c>
      <c r="Z73" s="158">
        <v>0</v>
      </c>
      <c r="AA73" s="158">
        <v>0</v>
      </c>
      <c r="AB73" s="158">
        <v>0</v>
      </c>
      <c r="AC73" s="158">
        <v>0</v>
      </c>
      <c r="AD73" s="158">
        <v>0</v>
      </c>
      <c r="AE73" s="158">
        <v>0</v>
      </c>
      <c r="AF73" s="158">
        <v>0</v>
      </c>
      <c r="AG73" s="158">
        <v>0</v>
      </c>
      <c r="AH73" s="158">
        <v>0</v>
      </c>
      <c r="AI73" s="158">
        <v>0</v>
      </c>
      <c r="AJ73" s="158">
        <v>0</v>
      </c>
      <c r="AK73" s="158">
        <v>0</v>
      </c>
      <c r="AL73" s="158">
        <v>0</v>
      </c>
      <c r="AM73" s="158">
        <v>0</v>
      </c>
      <c r="AN73" s="158">
        <v>0</v>
      </c>
      <c r="AO73" s="158">
        <v>0</v>
      </c>
      <c r="AP73" s="158">
        <v>0</v>
      </c>
      <c r="AQ73" s="158">
        <v>0</v>
      </c>
      <c r="AR73" s="158">
        <v>0</v>
      </c>
      <c r="AS73" s="158">
        <v>0</v>
      </c>
      <c r="AT73" s="158">
        <v>0</v>
      </c>
      <c r="AU73" s="158">
        <v>0</v>
      </c>
      <c r="AV73" s="158">
        <v>0</v>
      </c>
      <c r="AW73" s="158">
        <v>2.5999999999999999E-2</v>
      </c>
      <c r="AX73" s="158">
        <v>1.7000000000000001E-2</v>
      </c>
      <c r="AY73" s="158">
        <v>0</v>
      </c>
      <c r="AZ73" s="158">
        <v>8.9999999999999993E-3</v>
      </c>
      <c r="BA73" s="158">
        <v>1.2E-2</v>
      </c>
      <c r="BB73" s="158">
        <v>0</v>
      </c>
      <c r="BC73" s="158">
        <v>0.06</v>
      </c>
      <c r="BD73" s="158">
        <v>60.734000000000002</v>
      </c>
      <c r="BE73" s="158">
        <v>6.5244999999999997</v>
      </c>
      <c r="BF73" s="158">
        <v>0.56799999999999995</v>
      </c>
      <c r="BG73" s="158">
        <v>0.47799999999999998</v>
      </c>
      <c r="BH73" s="158">
        <v>0.42899999999999999</v>
      </c>
      <c r="BI73" s="158">
        <v>0.5</v>
      </c>
      <c r="BJ73" s="158">
        <v>0.38900000000000001</v>
      </c>
      <c r="BK73" s="158">
        <v>0.2</v>
      </c>
      <c r="BL73" s="158">
        <v>0</v>
      </c>
      <c r="BM73" s="158">
        <v>0.29149999999999998</v>
      </c>
      <c r="BN73" s="158">
        <v>9.1499999999999998E-2</v>
      </c>
      <c r="BO73" s="158">
        <v>0</v>
      </c>
      <c r="BP73" s="158">
        <v>0</v>
      </c>
      <c r="BQ73" s="158">
        <v>2.1110000000001961E-4</v>
      </c>
      <c r="BR73" s="158">
        <v>9.9999999999999978E-2</v>
      </c>
      <c r="BS73" s="158">
        <v>0.24</v>
      </c>
      <c r="BT73" s="158">
        <v>0.24</v>
      </c>
      <c r="BU73" s="158">
        <v>0.36</v>
      </c>
      <c r="BV73" s="158">
        <v>0.19999999999999996</v>
      </c>
      <c r="BW73" s="158">
        <v>0.3</v>
      </c>
      <c r="BX73" s="158">
        <v>0.24</v>
      </c>
      <c r="BY73" s="158">
        <v>0</v>
      </c>
      <c r="BZ73" s="158">
        <v>0</v>
      </c>
      <c r="CA73" s="158">
        <v>0</v>
      </c>
      <c r="CB73" s="158">
        <v>0</v>
      </c>
      <c r="CC73" s="158">
        <v>0</v>
      </c>
      <c r="CD73" s="158">
        <v>0</v>
      </c>
      <c r="CE73" s="158">
        <v>0</v>
      </c>
      <c r="CF73" s="158">
        <v>0</v>
      </c>
      <c r="CG73" s="159">
        <v>0</v>
      </c>
    </row>
    <row r="74" spans="1:90" ht="26.25" customHeight="1" x14ac:dyDescent="0.35">
      <c r="A74" s="156"/>
      <c r="B74" s="42" t="s">
        <v>414</v>
      </c>
      <c r="C74" s="157" t="s">
        <v>354</v>
      </c>
      <c r="D74" s="158">
        <v>86</v>
      </c>
      <c r="E74" s="158">
        <v>83.8</v>
      </c>
      <c r="F74" s="158">
        <v>81.3</v>
      </c>
      <c r="G74" s="158">
        <v>79.400000000000006</v>
      </c>
      <c r="H74" s="158">
        <v>86.8</v>
      </c>
      <c r="I74" s="158">
        <v>82.7</v>
      </c>
      <c r="J74" s="158">
        <v>86.7</v>
      </c>
      <c r="K74" s="158">
        <v>88.4</v>
      </c>
      <c r="L74" s="158">
        <v>89</v>
      </c>
      <c r="M74" s="158">
        <v>90.8</v>
      </c>
      <c r="N74" s="158">
        <v>100.5</v>
      </c>
      <c r="O74" s="158">
        <v>99.2</v>
      </c>
      <c r="P74" s="158">
        <v>95.8</v>
      </c>
      <c r="Q74" s="158">
        <v>103.6</v>
      </c>
      <c r="R74" s="158">
        <v>101.9</v>
      </c>
      <c r="S74" s="158">
        <v>109.9</v>
      </c>
      <c r="T74" s="158">
        <v>110.4</v>
      </c>
      <c r="U74" s="158">
        <v>120.9</v>
      </c>
      <c r="V74" s="158">
        <v>118.4</v>
      </c>
      <c r="W74" s="158">
        <v>120.8</v>
      </c>
      <c r="X74" s="158">
        <v>124.7</v>
      </c>
      <c r="Y74" s="158">
        <v>124.6</v>
      </c>
      <c r="Z74" s="158">
        <v>128</v>
      </c>
      <c r="AA74" s="158">
        <v>136.69999999999999</v>
      </c>
      <c r="AB74" s="158">
        <v>149.69999999999999</v>
      </c>
      <c r="AC74" s="158">
        <v>164</v>
      </c>
      <c r="AD74" s="158">
        <v>203.9</v>
      </c>
      <c r="AE74" s="158">
        <v>258.10000000000002</v>
      </c>
      <c r="AF74" s="158">
        <v>282.89999999999998</v>
      </c>
      <c r="AG74" s="158">
        <v>309.60000000000002</v>
      </c>
      <c r="AH74" s="158">
        <v>340</v>
      </c>
      <c r="AI74" s="158">
        <v>375</v>
      </c>
      <c r="AJ74" s="158">
        <v>424</v>
      </c>
      <c r="AK74" s="158">
        <v>479</v>
      </c>
      <c r="AL74" s="158">
        <v>504</v>
      </c>
      <c r="AM74" s="158">
        <v>524</v>
      </c>
      <c r="AN74" s="158">
        <v>544</v>
      </c>
      <c r="AO74" s="158">
        <v>581</v>
      </c>
      <c r="AP74" s="158">
        <v>590</v>
      </c>
      <c r="AQ74" s="158">
        <v>599</v>
      </c>
      <c r="AR74" s="158">
        <v>610.34400000000005</v>
      </c>
      <c r="AS74" s="158">
        <v>640.85199999999998</v>
      </c>
      <c r="AT74" s="158">
        <v>821.56471568504003</v>
      </c>
      <c r="AU74" s="158">
        <v>966.63</v>
      </c>
      <c r="AV74" s="158">
        <v>1157.8209999999999</v>
      </c>
      <c r="AW74" s="158">
        <v>1286.308</v>
      </c>
      <c r="AX74" s="158">
        <v>1146.847</v>
      </c>
      <c r="AY74" s="158">
        <v>1257.923</v>
      </c>
      <c r="AZ74" s="158">
        <v>1351.4369999999999</v>
      </c>
      <c r="BA74" s="158">
        <v>1288.18</v>
      </c>
      <c r="BB74" s="158">
        <v>1263.556</v>
      </c>
      <c r="BC74" s="158">
        <v>1255.5229999999999</v>
      </c>
      <c r="BD74" s="158">
        <v>1395.876</v>
      </c>
      <c r="BE74" s="158">
        <v>1238</v>
      </c>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9"/>
    </row>
    <row r="75" spans="1:90" x14ac:dyDescent="0.35">
      <c r="A75" s="156"/>
      <c r="B75" s="42" t="s">
        <v>415</v>
      </c>
      <c r="C75" s="157" t="s">
        <v>354</v>
      </c>
      <c r="D75" s="158">
        <v>0</v>
      </c>
      <c r="E75" s="158">
        <v>0</v>
      </c>
      <c r="F75" s="158">
        <v>0</v>
      </c>
      <c r="G75" s="158">
        <v>0</v>
      </c>
      <c r="H75" s="158">
        <v>0</v>
      </c>
      <c r="I75" s="158">
        <v>0</v>
      </c>
      <c r="J75" s="158">
        <v>0</v>
      </c>
      <c r="K75" s="158">
        <v>0</v>
      </c>
      <c r="L75" s="158">
        <v>0</v>
      </c>
      <c r="M75" s="158">
        <v>0</v>
      </c>
      <c r="N75" s="158">
        <v>0</v>
      </c>
      <c r="O75" s="158">
        <v>0</v>
      </c>
      <c r="P75" s="158">
        <v>0</v>
      </c>
      <c r="Q75" s="158">
        <v>0</v>
      </c>
      <c r="R75" s="158">
        <v>0</v>
      </c>
      <c r="S75" s="158">
        <v>0</v>
      </c>
      <c r="T75" s="158">
        <v>0</v>
      </c>
      <c r="U75" s="158">
        <v>0</v>
      </c>
      <c r="V75" s="158">
        <v>0</v>
      </c>
      <c r="W75" s="158">
        <v>0</v>
      </c>
      <c r="X75" s="158">
        <v>0</v>
      </c>
      <c r="Y75" s="158">
        <v>0</v>
      </c>
      <c r="Z75" s="158">
        <v>0</v>
      </c>
      <c r="AA75" s="158">
        <v>0</v>
      </c>
      <c r="AB75" s="158">
        <v>0</v>
      </c>
      <c r="AC75" s="158">
        <v>0</v>
      </c>
      <c r="AD75" s="158">
        <v>0</v>
      </c>
      <c r="AE75" s="158">
        <v>0</v>
      </c>
      <c r="AF75" s="158">
        <v>0</v>
      </c>
      <c r="AG75" s="158">
        <v>0</v>
      </c>
      <c r="AH75" s="158">
        <v>0</v>
      </c>
      <c r="AI75" s="158">
        <v>0</v>
      </c>
      <c r="AJ75" s="158">
        <v>0</v>
      </c>
      <c r="AK75" s="158">
        <v>0</v>
      </c>
      <c r="AL75" s="158">
        <v>0</v>
      </c>
      <c r="AM75" s="158">
        <v>0</v>
      </c>
      <c r="AN75" s="158">
        <v>0</v>
      </c>
      <c r="AO75" s="158">
        <v>0</v>
      </c>
      <c r="AP75" s="158">
        <v>0</v>
      </c>
      <c r="AQ75" s="158">
        <v>0</v>
      </c>
      <c r="AR75" s="158">
        <v>0</v>
      </c>
      <c r="AS75" s="158">
        <v>0</v>
      </c>
      <c r="AT75" s="158">
        <v>0</v>
      </c>
      <c r="AU75" s="158">
        <v>0</v>
      </c>
      <c r="AV75" s="158">
        <v>0</v>
      </c>
      <c r="AW75" s="158">
        <v>0</v>
      </c>
      <c r="AX75" s="158">
        <v>0</v>
      </c>
      <c r="AY75" s="158">
        <v>0</v>
      </c>
      <c r="AZ75" s="158">
        <v>0</v>
      </c>
      <c r="BA75" s="158">
        <v>190.64</v>
      </c>
      <c r="BB75" s="158">
        <v>194.422</v>
      </c>
      <c r="BC75" s="158">
        <v>759.476</v>
      </c>
      <c r="BD75" s="158">
        <v>1749.268</v>
      </c>
      <c r="BE75" s="158">
        <v>1680.5630000000001</v>
      </c>
      <c r="BF75" s="158">
        <v>1705.4359999999999</v>
      </c>
      <c r="BG75" s="158">
        <v>1915.596</v>
      </c>
      <c r="BH75" s="158">
        <v>1962.34</v>
      </c>
      <c r="BI75" s="158">
        <v>1981.7470000000001</v>
      </c>
      <c r="BJ75" s="158">
        <v>2015.0229999999999</v>
      </c>
      <c r="BK75" s="158">
        <v>2070.2523382699997</v>
      </c>
      <c r="BL75" s="158">
        <v>2700.6948084699998</v>
      </c>
      <c r="BM75" s="158">
        <v>2734.8132516599994</v>
      </c>
      <c r="BN75" s="158">
        <v>2759.4819029400005</v>
      </c>
      <c r="BO75" s="158">
        <v>2149.2390251900001</v>
      </c>
      <c r="BP75" s="158">
        <v>2144.0899999999997</v>
      </c>
      <c r="BQ75" s="158">
        <v>2140.0809990000007</v>
      </c>
      <c r="BR75" s="158">
        <v>2116.9060000000004</v>
      </c>
      <c r="BS75" s="158">
        <v>2073.1628880400003</v>
      </c>
      <c r="BT75" s="158">
        <v>2048.8185346599998</v>
      </c>
      <c r="BU75" s="158">
        <v>2022.5266947100001</v>
      </c>
      <c r="BV75" s="158">
        <v>1995.3827969600002</v>
      </c>
      <c r="BW75" s="158">
        <v>1973.5520848000003</v>
      </c>
      <c r="BX75" s="158">
        <v>1957.6668482600001</v>
      </c>
      <c r="BY75" s="158">
        <v>1974.1487891899997</v>
      </c>
      <c r="BZ75" s="158">
        <v>2035.7222709300024</v>
      </c>
      <c r="CA75" s="158">
        <v>2031.9261706668615</v>
      </c>
      <c r="CB75" s="158">
        <v>336.89217580188495</v>
      </c>
      <c r="CC75" s="158">
        <v>329.86165479283568</v>
      </c>
      <c r="CD75" s="158">
        <v>318.961242125642</v>
      </c>
      <c r="CE75" s="158">
        <v>307.92043523112284</v>
      </c>
      <c r="CF75" s="158">
        <v>306.69879371134994</v>
      </c>
      <c r="CG75" s="159">
        <v>310.90568315450514</v>
      </c>
    </row>
    <row r="76" spans="1:90" x14ac:dyDescent="0.35">
      <c r="A76" s="156"/>
      <c r="B76" s="42" t="s">
        <v>416</v>
      </c>
      <c r="C76" s="157" t="s">
        <v>363</v>
      </c>
      <c r="D76" s="158">
        <v>0</v>
      </c>
      <c r="E76" s="158">
        <v>0</v>
      </c>
      <c r="F76" s="158">
        <v>0</v>
      </c>
      <c r="G76" s="158">
        <v>0</v>
      </c>
      <c r="H76" s="158">
        <v>0</v>
      </c>
      <c r="I76" s="158">
        <v>0</v>
      </c>
      <c r="J76" s="158">
        <v>0</v>
      </c>
      <c r="K76" s="158">
        <v>0</v>
      </c>
      <c r="L76" s="158">
        <v>0</v>
      </c>
      <c r="M76" s="158">
        <v>0</v>
      </c>
      <c r="N76" s="158">
        <v>0</v>
      </c>
      <c r="O76" s="158">
        <v>0</v>
      </c>
      <c r="P76" s="158">
        <v>0</v>
      </c>
      <c r="Q76" s="158">
        <v>0</v>
      </c>
      <c r="R76" s="158">
        <v>0</v>
      </c>
      <c r="S76" s="158">
        <v>0</v>
      </c>
      <c r="T76" s="158">
        <v>0</v>
      </c>
      <c r="U76" s="158">
        <v>0</v>
      </c>
      <c r="V76" s="158">
        <v>0</v>
      </c>
      <c r="W76" s="158">
        <v>0</v>
      </c>
      <c r="X76" s="158">
        <v>0</v>
      </c>
      <c r="Y76" s="158">
        <v>0</v>
      </c>
      <c r="Z76" s="158">
        <v>0</v>
      </c>
      <c r="AA76" s="158">
        <v>0</v>
      </c>
      <c r="AB76" s="158">
        <v>0</v>
      </c>
      <c r="AC76" s="158">
        <v>0</v>
      </c>
      <c r="AD76" s="158">
        <v>0</v>
      </c>
      <c r="AE76" s="158">
        <v>0</v>
      </c>
      <c r="AF76" s="158">
        <v>0</v>
      </c>
      <c r="AG76" s="158">
        <v>0</v>
      </c>
      <c r="AH76" s="158">
        <v>0</v>
      </c>
      <c r="AI76" s="158">
        <v>0</v>
      </c>
      <c r="AJ76" s="158">
        <v>0</v>
      </c>
      <c r="AK76" s="158">
        <v>0</v>
      </c>
      <c r="AL76" s="158">
        <v>0</v>
      </c>
      <c r="AM76" s="158">
        <v>0</v>
      </c>
      <c r="AN76" s="158">
        <v>0</v>
      </c>
      <c r="AO76" s="158">
        <v>0</v>
      </c>
      <c r="AP76" s="158">
        <v>0</v>
      </c>
      <c r="AQ76" s="158">
        <v>0</v>
      </c>
      <c r="AR76" s="158">
        <v>33.869999999999997</v>
      </c>
      <c r="AS76" s="158">
        <v>25.613</v>
      </c>
      <c r="AT76" s="158">
        <v>10.731</v>
      </c>
      <c r="AU76" s="158">
        <v>4.2610000000000001</v>
      </c>
      <c r="AV76" s="158">
        <v>2.2210000000000001</v>
      </c>
      <c r="AW76" s="158">
        <v>1.3009999999999999</v>
      </c>
      <c r="AX76" s="158">
        <v>0.84199999999999997</v>
      </c>
      <c r="AY76" s="158">
        <v>1.5860000000000001</v>
      </c>
      <c r="AZ76" s="158">
        <v>0</v>
      </c>
      <c r="BA76" s="158">
        <v>0.22500000000000001</v>
      </c>
      <c r="BB76" s="158">
        <v>0.53600000000000003</v>
      </c>
      <c r="BC76" s="158">
        <v>0.21700000000000003</v>
      </c>
      <c r="BD76" s="158">
        <v>4.3999999999999997E-2</v>
      </c>
      <c r="BE76" s="158">
        <v>0.34199999999999997</v>
      </c>
      <c r="BF76" s="158">
        <v>0.34199999999999997</v>
      </c>
      <c r="BG76" s="158">
        <v>0.127</v>
      </c>
      <c r="BH76" s="158">
        <v>8.6999999999999994E-2</v>
      </c>
      <c r="BI76" s="158">
        <v>0</v>
      </c>
      <c r="BJ76" s="158">
        <v>0</v>
      </c>
      <c r="BK76" s="158">
        <v>0</v>
      </c>
      <c r="BL76" s="158">
        <v>0</v>
      </c>
      <c r="BM76" s="158">
        <v>0</v>
      </c>
      <c r="BN76" s="158">
        <v>0</v>
      </c>
      <c r="BO76" s="158">
        <v>0</v>
      </c>
      <c r="BP76" s="158">
        <v>0</v>
      </c>
      <c r="BQ76" s="158">
        <v>0</v>
      </c>
      <c r="BR76" s="158">
        <v>0</v>
      </c>
      <c r="BS76" s="158">
        <v>0</v>
      </c>
      <c r="BT76" s="158">
        <v>0</v>
      </c>
      <c r="BU76" s="158">
        <v>0</v>
      </c>
      <c r="BV76" s="158">
        <v>0</v>
      </c>
      <c r="BW76" s="158">
        <v>0</v>
      </c>
      <c r="BX76" s="158">
        <v>0</v>
      </c>
      <c r="BY76" s="158">
        <v>0</v>
      </c>
      <c r="BZ76" s="158">
        <v>0</v>
      </c>
      <c r="CA76" s="158">
        <v>0</v>
      </c>
      <c r="CB76" s="158">
        <v>0</v>
      </c>
      <c r="CC76" s="158">
        <v>0</v>
      </c>
      <c r="CD76" s="158">
        <v>0</v>
      </c>
      <c r="CE76" s="158">
        <v>0</v>
      </c>
      <c r="CF76" s="158">
        <v>0</v>
      </c>
      <c r="CG76" s="159">
        <v>0</v>
      </c>
    </row>
    <row r="77" spans="1:90" x14ac:dyDescent="0.35">
      <c r="A77" s="156"/>
      <c r="B77" s="42" t="s">
        <v>417</v>
      </c>
      <c r="C77" s="157" t="s">
        <v>354</v>
      </c>
      <c r="D77" s="158">
        <v>12.1</v>
      </c>
      <c r="E77" s="158">
        <v>23</v>
      </c>
      <c r="F77" s="158">
        <v>26.9</v>
      </c>
      <c r="G77" s="158">
        <v>27.7</v>
      </c>
      <c r="H77" s="158">
        <v>33.1</v>
      </c>
      <c r="I77" s="158">
        <v>38.5</v>
      </c>
      <c r="J77" s="158">
        <v>41.8</v>
      </c>
      <c r="K77" s="158">
        <v>49.7</v>
      </c>
      <c r="L77" s="158">
        <v>53</v>
      </c>
      <c r="M77" s="158">
        <v>55.8</v>
      </c>
      <c r="N77" s="158">
        <v>71</v>
      </c>
      <c r="O77" s="158">
        <v>74.3</v>
      </c>
      <c r="P77" s="158">
        <v>75.900000000000006</v>
      </c>
      <c r="Q77" s="158">
        <v>89.6</v>
      </c>
      <c r="R77" s="158">
        <v>91.7</v>
      </c>
      <c r="S77" s="158">
        <v>109.7</v>
      </c>
      <c r="T77" s="158">
        <v>116.8</v>
      </c>
      <c r="U77" s="158">
        <v>137.80000000000001</v>
      </c>
      <c r="V77" s="158">
        <v>138.69999999999999</v>
      </c>
      <c r="W77" s="158">
        <v>145.69999999999999</v>
      </c>
      <c r="X77" s="158">
        <v>152.5</v>
      </c>
      <c r="Y77" s="158">
        <v>158.9</v>
      </c>
      <c r="Z77" s="158">
        <v>0</v>
      </c>
      <c r="AA77" s="158">
        <v>0</v>
      </c>
      <c r="AB77" s="158">
        <v>0</v>
      </c>
      <c r="AC77" s="158">
        <v>0</v>
      </c>
      <c r="AD77" s="158">
        <v>0</v>
      </c>
      <c r="AE77" s="158">
        <v>0</v>
      </c>
      <c r="AF77" s="158">
        <v>0</v>
      </c>
      <c r="AG77" s="158">
        <v>0</v>
      </c>
      <c r="AH77" s="158">
        <v>0</v>
      </c>
      <c r="AI77" s="158">
        <v>0.06</v>
      </c>
      <c r="AJ77" s="158">
        <v>0.06</v>
      </c>
      <c r="AK77" s="158">
        <v>0.06</v>
      </c>
      <c r="AL77" s="158">
        <v>0.06</v>
      </c>
      <c r="AM77" s="158">
        <v>0.06</v>
      </c>
      <c r="AN77" s="158">
        <v>0.06</v>
      </c>
      <c r="AO77" s="158">
        <v>0.06</v>
      </c>
      <c r="AP77" s="158">
        <v>0.06</v>
      </c>
      <c r="AQ77" s="158">
        <v>0.06</v>
      </c>
      <c r="AR77" s="158">
        <v>0.06</v>
      </c>
      <c r="AS77" s="158">
        <v>0.06</v>
      </c>
      <c r="AT77" s="158">
        <v>0.01</v>
      </c>
      <c r="AU77" s="158">
        <v>0</v>
      </c>
      <c r="AV77" s="158">
        <v>2.4990000000020953</v>
      </c>
      <c r="AW77" s="158">
        <v>0</v>
      </c>
      <c r="AX77" s="158">
        <v>0</v>
      </c>
      <c r="AY77" s="158">
        <v>-6.8000008352109287E-5</v>
      </c>
      <c r="AZ77" s="158">
        <v>0</v>
      </c>
      <c r="BA77" s="158">
        <v>0.64500900000683026</v>
      </c>
      <c r="BB77" s="158">
        <v>8.6000000030500817E-2</v>
      </c>
      <c r="BC77" s="158">
        <v>0.93610000001639126</v>
      </c>
      <c r="BD77" s="158">
        <v>0.23865792713151279</v>
      </c>
      <c r="BE77" s="158">
        <v>0.17703000000000024</v>
      </c>
      <c r="BF77" s="158">
        <v>0.19800000000000006</v>
      </c>
      <c r="BG77" s="158">
        <v>0.15174200000000004</v>
      </c>
      <c r="BH77" s="158">
        <v>0</v>
      </c>
      <c r="BI77" s="158">
        <v>0</v>
      </c>
      <c r="BJ77" s="158">
        <v>-0.14862890000000004</v>
      </c>
      <c r="BK77" s="158">
        <v>0</v>
      </c>
      <c r="BL77" s="158">
        <v>0</v>
      </c>
      <c r="BM77" s="158">
        <v>0</v>
      </c>
      <c r="BN77" s="158">
        <v>0</v>
      </c>
      <c r="BO77" s="158">
        <v>0</v>
      </c>
      <c r="BP77" s="158">
        <v>0</v>
      </c>
      <c r="BQ77" s="158">
        <v>0</v>
      </c>
      <c r="BR77" s="158">
        <v>0</v>
      </c>
      <c r="BS77" s="158">
        <v>0</v>
      </c>
      <c r="BT77" s="158">
        <v>0</v>
      </c>
      <c r="BU77" s="158">
        <v>0</v>
      </c>
      <c r="BV77" s="158">
        <v>0</v>
      </c>
      <c r="BW77" s="158">
        <v>0</v>
      </c>
      <c r="BX77" s="158">
        <v>0</v>
      </c>
      <c r="BY77" s="158">
        <v>0</v>
      </c>
      <c r="BZ77" s="158">
        <v>0</v>
      </c>
      <c r="CA77" s="158">
        <v>0</v>
      </c>
      <c r="CB77" s="158">
        <v>0</v>
      </c>
      <c r="CC77" s="158">
        <v>0</v>
      </c>
      <c r="CD77" s="158">
        <v>0</v>
      </c>
      <c r="CE77" s="158">
        <v>0</v>
      </c>
      <c r="CF77" s="158">
        <v>0</v>
      </c>
      <c r="CG77" s="159">
        <v>0</v>
      </c>
    </row>
    <row r="78" spans="1:90" s="107" customFormat="1" ht="26.25" customHeight="1" x14ac:dyDescent="0.35">
      <c r="A78" s="168"/>
      <c r="B78" s="107" t="s">
        <v>418</v>
      </c>
      <c r="C78" s="169"/>
      <c r="D78" s="170">
        <f t="shared" ref="D78:AI78" si="14">SUM(D$5:D$10,D$13:D$21,D$24:D$28,D$32:D$39,D$42:D$61,D$64:D$69,D70,D$73:D$77)</f>
        <v>471.3</v>
      </c>
      <c r="E78" s="170">
        <f t="shared" si="14"/>
        <v>597.79999999999995</v>
      </c>
      <c r="F78" s="170">
        <f t="shared" si="14"/>
        <v>610.49999999999989</v>
      </c>
      <c r="G78" s="170">
        <f t="shared" si="14"/>
        <v>642.1</v>
      </c>
      <c r="H78" s="170">
        <f t="shared" si="14"/>
        <v>775.19999999999993</v>
      </c>
      <c r="I78" s="170">
        <f t="shared" si="14"/>
        <v>816.70000000000016</v>
      </c>
      <c r="J78" s="170">
        <f t="shared" si="14"/>
        <v>839.2</v>
      </c>
      <c r="K78" s="170">
        <f t="shared" si="14"/>
        <v>942.30000000000007</v>
      </c>
      <c r="L78" s="170">
        <f t="shared" si="14"/>
        <v>980.8</v>
      </c>
      <c r="M78" s="170">
        <f t="shared" si="14"/>
        <v>1051.0999999999999</v>
      </c>
      <c r="N78" s="170">
        <f t="shared" si="14"/>
        <v>1287</v>
      </c>
      <c r="O78" s="170">
        <f t="shared" si="14"/>
        <v>1350.4</v>
      </c>
      <c r="P78" s="170">
        <f t="shared" si="14"/>
        <v>1389.8000000000002</v>
      </c>
      <c r="Q78" s="170">
        <f t="shared" si="14"/>
        <v>1553.0999999999997</v>
      </c>
      <c r="R78" s="170">
        <f t="shared" si="14"/>
        <v>1645.8000000000002</v>
      </c>
      <c r="S78" s="170">
        <f t="shared" si="14"/>
        <v>1890.6000000000001</v>
      </c>
      <c r="T78" s="170">
        <f t="shared" si="14"/>
        <v>1962.1000000000001</v>
      </c>
      <c r="U78" s="170">
        <f t="shared" si="14"/>
        <v>2322.4</v>
      </c>
      <c r="V78" s="170">
        <f t="shared" si="14"/>
        <v>2456.5</v>
      </c>
      <c r="W78" s="170">
        <f t="shared" si="14"/>
        <v>2789.5999999999995</v>
      </c>
      <c r="X78" s="170">
        <f t="shared" si="14"/>
        <v>3172.2</v>
      </c>
      <c r="Y78" s="170">
        <f t="shared" si="14"/>
        <v>3392.1</v>
      </c>
      <c r="Z78" s="170">
        <f t="shared" si="14"/>
        <v>3636.5000000000005</v>
      </c>
      <c r="AA78" s="170">
        <f t="shared" si="14"/>
        <v>4229.8</v>
      </c>
      <c r="AB78" s="170">
        <f t="shared" si="14"/>
        <v>4897.7</v>
      </c>
      <c r="AC78" s="170">
        <f t="shared" si="14"/>
        <v>5504.9989999999998</v>
      </c>
      <c r="AD78" s="170">
        <f t="shared" si="14"/>
        <v>6901.7269999999999</v>
      </c>
      <c r="AE78" s="170">
        <f t="shared" si="14"/>
        <v>9337.5789999999997</v>
      </c>
      <c r="AF78" s="170">
        <f t="shared" si="14"/>
        <v>11114.196</v>
      </c>
      <c r="AG78" s="170">
        <f t="shared" si="14"/>
        <v>13367.12</v>
      </c>
      <c r="AH78" s="170">
        <f t="shared" si="14"/>
        <v>15873</v>
      </c>
      <c r="AI78" s="170">
        <f t="shared" si="14"/>
        <v>18777.060000000001</v>
      </c>
      <c r="AJ78" s="170">
        <f t="shared" ref="AJ78:BO78" si="15">SUM(AJ$5:AJ$10,AJ$13:AJ$21,AJ$24:AJ$28,AJ$32:AJ$39,AJ$42:AJ$61,AJ$64:AJ$69,AJ70,AJ$73:AJ$77)</f>
        <v>22658.06</v>
      </c>
      <c r="AK78" s="170">
        <f t="shared" si="15"/>
        <v>27698.31</v>
      </c>
      <c r="AL78" s="170">
        <f t="shared" si="15"/>
        <v>31628.06</v>
      </c>
      <c r="AM78" s="170">
        <f t="shared" si="15"/>
        <v>35332.06</v>
      </c>
      <c r="AN78" s="170">
        <f t="shared" si="15"/>
        <v>38251.06</v>
      </c>
      <c r="AO78" s="170">
        <f t="shared" si="15"/>
        <v>41768.06</v>
      </c>
      <c r="AP78" s="170">
        <f t="shared" si="15"/>
        <v>44917.657999999996</v>
      </c>
      <c r="AQ78" s="170">
        <f t="shared" si="15"/>
        <v>46700.743999999992</v>
      </c>
      <c r="AR78" s="170">
        <f t="shared" si="15"/>
        <v>47317.750509999998</v>
      </c>
      <c r="AS78" s="170">
        <f t="shared" si="15"/>
        <v>50314.249480999992</v>
      </c>
      <c r="AT78" s="170">
        <f t="shared" si="15"/>
        <v>56478.799715685047</v>
      </c>
      <c r="AU78" s="170">
        <f t="shared" si="15"/>
        <v>66302.888468443314</v>
      </c>
      <c r="AV78" s="170">
        <f t="shared" si="15"/>
        <v>75257.45199999999</v>
      </c>
      <c r="AW78" s="170">
        <f t="shared" si="15"/>
        <v>82437.566000000006</v>
      </c>
      <c r="AX78" s="170">
        <f t="shared" si="15"/>
        <v>84862.667213999986</v>
      </c>
      <c r="AY78" s="170">
        <f t="shared" si="15"/>
        <v>88710.819153041331</v>
      </c>
      <c r="AZ78" s="170">
        <f t="shared" si="15"/>
        <v>92217.949756999995</v>
      </c>
      <c r="BA78" s="170">
        <f t="shared" si="15"/>
        <v>93347.393757000013</v>
      </c>
      <c r="BB78" s="170">
        <f t="shared" si="15"/>
        <v>95565.317560038413</v>
      </c>
      <c r="BC78" s="170">
        <f t="shared" si="15"/>
        <v>99048.585242467729</v>
      </c>
      <c r="BD78" s="170">
        <f t="shared" si="15"/>
        <v>101373.84078511488</v>
      </c>
      <c r="BE78" s="170">
        <f t="shared" si="15"/>
        <v>106706.85189487554</v>
      </c>
      <c r="BF78" s="170">
        <f t="shared" si="15"/>
        <v>110302.29898003751</v>
      </c>
      <c r="BG78" s="170">
        <f t="shared" si="15"/>
        <v>105790.62308501704</v>
      </c>
      <c r="BH78" s="170">
        <f t="shared" si="15"/>
        <v>111092.55313748043</v>
      </c>
      <c r="BI78" s="170">
        <f t="shared" si="15"/>
        <v>115781.15564274366</v>
      </c>
      <c r="BJ78" s="170">
        <f t="shared" si="15"/>
        <v>119207.17254344036</v>
      </c>
      <c r="BK78" s="170">
        <f t="shared" si="15"/>
        <v>126242.20586285737</v>
      </c>
      <c r="BL78" s="170">
        <f t="shared" si="15"/>
        <v>135757.16542445365</v>
      </c>
      <c r="BM78" s="170">
        <f t="shared" si="15"/>
        <v>148004.00969052216</v>
      </c>
      <c r="BN78" s="170">
        <f t="shared" si="15"/>
        <v>153361.5551698035</v>
      </c>
      <c r="BO78" s="170">
        <f t="shared" si="15"/>
        <v>158960.44687856638</v>
      </c>
      <c r="BP78" s="170">
        <f t="shared" ref="BP78:CG78" si="16">SUM(BP$5:BP$10,BP$13:BP$21,BP$24:BP$28,BP$32:BP$39,BP$42:BP$61,BP$64:BP$69,BP70,BP$73:BP$77)</f>
        <v>166552.67893256198</v>
      </c>
      <c r="BQ78" s="170">
        <f t="shared" si="16"/>
        <v>164132.18598876672</v>
      </c>
      <c r="BR78" s="170">
        <f t="shared" si="16"/>
        <v>168286.45552187506</v>
      </c>
      <c r="BS78" s="170">
        <f t="shared" si="16"/>
        <v>171799.8197999211</v>
      </c>
      <c r="BT78" s="170">
        <f t="shared" si="16"/>
        <v>173826.43310979012</v>
      </c>
      <c r="BU78" s="170">
        <f t="shared" si="16"/>
        <v>178042.48701483768</v>
      </c>
      <c r="BV78" s="170">
        <f t="shared" si="16"/>
        <v>183726.11184796607</v>
      </c>
      <c r="BW78" s="170">
        <f t="shared" si="16"/>
        <v>192420.66944219195</v>
      </c>
      <c r="BX78" s="170">
        <f t="shared" si="16"/>
        <v>213185.57192437196</v>
      </c>
      <c r="BY78" s="170">
        <f t="shared" si="16"/>
        <v>216148.42769144531</v>
      </c>
      <c r="BZ78" s="170">
        <f t="shared" si="16"/>
        <v>234100.43558150265</v>
      </c>
      <c r="CA78" s="170">
        <f t="shared" si="16"/>
        <v>267304.39536023897</v>
      </c>
      <c r="CB78" s="170">
        <f t="shared" si="16"/>
        <v>287948.8843566131</v>
      </c>
      <c r="CC78" s="170">
        <f t="shared" si="16"/>
        <v>304009.73643017479</v>
      </c>
      <c r="CD78" s="170">
        <f t="shared" si="16"/>
        <v>316613.35006550414</v>
      </c>
      <c r="CE78" s="170">
        <f t="shared" si="16"/>
        <v>325245.28733551933</v>
      </c>
      <c r="CF78" s="170">
        <f t="shared" si="16"/>
        <v>336826.01134076936</v>
      </c>
      <c r="CG78" s="47">
        <f t="shared" si="16"/>
        <v>352648.61267909058</v>
      </c>
    </row>
    <row r="79" spans="1:90" ht="26.25" customHeight="1" x14ac:dyDescent="0.35">
      <c r="A79" s="156"/>
      <c r="B79" s="10" t="s">
        <v>419</v>
      </c>
      <c r="D79" s="171">
        <f t="shared" ref="D79:AI79" si="17">SUMIF($C$5:$C$77,"(C)",D$5:D$77)</f>
        <v>250.8</v>
      </c>
      <c r="E79" s="171">
        <f t="shared" si="17"/>
        <v>354.9</v>
      </c>
      <c r="F79" s="171">
        <f t="shared" si="17"/>
        <v>355.9</v>
      </c>
      <c r="G79" s="171">
        <f t="shared" si="17"/>
        <v>377.3</v>
      </c>
      <c r="H79" s="171">
        <f t="shared" si="17"/>
        <v>449.5</v>
      </c>
      <c r="I79" s="171">
        <f t="shared" si="17"/>
        <v>471.7</v>
      </c>
      <c r="J79" s="171">
        <f t="shared" si="17"/>
        <v>480.3</v>
      </c>
      <c r="K79" s="171">
        <f t="shared" si="17"/>
        <v>583.5</v>
      </c>
      <c r="L79" s="171">
        <f t="shared" si="17"/>
        <v>603.69999999999993</v>
      </c>
      <c r="M79" s="171">
        <f t="shared" si="17"/>
        <v>662.69999999999993</v>
      </c>
      <c r="N79" s="171">
        <f t="shared" si="17"/>
        <v>857.8</v>
      </c>
      <c r="O79" s="171">
        <f t="shared" si="17"/>
        <v>891</v>
      </c>
      <c r="P79" s="171">
        <f t="shared" si="17"/>
        <v>907.6</v>
      </c>
      <c r="Q79" s="171">
        <f t="shared" si="17"/>
        <v>1054.8</v>
      </c>
      <c r="R79" s="171">
        <f t="shared" si="17"/>
        <v>1117.0999999999999</v>
      </c>
      <c r="S79" s="171">
        <f t="shared" si="17"/>
        <v>1313.7999999999997</v>
      </c>
      <c r="T79" s="171">
        <f t="shared" si="17"/>
        <v>1368.5</v>
      </c>
      <c r="U79" s="171">
        <f t="shared" si="17"/>
        <v>1671.5</v>
      </c>
      <c r="V79" s="171">
        <f t="shared" si="17"/>
        <v>1752.6999999999998</v>
      </c>
      <c r="W79" s="171">
        <f t="shared" si="17"/>
        <v>1977.2</v>
      </c>
      <c r="X79" s="171">
        <f t="shared" si="17"/>
        <v>2169</v>
      </c>
      <c r="Y79" s="171">
        <f t="shared" si="17"/>
        <v>2298.7000000000003</v>
      </c>
      <c r="Z79" s="171">
        <f t="shared" si="17"/>
        <v>2521.6</v>
      </c>
      <c r="AA79" s="171">
        <f t="shared" si="17"/>
        <v>2950.6</v>
      </c>
      <c r="AB79" s="171">
        <f t="shared" si="17"/>
        <v>3340.2999999999997</v>
      </c>
      <c r="AC79" s="171">
        <f t="shared" si="17"/>
        <v>3852.5990000000002</v>
      </c>
      <c r="AD79" s="171">
        <f t="shared" si="17"/>
        <v>4918.3270000000002</v>
      </c>
      <c r="AE79" s="171">
        <f t="shared" si="17"/>
        <v>6583.9790000000003</v>
      </c>
      <c r="AF79" s="171">
        <f t="shared" si="17"/>
        <v>7801.2960000000003</v>
      </c>
      <c r="AG79" s="171">
        <f t="shared" si="17"/>
        <v>9082.32</v>
      </c>
      <c r="AH79" s="171">
        <f t="shared" si="17"/>
        <v>10460</v>
      </c>
      <c r="AI79" s="171">
        <f t="shared" si="17"/>
        <v>11937</v>
      </c>
      <c r="AJ79" s="171">
        <f t="shared" ref="AJ79:BO79" si="18">SUMIF($C$5:$C$77,"(C)",AJ$5:AJ$77)</f>
        <v>14529</v>
      </c>
      <c r="AK79" s="171">
        <f t="shared" si="18"/>
        <v>16863</v>
      </c>
      <c r="AL79" s="171">
        <f t="shared" si="18"/>
        <v>18210</v>
      </c>
      <c r="AM79" s="171">
        <f t="shared" si="18"/>
        <v>19798</v>
      </c>
      <c r="AN79" s="171">
        <f t="shared" si="18"/>
        <v>20863</v>
      </c>
      <c r="AO79" s="171">
        <f t="shared" si="18"/>
        <v>22448</v>
      </c>
      <c r="AP79" s="171">
        <f t="shared" si="18"/>
        <v>24257.598000000002</v>
      </c>
      <c r="AQ79" s="171">
        <f t="shared" si="18"/>
        <v>25406.486000000001</v>
      </c>
      <c r="AR79" s="171">
        <f t="shared" si="18"/>
        <v>26034.205999999998</v>
      </c>
      <c r="AS79" s="171">
        <f t="shared" si="18"/>
        <v>27702.068000000003</v>
      </c>
      <c r="AT79" s="171">
        <f t="shared" si="18"/>
        <v>30508.146000000001</v>
      </c>
      <c r="AU79" s="171">
        <f t="shared" si="18"/>
        <v>35252.114000000001</v>
      </c>
      <c r="AV79" s="171">
        <f t="shared" si="18"/>
        <v>37320.296999999999</v>
      </c>
      <c r="AW79" s="171">
        <f t="shared" si="18"/>
        <v>39538.795000000006</v>
      </c>
      <c r="AX79" s="171">
        <f t="shared" si="18"/>
        <v>39824.572</v>
      </c>
      <c r="AY79" s="171">
        <f t="shared" si="18"/>
        <v>40701.778000000006</v>
      </c>
      <c r="AZ79" s="171">
        <f t="shared" si="18"/>
        <v>42158.667000000001</v>
      </c>
      <c r="BA79" s="171">
        <f t="shared" si="18"/>
        <v>43119.707999999999</v>
      </c>
      <c r="BB79" s="171">
        <f t="shared" si="18"/>
        <v>45018.209000000003</v>
      </c>
      <c r="BC79" s="171">
        <f t="shared" si="18"/>
        <v>46884.317999999999</v>
      </c>
      <c r="BD79" s="171">
        <f t="shared" si="18"/>
        <v>47796.771000000001</v>
      </c>
      <c r="BE79" s="171">
        <f t="shared" si="18"/>
        <v>51093.595998929333</v>
      </c>
      <c r="BF79" s="171">
        <f t="shared" si="18"/>
        <v>53686.5287096147</v>
      </c>
      <c r="BG79" s="171">
        <f t="shared" si="18"/>
        <v>56079.337540435692</v>
      </c>
      <c r="BH79" s="171">
        <f t="shared" si="18"/>
        <v>58408.538999999997</v>
      </c>
      <c r="BI79" s="171">
        <f t="shared" si="18"/>
        <v>60914.807692682669</v>
      </c>
      <c r="BJ79" s="171">
        <f t="shared" si="18"/>
        <v>63129.216045855108</v>
      </c>
      <c r="BK79" s="171">
        <f t="shared" si="18"/>
        <v>67411.978362963171</v>
      </c>
      <c r="BL79" s="171">
        <f t="shared" si="18"/>
        <v>72671.184816889407</v>
      </c>
      <c r="BM79" s="171">
        <f t="shared" si="18"/>
        <v>77814.820358342375</v>
      </c>
      <c r="BN79" s="171">
        <f t="shared" si="18"/>
        <v>80345.367492594727</v>
      </c>
      <c r="BO79" s="171">
        <f t="shared" si="18"/>
        <v>84501.883808506493</v>
      </c>
      <c r="BP79" s="171">
        <f t="shared" ref="BP79:CG79" si="19">SUMIF($C$5:$C$77,"(C)",BP$5:BP$77)</f>
        <v>89391.276039061704</v>
      </c>
      <c r="BQ79" s="171">
        <f t="shared" si="19"/>
        <v>91660.368819799987</v>
      </c>
      <c r="BR79" s="171">
        <f t="shared" si="19"/>
        <v>94520.993083800029</v>
      </c>
      <c r="BS79" s="171">
        <f t="shared" si="19"/>
        <v>97594.637879079994</v>
      </c>
      <c r="BT79" s="171">
        <f t="shared" si="19"/>
        <v>99861.345809219929</v>
      </c>
      <c r="BU79" s="171">
        <f t="shared" si="19"/>
        <v>102005.63289946769</v>
      </c>
      <c r="BV79" s="171">
        <f t="shared" si="19"/>
        <v>104773.46798265999</v>
      </c>
      <c r="BW79" s="171">
        <f t="shared" si="19"/>
        <v>106871.30007515628</v>
      </c>
      <c r="BX79" s="171">
        <f t="shared" si="19"/>
        <v>110469.03703641692</v>
      </c>
      <c r="BY79" s="171">
        <f t="shared" si="19"/>
        <v>112282.13535101424</v>
      </c>
      <c r="BZ79" s="171">
        <f t="shared" si="19"/>
        <v>118610.2710006389</v>
      </c>
      <c r="CA79" s="171">
        <f t="shared" si="19"/>
        <v>132657.80076040994</v>
      </c>
      <c r="CB79" s="171">
        <f t="shared" si="19"/>
        <v>146595.39999134527</v>
      </c>
      <c r="CC79" s="171">
        <f t="shared" si="19"/>
        <v>155637.66804525838</v>
      </c>
      <c r="CD79" s="171">
        <f t="shared" si="19"/>
        <v>162855.21065176549</v>
      </c>
      <c r="CE79" s="171">
        <f t="shared" si="19"/>
        <v>165949.71951366207</v>
      </c>
      <c r="CF79" s="171">
        <f t="shared" si="19"/>
        <v>170978.42374272313</v>
      </c>
      <c r="CG79" s="93">
        <f t="shared" si="19"/>
        <v>179010.38696471581</v>
      </c>
      <c r="CL79" s="172"/>
    </row>
    <row r="80" spans="1:90" x14ac:dyDescent="0.35">
      <c r="A80" s="156"/>
      <c r="B80" s="10" t="s">
        <v>420</v>
      </c>
      <c r="D80" s="171">
        <f t="shared" ref="D80:AI80" si="20">SUMIF($C$5:$C$77,"(IR)",D$5:D$77)</f>
        <v>62.5</v>
      </c>
      <c r="E80" s="171">
        <f t="shared" si="20"/>
        <v>75.2</v>
      </c>
      <c r="F80" s="171">
        <f t="shared" si="20"/>
        <v>84.5</v>
      </c>
      <c r="G80" s="171">
        <f t="shared" si="20"/>
        <v>94.6</v>
      </c>
      <c r="H80" s="171">
        <f t="shared" si="20"/>
        <v>118.6</v>
      </c>
      <c r="I80" s="171">
        <f t="shared" si="20"/>
        <v>120.3</v>
      </c>
      <c r="J80" s="171">
        <f t="shared" si="20"/>
        <v>125.4</v>
      </c>
      <c r="K80" s="171">
        <f t="shared" si="20"/>
        <v>114.1</v>
      </c>
      <c r="L80" s="171">
        <f t="shared" si="20"/>
        <v>121.3</v>
      </c>
      <c r="M80" s="171">
        <f t="shared" si="20"/>
        <v>119.6</v>
      </c>
      <c r="N80" s="171">
        <f t="shared" si="20"/>
        <v>131.80000000000001</v>
      </c>
      <c r="O80" s="171">
        <f t="shared" si="20"/>
        <v>158.5</v>
      </c>
      <c r="P80" s="171">
        <f t="shared" si="20"/>
        <v>179.5</v>
      </c>
      <c r="Q80" s="171">
        <f t="shared" si="20"/>
        <v>171.1</v>
      </c>
      <c r="R80" s="171">
        <f t="shared" si="20"/>
        <v>199.8</v>
      </c>
      <c r="S80" s="171">
        <f t="shared" si="20"/>
        <v>217.4</v>
      </c>
      <c r="T80" s="171">
        <f t="shared" si="20"/>
        <v>223.3</v>
      </c>
      <c r="U80" s="171">
        <f t="shared" si="20"/>
        <v>245.9</v>
      </c>
      <c r="V80" s="171">
        <f t="shared" si="20"/>
        <v>297.5</v>
      </c>
      <c r="W80" s="171">
        <f t="shared" si="20"/>
        <v>385.7</v>
      </c>
      <c r="X80" s="171">
        <f t="shared" si="20"/>
        <v>428.9</v>
      </c>
      <c r="Y80" s="171">
        <f t="shared" si="20"/>
        <v>470.7</v>
      </c>
      <c r="Z80" s="171">
        <f t="shared" si="20"/>
        <v>563.79999999999995</v>
      </c>
      <c r="AA80" s="171">
        <f t="shared" si="20"/>
        <v>686.1</v>
      </c>
      <c r="AB80" s="171">
        <f t="shared" si="20"/>
        <v>845.3</v>
      </c>
      <c r="AC80" s="171">
        <f t="shared" si="20"/>
        <v>974.30000000000007</v>
      </c>
      <c r="AD80" s="171">
        <f t="shared" si="20"/>
        <v>1208.2</v>
      </c>
      <c r="AE80" s="171">
        <f t="shared" si="20"/>
        <v>1651.1</v>
      </c>
      <c r="AF80" s="171">
        <f t="shared" si="20"/>
        <v>2081.9</v>
      </c>
      <c r="AG80" s="171">
        <f t="shared" si="20"/>
        <v>2509.3000000000002</v>
      </c>
      <c r="AH80" s="171">
        <f t="shared" si="20"/>
        <v>2692</v>
      </c>
      <c r="AI80" s="171">
        <f t="shared" si="20"/>
        <v>2940</v>
      </c>
      <c r="AJ80" s="171">
        <f t="shared" ref="AJ80:BO80" si="21">SUMIF($C$5:$C$77,"(IR)",AJ$5:AJ$77)</f>
        <v>3830</v>
      </c>
      <c r="AK80" s="171">
        <f t="shared" si="21"/>
        <v>5857.25</v>
      </c>
      <c r="AL80" s="171">
        <f t="shared" si="21"/>
        <v>7917</v>
      </c>
      <c r="AM80" s="171">
        <f t="shared" si="21"/>
        <v>9449</v>
      </c>
      <c r="AN80" s="171">
        <f t="shared" si="21"/>
        <v>10783</v>
      </c>
      <c r="AO80" s="171">
        <f t="shared" si="21"/>
        <v>12232</v>
      </c>
      <c r="AP80" s="171">
        <f t="shared" si="21"/>
        <v>13176</v>
      </c>
      <c r="AQ80" s="171">
        <f t="shared" si="21"/>
        <v>13401.69</v>
      </c>
      <c r="AR80" s="171">
        <f t="shared" si="21"/>
        <v>13251.99351</v>
      </c>
      <c r="AS80" s="171">
        <f t="shared" si="21"/>
        <v>14200.272480999998</v>
      </c>
      <c r="AT80" s="171">
        <f t="shared" si="21"/>
        <v>16797.837000000003</v>
      </c>
      <c r="AU80" s="171">
        <f t="shared" si="21"/>
        <v>20295.427899511735</v>
      </c>
      <c r="AV80" s="171">
        <f t="shared" si="21"/>
        <v>25526.476000000002</v>
      </c>
      <c r="AW80" s="171">
        <f t="shared" si="21"/>
        <v>28829.948</v>
      </c>
      <c r="AX80" s="171">
        <f t="shared" si="21"/>
        <v>30339.205213999998</v>
      </c>
      <c r="AY80" s="171">
        <f t="shared" si="21"/>
        <v>31886.693626000004</v>
      </c>
      <c r="AZ80" s="171">
        <f t="shared" si="21"/>
        <v>32437.416757000003</v>
      </c>
      <c r="BA80" s="171">
        <f t="shared" si="21"/>
        <v>31640.413747999999</v>
      </c>
      <c r="BB80" s="171">
        <f t="shared" si="21"/>
        <v>31212.963835000002</v>
      </c>
      <c r="BC80" s="171">
        <f t="shared" si="21"/>
        <v>30726.584142467687</v>
      </c>
      <c r="BD80" s="171">
        <f t="shared" si="21"/>
        <v>29666.571453818167</v>
      </c>
      <c r="BE80" s="171">
        <f t="shared" si="21"/>
        <v>30918.086668030108</v>
      </c>
      <c r="BF80" s="171">
        <f t="shared" si="21"/>
        <v>32295.353709467578</v>
      </c>
      <c r="BG80" s="171">
        <f t="shared" si="21"/>
        <v>33353.048856553258</v>
      </c>
      <c r="BH80" s="171">
        <f t="shared" si="21"/>
        <v>35028.023048480412</v>
      </c>
      <c r="BI80" s="171">
        <f t="shared" si="21"/>
        <v>35716.781529642009</v>
      </c>
      <c r="BJ80" s="171">
        <f t="shared" si="21"/>
        <v>37172.236532855473</v>
      </c>
      <c r="BK80" s="171">
        <f t="shared" si="21"/>
        <v>38696.081911583096</v>
      </c>
      <c r="BL80" s="171">
        <f t="shared" si="21"/>
        <v>40966.842600689997</v>
      </c>
      <c r="BM80" s="171">
        <f t="shared" si="21"/>
        <v>46695.822820729991</v>
      </c>
      <c r="BN80" s="171">
        <f t="shared" si="21"/>
        <v>48764.863047781706</v>
      </c>
      <c r="BO80" s="171">
        <f t="shared" si="21"/>
        <v>49940.019439679818</v>
      </c>
      <c r="BP80" s="171">
        <f t="shared" ref="BP80:CG80" si="22">SUMIF($C$5:$C$77,"(IR)",BP$5:BP$77)</f>
        <v>51405.957286050005</v>
      </c>
      <c r="BQ80" s="171">
        <f t="shared" si="22"/>
        <v>46170.925824626167</v>
      </c>
      <c r="BR80" s="171">
        <f t="shared" si="22"/>
        <v>45839.951658789993</v>
      </c>
      <c r="BS80" s="171">
        <f t="shared" si="22"/>
        <v>45405.969913280001</v>
      </c>
      <c r="BT80" s="171">
        <f t="shared" si="22"/>
        <v>44931.091629030016</v>
      </c>
      <c r="BU80" s="171">
        <f t="shared" si="22"/>
        <v>45555.013518459993</v>
      </c>
      <c r="BV80" s="171">
        <f t="shared" si="22"/>
        <v>47776.703047328403</v>
      </c>
      <c r="BW80" s="171">
        <f t="shared" si="22"/>
        <v>53345.128451460172</v>
      </c>
      <c r="BX80" s="171">
        <f t="shared" si="22"/>
        <v>71462.355118063948</v>
      </c>
      <c r="BY80" s="171">
        <f t="shared" si="22"/>
        <v>71365.297357804971</v>
      </c>
      <c r="BZ80" s="171">
        <f t="shared" si="22"/>
        <v>71429.394272237056</v>
      </c>
      <c r="CA80" s="171">
        <f t="shared" si="22"/>
        <v>81819.777616569001</v>
      </c>
      <c r="CB80" s="171">
        <f t="shared" si="22"/>
        <v>94230.572369993519</v>
      </c>
      <c r="CC80" s="171">
        <f t="shared" si="22"/>
        <v>97383.973819676787</v>
      </c>
      <c r="CD80" s="171">
        <f t="shared" si="22"/>
        <v>98867.480554047157</v>
      </c>
      <c r="CE80" s="171">
        <f t="shared" si="22"/>
        <v>100432.85275778385</v>
      </c>
      <c r="CF80" s="171">
        <f t="shared" si="22"/>
        <v>103262.89477759853</v>
      </c>
      <c r="CG80" s="93">
        <f t="shared" si="22"/>
        <v>106869.40999681783</v>
      </c>
    </row>
    <row r="81" spans="1:88" x14ac:dyDescent="0.35">
      <c r="A81" s="156"/>
      <c r="B81" s="10" t="s">
        <v>421</v>
      </c>
      <c r="D81" s="171">
        <f t="shared" ref="D81:AI81" si="23">SUMIF($C$5:$C$77,"(NC / NIR)",D$5:D$77)</f>
        <v>158</v>
      </c>
      <c r="E81" s="171">
        <f t="shared" si="23"/>
        <v>167.7</v>
      </c>
      <c r="F81" s="171">
        <f t="shared" si="23"/>
        <v>170.1</v>
      </c>
      <c r="G81" s="171">
        <f t="shared" si="23"/>
        <v>170.2</v>
      </c>
      <c r="H81" s="171">
        <f t="shared" si="23"/>
        <v>207.1</v>
      </c>
      <c r="I81" s="171">
        <f t="shared" si="23"/>
        <v>224.7</v>
      </c>
      <c r="J81" s="171">
        <f t="shared" si="23"/>
        <v>233.5</v>
      </c>
      <c r="K81" s="171">
        <f t="shared" si="23"/>
        <v>244.7</v>
      </c>
      <c r="L81" s="171">
        <f t="shared" si="23"/>
        <v>255.8</v>
      </c>
      <c r="M81" s="171">
        <f t="shared" si="23"/>
        <v>268.8</v>
      </c>
      <c r="N81" s="171">
        <f t="shared" si="23"/>
        <v>297.39999999999998</v>
      </c>
      <c r="O81" s="171">
        <f t="shared" si="23"/>
        <v>300.90000000000003</v>
      </c>
      <c r="P81" s="171">
        <f t="shared" si="23"/>
        <v>302.70000000000005</v>
      </c>
      <c r="Q81" s="171">
        <f t="shared" si="23"/>
        <v>327.2</v>
      </c>
      <c r="R81" s="171">
        <f t="shared" si="23"/>
        <v>328.90000000000003</v>
      </c>
      <c r="S81" s="171">
        <f t="shared" si="23"/>
        <v>359.40000000000003</v>
      </c>
      <c r="T81" s="171">
        <f t="shared" si="23"/>
        <v>370.3</v>
      </c>
      <c r="U81" s="171">
        <f t="shared" si="23"/>
        <v>405.00000000000006</v>
      </c>
      <c r="V81" s="171">
        <f t="shared" si="23"/>
        <v>406.3</v>
      </c>
      <c r="W81" s="171">
        <f t="shared" si="23"/>
        <v>426.7</v>
      </c>
      <c r="X81" s="171">
        <f t="shared" si="23"/>
        <v>574.29999999999995</v>
      </c>
      <c r="Y81" s="171">
        <f t="shared" si="23"/>
        <v>622.69999999999993</v>
      </c>
      <c r="Z81" s="171">
        <f t="shared" si="23"/>
        <v>551.09999999999991</v>
      </c>
      <c r="AA81" s="171">
        <f t="shared" si="23"/>
        <v>593.09999999999991</v>
      </c>
      <c r="AB81" s="171">
        <f t="shared" si="23"/>
        <v>712.09999999999991</v>
      </c>
      <c r="AC81" s="171">
        <f t="shared" si="23"/>
        <v>678.1</v>
      </c>
      <c r="AD81" s="171">
        <f t="shared" si="23"/>
        <v>775.19999999999993</v>
      </c>
      <c r="AE81" s="171">
        <f t="shared" si="23"/>
        <v>1102.5</v>
      </c>
      <c r="AF81" s="171">
        <f t="shared" si="23"/>
        <v>1231</v>
      </c>
      <c r="AG81" s="171">
        <f t="shared" si="23"/>
        <v>1775.5</v>
      </c>
      <c r="AH81" s="171">
        <f t="shared" si="23"/>
        <v>2721</v>
      </c>
      <c r="AI81" s="171">
        <f t="shared" si="23"/>
        <v>3900.06</v>
      </c>
      <c r="AJ81" s="171">
        <f t="shared" ref="AJ81:BO81" si="24">SUMIF($C$5:$C$77,"(NC / NIR)",AJ$5:AJ$77)</f>
        <v>4299.0600000000004</v>
      </c>
      <c r="AK81" s="171">
        <f t="shared" si="24"/>
        <v>4978.0600000000004</v>
      </c>
      <c r="AL81" s="171">
        <f t="shared" si="24"/>
        <v>5501.06</v>
      </c>
      <c r="AM81" s="171">
        <f t="shared" si="24"/>
        <v>6085.06</v>
      </c>
      <c r="AN81" s="171">
        <f t="shared" si="24"/>
        <v>6605.06</v>
      </c>
      <c r="AO81" s="171">
        <f t="shared" si="24"/>
        <v>7088.06</v>
      </c>
      <c r="AP81" s="171">
        <f t="shared" si="24"/>
        <v>7484.06</v>
      </c>
      <c r="AQ81" s="171">
        <f t="shared" si="24"/>
        <v>7892.5680000000002</v>
      </c>
      <c r="AR81" s="171">
        <f t="shared" si="24"/>
        <v>8031.5510000000013</v>
      </c>
      <c r="AS81" s="171">
        <f t="shared" si="24"/>
        <v>8411.9089999999997</v>
      </c>
      <c r="AT81" s="171">
        <f t="shared" si="24"/>
        <v>9172.8167156850413</v>
      </c>
      <c r="AU81" s="171">
        <f t="shared" si="24"/>
        <v>10755.346568931576</v>
      </c>
      <c r="AV81" s="171">
        <f t="shared" si="24"/>
        <v>12410.679000000002</v>
      </c>
      <c r="AW81" s="171">
        <f t="shared" si="24"/>
        <v>14068.823</v>
      </c>
      <c r="AX81" s="171">
        <f t="shared" si="24"/>
        <v>14698.89</v>
      </c>
      <c r="AY81" s="171">
        <f t="shared" si="24"/>
        <v>16122.347527041316</v>
      </c>
      <c r="AZ81" s="171">
        <f t="shared" si="24"/>
        <v>17621.866000000002</v>
      </c>
      <c r="BA81" s="171">
        <f t="shared" si="24"/>
        <v>18587.272009000004</v>
      </c>
      <c r="BB81" s="171">
        <f t="shared" si="24"/>
        <v>19334.144725038434</v>
      </c>
      <c r="BC81" s="171">
        <f t="shared" si="24"/>
        <v>21437.683100000017</v>
      </c>
      <c r="BD81" s="171">
        <f t="shared" si="24"/>
        <v>23910.498331296749</v>
      </c>
      <c r="BE81" s="171">
        <f t="shared" si="24"/>
        <v>24695.169227916085</v>
      </c>
      <c r="BF81" s="171">
        <f t="shared" si="24"/>
        <v>24320.416560955215</v>
      </c>
      <c r="BG81" s="171">
        <f t="shared" si="24"/>
        <v>16358.236688028088</v>
      </c>
      <c r="BH81" s="171">
        <f t="shared" si="24"/>
        <v>17655.991088999999</v>
      </c>
      <c r="BI81" s="171">
        <f t="shared" si="24"/>
        <v>19149.566420419</v>
      </c>
      <c r="BJ81" s="171">
        <f t="shared" si="24"/>
        <v>18905.719964729797</v>
      </c>
      <c r="BK81" s="171">
        <f t="shared" si="24"/>
        <v>20134.145588311134</v>
      </c>
      <c r="BL81" s="171">
        <f t="shared" si="24"/>
        <v>22119.138006874229</v>
      </c>
      <c r="BM81" s="171">
        <f t="shared" si="24"/>
        <v>23493.366511449778</v>
      </c>
      <c r="BN81" s="171">
        <f t="shared" si="24"/>
        <v>24251.324629427094</v>
      </c>
      <c r="BO81" s="171">
        <f t="shared" si="24"/>
        <v>24518.543630379987</v>
      </c>
      <c r="BP81" s="171">
        <f t="shared" ref="BP81:CG81" si="25">SUMIF($C$5:$C$77,"(NC / NIR)",BP$5:BP$77)</f>
        <v>25755.445607450234</v>
      </c>
      <c r="BQ81" s="171">
        <f t="shared" si="25"/>
        <v>26300.891344340587</v>
      </c>
      <c r="BR81" s="171">
        <f t="shared" si="25"/>
        <v>27925.510779285047</v>
      </c>
      <c r="BS81" s="171">
        <f t="shared" si="25"/>
        <v>28799.212007561116</v>
      </c>
      <c r="BT81" s="171">
        <f t="shared" si="25"/>
        <v>29033.99567154016</v>
      </c>
      <c r="BU81" s="171">
        <f t="shared" si="25"/>
        <v>30481.840596910009</v>
      </c>
      <c r="BV81" s="171">
        <f t="shared" si="25"/>
        <v>31175.940817977655</v>
      </c>
      <c r="BW81" s="171">
        <f t="shared" si="25"/>
        <v>32204.240915575505</v>
      </c>
      <c r="BX81" s="171">
        <f t="shared" si="25"/>
        <v>31254.179769891103</v>
      </c>
      <c r="BY81" s="171">
        <f t="shared" si="25"/>
        <v>32500.994982626082</v>
      </c>
      <c r="BZ81" s="171">
        <f t="shared" si="25"/>
        <v>44060.770308626677</v>
      </c>
      <c r="CA81" s="171">
        <f t="shared" si="25"/>
        <v>52826.816983260003</v>
      </c>
      <c r="CB81" s="171">
        <f t="shared" si="25"/>
        <v>47122.911995274277</v>
      </c>
      <c r="CC81" s="171">
        <f t="shared" si="25"/>
        <v>50988.09456523956</v>
      </c>
      <c r="CD81" s="171">
        <f t="shared" si="25"/>
        <v>54890.658859691488</v>
      </c>
      <c r="CE81" s="171">
        <f t="shared" si="25"/>
        <v>58862.715064073411</v>
      </c>
      <c r="CF81" s="171">
        <f t="shared" si="25"/>
        <v>62584.692820447708</v>
      </c>
      <c r="CG81" s="93">
        <f t="shared" si="25"/>
        <v>66768.815717556863</v>
      </c>
    </row>
    <row r="82" spans="1:88" ht="16" thickBot="1" x14ac:dyDescent="0.4">
      <c r="A82" s="156"/>
      <c r="B82" s="119"/>
      <c r="C82" s="173"/>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7"/>
      <c r="BF82" s="127"/>
      <c r="BG82" s="127"/>
      <c r="BH82" s="127"/>
      <c r="BI82" s="127"/>
      <c r="BJ82" s="127"/>
      <c r="BK82" s="127"/>
      <c r="BL82" s="127"/>
      <c r="BM82" s="127"/>
      <c r="BN82" s="127"/>
      <c r="BO82" s="127"/>
      <c r="BP82" s="127"/>
      <c r="BQ82" s="127"/>
      <c r="BR82" s="127"/>
      <c r="BS82" s="174"/>
      <c r="BT82" s="174"/>
      <c r="BU82" s="127"/>
      <c r="BV82" s="127"/>
      <c r="BW82" s="127"/>
      <c r="BX82" s="127"/>
      <c r="BY82" s="127"/>
      <c r="BZ82" s="127"/>
      <c r="CA82" s="127"/>
      <c r="CB82" s="127"/>
      <c r="CC82" s="127"/>
      <c r="CD82" s="127"/>
      <c r="CE82" s="127"/>
      <c r="CF82" s="127"/>
      <c r="CG82" s="175"/>
    </row>
    <row r="83" spans="1:88" s="107" customFormat="1" ht="26.15" customHeight="1" x14ac:dyDescent="0.35">
      <c r="A83" s="168"/>
      <c r="B83" s="176" t="s">
        <v>422</v>
      </c>
      <c r="C83" s="177"/>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f t="shared" ref="AH83:BM83" si="26">AH78-AH87-AH88</f>
        <v>15873</v>
      </c>
      <c r="AI83" s="40">
        <f t="shared" si="26"/>
        <v>18777.060000000001</v>
      </c>
      <c r="AJ83" s="40">
        <f t="shared" si="26"/>
        <v>22658.06</v>
      </c>
      <c r="AK83" s="40">
        <f t="shared" si="26"/>
        <v>27698.31</v>
      </c>
      <c r="AL83" s="40">
        <f t="shared" si="26"/>
        <v>31628.06</v>
      </c>
      <c r="AM83" s="40">
        <f t="shared" si="26"/>
        <v>35332.06</v>
      </c>
      <c r="AN83" s="40">
        <f t="shared" si="26"/>
        <v>38251.06</v>
      </c>
      <c r="AO83" s="40">
        <f t="shared" si="26"/>
        <v>41768.06</v>
      </c>
      <c r="AP83" s="40">
        <f t="shared" si="26"/>
        <v>44917.657999999996</v>
      </c>
      <c r="AQ83" s="40">
        <f t="shared" si="26"/>
        <v>46700.743999999992</v>
      </c>
      <c r="AR83" s="40">
        <f t="shared" si="26"/>
        <v>47317.750509999998</v>
      </c>
      <c r="AS83" s="40">
        <f t="shared" si="26"/>
        <v>50314.249480999992</v>
      </c>
      <c r="AT83" s="40">
        <f t="shared" si="26"/>
        <v>56478.799715685047</v>
      </c>
      <c r="AU83" s="40">
        <f t="shared" si="26"/>
        <v>62322.729468443315</v>
      </c>
      <c r="AV83" s="40">
        <f t="shared" si="26"/>
        <v>70755.02399999999</v>
      </c>
      <c r="AW83" s="40">
        <f t="shared" si="26"/>
        <v>77496.391000000003</v>
      </c>
      <c r="AX83" s="40">
        <f t="shared" si="26"/>
        <v>79687.214811775179</v>
      </c>
      <c r="AY83" s="40">
        <f t="shared" si="26"/>
        <v>83295.498265097471</v>
      </c>
      <c r="AZ83" s="40">
        <f t="shared" si="26"/>
        <v>86670.61694808054</v>
      </c>
      <c r="BA83" s="40">
        <f t="shared" si="26"/>
        <v>87921.907053839444</v>
      </c>
      <c r="BB83" s="40">
        <f t="shared" si="26"/>
        <v>90240.256998922923</v>
      </c>
      <c r="BC83" s="40">
        <f t="shared" si="26"/>
        <v>93735.885396197482</v>
      </c>
      <c r="BD83" s="40">
        <f t="shared" si="26"/>
        <v>96103.813251609536</v>
      </c>
      <c r="BE83" s="40">
        <f t="shared" si="26"/>
        <v>101422.7639867476</v>
      </c>
      <c r="BF83" s="40">
        <f t="shared" si="26"/>
        <v>105010.36687014355</v>
      </c>
      <c r="BG83" s="40">
        <f t="shared" si="26"/>
        <v>100709.2073866538</v>
      </c>
      <c r="BH83" s="40">
        <f t="shared" si="26"/>
        <v>110611.04609017215</v>
      </c>
      <c r="BI83" s="40">
        <f t="shared" si="26"/>
        <v>115250.33046477367</v>
      </c>
      <c r="BJ83" s="40">
        <f t="shared" si="26"/>
        <v>118702.02126744037</v>
      </c>
      <c r="BK83" s="40">
        <f t="shared" si="26"/>
        <v>125764.33246570738</v>
      </c>
      <c r="BL83" s="40">
        <f t="shared" si="26"/>
        <v>134902.39746252366</v>
      </c>
      <c r="BM83" s="40">
        <f t="shared" si="26"/>
        <v>147085.17593682217</v>
      </c>
      <c r="BN83" s="40">
        <f t="shared" ref="BN83:CG83" si="27">BN78-BN87-BN88</f>
        <v>152392.77568859351</v>
      </c>
      <c r="BO83" s="40">
        <f t="shared" si="27"/>
        <v>157985.40570052635</v>
      </c>
      <c r="BP83" s="40">
        <f t="shared" si="27"/>
        <v>165543.48259889174</v>
      </c>
      <c r="BQ83" s="40">
        <f t="shared" si="27"/>
        <v>163144.49412239672</v>
      </c>
      <c r="BR83" s="40">
        <f t="shared" si="27"/>
        <v>167043.77629927508</v>
      </c>
      <c r="BS83" s="40">
        <f t="shared" si="27"/>
        <v>170814.77574825112</v>
      </c>
      <c r="BT83" s="40">
        <f t="shared" si="27"/>
        <v>172926.85099918011</v>
      </c>
      <c r="BU83" s="40">
        <f t="shared" si="27"/>
        <v>177086.96100929767</v>
      </c>
      <c r="BV83" s="40">
        <f t="shared" si="27"/>
        <v>182873.7675521184</v>
      </c>
      <c r="BW83" s="40">
        <f t="shared" si="27"/>
        <v>191632.37777219195</v>
      </c>
      <c r="BX83" s="40">
        <f t="shared" si="27"/>
        <v>212380.81626543196</v>
      </c>
      <c r="BY83" s="40">
        <f t="shared" si="27"/>
        <v>215333.73040615415</v>
      </c>
      <c r="BZ83" s="40">
        <f t="shared" si="27"/>
        <v>233256.45932067241</v>
      </c>
      <c r="CA83" s="40">
        <f t="shared" si="27"/>
        <v>266330.35101579432</v>
      </c>
      <c r="CB83" s="40">
        <f t="shared" si="27"/>
        <v>287132.08826302504</v>
      </c>
      <c r="CC83" s="40">
        <f t="shared" si="27"/>
        <v>303230.11086178682</v>
      </c>
      <c r="CD83" s="40">
        <f t="shared" si="27"/>
        <v>315822.55813503778</v>
      </c>
      <c r="CE83" s="40">
        <f t="shared" si="27"/>
        <v>324444.65621477179</v>
      </c>
      <c r="CF83" s="40">
        <f t="shared" si="27"/>
        <v>336024.30439820088</v>
      </c>
      <c r="CG83" s="178">
        <f t="shared" si="27"/>
        <v>351845.90681001463</v>
      </c>
      <c r="CI83" s="124"/>
      <c r="CJ83" s="124"/>
    </row>
    <row r="84" spans="1:88" s="107" customFormat="1" x14ac:dyDescent="0.35">
      <c r="A84" s="168"/>
      <c r="B84" s="62" t="s">
        <v>423</v>
      </c>
      <c r="C84" s="179"/>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158"/>
      <c r="BJ84" s="158"/>
      <c r="BK84" s="158"/>
      <c r="BL84" s="158"/>
      <c r="BM84" s="158"/>
      <c r="BN84" s="158"/>
      <c r="BO84" s="158"/>
      <c r="BP84" s="158"/>
      <c r="BQ84" s="158">
        <f t="shared" ref="BQ84:CG84" si="28">SUM(BQ5:BQ10,BQ13,BQ16:BQ21,BQ24:BQ27,BQ29,BQ31,BQ32:BQ38,BQ42:BQ50,BQ52:BQ58,BQ60,BQ65:BQ69,BQ71,BQ73:BQ74,BQ75:BQ77)-BQ87-BQ88</f>
        <v>71897.160751489821</v>
      </c>
      <c r="BR84" s="158">
        <f t="shared" si="28"/>
        <v>74444.697315330195</v>
      </c>
      <c r="BS84" s="158">
        <f t="shared" si="28"/>
        <v>76186.646985249157</v>
      </c>
      <c r="BT84" s="158">
        <f t="shared" si="28"/>
        <v>76351.737185090329</v>
      </c>
      <c r="BU84" s="158">
        <f t="shared" si="28"/>
        <v>78227.886091005537</v>
      </c>
      <c r="BV84" s="158">
        <f t="shared" si="28"/>
        <v>81320.816577712292</v>
      </c>
      <c r="BW84" s="158">
        <f t="shared" si="28"/>
        <v>84598.8513426297</v>
      </c>
      <c r="BX84" s="158">
        <f t="shared" si="28"/>
        <v>92351.399528743248</v>
      </c>
      <c r="BY84" s="158">
        <f t="shared" si="28"/>
        <v>97271.650893336322</v>
      </c>
      <c r="BZ84" s="158">
        <f t="shared" si="28"/>
        <v>104997.17480939327</v>
      </c>
      <c r="CA84" s="158">
        <f t="shared" si="28"/>
        <v>120061.25081342936</v>
      </c>
      <c r="CB84" s="158">
        <f t="shared" si="28"/>
        <v>134753.0078825927</v>
      </c>
      <c r="CC84" s="158">
        <f t="shared" si="28"/>
        <v>141347.86590773115</v>
      </c>
      <c r="CD84" s="158">
        <f t="shared" si="28"/>
        <v>146487.05483169772</v>
      </c>
      <c r="CE84" s="158">
        <f t="shared" si="28"/>
        <v>152250.02900732364</v>
      </c>
      <c r="CF84" s="158">
        <f t="shared" si="28"/>
        <v>159103.61913823296</v>
      </c>
      <c r="CG84" s="159">
        <f t="shared" si="28"/>
        <v>166619.36820288451</v>
      </c>
    </row>
    <row r="85" spans="1:88" s="107" customFormat="1" x14ac:dyDescent="0.35">
      <c r="A85" s="168"/>
      <c r="B85" s="62" t="s">
        <v>424</v>
      </c>
      <c r="C85" s="179"/>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158"/>
      <c r="BJ85" s="158"/>
      <c r="BK85" s="158"/>
      <c r="BL85" s="158"/>
      <c r="BM85" s="158"/>
      <c r="BN85" s="158"/>
      <c r="BO85" s="158"/>
      <c r="BP85" s="158"/>
      <c r="BQ85" s="158">
        <f t="shared" ref="BQ85:CG85" si="29">SUM(BQ14,BQ30,BQ39,BQ61,BQ64,BQ72,BQ51,BQ59,BQ15)</f>
        <v>91247.333370906897</v>
      </c>
      <c r="BR85" s="158">
        <f t="shared" si="29"/>
        <v>92599.078983944884</v>
      </c>
      <c r="BS85" s="158">
        <f t="shared" si="29"/>
        <v>94628.128763001965</v>
      </c>
      <c r="BT85" s="158">
        <f t="shared" si="29"/>
        <v>96575.113814089797</v>
      </c>
      <c r="BU85" s="158">
        <f t="shared" si="29"/>
        <v>98859.074918292172</v>
      </c>
      <c r="BV85" s="158">
        <f t="shared" si="29"/>
        <v>101552.95097440608</v>
      </c>
      <c r="BW85" s="158">
        <f t="shared" si="29"/>
        <v>107033.52642956228</v>
      </c>
      <c r="BX85" s="158">
        <f t="shared" si="29"/>
        <v>120029.41673668876</v>
      </c>
      <c r="BY85" s="158">
        <f t="shared" si="29"/>
        <v>118062.07951281783</v>
      </c>
      <c r="BZ85" s="158">
        <f t="shared" si="29"/>
        <v>128259.28451127908</v>
      </c>
      <c r="CA85" s="158">
        <f t="shared" si="29"/>
        <v>146269.10020236496</v>
      </c>
      <c r="CB85" s="158">
        <f t="shared" si="29"/>
        <v>152379.08038043237</v>
      </c>
      <c r="CC85" s="158">
        <f t="shared" si="29"/>
        <v>161882.24495405561</v>
      </c>
      <c r="CD85" s="158">
        <f t="shared" si="29"/>
        <v>169335.50330334003</v>
      </c>
      <c r="CE85" s="158">
        <f t="shared" si="29"/>
        <v>172194.62720744818</v>
      </c>
      <c r="CF85" s="158">
        <f t="shared" si="29"/>
        <v>176920.68525996796</v>
      </c>
      <c r="CG85" s="93">
        <f t="shared" si="29"/>
        <v>185226.53860713</v>
      </c>
    </row>
    <row r="86" spans="1:88" x14ac:dyDescent="0.35">
      <c r="A86" s="156"/>
      <c r="B86" s="62" t="s">
        <v>425</v>
      </c>
      <c r="BL86" s="57">
        <f t="shared" ref="BL86:CG86" si="30">BL51+BL59+BL15</f>
        <v>4979.657177884229</v>
      </c>
      <c r="BM86" s="57">
        <f t="shared" si="30"/>
        <v>5516.5294897197828</v>
      </c>
      <c r="BN86" s="57">
        <f t="shared" si="30"/>
        <v>5776.1927438088887</v>
      </c>
      <c r="BO86" s="57">
        <f t="shared" si="30"/>
        <v>5632.2462835299884</v>
      </c>
      <c r="BP86" s="57">
        <f t="shared" si="30"/>
        <v>5604.8250899999985</v>
      </c>
      <c r="BQ86" s="57">
        <f t="shared" si="30"/>
        <v>615.17832681999994</v>
      </c>
      <c r="BR86" s="57">
        <f t="shared" si="30"/>
        <v>611.93929700000001</v>
      </c>
      <c r="BS86" s="57">
        <f t="shared" si="30"/>
        <v>621.7497810999995</v>
      </c>
      <c r="BT86" s="57">
        <f t="shared" si="30"/>
        <v>627.55100000000004</v>
      </c>
      <c r="BU86" s="57">
        <f t="shared" si="30"/>
        <v>654.75289959999998</v>
      </c>
      <c r="BV86" s="57">
        <f t="shared" si="30"/>
        <v>468</v>
      </c>
      <c r="BW86" s="57">
        <f t="shared" si="30"/>
        <v>253.047256</v>
      </c>
      <c r="BX86" s="57">
        <f t="shared" si="30"/>
        <v>0</v>
      </c>
      <c r="BY86" s="57">
        <f t="shared" si="30"/>
        <v>0</v>
      </c>
      <c r="BZ86" s="57">
        <f t="shared" si="30"/>
        <v>0</v>
      </c>
      <c r="CA86" s="57">
        <f t="shared" si="30"/>
        <v>0</v>
      </c>
      <c r="CB86" s="57">
        <f t="shared" si="30"/>
        <v>0</v>
      </c>
      <c r="CC86" s="57">
        <f t="shared" si="30"/>
        <v>0</v>
      </c>
      <c r="CD86" s="57">
        <f t="shared" si="30"/>
        <v>0</v>
      </c>
      <c r="CE86" s="57">
        <f t="shared" si="30"/>
        <v>0</v>
      </c>
      <c r="CF86" s="57">
        <f t="shared" si="30"/>
        <v>0</v>
      </c>
      <c r="CG86" s="159">
        <f t="shared" si="30"/>
        <v>0</v>
      </c>
    </row>
    <row r="87" spans="1:88" ht="25.5" customHeight="1" x14ac:dyDescent="0.35">
      <c r="A87" s="156"/>
      <c r="B87" s="42" t="s">
        <v>426</v>
      </c>
      <c r="AU87" s="158">
        <f t="shared" ref="AU87:BK87" si="31">AU25+AU44+AU54</f>
        <v>0</v>
      </c>
      <c r="AV87" s="158">
        <f t="shared" si="31"/>
        <v>0</v>
      </c>
      <c r="AW87" s="158">
        <f t="shared" si="31"/>
        <v>0</v>
      </c>
      <c r="AX87" s="158">
        <f t="shared" si="31"/>
        <v>3.4569999999999999</v>
      </c>
      <c r="AY87" s="158">
        <f t="shared" si="31"/>
        <v>4.1285950413223143</v>
      </c>
      <c r="AZ87" s="158">
        <f t="shared" si="31"/>
        <v>5.4580000000000002</v>
      </c>
      <c r="BA87" s="158">
        <f t="shared" si="31"/>
        <v>4.9669999999999996</v>
      </c>
      <c r="BB87" s="158">
        <f t="shared" si="31"/>
        <v>8.2967250384024585</v>
      </c>
      <c r="BC87" s="158">
        <f t="shared" si="31"/>
        <v>10.563000000000001</v>
      </c>
      <c r="BD87" s="158">
        <f t="shared" si="31"/>
        <v>11.87267336961207</v>
      </c>
      <c r="BE87" s="158">
        <f t="shared" si="31"/>
        <v>14.399096999999999</v>
      </c>
      <c r="BF87" s="158">
        <f t="shared" si="31"/>
        <v>19.709695</v>
      </c>
      <c r="BG87" s="158">
        <f t="shared" si="31"/>
        <v>19.340500802146213</v>
      </c>
      <c r="BH87" s="158">
        <f t="shared" si="31"/>
        <v>20.643089</v>
      </c>
      <c r="BI87" s="158">
        <f t="shared" si="31"/>
        <v>27.694095969999999</v>
      </c>
      <c r="BJ87" s="158">
        <f t="shared" si="31"/>
        <v>32.945989999999995</v>
      </c>
      <c r="BK87" s="158">
        <f t="shared" si="31"/>
        <v>40.937025149999997</v>
      </c>
      <c r="BL87" s="158">
        <f t="shared" ref="BL87:BQ87" si="32">BL25+BL34+BL44+BL54</f>
        <v>400.55954393000002</v>
      </c>
      <c r="BM87" s="158">
        <f t="shared" si="32"/>
        <v>417.50285769999999</v>
      </c>
      <c r="BN87" s="158">
        <f t="shared" si="32"/>
        <v>443.07170121000001</v>
      </c>
      <c r="BO87" s="158">
        <f t="shared" si="32"/>
        <v>447.32114404000004</v>
      </c>
      <c r="BP87" s="158">
        <f t="shared" si="32"/>
        <v>466.35633367023604</v>
      </c>
      <c r="BQ87" s="158">
        <f t="shared" si="32"/>
        <v>500.00787236999997</v>
      </c>
      <c r="BR87" s="57">
        <f t="shared" ref="BR87:CG87" si="33">BR34+BR44+BR54+SUM(BR19,-BR91,BR26,BR46,BR47,BR60,BR68,BR73)</f>
        <v>636.98601360000009</v>
      </c>
      <c r="BS87" s="57">
        <f t="shared" si="33"/>
        <v>314.21188467000002</v>
      </c>
      <c r="BT87" s="57">
        <f t="shared" si="33"/>
        <v>312.56382960999997</v>
      </c>
      <c r="BU87" s="57">
        <f t="shared" si="33"/>
        <v>324.43744554</v>
      </c>
      <c r="BV87" s="57">
        <f t="shared" si="33"/>
        <v>312.99843984765914</v>
      </c>
      <c r="BW87" s="57">
        <f t="shared" si="33"/>
        <v>285.01333899999997</v>
      </c>
      <c r="BX87" s="57">
        <f t="shared" si="33"/>
        <v>341.05696603000013</v>
      </c>
      <c r="BY87" s="57">
        <f t="shared" si="33"/>
        <v>300.13166510999997</v>
      </c>
      <c r="BZ87" s="57">
        <f t="shared" si="33"/>
        <v>249.81561976000006</v>
      </c>
      <c r="CA87" s="57">
        <f t="shared" si="33"/>
        <v>244.94366781999997</v>
      </c>
      <c r="CB87" s="57">
        <f t="shared" si="33"/>
        <v>167.98172474423905</v>
      </c>
      <c r="CC87" s="57">
        <f t="shared" si="33"/>
        <v>173.70835386624503</v>
      </c>
      <c r="CD87" s="57">
        <f t="shared" si="33"/>
        <v>176.49984642338066</v>
      </c>
      <c r="CE87" s="57">
        <f t="shared" si="33"/>
        <v>177.26206477337965</v>
      </c>
      <c r="CF87" s="57">
        <f t="shared" si="33"/>
        <v>179.00447793331793</v>
      </c>
      <c r="CG87" s="159">
        <f t="shared" si="33"/>
        <v>182.47520551445712</v>
      </c>
    </row>
    <row r="88" spans="1:88" ht="26.25" customHeight="1" x14ac:dyDescent="0.35">
      <c r="A88" s="156"/>
      <c r="B88" s="42" t="s">
        <v>253</v>
      </c>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f t="shared" ref="AU88:CG88" si="34">SUM(AU89:AU91)</f>
        <v>3980.1589999999997</v>
      </c>
      <c r="AV88" s="158">
        <f t="shared" si="34"/>
        <v>4502.427999999999</v>
      </c>
      <c r="AW88" s="158">
        <f t="shared" si="34"/>
        <v>4941.175000000002</v>
      </c>
      <c r="AX88" s="158">
        <f t="shared" si="34"/>
        <v>5171.9954022248148</v>
      </c>
      <c r="AY88" s="158">
        <f t="shared" si="34"/>
        <v>5411.1922929025259</v>
      </c>
      <c r="AZ88" s="158">
        <f t="shared" si="34"/>
        <v>5541.8748089194496</v>
      </c>
      <c r="BA88" s="158">
        <f t="shared" si="34"/>
        <v>5420.5197031605667</v>
      </c>
      <c r="BB88" s="158">
        <f t="shared" si="34"/>
        <v>5316.763836077097</v>
      </c>
      <c r="BC88" s="158">
        <f t="shared" si="34"/>
        <v>5302.1368462702567</v>
      </c>
      <c r="BD88" s="158">
        <f t="shared" si="34"/>
        <v>5258.1548601357345</v>
      </c>
      <c r="BE88" s="158">
        <f t="shared" si="34"/>
        <v>5269.6888111279331</v>
      </c>
      <c r="BF88" s="158">
        <f t="shared" si="34"/>
        <v>5272.2224148939558</v>
      </c>
      <c r="BG88" s="158">
        <f t="shared" si="34"/>
        <v>5062.0751975610929</v>
      </c>
      <c r="BH88" s="158">
        <f t="shared" si="34"/>
        <v>460.863958308267</v>
      </c>
      <c r="BI88" s="158">
        <f t="shared" si="34"/>
        <v>503.13108199999897</v>
      </c>
      <c r="BJ88" s="158">
        <f t="shared" si="34"/>
        <v>472.20528600000398</v>
      </c>
      <c r="BK88" s="158">
        <f t="shared" si="34"/>
        <v>436.93637199999563</v>
      </c>
      <c r="BL88" s="158">
        <f t="shared" si="34"/>
        <v>454.20841800000477</v>
      </c>
      <c r="BM88" s="158">
        <f t="shared" si="34"/>
        <v>501.33089600000039</v>
      </c>
      <c r="BN88" s="158">
        <f t="shared" si="34"/>
        <v>525.70778000000246</v>
      </c>
      <c r="BO88" s="158">
        <f t="shared" si="34"/>
        <v>527.72003400001449</v>
      </c>
      <c r="BP88" s="158">
        <f t="shared" si="34"/>
        <v>542.84000000000106</v>
      </c>
      <c r="BQ88" s="158">
        <f t="shared" si="34"/>
        <v>487.68399400000123</v>
      </c>
      <c r="BR88" s="158">
        <f t="shared" si="34"/>
        <v>605.69320899999786</v>
      </c>
      <c r="BS88" s="158">
        <f t="shared" si="34"/>
        <v>670.83216699999923</v>
      </c>
      <c r="BT88" s="158">
        <f t="shared" si="34"/>
        <v>587.01828100000284</v>
      </c>
      <c r="BU88" s="158">
        <f t="shared" si="34"/>
        <v>631.08855999999912</v>
      </c>
      <c r="BV88" s="158">
        <f t="shared" si="34"/>
        <v>539.34585599999559</v>
      </c>
      <c r="BW88" s="158">
        <f t="shared" si="34"/>
        <v>503.27833099999998</v>
      </c>
      <c r="BX88" s="158">
        <f t="shared" si="34"/>
        <v>463.69869291000492</v>
      </c>
      <c r="BY88" s="158">
        <f t="shared" si="34"/>
        <v>514.56562018114255</v>
      </c>
      <c r="BZ88" s="158">
        <f t="shared" si="34"/>
        <v>594.16064107024727</v>
      </c>
      <c r="CA88" s="158">
        <f t="shared" si="34"/>
        <v>729.10067662462131</v>
      </c>
      <c r="CB88" s="158">
        <f t="shared" si="34"/>
        <v>648.81436884381219</v>
      </c>
      <c r="CC88" s="158">
        <f t="shared" si="34"/>
        <v>605.91721452173442</v>
      </c>
      <c r="CD88" s="158">
        <f t="shared" si="34"/>
        <v>614.29208404295969</v>
      </c>
      <c r="CE88" s="158">
        <f t="shared" si="34"/>
        <v>623.3690559741608</v>
      </c>
      <c r="CF88" s="158">
        <f t="shared" si="34"/>
        <v>622.70246463512012</v>
      </c>
      <c r="CG88" s="159">
        <f t="shared" si="34"/>
        <v>620.23066356152049</v>
      </c>
    </row>
    <row r="89" spans="1:88" x14ac:dyDescent="0.35">
      <c r="A89" s="156"/>
      <c r="B89" s="62" t="s">
        <v>427</v>
      </c>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v>3649.9919999999997</v>
      </c>
      <c r="AV89" s="158">
        <v>4276.851999999999</v>
      </c>
      <c r="AW89" s="158">
        <v>4762.6290000000017</v>
      </c>
      <c r="AX89" s="158">
        <v>4989.8812429248146</v>
      </c>
      <c r="AY89" s="158">
        <v>5223.2227532525258</v>
      </c>
      <c r="AZ89" s="158">
        <v>5350.8740169194498</v>
      </c>
      <c r="BA89" s="158">
        <v>5222.6900781605664</v>
      </c>
      <c r="BB89" s="158">
        <v>5106.1262210770974</v>
      </c>
      <c r="BC89" s="158">
        <v>5057.0168972702568</v>
      </c>
      <c r="BD89" s="158">
        <v>4981.3293010757343</v>
      </c>
      <c r="BE89" s="158">
        <v>4961.6985451279334</v>
      </c>
      <c r="BF89" s="158">
        <v>5036.3023338939556</v>
      </c>
      <c r="BG89" s="158">
        <v>4791.5473475060626</v>
      </c>
      <c r="BH89" s="158">
        <v>352.79866929826653</v>
      </c>
      <c r="BI89" s="158">
        <v>370.8638349999992</v>
      </c>
      <c r="BJ89" s="158">
        <v>342.7063180000041</v>
      </c>
      <c r="BK89" s="158">
        <v>321.65414699999565</v>
      </c>
      <c r="BL89" s="158">
        <f t="shared" ref="BL89:CG89" si="35">BL31</f>
        <v>348.23900200000571</v>
      </c>
      <c r="BM89" s="158">
        <f t="shared" si="35"/>
        <v>386.0307610000018</v>
      </c>
      <c r="BN89" s="158">
        <f t="shared" si="35"/>
        <v>399.49913500000184</v>
      </c>
      <c r="BO89" s="158">
        <f t="shared" si="35"/>
        <v>433.20464900001389</v>
      </c>
      <c r="BP89" s="158">
        <f t="shared" si="35"/>
        <v>446.92571600000156</v>
      </c>
      <c r="BQ89" s="158">
        <f t="shared" si="35"/>
        <v>470.89298200000121</v>
      </c>
      <c r="BR89" s="158">
        <f t="shared" si="35"/>
        <v>563.96805599999789</v>
      </c>
      <c r="BS89" s="158">
        <f t="shared" si="35"/>
        <v>628.2659879999992</v>
      </c>
      <c r="BT89" s="158">
        <f t="shared" si="35"/>
        <v>546.10436500000287</v>
      </c>
      <c r="BU89" s="158">
        <f t="shared" si="35"/>
        <v>624.77080199999909</v>
      </c>
      <c r="BV89" s="158">
        <f t="shared" si="35"/>
        <v>533.01791499999558</v>
      </c>
      <c r="BW89" s="158">
        <f t="shared" si="35"/>
        <v>496.51820399999997</v>
      </c>
      <c r="BX89" s="158">
        <f t="shared" si="35"/>
        <v>456.0425480000049</v>
      </c>
      <c r="BY89" s="158">
        <f t="shared" si="35"/>
        <v>502.48501104114257</v>
      </c>
      <c r="BZ89" s="158">
        <f t="shared" si="35"/>
        <v>578.73585277024722</v>
      </c>
      <c r="CA89" s="158">
        <f t="shared" si="35"/>
        <v>715.18356862462133</v>
      </c>
      <c r="CB89" s="158">
        <f t="shared" si="35"/>
        <v>648.81436884381219</v>
      </c>
      <c r="CC89" s="158">
        <f t="shared" si="35"/>
        <v>605.91721452173442</v>
      </c>
      <c r="CD89" s="158">
        <f t="shared" si="35"/>
        <v>614.29208404295969</v>
      </c>
      <c r="CE89" s="158">
        <f t="shared" si="35"/>
        <v>623.3690559741608</v>
      </c>
      <c r="CF89" s="158">
        <f t="shared" si="35"/>
        <v>622.70246463512012</v>
      </c>
      <c r="CG89" s="159">
        <f t="shared" si="35"/>
        <v>620.23066356152049</v>
      </c>
    </row>
    <row r="90" spans="1:88" x14ac:dyDescent="0.35">
      <c r="A90" s="156"/>
      <c r="B90" s="62" t="s">
        <v>428</v>
      </c>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f>'Council Tax Benefit'!AU40</f>
        <v>330.16699999999992</v>
      </c>
      <c r="AV90" s="158">
        <f>'Council Tax Benefit'!AV40</f>
        <v>225.57600000000002</v>
      </c>
      <c r="AW90" s="158">
        <f>'Council Tax Benefit'!AW40</f>
        <v>178.54600000000005</v>
      </c>
      <c r="AX90" s="158">
        <f>'Council Tax Benefit'!AX40</f>
        <v>182.11415929999976</v>
      </c>
      <c r="AY90" s="158">
        <f>'Council Tax Benefit'!AY40</f>
        <v>187.96953965000034</v>
      </c>
      <c r="AZ90" s="158">
        <f>'Council Tax Benefit'!AZ40</f>
        <v>191.00079200000008</v>
      </c>
      <c r="BA90" s="158">
        <f>'Council Tax Benefit'!BA40</f>
        <v>197.82962499999996</v>
      </c>
      <c r="BB90" s="158">
        <f>'Council Tax Benefit'!BB40</f>
        <v>210.63761499999998</v>
      </c>
      <c r="BC90" s="158">
        <f>'Council Tax Benefit'!BC40</f>
        <v>245.11994899999974</v>
      </c>
      <c r="BD90" s="158">
        <f>'Council Tax Benefit'!BD40</f>
        <v>276.82555906000005</v>
      </c>
      <c r="BE90" s="158">
        <f>'Council Tax Benefit'!BE40</f>
        <v>307.99026600000002</v>
      </c>
      <c r="BF90" s="158">
        <f>'Council Tax Benefit'!BF40</f>
        <v>235.92008099999998</v>
      </c>
      <c r="BG90" s="158">
        <f>'Council Tax Benefit'!BG40</f>
        <v>270.52785005503068</v>
      </c>
      <c r="BH90" s="158">
        <f>'Council Tax Benefit'!BH40</f>
        <v>108.06528901000044</v>
      </c>
      <c r="BI90" s="158">
        <f>'Council Tax Benefit'!BI40</f>
        <v>132.26724699999974</v>
      </c>
      <c r="BJ90" s="158">
        <f>'Council Tax Benefit'!BJ40</f>
        <v>129.49896799999988</v>
      </c>
      <c r="BK90" s="158">
        <f>'Council Tax Benefit'!BK40</f>
        <v>115.282225</v>
      </c>
      <c r="BL90" s="158">
        <f>'Council Tax Benefit'!BL40</f>
        <v>105.96941599999904</v>
      </c>
      <c r="BM90" s="158">
        <f>'Council Tax Benefit'!BM40</f>
        <v>115.30013499999859</v>
      </c>
      <c r="BN90" s="158">
        <f>'Council Tax Benefit'!BN40</f>
        <v>126.20864500000062</v>
      </c>
      <c r="BO90" s="158">
        <f>'Council Tax Benefit'!BO40</f>
        <v>94.515385000000606</v>
      </c>
      <c r="BP90" s="158">
        <f>'Council Tax Benefit'!BP40</f>
        <v>95.914283999999498</v>
      </c>
      <c r="BQ90" s="158">
        <f>'Council Tax Benefit'!BQ40</f>
        <v>0</v>
      </c>
      <c r="BR90" s="158">
        <f>'Council Tax Benefit'!BR40</f>
        <v>0</v>
      </c>
      <c r="BS90" s="158">
        <f>'Council Tax Benefit'!BS40</f>
        <v>0</v>
      </c>
      <c r="BT90" s="158">
        <f>'Council Tax Benefit'!BT40</f>
        <v>0</v>
      </c>
      <c r="BU90" s="158">
        <f>'Council Tax Benefit'!BU40</f>
        <v>0</v>
      </c>
      <c r="BV90" s="158">
        <f>'Council Tax Benefit'!BV40</f>
        <v>0</v>
      </c>
      <c r="BW90" s="158">
        <f>'Council Tax Benefit'!BW40</f>
        <v>0</v>
      </c>
      <c r="BX90" s="158">
        <f>'Council Tax Benefit'!BX40</f>
        <v>0</v>
      </c>
      <c r="BY90" s="158">
        <f>'Council Tax Benefit'!BY40</f>
        <v>0</v>
      </c>
      <c r="BZ90" s="158">
        <f>'Council Tax Benefit'!BZ40</f>
        <v>0</v>
      </c>
      <c r="CA90" s="158">
        <f>'Council Tax Benefit'!CA40</f>
        <v>0</v>
      </c>
      <c r="CB90" s="158">
        <f>'Council Tax Benefit'!CB40</f>
        <v>0</v>
      </c>
      <c r="CC90" s="158">
        <f>'Council Tax Benefit'!CC40</f>
        <v>0</v>
      </c>
      <c r="CD90" s="158">
        <f>'Council Tax Benefit'!CD40</f>
        <v>0</v>
      </c>
      <c r="CE90" s="158">
        <f>'Council Tax Benefit'!CE40</f>
        <v>0</v>
      </c>
      <c r="CF90" s="158">
        <f>'Council Tax Benefit'!CF40</f>
        <v>0</v>
      </c>
      <c r="CG90" s="159">
        <f>'Council Tax Benefit'!CG40</f>
        <v>0</v>
      </c>
    </row>
    <row r="91" spans="1:88" x14ac:dyDescent="0.35">
      <c r="B91" s="62" t="s">
        <v>429</v>
      </c>
      <c r="AU91" s="158">
        <v>0</v>
      </c>
      <c r="AV91" s="158">
        <v>0</v>
      </c>
      <c r="AW91" s="158">
        <v>0</v>
      </c>
      <c r="AX91" s="158">
        <v>0</v>
      </c>
      <c r="AY91" s="158">
        <v>0</v>
      </c>
      <c r="AZ91" s="158">
        <v>0</v>
      </c>
      <c r="BA91" s="158">
        <v>0</v>
      </c>
      <c r="BB91" s="158">
        <v>0</v>
      </c>
      <c r="BC91" s="158">
        <v>0</v>
      </c>
      <c r="BD91" s="158">
        <v>0</v>
      </c>
      <c r="BE91" s="158">
        <v>0</v>
      </c>
      <c r="BF91" s="158">
        <v>0</v>
      </c>
      <c r="BG91" s="158">
        <v>0</v>
      </c>
      <c r="BH91" s="158">
        <v>0</v>
      </c>
      <c r="BI91" s="158">
        <v>0</v>
      </c>
      <c r="BJ91" s="158">
        <v>0</v>
      </c>
      <c r="BK91" s="158">
        <v>0</v>
      </c>
      <c r="BL91" s="158">
        <v>0</v>
      </c>
      <c r="BM91" s="158">
        <v>0</v>
      </c>
      <c r="BN91" s="158">
        <v>0</v>
      </c>
      <c r="BO91" s="158">
        <v>0</v>
      </c>
      <c r="BP91" s="158">
        <v>0</v>
      </c>
      <c r="BQ91" s="158">
        <v>16.791011999999998</v>
      </c>
      <c r="BR91" s="158">
        <v>41.725152999999999</v>
      </c>
      <c r="BS91" s="158">
        <v>42.566178999999998</v>
      </c>
      <c r="BT91" s="158">
        <v>40.913916</v>
      </c>
      <c r="BU91" s="158">
        <v>6.3177580000000004</v>
      </c>
      <c r="BV91" s="158">
        <v>6.327941</v>
      </c>
      <c r="BW91" s="158">
        <v>6.7601269999999998</v>
      </c>
      <c r="BX91" s="158">
        <v>7.6561449100000001</v>
      </c>
      <c r="BY91" s="158">
        <v>12.08060914</v>
      </c>
      <c r="BZ91" s="158">
        <v>15.424788300000001</v>
      </c>
      <c r="CA91" s="158">
        <v>13.917108000000001</v>
      </c>
      <c r="CB91" s="158">
        <v>0</v>
      </c>
      <c r="CC91" s="158">
        <v>0</v>
      </c>
      <c r="CD91" s="158">
        <v>0</v>
      </c>
      <c r="CE91" s="158">
        <v>0</v>
      </c>
      <c r="CF91" s="158">
        <v>0</v>
      </c>
      <c r="CG91" s="159">
        <v>0</v>
      </c>
    </row>
    <row r="92" spans="1:88" ht="16" thickBot="1" x14ac:dyDescent="0.4">
      <c r="A92" s="156"/>
      <c r="B92" s="119"/>
      <c r="C92" s="173"/>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27"/>
      <c r="CA92" s="127"/>
      <c r="CB92" s="127"/>
      <c r="CC92" s="127"/>
      <c r="CD92" s="127"/>
      <c r="CE92" s="127"/>
      <c r="CF92" s="127"/>
      <c r="CG92" s="175"/>
    </row>
    <row r="93" spans="1:88" ht="36" customHeight="1" x14ac:dyDescent="0.35">
      <c r="A93" s="156"/>
      <c r="B93" s="55" t="s">
        <v>430</v>
      </c>
      <c r="BL93" s="42"/>
      <c r="BM93" s="42"/>
      <c r="BN93" s="42"/>
      <c r="BO93" s="42"/>
      <c r="BP93" s="42"/>
      <c r="BQ93" s="42"/>
      <c r="BR93" s="42"/>
      <c r="BS93" s="42"/>
      <c r="BT93" s="42"/>
      <c r="BU93" s="42"/>
      <c r="BV93" s="42"/>
      <c r="BW93" s="42"/>
      <c r="BX93" s="42"/>
      <c r="CG93" s="56"/>
    </row>
    <row r="94" spans="1:88" ht="26.25" customHeight="1" x14ac:dyDescent="0.35">
      <c r="A94" s="156"/>
      <c r="B94" s="107" t="s">
        <v>431</v>
      </c>
      <c r="BR94" s="124"/>
      <c r="BS94" s="124"/>
      <c r="BT94" s="124"/>
      <c r="BU94" s="124"/>
      <c r="BV94" s="124"/>
      <c r="BW94" s="124"/>
      <c r="BX94" s="124"/>
      <c r="BY94" s="124"/>
      <c r="BZ94" s="124"/>
      <c r="CA94" s="124">
        <f t="shared" ref="CA94:CG94" si="36">CA83</f>
        <v>266330.35101579432</v>
      </c>
      <c r="CB94" s="124">
        <f t="shared" si="36"/>
        <v>287132.08826302504</v>
      </c>
      <c r="CC94" s="124">
        <f t="shared" si="36"/>
        <v>303230.11086178682</v>
      </c>
      <c r="CD94" s="124">
        <f t="shared" si="36"/>
        <v>315822.55813503778</v>
      </c>
      <c r="CE94" s="124">
        <f t="shared" si="36"/>
        <v>324444.65621477179</v>
      </c>
      <c r="CF94" s="124">
        <f t="shared" si="36"/>
        <v>336024.30439820088</v>
      </c>
      <c r="CG94" s="47">
        <f t="shared" si="36"/>
        <v>351845.90681001463</v>
      </c>
    </row>
    <row r="95" spans="1:88" s="78" customFormat="1" x14ac:dyDescent="0.25">
      <c r="A95" s="180"/>
      <c r="B95" s="74" t="s">
        <v>432</v>
      </c>
      <c r="C95" s="181"/>
      <c r="D95" s="182"/>
      <c r="E95" s="182"/>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AZ95" s="182"/>
      <c r="BA95" s="182"/>
      <c r="BB95" s="182"/>
      <c r="BC95" s="182"/>
      <c r="BD95" s="182"/>
      <c r="BE95" s="182"/>
      <c r="BF95" s="182"/>
      <c r="BG95" s="182"/>
      <c r="BH95" s="182"/>
      <c r="BI95" s="182"/>
      <c r="BJ95" s="182"/>
      <c r="BK95" s="182"/>
      <c r="BL95" s="182"/>
      <c r="BM95" s="182"/>
      <c r="BN95" s="182"/>
      <c r="BO95" s="182"/>
      <c r="BP95" s="182"/>
      <c r="BQ95" s="182"/>
      <c r="BR95" s="182"/>
      <c r="BS95" s="182"/>
      <c r="BT95" s="182"/>
      <c r="BU95" s="182"/>
      <c r="BV95" s="182"/>
      <c r="BW95" s="182"/>
      <c r="BX95" s="182"/>
      <c r="BY95" s="182"/>
      <c r="BZ95" s="182"/>
      <c r="CA95" s="182">
        <v>625.86415828850295</v>
      </c>
      <c r="CB95" s="182">
        <v>399.73050669048098</v>
      </c>
      <c r="CC95" s="182">
        <v>0</v>
      </c>
      <c r="CD95" s="182">
        <v>0</v>
      </c>
      <c r="CE95" s="182">
        <v>0</v>
      </c>
      <c r="CF95" s="182">
        <v>0</v>
      </c>
      <c r="CG95" s="183">
        <v>0</v>
      </c>
    </row>
    <row r="96" spans="1:88" s="78" customFormat="1" x14ac:dyDescent="0.25">
      <c r="A96" s="180"/>
      <c r="B96" s="74" t="s">
        <v>433</v>
      </c>
      <c r="C96" s="181"/>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2"/>
      <c r="BF96" s="182"/>
      <c r="BG96" s="182"/>
      <c r="BH96" s="182"/>
      <c r="BI96" s="182"/>
      <c r="BJ96" s="182"/>
      <c r="BK96" s="182"/>
      <c r="BL96" s="182"/>
      <c r="BM96" s="182"/>
      <c r="BN96" s="182"/>
      <c r="BO96" s="182"/>
      <c r="BP96" s="182"/>
      <c r="BQ96" s="182"/>
      <c r="BR96" s="182"/>
      <c r="BS96" s="182"/>
      <c r="BT96" s="182"/>
      <c r="BU96" s="182"/>
      <c r="BV96" s="182"/>
      <c r="BW96" s="182"/>
      <c r="BX96" s="182"/>
      <c r="BY96" s="182"/>
      <c r="BZ96" s="182"/>
      <c r="CA96" s="182">
        <v>-79.986272270000043</v>
      </c>
      <c r="CB96" s="182">
        <v>1.5637560000000002E-2</v>
      </c>
      <c r="CC96" s="182">
        <v>1.5637560000000002E-2</v>
      </c>
      <c r="CD96" s="182">
        <v>1.5637560000000002E-2</v>
      </c>
      <c r="CE96" s="182">
        <v>1.5637560000000002E-2</v>
      </c>
      <c r="CF96" s="182">
        <v>1.5637560000000002E-2</v>
      </c>
      <c r="CG96" s="183">
        <v>1.5637560000000002E-2</v>
      </c>
    </row>
    <row r="97" spans="1:85" s="78" customFormat="1" x14ac:dyDescent="0.25">
      <c r="A97" s="180"/>
      <c r="B97" s="74" t="s">
        <v>434</v>
      </c>
      <c r="C97" s="181"/>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v>-10415.386333313159</v>
      </c>
      <c r="CB97" s="182">
        <v>-53.191476430161856</v>
      </c>
      <c r="CC97" s="184">
        <v>0</v>
      </c>
      <c r="CD97" s="184">
        <v>0</v>
      </c>
      <c r="CE97" s="184">
        <v>0</v>
      </c>
      <c r="CF97" s="184">
        <v>0</v>
      </c>
      <c r="CG97" s="185">
        <v>0</v>
      </c>
    </row>
    <row r="98" spans="1:85" s="78" customFormat="1" ht="33.75" customHeight="1" x14ac:dyDescent="0.25">
      <c r="A98" s="180"/>
      <c r="B98" s="138" t="s">
        <v>435</v>
      </c>
      <c r="C98" s="181"/>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2"/>
      <c r="AZ98" s="182"/>
      <c r="BA98" s="182"/>
      <c r="BB98" s="182"/>
      <c r="BC98" s="182"/>
      <c r="BD98" s="182"/>
      <c r="BE98" s="182"/>
      <c r="BF98" s="182"/>
      <c r="BG98" s="182"/>
      <c r="BH98" s="182"/>
      <c r="BI98" s="182"/>
      <c r="BJ98" s="182"/>
      <c r="BK98" s="182"/>
      <c r="BL98" s="182"/>
      <c r="BM98" s="182"/>
      <c r="BN98" s="182"/>
      <c r="BO98" s="182"/>
      <c r="BP98" s="182"/>
      <c r="BQ98" s="182"/>
      <c r="BS98" s="186"/>
      <c r="BT98" s="186"/>
      <c r="BU98" s="186"/>
      <c r="BV98" s="186"/>
      <c r="BW98" s="186"/>
      <c r="BX98" s="186"/>
      <c r="BY98" s="186"/>
      <c r="BZ98" s="186"/>
      <c r="CA98" s="186">
        <f t="shared" ref="CA98:CG98" si="37">SUM(CA94:CA97)</f>
        <v>256460.84256849971</v>
      </c>
      <c r="CB98" s="186">
        <f t="shared" si="37"/>
        <v>287478.64293084532</v>
      </c>
      <c r="CC98" s="186">
        <f t="shared" si="37"/>
        <v>303230.12649934681</v>
      </c>
      <c r="CD98" s="186">
        <f t="shared" si="37"/>
        <v>315822.57377259777</v>
      </c>
      <c r="CE98" s="186">
        <f t="shared" si="37"/>
        <v>324444.67185233178</v>
      </c>
      <c r="CF98" s="186">
        <f t="shared" si="37"/>
        <v>336024.32003576087</v>
      </c>
      <c r="CG98" s="187">
        <f t="shared" si="37"/>
        <v>351845.92244757462</v>
      </c>
    </row>
    <row r="99" spans="1:85" ht="68.25" customHeight="1" x14ac:dyDescent="0.35">
      <c r="A99" s="156"/>
      <c r="B99" s="55" t="s">
        <v>436</v>
      </c>
      <c r="C99" s="169"/>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4"/>
      <c r="BJ99" s="124"/>
      <c r="BK99" s="124"/>
      <c r="BL99" s="124"/>
      <c r="BM99" s="124"/>
      <c r="BN99" s="124"/>
      <c r="BO99" s="124"/>
      <c r="BP99" s="124"/>
      <c r="BQ99" s="124"/>
      <c r="BR99" s="186"/>
      <c r="BS99" s="186"/>
      <c r="BT99" s="186"/>
      <c r="BU99" s="124"/>
      <c r="BV99" s="124"/>
      <c r="BW99" s="124"/>
      <c r="BX99" s="124"/>
      <c r="BY99" s="124"/>
      <c r="BZ99" s="124"/>
      <c r="CA99" s="124">
        <f t="shared" ref="CA99:CG99" si="38">SUM(CA100:CA101)</f>
        <v>256460.84256849971</v>
      </c>
      <c r="CB99" s="124">
        <f t="shared" si="38"/>
        <v>287478.64293084532</v>
      </c>
      <c r="CC99" s="124">
        <f t="shared" si="38"/>
        <v>303230.12649934675</v>
      </c>
      <c r="CD99" s="124">
        <f t="shared" si="38"/>
        <v>315822.57377259777</v>
      </c>
      <c r="CE99" s="124">
        <f t="shared" si="38"/>
        <v>324444.67185233184</v>
      </c>
      <c r="CF99" s="124">
        <f t="shared" si="38"/>
        <v>336024.32003576093</v>
      </c>
      <c r="CG99" s="47">
        <f t="shared" si="38"/>
        <v>351845.92244757444</v>
      </c>
    </row>
    <row r="100" spans="1:85" s="78" customFormat="1" x14ac:dyDescent="0.25">
      <c r="A100" s="180"/>
      <c r="B100" s="74" t="s">
        <v>412</v>
      </c>
      <c r="C100" s="181"/>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2"/>
      <c r="AZ100" s="182"/>
      <c r="BA100" s="182"/>
      <c r="BB100" s="182"/>
      <c r="BC100" s="182"/>
      <c r="BD100" s="182"/>
      <c r="BE100" s="182"/>
      <c r="BF100" s="182"/>
      <c r="BG100" s="182"/>
      <c r="BH100" s="182"/>
      <c r="BI100" s="182"/>
      <c r="BJ100" s="182"/>
      <c r="BK100" s="182"/>
      <c r="BL100" s="182"/>
      <c r="BM100" s="182"/>
      <c r="BN100" s="182"/>
      <c r="BO100" s="182"/>
      <c r="BP100" s="182"/>
      <c r="BQ100" s="182"/>
      <c r="BR100" s="182"/>
      <c r="BS100" s="182"/>
      <c r="BT100" s="182"/>
      <c r="BU100" s="182"/>
      <c r="BV100" s="182"/>
      <c r="BW100" s="182"/>
      <c r="BX100" s="182"/>
      <c r="BY100" s="182"/>
      <c r="BZ100" s="182"/>
      <c r="CA100" s="182">
        <v>120353.6694967692</v>
      </c>
      <c r="CB100" s="182">
        <v>134629.53060199827</v>
      </c>
      <c r="CC100" s="182">
        <v>141347.88154529114</v>
      </c>
      <c r="CD100" s="182">
        <v>146487.07046925774</v>
      </c>
      <c r="CE100" s="182">
        <v>152250.04464488363</v>
      </c>
      <c r="CF100" s="182">
        <v>159103.63477579301</v>
      </c>
      <c r="CG100" s="183">
        <v>166619.3838404445</v>
      </c>
    </row>
    <row r="101" spans="1:85" s="78" customFormat="1" ht="16" thickBot="1" x14ac:dyDescent="0.4">
      <c r="A101" s="188"/>
      <c r="B101" s="189" t="s">
        <v>413</v>
      </c>
      <c r="C101" s="190"/>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c r="BR101" s="191"/>
      <c r="BS101" s="191"/>
      <c r="BT101" s="191"/>
      <c r="BU101" s="191"/>
      <c r="BV101" s="191"/>
      <c r="BW101" s="191"/>
      <c r="BX101" s="191"/>
      <c r="BY101" s="191"/>
      <c r="BZ101" s="191"/>
      <c r="CA101" s="191">
        <v>136107.1730717305</v>
      </c>
      <c r="CB101" s="191">
        <v>152849.11232884706</v>
      </c>
      <c r="CC101" s="191">
        <v>161882.24495405561</v>
      </c>
      <c r="CD101" s="191">
        <v>169335.50330334003</v>
      </c>
      <c r="CE101" s="191">
        <v>172194.62720744818</v>
      </c>
      <c r="CF101" s="191">
        <v>176920.68525996793</v>
      </c>
      <c r="CG101" s="175">
        <v>185226.53860712997</v>
      </c>
    </row>
    <row r="103" spans="1:85" x14ac:dyDescent="0.35">
      <c r="A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row>
    <row r="104" spans="1:85" x14ac:dyDescent="0.35">
      <c r="A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row>
    <row r="105" spans="1:85" x14ac:dyDescent="0.35">
      <c r="A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row>
    <row r="156" spans="75:76" x14ac:dyDescent="0.35">
      <c r="BW156" s="192"/>
      <c r="BX156" s="192"/>
    </row>
  </sheetData>
  <hyperlinks>
    <hyperlink ref="B1" location="Notes!A1" display="Information relating to this table can be found in the 'Notes' tab" xr:uid="{F33E0B31-C2B3-4ABB-82FB-ACB6867F2F31}"/>
    <hyperlink ref="A1" location="Contents!A1" display="Contents page" xr:uid="{8C632EBE-EB7D-40AA-BFC1-B155D0C3668D}"/>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A2B25-E94E-4233-8B56-F70106C05FE3}">
  <dimension ref="A1:CG156"/>
  <sheetViews>
    <sheetView zoomScale="70" zoomScaleNormal="70" workbookViewId="0">
      <pane xSplit="2" topLeftCell="BK1" activePane="topRight" state="frozen"/>
      <selection activeCell="B1" sqref="A1:B1"/>
      <selection pane="topRight"/>
    </sheetView>
  </sheetViews>
  <sheetFormatPr defaultColWidth="9" defaultRowHeight="15.5" x14ac:dyDescent="0.35"/>
  <cols>
    <col min="1" max="1" width="23" style="161" bestFit="1" customWidth="1"/>
    <col min="2" max="2" width="75.54296875" style="42" customWidth="1"/>
    <col min="3" max="3" width="25.54296875" style="161" customWidth="1"/>
    <col min="4" max="75" width="12.54296875" style="57" customWidth="1"/>
    <col min="76" max="83" width="12.54296875" style="42" customWidth="1"/>
    <col min="84" max="84" width="11.54296875" style="42" customWidth="1"/>
    <col min="85" max="85" width="10.54296875" style="42" bestFit="1" customWidth="1"/>
    <col min="86" max="16384" width="9" style="42"/>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row>
    <row r="2" spans="1:85" ht="33" customHeight="1" x14ac:dyDescent="0.35">
      <c r="A2" s="36" t="s">
        <v>209</v>
      </c>
      <c r="B2" s="37" t="s">
        <v>437</v>
      </c>
      <c r="C2" s="1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438</v>
      </c>
      <c r="C3" s="154" t="s">
        <v>352</v>
      </c>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8"/>
      <c r="B4" s="49"/>
      <c r="C4" s="139"/>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155"/>
    </row>
    <row r="5" spans="1:85" x14ac:dyDescent="0.35">
      <c r="A5" s="156"/>
      <c r="B5" s="42" t="s">
        <v>353</v>
      </c>
      <c r="C5" s="157" t="s">
        <v>354</v>
      </c>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v>6.4363725980771802</v>
      </c>
      <c r="BR5" s="158">
        <v>8.053157341691719</v>
      </c>
      <c r="BS5" s="158">
        <v>9.1814358281048882</v>
      </c>
      <c r="BT5" s="158">
        <v>9.5128697137426617</v>
      </c>
      <c r="BU5" s="158">
        <v>10.477814476855464</v>
      </c>
      <c r="BV5" s="158">
        <v>11.418994296465241</v>
      </c>
      <c r="BW5" s="158">
        <v>12.241904810324167</v>
      </c>
      <c r="BX5" s="158">
        <v>12.35881437690475</v>
      </c>
      <c r="BY5" s="158">
        <v>15.002973987447323</v>
      </c>
      <c r="BZ5" s="158">
        <v>18.022958862197033</v>
      </c>
      <c r="CA5" s="158">
        <v>20.838634319500958</v>
      </c>
      <c r="CB5" s="158">
        <v>23.988347773191585</v>
      </c>
      <c r="CC5" s="158">
        <v>28.075734940233698</v>
      </c>
      <c r="CD5" s="158">
        <v>31.817454237685631</v>
      </c>
      <c r="CE5" s="158">
        <v>35.540266359274497</v>
      </c>
      <c r="CF5" s="158">
        <v>39.033222546217637</v>
      </c>
      <c r="CG5" s="159">
        <v>42.632342860455317</v>
      </c>
    </row>
    <row r="6" spans="1:85" x14ac:dyDescent="0.35">
      <c r="A6" s="156"/>
      <c r="B6" s="42" t="s">
        <v>355</v>
      </c>
      <c r="C6" s="157" t="s">
        <v>354</v>
      </c>
      <c r="D6" s="158">
        <v>0</v>
      </c>
      <c r="E6" s="158">
        <v>0</v>
      </c>
      <c r="F6" s="158">
        <v>0</v>
      </c>
      <c r="G6" s="158">
        <v>0</v>
      </c>
      <c r="H6" s="158">
        <v>0</v>
      </c>
      <c r="I6" s="158">
        <v>0</v>
      </c>
      <c r="J6" s="158">
        <v>0</v>
      </c>
      <c r="K6" s="158">
        <v>0</v>
      </c>
      <c r="L6" s="158">
        <v>0</v>
      </c>
      <c r="M6" s="158">
        <v>0</v>
      </c>
      <c r="N6" s="158">
        <v>0</v>
      </c>
      <c r="O6" s="158">
        <v>0</v>
      </c>
      <c r="P6" s="158">
        <v>0</v>
      </c>
      <c r="Q6" s="158">
        <v>0</v>
      </c>
      <c r="R6" s="158">
        <v>0</v>
      </c>
      <c r="S6" s="158">
        <v>0</v>
      </c>
      <c r="T6" s="158">
        <v>0</v>
      </c>
      <c r="U6" s="158">
        <v>0</v>
      </c>
      <c r="V6" s="158">
        <v>0</v>
      </c>
      <c r="W6" s="158">
        <v>0</v>
      </c>
      <c r="X6" s="158">
        <v>0</v>
      </c>
      <c r="Y6" s="158">
        <v>0</v>
      </c>
      <c r="Z6" s="158">
        <v>0</v>
      </c>
      <c r="AA6" s="158">
        <v>92.618817319332308</v>
      </c>
      <c r="AB6" s="158">
        <v>330.06187592735756</v>
      </c>
      <c r="AC6" s="158">
        <v>468.17483304874332</v>
      </c>
      <c r="AD6" s="158">
        <v>678.17225211024152</v>
      </c>
      <c r="AE6" s="158">
        <v>837.47594274343533</v>
      </c>
      <c r="AF6" s="158">
        <v>975.57341275269187</v>
      </c>
      <c r="AG6" s="158">
        <v>1123.1675377132806</v>
      </c>
      <c r="AH6" s="158">
        <v>1017.3819676269723</v>
      </c>
      <c r="AI6" s="158">
        <v>1041.4776888859435</v>
      </c>
      <c r="AJ6" s="158">
        <v>1131.2550492799064</v>
      </c>
      <c r="AK6" s="158">
        <v>1298.9660838507868</v>
      </c>
      <c r="AL6" s="158">
        <v>1477.3842886308441</v>
      </c>
      <c r="AM6" s="158">
        <v>1732.2041677838404</v>
      </c>
      <c r="AN6" s="158">
        <v>1904.3927535544046</v>
      </c>
      <c r="AO6" s="158">
        <v>2150.9983592030653</v>
      </c>
      <c r="AP6" s="158">
        <v>2347.5036904868853</v>
      </c>
      <c r="AQ6" s="158">
        <v>2555.4155728362994</v>
      </c>
      <c r="AR6" s="158">
        <v>2675.2987435775522</v>
      </c>
      <c r="AS6" s="158">
        <v>2858.0127754882019</v>
      </c>
      <c r="AT6" s="158">
        <v>3145.2204566654664</v>
      </c>
      <c r="AU6" s="158">
        <v>3662.1933502146176</v>
      </c>
      <c r="AV6" s="158">
        <v>3244.8325520840276</v>
      </c>
      <c r="AW6" s="158">
        <v>3646.3237226484675</v>
      </c>
      <c r="AX6" s="158">
        <v>3921.0308810468559</v>
      </c>
      <c r="AY6" s="158">
        <v>4248.8840352576581</v>
      </c>
      <c r="AZ6" s="158">
        <v>4481.6527658278419</v>
      </c>
      <c r="BA6" s="158">
        <v>4722.5020372322269</v>
      </c>
      <c r="BB6" s="158">
        <v>4951.4449583403839</v>
      </c>
      <c r="BC6" s="158">
        <v>5147.3878090964554</v>
      </c>
      <c r="BD6" s="158">
        <v>5336.1259377795704</v>
      </c>
      <c r="BE6" s="158">
        <v>5545.2688432004315</v>
      </c>
      <c r="BF6" s="158">
        <v>5642.7938928002677</v>
      </c>
      <c r="BG6" s="158">
        <v>5868.2632235579349</v>
      </c>
      <c r="BH6" s="158">
        <v>6054.5716530043574</v>
      </c>
      <c r="BI6" s="158">
        <v>6295.594081496155</v>
      </c>
      <c r="BJ6" s="158">
        <v>6482.6041793439072</v>
      </c>
      <c r="BK6" s="158">
        <v>6779.1599902278404</v>
      </c>
      <c r="BL6" s="158">
        <v>6969.9928455860791</v>
      </c>
      <c r="BM6" s="158">
        <v>7416.9596396329771</v>
      </c>
      <c r="BN6" s="158">
        <v>7452.3583308187854</v>
      </c>
      <c r="BO6" s="158">
        <v>7479.3242124612461</v>
      </c>
      <c r="BP6" s="158">
        <v>7531.0884523055265</v>
      </c>
      <c r="BQ6" s="158">
        <v>7233.8584425676654</v>
      </c>
      <c r="BR6" s="158">
        <v>7228.7961568214323</v>
      </c>
      <c r="BS6" s="158">
        <v>7266.9858633373597</v>
      </c>
      <c r="BT6" s="158">
        <v>7097.7146584777975</v>
      </c>
      <c r="BU6" s="158">
        <v>7047.1126487345518</v>
      </c>
      <c r="BV6" s="158">
        <v>7084.2861725678276</v>
      </c>
      <c r="BW6" s="158">
        <v>7204.3280428156768</v>
      </c>
      <c r="BX6" s="158">
        <v>6176.8313543935355</v>
      </c>
      <c r="BY6" s="158">
        <v>6177.7948167048207</v>
      </c>
      <c r="BZ6" s="158">
        <v>6158.7822347038864</v>
      </c>
      <c r="CA6" s="158">
        <v>6854.9503455184404</v>
      </c>
      <c r="CB6" s="158">
        <v>7650.2665613817726</v>
      </c>
      <c r="CC6" s="158">
        <v>7911.9733929230097</v>
      </c>
      <c r="CD6" s="158">
        <v>8145.7565312234383</v>
      </c>
      <c r="CE6" s="158">
        <v>8310.3849062140289</v>
      </c>
      <c r="CF6" s="158">
        <v>8428.1235171541466</v>
      </c>
      <c r="CG6" s="159">
        <v>8585.4893680486621</v>
      </c>
    </row>
    <row r="7" spans="1:85" x14ac:dyDescent="0.35">
      <c r="A7" s="156"/>
      <c r="B7" s="42" t="s">
        <v>356</v>
      </c>
      <c r="C7" s="157" t="s">
        <v>357</v>
      </c>
      <c r="D7" s="158">
        <v>649.09226129085209</v>
      </c>
      <c r="E7" s="158">
        <v>858.60022524571787</v>
      </c>
      <c r="F7" s="158">
        <v>853.38943720746954</v>
      </c>
      <c r="G7" s="158">
        <v>879.48806683300154</v>
      </c>
      <c r="H7" s="158">
        <v>940.56362702973786</v>
      </c>
      <c r="I7" s="158">
        <v>1003.633491232898</v>
      </c>
      <c r="J7" s="158">
        <v>1031.9326650840551</v>
      </c>
      <c r="K7" s="158">
        <v>1106.9710379657681</v>
      </c>
      <c r="L7" s="158">
        <v>1115.2751302267795</v>
      </c>
      <c r="M7" s="158">
        <v>1222.4673866333767</v>
      </c>
      <c r="N7" s="158">
        <v>1566.8201489022349</v>
      </c>
      <c r="O7" s="158">
        <v>1667.163236788977</v>
      </c>
      <c r="P7" s="158">
        <v>1740.7945555663152</v>
      </c>
      <c r="Q7" s="158">
        <v>2050.8772690332776</v>
      </c>
      <c r="R7" s="158">
        <v>2088.2641938963975</v>
      </c>
      <c r="S7" s="158">
        <v>2420.5516805473708</v>
      </c>
      <c r="T7" s="158">
        <v>2522.0036351078038</v>
      </c>
      <c r="U7" s="158">
        <v>3013.3004191035029</v>
      </c>
      <c r="V7" s="158">
        <v>2973.0043286413979</v>
      </c>
      <c r="W7" s="158">
        <v>3037.4585179807063</v>
      </c>
      <c r="X7" s="158">
        <v>3003.4478731717541</v>
      </c>
      <c r="Y7" s="158">
        <v>2955.3255469669125</v>
      </c>
      <c r="Z7" s="158">
        <v>2789.4551958302754</v>
      </c>
      <c r="AA7" s="158">
        <v>3025.5480324315217</v>
      </c>
      <c r="AB7" s="158">
        <v>3129.8970993111493</v>
      </c>
      <c r="AC7" s="158">
        <v>3203.9897792441934</v>
      </c>
      <c r="AD7" s="158">
        <v>3369.1249704194693</v>
      </c>
      <c r="AE7" s="158">
        <v>3431.9921324105321</v>
      </c>
      <c r="AF7" s="158">
        <v>3325.9926247813687</v>
      </c>
      <c r="AG7" s="158">
        <v>3139.7484857491831</v>
      </c>
      <c r="AH7" s="158">
        <v>3058.2017479263154</v>
      </c>
      <c r="AI7" s="158">
        <v>2917.1738250884887</v>
      </c>
      <c r="AJ7" s="158">
        <v>2775.9258516945397</v>
      </c>
      <c r="AK7" s="158">
        <v>2719.9562543663446</v>
      </c>
      <c r="AL7" s="158">
        <v>2657.8253331448186</v>
      </c>
      <c r="AM7" s="158">
        <v>2698.0392189117997</v>
      </c>
      <c r="AN7" s="158">
        <v>2595.3963742017495</v>
      </c>
      <c r="AO7" s="158">
        <v>2508.4528970298138</v>
      </c>
      <c r="AP7" s="158">
        <v>2486.123934084314</v>
      </c>
      <c r="AQ7" s="158">
        <v>2389.8689185832882</v>
      </c>
      <c r="AR7" s="158">
        <v>2266.5844328063263</v>
      </c>
      <c r="AS7" s="158">
        <v>2102.5775511377128</v>
      </c>
      <c r="AT7" s="158">
        <v>2024.0932157980683</v>
      </c>
      <c r="AU7" s="158">
        <v>2169.1263544016529</v>
      </c>
      <c r="AV7" s="158">
        <v>2109.6464296183058</v>
      </c>
      <c r="AW7" s="158">
        <v>2112.0908065139852</v>
      </c>
      <c r="AX7" s="158">
        <v>2041.7436754552632</v>
      </c>
      <c r="AY7" s="158">
        <v>1968.1782840899421</v>
      </c>
      <c r="AZ7" s="158">
        <v>1837.7676902367459</v>
      </c>
      <c r="BA7" s="158">
        <v>1848.8663374901048</v>
      </c>
      <c r="BB7" s="158">
        <v>1800.2845832802993</v>
      </c>
      <c r="BC7" s="158">
        <v>1826.5833881820447</v>
      </c>
      <c r="BD7" s="158">
        <v>1780.1706785475076</v>
      </c>
      <c r="BE7" s="158">
        <v>1951.0220861997691</v>
      </c>
      <c r="BF7" s="158">
        <v>1887.6231839510485</v>
      </c>
      <c r="BG7" s="158">
        <v>1708.8156663359091</v>
      </c>
      <c r="BH7" s="158">
        <v>1520.913667997876</v>
      </c>
      <c r="BI7" s="158">
        <v>1403.0456978247139</v>
      </c>
      <c r="BJ7" s="158">
        <v>1244.444132714746</v>
      </c>
      <c r="BK7" s="158">
        <v>1122.8938804720785</v>
      </c>
      <c r="BL7" s="158">
        <v>993.2837917979748</v>
      </c>
      <c r="BM7" s="158">
        <v>943.61887684658052</v>
      </c>
      <c r="BN7" s="158">
        <v>874.60281307499099</v>
      </c>
      <c r="BO7" s="158">
        <v>832.0004452222289</v>
      </c>
      <c r="BP7" s="158">
        <v>814.97012850228953</v>
      </c>
      <c r="BQ7" s="158">
        <v>785.76820476028297</v>
      </c>
      <c r="BR7" s="158">
        <v>760.86276887328131</v>
      </c>
      <c r="BS7" s="158">
        <v>753.12948346033465</v>
      </c>
      <c r="BT7" s="158">
        <v>721.5010348747071</v>
      </c>
      <c r="BU7" s="158">
        <v>640.50179515720208</v>
      </c>
      <c r="BV7" s="158">
        <v>578.24545526023428</v>
      </c>
      <c r="BW7" s="158">
        <v>617.3301752998243</v>
      </c>
      <c r="BX7" s="158">
        <v>576.00112028920444</v>
      </c>
      <c r="BY7" s="158">
        <v>397.54075845168251</v>
      </c>
      <c r="BZ7" s="158">
        <v>433.36170985817893</v>
      </c>
      <c r="CA7" s="158">
        <v>338.10185602382006</v>
      </c>
      <c r="CB7" s="158">
        <v>369.27447915157268</v>
      </c>
      <c r="CC7" s="158">
        <v>339.55874211961304</v>
      </c>
      <c r="CD7" s="158">
        <v>321.33700280689493</v>
      </c>
      <c r="CE7" s="158">
        <v>308.45683935968623</v>
      </c>
      <c r="CF7" s="158">
        <v>294.48468847289797</v>
      </c>
      <c r="CG7" s="159">
        <v>278.36909815791137</v>
      </c>
    </row>
    <row r="8" spans="1:85" x14ac:dyDescent="0.35">
      <c r="A8" s="156"/>
      <c r="B8" s="42" t="s">
        <v>358</v>
      </c>
      <c r="C8" s="157" t="s">
        <v>354</v>
      </c>
      <c r="D8" s="158">
        <v>0</v>
      </c>
      <c r="E8" s="158">
        <v>0</v>
      </c>
      <c r="F8" s="158">
        <v>0</v>
      </c>
      <c r="G8" s="158">
        <v>0</v>
      </c>
      <c r="H8" s="158">
        <v>0</v>
      </c>
      <c r="I8" s="158">
        <v>0</v>
      </c>
      <c r="J8" s="158">
        <v>0</v>
      </c>
      <c r="K8" s="158">
        <v>0</v>
      </c>
      <c r="L8" s="158">
        <v>0</v>
      </c>
      <c r="M8" s="158">
        <v>0</v>
      </c>
      <c r="N8" s="158">
        <v>0</v>
      </c>
      <c r="O8" s="158">
        <v>0</v>
      </c>
      <c r="P8" s="158">
        <v>0</v>
      </c>
      <c r="Q8" s="158">
        <v>0</v>
      </c>
      <c r="R8" s="158">
        <v>0</v>
      </c>
      <c r="S8" s="158">
        <v>0</v>
      </c>
      <c r="T8" s="158">
        <v>0</v>
      </c>
      <c r="U8" s="158">
        <v>0</v>
      </c>
      <c r="V8" s="158">
        <v>0</v>
      </c>
      <c r="W8" s="158">
        <v>0</v>
      </c>
      <c r="X8" s="158">
        <v>0</v>
      </c>
      <c r="Y8" s="158">
        <v>0</v>
      </c>
      <c r="Z8" s="158">
        <v>0</v>
      </c>
      <c r="AA8" s="158">
        <v>0</v>
      </c>
      <c r="AB8" s="158">
        <v>0</v>
      </c>
      <c r="AC8" s="158">
        <v>0</v>
      </c>
      <c r="AD8" s="158">
        <v>0</v>
      </c>
      <c r="AE8" s="158">
        <v>0</v>
      </c>
      <c r="AF8" s="158">
        <v>14.560797205264056</v>
      </c>
      <c r="AG8" s="158">
        <v>19.539207314748133</v>
      </c>
      <c r="AH8" s="158">
        <v>24.223380181594578</v>
      </c>
      <c r="AI8" s="158">
        <v>20.725924156934202</v>
      </c>
      <c r="AJ8" s="158">
        <v>21.754904793844354</v>
      </c>
      <c r="AK8" s="158">
        <v>23.617565160923398</v>
      </c>
      <c r="AL8" s="158">
        <v>29.327727814011794</v>
      </c>
      <c r="AM8" s="158">
        <v>34.994023591592736</v>
      </c>
      <c r="AN8" s="158">
        <v>36.368611613018146</v>
      </c>
      <c r="AO8" s="158">
        <v>40.762359576734475</v>
      </c>
      <c r="AP8" s="158">
        <v>313.40228987244683</v>
      </c>
      <c r="AQ8" s="158">
        <v>523.1741284824277</v>
      </c>
      <c r="AR8" s="158">
        <v>462.34201773823344</v>
      </c>
      <c r="AS8" s="158">
        <v>453.00852029210324</v>
      </c>
      <c r="AT8" s="158">
        <v>473.41859524471283</v>
      </c>
      <c r="AU8" s="158">
        <v>610.95974704246419</v>
      </c>
      <c r="AV8" s="158">
        <v>721.24216159199239</v>
      </c>
      <c r="AW8" s="158">
        <v>897.13087863226247</v>
      </c>
      <c r="AX8" s="158">
        <v>1051.4820105214922</v>
      </c>
      <c r="AY8" s="158">
        <v>1195.4671346811747</v>
      </c>
      <c r="AZ8" s="158">
        <v>1379.2064995837209</v>
      </c>
      <c r="BA8" s="158">
        <v>1397.1432135193968</v>
      </c>
      <c r="BB8" s="158">
        <v>1445.4880716971923</v>
      </c>
      <c r="BC8" s="158">
        <v>1521.7632019614705</v>
      </c>
      <c r="BD8" s="158">
        <v>1565.5805246012608</v>
      </c>
      <c r="BE8" s="158">
        <v>1653.7182901818992</v>
      </c>
      <c r="BF8" s="158">
        <v>1723.9180250538557</v>
      </c>
      <c r="BG8" s="158">
        <v>1788.5820188014181</v>
      </c>
      <c r="BH8" s="158">
        <v>1806.4253209617384</v>
      </c>
      <c r="BI8" s="158">
        <v>1843.591028218603</v>
      </c>
      <c r="BJ8" s="158">
        <v>1845.48450220216</v>
      </c>
      <c r="BK8" s="158">
        <v>1952.2273652540475</v>
      </c>
      <c r="BL8" s="158">
        <v>2006.4348707092643</v>
      </c>
      <c r="BM8" s="158">
        <v>2171.3763002004603</v>
      </c>
      <c r="BN8" s="158">
        <v>2241.065330181842</v>
      </c>
      <c r="BO8" s="158">
        <v>2427.5079475008342</v>
      </c>
      <c r="BP8" s="158">
        <v>2650.6724978875445</v>
      </c>
      <c r="BQ8" s="158">
        <v>2818.2863192719724</v>
      </c>
      <c r="BR8" s="158">
        <v>3092.181403666179</v>
      </c>
      <c r="BS8" s="158">
        <v>3369.6254879530993</v>
      </c>
      <c r="BT8" s="158">
        <v>3452.5295997068015</v>
      </c>
      <c r="BU8" s="158">
        <v>3606.8525866060354</v>
      </c>
      <c r="BV8" s="158">
        <v>3601.103446797697</v>
      </c>
      <c r="BW8" s="158">
        <v>3585.7736385040175</v>
      </c>
      <c r="BX8" s="158">
        <v>3516.3320041712054</v>
      </c>
      <c r="BY8" s="158">
        <v>3579.1143095259754</v>
      </c>
      <c r="BZ8" s="158">
        <v>3531.177988484641</v>
      </c>
      <c r="CA8" s="158">
        <v>3826.5966650402556</v>
      </c>
      <c r="CB8" s="158">
        <v>4191.3856546459738</v>
      </c>
      <c r="CC8" s="158">
        <v>4344.1911183494349</v>
      </c>
      <c r="CD8" s="158">
        <v>4540.2730063304571</v>
      </c>
      <c r="CE8" s="158">
        <v>4740.9476089972832</v>
      </c>
      <c r="CF8" s="158">
        <v>4905.6542961707628</v>
      </c>
      <c r="CG8" s="159">
        <v>5096.8560379288465</v>
      </c>
    </row>
    <row r="9" spans="1:85" x14ac:dyDescent="0.35">
      <c r="A9" s="156"/>
      <c r="B9" s="42" t="s">
        <v>254</v>
      </c>
      <c r="C9" s="157" t="s">
        <v>354</v>
      </c>
      <c r="D9" s="158">
        <v>2476.4730223772003</v>
      </c>
      <c r="E9" s="158">
        <v>2454.871066547616</v>
      </c>
      <c r="F9" s="158">
        <v>2434.3228646609386</v>
      </c>
      <c r="G9" s="158">
        <v>2312.3207090484334</v>
      </c>
      <c r="H9" s="158">
        <v>2929.1838670354696</v>
      </c>
      <c r="I9" s="158">
        <v>3405.772666970654</v>
      </c>
      <c r="J9" s="158">
        <v>3386.0290573070556</v>
      </c>
      <c r="K9" s="158">
        <v>3305.4093178473636</v>
      </c>
      <c r="L9" s="158">
        <v>3322.4688434504583</v>
      </c>
      <c r="M9" s="158">
        <v>3410.6281882785079</v>
      </c>
      <c r="N9" s="158">
        <v>3430.654899944198</v>
      </c>
      <c r="O9" s="158">
        <v>3453.6031929579781</v>
      </c>
      <c r="P9" s="158">
        <v>3481.5891111326305</v>
      </c>
      <c r="Q9" s="158">
        <v>3435.2194256307403</v>
      </c>
      <c r="R9" s="158">
        <v>3363.5969694545547</v>
      </c>
      <c r="S9" s="158">
        <v>3418.1123731365901</v>
      </c>
      <c r="T9" s="158">
        <v>3341.6548165178401</v>
      </c>
      <c r="U9" s="158">
        <v>3241.5136126091361</v>
      </c>
      <c r="V9" s="158">
        <v>3145.9024527184151</v>
      </c>
      <c r="W9" s="158">
        <v>3287.8436120304673</v>
      </c>
      <c r="X9" s="158">
        <v>5794.3140462294032</v>
      </c>
      <c r="Y9" s="158">
        <v>6187.9408983405974</v>
      </c>
      <c r="Z9" s="158">
        <v>5628.7220915860917</v>
      </c>
      <c r="AA9" s="158">
        <v>5305.514585442419</v>
      </c>
      <c r="AB9" s="158">
        <v>4822.8868939385438</v>
      </c>
      <c r="AC9" s="158">
        <v>4501.2787021055155</v>
      </c>
      <c r="AD9" s="158">
        <v>3739.7287171656112</v>
      </c>
      <c r="AE9" s="158">
        <v>4643.2321038236141</v>
      </c>
      <c r="AF9" s="158">
        <v>4034.8735413534346</v>
      </c>
      <c r="AG9" s="158">
        <v>5844.9180501875881</v>
      </c>
      <c r="AH9" s="158">
        <v>10755.180800627993</v>
      </c>
      <c r="AI9" s="158">
        <v>14440.787656343904</v>
      </c>
      <c r="AJ9" s="158">
        <v>12809.287942615556</v>
      </c>
      <c r="AK9" s="158">
        <v>13273.07162043895</v>
      </c>
      <c r="AL9" s="158">
        <v>13417.435474910395</v>
      </c>
      <c r="AM9" s="158">
        <v>13955.616608327184</v>
      </c>
      <c r="AN9" s="158">
        <v>14137.471205205962</v>
      </c>
      <c r="AO9" s="158">
        <v>14009.709429911511</v>
      </c>
      <c r="AP9" s="158">
        <v>13599.851290330313</v>
      </c>
      <c r="AQ9" s="158">
        <v>13091.976731770052</v>
      </c>
      <c r="AR9" s="158">
        <v>12035.97700337748</v>
      </c>
      <c r="AS9" s="158">
        <v>11193.362641440139</v>
      </c>
      <c r="AT9" s="158">
        <v>10447.828596997193</v>
      </c>
      <c r="AU9" s="158">
        <v>11137.360881883902</v>
      </c>
      <c r="AV9" s="158">
        <v>12434.759447051027</v>
      </c>
      <c r="AW9" s="158">
        <v>12858.16309641523</v>
      </c>
      <c r="AX9" s="158">
        <v>12793.250219227804</v>
      </c>
      <c r="AY9" s="158">
        <v>12862.333665923165</v>
      </c>
      <c r="AZ9" s="158">
        <v>13000.503800540675</v>
      </c>
      <c r="BA9" s="158">
        <v>13276.899824673552</v>
      </c>
      <c r="BB9" s="158">
        <v>13477.938580546544</v>
      </c>
      <c r="BC9" s="158">
        <v>15104.691620159339</v>
      </c>
      <c r="BD9" s="158">
        <v>15636.72779688865</v>
      </c>
      <c r="BE9" s="158">
        <v>15609.686980047458</v>
      </c>
      <c r="BF9" s="158">
        <v>15527.629305291321</v>
      </c>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9"/>
    </row>
    <row r="10" spans="1:85" ht="27" customHeight="1" x14ac:dyDescent="0.35">
      <c r="A10" s="156"/>
      <c r="B10" s="42" t="s">
        <v>359</v>
      </c>
      <c r="D10" s="158">
        <f t="shared" ref="D10:AI10" si="0">SUM(D11:D12)</f>
        <v>0</v>
      </c>
      <c r="E10" s="158">
        <f t="shared" si="0"/>
        <v>0</v>
      </c>
      <c r="F10" s="158">
        <f t="shared" si="0"/>
        <v>0</v>
      </c>
      <c r="G10" s="158">
        <f t="shared" si="0"/>
        <v>0</v>
      </c>
      <c r="H10" s="158">
        <f t="shared" si="0"/>
        <v>0</v>
      </c>
      <c r="I10" s="158">
        <f t="shared" si="0"/>
        <v>0</v>
      </c>
      <c r="J10" s="158">
        <f t="shared" si="0"/>
        <v>0</v>
      </c>
      <c r="K10" s="158">
        <f t="shared" si="0"/>
        <v>0</v>
      </c>
      <c r="L10" s="158">
        <f t="shared" si="0"/>
        <v>0</v>
      </c>
      <c r="M10" s="158">
        <f t="shared" si="0"/>
        <v>0</v>
      </c>
      <c r="N10" s="158">
        <f t="shared" si="0"/>
        <v>0</v>
      </c>
      <c r="O10" s="158">
        <f t="shared" si="0"/>
        <v>0</v>
      </c>
      <c r="P10" s="158">
        <f t="shared" si="0"/>
        <v>0</v>
      </c>
      <c r="Q10" s="158">
        <f t="shared" si="0"/>
        <v>0</v>
      </c>
      <c r="R10" s="158">
        <f t="shared" si="0"/>
        <v>0</v>
      </c>
      <c r="S10" s="158">
        <f t="shared" si="0"/>
        <v>0</v>
      </c>
      <c r="T10" s="158">
        <f t="shared" si="0"/>
        <v>0</v>
      </c>
      <c r="U10" s="158">
        <f t="shared" si="0"/>
        <v>0</v>
      </c>
      <c r="V10" s="158">
        <f t="shared" si="0"/>
        <v>0</v>
      </c>
      <c r="W10" s="158">
        <f t="shared" si="0"/>
        <v>0</v>
      </c>
      <c r="X10" s="158">
        <f t="shared" si="0"/>
        <v>0</v>
      </c>
      <c r="Y10" s="158">
        <f t="shared" si="0"/>
        <v>0</v>
      </c>
      <c r="Z10" s="158">
        <f t="shared" si="0"/>
        <v>0</v>
      </c>
      <c r="AA10" s="158">
        <f t="shared" si="0"/>
        <v>0</v>
      </c>
      <c r="AB10" s="158">
        <f t="shared" si="0"/>
        <v>1145.2578022479433</v>
      </c>
      <c r="AC10" s="158">
        <f t="shared" si="0"/>
        <v>1043.5852423823944</v>
      </c>
      <c r="AD10" s="158">
        <f t="shared" si="0"/>
        <v>998.7825315533845</v>
      </c>
      <c r="AE10" s="158">
        <f t="shared" si="0"/>
        <v>0.87328044081692935</v>
      </c>
      <c r="AF10" s="158">
        <f t="shared" si="0"/>
        <v>0</v>
      </c>
      <c r="AG10" s="158">
        <f t="shared" si="0"/>
        <v>660.29045408459217</v>
      </c>
      <c r="AH10" s="158">
        <f t="shared" si="0"/>
        <v>611.64034958526315</v>
      </c>
      <c r="AI10" s="158">
        <f t="shared" si="0"/>
        <v>523.32958496258857</v>
      </c>
      <c r="AJ10" s="158">
        <f t="shared" ref="AJ10:BO10" si="1">SUM(AJ11:AJ12)</f>
        <v>448.15103875319369</v>
      </c>
      <c r="AK10" s="158">
        <f t="shared" si="1"/>
        <v>421.17991203646721</v>
      </c>
      <c r="AL10" s="158">
        <f t="shared" si="1"/>
        <v>395.92432548915923</v>
      </c>
      <c r="AM10" s="158">
        <f t="shared" si="1"/>
        <v>381.43485714836083</v>
      </c>
      <c r="AN10" s="158">
        <f t="shared" si="1"/>
        <v>366.99235354954675</v>
      </c>
      <c r="AO10" s="158">
        <f t="shared" si="1"/>
        <v>351.1834055841739</v>
      </c>
      <c r="AP10" s="158">
        <f t="shared" si="1"/>
        <v>346.55060899357102</v>
      </c>
      <c r="AQ10" s="158">
        <f t="shared" si="1"/>
        <v>329.95141105430685</v>
      </c>
      <c r="AR10" s="158">
        <f t="shared" si="1"/>
        <v>313.54945866148933</v>
      </c>
      <c r="AS10" s="158">
        <f t="shared" si="1"/>
        <v>297.92454457892109</v>
      </c>
      <c r="AT10" s="158">
        <f t="shared" si="1"/>
        <v>276.96876762465888</v>
      </c>
      <c r="AU10" s="158">
        <f t="shared" si="1"/>
        <v>268.29282044361594</v>
      </c>
      <c r="AV10" s="158">
        <f t="shared" si="1"/>
        <v>266.86609582903327</v>
      </c>
      <c r="AW10" s="158">
        <f t="shared" si="1"/>
        <v>276.21679864804531</v>
      </c>
      <c r="AX10" s="158">
        <f t="shared" si="1"/>
        <v>271.51195299062914</v>
      </c>
      <c r="AY10" s="158">
        <f t="shared" si="1"/>
        <v>269.04836515018661</v>
      </c>
      <c r="AZ10" s="158">
        <f t="shared" si="1"/>
        <v>269.79707236211487</v>
      </c>
      <c r="BA10" s="158">
        <f t="shared" si="1"/>
        <v>260.42924670409298</v>
      </c>
      <c r="BB10" s="158">
        <f t="shared" si="1"/>
        <v>259.55236227298099</v>
      </c>
      <c r="BC10" s="158">
        <f t="shared" si="1"/>
        <v>244.90356833591363</v>
      </c>
      <c r="BD10" s="158">
        <f t="shared" si="1"/>
        <v>244.10467414795988</v>
      </c>
      <c r="BE10" s="158">
        <f t="shared" si="1"/>
        <v>242.24857533311186</v>
      </c>
      <c r="BF10" s="158">
        <f t="shared" si="1"/>
        <v>238.1733875324127</v>
      </c>
      <c r="BG10" s="158">
        <f t="shared" si="1"/>
        <v>239.10700190685097</v>
      </c>
      <c r="BH10" s="158">
        <f t="shared" si="1"/>
        <v>234.40623231592912</v>
      </c>
      <c r="BI10" s="158">
        <f t="shared" si="1"/>
        <v>229.40084618564975</v>
      </c>
      <c r="BJ10" s="158">
        <f t="shared" si="1"/>
        <v>226.63718774112505</v>
      </c>
      <c r="BK10" s="158">
        <f t="shared" si="1"/>
        <v>224.69426705055548</v>
      </c>
      <c r="BL10" s="158">
        <f t="shared" si="1"/>
        <v>1537.2601999800168</v>
      </c>
      <c r="BM10" s="158">
        <f t="shared" si="1"/>
        <v>223.24789419274131</v>
      </c>
      <c r="BN10" s="158">
        <f t="shared" si="1"/>
        <v>220.4741544229615</v>
      </c>
      <c r="BO10" s="158">
        <f t="shared" si="1"/>
        <v>217.78936290131449</v>
      </c>
      <c r="BP10" s="158">
        <f t="shared" ref="BP10:CG10" si="2">SUM(BP11:BP12)</f>
        <v>214.36756876569706</v>
      </c>
      <c r="BQ10" s="158">
        <f t="shared" si="2"/>
        <v>208.74871974548387</v>
      </c>
      <c r="BR10" s="158">
        <f t="shared" si="2"/>
        <v>210.51003093826935</v>
      </c>
      <c r="BS10" s="158">
        <f t="shared" si="2"/>
        <v>216.07198687529021</v>
      </c>
      <c r="BT10" s="158">
        <f t="shared" si="2"/>
        <v>206.50171044437627</v>
      </c>
      <c r="BU10" s="158">
        <f t="shared" si="2"/>
        <v>202.92199354442181</v>
      </c>
      <c r="BV10" s="158">
        <f t="shared" si="2"/>
        <v>197.36224407351608</v>
      </c>
      <c r="BW10" s="158">
        <f t="shared" si="2"/>
        <v>193.68414472267682</v>
      </c>
      <c r="BX10" s="158">
        <f t="shared" si="2"/>
        <v>183.44034033510593</v>
      </c>
      <c r="BY10" s="158">
        <f t="shared" si="2"/>
        <v>187.64302259389279</v>
      </c>
      <c r="BZ10" s="158">
        <f t="shared" si="2"/>
        <v>181.04849216803544</v>
      </c>
      <c r="CA10" s="158">
        <f t="shared" si="2"/>
        <v>177.62175715344554</v>
      </c>
      <c r="CB10" s="158">
        <f t="shared" si="2"/>
        <v>179.44916820768859</v>
      </c>
      <c r="CC10" s="158">
        <f t="shared" si="2"/>
        <v>180.89090638893396</v>
      </c>
      <c r="CD10" s="158">
        <f t="shared" si="2"/>
        <v>180.11265692990665</v>
      </c>
      <c r="CE10" s="158">
        <f t="shared" si="2"/>
        <v>178.58442143675316</v>
      </c>
      <c r="CF10" s="158">
        <f t="shared" si="2"/>
        <v>177.9219517868118</v>
      </c>
      <c r="CG10" s="159">
        <f t="shared" si="2"/>
        <v>178.32403863924739</v>
      </c>
    </row>
    <row r="11" spans="1:85" x14ac:dyDescent="0.35">
      <c r="A11" s="156"/>
      <c r="B11" s="62" t="s">
        <v>360</v>
      </c>
      <c r="C11" s="157" t="s">
        <v>357</v>
      </c>
      <c r="D11" s="158">
        <v>0</v>
      </c>
      <c r="E11" s="158">
        <v>0</v>
      </c>
      <c r="F11" s="158">
        <v>0</v>
      </c>
      <c r="G11" s="158">
        <v>0</v>
      </c>
      <c r="H11" s="158">
        <v>0</v>
      </c>
      <c r="I11" s="158">
        <v>0</v>
      </c>
      <c r="J11" s="158">
        <v>0</v>
      </c>
      <c r="K11" s="158">
        <v>0</v>
      </c>
      <c r="L11" s="158">
        <v>0</v>
      </c>
      <c r="M11" s="158">
        <v>0</v>
      </c>
      <c r="N11" s="158">
        <v>0</v>
      </c>
      <c r="O11" s="158">
        <v>0</v>
      </c>
      <c r="P11" s="158">
        <v>0</v>
      </c>
      <c r="Q11" s="158">
        <v>0</v>
      </c>
      <c r="R11" s="158">
        <v>0</v>
      </c>
      <c r="S11" s="158">
        <v>0</v>
      </c>
      <c r="T11" s="158">
        <v>0</v>
      </c>
      <c r="U11" s="158">
        <v>0</v>
      </c>
      <c r="V11" s="158">
        <v>0</v>
      </c>
      <c r="W11" s="158">
        <v>0</v>
      </c>
      <c r="X11" s="158">
        <v>0</v>
      </c>
      <c r="Y11" s="158">
        <v>0</v>
      </c>
      <c r="Z11" s="158">
        <v>0</v>
      </c>
      <c r="AA11" s="158">
        <v>0</v>
      </c>
      <c r="AB11" s="158">
        <v>0</v>
      </c>
      <c r="AC11" s="158">
        <v>1009.5837181944969</v>
      </c>
      <c r="AD11" s="158">
        <v>961.83083832942907</v>
      </c>
      <c r="AE11" s="158">
        <v>0.87328044081692935</v>
      </c>
      <c r="AF11" s="158">
        <v>0</v>
      </c>
      <c r="AG11" s="158">
        <v>0</v>
      </c>
      <c r="AH11" s="158">
        <v>581.36112435826988</v>
      </c>
      <c r="AI11" s="158">
        <v>497.42217976642081</v>
      </c>
      <c r="AJ11" s="158">
        <v>426.39613395934936</v>
      </c>
      <c r="AK11" s="158">
        <v>397.56234687554382</v>
      </c>
      <c r="AL11" s="158">
        <v>373.92852962865038</v>
      </c>
      <c r="AM11" s="158">
        <v>360.4384429934052</v>
      </c>
      <c r="AN11" s="158">
        <v>347.15492903335502</v>
      </c>
      <c r="AO11" s="158">
        <v>329.23444273516304</v>
      </c>
      <c r="AP11" s="158">
        <v>322.44274054184433</v>
      </c>
      <c r="AQ11" s="158">
        <v>304.6958287618848</v>
      </c>
      <c r="AR11" s="158">
        <v>290.60005266735544</v>
      </c>
      <c r="AS11" s="158">
        <v>276.29691052058229</v>
      </c>
      <c r="AT11" s="158">
        <v>255.71021989760928</v>
      </c>
      <c r="AU11" s="158">
        <v>245.38239335346123</v>
      </c>
      <c r="AV11" s="158">
        <v>240.43703021125066</v>
      </c>
      <c r="AW11" s="158">
        <v>247.9452446889288</v>
      </c>
      <c r="AX11" s="158">
        <v>246.33777289824974</v>
      </c>
      <c r="AY11" s="158">
        <v>240.4663696729142</v>
      </c>
      <c r="AZ11" s="158">
        <v>240.8813468985793</v>
      </c>
      <c r="BA11" s="158">
        <v>230.88141541511396</v>
      </c>
      <c r="BB11" s="158">
        <v>229.8692813857725</v>
      </c>
      <c r="BC11" s="158">
        <v>215.50325090471324</v>
      </c>
      <c r="BD11" s="158">
        <v>214.81225770793588</v>
      </c>
      <c r="BE11" s="158">
        <v>213.22538784924899</v>
      </c>
      <c r="BF11" s="158">
        <v>208.33705249672104</v>
      </c>
      <c r="BG11" s="158">
        <v>207.64251669213147</v>
      </c>
      <c r="BH11" s="158">
        <v>202.74552763820722</v>
      </c>
      <c r="BI11" s="158">
        <v>198.73282197492631</v>
      </c>
      <c r="BJ11" s="158">
        <v>196.63382419167635</v>
      </c>
      <c r="BK11" s="158">
        <v>194.13945787120736</v>
      </c>
      <c r="BL11" s="158">
        <v>1211.2451552584444</v>
      </c>
      <c r="BM11" s="158">
        <v>176.09280320471007</v>
      </c>
      <c r="BN11" s="158">
        <v>174.46980879828018</v>
      </c>
      <c r="BO11" s="158">
        <v>172.78907560769613</v>
      </c>
      <c r="BP11" s="158">
        <v>169.80608181727612</v>
      </c>
      <c r="BQ11" s="158">
        <v>165.35785724390041</v>
      </c>
      <c r="BR11" s="158">
        <v>166.11984906444707</v>
      </c>
      <c r="BS11" s="158">
        <v>168.87497628457669</v>
      </c>
      <c r="BT11" s="158">
        <v>163.65717127671223</v>
      </c>
      <c r="BU11" s="158">
        <v>160.65083912173606</v>
      </c>
      <c r="BV11" s="158">
        <v>156.90319054145183</v>
      </c>
      <c r="BW11" s="158">
        <v>151.25929639945682</v>
      </c>
      <c r="BX11" s="158">
        <v>142.04693001482568</v>
      </c>
      <c r="BY11" s="158">
        <v>144.46005819638361</v>
      </c>
      <c r="BZ11" s="158">
        <v>136.77381414636477</v>
      </c>
      <c r="CA11" s="158">
        <v>131.01689204454865</v>
      </c>
      <c r="CB11" s="158">
        <v>129.93137517940457</v>
      </c>
      <c r="CC11" s="158">
        <v>129.08509909137976</v>
      </c>
      <c r="CD11" s="158">
        <v>126.11998699657086</v>
      </c>
      <c r="CE11" s="158">
        <v>122.58752615764163</v>
      </c>
      <c r="CF11" s="158">
        <v>121.85086774785952</v>
      </c>
      <c r="CG11" s="159">
        <v>121.64508280145408</v>
      </c>
    </row>
    <row r="12" spans="1:85" x14ac:dyDescent="0.35">
      <c r="A12" s="156"/>
      <c r="B12" s="62" t="s">
        <v>361</v>
      </c>
      <c r="C12" s="157" t="s">
        <v>354</v>
      </c>
      <c r="D12" s="158">
        <v>0</v>
      </c>
      <c r="E12" s="158">
        <v>0</v>
      </c>
      <c r="F12" s="158">
        <v>0</v>
      </c>
      <c r="G12" s="158">
        <v>0</v>
      </c>
      <c r="H12" s="158">
        <v>0</v>
      </c>
      <c r="I12" s="158">
        <v>0</v>
      </c>
      <c r="J12" s="158">
        <v>0</v>
      </c>
      <c r="K12" s="158">
        <v>0</v>
      </c>
      <c r="L12" s="158">
        <v>0</v>
      </c>
      <c r="M12" s="158">
        <v>0</v>
      </c>
      <c r="N12" s="158">
        <v>0</v>
      </c>
      <c r="O12" s="158">
        <v>0</v>
      </c>
      <c r="P12" s="158">
        <v>0</v>
      </c>
      <c r="Q12" s="158">
        <v>0</v>
      </c>
      <c r="R12" s="158">
        <v>0</v>
      </c>
      <c r="S12" s="158">
        <v>0</v>
      </c>
      <c r="T12" s="158">
        <v>0</v>
      </c>
      <c r="U12" s="158">
        <v>0</v>
      </c>
      <c r="V12" s="158">
        <v>0</v>
      </c>
      <c r="W12" s="158">
        <v>0</v>
      </c>
      <c r="X12" s="158">
        <v>0</v>
      </c>
      <c r="Y12" s="158">
        <v>0</v>
      </c>
      <c r="Z12" s="158">
        <v>0</v>
      </c>
      <c r="AA12" s="158">
        <v>0</v>
      </c>
      <c r="AB12" s="158">
        <v>1145.2578022479433</v>
      </c>
      <c r="AC12" s="158">
        <v>34.001524187897559</v>
      </c>
      <c r="AD12" s="158">
        <v>36.951693223955466</v>
      </c>
      <c r="AE12" s="158">
        <v>0</v>
      </c>
      <c r="AF12" s="158">
        <v>0</v>
      </c>
      <c r="AG12" s="158">
        <v>660.29045408459217</v>
      </c>
      <c r="AH12" s="158">
        <v>30.279225226993223</v>
      </c>
      <c r="AI12" s="158">
        <v>25.907405196167751</v>
      </c>
      <c r="AJ12" s="158">
        <v>21.754904793844354</v>
      </c>
      <c r="AK12" s="158">
        <v>23.617565160923398</v>
      </c>
      <c r="AL12" s="158">
        <v>21.995795860508846</v>
      </c>
      <c r="AM12" s="158">
        <v>20.996414154955641</v>
      </c>
      <c r="AN12" s="158">
        <v>19.837424516191714</v>
      </c>
      <c r="AO12" s="158">
        <v>21.948962849010872</v>
      </c>
      <c r="AP12" s="158">
        <v>24.107868451726681</v>
      </c>
      <c r="AQ12" s="158">
        <v>25.255582292422023</v>
      </c>
      <c r="AR12" s="158">
        <v>22.949405994133905</v>
      </c>
      <c r="AS12" s="158">
        <v>21.627634058338792</v>
      </c>
      <c r="AT12" s="158">
        <v>21.258547727049621</v>
      </c>
      <c r="AU12" s="158">
        <v>22.910427090154691</v>
      </c>
      <c r="AV12" s="158">
        <v>26.429065617782598</v>
      </c>
      <c r="AW12" s="158">
        <v>28.271553959116527</v>
      </c>
      <c r="AX12" s="158">
        <v>25.174180092379427</v>
      </c>
      <c r="AY12" s="158">
        <v>28.581995477272436</v>
      </c>
      <c r="AZ12" s="158">
        <v>28.915725463535583</v>
      </c>
      <c r="BA12" s="158">
        <v>29.547831288979033</v>
      </c>
      <c r="BB12" s="158">
        <v>29.683080887208504</v>
      </c>
      <c r="BC12" s="158">
        <v>29.400317431200378</v>
      </c>
      <c r="BD12" s="158">
        <v>29.292416440024009</v>
      </c>
      <c r="BE12" s="158">
        <v>29.023187483862866</v>
      </c>
      <c r="BF12" s="158">
        <v>29.836335035691658</v>
      </c>
      <c r="BG12" s="158">
        <v>31.46448521471951</v>
      </c>
      <c r="BH12" s="158">
        <v>31.66070467772191</v>
      </c>
      <c r="BI12" s="158">
        <v>30.668024210723438</v>
      </c>
      <c r="BJ12" s="158">
        <v>30.0033635494487</v>
      </c>
      <c r="BK12" s="158">
        <v>30.554809179348133</v>
      </c>
      <c r="BL12" s="158">
        <v>326.01504472157251</v>
      </c>
      <c r="BM12" s="158">
        <v>47.155090988031255</v>
      </c>
      <c r="BN12" s="158">
        <v>46.004345624681328</v>
      </c>
      <c r="BO12" s="158">
        <v>45.000287293618356</v>
      </c>
      <c r="BP12" s="158">
        <v>44.561486948420949</v>
      </c>
      <c r="BQ12" s="158">
        <v>43.390862501583449</v>
      </c>
      <c r="BR12" s="158">
        <v>44.390181873822286</v>
      </c>
      <c r="BS12" s="158">
        <v>47.197010590713511</v>
      </c>
      <c r="BT12" s="158">
        <v>42.844539167664053</v>
      </c>
      <c r="BU12" s="158">
        <v>42.271154422685747</v>
      </c>
      <c r="BV12" s="158">
        <v>40.45905353206426</v>
      </c>
      <c r="BW12" s="158">
        <v>42.424848323220012</v>
      </c>
      <c r="BX12" s="158">
        <v>41.39341032028026</v>
      </c>
      <c r="BY12" s="158">
        <v>43.182964397509195</v>
      </c>
      <c r="BZ12" s="158">
        <v>44.274678021670674</v>
      </c>
      <c r="CA12" s="158">
        <v>46.604865108896888</v>
      </c>
      <c r="CB12" s="158">
        <v>49.517793028284025</v>
      </c>
      <c r="CC12" s="158">
        <v>51.805807297554189</v>
      </c>
      <c r="CD12" s="158">
        <v>53.99266993333579</v>
      </c>
      <c r="CE12" s="158">
        <v>55.996895279111534</v>
      </c>
      <c r="CF12" s="158">
        <v>56.071084038952264</v>
      </c>
      <c r="CG12" s="159">
        <v>56.678955837793318</v>
      </c>
    </row>
    <row r="13" spans="1:85" x14ac:dyDescent="0.35">
      <c r="A13" s="156"/>
      <c r="B13" s="64" t="s">
        <v>362</v>
      </c>
      <c r="C13" s="157" t="s">
        <v>363</v>
      </c>
      <c r="D13" s="158">
        <v>0</v>
      </c>
      <c r="E13" s="158">
        <v>0</v>
      </c>
      <c r="F13" s="158">
        <v>0</v>
      </c>
      <c r="G13" s="158">
        <v>0</v>
      </c>
      <c r="H13" s="158">
        <v>0</v>
      </c>
      <c r="I13" s="158">
        <v>0</v>
      </c>
      <c r="J13" s="158">
        <v>0</v>
      </c>
      <c r="K13" s="158">
        <v>0</v>
      </c>
      <c r="L13" s="158">
        <v>0</v>
      </c>
      <c r="M13" s="158">
        <v>0</v>
      </c>
      <c r="N13" s="158">
        <v>0</v>
      </c>
      <c r="O13" s="158">
        <v>0</v>
      </c>
      <c r="P13" s="158">
        <v>0</v>
      </c>
      <c r="Q13" s="158">
        <v>0</v>
      </c>
      <c r="R13" s="158">
        <v>0</v>
      </c>
      <c r="S13" s="158">
        <v>0</v>
      </c>
      <c r="T13" s="158">
        <v>0</v>
      </c>
      <c r="U13" s="158">
        <v>0</v>
      </c>
      <c r="V13" s="158">
        <v>0</v>
      </c>
      <c r="W13" s="158">
        <v>0</v>
      </c>
      <c r="X13" s="158">
        <v>0</v>
      </c>
      <c r="Y13" s="158">
        <v>0</v>
      </c>
      <c r="Z13" s="158">
        <v>0</v>
      </c>
      <c r="AA13" s="158">
        <v>0</v>
      </c>
      <c r="AB13" s="158">
        <v>0</v>
      </c>
      <c r="AC13" s="158">
        <v>0</v>
      </c>
      <c r="AD13" s="158">
        <v>0</v>
      </c>
      <c r="AE13" s="158">
        <v>0</v>
      </c>
      <c r="AF13" s="158">
        <v>0</v>
      </c>
      <c r="AG13" s="158">
        <v>0</v>
      </c>
      <c r="AH13" s="158">
        <v>0</v>
      </c>
      <c r="AI13" s="158">
        <v>0</v>
      </c>
      <c r="AJ13" s="158">
        <v>0</v>
      </c>
      <c r="AK13" s="158">
        <v>0</v>
      </c>
      <c r="AL13" s="158">
        <v>0</v>
      </c>
      <c r="AM13" s="158">
        <v>0</v>
      </c>
      <c r="AN13" s="158">
        <v>0</v>
      </c>
      <c r="AO13" s="158">
        <v>0</v>
      </c>
      <c r="AP13" s="158">
        <v>0</v>
      </c>
      <c r="AQ13" s="158">
        <v>0</v>
      </c>
      <c r="AR13" s="158">
        <v>6.6917993779363506E-3</v>
      </c>
      <c r="AS13" s="158">
        <v>1.0027628971903286</v>
      </c>
      <c r="AT13" s="158">
        <v>19.572156134528072</v>
      </c>
      <c r="AU13" s="158">
        <v>49.909702185438171</v>
      </c>
      <c r="AV13" s="158">
        <v>31.974720341185172</v>
      </c>
      <c r="AW13" s="158">
        <v>24.745986997473953</v>
      </c>
      <c r="AX13" s="158">
        <v>0</v>
      </c>
      <c r="AY13" s="158">
        <v>116.11145195208215</v>
      </c>
      <c r="AZ13" s="158">
        <v>76.848892235234928</v>
      </c>
      <c r="BA13" s="158">
        <v>1.0976246678505046</v>
      </c>
      <c r="BB13" s="158">
        <v>0</v>
      </c>
      <c r="BC13" s="158">
        <v>1.7724436235890817</v>
      </c>
      <c r="BD13" s="158">
        <v>53.301291362139608</v>
      </c>
      <c r="BE13" s="158">
        <v>28.396685607644216</v>
      </c>
      <c r="BF13" s="158">
        <v>24.557518719451355</v>
      </c>
      <c r="BG13" s="158">
        <v>10.729769693690224</v>
      </c>
      <c r="BH13" s="158">
        <v>2.9452201592446148</v>
      </c>
      <c r="BI13" s="158">
        <v>14.140515090530444</v>
      </c>
      <c r="BJ13" s="158">
        <v>5.3680524695507774</v>
      </c>
      <c r="BK13" s="158">
        <v>6.0860036808369982</v>
      </c>
      <c r="BL13" s="158">
        <v>310.74648369748849</v>
      </c>
      <c r="BM13" s="158">
        <v>433.23146513975843</v>
      </c>
      <c r="BN13" s="158">
        <v>620.69404276363684</v>
      </c>
      <c r="BO13" s="158">
        <v>180.32152913738324</v>
      </c>
      <c r="BP13" s="158">
        <v>194.94284221152174</v>
      </c>
      <c r="BQ13" s="158">
        <v>11.345931899255635</v>
      </c>
      <c r="BR13" s="158">
        <v>14.714187485923746</v>
      </c>
      <c r="BS13" s="158">
        <v>5.0101986467531701</v>
      </c>
      <c r="BT13" s="158">
        <v>4.113922563935728</v>
      </c>
      <c r="BU13" s="158">
        <v>145.63002157555707</v>
      </c>
      <c r="BV13" s="158">
        <v>33.64584863076432</v>
      </c>
      <c r="BW13" s="158">
        <v>0.27696929071277138</v>
      </c>
      <c r="BX13" s="158">
        <v>114.25962971476322</v>
      </c>
      <c r="BY13" s="158">
        <v>0.48493261530741766</v>
      </c>
      <c r="BZ13" s="158">
        <v>151.83415069162839</v>
      </c>
      <c r="CA13" s="158">
        <v>30.66650233237284</v>
      </c>
      <c r="CB13" s="158">
        <v>36.114803805973544</v>
      </c>
      <c r="CC13" s="158">
        <v>35.275677757843965</v>
      </c>
      <c r="CD13" s="158">
        <v>34.59387398428148</v>
      </c>
      <c r="CE13" s="158">
        <v>33.929648834628935</v>
      </c>
      <c r="CF13" s="158">
        <v>33.273897201457373</v>
      </c>
      <c r="CG13" s="159">
        <v>32.630297124708513</v>
      </c>
    </row>
    <row r="14" spans="1:85" x14ac:dyDescent="0.35">
      <c r="A14" s="156"/>
      <c r="B14" s="64" t="s">
        <v>364</v>
      </c>
      <c r="C14" s="157" t="s">
        <v>354</v>
      </c>
      <c r="D14" s="158">
        <v>0</v>
      </c>
      <c r="E14" s="158">
        <v>0</v>
      </c>
      <c r="F14" s="158">
        <v>0</v>
      </c>
      <c r="G14" s="158">
        <v>0</v>
      </c>
      <c r="H14" s="158">
        <v>0</v>
      </c>
      <c r="I14" s="158">
        <v>0</v>
      </c>
      <c r="J14" s="158">
        <v>0</v>
      </c>
      <c r="K14" s="158">
        <v>0</v>
      </c>
      <c r="L14" s="158">
        <v>0</v>
      </c>
      <c r="M14" s="158">
        <v>0</v>
      </c>
      <c r="N14" s="158">
        <v>0</v>
      </c>
      <c r="O14" s="158">
        <v>0</v>
      </c>
      <c r="P14" s="158">
        <v>0</v>
      </c>
      <c r="Q14" s="158">
        <v>0</v>
      </c>
      <c r="R14" s="158">
        <v>0</v>
      </c>
      <c r="S14" s="158">
        <v>0</v>
      </c>
      <c r="T14" s="158">
        <v>0</v>
      </c>
      <c r="U14" s="158">
        <v>0</v>
      </c>
      <c r="V14" s="158">
        <v>0</v>
      </c>
      <c r="W14" s="158">
        <v>0</v>
      </c>
      <c r="X14" s="158">
        <v>0</v>
      </c>
      <c r="Y14" s="158">
        <v>0</v>
      </c>
      <c r="Z14" s="158">
        <v>0</v>
      </c>
      <c r="AA14" s="158">
        <v>0</v>
      </c>
      <c r="AB14" s="158">
        <v>0</v>
      </c>
      <c r="AC14" s="158">
        <v>0</v>
      </c>
      <c r="AD14" s="158">
        <v>0</v>
      </c>
      <c r="AE14" s="158">
        <v>0</v>
      </c>
      <c r="AF14" s="158">
        <v>0</v>
      </c>
      <c r="AG14" s="158">
        <v>0</v>
      </c>
      <c r="AH14" s="158">
        <v>0</v>
      </c>
      <c r="AI14" s="158">
        <v>0</v>
      </c>
      <c r="AJ14" s="158">
        <v>0</v>
      </c>
      <c r="AK14" s="158">
        <v>0</v>
      </c>
      <c r="AL14" s="158">
        <v>0</v>
      </c>
      <c r="AM14" s="158">
        <v>0</v>
      </c>
      <c r="AN14" s="158">
        <v>0</v>
      </c>
      <c r="AO14" s="158">
        <v>0</v>
      </c>
      <c r="AP14" s="158">
        <v>0</v>
      </c>
      <c r="AQ14" s="158">
        <v>0</v>
      </c>
      <c r="AR14" s="158">
        <v>0</v>
      </c>
      <c r="AS14" s="158">
        <v>0</v>
      </c>
      <c r="AT14" s="158">
        <v>0</v>
      </c>
      <c r="AU14" s="158">
        <v>0</v>
      </c>
      <c r="AV14" s="158">
        <v>0</v>
      </c>
      <c r="AW14" s="158">
        <v>0</v>
      </c>
      <c r="AX14" s="158">
        <v>0</v>
      </c>
      <c r="AY14" s="158">
        <v>0</v>
      </c>
      <c r="AZ14" s="158">
        <v>0</v>
      </c>
      <c r="BA14" s="158">
        <v>0</v>
      </c>
      <c r="BB14" s="158">
        <v>0</v>
      </c>
      <c r="BC14" s="158">
        <v>0</v>
      </c>
      <c r="BD14" s="158">
        <v>0</v>
      </c>
      <c r="BE14" s="158">
        <v>0</v>
      </c>
      <c r="BF14" s="158">
        <v>0</v>
      </c>
      <c r="BG14" s="158">
        <v>0</v>
      </c>
      <c r="BH14" s="158">
        <v>0</v>
      </c>
      <c r="BI14" s="158">
        <v>0</v>
      </c>
      <c r="BJ14" s="158">
        <v>0</v>
      </c>
      <c r="BK14" s="158">
        <v>0</v>
      </c>
      <c r="BL14" s="158">
        <v>0</v>
      </c>
      <c r="BM14" s="158">
        <v>0</v>
      </c>
      <c r="BN14" s="158">
        <v>0</v>
      </c>
      <c r="BO14" s="158">
        <v>0</v>
      </c>
      <c r="BP14" s="158">
        <v>0</v>
      </c>
      <c r="BQ14" s="158">
        <v>0</v>
      </c>
      <c r="BR14" s="158">
        <v>0</v>
      </c>
      <c r="BS14" s="158">
        <v>0</v>
      </c>
      <c r="BT14" s="158">
        <v>0</v>
      </c>
      <c r="BU14" s="158">
        <v>0</v>
      </c>
      <c r="BV14" s="158">
        <v>0</v>
      </c>
      <c r="BW14" s="158">
        <v>0</v>
      </c>
      <c r="BX14" s="158">
        <v>0</v>
      </c>
      <c r="BY14" s="158">
        <v>0</v>
      </c>
      <c r="BZ14" s="158">
        <v>8909.1962465218603</v>
      </c>
      <c r="CA14" s="158">
        <v>10662.725751523325</v>
      </c>
      <c r="CB14" s="158">
        <v>53.188576760154817</v>
      </c>
      <c r="CC14" s="158">
        <v>0</v>
      </c>
      <c r="CD14" s="158">
        <v>0</v>
      </c>
      <c r="CE14" s="158">
        <v>0</v>
      </c>
      <c r="CF14" s="158">
        <v>0</v>
      </c>
      <c r="CG14" s="159">
        <v>0</v>
      </c>
    </row>
    <row r="15" spans="1:85" x14ac:dyDescent="0.35">
      <c r="A15" s="156"/>
      <c r="B15" s="42" t="s">
        <v>25</v>
      </c>
      <c r="C15" s="157" t="s">
        <v>363</v>
      </c>
      <c r="D15" s="158">
        <v>0</v>
      </c>
      <c r="E15" s="158">
        <v>0</v>
      </c>
      <c r="F15" s="158">
        <v>0</v>
      </c>
      <c r="G15" s="158">
        <v>0</v>
      </c>
      <c r="H15" s="158">
        <v>0</v>
      </c>
      <c r="I15" s="158">
        <v>0</v>
      </c>
      <c r="J15" s="158">
        <v>0</v>
      </c>
      <c r="K15" s="158">
        <v>0</v>
      </c>
      <c r="L15" s="158">
        <v>0</v>
      </c>
      <c r="M15" s="158">
        <v>0</v>
      </c>
      <c r="N15" s="158">
        <v>0</v>
      </c>
      <c r="O15" s="158">
        <v>0</v>
      </c>
      <c r="P15" s="158">
        <v>0</v>
      </c>
      <c r="Q15" s="158">
        <v>0</v>
      </c>
      <c r="R15" s="158">
        <v>0</v>
      </c>
      <c r="S15" s="158">
        <v>0</v>
      </c>
      <c r="T15" s="158">
        <v>0</v>
      </c>
      <c r="U15" s="158">
        <v>0</v>
      </c>
      <c r="V15" s="158">
        <v>0</v>
      </c>
      <c r="W15" s="158">
        <v>0</v>
      </c>
      <c r="X15" s="158">
        <v>0</v>
      </c>
      <c r="Y15" s="158">
        <v>0</v>
      </c>
      <c r="Z15" s="158">
        <v>298.87019955324382</v>
      </c>
      <c r="AA15" s="158">
        <v>324.16586061766304</v>
      </c>
      <c r="AB15" s="158">
        <v>384.12373491545924</v>
      </c>
      <c r="AC15" s="158">
        <v>431.55780700023826</v>
      </c>
      <c r="AD15" s="158">
        <v>1075.9463615210564</v>
      </c>
      <c r="AE15" s="158">
        <v>1196.3942039191932</v>
      </c>
      <c r="AF15" s="158">
        <v>1134.2094665153054</v>
      </c>
      <c r="AG15" s="158">
        <v>2486.1956893593315</v>
      </c>
      <c r="AH15" s="158">
        <v>2337.5561875238768</v>
      </c>
      <c r="AI15" s="158">
        <v>2305.7590624589297</v>
      </c>
      <c r="AJ15" s="158">
        <v>2606.2375943025536</v>
      </c>
      <c r="AK15" s="158">
        <v>3505.6339220530631</v>
      </c>
      <c r="AL15" s="158">
        <v>3970.2411528218468</v>
      </c>
      <c r="AM15" s="158">
        <v>4262.2720734559953</v>
      </c>
      <c r="AN15" s="158">
        <v>4476.6454658205967</v>
      </c>
      <c r="AO15" s="158">
        <v>4637.5022933838682</v>
      </c>
      <c r="AP15" s="158">
        <v>4927.0456148216399</v>
      </c>
      <c r="AQ15" s="158">
        <v>4843.809389943608</v>
      </c>
      <c r="AR15" s="158">
        <v>3639.5230486054825</v>
      </c>
      <c r="AS15" s="158">
        <v>4192.9585672253033</v>
      </c>
      <c r="AT15" s="158">
        <v>4831.1591585973883</v>
      </c>
      <c r="AU15" s="158">
        <v>3013.8716203767326</v>
      </c>
      <c r="AV15" s="158">
        <v>3535.3830844134986</v>
      </c>
      <c r="AW15" s="158">
        <v>3939.658611112</v>
      </c>
      <c r="AX15" s="158">
        <v>4149.8366165447578</v>
      </c>
      <c r="AY15" s="158">
        <v>4238.2508590556672</v>
      </c>
      <c r="AZ15" s="158">
        <v>4327.5481721795459</v>
      </c>
      <c r="BA15" s="158">
        <v>4485.423771969844</v>
      </c>
      <c r="BB15" s="158">
        <v>4530.9924408818879</v>
      </c>
      <c r="BC15" s="158">
        <v>4578.6072326672902</v>
      </c>
      <c r="BD15" s="158">
        <v>4648.8637294992795</v>
      </c>
      <c r="BE15" s="158">
        <v>4766.77919924867</v>
      </c>
      <c r="BF15" s="158">
        <v>4919.3834289695624</v>
      </c>
      <c r="BG15" s="158">
        <v>5476.2921342849913</v>
      </c>
      <c r="BH15" s="158">
        <v>5862.3972126004901</v>
      </c>
      <c r="BI15" s="158">
        <v>6054.8639197074117</v>
      </c>
      <c r="BJ15" s="158">
        <v>6157.0541723925535</v>
      </c>
      <c r="BK15" s="158">
        <v>6141.9637662593041</v>
      </c>
      <c r="BL15" s="158">
        <v>6233.4243435702401</v>
      </c>
      <c r="BM15" s="158">
        <v>6823.4935850543297</v>
      </c>
      <c r="BN15" s="158">
        <v>7020.4571578191872</v>
      </c>
      <c r="BO15" s="158">
        <v>6889.5331564004773</v>
      </c>
      <c r="BP15" s="158">
        <v>6755.8162050844558</v>
      </c>
      <c r="BQ15" s="158"/>
      <c r="BR15" s="158"/>
      <c r="BS15" s="158"/>
      <c r="BT15" s="158"/>
      <c r="BU15" s="158"/>
      <c r="BV15" s="158"/>
      <c r="BW15" s="158"/>
      <c r="BX15" s="158"/>
      <c r="BY15" s="158"/>
      <c r="BZ15" s="158"/>
      <c r="CA15" s="158"/>
      <c r="CB15" s="158"/>
      <c r="CC15" s="158"/>
      <c r="CD15" s="158"/>
      <c r="CE15" s="158"/>
      <c r="CF15" s="158"/>
      <c r="CG15" s="159"/>
    </row>
    <row r="16" spans="1:85" ht="27" customHeight="1" x14ac:dyDescent="0.35">
      <c r="A16" s="156"/>
      <c r="B16" s="42" t="s">
        <v>365</v>
      </c>
      <c r="C16" s="157" t="s">
        <v>357</v>
      </c>
      <c r="D16" s="158">
        <v>0</v>
      </c>
      <c r="E16" s="158">
        <v>0</v>
      </c>
      <c r="F16" s="158">
        <v>0</v>
      </c>
      <c r="G16" s="158">
        <v>0</v>
      </c>
      <c r="H16" s="158">
        <v>0</v>
      </c>
      <c r="I16" s="158">
        <v>0</v>
      </c>
      <c r="J16" s="158">
        <v>0</v>
      </c>
      <c r="K16" s="158">
        <v>0</v>
      </c>
      <c r="L16" s="158">
        <v>0</v>
      </c>
      <c r="M16" s="158">
        <v>0</v>
      </c>
      <c r="N16" s="158">
        <v>0</v>
      </c>
      <c r="O16" s="158">
        <v>0</v>
      </c>
      <c r="P16" s="158">
        <v>0</v>
      </c>
      <c r="Q16" s="158">
        <v>0</v>
      </c>
      <c r="R16" s="158">
        <v>0</v>
      </c>
      <c r="S16" s="158">
        <v>0</v>
      </c>
      <c r="T16" s="158">
        <v>0</v>
      </c>
      <c r="U16" s="158">
        <v>0</v>
      </c>
      <c r="V16" s="158">
        <v>0</v>
      </c>
      <c r="W16" s="158">
        <v>0</v>
      </c>
      <c r="X16" s="158">
        <v>0</v>
      </c>
      <c r="Y16" s="158">
        <v>0</v>
      </c>
      <c r="Z16" s="158">
        <v>182.64289972698234</v>
      </c>
      <c r="AA16" s="158">
        <v>206.84869201317548</v>
      </c>
      <c r="AB16" s="158">
        <v>186.37114545898206</v>
      </c>
      <c r="AC16" s="158">
        <v>175.23862466070281</v>
      </c>
      <c r="AD16" s="158">
        <v>151.06721641558266</v>
      </c>
      <c r="AE16" s="158">
        <v>131.86534656335633</v>
      </c>
      <c r="AF16" s="158">
        <v>114.9536621468215</v>
      </c>
      <c r="AG16" s="158">
        <v>102.41239696005918</v>
      </c>
      <c r="AH16" s="158">
        <v>96.893520726378313</v>
      </c>
      <c r="AI16" s="158">
        <v>82.903696627736807</v>
      </c>
      <c r="AJ16" s="158">
        <v>69.61569534030194</v>
      </c>
      <c r="AK16" s="158">
        <v>66.916434622616293</v>
      </c>
      <c r="AL16" s="158">
        <v>62.321421604775061</v>
      </c>
      <c r="AM16" s="158">
        <v>59.48984010570765</v>
      </c>
      <c r="AN16" s="158">
        <v>56.206036129209863</v>
      </c>
      <c r="AO16" s="158">
        <v>56.440190183170813</v>
      </c>
      <c r="AP16" s="158">
        <v>54.242704016385026</v>
      </c>
      <c r="AQ16" s="158">
        <v>7.4266048729999596</v>
      </c>
      <c r="AR16" s="158">
        <v>0</v>
      </c>
      <c r="AS16" s="158">
        <v>0</v>
      </c>
      <c r="AT16" s="158">
        <v>0</v>
      </c>
      <c r="AU16" s="158">
        <v>0</v>
      </c>
      <c r="AV16" s="158">
        <v>0</v>
      </c>
      <c r="AW16" s="158">
        <v>0</v>
      </c>
      <c r="AX16" s="158">
        <v>0</v>
      </c>
      <c r="AY16" s="158">
        <v>0</v>
      </c>
      <c r="AZ16" s="158">
        <v>0</v>
      </c>
      <c r="BA16" s="158">
        <v>0</v>
      </c>
      <c r="BB16" s="158">
        <v>0</v>
      </c>
      <c r="BC16" s="158">
        <v>0</v>
      </c>
      <c r="BD16" s="158">
        <v>0</v>
      </c>
      <c r="BE16" s="158">
        <v>0</v>
      </c>
      <c r="BF16" s="158">
        <v>0</v>
      </c>
      <c r="BG16" s="158">
        <v>0</v>
      </c>
      <c r="BH16" s="158">
        <v>0</v>
      </c>
      <c r="BI16" s="158">
        <v>0</v>
      </c>
      <c r="BJ16" s="158">
        <v>0</v>
      </c>
      <c r="BK16" s="158">
        <v>0</v>
      </c>
      <c r="BL16" s="158">
        <v>0</v>
      </c>
      <c r="BM16" s="158">
        <v>0</v>
      </c>
      <c r="BN16" s="158">
        <v>0</v>
      </c>
      <c r="BO16" s="158">
        <v>0</v>
      </c>
      <c r="BP16" s="158">
        <v>0</v>
      </c>
      <c r="BQ16" s="158">
        <v>0</v>
      </c>
      <c r="BR16" s="158">
        <v>0</v>
      </c>
      <c r="BS16" s="158">
        <v>0</v>
      </c>
      <c r="BT16" s="158">
        <v>0</v>
      </c>
      <c r="BU16" s="158">
        <v>0</v>
      </c>
      <c r="BV16" s="158">
        <v>0</v>
      </c>
      <c r="BW16" s="158">
        <v>0</v>
      </c>
      <c r="BX16" s="158">
        <v>0</v>
      </c>
      <c r="BY16" s="158">
        <v>0</v>
      </c>
      <c r="BZ16" s="158">
        <v>0</v>
      </c>
      <c r="CA16" s="158">
        <v>0</v>
      </c>
      <c r="CB16" s="158">
        <v>0</v>
      </c>
      <c r="CC16" s="158">
        <v>0</v>
      </c>
      <c r="CD16" s="158">
        <v>0</v>
      </c>
      <c r="CE16" s="158">
        <v>0</v>
      </c>
      <c r="CF16" s="158">
        <v>0</v>
      </c>
      <c r="CG16" s="159">
        <v>0</v>
      </c>
    </row>
    <row r="17" spans="1:85" x14ac:dyDescent="0.35">
      <c r="A17" s="156"/>
      <c r="B17" s="42" t="s">
        <v>366</v>
      </c>
      <c r="C17" s="157" t="s">
        <v>354</v>
      </c>
      <c r="D17" s="158">
        <v>0</v>
      </c>
      <c r="E17" s="158">
        <v>0</v>
      </c>
      <c r="F17" s="158">
        <v>0</v>
      </c>
      <c r="G17" s="158">
        <v>0</v>
      </c>
      <c r="H17" s="158">
        <v>0</v>
      </c>
      <c r="I17" s="158">
        <v>0</v>
      </c>
      <c r="J17" s="158">
        <v>0</v>
      </c>
      <c r="K17" s="158">
        <v>0</v>
      </c>
      <c r="L17" s="158">
        <v>0</v>
      </c>
      <c r="M17" s="158">
        <v>0</v>
      </c>
      <c r="N17" s="158">
        <v>0</v>
      </c>
      <c r="O17" s="158">
        <v>0</v>
      </c>
      <c r="P17" s="158">
        <v>0</v>
      </c>
      <c r="Q17" s="158">
        <v>0</v>
      </c>
      <c r="R17" s="158">
        <v>0</v>
      </c>
      <c r="S17" s="158">
        <v>0</v>
      </c>
      <c r="T17" s="158">
        <v>0</v>
      </c>
      <c r="U17" s="158">
        <v>0</v>
      </c>
      <c r="V17" s="158">
        <v>0</v>
      </c>
      <c r="W17" s="158">
        <v>0</v>
      </c>
      <c r="X17" s="158">
        <v>0</v>
      </c>
      <c r="Y17" s="158">
        <v>0</v>
      </c>
      <c r="Z17" s="158">
        <v>0</v>
      </c>
      <c r="AA17" s="158">
        <v>0</v>
      </c>
      <c r="AB17" s="158">
        <v>0</v>
      </c>
      <c r="AC17" s="158">
        <v>0</v>
      </c>
      <c r="AD17" s="158">
        <v>0</v>
      </c>
      <c r="AE17" s="158">
        <v>0</v>
      </c>
      <c r="AF17" s="158">
        <v>0</v>
      </c>
      <c r="AG17" s="158">
        <v>0</v>
      </c>
      <c r="AH17" s="158">
        <v>0</v>
      </c>
      <c r="AI17" s="158">
        <v>0</v>
      </c>
      <c r="AJ17" s="158">
        <v>0</v>
      </c>
      <c r="AK17" s="158">
        <v>0</v>
      </c>
      <c r="AL17" s="158">
        <v>0</v>
      </c>
      <c r="AM17" s="158">
        <v>0</v>
      </c>
      <c r="AN17" s="158">
        <v>0</v>
      </c>
      <c r="AO17" s="158">
        <v>0</v>
      </c>
      <c r="AP17" s="158">
        <v>0</v>
      </c>
      <c r="AQ17" s="158">
        <v>0</v>
      </c>
      <c r="AR17" s="158">
        <v>0</v>
      </c>
      <c r="AS17" s="158">
        <v>0</v>
      </c>
      <c r="AT17" s="158">
        <v>0</v>
      </c>
      <c r="AU17" s="158">
        <v>0</v>
      </c>
      <c r="AV17" s="158">
        <v>4121.545211744683</v>
      </c>
      <c r="AW17" s="158">
        <v>5630.0359635442073</v>
      </c>
      <c r="AX17" s="158">
        <v>6242.2177447095364</v>
      </c>
      <c r="AY17" s="158">
        <v>7361.9706925168439</v>
      </c>
      <c r="AZ17" s="158">
        <v>8423.9717202327956</v>
      </c>
      <c r="BA17" s="158">
        <v>9278.1257902787784</v>
      </c>
      <c r="BB17" s="158">
        <v>9821.934883988446</v>
      </c>
      <c r="BC17" s="158">
        <v>10321.006689721027</v>
      </c>
      <c r="BD17" s="158">
        <v>10913.129725136869</v>
      </c>
      <c r="BE17" s="158">
        <v>11678.241250685225</v>
      </c>
      <c r="BF17" s="158">
        <v>12241.383897036369</v>
      </c>
      <c r="BG17" s="158">
        <v>12870.439306135633</v>
      </c>
      <c r="BH17" s="158">
        <v>13315.564486526693</v>
      </c>
      <c r="BI17" s="158">
        <v>13826.552491814939</v>
      </c>
      <c r="BJ17" s="158">
        <v>14303.526484331667</v>
      </c>
      <c r="BK17" s="158">
        <v>15050.320767688163</v>
      </c>
      <c r="BL17" s="158">
        <v>15493.90288928986</v>
      </c>
      <c r="BM17" s="158">
        <v>16643.888468914076</v>
      </c>
      <c r="BN17" s="158">
        <v>16930.579767910924</v>
      </c>
      <c r="BO17" s="158">
        <v>17601.744961447337</v>
      </c>
      <c r="BP17" s="158">
        <v>18471.616659672582</v>
      </c>
      <c r="BQ17" s="158">
        <v>18573.635456843658</v>
      </c>
      <c r="BR17" s="158">
        <v>18397.082539695548</v>
      </c>
      <c r="BS17" s="158">
        <v>17517.838044557426</v>
      </c>
      <c r="BT17" s="158">
        <v>14904.94243478994</v>
      </c>
      <c r="BU17" s="158">
        <v>11954.2850870736</v>
      </c>
      <c r="BV17" s="158">
        <v>10143.237233674383</v>
      </c>
      <c r="BW17" s="158">
        <v>8819.5090544849045</v>
      </c>
      <c r="BX17" s="158">
        <v>6726.7823586798286</v>
      </c>
      <c r="BY17" s="158">
        <v>6629.9820993649255</v>
      </c>
      <c r="BZ17" s="158">
        <v>6492.0428424185038</v>
      </c>
      <c r="CA17" s="158">
        <v>7025.2374654108289</v>
      </c>
      <c r="CB17" s="158">
        <v>7576.4574866392113</v>
      </c>
      <c r="CC17" s="158">
        <v>7764.8503518731095</v>
      </c>
      <c r="CD17" s="158">
        <v>8009.5914729490223</v>
      </c>
      <c r="CE17" s="158">
        <v>8216.9041724371527</v>
      </c>
      <c r="CF17" s="158">
        <v>8233.6052370684447</v>
      </c>
      <c r="CG17" s="159">
        <v>8082.8377066767325</v>
      </c>
    </row>
    <row r="18" spans="1:85" x14ac:dyDescent="0.35">
      <c r="A18" s="156"/>
      <c r="B18" s="42" t="s">
        <v>367</v>
      </c>
      <c r="C18" s="157" t="s">
        <v>363</v>
      </c>
      <c r="D18" s="158">
        <v>0</v>
      </c>
      <c r="E18" s="158">
        <v>0</v>
      </c>
      <c r="F18" s="158">
        <v>0</v>
      </c>
      <c r="G18" s="158">
        <v>0</v>
      </c>
      <c r="H18" s="158">
        <v>0</v>
      </c>
      <c r="I18" s="158">
        <v>0</v>
      </c>
      <c r="J18" s="158">
        <v>0</v>
      </c>
      <c r="K18" s="158">
        <v>0</v>
      </c>
      <c r="L18" s="158">
        <v>0</v>
      </c>
      <c r="M18" s="158">
        <v>0</v>
      </c>
      <c r="N18" s="158">
        <v>0</v>
      </c>
      <c r="O18" s="158">
        <v>0</v>
      </c>
      <c r="P18" s="158">
        <v>0</v>
      </c>
      <c r="Q18" s="158">
        <v>0</v>
      </c>
      <c r="R18" s="158">
        <v>0</v>
      </c>
      <c r="S18" s="158">
        <v>0</v>
      </c>
      <c r="T18" s="158">
        <v>0</v>
      </c>
      <c r="U18" s="158">
        <v>0</v>
      </c>
      <c r="V18" s="158">
        <v>0</v>
      </c>
      <c r="W18" s="158">
        <v>0</v>
      </c>
      <c r="X18" s="158">
        <v>0</v>
      </c>
      <c r="Y18" s="158">
        <v>0</v>
      </c>
      <c r="Z18" s="158">
        <v>0</v>
      </c>
      <c r="AA18" s="158">
        <v>0</v>
      </c>
      <c r="AB18" s="158">
        <v>0</v>
      </c>
      <c r="AC18" s="158">
        <v>0</v>
      </c>
      <c r="AD18" s="158">
        <v>0</v>
      </c>
      <c r="AE18" s="158">
        <v>0</v>
      </c>
      <c r="AF18" s="158">
        <v>0</v>
      </c>
      <c r="AG18" s="158">
        <v>0</v>
      </c>
      <c r="AH18" s="158">
        <v>0</v>
      </c>
      <c r="AI18" s="158">
        <v>0</v>
      </c>
      <c r="AJ18" s="158">
        <v>0</v>
      </c>
      <c r="AK18" s="158">
        <v>0</v>
      </c>
      <c r="AL18" s="158">
        <v>0</v>
      </c>
      <c r="AM18" s="158">
        <v>0</v>
      </c>
      <c r="AN18" s="158">
        <v>0</v>
      </c>
      <c r="AO18" s="158">
        <v>0</v>
      </c>
      <c r="AP18" s="158">
        <v>0</v>
      </c>
      <c r="AQ18" s="158">
        <v>0</v>
      </c>
      <c r="AR18" s="158">
        <v>0</v>
      </c>
      <c r="AS18" s="158">
        <v>0</v>
      </c>
      <c r="AT18" s="158">
        <v>0</v>
      </c>
      <c r="AU18" s="158">
        <v>0</v>
      </c>
      <c r="AV18" s="158">
        <v>6.0093591861503617</v>
      </c>
      <c r="AW18" s="158">
        <v>14.630290548198797</v>
      </c>
      <c r="AX18" s="158">
        <v>22.712900045255271</v>
      </c>
      <c r="AY18" s="158">
        <v>37.108182881502145</v>
      </c>
      <c r="AZ18" s="158">
        <v>63.729217588427062</v>
      </c>
      <c r="BA18" s="158">
        <v>78.718044865333312</v>
      </c>
      <c r="BB18" s="158">
        <v>90.22060288087674</v>
      </c>
      <c r="BC18" s="158">
        <v>71.64173362506979</v>
      </c>
      <c r="BD18" s="158">
        <v>-0.11014902002474815</v>
      </c>
      <c r="BE18" s="158">
        <v>-0.15340699260377899</v>
      </c>
      <c r="BF18" s="158">
        <v>-0.25582279135146618</v>
      </c>
      <c r="BG18" s="158">
        <v>0.14463980774101967</v>
      </c>
      <c r="BH18" s="158">
        <v>-4.7795962293281383E-2</v>
      </c>
      <c r="BI18" s="158">
        <v>0</v>
      </c>
      <c r="BJ18" s="158">
        <v>0</v>
      </c>
      <c r="BK18" s="158">
        <v>0</v>
      </c>
      <c r="BL18" s="158">
        <v>0</v>
      </c>
      <c r="BM18" s="158">
        <v>0</v>
      </c>
      <c r="BN18" s="158">
        <v>0</v>
      </c>
      <c r="BO18" s="158">
        <v>0</v>
      </c>
      <c r="BP18" s="158">
        <v>0</v>
      </c>
      <c r="BQ18" s="158">
        <v>0</v>
      </c>
      <c r="BR18" s="158">
        <v>0</v>
      </c>
      <c r="BS18" s="158">
        <v>0</v>
      </c>
      <c r="BT18" s="158">
        <v>0</v>
      </c>
      <c r="BU18" s="158">
        <v>0</v>
      </c>
      <c r="BV18" s="158">
        <v>0</v>
      </c>
      <c r="BW18" s="158">
        <v>0</v>
      </c>
      <c r="BX18" s="158">
        <v>0</v>
      </c>
      <c r="BY18" s="158">
        <v>0</v>
      </c>
      <c r="BZ18" s="158">
        <v>0</v>
      </c>
      <c r="CA18" s="158">
        <v>0</v>
      </c>
      <c r="CB18" s="158">
        <v>0</v>
      </c>
      <c r="CC18" s="158">
        <v>0</v>
      </c>
      <c r="CD18" s="158">
        <v>0</v>
      </c>
      <c r="CE18" s="158">
        <v>0</v>
      </c>
      <c r="CF18" s="158">
        <v>0</v>
      </c>
      <c r="CG18" s="159">
        <v>0</v>
      </c>
    </row>
    <row r="19" spans="1:85" x14ac:dyDescent="0.35">
      <c r="A19" s="156"/>
      <c r="B19" s="42" t="s">
        <v>368</v>
      </c>
      <c r="C19" s="157" t="s">
        <v>363</v>
      </c>
      <c r="D19" s="158">
        <v>0</v>
      </c>
      <c r="E19" s="158">
        <v>0</v>
      </c>
      <c r="F19" s="158">
        <v>0</v>
      </c>
      <c r="G19" s="158">
        <v>0</v>
      </c>
      <c r="H19" s="158">
        <v>0</v>
      </c>
      <c r="I19" s="158">
        <v>0</v>
      </c>
      <c r="J19" s="158">
        <v>0</v>
      </c>
      <c r="K19" s="158">
        <v>0</v>
      </c>
      <c r="L19" s="158">
        <v>0</v>
      </c>
      <c r="M19" s="158">
        <v>0</v>
      </c>
      <c r="N19" s="158">
        <v>0</v>
      </c>
      <c r="O19" s="158">
        <v>0</v>
      </c>
      <c r="P19" s="158">
        <v>0</v>
      </c>
      <c r="Q19" s="158">
        <v>0</v>
      </c>
      <c r="R19" s="158">
        <v>0</v>
      </c>
      <c r="S19" s="158">
        <v>0</v>
      </c>
      <c r="T19" s="158">
        <v>0</v>
      </c>
      <c r="U19" s="158">
        <v>0</v>
      </c>
      <c r="V19" s="158">
        <v>0</v>
      </c>
      <c r="W19" s="158">
        <v>0</v>
      </c>
      <c r="X19" s="158">
        <v>0</v>
      </c>
      <c r="Y19" s="158">
        <v>0</v>
      </c>
      <c r="Z19" s="158">
        <v>0</v>
      </c>
      <c r="AA19" s="158">
        <v>0</v>
      </c>
      <c r="AB19" s="158">
        <v>0</v>
      </c>
      <c r="AC19" s="158">
        <v>0</v>
      </c>
      <c r="AD19" s="158">
        <v>0</v>
      </c>
      <c r="AE19" s="158">
        <v>0</v>
      </c>
      <c r="AF19" s="158">
        <v>0</v>
      </c>
      <c r="AG19" s="158">
        <v>0</v>
      </c>
      <c r="AH19" s="158">
        <v>0</v>
      </c>
      <c r="AI19" s="158">
        <v>0</v>
      </c>
      <c r="AJ19" s="158">
        <v>0</v>
      </c>
      <c r="AK19" s="158">
        <v>0</v>
      </c>
      <c r="AL19" s="158">
        <v>0</v>
      </c>
      <c r="AM19" s="158">
        <v>0</v>
      </c>
      <c r="AN19" s="158">
        <v>0</v>
      </c>
      <c r="AO19" s="158">
        <v>0</v>
      </c>
      <c r="AP19" s="158">
        <v>0</v>
      </c>
      <c r="AQ19" s="158">
        <v>0</v>
      </c>
      <c r="AR19" s="158">
        <v>0</v>
      </c>
      <c r="AS19" s="158">
        <v>0</v>
      </c>
      <c r="AT19" s="158">
        <v>0</v>
      </c>
      <c r="AU19" s="158">
        <v>0</v>
      </c>
      <c r="AV19" s="158">
        <v>0</v>
      </c>
      <c r="AW19" s="158">
        <v>0</v>
      </c>
      <c r="AX19" s="158">
        <v>0</v>
      </c>
      <c r="AY19" s="158">
        <v>0</v>
      </c>
      <c r="AZ19" s="158">
        <v>0</v>
      </c>
      <c r="BA19" s="158">
        <v>0</v>
      </c>
      <c r="BB19" s="158">
        <v>0</v>
      </c>
      <c r="BC19" s="158">
        <v>0</v>
      </c>
      <c r="BD19" s="158">
        <v>0</v>
      </c>
      <c r="BE19" s="158">
        <v>12.164430197174591</v>
      </c>
      <c r="BF19" s="158">
        <v>22.753103692837744</v>
      </c>
      <c r="BG19" s="158">
        <v>25.439213207443462</v>
      </c>
      <c r="BH19" s="158">
        <v>27.395366833673776</v>
      </c>
      <c r="BI19" s="158">
        <v>28.386216586047279</v>
      </c>
      <c r="BJ19" s="158">
        <v>30.461714959848432</v>
      </c>
      <c r="BK19" s="158">
        <v>31.280080586977345</v>
      </c>
      <c r="BL19" s="158">
        <v>31.179283453213856</v>
      </c>
      <c r="BM19" s="158">
        <v>31.663123637733751</v>
      </c>
      <c r="BN19" s="158">
        <v>30.453313956605527</v>
      </c>
      <c r="BO19" s="158">
        <v>31.292924009570292</v>
      </c>
      <c r="BP19" s="158">
        <v>77.809026414386892</v>
      </c>
      <c r="BQ19" s="158">
        <v>238.05793410715577</v>
      </c>
      <c r="BR19" s="158">
        <v>265.34482014073149</v>
      </c>
      <c r="BS19" s="158">
        <v>213.54492869986757</v>
      </c>
      <c r="BT19" s="158">
        <v>236.97528313370515</v>
      </c>
      <c r="BU19" s="158">
        <v>208.69089712027349</v>
      </c>
      <c r="BV19" s="158">
        <v>189.01937660622067</v>
      </c>
      <c r="BW19" s="158">
        <v>160.9950189210978</v>
      </c>
      <c r="BX19" s="158">
        <v>198.3787103579285</v>
      </c>
      <c r="BY19" s="158">
        <v>164.75125188195531</v>
      </c>
      <c r="BZ19" s="158">
        <v>120.83987033815819</v>
      </c>
      <c r="CA19" s="158">
        <v>114.94213299223091</v>
      </c>
      <c r="CB19" s="158">
        <v>0</v>
      </c>
      <c r="CC19" s="158">
        <v>0</v>
      </c>
      <c r="CD19" s="158">
        <v>0</v>
      </c>
      <c r="CE19" s="158">
        <v>0</v>
      </c>
      <c r="CF19" s="158">
        <v>0</v>
      </c>
      <c r="CG19" s="159">
        <v>0</v>
      </c>
    </row>
    <row r="20" spans="1:85" x14ac:dyDescent="0.35">
      <c r="A20" s="156"/>
      <c r="B20" s="42" t="s">
        <v>369</v>
      </c>
      <c r="C20" s="157" t="s">
        <v>363</v>
      </c>
      <c r="D20" s="158">
        <v>0</v>
      </c>
      <c r="E20" s="158">
        <v>0</v>
      </c>
      <c r="F20" s="158">
        <v>0</v>
      </c>
      <c r="G20" s="158">
        <v>0</v>
      </c>
      <c r="H20" s="158">
        <v>0</v>
      </c>
      <c r="I20" s="158">
        <v>0</v>
      </c>
      <c r="J20" s="158">
        <v>0</v>
      </c>
      <c r="K20" s="158">
        <v>0</v>
      </c>
      <c r="L20" s="158">
        <v>0</v>
      </c>
      <c r="M20" s="158">
        <v>0</v>
      </c>
      <c r="N20" s="158">
        <v>0</v>
      </c>
      <c r="O20" s="158">
        <v>0</v>
      </c>
      <c r="P20" s="158">
        <v>0</v>
      </c>
      <c r="Q20" s="158">
        <v>0</v>
      </c>
      <c r="R20" s="158">
        <v>0</v>
      </c>
      <c r="S20" s="158">
        <v>0</v>
      </c>
      <c r="T20" s="158">
        <v>0</v>
      </c>
      <c r="U20" s="158">
        <v>0</v>
      </c>
      <c r="V20" s="158">
        <v>0</v>
      </c>
      <c r="W20" s="158">
        <v>0</v>
      </c>
      <c r="X20" s="158">
        <v>0</v>
      </c>
      <c r="Y20" s="158">
        <v>0</v>
      </c>
      <c r="Z20" s="158">
        <v>0</v>
      </c>
      <c r="AA20" s="158">
        <v>0</v>
      </c>
      <c r="AB20" s="158">
        <v>0</v>
      </c>
      <c r="AC20" s="158">
        <v>0</v>
      </c>
      <c r="AD20" s="158">
        <v>0</v>
      </c>
      <c r="AE20" s="158">
        <v>0</v>
      </c>
      <c r="AF20" s="158">
        <v>0</v>
      </c>
      <c r="AG20" s="158">
        <v>0</v>
      </c>
      <c r="AH20" s="158">
        <v>0</v>
      </c>
      <c r="AI20" s="158">
        <v>0</v>
      </c>
      <c r="AJ20" s="158">
        <v>0</v>
      </c>
      <c r="AK20" s="158">
        <v>0</v>
      </c>
      <c r="AL20" s="158">
        <v>0</v>
      </c>
      <c r="AM20" s="158">
        <v>0</v>
      </c>
      <c r="AN20" s="158">
        <v>0</v>
      </c>
      <c r="AO20" s="158">
        <v>0</v>
      </c>
      <c r="AP20" s="158">
        <v>0</v>
      </c>
      <c r="AQ20" s="158">
        <v>0</v>
      </c>
      <c r="AR20" s="158">
        <v>0</v>
      </c>
      <c r="AS20" s="158">
        <v>0</v>
      </c>
      <c r="AT20" s="158">
        <v>0</v>
      </c>
      <c r="AU20" s="158">
        <v>0</v>
      </c>
      <c r="AV20" s="158">
        <v>0</v>
      </c>
      <c r="AW20" s="158">
        <v>0</v>
      </c>
      <c r="AX20" s="158">
        <v>0</v>
      </c>
      <c r="AY20" s="158">
        <v>0</v>
      </c>
      <c r="AZ20" s="158">
        <v>5.9801743250902986</v>
      </c>
      <c r="BA20" s="158">
        <v>44.172837102249922</v>
      </c>
      <c r="BB20" s="158">
        <v>59.846530318589444</v>
      </c>
      <c r="BC20" s="158">
        <v>50.055120851358325</v>
      </c>
      <c r="BD20" s="158">
        <v>7.5280535161176223</v>
      </c>
      <c r="BE20" s="158">
        <v>1.064875710286658E-2</v>
      </c>
      <c r="BF20" s="158">
        <v>7.4642914040885577E-2</v>
      </c>
      <c r="BG20" s="158">
        <v>0</v>
      </c>
      <c r="BH20" s="158">
        <v>0</v>
      </c>
      <c r="BI20" s="158">
        <v>0</v>
      </c>
      <c r="BJ20" s="158">
        <v>0</v>
      </c>
      <c r="BK20" s="158">
        <v>0</v>
      </c>
      <c r="BL20" s="158">
        <v>0</v>
      </c>
      <c r="BM20" s="158">
        <v>0</v>
      </c>
      <c r="BN20" s="158">
        <v>0</v>
      </c>
      <c r="BO20" s="158">
        <v>0</v>
      </c>
      <c r="BP20" s="158">
        <v>0</v>
      </c>
      <c r="BQ20" s="158">
        <v>0</v>
      </c>
      <c r="BR20" s="158">
        <v>0</v>
      </c>
      <c r="BS20" s="158">
        <v>0</v>
      </c>
      <c r="BT20" s="158">
        <v>0</v>
      </c>
      <c r="BU20" s="158">
        <v>0</v>
      </c>
      <c r="BV20" s="158">
        <v>0</v>
      </c>
      <c r="BW20" s="158">
        <v>0</v>
      </c>
      <c r="BX20" s="158">
        <v>0</v>
      </c>
      <c r="BY20" s="158">
        <v>0</v>
      </c>
      <c r="BZ20" s="158">
        <v>0</v>
      </c>
      <c r="CA20" s="158">
        <v>0</v>
      </c>
      <c r="CB20" s="158">
        <v>0</v>
      </c>
      <c r="CC20" s="158">
        <v>0</v>
      </c>
      <c r="CD20" s="158">
        <v>0</v>
      </c>
      <c r="CE20" s="158">
        <v>0</v>
      </c>
      <c r="CF20" s="158">
        <v>0</v>
      </c>
      <c r="CG20" s="159">
        <v>0</v>
      </c>
    </row>
    <row r="21" spans="1:85" ht="27" customHeight="1" x14ac:dyDescent="0.35">
      <c r="A21" s="156"/>
      <c r="B21" s="42" t="s">
        <v>370</v>
      </c>
      <c r="D21" s="158">
        <f t="shared" ref="D21:AI21" si="3">SUM(D22:D23)</f>
        <v>0</v>
      </c>
      <c r="E21" s="158">
        <f t="shared" si="3"/>
        <v>0</v>
      </c>
      <c r="F21" s="158">
        <f t="shared" si="3"/>
        <v>0</v>
      </c>
      <c r="G21" s="158">
        <f t="shared" si="3"/>
        <v>0</v>
      </c>
      <c r="H21" s="158">
        <f t="shared" si="3"/>
        <v>0</v>
      </c>
      <c r="I21" s="158">
        <f t="shared" si="3"/>
        <v>0</v>
      </c>
      <c r="J21" s="158">
        <f t="shared" si="3"/>
        <v>0</v>
      </c>
      <c r="K21" s="158">
        <f t="shared" si="3"/>
        <v>0</v>
      </c>
      <c r="L21" s="158">
        <f t="shared" si="3"/>
        <v>0</v>
      </c>
      <c r="M21" s="158">
        <f t="shared" si="3"/>
        <v>0</v>
      </c>
      <c r="N21" s="158">
        <f t="shared" si="3"/>
        <v>0</v>
      </c>
      <c r="O21" s="158">
        <f t="shared" si="3"/>
        <v>0</v>
      </c>
      <c r="P21" s="158">
        <f t="shared" si="3"/>
        <v>0</v>
      </c>
      <c r="Q21" s="158">
        <f t="shared" si="3"/>
        <v>0</v>
      </c>
      <c r="R21" s="158">
        <f t="shared" si="3"/>
        <v>0</v>
      </c>
      <c r="S21" s="158">
        <f t="shared" si="3"/>
        <v>0</v>
      </c>
      <c r="T21" s="158">
        <f t="shared" si="3"/>
        <v>0</v>
      </c>
      <c r="U21" s="158">
        <f t="shared" si="3"/>
        <v>0</v>
      </c>
      <c r="V21" s="158">
        <f t="shared" si="3"/>
        <v>0</v>
      </c>
      <c r="W21" s="158">
        <f t="shared" si="3"/>
        <v>0</v>
      </c>
      <c r="X21" s="158">
        <f t="shared" si="3"/>
        <v>0</v>
      </c>
      <c r="Y21" s="158">
        <f t="shared" si="3"/>
        <v>0</v>
      </c>
      <c r="Z21" s="158">
        <f t="shared" si="3"/>
        <v>0</v>
      </c>
      <c r="AA21" s="158">
        <f t="shared" si="3"/>
        <v>0</v>
      </c>
      <c r="AB21" s="158">
        <f t="shared" si="3"/>
        <v>0</v>
      </c>
      <c r="AC21" s="158">
        <f t="shared" si="3"/>
        <v>0</v>
      </c>
      <c r="AD21" s="158">
        <f t="shared" si="3"/>
        <v>0</v>
      </c>
      <c r="AE21" s="158">
        <f t="shared" si="3"/>
        <v>0</v>
      </c>
      <c r="AF21" s="158">
        <f t="shared" si="3"/>
        <v>0</v>
      </c>
      <c r="AG21" s="158">
        <f t="shared" si="3"/>
        <v>0</v>
      </c>
      <c r="AH21" s="158">
        <f t="shared" si="3"/>
        <v>0</v>
      </c>
      <c r="AI21" s="158">
        <f t="shared" si="3"/>
        <v>0</v>
      </c>
      <c r="AJ21" s="158">
        <f t="shared" ref="AJ21:BO21" si="4">SUM(AJ22:AJ23)</f>
        <v>0</v>
      </c>
      <c r="AK21" s="158">
        <f t="shared" si="4"/>
        <v>0</v>
      </c>
      <c r="AL21" s="158">
        <f t="shared" si="4"/>
        <v>0</v>
      </c>
      <c r="AM21" s="158">
        <f t="shared" si="4"/>
        <v>0</v>
      </c>
      <c r="AN21" s="158">
        <f t="shared" si="4"/>
        <v>0</v>
      </c>
      <c r="AO21" s="158">
        <f t="shared" si="4"/>
        <v>0</v>
      </c>
      <c r="AP21" s="158">
        <f t="shared" si="4"/>
        <v>0</v>
      </c>
      <c r="AQ21" s="158">
        <f t="shared" si="4"/>
        <v>0</v>
      </c>
      <c r="AR21" s="158">
        <f t="shared" si="4"/>
        <v>0</v>
      </c>
      <c r="AS21" s="158">
        <f t="shared" si="4"/>
        <v>0</v>
      </c>
      <c r="AT21" s="158">
        <f t="shared" si="4"/>
        <v>0</v>
      </c>
      <c r="AU21" s="158">
        <f t="shared" si="4"/>
        <v>0</v>
      </c>
      <c r="AV21" s="158">
        <f t="shared" si="4"/>
        <v>0</v>
      </c>
      <c r="AW21" s="158">
        <f t="shared" si="4"/>
        <v>0</v>
      </c>
      <c r="AX21" s="158">
        <f t="shared" si="4"/>
        <v>0</v>
      </c>
      <c r="AY21" s="158">
        <f t="shared" si="4"/>
        <v>0</v>
      </c>
      <c r="AZ21" s="158">
        <f t="shared" si="4"/>
        <v>0</v>
      </c>
      <c r="BA21" s="158">
        <f t="shared" si="4"/>
        <v>0</v>
      </c>
      <c r="BB21" s="158">
        <f t="shared" si="4"/>
        <v>0</v>
      </c>
      <c r="BC21" s="158">
        <f t="shared" si="4"/>
        <v>0</v>
      </c>
      <c r="BD21" s="158">
        <f t="shared" si="4"/>
        <v>0</v>
      </c>
      <c r="BE21" s="158">
        <f t="shared" si="4"/>
        <v>0</v>
      </c>
      <c r="BF21" s="158">
        <f t="shared" si="4"/>
        <v>0</v>
      </c>
      <c r="BG21" s="158">
        <f t="shared" si="4"/>
        <v>0</v>
      </c>
      <c r="BH21" s="158">
        <f t="shared" si="4"/>
        <v>0</v>
      </c>
      <c r="BI21" s="158">
        <f t="shared" si="4"/>
        <v>0</v>
      </c>
      <c r="BJ21" s="158">
        <f t="shared" si="4"/>
        <v>0</v>
      </c>
      <c r="BK21" s="158">
        <f t="shared" si="4"/>
        <v>0</v>
      </c>
      <c r="BL21" s="158">
        <f t="shared" si="4"/>
        <v>187.23034141178098</v>
      </c>
      <c r="BM21" s="158">
        <f t="shared" si="4"/>
        <v>1840.928769620391</v>
      </c>
      <c r="BN21" s="158">
        <f t="shared" si="4"/>
        <v>3181.4446529378283</v>
      </c>
      <c r="BO21" s="158">
        <f t="shared" si="4"/>
        <v>4978.4909984413653</v>
      </c>
      <c r="BP21" s="158">
        <f t="shared" ref="BP21:CG21" si="5">SUM(BP22:BP23)</f>
        <v>9324.6302315839221</v>
      </c>
      <c r="BQ21" s="158">
        <f t="shared" si="5"/>
        <v>14085.188105726238</v>
      </c>
      <c r="BR21" s="158">
        <f t="shared" si="5"/>
        <v>17102.619239389925</v>
      </c>
      <c r="BS21" s="158">
        <f t="shared" si="5"/>
        <v>18892.489647868839</v>
      </c>
      <c r="BT21" s="158">
        <f t="shared" si="5"/>
        <v>19198.746554210091</v>
      </c>
      <c r="BU21" s="158">
        <f t="shared" si="5"/>
        <v>19567.250560585377</v>
      </c>
      <c r="BV21" s="158">
        <f t="shared" si="5"/>
        <v>18845.330187138912</v>
      </c>
      <c r="BW21" s="158">
        <f t="shared" si="5"/>
        <v>16888.779320235783</v>
      </c>
      <c r="BX21" s="158">
        <f t="shared" si="5"/>
        <v>15538.798857950536</v>
      </c>
      <c r="BY21" s="158">
        <f t="shared" si="5"/>
        <v>14769.811094657176</v>
      </c>
      <c r="BZ21" s="158">
        <f t="shared" si="5"/>
        <v>13134.613847098648</v>
      </c>
      <c r="CA21" s="158">
        <f t="shared" si="5"/>
        <v>12650.535340491626</v>
      </c>
      <c r="CB21" s="158">
        <f t="shared" si="5"/>
        <v>12269.703289091565</v>
      </c>
      <c r="CC21" s="158">
        <f t="shared" si="5"/>
        <v>6907.5526619213997</v>
      </c>
      <c r="CD21" s="158">
        <f t="shared" si="5"/>
        <v>5051.4175958816804</v>
      </c>
      <c r="CE21" s="158">
        <f t="shared" si="5"/>
        <v>5059.3429418127562</v>
      </c>
      <c r="CF21" s="158">
        <f t="shared" si="5"/>
        <v>5081.876735866148</v>
      </c>
      <c r="CG21" s="159">
        <f t="shared" si="5"/>
        <v>4656.7779165215297</v>
      </c>
    </row>
    <row r="22" spans="1:85" x14ac:dyDescent="0.35">
      <c r="A22" s="156"/>
      <c r="B22" s="62" t="s">
        <v>360</v>
      </c>
      <c r="C22" s="157" t="s">
        <v>357</v>
      </c>
      <c r="D22" s="158">
        <v>0</v>
      </c>
      <c r="E22" s="158">
        <v>0</v>
      </c>
      <c r="F22" s="158">
        <v>0</v>
      </c>
      <c r="G22" s="158">
        <v>0</v>
      </c>
      <c r="H22" s="158">
        <v>0</v>
      </c>
      <c r="I22" s="158">
        <v>0</v>
      </c>
      <c r="J22" s="158">
        <v>0</v>
      </c>
      <c r="K22" s="158">
        <v>0</v>
      </c>
      <c r="L22" s="158">
        <v>0</v>
      </c>
      <c r="M22" s="158">
        <v>0</v>
      </c>
      <c r="N22" s="158">
        <v>0</v>
      </c>
      <c r="O22" s="158">
        <v>0</v>
      </c>
      <c r="P22" s="158">
        <v>0</v>
      </c>
      <c r="Q22" s="158">
        <v>0</v>
      </c>
      <c r="R22" s="158">
        <v>0</v>
      </c>
      <c r="S22" s="158">
        <v>0</v>
      </c>
      <c r="T22" s="158">
        <v>0</v>
      </c>
      <c r="U22" s="158">
        <v>0</v>
      </c>
      <c r="V22" s="158">
        <v>0</v>
      </c>
      <c r="W22" s="158">
        <v>0</v>
      </c>
      <c r="X22" s="158">
        <v>0</v>
      </c>
      <c r="Y22" s="158">
        <v>0</v>
      </c>
      <c r="Z22" s="158">
        <v>0</v>
      </c>
      <c r="AA22" s="158">
        <v>0</v>
      </c>
      <c r="AB22" s="158">
        <v>0</v>
      </c>
      <c r="AC22" s="158">
        <v>0</v>
      </c>
      <c r="AD22" s="158">
        <v>0</v>
      </c>
      <c r="AE22" s="158">
        <v>0</v>
      </c>
      <c r="AF22" s="158">
        <v>0</v>
      </c>
      <c r="AG22" s="158">
        <v>0</v>
      </c>
      <c r="AH22" s="158">
        <v>0</v>
      </c>
      <c r="AI22" s="158">
        <v>0</v>
      </c>
      <c r="AJ22" s="158">
        <v>0</v>
      </c>
      <c r="AK22" s="158">
        <v>0</v>
      </c>
      <c r="AL22" s="158">
        <v>0</v>
      </c>
      <c r="AM22" s="158">
        <v>0</v>
      </c>
      <c r="AN22" s="158">
        <v>0</v>
      </c>
      <c r="AO22" s="158">
        <v>0</v>
      </c>
      <c r="AP22" s="158">
        <v>0</v>
      </c>
      <c r="AQ22" s="158">
        <v>0</v>
      </c>
      <c r="AR22" s="158">
        <v>0</v>
      </c>
      <c r="AS22" s="158">
        <v>0</v>
      </c>
      <c r="AT22" s="158">
        <v>0</v>
      </c>
      <c r="AU22" s="158">
        <v>0</v>
      </c>
      <c r="AV22" s="158">
        <v>0</v>
      </c>
      <c r="AW22" s="158">
        <v>0</v>
      </c>
      <c r="AX22" s="158">
        <v>0</v>
      </c>
      <c r="AY22" s="158">
        <v>0</v>
      </c>
      <c r="AZ22" s="158">
        <v>0</v>
      </c>
      <c r="BA22" s="158">
        <v>0</v>
      </c>
      <c r="BB22" s="158">
        <v>0</v>
      </c>
      <c r="BC22" s="158">
        <v>0</v>
      </c>
      <c r="BD22" s="158">
        <v>0</v>
      </c>
      <c r="BE22" s="158">
        <v>0</v>
      </c>
      <c r="BF22" s="158">
        <v>0</v>
      </c>
      <c r="BG22" s="158">
        <v>0</v>
      </c>
      <c r="BH22" s="158">
        <v>0</v>
      </c>
      <c r="BI22" s="158">
        <v>0</v>
      </c>
      <c r="BJ22" s="158">
        <v>0</v>
      </c>
      <c r="BK22" s="158">
        <v>0</v>
      </c>
      <c r="BL22" s="158">
        <v>94.771927715301587</v>
      </c>
      <c r="BM22" s="158">
        <v>843.86156463268685</v>
      </c>
      <c r="BN22" s="158">
        <v>1361.1658364742414</v>
      </c>
      <c r="BO22" s="158">
        <v>1959.0049613124654</v>
      </c>
      <c r="BP22" s="158">
        <v>3169.9287222923472</v>
      </c>
      <c r="BQ22" s="158">
        <v>4776.0069298929138</v>
      </c>
      <c r="BR22" s="158">
        <v>5467.7141987585355</v>
      </c>
      <c r="BS22" s="158">
        <v>5899.6747164064782</v>
      </c>
      <c r="BT22" s="158">
        <v>6067.5656496217516</v>
      </c>
      <c r="BU22" s="158">
        <v>6004.5805765085142</v>
      </c>
      <c r="BV22" s="158">
        <v>5695.4145058381873</v>
      </c>
      <c r="BW22" s="158">
        <v>5501.5566930888899</v>
      </c>
      <c r="BX22" s="158">
        <v>5285.5444742340023</v>
      </c>
      <c r="BY22" s="158">
        <v>5245.9965900908692</v>
      </c>
      <c r="BZ22" s="158">
        <v>4918.9659501930528</v>
      </c>
      <c r="CA22" s="158">
        <v>5028.0752818999663</v>
      </c>
      <c r="CB22" s="158">
        <v>5132.2987876559255</v>
      </c>
      <c r="CC22" s="158">
        <v>4882.5658678744057</v>
      </c>
      <c r="CD22" s="158">
        <v>4756.3770996907197</v>
      </c>
      <c r="CE22" s="158">
        <v>4785.2141182392525</v>
      </c>
      <c r="CF22" s="158">
        <v>4763.3325009537875</v>
      </c>
      <c r="CG22" s="159">
        <v>4662.8090598529252</v>
      </c>
    </row>
    <row r="23" spans="1:85" x14ac:dyDescent="0.35">
      <c r="A23" s="156"/>
      <c r="B23" s="62" t="s">
        <v>371</v>
      </c>
      <c r="C23" s="157" t="s">
        <v>363</v>
      </c>
      <c r="D23" s="158">
        <v>0</v>
      </c>
      <c r="E23" s="158">
        <v>0</v>
      </c>
      <c r="F23" s="158">
        <v>0</v>
      </c>
      <c r="G23" s="158">
        <v>0</v>
      </c>
      <c r="H23" s="158">
        <v>0</v>
      </c>
      <c r="I23" s="158">
        <v>0</v>
      </c>
      <c r="J23" s="158">
        <v>0</v>
      </c>
      <c r="K23" s="158">
        <v>0</v>
      </c>
      <c r="L23" s="158">
        <v>0</v>
      </c>
      <c r="M23" s="158">
        <v>0</v>
      </c>
      <c r="N23" s="158">
        <v>0</v>
      </c>
      <c r="O23" s="158">
        <v>0</v>
      </c>
      <c r="P23" s="158">
        <v>0</v>
      </c>
      <c r="Q23" s="158">
        <v>0</v>
      </c>
      <c r="R23" s="158">
        <v>0</v>
      </c>
      <c r="S23" s="158">
        <v>0</v>
      </c>
      <c r="T23" s="158">
        <v>0</v>
      </c>
      <c r="U23" s="158">
        <v>0</v>
      </c>
      <c r="V23" s="158">
        <v>0</v>
      </c>
      <c r="W23" s="158">
        <v>0</v>
      </c>
      <c r="X23" s="158">
        <v>0</v>
      </c>
      <c r="Y23" s="158">
        <v>0</v>
      </c>
      <c r="Z23" s="158">
        <v>0</v>
      </c>
      <c r="AA23" s="158">
        <v>0</v>
      </c>
      <c r="AB23" s="158">
        <v>0</v>
      </c>
      <c r="AC23" s="158">
        <v>0</v>
      </c>
      <c r="AD23" s="158">
        <v>0</v>
      </c>
      <c r="AE23" s="158">
        <v>0</v>
      </c>
      <c r="AF23" s="158">
        <v>0</v>
      </c>
      <c r="AG23" s="158">
        <v>0</v>
      </c>
      <c r="AH23" s="158">
        <v>0</v>
      </c>
      <c r="AI23" s="158">
        <v>0</v>
      </c>
      <c r="AJ23" s="158">
        <v>0</v>
      </c>
      <c r="AK23" s="158">
        <v>0</v>
      </c>
      <c r="AL23" s="158">
        <v>0</v>
      </c>
      <c r="AM23" s="158">
        <v>0</v>
      </c>
      <c r="AN23" s="158">
        <v>0</v>
      </c>
      <c r="AO23" s="158">
        <v>0</v>
      </c>
      <c r="AP23" s="158">
        <v>0</v>
      </c>
      <c r="AQ23" s="158">
        <v>0</v>
      </c>
      <c r="AR23" s="158">
        <v>0</v>
      </c>
      <c r="AS23" s="158">
        <v>0</v>
      </c>
      <c r="AT23" s="158">
        <v>0</v>
      </c>
      <c r="AU23" s="158">
        <v>0</v>
      </c>
      <c r="AV23" s="158">
        <v>0</v>
      </c>
      <c r="AW23" s="158">
        <v>0</v>
      </c>
      <c r="AX23" s="158">
        <v>0</v>
      </c>
      <c r="AY23" s="158">
        <v>0</v>
      </c>
      <c r="AZ23" s="158">
        <v>0</v>
      </c>
      <c r="BA23" s="158">
        <v>0</v>
      </c>
      <c r="BB23" s="158">
        <v>0</v>
      </c>
      <c r="BC23" s="158">
        <v>0</v>
      </c>
      <c r="BD23" s="158">
        <v>0</v>
      </c>
      <c r="BE23" s="158">
        <v>0</v>
      </c>
      <c r="BF23" s="158">
        <v>0</v>
      </c>
      <c r="BG23" s="158">
        <v>0</v>
      </c>
      <c r="BH23" s="158">
        <v>0</v>
      </c>
      <c r="BI23" s="158">
        <v>0</v>
      </c>
      <c r="BJ23" s="158">
        <v>0</v>
      </c>
      <c r="BK23" s="158">
        <v>0</v>
      </c>
      <c r="BL23" s="158">
        <v>92.458413696479397</v>
      </c>
      <c r="BM23" s="158">
        <v>997.06720498770414</v>
      </c>
      <c r="BN23" s="158">
        <v>1820.2788164635867</v>
      </c>
      <c r="BO23" s="158">
        <v>3019.4860371289001</v>
      </c>
      <c r="BP23" s="158">
        <v>6154.7015092915744</v>
      </c>
      <c r="BQ23" s="158">
        <v>9309.1811758333242</v>
      </c>
      <c r="BR23" s="158">
        <v>11634.905040631391</v>
      </c>
      <c r="BS23" s="158">
        <v>12992.814931462361</v>
      </c>
      <c r="BT23" s="158">
        <v>13131.180904588338</v>
      </c>
      <c r="BU23" s="158">
        <v>13562.669984076862</v>
      </c>
      <c r="BV23" s="158">
        <v>13149.915681300727</v>
      </c>
      <c r="BW23" s="158">
        <v>11387.222627146892</v>
      </c>
      <c r="BX23" s="158">
        <v>10253.254383716534</v>
      </c>
      <c r="BY23" s="158">
        <v>9523.8145045663059</v>
      </c>
      <c r="BZ23" s="158">
        <v>8215.6478969055952</v>
      </c>
      <c r="CA23" s="158">
        <v>7622.4600585916596</v>
      </c>
      <c r="CB23" s="158">
        <v>7137.4045014356398</v>
      </c>
      <c r="CC23" s="158">
        <v>2024.9867940469937</v>
      </c>
      <c r="CD23" s="158">
        <v>295.04049619096054</v>
      </c>
      <c r="CE23" s="158">
        <v>274.12882357350401</v>
      </c>
      <c r="CF23" s="158">
        <v>318.54423491236054</v>
      </c>
      <c r="CG23" s="159">
        <v>-6.0311433313953939</v>
      </c>
    </row>
    <row r="24" spans="1:85" x14ac:dyDescent="0.35">
      <c r="A24" s="156"/>
      <c r="B24" s="42" t="s">
        <v>372</v>
      </c>
      <c r="C24" s="157" t="s">
        <v>363</v>
      </c>
      <c r="D24" s="158">
        <v>0</v>
      </c>
      <c r="E24" s="158">
        <v>0</v>
      </c>
      <c r="F24" s="158">
        <v>0</v>
      </c>
      <c r="G24" s="158">
        <v>0</v>
      </c>
      <c r="H24" s="158">
        <v>0</v>
      </c>
      <c r="I24" s="158">
        <v>0</v>
      </c>
      <c r="J24" s="158">
        <v>0</v>
      </c>
      <c r="K24" s="158">
        <v>0</v>
      </c>
      <c r="L24" s="158">
        <v>0</v>
      </c>
      <c r="M24" s="158">
        <v>0</v>
      </c>
      <c r="N24" s="158">
        <v>0</v>
      </c>
      <c r="O24" s="158">
        <v>0</v>
      </c>
      <c r="P24" s="158">
        <v>0</v>
      </c>
      <c r="Q24" s="158">
        <v>0</v>
      </c>
      <c r="R24" s="158">
        <v>0</v>
      </c>
      <c r="S24" s="158">
        <v>0</v>
      </c>
      <c r="T24" s="158">
        <v>0</v>
      </c>
      <c r="U24" s="158">
        <v>0</v>
      </c>
      <c r="V24" s="158">
        <v>0</v>
      </c>
      <c r="W24" s="158">
        <v>0</v>
      </c>
      <c r="X24" s="158">
        <v>0</v>
      </c>
      <c r="Y24" s="158">
        <v>0</v>
      </c>
      <c r="Z24" s="158">
        <v>0</v>
      </c>
      <c r="AA24" s="158">
        <v>57.114937346921593</v>
      </c>
      <c r="AB24" s="158">
        <v>139.42268896931483</v>
      </c>
      <c r="AC24" s="158">
        <v>164.7766172182728</v>
      </c>
      <c r="AD24" s="158">
        <v>128.24411177725722</v>
      </c>
      <c r="AE24" s="158">
        <v>103.9203724572146</v>
      </c>
      <c r="AF24" s="158">
        <v>134.87896358560391</v>
      </c>
      <c r="AG24" s="158">
        <v>170.46273967694063</v>
      </c>
      <c r="AH24" s="158">
        <v>145.34028108956747</v>
      </c>
      <c r="AI24" s="158">
        <v>139.89998805930585</v>
      </c>
      <c r="AJ24" s="158">
        <v>182.74120026829257</v>
      </c>
      <c r="AK24" s="158">
        <v>259.79321677015736</v>
      </c>
      <c r="AL24" s="158">
        <v>344.6008018146386</v>
      </c>
      <c r="AM24" s="158">
        <v>430.42649017659068</v>
      </c>
      <c r="AN24" s="158">
        <v>416.58591484002602</v>
      </c>
      <c r="AO24" s="158">
        <v>407.62359576734474</v>
      </c>
      <c r="AP24" s="158">
        <v>485.17085259099946</v>
      </c>
      <c r="AQ24" s="158">
        <v>511.74091584243735</v>
      </c>
      <c r="AR24" s="158">
        <v>1051.0790620535922</v>
      </c>
      <c r="AS24" s="158">
        <v>1048.8551425132443</v>
      </c>
      <c r="AT24" s="158">
        <v>1125.0644304153905</v>
      </c>
      <c r="AU24" s="158">
        <v>1344.1578052345817</v>
      </c>
      <c r="AV24" s="158">
        <v>1939.7864718925728</v>
      </c>
      <c r="AW24" s="158">
        <v>2452.8177633052201</v>
      </c>
      <c r="AX24" s="158">
        <v>2878.4130747210538</v>
      </c>
      <c r="AY24" s="158">
        <v>3368.5760026036905</v>
      </c>
      <c r="AZ24" s="158">
        <v>3902.5272902299257</v>
      </c>
      <c r="BA24" s="158">
        <v>4357.4051003583627</v>
      </c>
      <c r="BB24" s="158">
        <v>4487.7119463669133</v>
      </c>
      <c r="BC24" s="158">
        <v>3456.846763031554</v>
      </c>
      <c r="BD24" s="158">
        <v>3.0877840039724478</v>
      </c>
      <c r="BE24" s="158">
        <v>0</v>
      </c>
      <c r="BF24" s="158">
        <v>0</v>
      </c>
      <c r="BG24" s="158">
        <v>0.14463980774101967</v>
      </c>
      <c r="BH24" s="158">
        <v>0</v>
      </c>
      <c r="BI24" s="158">
        <v>0</v>
      </c>
      <c r="BJ24" s="158">
        <v>0</v>
      </c>
      <c r="BK24" s="158">
        <v>0</v>
      </c>
      <c r="BL24" s="158">
        <v>0</v>
      </c>
      <c r="BM24" s="158">
        <v>0</v>
      </c>
      <c r="BN24" s="158">
        <v>0</v>
      </c>
      <c r="BO24" s="158">
        <v>0</v>
      </c>
      <c r="BP24" s="158">
        <v>0</v>
      </c>
      <c r="BQ24" s="158">
        <v>0</v>
      </c>
      <c r="BR24" s="158">
        <v>0</v>
      </c>
      <c r="BS24" s="158">
        <v>0</v>
      </c>
      <c r="BT24" s="158">
        <v>0</v>
      </c>
      <c r="BU24" s="158">
        <v>0</v>
      </c>
      <c r="BV24" s="158">
        <v>0</v>
      </c>
      <c r="BW24" s="158">
        <v>0</v>
      </c>
      <c r="BX24" s="158">
        <v>0</v>
      </c>
      <c r="BY24" s="158">
        <v>0</v>
      </c>
      <c r="BZ24" s="158">
        <v>0</v>
      </c>
      <c r="CA24" s="158">
        <v>0</v>
      </c>
      <c r="CB24" s="158">
        <v>0</v>
      </c>
      <c r="CC24" s="158">
        <v>0</v>
      </c>
      <c r="CD24" s="158">
        <v>0</v>
      </c>
      <c r="CE24" s="158">
        <v>0</v>
      </c>
      <c r="CF24" s="158">
        <v>0</v>
      </c>
      <c r="CG24" s="159">
        <v>0</v>
      </c>
    </row>
    <row r="25" spans="1:85" x14ac:dyDescent="0.35">
      <c r="A25" s="156"/>
      <c r="B25" s="42" t="s">
        <v>373</v>
      </c>
      <c r="C25" s="157" t="s">
        <v>354</v>
      </c>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v>0</v>
      </c>
      <c r="BA25" s="158">
        <v>0</v>
      </c>
      <c r="BB25" s="158">
        <v>0</v>
      </c>
      <c r="BC25" s="158">
        <v>0</v>
      </c>
      <c r="BD25" s="158">
        <v>0</v>
      </c>
      <c r="BE25" s="158">
        <v>0</v>
      </c>
      <c r="BF25" s="158">
        <v>0</v>
      </c>
      <c r="BG25" s="158">
        <v>0</v>
      </c>
      <c r="BH25" s="158">
        <v>0</v>
      </c>
      <c r="BI25" s="158">
        <v>4.8129731417734662</v>
      </c>
      <c r="BJ25" s="158">
        <v>10.936078954265263</v>
      </c>
      <c r="BK25" s="158">
        <v>20.587204196303141</v>
      </c>
      <c r="BL25" s="158">
        <v>56.725789062632835</v>
      </c>
      <c r="BM25" s="158">
        <v>49.610230685349386</v>
      </c>
      <c r="BN25" s="158">
        <v>65.244897024105654</v>
      </c>
      <c r="BO25" s="158">
        <v>103.84901210373104</v>
      </c>
      <c r="BP25" s="158">
        <v>152.54784563627712</v>
      </c>
      <c r="BQ25" s="158">
        <v>215.59885024668137</v>
      </c>
      <c r="BR25" s="158">
        <v>250.51796927045882</v>
      </c>
      <c r="BS25" s="158">
        <v>276.4310183755025</v>
      </c>
      <c r="BT25" s="158">
        <v>252.09362405336006</v>
      </c>
      <c r="BU25" s="158">
        <v>277.53212354843032</v>
      </c>
      <c r="BV25" s="158">
        <v>264.34926552841125</v>
      </c>
      <c r="BW25" s="158">
        <v>258.82126825911166</v>
      </c>
      <c r="BX25" s="158">
        <v>253.35594429991059</v>
      </c>
      <c r="BY25" s="158">
        <v>282.4727130333593</v>
      </c>
      <c r="BZ25" s="158">
        <v>261.67821044444634</v>
      </c>
      <c r="CA25" s="158">
        <v>268.9003165985946</v>
      </c>
      <c r="CB25" s="158">
        <v>268.37217046987689</v>
      </c>
      <c r="CC25" s="158">
        <v>268.66562007836239</v>
      </c>
      <c r="CD25" s="158">
        <v>267.39026997875891</v>
      </c>
      <c r="CE25" s="158">
        <v>265.65302477654683</v>
      </c>
      <c r="CF25" s="158">
        <v>261.50696477626212</v>
      </c>
      <c r="CG25" s="159">
        <v>258.73629088698613</v>
      </c>
    </row>
    <row r="26" spans="1:85" ht="27" customHeight="1" x14ac:dyDescent="0.35">
      <c r="A26" s="156"/>
      <c r="B26" s="42" t="s">
        <v>374</v>
      </c>
      <c r="C26" s="157" t="s">
        <v>363</v>
      </c>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v>42.663111275799608</v>
      </c>
      <c r="AR26" s="158">
        <v>50.76436332879922</v>
      </c>
      <c r="AS26" s="158">
        <v>56.9862377948701</v>
      </c>
      <c r="AT26" s="158">
        <v>65.999131151315595</v>
      </c>
      <c r="AU26" s="158">
        <v>80.620062950468466</v>
      </c>
      <c r="AV26" s="158">
        <v>96.638516547248045</v>
      </c>
      <c r="AW26" s="158">
        <v>120.07439320686478</v>
      </c>
      <c r="AX26" s="158">
        <v>120.86243530106898</v>
      </c>
      <c r="AY26" s="158">
        <v>90.128171781754133</v>
      </c>
      <c r="AZ26" s="158">
        <v>77.300261484325688</v>
      </c>
      <c r="BA26" s="158">
        <v>68.912472960559583</v>
      </c>
      <c r="BB26" s="158">
        <v>70.050666739606029</v>
      </c>
      <c r="BC26" s="158">
        <v>68.198962471431742</v>
      </c>
      <c r="BD26" s="158">
        <v>62.933010588565935</v>
      </c>
      <c r="BE26" s="158">
        <v>67.442128318155014</v>
      </c>
      <c r="BF26" s="158">
        <v>70.145244499491753</v>
      </c>
      <c r="BG26" s="158">
        <v>78.668002955921494</v>
      </c>
      <c r="BH26" s="158">
        <v>76.623520102653274</v>
      </c>
      <c r="BI26" s="158">
        <v>71.126117089128286</v>
      </c>
      <c r="BJ26" s="158">
        <v>72.862407181289043</v>
      </c>
      <c r="BK26" s="158">
        <v>71.169635524855508</v>
      </c>
      <c r="BL26" s="158">
        <v>73.661228162518242</v>
      </c>
      <c r="BM26" s="158">
        <v>69.083526553964646</v>
      </c>
      <c r="BN26" s="158">
        <v>63.581896970466417</v>
      </c>
      <c r="BO26" s="158">
        <v>65.217837573271851</v>
      </c>
      <c r="BP26" s="158">
        <v>60.44263772922762</v>
      </c>
      <c r="BQ26" s="158">
        <v>59.515195768439924</v>
      </c>
      <c r="BR26" s="158">
        <v>58.884749031879501</v>
      </c>
      <c r="BS26" s="158">
        <v>52.742319370716956</v>
      </c>
      <c r="BT26" s="158">
        <v>49.838865437179408</v>
      </c>
      <c r="BU26" s="158">
        <v>47.148827106386989</v>
      </c>
      <c r="BV26" s="158">
        <v>55.323218571046823</v>
      </c>
      <c r="BW26" s="158">
        <v>41.44222760255132</v>
      </c>
      <c r="BX26" s="158">
        <v>71.772091760777442</v>
      </c>
      <c r="BY26" s="158">
        <v>56.479065508445061</v>
      </c>
      <c r="BZ26" s="158">
        <v>49.541057233203695</v>
      </c>
      <c r="CA26" s="158">
        <v>52.449049528650185</v>
      </c>
      <c r="CB26" s="158">
        <v>57.039743617952297</v>
      </c>
      <c r="CC26" s="158">
        <v>60.512304369101336</v>
      </c>
      <c r="CD26" s="158">
        <v>62.361477768295202</v>
      </c>
      <c r="CE26" s="158">
        <v>62.771781647528314</v>
      </c>
      <c r="CF26" s="158">
        <v>63.696037087487738</v>
      </c>
      <c r="CG26" s="159">
        <v>65.195463104397575</v>
      </c>
    </row>
    <row r="27" spans="1:85" x14ac:dyDescent="0.35">
      <c r="A27" s="156"/>
      <c r="B27" s="42" t="s">
        <v>375</v>
      </c>
      <c r="C27" s="157" t="s">
        <v>357</v>
      </c>
      <c r="D27" s="158">
        <v>0</v>
      </c>
      <c r="E27" s="158">
        <v>0</v>
      </c>
      <c r="F27" s="158">
        <v>0</v>
      </c>
      <c r="G27" s="158">
        <v>0</v>
      </c>
      <c r="H27" s="158">
        <v>0</v>
      </c>
      <c r="I27" s="158">
        <v>0</v>
      </c>
      <c r="J27" s="158">
        <v>0</v>
      </c>
      <c r="K27" s="158">
        <v>0</v>
      </c>
      <c r="L27" s="158">
        <v>0</v>
      </c>
      <c r="M27" s="158">
        <v>0</v>
      </c>
      <c r="N27" s="158">
        <v>0</v>
      </c>
      <c r="O27" s="158">
        <v>0</v>
      </c>
      <c r="P27" s="158">
        <v>0</v>
      </c>
      <c r="Q27" s="158">
        <v>0</v>
      </c>
      <c r="R27" s="158">
        <v>0</v>
      </c>
      <c r="S27" s="158">
        <v>0</v>
      </c>
      <c r="T27" s="158">
        <v>0</v>
      </c>
      <c r="U27" s="158">
        <v>0</v>
      </c>
      <c r="V27" s="158">
        <v>0</v>
      </c>
      <c r="W27" s="158">
        <v>0</v>
      </c>
      <c r="X27" s="158">
        <v>0</v>
      </c>
      <c r="Y27" s="158">
        <v>0</v>
      </c>
      <c r="Z27" s="158">
        <v>11.622729982626147</v>
      </c>
      <c r="AA27" s="158">
        <v>12.349175642577642</v>
      </c>
      <c r="AB27" s="158">
        <v>12.804124497181975</v>
      </c>
      <c r="AC27" s="158">
        <v>14.385260233341278</v>
      </c>
      <c r="AD27" s="158">
        <v>16.302217598803882</v>
      </c>
      <c r="AE27" s="158">
        <v>17.465608816338587</v>
      </c>
      <c r="AF27" s="158">
        <v>16.859870448200489</v>
      </c>
      <c r="AG27" s="158">
        <v>14.149081158955546</v>
      </c>
      <c r="AH27" s="158">
        <v>12.111690090797289</v>
      </c>
      <c r="AI27" s="158">
        <v>10.362962078467101</v>
      </c>
      <c r="AJ27" s="158">
        <v>8.7019619175377425</v>
      </c>
      <c r="AK27" s="158">
        <v>7.8725217203077991</v>
      </c>
      <c r="AL27" s="158">
        <v>7.3319319535029486</v>
      </c>
      <c r="AM27" s="158">
        <v>6.9988047183185476</v>
      </c>
      <c r="AN27" s="158">
        <v>6.6124748387305718</v>
      </c>
      <c r="AO27" s="158">
        <v>3.1355661212872672</v>
      </c>
      <c r="AP27" s="158">
        <v>6.0269671129316702</v>
      </c>
      <c r="AQ27" s="158">
        <v>4.0834936303228302</v>
      </c>
      <c r="AR27" s="158">
        <v>3.6045070752868309</v>
      </c>
      <c r="AS27" s="158">
        <v>3.3426992299588303</v>
      </c>
      <c r="AT27" s="158">
        <v>3.5298156005410513</v>
      </c>
      <c r="AU27" s="158">
        <v>3.1573204281073219</v>
      </c>
      <c r="AV27" s="158">
        <v>4.1775176824124864</v>
      </c>
      <c r="AW27" s="158">
        <v>2.0308565447249856</v>
      </c>
      <c r="AX27" s="158">
        <v>1.9977922460423319</v>
      </c>
      <c r="AY27" s="158">
        <v>3.3326296894570366</v>
      </c>
      <c r="AZ27" s="158">
        <v>2.8018605669699612</v>
      </c>
      <c r="BA27" s="158">
        <v>2.9444811908890673</v>
      </c>
      <c r="BB27" s="158">
        <v>3.283134242286164</v>
      </c>
      <c r="BC27" s="158">
        <v>2.4781387700180679</v>
      </c>
      <c r="BD27" s="158">
        <v>2.621907820916956</v>
      </c>
      <c r="BE27" s="158">
        <v>2.8688483177407091</v>
      </c>
      <c r="BF27" s="158">
        <v>2.7787132912185268</v>
      </c>
      <c r="BG27" s="158">
        <v>0</v>
      </c>
      <c r="BH27" s="158">
        <v>0</v>
      </c>
      <c r="BI27" s="158">
        <v>0</v>
      </c>
      <c r="BJ27" s="158">
        <v>0</v>
      </c>
      <c r="BK27" s="158">
        <v>0</v>
      </c>
      <c r="BL27" s="158">
        <v>0</v>
      </c>
      <c r="BM27" s="158">
        <v>0</v>
      </c>
      <c r="BN27" s="158">
        <v>0</v>
      </c>
      <c r="BO27" s="158">
        <v>0</v>
      </c>
      <c r="BP27" s="158">
        <v>0</v>
      </c>
      <c r="BQ27" s="158">
        <v>0</v>
      </c>
      <c r="BR27" s="158">
        <v>0</v>
      </c>
      <c r="BS27" s="158">
        <v>0</v>
      </c>
      <c r="BT27" s="158">
        <v>0</v>
      </c>
      <c r="BU27" s="158">
        <v>0</v>
      </c>
      <c r="BV27" s="158">
        <v>0</v>
      </c>
      <c r="BW27" s="158">
        <v>0</v>
      </c>
      <c r="BX27" s="158">
        <v>0</v>
      </c>
      <c r="BY27" s="158">
        <v>0</v>
      </c>
      <c r="BZ27" s="158">
        <v>0</v>
      </c>
      <c r="CA27" s="158">
        <v>0</v>
      </c>
      <c r="CB27" s="158">
        <v>0</v>
      </c>
      <c r="CC27" s="158">
        <v>0</v>
      </c>
      <c r="CD27" s="158">
        <v>0</v>
      </c>
      <c r="CE27" s="158">
        <v>0</v>
      </c>
      <c r="CF27" s="158">
        <v>0</v>
      </c>
      <c r="CG27" s="159">
        <v>0</v>
      </c>
    </row>
    <row r="28" spans="1:85" x14ac:dyDescent="0.35">
      <c r="A28" s="156"/>
      <c r="B28" s="42" t="s">
        <v>376</v>
      </c>
      <c r="C28" s="157" t="s">
        <v>363</v>
      </c>
      <c r="D28" s="158">
        <v>0</v>
      </c>
      <c r="E28" s="158">
        <v>0</v>
      </c>
      <c r="F28" s="158">
        <v>0</v>
      </c>
      <c r="G28" s="158">
        <v>0</v>
      </c>
      <c r="H28" s="158">
        <v>0</v>
      </c>
      <c r="I28" s="158">
        <v>0</v>
      </c>
      <c r="J28" s="158">
        <v>0</v>
      </c>
      <c r="K28" s="158">
        <v>0</v>
      </c>
      <c r="L28" s="158">
        <v>0</v>
      </c>
      <c r="M28" s="158">
        <v>0</v>
      </c>
      <c r="N28" s="158">
        <v>0</v>
      </c>
      <c r="O28" s="158">
        <v>0</v>
      </c>
      <c r="P28" s="158">
        <v>0</v>
      </c>
      <c r="Q28" s="158">
        <v>0</v>
      </c>
      <c r="R28" s="158">
        <v>0</v>
      </c>
      <c r="S28" s="158">
        <v>0</v>
      </c>
      <c r="T28" s="158">
        <v>0</v>
      </c>
      <c r="U28" s="158">
        <v>0</v>
      </c>
      <c r="V28" s="158">
        <v>0</v>
      </c>
      <c r="W28" s="158">
        <v>0</v>
      </c>
      <c r="X28" s="158">
        <v>0</v>
      </c>
      <c r="Y28" s="158">
        <v>0</v>
      </c>
      <c r="Z28" s="158">
        <v>365.28579945396467</v>
      </c>
      <c r="AA28" s="158">
        <v>308.72939106444102</v>
      </c>
      <c r="AB28" s="158">
        <v>1493.8145246712304</v>
      </c>
      <c r="AC28" s="158">
        <v>2942.4395931834429</v>
      </c>
      <c r="AD28" s="158">
        <v>1499.8040190899571</v>
      </c>
      <c r="AE28" s="158">
        <v>1694.1640551848429</v>
      </c>
      <c r="AF28" s="158">
        <v>1540.3790727674082</v>
      </c>
      <c r="AG28" s="158">
        <v>4608.5578632026636</v>
      </c>
      <c r="AH28" s="158">
        <v>4366.2642777324227</v>
      </c>
      <c r="AI28" s="158">
        <v>4108.9144641122048</v>
      </c>
      <c r="AJ28" s="158">
        <v>4455.4045017793242</v>
      </c>
      <c r="AK28" s="158">
        <v>6516.8734800707953</v>
      </c>
      <c r="AL28" s="158">
        <v>7801.1755985271375</v>
      </c>
      <c r="AM28" s="158">
        <v>8804.4963356447315</v>
      </c>
      <c r="AN28" s="158">
        <v>9366.5706090618551</v>
      </c>
      <c r="AO28" s="158">
        <v>9961.6935673296484</v>
      </c>
      <c r="AP28" s="158">
        <v>10291.046345330826</v>
      </c>
      <c r="AQ28" s="158">
        <v>10069.20047198154</v>
      </c>
      <c r="AR28" s="158">
        <v>9926.9217936166224</v>
      </c>
      <c r="AS28" s="158">
        <v>10441.400863964765</v>
      </c>
      <c r="AT28" s="158">
        <v>11596.140652402608</v>
      </c>
      <c r="AU28" s="158">
        <v>13648.063803416368</v>
      </c>
      <c r="AV28" s="158">
        <v>16317.584588351929</v>
      </c>
      <c r="AW28" s="158">
        <v>18718.089989965763</v>
      </c>
      <c r="AX28" s="158">
        <v>20184.166380912364</v>
      </c>
      <c r="AY28" s="158">
        <v>21058.243513872174</v>
      </c>
      <c r="AZ28" s="158">
        <v>21313.172667939903</v>
      </c>
      <c r="BA28" s="158">
        <v>20934.280003879765</v>
      </c>
      <c r="BB28" s="158">
        <v>20443.01497967049</v>
      </c>
      <c r="BC28" s="158">
        <v>20175.41179073304</v>
      </c>
      <c r="BD28" s="158">
        <v>20156.131208670042</v>
      </c>
      <c r="BE28" s="158">
        <v>20567.533264865269</v>
      </c>
      <c r="BF28" s="158">
        <v>21934.984053794684</v>
      </c>
      <c r="BG28" s="158">
        <v>20959.416216940273</v>
      </c>
      <c r="BH28" s="158">
        <v>21685.473190613593</v>
      </c>
      <c r="BI28" s="158">
        <v>22345.359075955424</v>
      </c>
      <c r="BJ28" s="158">
        <v>23185.342875003829</v>
      </c>
      <c r="BK28" s="158">
        <v>23995.938929163822</v>
      </c>
      <c r="BL28" s="158">
        <f t="shared" ref="BL28:CG28" si="6">SUM(BL29:BL31)</f>
        <v>25177.571130483993</v>
      </c>
      <c r="BM28" s="158">
        <f t="shared" si="6"/>
        <v>29034.851724705135</v>
      </c>
      <c r="BN28" s="158">
        <f t="shared" si="6"/>
        <v>30545.013445705688</v>
      </c>
      <c r="BO28" s="158">
        <f t="shared" si="6"/>
        <v>31966.049952133024</v>
      </c>
      <c r="BP28" s="158">
        <f t="shared" si="6"/>
        <v>32871.177704139453</v>
      </c>
      <c r="BQ28" s="158">
        <f t="shared" si="6"/>
        <v>32619.125951702685</v>
      </c>
      <c r="BR28" s="158">
        <f t="shared" si="6"/>
        <v>32421.031586627883</v>
      </c>
      <c r="BS28" s="158">
        <f t="shared" si="6"/>
        <v>32093.511568251681</v>
      </c>
      <c r="BT28" s="158">
        <f t="shared" si="6"/>
        <v>30345.019484396995</v>
      </c>
      <c r="BU28" s="158">
        <f t="shared" si="6"/>
        <v>28422.889553207242</v>
      </c>
      <c r="BV28" s="158">
        <f t="shared" si="6"/>
        <v>25875.196758586186</v>
      </c>
      <c r="BW28" s="158">
        <f t="shared" si="6"/>
        <v>22409.876607035101</v>
      </c>
      <c r="BX28" s="158">
        <f t="shared" si="6"/>
        <v>20059.715191504685</v>
      </c>
      <c r="BY28" s="158">
        <f t="shared" si="6"/>
        <v>18770.839308298415</v>
      </c>
      <c r="BZ28" s="158">
        <f t="shared" si="6"/>
        <v>16927.965078688238</v>
      </c>
      <c r="CA28" s="158">
        <f t="shared" si="6"/>
        <v>16147.140999638656</v>
      </c>
      <c r="CB28" s="158">
        <f t="shared" si="6"/>
        <v>15157.986673431888</v>
      </c>
      <c r="CC28" s="158">
        <f t="shared" si="6"/>
        <v>11366.595868295295</v>
      </c>
      <c r="CD28" s="158">
        <f t="shared" si="6"/>
        <v>10683.389017855752</v>
      </c>
      <c r="CE28" s="158">
        <f t="shared" si="6"/>
        <v>10699.622143289113</v>
      </c>
      <c r="CF28" s="158">
        <f t="shared" si="6"/>
        <v>10773.029913545102</v>
      </c>
      <c r="CG28" s="159">
        <f t="shared" si="6"/>
        <v>11014.223094462079</v>
      </c>
    </row>
    <row r="29" spans="1:85" x14ac:dyDescent="0.35">
      <c r="A29" s="156"/>
      <c r="B29" s="62" t="s">
        <v>377</v>
      </c>
      <c r="C29" s="157"/>
      <c r="D29" s="158">
        <v>0</v>
      </c>
      <c r="E29" s="158">
        <v>0</v>
      </c>
      <c r="F29" s="158">
        <v>0</v>
      </c>
      <c r="G29" s="158">
        <v>0</v>
      </c>
      <c r="H29" s="158">
        <v>0</v>
      </c>
      <c r="I29" s="158">
        <v>0</v>
      </c>
      <c r="J29" s="158">
        <v>0</v>
      </c>
      <c r="K29" s="158">
        <v>0</v>
      </c>
      <c r="L29" s="158">
        <v>0</v>
      </c>
      <c r="M29" s="158">
        <v>0</v>
      </c>
      <c r="N29" s="158">
        <v>0</v>
      </c>
      <c r="O29" s="158">
        <v>0</v>
      </c>
      <c r="P29" s="158">
        <v>0</v>
      </c>
      <c r="Q29" s="158">
        <v>0</v>
      </c>
      <c r="R29" s="158">
        <v>0</v>
      </c>
      <c r="S29" s="158">
        <v>0</v>
      </c>
      <c r="T29" s="158">
        <v>0</v>
      </c>
      <c r="U29" s="158">
        <v>0</v>
      </c>
      <c r="V29" s="158">
        <v>0</v>
      </c>
      <c r="W29" s="158">
        <v>0</v>
      </c>
      <c r="X29" s="158">
        <v>0</v>
      </c>
      <c r="Y29" s="158">
        <v>0</v>
      </c>
      <c r="Z29" s="158">
        <v>0</v>
      </c>
      <c r="AA29" s="158">
        <v>0</v>
      </c>
      <c r="AB29" s="158">
        <v>0</v>
      </c>
      <c r="AC29" s="158">
        <v>0</v>
      </c>
      <c r="AD29" s="158">
        <v>0</v>
      </c>
      <c r="AE29" s="158">
        <v>0</v>
      </c>
      <c r="AF29" s="158">
        <v>0</v>
      </c>
      <c r="AG29" s="158">
        <v>0</v>
      </c>
      <c r="AH29" s="158">
        <v>0</v>
      </c>
      <c r="AI29" s="158">
        <v>0</v>
      </c>
      <c r="AJ29" s="158">
        <v>0</v>
      </c>
      <c r="AK29" s="158">
        <v>0</v>
      </c>
      <c r="AL29" s="158">
        <v>0</v>
      </c>
      <c r="AM29" s="158">
        <v>0</v>
      </c>
      <c r="AN29" s="158">
        <v>0</v>
      </c>
      <c r="AO29" s="158">
        <v>0</v>
      </c>
      <c r="AP29" s="158">
        <v>0</v>
      </c>
      <c r="AQ29" s="158">
        <v>0</v>
      </c>
      <c r="AR29" s="158">
        <v>0</v>
      </c>
      <c r="AS29" s="158">
        <v>0</v>
      </c>
      <c r="AT29" s="158">
        <v>0</v>
      </c>
      <c r="AU29" s="158">
        <v>0</v>
      </c>
      <c r="AV29" s="158">
        <v>0</v>
      </c>
      <c r="AW29" s="158">
        <v>0</v>
      </c>
      <c r="AX29" s="158">
        <v>0</v>
      </c>
      <c r="AY29" s="158">
        <v>0</v>
      </c>
      <c r="AZ29" s="158">
        <v>0</v>
      </c>
      <c r="BA29" s="158">
        <v>0</v>
      </c>
      <c r="BB29" s="158">
        <v>0</v>
      </c>
      <c r="BC29" s="158">
        <v>0</v>
      </c>
      <c r="BD29" s="158">
        <v>0</v>
      </c>
      <c r="BE29" s="158">
        <v>0</v>
      </c>
      <c r="BF29" s="158">
        <v>0</v>
      </c>
      <c r="BG29" s="158">
        <v>0</v>
      </c>
      <c r="BH29" s="158">
        <v>0</v>
      </c>
      <c r="BI29" s="158">
        <v>0</v>
      </c>
      <c r="BJ29" s="158">
        <v>0</v>
      </c>
      <c r="BK29" s="158">
        <v>0</v>
      </c>
      <c r="BL29" s="158">
        <v>22289.851611376642</v>
      </c>
      <c r="BM29" s="158">
        <v>24581.446993825211</v>
      </c>
      <c r="BN29" s="158">
        <v>25685.774123578074</v>
      </c>
      <c r="BO29" s="158">
        <v>26692.168533983047</v>
      </c>
      <c r="BP29" s="158">
        <v>27342.194483042924</v>
      </c>
      <c r="BQ29" s="158">
        <v>27697.123013025546</v>
      </c>
      <c r="BR29" s="158">
        <v>28530.767414766702</v>
      </c>
      <c r="BS29" s="158">
        <v>28792.770446744056</v>
      </c>
      <c r="BT29" s="158">
        <v>27571.334526826948</v>
      </c>
      <c r="BU29" s="158">
        <v>25832.208359107633</v>
      </c>
      <c r="BV29" s="158">
        <v>23867.873551380118</v>
      </c>
      <c r="BW29" s="158">
        <v>21176.554176346875</v>
      </c>
      <c r="BX29" s="158">
        <v>19106.853565848294</v>
      </c>
      <c r="BY29" s="158">
        <v>17890.876765373672</v>
      </c>
      <c r="BZ29" s="158">
        <v>16124.416360854671</v>
      </c>
      <c r="CA29" s="158">
        <v>15302.303725971135</v>
      </c>
      <c r="CB29" s="158">
        <v>14451.737488510682</v>
      </c>
      <c r="CC29" s="158">
        <v>10774.798742733205</v>
      </c>
      <c r="CD29" s="158">
        <v>10095.008463075112</v>
      </c>
      <c r="CE29" s="158">
        <v>10114.01171969903</v>
      </c>
      <c r="CF29" s="158">
        <v>10199.351579072694</v>
      </c>
      <c r="CG29" s="159">
        <v>10453.874282683148</v>
      </c>
    </row>
    <row r="30" spans="1:85" x14ac:dyDescent="0.35">
      <c r="A30" s="156"/>
      <c r="B30" s="62" t="s">
        <v>378</v>
      </c>
      <c r="C30" s="157"/>
      <c r="D30" s="158">
        <v>0</v>
      </c>
      <c r="E30" s="158">
        <v>0</v>
      </c>
      <c r="F30" s="158">
        <v>0</v>
      </c>
      <c r="G30" s="158">
        <v>0</v>
      </c>
      <c r="H30" s="158">
        <v>0</v>
      </c>
      <c r="I30" s="158">
        <v>0</v>
      </c>
      <c r="J30" s="158">
        <v>0</v>
      </c>
      <c r="K30" s="158">
        <v>0</v>
      </c>
      <c r="L30" s="158">
        <v>0</v>
      </c>
      <c r="M30" s="158">
        <v>0</v>
      </c>
      <c r="N30" s="158">
        <v>0</v>
      </c>
      <c r="O30" s="158">
        <v>0</v>
      </c>
      <c r="P30" s="158">
        <v>0</v>
      </c>
      <c r="Q30" s="158">
        <v>0</v>
      </c>
      <c r="R30" s="158">
        <v>0</v>
      </c>
      <c r="S30" s="158">
        <v>0</v>
      </c>
      <c r="T30" s="158">
        <v>0</v>
      </c>
      <c r="U30" s="158">
        <v>0</v>
      </c>
      <c r="V30" s="158">
        <v>0</v>
      </c>
      <c r="W30" s="158">
        <v>0</v>
      </c>
      <c r="X30" s="158">
        <v>0</v>
      </c>
      <c r="Y30" s="158">
        <v>0</v>
      </c>
      <c r="Z30" s="158">
        <v>0</v>
      </c>
      <c r="AA30" s="158">
        <v>0</v>
      </c>
      <c r="AB30" s="158">
        <v>0</v>
      </c>
      <c r="AC30" s="158">
        <v>0</v>
      </c>
      <c r="AD30" s="158">
        <v>0</v>
      </c>
      <c r="AE30" s="158">
        <v>0</v>
      </c>
      <c r="AF30" s="158">
        <v>0</v>
      </c>
      <c r="AG30" s="158">
        <v>0</v>
      </c>
      <c r="AH30" s="158">
        <v>0</v>
      </c>
      <c r="AI30" s="158">
        <v>0</v>
      </c>
      <c r="AJ30" s="158">
        <v>0</v>
      </c>
      <c r="AK30" s="158">
        <v>0</v>
      </c>
      <c r="AL30" s="158">
        <v>0</v>
      </c>
      <c r="AM30" s="158">
        <v>0</v>
      </c>
      <c r="AN30" s="158">
        <v>0</v>
      </c>
      <c r="AO30" s="158">
        <v>0</v>
      </c>
      <c r="AP30" s="158">
        <v>0</v>
      </c>
      <c r="AQ30" s="158">
        <v>0</v>
      </c>
      <c r="AR30" s="158">
        <v>0</v>
      </c>
      <c r="AS30" s="158">
        <v>0</v>
      </c>
      <c r="AT30" s="158">
        <v>0</v>
      </c>
      <c r="AU30" s="158">
        <v>0</v>
      </c>
      <c r="AV30" s="158">
        <v>0</v>
      </c>
      <c r="AW30" s="158">
        <v>0</v>
      </c>
      <c r="AX30" s="158">
        <v>0</v>
      </c>
      <c r="AY30" s="158">
        <v>0</v>
      </c>
      <c r="AZ30" s="158">
        <v>0</v>
      </c>
      <c r="BA30" s="158">
        <v>0</v>
      </c>
      <c r="BB30" s="158">
        <v>0</v>
      </c>
      <c r="BC30" s="158">
        <v>0</v>
      </c>
      <c r="BD30" s="158">
        <v>0</v>
      </c>
      <c r="BE30" s="158">
        <v>0</v>
      </c>
      <c r="BF30" s="158">
        <v>0</v>
      </c>
      <c r="BG30" s="158">
        <v>0</v>
      </c>
      <c r="BH30" s="158">
        <v>0</v>
      </c>
      <c r="BI30" s="158">
        <v>0</v>
      </c>
      <c r="BJ30" s="158">
        <v>0</v>
      </c>
      <c r="BK30" s="158">
        <v>0</v>
      </c>
      <c r="BL30" s="158">
        <v>2375.0851223086529</v>
      </c>
      <c r="BM30" s="158">
        <v>3892.6855212714049</v>
      </c>
      <c r="BN30" s="158">
        <v>4289.7376665659676</v>
      </c>
      <c r="BO30" s="158">
        <v>4667.0599722002717</v>
      </c>
      <c r="BP30" s="158">
        <v>4914.288615351662</v>
      </c>
      <c r="BQ30" s="158">
        <v>4286.4944688770402</v>
      </c>
      <c r="BR30" s="158">
        <v>3138.3312512326984</v>
      </c>
      <c r="BS30" s="158">
        <v>2469.0508100560132</v>
      </c>
      <c r="BT30" s="158">
        <v>2066.7257648146106</v>
      </c>
      <c r="BU30" s="158">
        <v>1794.4112442532344</v>
      </c>
      <c r="BV30" s="158">
        <v>1342.0042546807206</v>
      </c>
      <c r="BW30" s="158">
        <v>627.90815450315972</v>
      </c>
      <c r="BX30" s="158">
        <v>425.11687127880327</v>
      </c>
      <c r="BY30" s="158">
        <v>295.0557312868234</v>
      </c>
      <c r="BZ30" s="158">
        <v>174.70705175110879</v>
      </c>
      <c r="CA30" s="158">
        <v>112.67048345071589</v>
      </c>
      <c r="CB30" s="158">
        <v>57.434816077393634</v>
      </c>
      <c r="CC30" s="158">
        <v>0</v>
      </c>
      <c r="CD30" s="158">
        <v>0</v>
      </c>
      <c r="CE30" s="158">
        <v>0</v>
      </c>
      <c r="CF30" s="158">
        <v>0</v>
      </c>
      <c r="CG30" s="159">
        <v>0</v>
      </c>
    </row>
    <row r="31" spans="1:85" x14ac:dyDescent="0.35">
      <c r="A31" s="156"/>
      <c r="B31" s="62" t="s">
        <v>379</v>
      </c>
      <c r="C31" s="157"/>
      <c r="D31" s="158">
        <v>0</v>
      </c>
      <c r="E31" s="158">
        <v>0</v>
      </c>
      <c r="F31" s="158">
        <v>0</v>
      </c>
      <c r="G31" s="158">
        <v>0</v>
      </c>
      <c r="H31" s="158">
        <v>0</v>
      </c>
      <c r="I31" s="158">
        <v>0</v>
      </c>
      <c r="J31" s="158">
        <v>0</v>
      </c>
      <c r="K31" s="158">
        <v>0</v>
      </c>
      <c r="L31" s="158">
        <v>0</v>
      </c>
      <c r="M31" s="158">
        <v>0</v>
      </c>
      <c r="N31" s="158">
        <v>0</v>
      </c>
      <c r="O31" s="158">
        <v>0</v>
      </c>
      <c r="P31" s="158">
        <v>0</v>
      </c>
      <c r="Q31" s="158">
        <v>0</v>
      </c>
      <c r="R31" s="158">
        <v>0</v>
      </c>
      <c r="S31" s="158">
        <v>0</v>
      </c>
      <c r="T31" s="158">
        <v>0</v>
      </c>
      <c r="U31" s="158">
        <v>0</v>
      </c>
      <c r="V31" s="158">
        <v>0</v>
      </c>
      <c r="W31" s="158">
        <v>0</v>
      </c>
      <c r="X31" s="158">
        <v>0</v>
      </c>
      <c r="Y31" s="158">
        <v>0</v>
      </c>
      <c r="Z31" s="158">
        <v>0</v>
      </c>
      <c r="AA31" s="158">
        <v>0</v>
      </c>
      <c r="AB31" s="158">
        <v>0</v>
      </c>
      <c r="AC31" s="158">
        <v>0</v>
      </c>
      <c r="AD31" s="158">
        <v>0</v>
      </c>
      <c r="AE31" s="158">
        <v>0</v>
      </c>
      <c r="AF31" s="158">
        <v>0</v>
      </c>
      <c r="AG31" s="158">
        <v>0</v>
      </c>
      <c r="AH31" s="158">
        <v>0</v>
      </c>
      <c r="AI31" s="158">
        <v>0</v>
      </c>
      <c r="AJ31" s="158">
        <v>0</v>
      </c>
      <c r="AK31" s="158">
        <v>0</v>
      </c>
      <c r="AL31" s="158">
        <v>0</v>
      </c>
      <c r="AM31" s="158">
        <v>0</v>
      </c>
      <c r="AN31" s="158">
        <v>0</v>
      </c>
      <c r="AO31" s="158">
        <v>0</v>
      </c>
      <c r="AP31" s="158">
        <v>0</v>
      </c>
      <c r="AQ31" s="158">
        <v>0</v>
      </c>
      <c r="AR31" s="158">
        <v>0</v>
      </c>
      <c r="AS31" s="158">
        <v>0</v>
      </c>
      <c r="AT31" s="158">
        <v>0</v>
      </c>
      <c r="AU31" s="158">
        <v>0</v>
      </c>
      <c r="AV31" s="158">
        <v>0</v>
      </c>
      <c r="AW31" s="158">
        <v>0</v>
      </c>
      <c r="AX31" s="158">
        <v>0</v>
      </c>
      <c r="AY31" s="158">
        <v>0</v>
      </c>
      <c r="AZ31" s="158">
        <v>0</v>
      </c>
      <c r="BA31" s="158">
        <v>0</v>
      </c>
      <c r="BB31" s="158">
        <v>0</v>
      </c>
      <c r="BC31" s="158">
        <v>0</v>
      </c>
      <c r="BD31" s="158">
        <v>0</v>
      </c>
      <c r="BE31" s="158">
        <v>0</v>
      </c>
      <c r="BF31" s="158">
        <v>0</v>
      </c>
      <c r="BG31" s="158">
        <v>0</v>
      </c>
      <c r="BH31" s="158">
        <v>0</v>
      </c>
      <c r="BI31" s="158">
        <v>0</v>
      </c>
      <c r="BJ31" s="158">
        <v>0</v>
      </c>
      <c r="BK31" s="158">
        <v>0</v>
      </c>
      <c r="BL31" s="158">
        <v>512.63439679869839</v>
      </c>
      <c r="BM31" s="158">
        <v>560.71920960851969</v>
      </c>
      <c r="BN31" s="158">
        <v>569.50165556164688</v>
      </c>
      <c r="BO31" s="158">
        <v>606.82144594970782</v>
      </c>
      <c r="BP31" s="158">
        <v>614.69460574486334</v>
      </c>
      <c r="BQ31" s="158">
        <v>635.50846980009817</v>
      </c>
      <c r="BR31" s="158">
        <v>751.93292062848047</v>
      </c>
      <c r="BS31" s="158">
        <v>831.69031145160852</v>
      </c>
      <c r="BT31" s="158">
        <v>706.95919275543395</v>
      </c>
      <c r="BU31" s="158">
        <v>796.26994984637236</v>
      </c>
      <c r="BV31" s="158">
        <v>665.3189525253465</v>
      </c>
      <c r="BW31" s="158">
        <v>605.41427618506555</v>
      </c>
      <c r="BX31" s="158">
        <v>527.74475437758724</v>
      </c>
      <c r="BY31" s="158">
        <v>584.90681163792112</v>
      </c>
      <c r="BZ31" s="158">
        <v>628.84166608245539</v>
      </c>
      <c r="CA31" s="158">
        <v>732.16679021680397</v>
      </c>
      <c r="CB31" s="158">
        <v>648.81436884381219</v>
      </c>
      <c r="CC31" s="158">
        <v>591.7971255620912</v>
      </c>
      <c r="CD31" s="158">
        <v>588.38055478064007</v>
      </c>
      <c r="CE31" s="158">
        <v>585.61042359008241</v>
      </c>
      <c r="CF31" s="158">
        <v>573.67833447240798</v>
      </c>
      <c r="CG31" s="159">
        <v>560.34881177893055</v>
      </c>
    </row>
    <row r="32" spans="1:85" ht="27" customHeight="1" x14ac:dyDescent="0.35">
      <c r="A32" s="156"/>
      <c r="B32" s="42" t="s">
        <v>380</v>
      </c>
      <c r="C32" s="157" t="s">
        <v>357</v>
      </c>
      <c r="D32" s="158">
        <v>0</v>
      </c>
      <c r="E32" s="158">
        <v>0</v>
      </c>
      <c r="F32" s="158">
        <v>0</v>
      </c>
      <c r="G32" s="158">
        <v>0</v>
      </c>
      <c r="H32" s="158">
        <v>0</v>
      </c>
      <c r="I32" s="158">
        <v>0</v>
      </c>
      <c r="J32" s="158">
        <v>0</v>
      </c>
      <c r="K32" s="158">
        <v>0</v>
      </c>
      <c r="L32" s="158">
        <v>0</v>
      </c>
      <c r="M32" s="158">
        <v>0</v>
      </c>
      <c r="N32" s="158">
        <v>0</v>
      </c>
      <c r="O32" s="158">
        <v>0</v>
      </c>
      <c r="P32" s="158">
        <v>0</v>
      </c>
      <c r="Q32" s="158">
        <v>0</v>
      </c>
      <c r="R32" s="158">
        <v>0</v>
      </c>
      <c r="S32" s="158">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58">
        <v>0</v>
      </c>
      <c r="AM32" s="158">
        <v>0</v>
      </c>
      <c r="AN32" s="158">
        <v>0</v>
      </c>
      <c r="AO32" s="158">
        <v>0</v>
      </c>
      <c r="AP32" s="158">
        <v>0</v>
      </c>
      <c r="AQ32" s="158">
        <v>0</v>
      </c>
      <c r="AR32" s="158">
        <v>0</v>
      </c>
      <c r="AS32" s="158">
        <v>0</v>
      </c>
      <c r="AT32" s="158">
        <v>0</v>
      </c>
      <c r="AU32" s="158">
        <v>0</v>
      </c>
      <c r="AV32" s="158">
        <v>0</v>
      </c>
      <c r="AW32" s="158">
        <v>0</v>
      </c>
      <c r="AX32" s="158">
        <v>0</v>
      </c>
      <c r="AY32" s="158">
        <v>14761.438794276364</v>
      </c>
      <c r="AZ32" s="158">
        <v>14349.466687533866</v>
      </c>
      <c r="BA32" s="158">
        <v>13883.775754296241</v>
      </c>
      <c r="BB32" s="158">
        <v>13395.982164196759</v>
      </c>
      <c r="BC32" s="158">
        <v>12381.649281805359</v>
      </c>
      <c r="BD32" s="158">
        <v>12217.843061608368</v>
      </c>
      <c r="BE32" s="158">
        <v>11978.153890215228</v>
      </c>
      <c r="BF32" s="158">
        <v>11731.00970939348</v>
      </c>
      <c r="BG32" s="158">
        <v>11414.063777423402</v>
      </c>
      <c r="BH32" s="158">
        <v>10979.930734097328</v>
      </c>
      <c r="BI32" s="158">
        <v>10668.64580288369</v>
      </c>
      <c r="BJ32" s="158">
        <v>10258.306588680685</v>
      </c>
      <c r="BK32" s="158">
        <v>10154.016944711366</v>
      </c>
      <c r="BL32" s="158">
        <v>9591.819226150772</v>
      </c>
      <c r="BM32" s="158">
        <v>8872.5180587496507</v>
      </c>
      <c r="BN32" s="158">
        <v>7920.3482577123796</v>
      </c>
      <c r="BO32" s="158">
        <v>6913.207387370142</v>
      </c>
      <c r="BP32" s="158">
        <v>4505.5463422419953</v>
      </c>
      <c r="BQ32" s="158">
        <v>1601.6809531312183</v>
      </c>
      <c r="BR32" s="158">
        <v>326.02687333511898</v>
      </c>
      <c r="BS32" s="158">
        <v>81.978447549814518</v>
      </c>
      <c r="BT32" s="158">
        <v>19.28279325015469</v>
      </c>
      <c r="BU32" s="158">
        <v>11.379320545078341</v>
      </c>
      <c r="BV32" s="158">
        <v>0</v>
      </c>
      <c r="BW32" s="158">
        <v>5.8821189136480161</v>
      </c>
      <c r="BX32" s="158">
        <v>5.3544590571678521</v>
      </c>
      <c r="BY32" s="158">
        <v>0</v>
      </c>
      <c r="BZ32" s="158">
        <v>12.860639462926294</v>
      </c>
      <c r="CA32" s="158">
        <v>-0.92996146463830731</v>
      </c>
      <c r="CB32" s="158">
        <v>0.22390195730847154</v>
      </c>
      <c r="CC32" s="158">
        <v>2.0314371220214174</v>
      </c>
      <c r="CD32" s="158">
        <v>1.9454653705010443</v>
      </c>
      <c r="CE32" s="158">
        <v>1.9495480383967592</v>
      </c>
      <c r="CF32" s="158">
        <v>1.9462766296380338</v>
      </c>
      <c r="CG32" s="159">
        <v>1.8585273962077618</v>
      </c>
    </row>
    <row r="33" spans="1:85" x14ac:dyDescent="0.35">
      <c r="A33" s="156"/>
      <c r="B33" s="42" t="s">
        <v>29</v>
      </c>
      <c r="C33" s="157" t="s">
        <v>363</v>
      </c>
      <c r="D33" s="158">
        <v>2583.9660083234562</v>
      </c>
      <c r="E33" s="158">
        <v>3031.3022036844127</v>
      </c>
      <c r="F33" s="158">
        <v>3323.1063338263216</v>
      </c>
      <c r="G33" s="158">
        <v>3466.6487967667476</v>
      </c>
      <c r="H33" s="158">
        <v>3983.9587916331038</v>
      </c>
      <c r="I33" s="158">
        <v>3958.5937375513977</v>
      </c>
      <c r="J33" s="158">
        <v>4043.8861312981412</v>
      </c>
      <c r="K33" s="158">
        <v>3537.9662585964743</v>
      </c>
      <c r="L33" s="158">
        <v>3541.436473730585</v>
      </c>
      <c r="M33" s="158">
        <v>3338.0616310810929</v>
      </c>
      <c r="N33" s="158">
        <v>3591.4242717446014</v>
      </c>
      <c r="O33" s="158">
        <v>4296.6727322122415</v>
      </c>
      <c r="P33" s="158">
        <v>4770.5743927351696</v>
      </c>
      <c r="Q33" s="158">
        <v>4386.3137591449222</v>
      </c>
      <c r="R33" s="158">
        <v>4967.0855469107173</v>
      </c>
      <c r="S33" s="158">
        <v>5315.4336904141255</v>
      </c>
      <c r="T33" s="158">
        <v>5214.4760344404867</v>
      </c>
      <c r="U33" s="158">
        <v>5448.3130371878779</v>
      </c>
      <c r="V33" s="158">
        <v>6272.8282820625236</v>
      </c>
      <c r="W33" s="158">
        <v>7915.8631782780976</v>
      </c>
      <c r="X33" s="158">
        <v>8364.7973558660069</v>
      </c>
      <c r="Y33" s="158">
        <v>8586.8625614649736</v>
      </c>
      <c r="Z33" s="158">
        <v>8697.122806999394</v>
      </c>
      <c r="AA33" s="158">
        <v>9900.9515714366225</v>
      </c>
      <c r="AB33" s="158">
        <v>10008.557315297243</v>
      </c>
      <c r="AC33" s="158">
        <v>9202.6432965475051</v>
      </c>
      <c r="AD33" s="158">
        <v>10426.898376194964</v>
      </c>
      <c r="AE33" s="158">
        <v>11424.254726767071</v>
      </c>
      <c r="AF33" s="158">
        <v>13145.334445362862</v>
      </c>
      <c r="AG33" s="158">
        <v>9641.5881611739933</v>
      </c>
      <c r="AH33" s="158">
        <v>9453.1741158672849</v>
      </c>
      <c r="AI33" s="158">
        <v>8678.980740716197</v>
      </c>
      <c r="AJ33" s="158">
        <v>9419.8737757346062</v>
      </c>
      <c r="AK33" s="158">
        <v>12773.363304242412</v>
      </c>
      <c r="AL33" s="158">
        <v>16907.435084777801</v>
      </c>
      <c r="AM33" s="158">
        <v>19568.657992418659</v>
      </c>
      <c r="AN33" s="158">
        <v>21391.356103293401</v>
      </c>
      <c r="AO33" s="158">
        <v>23347.425339104993</v>
      </c>
      <c r="AP33" s="158">
        <v>24002.396527250377</v>
      </c>
      <c r="AQ33" s="158">
        <v>22655.701061958465</v>
      </c>
      <c r="AR33" s="158">
        <v>20213.971702042913</v>
      </c>
      <c r="AS33" s="158">
        <v>18933.882263091778</v>
      </c>
      <c r="AT33" s="158">
        <v>20243.947635524666</v>
      </c>
      <c r="AU33" s="158">
        <v>24996.754593361013</v>
      </c>
      <c r="AV33" s="158">
        <v>30892.718196334248</v>
      </c>
      <c r="AW33" s="158">
        <v>32716.333302602157</v>
      </c>
      <c r="AX33" s="158">
        <v>32737.917429923498</v>
      </c>
      <c r="AY33" s="158">
        <v>32324.248151098975</v>
      </c>
      <c r="AZ33" s="158">
        <v>27053.490188775511</v>
      </c>
      <c r="BA33" s="158">
        <v>22411.99163455802</v>
      </c>
      <c r="BB33" s="158">
        <v>21784.140731109204</v>
      </c>
      <c r="BC33" s="158">
        <v>22032.134348816955</v>
      </c>
      <c r="BD33" s="158">
        <v>23693.283533971571</v>
      </c>
      <c r="BE33" s="158">
        <v>25026.189140783717</v>
      </c>
      <c r="BF33" s="158">
        <v>24714.294375410944</v>
      </c>
      <c r="BG33" s="158">
        <v>21827.923482902199</v>
      </c>
      <c r="BH33" s="158">
        <v>16529.018882434466</v>
      </c>
      <c r="BI33" s="158">
        <v>14679.561672499463</v>
      </c>
      <c r="BJ33" s="158">
        <v>13808.785123191137</v>
      </c>
      <c r="BK33" s="158">
        <v>13770.515095451947</v>
      </c>
      <c r="BL33" s="158">
        <v>12784.590603323841</v>
      </c>
      <c r="BM33" s="158">
        <v>12163.093075928899</v>
      </c>
      <c r="BN33" s="158">
        <v>11199.600049635297</v>
      </c>
      <c r="BO33" s="158">
        <v>9801.5116002401792</v>
      </c>
      <c r="BP33" s="158">
        <v>7301.8035899478655</v>
      </c>
      <c r="BQ33" s="158">
        <v>4835.3158109630858</v>
      </c>
      <c r="BR33" s="158">
        <v>3857.8429949681622</v>
      </c>
      <c r="BS33" s="158">
        <v>3361.243110945341</v>
      </c>
      <c r="BT33" s="158">
        <v>2889.2750839405185</v>
      </c>
      <c r="BU33" s="158">
        <v>2725.7717100065533</v>
      </c>
      <c r="BV33" s="158">
        <v>2295.9067372661539</v>
      </c>
      <c r="BW33" s="158">
        <v>1677.2591995863893</v>
      </c>
      <c r="BX33" s="158">
        <v>1250.4629617323069</v>
      </c>
      <c r="BY33" s="158">
        <v>893.58164952967502</v>
      </c>
      <c r="BZ33" s="158">
        <v>940.49685636123945</v>
      </c>
      <c r="CA33" s="158">
        <v>662.65669251954455</v>
      </c>
      <c r="CB33" s="158">
        <v>213.45575871462725</v>
      </c>
      <c r="CC33" s="158">
        <v>5.4136463756776249E-2</v>
      </c>
      <c r="CD33" s="158">
        <v>-0.13825393923381468</v>
      </c>
      <c r="CE33" s="158">
        <v>-2.1081406002972027</v>
      </c>
      <c r="CF33" s="158">
        <v>-2.5277750648870456</v>
      </c>
      <c r="CG33" s="159">
        <v>-2.5689688466672171</v>
      </c>
    </row>
    <row r="34" spans="1:85" x14ac:dyDescent="0.35">
      <c r="A34" s="156"/>
      <c r="B34" s="42" t="s">
        <v>381</v>
      </c>
      <c r="C34" s="157" t="s">
        <v>363</v>
      </c>
      <c r="D34" s="158">
        <v>0</v>
      </c>
      <c r="E34" s="158">
        <v>0</v>
      </c>
      <c r="F34" s="158">
        <v>0</v>
      </c>
      <c r="G34" s="158">
        <v>0</v>
      </c>
      <c r="H34" s="158">
        <v>0</v>
      </c>
      <c r="I34" s="158">
        <v>0</v>
      </c>
      <c r="J34" s="158">
        <v>0</v>
      </c>
      <c r="K34" s="158">
        <v>0</v>
      </c>
      <c r="L34" s="158">
        <v>0</v>
      </c>
      <c r="M34" s="158">
        <v>0</v>
      </c>
      <c r="N34" s="158">
        <v>0</v>
      </c>
      <c r="O34" s="158">
        <v>0</v>
      </c>
      <c r="P34" s="158">
        <v>0</v>
      </c>
      <c r="Q34" s="158">
        <v>0</v>
      </c>
      <c r="R34" s="158">
        <v>0</v>
      </c>
      <c r="S34" s="158">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58">
        <v>0</v>
      </c>
      <c r="AM34" s="158">
        <v>0</v>
      </c>
      <c r="AN34" s="158">
        <v>0</v>
      </c>
      <c r="AO34" s="158">
        <v>0</v>
      </c>
      <c r="AP34" s="158">
        <v>0</v>
      </c>
      <c r="AQ34" s="158">
        <v>0</v>
      </c>
      <c r="AR34" s="158">
        <v>3.3992207995493411</v>
      </c>
      <c r="AS34" s="158">
        <v>26.472697739253288</v>
      </c>
      <c r="AT34" s="158">
        <v>55.568992597299072</v>
      </c>
      <c r="AU34" s="158">
        <v>98.518699966095213</v>
      </c>
      <c r="AV34" s="158">
        <v>180.596178169533</v>
      </c>
      <c r="AW34" s="158">
        <v>229.16997593294627</v>
      </c>
      <c r="AX34" s="158">
        <v>202.40232582328676</v>
      </c>
      <c r="AY34" s="158">
        <v>202.40351715927824</v>
      </c>
      <c r="AZ34" s="158">
        <v>204.92725779154563</v>
      </c>
      <c r="BA34" s="158">
        <v>201.33920336504883</v>
      </c>
      <c r="BB34" s="158">
        <v>207.02775711037359</v>
      </c>
      <c r="BC34" s="158">
        <v>228.45740677094454</v>
      </c>
      <c r="BD34" s="158">
        <v>238.99809335074698</v>
      </c>
      <c r="BE34" s="158">
        <v>263.97736420151108</v>
      </c>
      <c r="BF34" s="158">
        <v>292.22006494317952</v>
      </c>
      <c r="BG34" s="158">
        <v>320.96117441111238</v>
      </c>
      <c r="BH34" s="158">
        <v>345.14453253956964</v>
      </c>
      <c r="BI34" s="158">
        <v>370.78090057569153</v>
      </c>
      <c r="BJ34" s="158">
        <v>405.12831539170475</v>
      </c>
      <c r="BK34" s="158">
        <v>451.85602967513546</v>
      </c>
      <c r="BL34" s="158">
        <v>478.36740072583569</v>
      </c>
      <c r="BM34" s="158">
        <v>495.45617013009274</v>
      </c>
      <c r="BN34" s="158">
        <v>498.70491252769142</v>
      </c>
      <c r="BO34" s="158">
        <v>456.6212337850223</v>
      </c>
      <c r="BP34" s="158">
        <v>418.138828377756</v>
      </c>
      <c r="BQ34" s="158">
        <v>385.41349254067148</v>
      </c>
      <c r="BR34" s="158">
        <v>362.14687302819158</v>
      </c>
      <c r="BS34" s="158">
        <v>0</v>
      </c>
      <c r="BT34" s="158">
        <v>0</v>
      </c>
      <c r="BU34" s="158">
        <v>0</v>
      </c>
      <c r="BV34" s="158">
        <v>0</v>
      </c>
      <c r="BW34" s="158">
        <v>0</v>
      </c>
      <c r="BX34" s="158">
        <v>0</v>
      </c>
      <c r="BY34" s="158">
        <v>0</v>
      </c>
      <c r="BZ34" s="158">
        <v>0</v>
      </c>
      <c r="CA34" s="158">
        <v>0</v>
      </c>
      <c r="CB34" s="158">
        <v>0</v>
      </c>
      <c r="CC34" s="158">
        <v>0</v>
      </c>
      <c r="CD34" s="158">
        <v>0</v>
      </c>
      <c r="CE34" s="158">
        <v>0</v>
      </c>
      <c r="CF34" s="158">
        <v>0</v>
      </c>
      <c r="CG34" s="159">
        <v>0</v>
      </c>
    </row>
    <row r="35" spans="1:85" x14ac:dyDescent="0.35">
      <c r="A35" s="156"/>
      <c r="B35" s="42" t="s">
        <v>439</v>
      </c>
      <c r="C35" s="157" t="s">
        <v>354</v>
      </c>
      <c r="D35" s="158">
        <v>0</v>
      </c>
      <c r="E35" s="158">
        <v>0</v>
      </c>
      <c r="F35" s="158">
        <v>0</v>
      </c>
      <c r="G35" s="158">
        <v>0</v>
      </c>
      <c r="H35" s="158">
        <v>0</v>
      </c>
      <c r="I35" s="158">
        <v>0</v>
      </c>
      <c r="J35" s="158">
        <v>0</v>
      </c>
      <c r="K35" s="158">
        <v>0</v>
      </c>
      <c r="L35" s="158">
        <v>0</v>
      </c>
      <c r="M35" s="158">
        <v>0</v>
      </c>
      <c r="N35" s="158">
        <v>0</v>
      </c>
      <c r="O35" s="158">
        <v>0</v>
      </c>
      <c r="P35" s="158">
        <v>0</v>
      </c>
      <c r="Q35" s="158">
        <v>0</v>
      </c>
      <c r="R35" s="158">
        <v>0</v>
      </c>
      <c r="S35" s="158">
        <v>0</v>
      </c>
      <c r="T35" s="158">
        <v>0</v>
      </c>
      <c r="U35" s="158">
        <v>0</v>
      </c>
      <c r="V35" s="158">
        <v>0</v>
      </c>
      <c r="W35" s="158">
        <v>0</v>
      </c>
      <c r="X35" s="158">
        <v>0</v>
      </c>
      <c r="Y35" s="158">
        <v>0</v>
      </c>
      <c r="Z35" s="158">
        <v>1273.519128096322</v>
      </c>
      <c r="AA35" s="158">
        <v>1293.5761485600081</v>
      </c>
      <c r="AB35" s="158">
        <v>1318.8248232097435</v>
      </c>
      <c r="AC35" s="158">
        <v>1356.1377147249912</v>
      </c>
      <c r="AD35" s="158">
        <v>1421.5533746156984</v>
      </c>
      <c r="AE35" s="158">
        <v>1494.182834237766</v>
      </c>
      <c r="AF35" s="158">
        <v>1507.4256896186525</v>
      </c>
      <c r="AG35" s="158">
        <v>1513.2779182387692</v>
      </c>
      <c r="AH35" s="158">
        <v>1532.128796485857</v>
      </c>
      <c r="AI35" s="158">
        <v>1476.7220961815617</v>
      </c>
      <c r="AJ35" s="158">
        <v>1431.4727354349586</v>
      </c>
      <c r="AK35" s="158">
        <v>1444.6077356764811</v>
      </c>
      <c r="AL35" s="158">
        <v>1462.7204247238383</v>
      </c>
      <c r="AM35" s="158">
        <v>1497.744209720169</v>
      </c>
      <c r="AN35" s="158">
        <v>1458.0507019400911</v>
      </c>
      <c r="AO35" s="158">
        <v>1473.7160770050157</v>
      </c>
      <c r="AP35" s="158">
        <v>1521.8091960152467</v>
      </c>
      <c r="AQ35" s="158">
        <v>1463.9694855901168</v>
      </c>
      <c r="AR35" s="158">
        <v>1369.2407967803524</v>
      </c>
      <c r="AS35" s="158">
        <v>1315.2176989385912</v>
      </c>
      <c r="AT35" s="158">
        <v>1329.9302851732912</v>
      </c>
      <c r="AU35" s="158">
        <v>1405.1363605324975</v>
      </c>
      <c r="AV35" s="158">
        <v>1394.2548815405321</v>
      </c>
      <c r="AW35" s="158">
        <v>1393.7443529400418</v>
      </c>
      <c r="AX35" s="158">
        <v>1411.5700783249001</v>
      </c>
      <c r="AY35" s="158">
        <v>1415.2483501746697</v>
      </c>
      <c r="AZ35" s="158">
        <v>1391.4515292540752</v>
      </c>
      <c r="BA35" s="158">
        <v>1399.1511548913008</v>
      </c>
      <c r="BB35" s="158">
        <v>1405.8410386610535</v>
      </c>
      <c r="BC35" s="158">
        <v>1373.4158705727434</v>
      </c>
      <c r="BD35" s="158">
        <v>1370.5427245702269</v>
      </c>
      <c r="BE35" s="158">
        <v>1381.6016927972189</v>
      </c>
      <c r="BF35" s="158">
        <v>1358.3406098905243</v>
      </c>
      <c r="BG35" s="158">
        <v>1329.9532689715484</v>
      </c>
      <c r="BH35" s="158">
        <v>1309.5302562776315</v>
      </c>
      <c r="BI35" s="158">
        <v>1263.5487829097904</v>
      </c>
      <c r="BJ35" s="158">
        <v>1234.9339040933462</v>
      </c>
      <c r="BK35" s="158">
        <v>1212.3280146658255</v>
      </c>
      <c r="BL35" s="158">
        <v>1201.5431448173013</v>
      </c>
      <c r="BM35" s="158">
        <v>1225.6795243185784</v>
      </c>
      <c r="BN35" s="158">
        <v>1266.5151102749178</v>
      </c>
      <c r="BO35" s="158">
        <v>1243.3796933473227</v>
      </c>
      <c r="BP35" s="158">
        <v>1245.0637936213063</v>
      </c>
      <c r="BQ35" s="158">
        <v>1215.5605615819361</v>
      </c>
      <c r="BR35" s="158">
        <v>1210.5616868038235</v>
      </c>
      <c r="BS35" s="158">
        <v>1180.8807546322182</v>
      </c>
      <c r="BT35" s="158">
        <v>1114.7537606964322</v>
      </c>
      <c r="BU35" s="158">
        <v>1071.1077567031182</v>
      </c>
      <c r="BV35" s="158">
        <v>1045.9993281373891</v>
      </c>
      <c r="BW35" s="158">
        <v>1012.988786350266</v>
      </c>
      <c r="BX35" s="158">
        <v>837.24888975790702</v>
      </c>
      <c r="BY35" s="158">
        <v>820.49517114848982</v>
      </c>
      <c r="BZ35" s="158">
        <v>755.60218435102593</v>
      </c>
      <c r="CA35" s="158">
        <v>753.20573174246124</v>
      </c>
      <c r="CB35" s="158">
        <v>752.85477677249764</v>
      </c>
      <c r="CC35" s="158">
        <v>722.43655181623933</v>
      </c>
      <c r="CD35" s="158">
        <v>698.50907351638011</v>
      </c>
      <c r="CE35" s="158">
        <v>673.19082063018811</v>
      </c>
      <c r="CF35" s="158">
        <v>641.75522477470838</v>
      </c>
      <c r="CG35" s="159">
        <v>611.04011262125471</v>
      </c>
    </row>
    <row r="36" spans="1:85" x14ac:dyDescent="0.35">
      <c r="A36" s="156"/>
      <c r="B36" s="42" t="s">
        <v>383</v>
      </c>
      <c r="C36" s="157" t="s">
        <v>357</v>
      </c>
      <c r="D36" s="158">
        <v>0</v>
      </c>
      <c r="E36" s="158">
        <v>0</v>
      </c>
      <c r="F36" s="158">
        <v>0</v>
      </c>
      <c r="G36" s="158">
        <v>0</v>
      </c>
      <c r="H36" s="158">
        <v>0</v>
      </c>
      <c r="I36" s="158">
        <v>0</v>
      </c>
      <c r="J36" s="158">
        <v>0</v>
      </c>
      <c r="K36" s="158">
        <v>0</v>
      </c>
      <c r="L36" s="158">
        <v>0</v>
      </c>
      <c r="M36" s="158">
        <v>0</v>
      </c>
      <c r="N36" s="158">
        <v>0</v>
      </c>
      <c r="O36" s="158">
        <v>0</v>
      </c>
      <c r="P36" s="158">
        <v>0</v>
      </c>
      <c r="Q36" s="158">
        <v>0</v>
      </c>
      <c r="R36" s="158">
        <v>0</v>
      </c>
      <c r="S36" s="158">
        <v>0</v>
      </c>
      <c r="T36" s="158">
        <v>0</v>
      </c>
      <c r="U36" s="158">
        <v>0</v>
      </c>
      <c r="V36" s="158">
        <v>0</v>
      </c>
      <c r="W36" s="158">
        <v>0</v>
      </c>
      <c r="X36" s="158">
        <v>0</v>
      </c>
      <c r="Y36" s="158">
        <v>0</v>
      </c>
      <c r="Z36" s="158">
        <v>0</v>
      </c>
      <c r="AA36" s="158">
        <v>1404.7187293432066</v>
      </c>
      <c r="AB36" s="158">
        <v>2788.4537793862969</v>
      </c>
      <c r="AC36" s="158">
        <v>3158.7546745649865</v>
      </c>
      <c r="AD36" s="158">
        <v>3473.2961408758256</v>
      </c>
      <c r="AE36" s="158">
        <v>3914.374782308988</v>
      </c>
      <c r="AF36" s="158">
        <v>4313.1227123685539</v>
      </c>
      <c r="AG36" s="158">
        <v>4724.5735910484045</v>
      </c>
      <c r="AH36" s="158">
        <v>5086.9098381348613</v>
      </c>
      <c r="AI36" s="158">
        <v>5155.5736340373824</v>
      </c>
      <c r="AJ36" s="158">
        <v>5003.6281025842018</v>
      </c>
      <c r="AK36" s="158">
        <v>5392.6773784108427</v>
      </c>
      <c r="AL36" s="158">
        <v>5839.8838009650981</v>
      </c>
      <c r="AM36" s="158">
        <v>6550.8812163461598</v>
      </c>
      <c r="AN36" s="158">
        <v>7081.9605522804422</v>
      </c>
      <c r="AO36" s="158">
        <v>7365.4448189037903</v>
      </c>
      <c r="AP36" s="158">
        <v>8057.5668456534941</v>
      </c>
      <c r="AQ36" s="158">
        <v>8452.9030053824554</v>
      </c>
      <c r="AR36" s="158">
        <v>8956.2349699862552</v>
      </c>
      <c r="AS36" s="158">
        <v>9464.738157071828</v>
      </c>
      <c r="AT36" s="158">
        <v>10084.255314309356</v>
      </c>
      <c r="AU36" s="158">
        <v>11773.774512649632</v>
      </c>
      <c r="AV36" s="158">
        <v>12970.36107787197</v>
      </c>
      <c r="AW36" s="158">
        <v>14353.744750790505</v>
      </c>
      <c r="AX36" s="158">
        <v>15393.256959917137</v>
      </c>
      <c r="AY36" s="158">
        <v>524.77783023989366</v>
      </c>
      <c r="AZ36" s="158">
        <v>0</v>
      </c>
      <c r="BA36" s="158">
        <v>0</v>
      </c>
      <c r="BB36" s="158">
        <v>0</v>
      </c>
      <c r="BC36" s="158">
        <v>0</v>
      </c>
      <c r="BD36" s="158">
        <v>0</v>
      </c>
      <c r="BE36" s="158">
        <v>0</v>
      </c>
      <c r="BF36" s="158">
        <v>0</v>
      </c>
      <c r="BG36" s="158">
        <v>0</v>
      </c>
      <c r="BH36" s="158">
        <v>0</v>
      </c>
      <c r="BI36" s="158">
        <v>0</v>
      </c>
      <c r="BJ36" s="158">
        <v>0</v>
      </c>
      <c r="BK36" s="158">
        <v>0</v>
      </c>
      <c r="BL36" s="158">
        <v>0</v>
      </c>
      <c r="BM36" s="158">
        <v>0</v>
      </c>
      <c r="BN36" s="158">
        <v>0</v>
      </c>
      <c r="BO36" s="158">
        <v>0</v>
      </c>
      <c r="BP36" s="158">
        <v>0</v>
      </c>
      <c r="BQ36" s="158">
        <v>0</v>
      </c>
      <c r="BR36" s="158">
        <v>0</v>
      </c>
      <c r="BS36" s="158">
        <v>0</v>
      </c>
      <c r="BT36" s="158">
        <v>0</v>
      </c>
      <c r="BU36" s="158">
        <v>0</v>
      </c>
      <c r="BV36" s="158">
        <v>0</v>
      </c>
      <c r="BW36" s="158">
        <v>0</v>
      </c>
      <c r="BX36" s="158">
        <v>0</v>
      </c>
      <c r="BY36" s="158">
        <v>0</v>
      </c>
      <c r="BZ36" s="158">
        <v>0</v>
      </c>
      <c r="CA36" s="158">
        <v>0</v>
      </c>
      <c r="CB36" s="158">
        <v>0</v>
      </c>
      <c r="CC36" s="158">
        <v>0</v>
      </c>
      <c r="CD36" s="158">
        <v>0</v>
      </c>
      <c r="CE36" s="158">
        <v>0</v>
      </c>
      <c r="CF36" s="158">
        <v>0</v>
      </c>
      <c r="CG36" s="159">
        <v>0</v>
      </c>
    </row>
    <row r="37" spans="1:85" ht="27" customHeight="1" x14ac:dyDescent="0.35">
      <c r="A37" s="156"/>
      <c r="B37" s="42" t="s">
        <v>384</v>
      </c>
      <c r="C37" s="157" t="s">
        <v>363</v>
      </c>
      <c r="D37" s="158">
        <v>0</v>
      </c>
      <c r="E37" s="158">
        <v>0</v>
      </c>
      <c r="F37" s="158">
        <v>0</v>
      </c>
      <c r="G37" s="158">
        <v>0</v>
      </c>
      <c r="H37" s="158">
        <v>0</v>
      </c>
      <c r="I37" s="158">
        <v>0</v>
      </c>
      <c r="J37" s="158">
        <v>0</v>
      </c>
      <c r="K37" s="158">
        <v>0</v>
      </c>
      <c r="L37" s="158">
        <v>0</v>
      </c>
      <c r="M37" s="158">
        <v>0</v>
      </c>
      <c r="N37" s="158">
        <v>0</v>
      </c>
      <c r="O37" s="158">
        <v>0</v>
      </c>
      <c r="P37" s="158">
        <v>0</v>
      </c>
      <c r="Q37" s="158">
        <v>0</v>
      </c>
      <c r="R37" s="158">
        <v>0</v>
      </c>
      <c r="S37" s="158">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58">
        <v>0</v>
      </c>
      <c r="AM37" s="158">
        <v>0</v>
      </c>
      <c r="AN37" s="158">
        <v>0</v>
      </c>
      <c r="AO37" s="158">
        <v>0</v>
      </c>
      <c r="AP37" s="158">
        <v>0</v>
      </c>
      <c r="AQ37" s="158">
        <v>0</v>
      </c>
      <c r="AR37" s="158">
        <v>0</v>
      </c>
      <c r="AS37" s="158">
        <v>0</v>
      </c>
      <c r="AT37" s="158">
        <v>0</v>
      </c>
      <c r="AU37" s="158">
        <v>0</v>
      </c>
      <c r="AV37" s="158">
        <v>0</v>
      </c>
      <c r="AW37" s="158">
        <v>0</v>
      </c>
      <c r="AX37" s="158">
        <v>0</v>
      </c>
      <c r="AY37" s="158">
        <v>0</v>
      </c>
      <c r="AZ37" s="158">
        <v>0</v>
      </c>
      <c r="BA37" s="158">
        <v>0</v>
      </c>
      <c r="BB37" s="158">
        <v>0</v>
      </c>
      <c r="BC37" s="158">
        <v>0</v>
      </c>
      <c r="BD37" s="158">
        <v>0</v>
      </c>
      <c r="BE37" s="158">
        <v>0</v>
      </c>
      <c r="BF37" s="158">
        <v>0</v>
      </c>
      <c r="BG37" s="158">
        <v>0</v>
      </c>
      <c r="BH37" s="158">
        <v>0</v>
      </c>
      <c r="BI37" s="158">
        <v>0</v>
      </c>
      <c r="BJ37" s="158">
        <v>0</v>
      </c>
      <c r="BK37" s="158">
        <v>0</v>
      </c>
      <c r="BL37" s="158">
        <v>133.73772460082526</v>
      </c>
      <c r="BM37" s="158">
        <v>155.3748225778979</v>
      </c>
      <c r="BN37" s="158">
        <v>156.69570623737607</v>
      </c>
      <c r="BO37" s="158">
        <v>162.43396318895716</v>
      </c>
      <c r="BP37" s="158">
        <v>151.33013062056861</v>
      </c>
      <c r="BQ37" s="158">
        <v>136.82475509848672</v>
      </c>
      <c r="BR37" s="158">
        <v>20.931269421061632</v>
      </c>
      <c r="BS37" s="158">
        <v>0</v>
      </c>
      <c r="BT37" s="158">
        <v>0</v>
      </c>
      <c r="BU37" s="158">
        <v>0</v>
      </c>
      <c r="BV37" s="158">
        <v>0</v>
      </c>
      <c r="BW37" s="158">
        <v>0</v>
      </c>
      <c r="BX37" s="158">
        <v>0</v>
      </c>
      <c r="BY37" s="158">
        <v>0</v>
      </c>
      <c r="BZ37" s="158">
        <v>0</v>
      </c>
      <c r="CA37" s="158">
        <v>0</v>
      </c>
      <c r="CB37" s="158">
        <v>0</v>
      </c>
      <c r="CC37" s="158">
        <v>0</v>
      </c>
      <c r="CD37" s="158">
        <v>0</v>
      </c>
      <c r="CE37" s="158">
        <v>0</v>
      </c>
      <c r="CF37" s="158">
        <v>0</v>
      </c>
      <c r="CG37" s="159">
        <v>0</v>
      </c>
    </row>
    <row r="38" spans="1:85" x14ac:dyDescent="0.35">
      <c r="A38" s="156"/>
      <c r="B38" s="42" t="s">
        <v>385</v>
      </c>
      <c r="C38" s="157" t="s">
        <v>354</v>
      </c>
      <c r="D38" s="158">
        <v>0</v>
      </c>
      <c r="E38" s="158">
        <v>0</v>
      </c>
      <c r="F38" s="158">
        <v>0</v>
      </c>
      <c r="G38" s="158">
        <v>0</v>
      </c>
      <c r="H38" s="158">
        <v>0</v>
      </c>
      <c r="I38" s="158">
        <v>0</v>
      </c>
      <c r="J38" s="158">
        <v>0</v>
      </c>
      <c r="K38" s="158">
        <v>0</v>
      </c>
      <c r="L38" s="158">
        <v>0</v>
      </c>
      <c r="M38" s="158">
        <v>0</v>
      </c>
      <c r="N38" s="158">
        <v>0</v>
      </c>
      <c r="O38" s="158">
        <v>0</v>
      </c>
      <c r="P38" s="158">
        <v>0</v>
      </c>
      <c r="Q38" s="158">
        <v>0</v>
      </c>
      <c r="R38" s="158">
        <v>0</v>
      </c>
      <c r="S38" s="158">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58">
        <v>0</v>
      </c>
      <c r="AM38" s="158">
        <v>0</v>
      </c>
      <c r="AN38" s="158">
        <v>0</v>
      </c>
      <c r="AO38" s="158">
        <v>0</v>
      </c>
      <c r="AP38" s="158">
        <v>0</v>
      </c>
      <c r="AQ38" s="158">
        <v>0</v>
      </c>
      <c r="AR38" s="158">
        <v>0</v>
      </c>
      <c r="AS38" s="158">
        <v>0</v>
      </c>
      <c r="AT38" s="158">
        <v>0</v>
      </c>
      <c r="AU38" s="158">
        <v>0</v>
      </c>
      <c r="AV38" s="158">
        <v>0</v>
      </c>
      <c r="AW38" s="158">
        <v>0</v>
      </c>
      <c r="AX38" s="158">
        <v>0</v>
      </c>
      <c r="AY38" s="158">
        <v>0</v>
      </c>
      <c r="AZ38" s="158">
        <v>0</v>
      </c>
      <c r="BA38" s="158">
        <v>0</v>
      </c>
      <c r="BB38" s="158">
        <v>0</v>
      </c>
      <c r="BC38" s="158">
        <v>0</v>
      </c>
      <c r="BD38" s="158">
        <v>0</v>
      </c>
      <c r="BE38" s="158">
        <v>9.3300860149616014</v>
      </c>
      <c r="BF38" s="158">
        <v>9.8302981910124423</v>
      </c>
      <c r="BG38" s="158">
        <v>8.4764378351208425</v>
      </c>
      <c r="BH38" s="158">
        <v>30.136178294229314</v>
      </c>
      <c r="BI38" s="158">
        <v>61.179541989752487</v>
      </c>
      <c r="BJ38" s="158">
        <v>62.925274844712447</v>
      </c>
      <c r="BK38" s="158">
        <v>71.584644234200141</v>
      </c>
      <c r="BL38" s="158">
        <v>56.866405813752138</v>
      </c>
      <c r="BM38" s="158">
        <v>70.395801062329198</v>
      </c>
      <c r="BN38" s="158">
        <v>86.560265438767971</v>
      </c>
      <c r="BO38" s="158">
        <v>73.34655387268154</v>
      </c>
      <c r="BP38" s="158">
        <v>78.163061785949154</v>
      </c>
      <c r="BQ38" s="158">
        <v>0.84070758778625954</v>
      </c>
      <c r="BR38" s="158">
        <v>0.27961645403881064</v>
      </c>
      <c r="BS38" s="158">
        <v>0.20089941553998514</v>
      </c>
      <c r="BT38" s="158">
        <v>0</v>
      </c>
      <c r="BU38" s="158">
        <v>0</v>
      </c>
      <c r="BV38" s="158">
        <v>0</v>
      </c>
      <c r="BW38" s="158">
        <v>0</v>
      </c>
      <c r="BX38" s="158">
        <v>0</v>
      </c>
      <c r="BY38" s="158">
        <v>0</v>
      </c>
      <c r="BZ38" s="158">
        <v>0</v>
      </c>
      <c r="CA38" s="158">
        <v>0</v>
      </c>
      <c r="CB38" s="158">
        <v>0</v>
      </c>
      <c r="CC38" s="158">
        <v>0</v>
      </c>
      <c r="CD38" s="158">
        <v>0</v>
      </c>
      <c r="CE38" s="158">
        <v>0</v>
      </c>
      <c r="CF38" s="158">
        <v>0</v>
      </c>
      <c r="CG38" s="159">
        <v>0</v>
      </c>
    </row>
    <row r="39" spans="1:85" x14ac:dyDescent="0.35">
      <c r="A39" s="156"/>
      <c r="B39" s="42" t="s">
        <v>386</v>
      </c>
      <c r="D39" s="158">
        <f t="shared" ref="D39:AI39" si="7">SUM(D40:D41)</f>
        <v>0</v>
      </c>
      <c r="E39" s="158">
        <f t="shared" si="7"/>
        <v>0</v>
      </c>
      <c r="F39" s="158">
        <f t="shared" si="7"/>
        <v>0</v>
      </c>
      <c r="G39" s="158">
        <f t="shared" si="7"/>
        <v>0</v>
      </c>
      <c r="H39" s="158">
        <f t="shared" si="7"/>
        <v>0</v>
      </c>
      <c r="I39" s="158">
        <f t="shared" si="7"/>
        <v>0</v>
      </c>
      <c r="J39" s="158">
        <f t="shared" si="7"/>
        <v>0</v>
      </c>
      <c r="K39" s="158">
        <f t="shared" si="7"/>
        <v>0</v>
      </c>
      <c r="L39" s="158">
        <f t="shared" si="7"/>
        <v>0</v>
      </c>
      <c r="M39" s="158">
        <f t="shared" si="7"/>
        <v>0</v>
      </c>
      <c r="N39" s="158">
        <f t="shared" si="7"/>
        <v>0</v>
      </c>
      <c r="O39" s="158">
        <f t="shared" si="7"/>
        <v>0</v>
      </c>
      <c r="P39" s="158">
        <f t="shared" si="7"/>
        <v>0</v>
      </c>
      <c r="Q39" s="158">
        <f t="shared" si="7"/>
        <v>0</v>
      </c>
      <c r="R39" s="158">
        <f t="shared" si="7"/>
        <v>0</v>
      </c>
      <c r="S39" s="158">
        <f t="shared" si="7"/>
        <v>0</v>
      </c>
      <c r="T39" s="158">
        <f t="shared" si="7"/>
        <v>0</v>
      </c>
      <c r="U39" s="158">
        <f t="shared" si="7"/>
        <v>0</v>
      </c>
      <c r="V39" s="158">
        <f t="shared" si="7"/>
        <v>0</v>
      </c>
      <c r="W39" s="158">
        <f t="shared" si="7"/>
        <v>0</v>
      </c>
      <c r="X39" s="158">
        <f t="shared" si="7"/>
        <v>0</v>
      </c>
      <c r="Y39" s="158">
        <f t="shared" si="7"/>
        <v>0</v>
      </c>
      <c r="Z39" s="158">
        <f t="shared" si="7"/>
        <v>0</v>
      </c>
      <c r="AA39" s="158">
        <f t="shared" si="7"/>
        <v>0</v>
      </c>
      <c r="AB39" s="158">
        <f t="shared" si="7"/>
        <v>0</v>
      </c>
      <c r="AC39" s="158">
        <f t="shared" si="7"/>
        <v>0</v>
      </c>
      <c r="AD39" s="158">
        <f t="shared" si="7"/>
        <v>0</v>
      </c>
      <c r="AE39" s="158">
        <f t="shared" si="7"/>
        <v>0</v>
      </c>
      <c r="AF39" s="158">
        <f t="shared" si="7"/>
        <v>0</v>
      </c>
      <c r="AG39" s="158">
        <f t="shared" si="7"/>
        <v>0</v>
      </c>
      <c r="AH39" s="158">
        <f t="shared" si="7"/>
        <v>0</v>
      </c>
      <c r="AI39" s="158">
        <f t="shared" si="7"/>
        <v>0</v>
      </c>
      <c r="AJ39" s="158">
        <f t="shared" ref="AJ39:BO39" si="8">SUM(AJ40:AJ41)</f>
        <v>0</v>
      </c>
      <c r="AK39" s="158">
        <f t="shared" si="8"/>
        <v>0</v>
      </c>
      <c r="AL39" s="158">
        <f t="shared" si="8"/>
        <v>0</v>
      </c>
      <c r="AM39" s="158">
        <f t="shared" si="8"/>
        <v>0</v>
      </c>
      <c r="AN39" s="158">
        <f t="shared" si="8"/>
        <v>0</v>
      </c>
      <c r="AO39" s="158">
        <f t="shared" si="8"/>
        <v>0</v>
      </c>
      <c r="AP39" s="158">
        <f t="shared" si="8"/>
        <v>0</v>
      </c>
      <c r="AQ39" s="158">
        <f t="shared" si="8"/>
        <v>0</v>
      </c>
      <c r="AR39" s="158">
        <f t="shared" si="8"/>
        <v>0</v>
      </c>
      <c r="AS39" s="158">
        <f t="shared" si="8"/>
        <v>0</v>
      </c>
      <c r="AT39" s="158">
        <f t="shared" si="8"/>
        <v>0</v>
      </c>
      <c r="AU39" s="158">
        <f t="shared" si="8"/>
        <v>0</v>
      </c>
      <c r="AV39" s="158">
        <f t="shared" si="8"/>
        <v>0</v>
      </c>
      <c r="AW39" s="158">
        <f t="shared" si="8"/>
        <v>0</v>
      </c>
      <c r="AX39" s="158">
        <f t="shared" si="8"/>
        <v>0</v>
      </c>
      <c r="AY39" s="158">
        <f t="shared" si="8"/>
        <v>0</v>
      </c>
      <c r="AZ39" s="158">
        <f t="shared" si="8"/>
        <v>4056.5603240596793</v>
      </c>
      <c r="BA39" s="158">
        <f t="shared" si="8"/>
        <v>7292.7718857290674</v>
      </c>
      <c r="BB39" s="158">
        <f t="shared" si="8"/>
        <v>6573.0915654709006</v>
      </c>
      <c r="BC39" s="158">
        <f t="shared" si="8"/>
        <v>5935.6547581626437</v>
      </c>
      <c r="BD39" s="158">
        <f t="shared" si="8"/>
        <v>5204.4870245201573</v>
      </c>
      <c r="BE39" s="158">
        <f t="shared" si="8"/>
        <v>4624.3486072306077</v>
      </c>
      <c r="BF39" s="158">
        <f t="shared" si="8"/>
        <v>4555.1547725570108</v>
      </c>
      <c r="BG39" s="158">
        <f t="shared" si="8"/>
        <v>4344.1705662704217</v>
      </c>
      <c r="BH39" s="158">
        <f t="shared" si="8"/>
        <v>3633.2891842820632</v>
      </c>
      <c r="BI39" s="158">
        <f t="shared" si="8"/>
        <v>3707.9214259962728</v>
      </c>
      <c r="BJ39" s="158">
        <f t="shared" si="8"/>
        <v>3811.6896537253301</v>
      </c>
      <c r="BK39" s="158">
        <f t="shared" si="8"/>
        <v>3418.9737009041214</v>
      </c>
      <c r="BL39" s="158">
        <f t="shared" si="8"/>
        <v>4205.4684987713281</v>
      </c>
      <c r="BM39" s="158">
        <f t="shared" si="8"/>
        <v>6803.6511460292604</v>
      </c>
      <c r="BN39" s="158">
        <f t="shared" si="8"/>
        <v>6377.1283065158932</v>
      </c>
      <c r="BO39" s="158">
        <f t="shared" si="8"/>
        <v>6911.3937615606428</v>
      </c>
      <c r="BP39" s="158">
        <f t="shared" ref="BP39:CG39" si="9">SUM(BP40:BP41)</f>
        <v>7110.4713111198644</v>
      </c>
      <c r="BQ39" s="158">
        <f t="shared" si="9"/>
        <v>5854.5245433176442</v>
      </c>
      <c r="BR39" s="158">
        <f t="shared" si="9"/>
        <v>4086.5883668161605</v>
      </c>
      <c r="BS39" s="158">
        <f t="shared" si="9"/>
        <v>3062.6022934105931</v>
      </c>
      <c r="BT39" s="158">
        <f t="shared" si="9"/>
        <v>2427.8998604461785</v>
      </c>
      <c r="BU39" s="158">
        <f t="shared" si="9"/>
        <v>2124.5705381979637</v>
      </c>
      <c r="BV39" s="158">
        <f t="shared" si="9"/>
        <v>1621.1693163479504</v>
      </c>
      <c r="BW39" s="158">
        <f t="shared" si="9"/>
        <v>870.2794261212033</v>
      </c>
      <c r="BX39" s="158">
        <f t="shared" si="9"/>
        <v>1210.7319643171534</v>
      </c>
      <c r="BY39" s="158">
        <f t="shared" si="9"/>
        <v>570.52954787959061</v>
      </c>
      <c r="BZ39" s="158">
        <f t="shared" si="9"/>
        <v>362.37439240259789</v>
      </c>
      <c r="CA39" s="158">
        <f t="shared" si="9"/>
        <v>320.73301541656645</v>
      </c>
      <c r="CB39" s="158">
        <f t="shared" si="9"/>
        <v>307.82304695879873</v>
      </c>
      <c r="CC39" s="158">
        <f t="shared" si="9"/>
        <v>215.25942081065162</v>
      </c>
      <c r="CD39" s="158">
        <f t="shared" si="9"/>
        <v>214.90734923582502</v>
      </c>
      <c r="CE39" s="158">
        <f t="shared" si="9"/>
        <v>214.39093839494709</v>
      </c>
      <c r="CF39" s="158">
        <f t="shared" si="9"/>
        <v>217.02527681794137</v>
      </c>
      <c r="CG39" s="159">
        <f t="shared" si="9"/>
        <v>220.0309944329083</v>
      </c>
    </row>
    <row r="40" spans="1:85" x14ac:dyDescent="0.35">
      <c r="A40" s="156"/>
      <c r="B40" s="62" t="s">
        <v>360</v>
      </c>
      <c r="C40" s="157" t="s">
        <v>357</v>
      </c>
      <c r="D40" s="158">
        <v>0</v>
      </c>
      <c r="E40" s="158">
        <v>0</v>
      </c>
      <c r="F40" s="158">
        <v>0</v>
      </c>
      <c r="G40" s="158">
        <v>0</v>
      </c>
      <c r="H40" s="158">
        <v>0</v>
      </c>
      <c r="I40" s="158">
        <v>0</v>
      </c>
      <c r="J40" s="158">
        <v>0</v>
      </c>
      <c r="K40" s="158">
        <v>0</v>
      </c>
      <c r="L40" s="158">
        <v>0</v>
      </c>
      <c r="M40" s="158">
        <v>0</v>
      </c>
      <c r="N40" s="158">
        <v>0</v>
      </c>
      <c r="O40" s="158">
        <v>0</v>
      </c>
      <c r="P40" s="158">
        <v>0</v>
      </c>
      <c r="Q40" s="158">
        <v>0</v>
      </c>
      <c r="R40" s="158">
        <v>0</v>
      </c>
      <c r="S40" s="158">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58">
        <v>0</v>
      </c>
      <c r="AM40" s="158">
        <v>0</v>
      </c>
      <c r="AN40" s="158">
        <v>0</v>
      </c>
      <c r="AO40" s="158">
        <v>0</v>
      </c>
      <c r="AP40" s="158">
        <v>0</v>
      </c>
      <c r="AQ40" s="158">
        <v>0</v>
      </c>
      <c r="AR40" s="158">
        <v>0</v>
      </c>
      <c r="AS40" s="158">
        <v>0</v>
      </c>
      <c r="AT40" s="158">
        <v>0</v>
      </c>
      <c r="AU40" s="158">
        <v>0</v>
      </c>
      <c r="AV40" s="158">
        <v>0</v>
      </c>
      <c r="AW40" s="158">
        <v>0</v>
      </c>
      <c r="AX40" s="158">
        <v>0</v>
      </c>
      <c r="AY40" s="158">
        <v>0</v>
      </c>
      <c r="AZ40" s="158">
        <v>623.12929513064319</v>
      </c>
      <c r="BA40" s="158">
        <v>889.7278126729226</v>
      </c>
      <c r="BB40" s="158">
        <v>876.19961485580177</v>
      </c>
      <c r="BC40" s="158">
        <v>837.02191322658098</v>
      </c>
      <c r="BD40" s="158">
        <v>807.07450977280791</v>
      </c>
      <c r="BE40" s="158">
        <v>833.73006404454634</v>
      </c>
      <c r="BF40" s="158">
        <v>900.31111590401429</v>
      </c>
      <c r="BG40" s="158">
        <v>860.97687605486146</v>
      </c>
      <c r="BH40" s="158">
        <v>733.80976095211827</v>
      </c>
      <c r="BI40" s="158">
        <v>780.09263011852761</v>
      </c>
      <c r="BJ40" s="158">
        <v>746.66153727106291</v>
      </c>
      <c r="BK40" s="158">
        <v>646.77958474773743</v>
      </c>
      <c r="BL40" s="158">
        <v>1071.2302445162657</v>
      </c>
      <c r="BM40" s="158">
        <v>1581.3521738256072</v>
      </c>
      <c r="BN40" s="158">
        <v>1142.0854678702976</v>
      </c>
      <c r="BO40" s="158">
        <v>1050.4073704473608</v>
      </c>
      <c r="BP40" s="158">
        <v>910.96574490059197</v>
      </c>
      <c r="BQ40" s="158">
        <v>710.83713596999496</v>
      </c>
      <c r="BR40" s="158">
        <v>492.2649538959173</v>
      </c>
      <c r="BS40" s="158">
        <v>410.23971430782791</v>
      </c>
      <c r="BT40" s="158">
        <v>342.10880629408905</v>
      </c>
      <c r="BU40" s="158">
        <v>285.82562224608279</v>
      </c>
      <c r="BV40" s="158">
        <v>193.33010490380832</v>
      </c>
      <c r="BW40" s="158">
        <v>135.05371663865262</v>
      </c>
      <c r="BX40" s="158">
        <v>706.92299663175447</v>
      </c>
      <c r="BY40" s="158">
        <v>221.29453419358961</v>
      </c>
      <c r="BZ40" s="158">
        <v>117.7339130141047</v>
      </c>
      <c r="CA40" s="158">
        <v>172.57946955164846</v>
      </c>
      <c r="CB40" s="158">
        <v>219.89271335426994</v>
      </c>
      <c r="CC40" s="158">
        <v>215.4447842366103</v>
      </c>
      <c r="CD40" s="158">
        <v>215.09271791683383</v>
      </c>
      <c r="CE40" s="158">
        <v>214.57695830892251</v>
      </c>
      <c r="CF40" s="158">
        <v>217.21191320233299</v>
      </c>
      <c r="CG40" s="159">
        <v>220.21823358513768</v>
      </c>
    </row>
    <row r="41" spans="1:85" x14ac:dyDescent="0.35">
      <c r="A41" s="156"/>
      <c r="B41" s="62" t="s">
        <v>371</v>
      </c>
      <c r="C41" s="157" t="s">
        <v>363</v>
      </c>
      <c r="D41" s="158">
        <v>0</v>
      </c>
      <c r="E41" s="158">
        <v>0</v>
      </c>
      <c r="F41" s="158">
        <v>0</v>
      </c>
      <c r="G41" s="158">
        <v>0</v>
      </c>
      <c r="H41" s="158">
        <v>0</v>
      </c>
      <c r="I41" s="158">
        <v>0</v>
      </c>
      <c r="J41" s="158">
        <v>0</v>
      </c>
      <c r="K41" s="158">
        <v>0</v>
      </c>
      <c r="L41" s="158">
        <v>0</v>
      </c>
      <c r="M41" s="158">
        <v>0</v>
      </c>
      <c r="N41" s="158">
        <v>0</v>
      </c>
      <c r="O41" s="158">
        <v>0</v>
      </c>
      <c r="P41" s="158">
        <v>0</v>
      </c>
      <c r="Q41" s="158">
        <v>0</v>
      </c>
      <c r="R41" s="158">
        <v>0</v>
      </c>
      <c r="S41" s="158">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58">
        <v>0</v>
      </c>
      <c r="AM41" s="158">
        <v>0</v>
      </c>
      <c r="AN41" s="158">
        <v>0</v>
      </c>
      <c r="AO41" s="158">
        <v>0</v>
      </c>
      <c r="AP41" s="158">
        <v>0</v>
      </c>
      <c r="AQ41" s="158">
        <v>0</v>
      </c>
      <c r="AR41" s="158">
        <v>0</v>
      </c>
      <c r="AS41" s="158">
        <v>0</v>
      </c>
      <c r="AT41" s="158">
        <v>0</v>
      </c>
      <c r="AU41" s="158">
        <v>0</v>
      </c>
      <c r="AV41" s="158">
        <v>0</v>
      </c>
      <c r="AW41" s="158">
        <v>0</v>
      </c>
      <c r="AX41" s="158">
        <v>0</v>
      </c>
      <c r="AY41" s="158">
        <v>0</v>
      </c>
      <c r="AZ41" s="158">
        <v>3433.4310289290361</v>
      </c>
      <c r="BA41" s="158">
        <v>6403.044073056145</v>
      </c>
      <c r="BB41" s="158">
        <v>5696.8919506150987</v>
      </c>
      <c r="BC41" s="158">
        <v>5098.6328449360626</v>
      </c>
      <c r="BD41" s="158">
        <v>4397.4125147473496</v>
      </c>
      <c r="BE41" s="158">
        <v>3790.6185431860617</v>
      </c>
      <c r="BF41" s="158">
        <v>3654.8436566529967</v>
      </c>
      <c r="BG41" s="158">
        <v>3483.1936902155603</v>
      </c>
      <c r="BH41" s="158">
        <v>2899.4794233299449</v>
      </c>
      <c r="BI41" s="158">
        <v>2927.8287958777451</v>
      </c>
      <c r="BJ41" s="158">
        <v>3065.0281164542671</v>
      </c>
      <c r="BK41" s="158">
        <v>2772.1941161563841</v>
      </c>
      <c r="BL41" s="158">
        <v>3134.2382542550622</v>
      </c>
      <c r="BM41" s="158">
        <v>5222.2989722036536</v>
      </c>
      <c r="BN41" s="158">
        <v>5235.042838645596</v>
      </c>
      <c r="BO41" s="158">
        <v>5860.9863911132816</v>
      </c>
      <c r="BP41" s="158">
        <v>6199.5055662192726</v>
      </c>
      <c r="BQ41" s="158">
        <v>5143.6874073476492</v>
      </c>
      <c r="BR41" s="158">
        <v>3594.3234129202433</v>
      </c>
      <c r="BS41" s="158">
        <v>2652.3625791027653</v>
      </c>
      <c r="BT41" s="158">
        <v>2085.7910541520896</v>
      </c>
      <c r="BU41" s="158">
        <v>1838.7449159518808</v>
      </c>
      <c r="BV41" s="158">
        <v>1427.8392114441419</v>
      </c>
      <c r="BW41" s="158">
        <v>735.22570948255066</v>
      </c>
      <c r="BX41" s="158">
        <v>503.80896768539895</v>
      </c>
      <c r="BY41" s="158">
        <v>349.23501368600103</v>
      </c>
      <c r="BZ41" s="158">
        <v>244.64047938849322</v>
      </c>
      <c r="CA41" s="158">
        <v>148.15354586491802</v>
      </c>
      <c r="CB41" s="158">
        <v>87.930333604528755</v>
      </c>
      <c r="CC41" s="158">
        <v>-0.18536342595867081</v>
      </c>
      <c r="CD41" s="158">
        <v>-0.18536868100882475</v>
      </c>
      <c r="CE41" s="158">
        <v>-0.18601991397541498</v>
      </c>
      <c r="CF41" s="158">
        <v>-0.18663638439162225</v>
      </c>
      <c r="CG41" s="159">
        <v>-0.18723915222936913</v>
      </c>
    </row>
    <row r="42" spans="1:85" ht="25.5" customHeight="1" x14ac:dyDescent="0.35">
      <c r="A42" s="156"/>
      <c r="B42" s="42" t="s">
        <v>387</v>
      </c>
      <c r="C42" s="157" t="s">
        <v>357</v>
      </c>
      <c r="D42" s="158">
        <v>0</v>
      </c>
      <c r="E42" s="158">
        <v>0</v>
      </c>
      <c r="F42" s="158">
        <v>0</v>
      </c>
      <c r="G42" s="158">
        <v>0</v>
      </c>
      <c r="H42" s="158">
        <v>0</v>
      </c>
      <c r="I42" s="158">
        <v>0</v>
      </c>
      <c r="J42" s="158">
        <v>0</v>
      </c>
      <c r="K42" s="158">
        <v>0</v>
      </c>
      <c r="L42" s="158">
        <v>0</v>
      </c>
      <c r="M42" s="158">
        <v>0</v>
      </c>
      <c r="N42" s="158">
        <v>0</v>
      </c>
      <c r="O42" s="158">
        <v>0</v>
      </c>
      <c r="P42" s="158">
        <v>0</v>
      </c>
      <c r="Q42" s="158">
        <v>0</v>
      </c>
      <c r="R42" s="158">
        <v>0</v>
      </c>
      <c r="S42" s="158">
        <v>0</v>
      </c>
      <c r="T42" s="158">
        <v>0</v>
      </c>
      <c r="U42" s="158">
        <v>0</v>
      </c>
      <c r="V42" s="158">
        <v>0</v>
      </c>
      <c r="W42" s="158">
        <v>0</v>
      </c>
      <c r="X42" s="158">
        <v>0</v>
      </c>
      <c r="Y42" s="158">
        <v>0</v>
      </c>
      <c r="Z42" s="158">
        <v>664.15599900720849</v>
      </c>
      <c r="AA42" s="158">
        <v>648.33172123532609</v>
      </c>
      <c r="AB42" s="158">
        <v>597.52580986849216</v>
      </c>
      <c r="AC42" s="158">
        <v>549.25539072757601</v>
      </c>
      <c r="AD42" s="158">
        <v>510.802818095855</v>
      </c>
      <c r="AE42" s="158">
        <v>480.30424244931112</v>
      </c>
      <c r="AF42" s="158">
        <v>620.74977559283616</v>
      </c>
      <c r="AG42" s="158">
        <v>619.86450791614766</v>
      </c>
      <c r="AH42" s="158">
        <v>635.86372976685766</v>
      </c>
      <c r="AI42" s="158">
        <v>647.68512990419379</v>
      </c>
      <c r="AJ42" s="158">
        <v>648.29616285656175</v>
      </c>
      <c r="AK42" s="158">
        <v>621.92921590431615</v>
      </c>
      <c r="AL42" s="158">
        <v>557.22682846622411</v>
      </c>
      <c r="AM42" s="158">
        <v>493.41573264145757</v>
      </c>
      <c r="AN42" s="158">
        <v>532.30422451781101</v>
      </c>
      <c r="AO42" s="158">
        <v>514.23284389111188</v>
      </c>
      <c r="AP42" s="158">
        <v>507.19037693809526</v>
      </c>
      <c r="AQ42" s="158">
        <v>144.50555632103371</v>
      </c>
      <c r="AR42" s="158">
        <v>71.636912065796707</v>
      </c>
      <c r="AS42" s="158">
        <v>74.770384472931511</v>
      </c>
      <c r="AT42" s="158">
        <v>76.61588793824275</v>
      </c>
      <c r="AU42" s="158">
        <v>66.432511604588527</v>
      </c>
      <c r="AV42" s="158">
        <v>65.795903497996662</v>
      </c>
      <c r="AW42" s="158">
        <v>67.018265975924535</v>
      </c>
      <c r="AX42" s="158">
        <v>53.940390643142962</v>
      </c>
      <c r="AY42" s="158">
        <v>55.299190030113067</v>
      </c>
      <c r="AZ42" s="158">
        <v>61.290699902467907</v>
      </c>
      <c r="BA42" s="158">
        <v>66.986947092726282</v>
      </c>
      <c r="BB42" s="158">
        <v>70.695469131591338</v>
      </c>
      <c r="BC42" s="158">
        <v>69.781761921303485</v>
      </c>
      <c r="BD42" s="158">
        <v>80.739231678140399</v>
      </c>
      <c r="BE42" s="158">
        <v>99.024046190705207</v>
      </c>
      <c r="BF42" s="158">
        <v>119.31738572918206</v>
      </c>
      <c r="BG42" s="158">
        <v>216.63209354473307</v>
      </c>
      <c r="BH42" s="158">
        <v>246.83318251218228</v>
      </c>
      <c r="BI42" s="158">
        <v>262.50819139089799</v>
      </c>
      <c r="BJ42" s="158">
        <v>274.0108815313954</v>
      </c>
      <c r="BK42" s="158">
        <v>376.27459408175559</v>
      </c>
      <c r="BL42" s="158">
        <v>472.38417736990255</v>
      </c>
      <c r="BM42" s="158">
        <v>500.42022772604844</v>
      </c>
      <c r="BN42" s="158">
        <v>489.32327651080959</v>
      </c>
      <c r="BO42" s="158">
        <v>512.03388553385378</v>
      </c>
      <c r="BP42" s="158">
        <v>544.33939289542059</v>
      </c>
      <c r="BQ42" s="158">
        <v>539.8218668520218</v>
      </c>
      <c r="BR42" s="158">
        <v>555.38996885305846</v>
      </c>
      <c r="BS42" s="158">
        <v>583.71189966925397</v>
      </c>
      <c r="BT42" s="158">
        <v>565.01624092632642</v>
      </c>
      <c r="BU42" s="158">
        <v>544.75019935658634</v>
      </c>
      <c r="BV42" s="158">
        <v>533.79070105245535</v>
      </c>
      <c r="BW42" s="158">
        <v>511.29019776107145</v>
      </c>
      <c r="BX42" s="158">
        <v>444.08047772045342</v>
      </c>
      <c r="BY42" s="158">
        <v>421.83852611274199</v>
      </c>
      <c r="BZ42" s="158">
        <v>423.33428293550799</v>
      </c>
      <c r="CA42" s="158">
        <v>421.98571130583599</v>
      </c>
      <c r="CB42" s="158">
        <v>409.74295831516156</v>
      </c>
      <c r="CC42" s="158">
        <v>416.25186958244979</v>
      </c>
      <c r="CD42" s="158">
        <v>425.58641162705555</v>
      </c>
      <c r="CE42" s="158">
        <v>439.31933379358117</v>
      </c>
      <c r="CF42" s="158">
        <v>444.65693791775209</v>
      </c>
      <c r="CG42" s="159">
        <v>452.33455065053226</v>
      </c>
    </row>
    <row r="43" spans="1:85" x14ac:dyDescent="0.35">
      <c r="A43" s="156"/>
      <c r="B43" s="42" t="s">
        <v>388</v>
      </c>
      <c r="C43" s="157" t="s">
        <v>357</v>
      </c>
      <c r="D43" s="158">
        <v>0</v>
      </c>
      <c r="E43" s="158">
        <v>0</v>
      </c>
      <c r="F43" s="158">
        <v>0</v>
      </c>
      <c r="G43" s="158">
        <v>0</v>
      </c>
      <c r="H43" s="158">
        <v>0</v>
      </c>
      <c r="I43" s="158">
        <v>0</v>
      </c>
      <c r="J43" s="158">
        <v>0</v>
      </c>
      <c r="K43" s="158">
        <v>0</v>
      </c>
      <c r="L43" s="158">
        <v>0</v>
      </c>
      <c r="M43" s="158">
        <v>0</v>
      </c>
      <c r="N43" s="158">
        <v>0</v>
      </c>
      <c r="O43" s="158">
        <v>0</v>
      </c>
      <c r="P43" s="158">
        <v>0</v>
      </c>
      <c r="Q43" s="158">
        <v>0</v>
      </c>
      <c r="R43" s="158">
        <v>0</v>
      </c>
      <c r="S43" s="158">
        <v>0</v>
      </c>
      <c r="T43" s="158">
        <v>0</v>
      </c>
      <c r="U43" s="158">
        <v>0</v>
      </c>
      <c r="V43" s="158">
        <v>0</v>
      </c>
      <c r="W43" s="158">
        <v>0</v>
      </c>
      <c r="X43" s="158">
        <v>0</v>
      </c>
      <c r="Y43" s="158">
        <v>0</v>
      </c>
      <c r="Z43" s="158">
        <v>0</v>
      </c>
      <c r="AA43" s="158">
        <v>0</v>
      </c>
      <c r="AB43" s="158">
        <v>0</v>
      </c>
      <c r="AC43" s="158">
        <v>0</v>
      </c>
      <c r="AD43" s="158">
        <v>0</v>
      </c>
      <c r="AE43" s="158">
        <v>0</v>
      </c>
      <c r="AF43" s="158">
        <v>0</v>
      </c>
      <c r="AG43" s="158">
        <v>0</v>
      </c>
      <c r="AH43" s="158">
        <v>96.893520726378313</v>
      </c>
      <c r="AI43" s="158">
        <v>82.903696627736807</v>
      </c>
      <c r="AJ43" s="158">
        <v>69.61569534030194</v>
      </c>
      <c r="AK43" s="158">
        <v>62.980173762462393</v>
      </c>
      <c r="AL43" s="158">
        <v>58.655455628023589</v>
      </c>
      <c r="AM43" s="158">
        <v>59.48984010570765</v>
      </c>
      <c r="AN43" s="158">
        <v>59.512273548575145</v>
      </c>
      <c r="AO43" s="158">
        <v>53.304624061883544</v>
      </c>
      <c r="AP43" s="158">
        <v>42.18876979052169</v>
      </c>
      <c r="AQ43" s="158">
        <v>1.2358690624547477</v>
      </c>
      <c r="AR43" s="158">
        <v>0</v>
      </c>
      <c r="AS43" s="158">
        <v>0</v>
      </c>
      <c r="AT43" s="158">
        <v>0</v>
      </c>
      <c r="AU43" s="158">
        <v>0</v>
      </c>
      <c r="AV43" s="158">
        <v>0</v>
      </c>
      <c r="AW43" s="158">
        <v>0</v>
      </c>
      <c r="AX43" s="158">
        <v>0</v>
      </c>
      <c r="AY43" s="158">
        <v>0</v>
      </c>
      <c r="AZ43" s="158">
        <v>0</v>
      </c>
      <c r="BA43" s="158">
        <v>0</v>
      </c>
      <c r="BB43" s="158">
        <v>0</v>
      </c>
      <c r="BC43" s="158">
        <v>0</v>
      </c>
      <c r="BD43" s="158">
        <v>0</v>
      </c>
      <c r="BE43" s="158">
        <v>0</v>
      </c>
      <c r="BF43" s="158">
        <v>0</v>
      </c>
      <c r="BG43" s="158">
        <v>0</v>
      </c>
      <c r="BH43" s="158">
        <v>0</v>
      </c>
      <c r="BI43" s="158">
        <v>0</v>
      </c>
      <c r="BJ43" s="158">
        <v>0</v>
      </c>
      <c r="BK43" s="158">
        <v>0</v>
      </c>
      <c r="BL43" s="158">
        <v>0</v>
      </c>
      <c r="BM43" s="158">
        <v>0</v>
      </c>
      <c r="BN43" s="158">
        <v>0</v>
      </c>
      <c r="BO43" s="158">
        <v>0</v>
      </c>
      <c r="BP43" s="158">
        <v>0</v>
      </c>
      <c r="BQ43" s="158">
        <v>0</v>
      </c>
      <c r="BR43" s="158">
        <v>0</v>
      </c>
      <c r="BS43" s="158">
        <v>0</v>
      </c>
      <c r="BT43" s="158">
        <v>0</v>
      </c>
      <c r="BU43" s="158">
        <v>0</v>
      </c>
      <c r="BV43" s="158">
        <v>0</v>
      </c>
      <c r="BW43" s="158">
        <v>0</v>
      </c>
      <c r="BX43" s="158">
        <v>0</v>
      </c>
      <c r="BY43" s="158">
        <v>0</v>
      </c>
      <c r="BZ43" s="158">
        <v>0</v>
      </c>
      <c r="CA43" s="158">
        <v>0</v>
      </c>
      <c r="CB43" s="158">
        <v>0</v>
      </c>
      <c r="CC43" s="158">
        <v>0</v>
      </c>
      <c r="CD43" s="158">
        <v>0</v>
      </c>
      <c r="CE43" s="158">
        <v>0</v>
      </c>
      <c r="CF43" s="158">
        <v>0</v>
      </c>
      <c r="CG43" s="159">
        <v>0</v>
      </c>
    </row>
    <row r="44" spans="1:85" x14ac:dyDescent="0.35">
      <c r="A44" s="156"/>
      <c r="B44" s="42" t="s">
        <v>389</v>
      </c>
      <c r="C44" s="157" t="s">
        <v>354</v>
      </c>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v>8.1125141010282196</v>
      </c>
      <c r="BM44" s="158">
        <v>10.22694306635241</v>
      </c>
      <c r="BN44" s="158">
        <v>13.183691083557356</v>
      </c>
      <c r="BO44" s="158">
        <v>13.326004737782801</v>
      </c>
      <c r="BP44" s="158">
        <v>12.93897489071783</v>
      </c>
      <c r="BQ44" s="158">
        <v>12.438834739247943</v>
      </c>
      <c r="BR44" s="158">
        <v>50.041287467155271</v>
      </c>
      <c r="BS44" s="158">
        <v>57.974609051238403</v>
      </c>
      <c r="BT44" s="158">
        <v>53.439678220506742</v>
      </c>
      <c r="BU44" s="158">
        <v>61.97794139135187</v>
      </c>
      <c r="BV44" s="158">
        <v>51.217040068033619</v>
      </c>
      <c r="BW44" s="158">
        <v>53.510142582852872</v>
      </c>
      <c r="BX44" s="158">
        <v>48.472381033878541</v>
      </c>
      <c r="BY44" s="158">
        <v>48.815070212554076</v>
      </c>
      <c r="BZ44" s="158">
        <v>45.99119995605129</v>
      </c>
      <c r="CA44" s="158">
        <v>43.91782982621141</v>
      </c>
      <c r="CB44" s="158">
        <v>46.66154855111364</v>
      </c>
      <c r="CC44" s="158">
        <v>43.851938193672922</v>
      </c>
      <c r="CD44" s="158">
        <v>42.890164245882865</v>
      </c>
      <c r="CE44" s="158">
        <v>41.873633436204145</v>
      </c>
      <c r="CF44" s="158">
        <v>40.837598064328844</v>
      </c>
      <c r="CG44" s="159">
        <v>40.028877160193623</v>
      </c>
    </row>
    <row r="45" spans="1:85" x14ac:dyDescent="0.35">
      <c r="A45" s="156"/>
      <c r="B45" s="42" t="s">
        <v>390</v>
      </c>
      <c r="C45" s="157" t="s">
        <v>354</v>
      </c>
      <c r="D45" s="158">
        <v>0</v>
      </c>
      <c r="E45" s="158">
        <v>0</v>
      </c>
      <c r="F45" s="158">
        <v>0</v>
      </c>
      <c r="G45" s="158">
        <v>0</v>
      </c>
      <c r="H45" s="158">
        <v>0</v>
      </c>
      <c r="I45" s="158">
        <v>0</v>
      </c>
      <c r="J45" s="158">
        <v>0</v>
      </c>
      <c r="K45" s="158">
        <v>0</v>
      </c>
      <c r="L45" s="158">
        <v>0</v>
      </c>
      <c r="M45" s="158">
        <v>0</v>
      </c>
      <c r="N45" s="158">
        <v>0</v>
      </c>
      <c r="O45" s="158">
        <v>0</v>
      </c>
      <c r="P45" s="158">
        <v>0</v>
      </c>
      <c r="Q45" s="158">
        <v>0</v>
      </c>
      <c r="R45" s="158">
        <v>0</v>
      </c>
      <c r="S45" s="158">
        <v>0</v>
      </c>
      <c r="T45" s="158">
        <v>0</v>
      </c>
      <c r="U45" s="158">
        <v>0</v>
      </c>
      <c r="V45" s="158">
        <v>0</v>
      </c>
      <c r="W45" s="158">
        <v>0</v>
      </c>
      <c r="X45" s="158">
        <v>0</v>
      </c>
      <c r="Y45" s="158">
        <v>0</v>
      </c>
      <c r="Z45" s="158">
        <v>0</v>
      </c>
      <c r="AA45" s="158">
        <v>0</v>
      </c>
      <c r="AB45" s="158">
        <v>0</v>
      </c>
      <c r="AC45" s="158">
        <v>0</v>
      </c>
      <c r="AD45" s="158">
        <v>0</v>
      </c>
      <c r="AE45" s="158">
        <v>1.7465608816338587</v>
      </c>
      <c r="AF45" s="158">
        <v>62.841335306929082</v>
      </c>
      <c r="AG45" s="158">
        <v>133.40562235586657</v>
      </c>
      <c r="AH45" s="158">
        <v>284.62471713373628</v>
      </c>
      <c r="AI45" s="158">
        <v>409.33700209945044</v>
      </c>
      <c r="AJ45" s="158">
        <v>543.87261984610882</v>
      </c>
      <c r="AK45" s="158">
        <v>680.97312880662457</v>
      </c>
      <c r="AL45" s="158">
        <v>865.16797051334788</v>
      </c>
      <c r="AM45" s="158">
        <v>1063.8183171844191</v>
      </c>
      <c r="AN45" s="158">
        <v>1177.0205212940418</v>
      </c>
      <c r="AO45" s="158">
        <v>1323.2089031832268</v>
      </c>
      <c r="AP45" s="158">
        <v>1548.9305480234391</v>
      </c>
      <c r="AQ45" s="158">
        <v>1697.8164151034439</v>
      </c>
      <c r="AR45" s="158">
        <v>1800.4939409942369</v>
      </c>
      <c r="AS45" s="158">
        <v>1898.3053245417639</v>
      </c>
      <c r="AT45" s="158">
        <v>2010.1469166361626</v>
      </c>
      <c r="AU45" s="158">
        <v>2279.1904157428594</v>
      </c>
      <c r="AV45" s="158">
        <v>142.66640637206885</v>
      </c>
      <c r="AW45" s="158">
        <v>0</v>
      </c>
      <c r="AX45" s="158">
        <v>0</v>
      </c>
      <c r="AY45" s="158">
        <v>0</v>
      </c>
      <c r="AZ45" s="158">
        <v>0</v>
      </c>
      <c r="BA45" s="158">
        <v>0</v>
      </c>
      <c r="BB45" s="158">
        <v>0</v>
      </c>
      <c r="BC45" s="158">
        <v>0</v>
      </c>
      <c r="BD45" s="158">
        <v>0</v>
      </c>
      <c r="BE45" s="158">
        <v>0</v>
      </c>
      <c r="BF45" s="158">
        <v>0</v>
      </c>
      <c r="BG45" s="158">
        <v>0</v>
      </c>
      <c r="BH45" s="158">
        <v>0</v>
      </c>
      <c r="BI45" s="158">
        <v>0</v>
      </c>
      <c r="BJ45" s="158">
        <v>0</v>
      </c>
      <c r="BK45" s="158">
        <v>0</v>
      </c>
      <c r="BL45" s="158">
        <v>0</v>
      </c>
      <c r="BM45" s="158">
        <v>0</v>
      </c>
      <c r="BN45" s="158">
        <v>0</v>
      </c>
      <c r="BO45" s="158">
        <v>0</v>
      </c>
      <c r="BP45" s="158">
        <v>0</v>
      </c>
      <c r="BQ45" s="158">
        <v>0</v>
      </c>
      <c r="BR45" s="158">
        <v>0</v>
      </c>
      <c r="BS45" s="158">
        <v>0</v>
      </c>
      <c r="BT45" s="158">
        <v>0</v>
      </c>
      <c r="BU45" s="158">
        <v>0</v>
      </c>
      <c r="BV45" s="158">
        <v>0</v>
      </c>
      <c r="BW45" s="158">
        <v>0</v>
      </c>
      <c r="BX45" s="158">
        <v>0</v>
      </c>
      <c r="BY45" s="158">
        <v>0</v>
      </c>
      <c r="BZ45" s="158">
        <v>0</v>
      </c>
      <c r="CA45" s="158">
        <v>0</v>
      </c>
      <c r="CB45" s="158">
        <v>0</v>
      </c>
      <c r="CC45" s="158">
        <v>0</v>
      </c>
      <c r="CD45" s="158">
        <v>0</v>
      </c>
      <c r="CE45" s="158">
        <v>0</v>
      </c>
      <c r="CF45" s="158">
        <v>0</v>
      </c>
      <c r="CG45" s="159">
        <v>0</v>
      </c>
    </row>
    <row r="46" spans="1:85" x14ac:dyDescent="0.35">
      <c r="A46" s="156"/>
      <c r="B46" s="42" t="s">
        <v>391</v>
      </c>
      <c r="C46" s="157" t="s">
        <v>354</v>
      </c>
      <c r="D46" s="158">
        <v>0</v>
      </c>
      <c r="E46" s="158">
        <v>0</v>
      </c>
      <c r="F46" s="158">
        <v>0</v>
      </c>
      <c r="G46" s="158">
        <v>0</v>
      </c>
      <c r="H46" s="158">
        <v>0</v>
      </c>
      <c r="I46" s="158">
        <v>0</v>
      </c>
      <c r="J46" s="158">
        <v>0</v>
      </c>
      <c r="K46" s="158">
        <v>0</v>
      </c>
      <c r="L46" s="158">
        <v>0</v>
      </c>
      <c r="M46" s="158">
        <v>0</v>
      </c>
      <c r="N46" s="158">
        <v>0</v>
      </c>
      <c r="O46" s="158">
        <v>0</v>
      </c>
      <c r="P46" s="158">
        <v>0</v>
      </c>
      <c r="Q46" s="158">
        <v>0</v>
      </c>
      <c r="R46" s="158">
        <v>0</v>
      </c>
      <c r="S46" s="158">
        <v>0</v>
      </c>
      <c r="T46" s="158">
        <v>0</v>
      </c>
      <c r="U46" s="158">
        <v>0</v>
      </c>
      <c r="V46" s="158">
        <v>0</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58">
        <v>0</v>
      </c>
      <c r="AM46" s="158">
        <v>0</v>
      </c>
      <c r="AN46" s="158">
        <v>0</v>
      </c>
      <c r="AO46" s="158">
        <v>0</v>
      </c>
      <c r="AP46" s="158">
        <v>0</v>
      </c>
      <c r="AQ46" s="158">
        <v>0</v>
      </c>
      <c r="AR46" s="158">
        <v>0</v>
      </c>
      <c r="AS46" s="158">
        <v>0</v>
      </c>
      <c r="AT46" s="158">
        <v>0</v>
      </c>
      <c r="AU46" s="158">
        <v>0</v>
      </c>
      <c r="AV46" s="158">
        <v>0</v>
      </c>
      <c r="AW46" s="158">
        <v>0</v>
      </c>
      <c r="AX46" s="158">
        <v>0</v>
      </c>
      <c r="AY46" s="158">
        <v>0</v>
      </c>
      <c r="AZ46" s="158">
        <v>0</v>
      </c>
      <c r="BA46" s="158">
        <v>0</v>
      </c>
      <c r="BB46" s="158">
        <v>0</v>
      </c>
      <c r="BC46" s="158">
        <v>1.033925447093631</v>
      </c>
      <c r="BD46" s="158">
        <v>77.196405820950943</v>
      </c>
      <c r="BE46" s="158">
        <v>145.5330137391766</v>
      </c>
      <c r="BF46" s="158">
        <v>312.68470979591348</v>
      </c>
      <c r="BG46" s="158">
        <v>236.53936241746763</v>
      </c>
      <c r="BH46" s="158">
        <v>143.87243904930017</v>
      </c>
      <c r="BI46" s="158">
        <v>115.1079553848692</v>
      </c>
      <c r="BJ46" s="158">
        <v>135.00719605255432</v>
      </c>
      <c r="BK46" s="158">
        <v>167.74398788368325</v>
      </c>
      <c r="BL46" s="158">
        <v>165.21716356671575</v>
      </c>
      <c r="BM46" s="158">
        <v>167.19134200340227</v>
      </c>
      <c r="BN46" s="158">
        <v>196.92369246044657</v>
      </c>
      <c r="BO46" s="158">
        <v>65.863929178204984</v>
      </c>
      <c r="BP46" s="158">
        <v>1.9166924193955945</v>
      </c>
      <c r="BQ46" s="158">
        <v>1.1731912216037741</v>
      </c>
      <c r="BR46" s="158">
        <v>0.54984518713052644</v>
      </c>
      <c r="BS46" s="158">
        <v>0.12387308516710432</v>
      </c>
      <c r="BT46" s="158">
        <v>3.6244256271245098E-2</v>
      </c>
      <c r="BU46" s="158">
        <v>4.1234806239301675E-2</v>
      </c>
      <c r="BV46" s="158">
        <v>0</v>
      </c>
      <c r="BW46" s="158">
        <v>0</v>
      </c>
      <c r="BX46" s="158">
        <v>0</v>
      </c>
      <c r="BY46" s="158">
        <v>0</v>
      </c>
      <c r="BZ46" s="158">
        <v>0</v>
      </c>
      <c r="CA46" s="158">
        <v>0</v>
      </c>
      <c r="CB46" s="158">
        <v>0</v>
      </c>
      <c r="CC46" s="158">
        <v>0</v>
      </c>
      <c r="CD46" s="158">
        <v>0</v>
      </c>
      <c r="CE46" s="158">
        <v>0</v>
      </c>
      <c r="CF46" s="158">
        <v>0</v>
      </c>
      <c r="CG46" s="159">
        <v>0</v>
      </c>
    </row>
    <row r="47" spans="1:85" ht="27" customHeight="1" x14ac:dyDescent="0.35">
      <c r="A47" s="156"/>
      <c r="B47" s="42" t="s">
        <v>392</v>
      </c>
      <c r="C47" s="157" t="s">
        <v>354</v>
      </c>
      <c r="D47" s="158">
        <v>0</v>
      </c>
      <c r="E47" s="158">
        <v>0</v>
      </c>
      <c r="F47" s="158">
        <v>0</v>
      </c>
      <c r="G47" s="158">
        <v>0</v>
      </c>
      <c r="H47" s="158">
        <v>0</v>
      </c>
      <c r="I47" s="158">
        <v>0</v>
      </c>
      <c r="J47" s="158">
        <v>0</v>
      </c>
      <c r="K47" s="158">
        <v>0</v>
      </c>
      <c r="L47" s="158">
        <v>0</v>
      </c>
      <c r="M47" s="158">
        <v>0</v>
      </c>
      <c r="N47" s="158">
        <v>0</v>
      </c>
      <c r="O47" s="158">
        <v>0</v>
      </c>
      <c r="P47" s="158">
        <v>0</v>
      </c>
      <c r="Q47" s="158">
        <v>0</v>
      </c>
      <c r="R47" s="158">
        <v>0</v>
      </c>
      <c r="S47" s="158">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58">
        <v>0</v>
      </c>
      <c r="AM47" s="158">
        <v>0</v>
      </c>
      <c r="AN47" s="158">
        <v>0</v>
      </c>
      <c r="AO47" s="158">
        <v>0</v>
      </c>
      <c r="AP47" s="158">
        <v>0</v>
      </c>
      <c r="AQ47" s="158">
        <v>0</v>
      </c>
      <c r="AR47" s="158">
        <v>0</v>
      </c>
      <c r="AS47" s="158">
        <v>0</v>
      </c>
      <c r="AT47" s="158">
        <v>0</v>
      </c>
      <c r="AU47" s="158">
        <v>0</v>
      </c>
      <c r="AV47" s="158">
        <v>0</v>
      </c>
      <c r="AW47" s="158">
        <v>0</v>
      </c>
      <c r="AX47" s="158">
        <v>0</v>
      </c>
      <c r="AY47" s="158">
        <v>0</v>
      </c>
      <c r="AZ47" s="158">
        <v>0</v>
      </c>
      <c r="BA47" s="158">
        <v>0</v>
      </c>
      <c r="BB47" s="158">
        <v>0</v>
      </c>
      <c r="BC47" s="158">
        <v>0</v>
      </c>
      <c r="BD47" s="158">
        <v>0</v>
      </c>
      <c r="BE47" s="158">
        <v>0</v>
      </c>
      <c r="BF47" s="158">
        <v>0</v>
      </c>
      <c r="BG47" s="158">
        <v>0</v>
      </c>
      <c r="BH47" s="158">
        <v>0</v>
      </c>
      <c r="BI47" s="158">
        <v>0</v>
      </c>
      <c r="BJ47" s="158">
        <v>0</v>
      </c>
      <c r="BK47" s="158">
        <v>0</v>
      </c>
      <c r="BL47" s="158">
        <v>0</v>
      </c>
      <c r="BM47" s="158">
        <v>0</v>
      </c>
      <c r="BN47" s="158">
        <v>0</v>
      </c>
      <c r="BO47" s="158">
        <v>7.1523402987782854</v>
      </c>
      <c r="BP47" s="158">
        <v>25.143991917239905</v>
      </c>
      <c r="BQ47" s="158">
        <v>44.257155523441632</v>
      </c>
      <c r="BR47" s="158">
        <v>41.500966417054315</v>
      </c>
      <c r="BS47" s="158">
        <v>29.33003189281462</v>
      </c>
      <c r="BT47" s="158">
        <v>26.322886612327757</v>
      </c>
      <c r="BU47" s="158">
        <v>18.217353863526274</v>
      </c>
      <c r="BV47" s="158">
        <v>15.872163006057391</v>
      </c>
      <c r="BW47" s="158">
        <v>16.903852756150918</v>
      </c>
      <c r="BX47" s="158">
        <v>12.996418975421573</v>
      </c>
      <c r="BY47" s="158">
        <v>21.040373734832894</v>
      </c>
      <c r="BZ47" s="158">
        <v>5.6551085886356161</v>
      </c>
      <c r="CA47" s="158">
        <v>1.6998187180753799E-2</v>
      </c>
      <c r="CB47" s="158">
        <v>0</v>
      </c>
      <c r="CC47" s="158">
        <v>0</v>
      </c>
      <c r="CD47" s="158">
        <v>0</v>
      </c>
      <c r="CE47" s="158">
        <v>0</v>
      </c>
      <c r="CF47" s="158">
        <v>0</v>
      </c>
      <c r="CG47" s="159">
        <v>0</v>
      </c>
    </row>
    <row r="48" spans="1:85" x14ac:dyDescent="0.35">
      <c r="A48" s="156"/>
      <c r="B48" s="42" t="s">
        <v>393</v>
      </c>
      <c r="C48" s="157" t="s">
        <v>354</v>
      </c>
      <c r="D48" s="158">
        <v>0</v>
      </c>
      <c r="E48" s="158">
        <v>0</v>
      </c>
      <c r="F48" s="158">
        <v>0</v>
      </c>
      <c r="G48" s="158">
        <v>0</v>
      </c>
      <c r="H48" s="158">
        <v>0</v>
      </c>
      <c r="I48" s="158">
        <v>0</v>
      </c>
      <c r="J48" s="158">
        <v>0</v>
      </c>
      <c r="K48" s="158">
        <v>0</v>
      </c>
      <c r="L48" s="158">
        <v>0</v>
      </c>
      <c r="M48" s="158">
        <v>0</v>
      </c>
      <c r="N48" s="158">
        <v>0</v>
      </c>
      <c r="O48" s="158">
        <v>0</v>
      </c>
      <c r="P48" s="158">
        <v>0</v>
      </c>
      <c r="Q48" s="158">
        <v>0</v>
      </c>
      <c r="R48" s="158">
        <v>0</v>
      </c>
      <c r="S48" s="158">
        <v>0</v>
      </c>
      <c r="T48" s="158">
        <v>0</v>
      </c>
      <c r="U48" s="158">
        <v>0</v>
      </c>
      <c r="V48" s="158">
        <v>0</v>
      </c>
      <c r="W48" s="158">
        <v>0</v>
      </c>
      <c r="X48" s="158">
        <v>0</v>
      </c>
      <c r="Y48" s="158">
        <v>0</v>
      </c>
      <c r="Z48" s="158">
        <v>0</v>
      </c>
      <c r="AA48" s="158">
        <v>0</v>
      </c>
      <c r="AB48" s="158">
        <v>0</v>
      </c>
      <c r="AC48" s="158">
        <v>0</v>
      </c>
      <c r="AD48" s="158">
        <v>0</v>
      </c>
      <c r="AE48" s="158">
        <v>0</v>
      </c>
      <c r="AF48" s="158">
        <v>136.41167908089486</v>
      </c>
      <c r="AG48" s="158">
        <v>40.425946168444412</v>
      </c>
      <c r="AH48" s="158">
        <v>133.22859099877019</v>
      </c>
      <c r="AI48" s="158">
        <v>222.80368468704265</v>
      </c>
      <c r="AJ48" s="158">
        <v>265.40983848490112</v>
      </c>
      <c r="AK48" s="158">
        <v>299.15582537169638</v>
      </c>
      <c r="AL48" s="158">
        <v>333.60290388438415</v>
      </c>
      <c r="AM48" s="158">
        <v>374.43605243004225</v>
      </c>
      <c r="AN48" s="158">
        <v>396.74849032383429</v>
      </c>
      <c r="AO48" s="158">
        <v>420.16586025249381</v>
      </c>
      <c r="AP48" s="158">
        <v>445.99556635694358</v>
      </c>
      <c r="AQ48" s="158">
        <v>463.28858382016199</v>
      </c>
      <c r="AR48" s="158">
        <v>477.60518564209224</v>
      </c>
      <c r="AS48" s="158">
        <v>492.0650621435484</v>
      </c>
      <c r="AT48" s="158">
        <v>520.84466055720475</v>
      </c>
      <c r="AU48" s="158">
        <v>533.64848463468013</v>
      </c>
      <c r="AV48" s="158">
        <v>0</v>
      </c>
      <c r="AW48" s="158">
        <v>0</v>
      </c>
      <c r="AX48" s="158">
        <v>0</v>
      </c>
      <c r="AY48" s="158">
        <v>0</v>
      </c>
      <c r="AZ48" s="158">
        <v>0</v>
      </c>
      <c r="BA48" s="158">
        <v>0</v>
      </c>
      <c r="BB48" s="158">
        <v>0</v>
      </c>
      <c r="BC48" s="158">
        <v>0</v>
      </c>
      <c r="BD48" s="158">
        <v>0</v>
      </c>
      <c r="BE48" s="158">
        <v>0</v>
      </c>
      <c r="BF48" s="158">
        <v>0</v>
      </c>
      <c r="BG48" s="158">
        <v>0</v>
      </c>
      <c r="BH48" s="158">
        <v>0</v>
      </c>
      <c r="BI48" s="158">
        <v>0</v>
      </c>
      <c r="BJ48" s="158">
        <v>0</v>
      </c>
      <c r="BK48" s="158">
        <v>0</v>
      </c>
      <c r="BL48" s="158">
        <v>0</v>
      </c>
      <c r="BM48" s="158">
        <v>0</v>
      </c>
      <c r="BN48" s="158">
        <v>0</v>
      </c>
      <c r="BO48" s="158">
        <v>0</v>
      </c>
      <c r="BP48" s="158">
        <v>0</v>
      </c>
      <c r="BQ48" s="158">
        <v>0</v>
      </c>
      <c r="BR48" s="158">
        <v>0</v>
      </c>
      <c r="BS48" s="158">
        <v>0</v>
      </c>
      <c r="BT48" s="158">
        <v>0</v>
      </c>
      <c r="BU48" s="158">
        <v>0</v>
      </c>
      <c r="BV48" s="158">
        <v>0</v>
      </c>
      <c r="BW48" s="158">
        <v>0</v>
      </c>
      <c r="BX48" s="158">
        <v>0</v>
      </c>
      <c r="BY48" s="158">
        <v>0</v>
      </c>
      <c r="BZ48" s="158">
        <v>0</v>
      </c>
      <c r="CA48" s="158">
        <v>0</v>
      </c>
      <c r="CB48" s="158">
        <v>0</v>
      </c>
      <c r="CC48" s="158">
        <v>0</v>
      </c>
      <c r="CD48" s="158">
        <v>0</v>
      </c>
      <c r="CE48" s="158">
        <v>0</v>
      </c>
      <c r="CF48" s="158">
        <v>0</v>
      </c>
      <c r="CG48" s="159">
        <v>0</v>
      </c>
    </row>
    <row r="49" spans="1:85" x14ac:dyDescent="0.35">
      <c r="A49" s="156"/>
      <c r="B49" s="42" t="s">
        <v>394</v>
      </c>
      <c r="C49" s="157" t="s">
        <v>354</v>
      </c>
      <c r="D49" s="158">
        <v>0</v>
      </c>
      <c r="E49" s="158">
        <v>0</v>
      </c>
      <c r="F49" s="158">
        <v>0</v>
      </c>
      <c r="G49" s="158">
        <v>0</v>
      </c>
      <c r="H49" s="158">
        <v>0</v>
      </c>
      <c r="I49" s="158">
        <v>0</v>
      </c>
      <c r="J49" s="158">
        <v>0</v>
      </c>
      <c r="K49" s="158">
        <v>0</v>
      </c>
      <c r="L49" s="158">
        <v>0</v>
      </c>
      <c r="M49" s="158">
        <v>0</v>
      </c>
      <c r="N49" s="158">
        <v>0</v>
      </c>
      <c r="O49" s="158">
        <v>0</v>
      </c>
      <c r="P49" s="158">
        <v>0</v>
      </c>
      <c r="Q49" s="158">
        <v>0</v>
      </c>
      <c r="R49" s="158">
        <v>0</v>
      </c>
      <c r="S49" s="158">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58">
        <v>0</v>
      </c>
      <c r="AM49" s="158">
        <v>0</v>
      </c>
      <c r="AN49" s="158">
        <v>0</v>
      </c>
      <c r="AO49" s="158">
        <v>0</v>
      </c>
      <c r="AP49" s="158">
        <v>0</v>
      </c>
      <c r="AQ49" s="158">
        <v>0</v>
      </c>
      <c r="AR49" s="158">
        <v>0</v>
      </c>
      <c r="AS49" s="158">
        <v>0</v>
      </c>
      <c r="AT49" s="158">
        <v>0</v>
      </c>
      <c r="AU49" s="158">
        <v>0</v>
      </c>
      <c r="AV49" s="158">
        <v>0</v>
      </c>
      <c r="AW49" s="158">
        <v>0</v>
      </c>
      <c r="AX49" s="158">
        <v>0</v>
      </c>
      <c r="AY49" s="158">
        <v>0</v>
      </c>
      <c r="AZ49" s="158">
        <v>0</v>
      </c>
      <c r="BA49" s="158">
        <v>0</v>
      </c>
      <c r="BB49" s="158">
        <v>0</v>
      </c>
      <c r="BC49" s="158">
        <v>0</v>
      </c>
      <c r="BD49" s="158">
        <v>0</v>
      </c>
      <c r="BE49" s="158">
        <v>0</v>
      </c>
      <c r="BF49" s="158">
        <v>0</v>
      </c>
      <c r="BG49" s="158">
        <v>0</v>
      </c>
      <c r="BH49" s="158">
        <v>0</v>
      </c>
      <c r="BI49" s="158">
        <v>1408.6905852080315</v>
      </c>
      <c r="BJ49" s="158">
        <v>0</v>
      </c>
      <c r="BK49" s="158">
        <v>0</v>
      </c>
      <c r="BL49" s="158">
        <v>0</v>
      </c>
      <c r="BM49" s="158">
        <v>0</v>
      </c>
      <c r="BN49" s="158">
        <v>0</v>
      </c>
      <c r="BO49" s="158">
        <v>0</v>
      </c>
      <c r="BP49" s="158">
        <v>0</v>
      </c>
      <c r="BQ49" s="158">
        <v>0</v>
      </c>
      <c r="BR49" s="158">
        <v>0</v>
      </c>
      <c r="BS49" s="158">
        <v>0</v>
      </c>
      <c r="BT49" s="158">
        <v>0</v>
      </c>
      <c r="BU49" s="158">
        <v>0</v>
      </c>
      <c r="BV49" s="158">
        <v>0</v>
      </c>
      <c r="BW49" s="158">
        <v>0</v>
      </c>
      <c r="BX49" s="158">
        <v>0</v>
      </c>
      <c r="BY49" s="158">
        <v>0</v>
      </c>
      <c r="BZ49" s="158">
        <v>0</v>
      </c>
      <c r="CA49" s="158">
        <v>0</v>
      </c>
      <c r="CB49" s="158">
        <v>0</v>
      </c>
      <c r="CC49" s="158">
        <v>0</v>
      </c>
      <c r="CD49" s="158">
        <v>0</v>
      </c>
      <c r="CE49" s="158">
        <v>0</v>
      </c>
      <c r="CF49" s="158">
        <v>0</v>
      </c>
      <c r="CG49" s="159">
        <v>0</v>
      </c>
    </row>
    <row r="50" spans="1:85" x14ac:dyDescent="0.35">
      <c r="A50" s="156"/>
      <c r="B50" s="42" t="s">
        <v>395</v>
      </c>
      <c r="C50" s="157" t="s">
        <v>354</v>
      </c>
      <c r="D50" s="158">
        <v>0</v>
      </c>
      <c r="E50" s="158">
        <v>0</v>
      </c>
      <c r="F50" s="158">
        <v>0</v>
      </c>
      <c r="G50" s="158">
        <v>0</v>
      </c>
      <c r="H50" s="158">
        <v>0</v>
      </c>
      <c r="I50" s="158">
        <v>0</v>
      </c>
      <c r="J50" s="158">
        <v>0</v>
      </c>
      <c r="K50" s="158">
        <v>0</v>
      </c>
      <c r="L50" s="158">
        <v>0</v>
      </c>
      <c r="M50" s="158">
        <v>0</v>
      </c>
      <c r="N50" s="158">
        <v>0</v>
      </c>
      <c r="O50" s="158">
        <v>0</v>
      </c>
      <c r="P50" s="158">
        <v>0</v>
      </c>
      <c r="Q50" s="158">
        <v>0</v>
      </c>
      <c r="R50" s="158">
        <v>0</v>
      </c>
      <c r="S50" s="158">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58">
        <v>0</v>
      </c>
      <c r="AM50" s="158">
        <v>0</v>
      </c>
      <c r="AN50" s="158">
        <v>0</v>
      </c>
      <c r="AO50" s="158">
        <v>0</v>
      </c>
      <c r="AP50" s="158">
        <v>0</v>
      </c>
      <c r="AQ50" s="158">
        <v>0</v>
      </c>
      <c r="AR50" s="158">
        <v>0</v>
      </c>
      <c r="AS50" s="158">
        <v>0</v>
      </c>
      <c r="AT50" s="158">
        <v>0</v>
      </c>
      <c r="AU50" s="158">
        <v>0</v>
      </c>
      <c r="AV50" s="158">
        <v>0</v>
      </c>
      <c r="AW50" s="158">
        <v>0</v>
      </c>
      <c r="AX50" s="158">
        <v>0</v>
      </c>
      <c r="AY50" s="158">
        <v>0</v>
      </c>
      <c r="AZ50" s="158">
        <v>0</v>
      </c>
      <c r="BA50" s="158">
        <v>0</v>
      </c>
      <c r="BB50" s="158">
        <v>0</v>
      </c>
      <c r="BC50" s="158">
        <v>0</v>
      </c>
      <c r="BD50" s="158">
        <v>0</v>
      </c>
      <c r="BE50" s="158">
        <v>0</v>
      </c>
      <c r="BF50" s="158">
        <v>0</v>
      </c>
      <c r="BG50" s="158">
        <v>0</v>
      </c>
      <c r="BH50" s="158">
        <v>844.74748570808595</v>
      </c>
      <c r="BI50" s="158">
        <v>407.43469582631951</v>
      </c>
      <c r="BJ50" s="158">
        <v>0</v>
      </c>
      <c r="BK50" s="158">
        <v>0</v>
      </c>
      <c r="BL50" s="158">
        <v>0</v>
      </c>
      <c r="BM50" s="158">
        <v>0</v>
      </c>
      <c r="BN50" s="158">
        <v>0</v>
      </c>
      <c r="BO50" s="158">
        <v>0</v>
      </c>
      <c r="BP50" s="158">
        <v>0</v>
      </c>
      <c r="BQ50" s="158">
        <v>0</v>
      </c>
      <c r="BR50" s="158">
        <v>0</v>
      </c>
      <c r="BS50" s="158">
        <v>0</v>
      </c>
      <c r="BT50" s="158">
        <v>0</v>
      </c>
      <c r="BU50" s="158">
        <v>0</v>
      </c>
      <c r="BV50" s="158">
        <v>0</v>
      </c>
      <c r="BW50" s="158">
        <v>0</v>
      </c>
      <c r="BX50" s="158">
        <v>0</v>
      </c>
      <c r="BY50" s="158">
        <v>0</v>
      </c>
      <c r="BZ50" s="158">
        <v>0</v>
      </c>
      <c r="CA50" s="158">
        <v>0</v>
      </c>
      <c r="CB50" s="158">
        <v>0</v>
      </c>
      <c r="CC50" s="158">
        <v>0</v>
      </c>
      <c r="CD50" s="158">
        <v>0</v>
      </c>
      <c r="CE50" s="158">
        <v>0</v>
      </c>
      <c r="CF50" s="158">
        <v>0</v>
      </c>
      <c r="CG50" s="159">
        <v>0</v>
      </c>
    </row>
    <row r="51" spans="1:85" x14ac:dyDescent="0.35">
      <c r="A51" s="156"/>
      <c r="B51" s="42" t="s">
        <v>396</v>
      </c>
      <c r="C51" s="157" t="s">
        <v>354</v>
      </c>
      <c r="D51" s="158">
        <v>0</v>
      </c>
      <c r="E51" s="158">
        <v>0</v>
      </c>
      <c r="F51" s="158">
        <v>0</v>
      </c>
      <c r="G51" s="158">
        <v>0</v>
      </c>
      <c r="H51" s="158">
        <v>0</v>
      </c>
      <c r="I51" s="158">
        <v>0</v>
      </c>
      <c r="J51" s="158">
        <v>0</v>
      </c>
      <c r="K51" s="158">
        <v>0</v>
      </c>
      <c r="L51" s="158">
        <v>0</v>
      </c>
      <c r="M51" s="158">
        <v>0</v>
      </c>
      <c r="N51" s="158">
        <v>0</v>
      </c>
      <c r="O51" s="158">
        <v>0</v>
      </c>
      <c r="P51" s="158">
        <v>0</v>
      </c>
      <c r="Q51" s="158">
        <v>0</v>
      </c>
      <c r="R51" s="158">
        <v>0</v>
      </c>
      <c r="S51" s="158">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58">
        <v>0</v>
      </c>
      <c r="AM51" s="158">
        <v>0</v>
      </c>
      <c r="AN51" s="158">
        <v>0</v>
      </c>
      <c r="AO51" s="158">
        <v>0</v>
      </c>
      <c r="AP51" s="158">
        <v>0</v>
      </c>
      <c r="AQ51" s="158">
        <v>0</v>
      </c>
      <c r="AR51" s="158">
        <v>0</v>
      </c>
      <c r="AS51" s="158">
        <v>0</v>
      </c>
      <c r="AT51" s="158">
        <v>0</v>
      </c>
      <c r="AU51" s="158">
        <v>0</v>
      </c>
      <c r="AV51" s="158">
        <v>0</v>
      </c>
      <c r="AW51" s="158">
        <v>0</v>
      </c>
      <c r="AX51" s="158">
        <v>0</v>
      </c>
      <c r="AY51" s="158">
        <v>0</v>
      </c>
      <c r="AZ51" s="158">
        <v>0</v>
      </c>
      <c r="BA51" s="158">
        <v>0</v>
      </c>
      <c r="BB51" s="158">
        <v>0</v>
      </c>
      <c r="BC51" s="158">
        <v>0</v>
      </c>
      <c r="BD51" s="158">
        <v>551.65337810853498</v>
      </c>
      <c r="BE51" s="158">
        <v>647.73462113409835</v>
      </c>
      <c r="BF51" s="158">
        <v>650.08423308101317</v>
      </c>
      <c r="BG51" s="158">
        <v>699.1155350727397</v>
      </c>
      <c r="BH51" s="158">
        <v>717.75196575820655</v>
      </c>
      <c r="BI51" s="158">
        <v>738.90849294201018</v>
      </c>
      <c r="BJ51" s="158">
        <v>762.15408988666775</v>
      </c>
      <c r="BK51" s="158">
        <v>777.50849698631191</v>
      </c>
      <c r="BL51" s="158">
        <v>776.75361878622641</v>
      </c>
      <c r="BM51" s="158">
        <v>797.2171054728268</v>
      </c>
      <c r="BN51" s="158">
        <v>824.15112874119995</v>
      </c>
      <c r="BO51" s="158">
        <v>822.51353333998202</v>
      </c>
      <c r="BP51" s="158">
        <v>819.72628228608289</v>
      </c>
      <c r="BQ51" s="158">
        <v>818.37993126282697</v>
      </c>
      <c r="BR51" s="158">
        <v>815.89249239419848</v>
      </c>
      <c r="BS51" s="158">
        <v>823.06424184151228</v>
      </c>
      <c r="BT51" s="158">
        <v>812.39590233427816</v>
      </c>
      <c r="BU51" s="158">
        <v>834.48211225187754</v>
      </c>
      <c r="BV51" s="158">
        <v>584.16286023306509</v>
      </c>
      <c r="BW51" s="158">
        <v>308.54542713172503</v>
      </c>
      <c r="BX51" s="158">
        <v>0</v>
      </c>
      <c r="BY51" s="158">
        <v>0</v>
      </c>
      <c r="BZ51" s="158">
        <v>0</v>
      </c>
      <c r="CA51" s="158">
        <v>0</v>
      </c>
      <c r="CB51" s="158">
        <v>0</v>
      </c>
      <c r="CC51" s="158">
        <v>0</v>
      </c>
      <c r="CD51" s="158">
        <v>0</v>
      </c>
      <c r="CE51" s="158">
        <v>0</v>
      </c>
      <c r="CF51" s="158">
        <v>0</v>
      </c>
      <c r="CG51" s="159">
        <v>0</v>
      </c>
    </row>
    <row r="52" spans="1:85" ht="27" customHeight="1" x14ac:dyDescent="0.35">
      <c r="A52" s="156"/>
      <c r="B52" s="42" t="s">
        <v>33</v>
      </c>
      <c r="C52" s="157" t="s">
        <v>363</v>
      </c>
      <c r="D52" s="158">
        <v>0</v>
      </c>
      <c r="E52" s="158">
        <v>0</v>
      </c>
      <c r="F52" s="158">
        <v>0</v>
      </c>
      <c r="G52" s="158">
        <v>0</v>
      </c>
      <c r="H52" s="158">
        <v>0</v>
      </c>
      <c r="I52" s="158">
        <v>0</v>
      </c>
      <c r="J52" s="158">
        <v>0</v>
      </c>
      <c r="K52" s="158">
        <v>0</v>
      </c>
      <c r="L52" s="158">
        <v>0</v>
      </c>
      <c r="M52" s="158">
        <v>0</v>
      </c>
      <c r="N52" s="158">
        <v>0</v>
      </c>
      <c r="O52" s="158">
        <v>0</v>
      </c>
      <c r="P52" s="158">
        <v>0</v>
      </c>
      <c r="Q52" s="158">
        <v>0</v>
      </c>
      <c r="R52" s="158">
        <v>0</v>
      </c>
      <c r="S52" s="158">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58">
        <v>0</v>
      </c>
      <c r="AM52" s="158">
        <v>0</v>
      </c>
      <c r="AN52" s="158">
        <v>0</v>
      </c>
      <c r="AO52" s="158">
        <v>0</v>
      </c>
      <c r="AP52" s="158">
        <v>0</v>
      </c>
      <c r="AQ52" s="158">
        <v>0</v>
      </c>
      <c r="AR52" s="158">
        <v>0</v>
      </c>
      <c r="AS52" s="158">
        <v>0</v>
      </c>
      <c r="AT52" s="158">
        <v>0</v>
      </c>
      <c r="AU52" s="158">
        <v>0</v>
      </c>
      <c r="AV52" s="158">
        <v>0</v>
      </c>
      <c r="AW52" s="158">
        <v>0</v>
      </c>
      <c r="AX52" s="158">
        <v>0</v>
      </c>
      <c r="AY52" s="158">
        <v>0</v>
      </c>
      <c r="AZ52" s="158">
        <v>0</v>
      </c>
      <c r="BA52" s="158">
        <v>0</v>
      </c>
      <c r="BB52" s="158">
        <v>0</v>
      </c>
      <c r="BC52" s="158">
        <v>0</v>
      </c>
      <c r="BD52" s="158">
        <v>0</v>
      </c>
      <c r="BE52" s="158">
        <v>0</v>
      </c>
      <c r="BF52" s="158">
        <v>0</v>
      </c>
      <c r="BG52" s="158">
        <v>3965.4878176188254</v>
      </c>
      <c r="BH52" s="158">
        <v>9840.3909380573277</v>
      </c>
      <c r="BI52" s="158">
        <v>10309.83001119306</v>
      </c>
      <c r="BJ52" s="158">
        <v>10730.705108886235</v>
      </c>
      <c r="BK52" s="158">
        <v>11237.180144373737</v>
      </c>
      <c r="BL52" s="158">
        <v>11339.872905798356</v>
      </c>
      <c r="BM52" s="158">
        <v>11807.406341348096</v>
      </c>
      <c r="BN52" s="158">
        <v>11749.517223806644</v>
      </c>
      <c r="BO52" s="158">
        <v>11279.239971406156</v>
      </c>
      <c r="BP52" s="158">
        <v>10330.339591434946</v>
      </c>
      <c r="BQ52" s="158">
        <v>9503.1100068960059</v>
      </c>
      <c r="BR52" s="158">
        <v>8767.8210516788822</v>
      </c>
      <c r="BS52" s="158">
        <v>8046.9116986018525</v>
      </c>
      <c r="BT52" s="158">
        <v>7334.3815710526178</v>
      </c>
      <c r="BU52" s="158">
        <v>6841.063642210589</v>
      </c>
      <c r="BV52" s="158">
        <v>6415.6525256571576</v>
      </c>
      <c r="BW52" s="158">
        <v>6170.8374328296686</v>
      </c>
      <c r="BX52" s="158">
        <v>5868.3673683745956</v>
      </c>
      <c r="BY52" s="158">
        <v>5627.2557011983617</v>
      </c>
      <c r="BZ52" s="158">
        <v>5362.5996778255267</v>
      </c>
      <c r="CA52" s="158">
        <v>5596.9641844588314</v>
      </c>
      <c r="CB52" s="158">
        <v>6025.720850791221</v>
      </c>
      <c r="CC52" s="158">
        <v>5947.3333230131457</v>
      </c>
      <c r="CD52" s="158">
        <v>5813.5907515366735</v>
      </c>
      <c r="CE52" s="158">
        <v>5464.2028428546382</v>
      </c>
      <c r="CF52" s="158">
        <v>5322.9014835854114</v>
      </c>
      <c r="CG52" s="159">
        <v>5293.1418846141987</v>
      </c>
    </row>
    <row r="53" spans="1:85" x14ac:dyDescent="0.35">
      <c r="A53" s="156"/>
      <c r="B53" s="10" t="s">
        <v>397</v>
      </c>
      <c r="C53" s="157" t="s">
        <v>354</v>
      </c>
      <c r="D53" s="158">
        <v>0</v>
      </c>
      <c r="E53" s="158">
        <v>0</v>
      </c>
      <c r="F53" s="158">
        <v>0</v>
      </c>
      <c r="G53" s="158">
        <v>0</v>
      </c>
      <c r="H53" s="158">
        <v>0</v>
      </c>
      <c r="I53" s="158">
        <v>0</v>
      </c>
      <c r="J53" s="158">
        <v>0</v>
      </c>
      <c r="K53" s="158">
        <v>0</v>
      </c>
      <c r="L53" s="158">
        <v>0</v>
      </c>
      <c r="M53" s="158">
        <v>0</v>
      </c>
      <c r="N53" s="158">
        <v>0</v>
      </c>
      <c r="O53" s="158">
        <v>0</v>
      </c>
      <c r="P53" s="158">
        <v>0</v>
      </c>
      <c r="Q53" s="158">
        <v>0</v>
      </c>
      <c r="R53" s="158">
        <v>0</v>
      </c>
      <c r="S53" s="158">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58">
        <v>0</v>
      </c>
      <c r="AM53" s="158">
        <v>0</v>
      </c>
      <c r="AN53" s="158">
        <v>0</v>
      </c>
      <c r="AO53" s="158">
        <v>0</v>
      </c>
      <c r="AP53" s="158">
        <v>0</v>
      </c>
      <c r="AQ53" s="158">
        <v>0</v>
      </c>
      <c r="AR53" s="158">
        <v>0</v>
      </c>
      <c r="AS53" s="158">
        <v>0</v>
      </c>
      <c r="AT53" s="158">
        <v>0</v>
      </c>
      <c r="AU53" s="158">
        <v>0</v>
      </c>
      <c r="AV53" s="158">
        <v>0</v>
      </c>
      <c r="AW53" s="158">
        <v>0</v>
      </c>
      <c r="AX53" s="158">
        <v>0</v>
      </c>
      <c r="AY53" s="158">
        <v>0</v>
      </c>
      <c r="AZ53" s="158">
        <v>0</v>
      </c>
      <c r="BA53" s="158">
        <v>0</v>
      </c>
      <c r="BB53" s="158">
        <v>0</v>
      </c>
      <c r="BC53" s="158">
        <v>0</v>
      </c>
      <c r="BD53" s="158">
        <v>0</v>
      </c>
      <c r="BE53" s="158">
        <v>0</v>
      </c>
      <c r="BF53" s="158">
        <v>0</v>
      </c>
      <c r="BG53" s="158">
        <v>0</v>
      </c>
      <c r="BH53" s="158">
        <v>0</v>
      </c>
      <c r="BI53" s="158">
        <v>0</v>
      </c>
      <c r="BJ53" s="158">
        <v>0</v>
      </c>
      <c r="BK53" s="158">
        <v>0</v>
      </c>
      <c r="BL53" s="158">
        <v>0</v>
      </c>
      <c r="BM53" s="158">
        <v>0</v>
      </c>
      <c r="BN53" s="158">
        <v>0</v>
      </c>
      <c r="BO53" s="158">
        <v>0</v>
      </c>
      <c r="BP53" s="158">
        <v>0</v>
      </c>
      <c r="BQ53" s="158">
        <v>216.65516148645796</v>
      </c>
      <c r="BR53" s="158">
        <v>2086.0527077916299</v>
      </c>
      <c r="BS53" s="158">
        <v>3977.4294401983675</v>
      </c>
      <c r="BT53" s="158">
        <v>6680.3666268283123</v>
      </c>
      <c r="BU53" s="158">
        <v>11008.439177228207</v>
      </c>
      <c r="BV53" s="158">
        <v>13262.756372335323</v>
      </c>
      <c r="BW53" s="158">
        <v>15241.285136663973</v>
      </c>
      <c r="BX53" s="158">
        <v>15840.799386359024</v>
      </c>
      <c r="BY53" s="158">
        <v>17638.811371697775</v>
      </c>
      <c r="BZ53" s="158">
        <v>19145.69673302161</v>
      </c>
      <c r="CA53" s="158">
        <v>22183.351177234075</v>
      </c>
      <c r="CB53" s="158">
        <v>25875.684508922172</v>
      </c>
      <c r="CC53" s="158">
        <v>28051.870478822697</v>
      </c>
      <c r="CD53" s="158">
        <v>30190.868496304229</v>
      </c>
      <c r="CE53" s="158">
        <v>32383.677420148244</v>
      </c>
      <c r="CF53" s="158">
        <v>34488.98441737453</v>
      </c>
      <c r="CG53" s="159">
        <v>36989.201291302365</v>
      </c>
    </row>
    <row r="54" spans="1:85" x14ac:dyDescent="0.35">
      <c r="A54" s="156"/>
      <c r="B54" s="10" t="s">
        <v>398</v>
      </c>
      <c r="C54" s="157" t="s">
        <v>354</v>
      </c>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v>6.9063677945683413</v>
      </c>
      <c r="AY54" s="158">
        <v>7.9948160432631292</v>
      </c>
      <c r="AZ54" s="158">
        <v>10.222296105963936</v>
      </c>
      <c r="BA54" s="158">
        <v>9.303586561797708</v>
      </c>
      <c r="BB54" s="158">
        <v>15.328791261908894</v>
      </c>
      <c r="BC54" s="158">
        <v>19.261648144003573</v>
      </c>
      <c r="BD54" s="158">
        <v>21.438743225191704</v>
      </c>
      <c r="BE54" s="158">
        <v>25.55541440893581</v>
      </c>
      <c r="BF54" s="158">
        <v>34.213699294350519</v>
      </c>
      <c r="BG54" s="158">
        <v>32.830109059905062</v>
      </c>
      <c r="BH54" s="158">
        <v>34.022631153822473</v>
      </c>
      <c r="BI54" s="158">
        <v>39.617340221328796</v>
      </c>
      <c r="BJ54" s="158">
        <v>40.53534216951099</v>
      </c>
      <c r="BK54" s="158">
        <v>41.854621805054443</v>
      </c>
      <c r="BL54" s="158">
        <v>46.448524974029318</v>
      </c>
      <c r="BM54" s="158">
        <v>51.139863079246489</v>
      </c>
      <c r="BN54" s="158">
        <v>54.482553731344467</v>
      </c>
      <c r="BO54" s="158">
        <v>52.799202715936254</v>
      </c>
      <c r="BP54" s="158">
        <v>57.793523005340312</v>
      </c>
      <c r="BQ54" s="158">
        <v>61.350210483596108</v>
      </c>
      <c r="BR54" s="158">
        <v>59.717691239701068</v>
      </c>
      <c r="BS54" s="158">
        <v>60.965261570682188</v>
      </c>
      <c r="BT54" s="158">
        <v>54.568428648156441</v>
      </c>
      <c r="BU54" s="158">
        <v>52.367176295127493</v>
      </c>
      <c r="BV54" s="158">
        <v>55.911003948102568</v>
      </c>
      <c r="BW54" s="158">
        <v>50.944469001357213</v>
      </c>
      <c r="BX54" s="158">
        <v>39.350072300055743</v>
      </c>
      <c r="BY54" s="158">
        <v>42.475924627245739</v>
      </c>
      <c r="BZ54" s="158">
        <v>38.628921621053976</v>
      </c>
      <c r="CA54" s="158">
        <v>29.445461119308405</v>
      </c>
      <c r="CB54" s="158">
        <v>35.150112662766865</v>
      </c>
      <c r="CC54" s="158">
        <v>34.90263942450575</v>
      </c>
      <c r="CD54" s="158">
        <v>33.871254826960076</v>
      </c>
      <c r="CE54" s="158">
        <v>32.616911239392572</v>
      </c>
      <c r="CF54" s="158">
        <v>31.276830415026186</v>
      </c>
      <c r="CG54" s="159">
        <v>30.60952761891015</v>
      </c>
    </row>
    <row r="55" spans="1:85" x14ac:dyDescent="0.35">
      <c r="A55" s="156"/>
      <c r="B55" s="42" t="s">
        <v>399</v>
      </c>
      <c r="C55" s="157" t="s">
        <v>354</v>
      </c>
      <c r="D55" s="158">
        <v>0</v>
      </c>
      <c r="E55" s="158">
        <v>0</v>
      </c>
      <c r="F55" s="158">
        <v>0</v>
      </c>
      <c r="G55" s="158">
        <v>0</v>
      </c>
      <c r="H55" s="158">
        <v>0</v>
      </c>
      <c r="I55" s="158">
        <v>0</v>
      </c>
      <c r="J55" s="158">
        <v>0</v>
      </c>
      <c r="K55" s="158">
        <v>0</v>
      </c>
      <c r="L55" s="158">
        <v>0</v>
      </c>
      <c r="M55" s="158">
        <v>0</v>
      </c>
      <c r="N55" s="158">
        <v>0</v>
      </c>
      <c r="O55" s="158">
        <v>0</v>
      </c>
      <c r="P55" s="158">
        <v>0</v>
      </c>
      <c r="Q55" s="158">
        <v>0</v>
      </c>
      <c r="R55" s="158">
        <v>0</v>
      </c>
      <c r="S55" s="158">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58">
        <v>0</v>
      </c>
      <c r="AM55" s="158">
        <v>0</v>
      </c>
      <c r="AN55" s="158">
        <v>0</v>
      </c>
      <c r="AO55" s="158">
        <v>0</v>
      </c>
      <c r="AP55" s="158">
        <v>0</v>
      </c>
      <c r="AQ55" s="158">
        <v>0</v>
      </c>
      <c r="AR55" s="158">
        <v>0</v>
      </c>
      <c r="AS55" s="158">
        <v>0</v>
      </c>
      <c r="AT55" s="158">
        <v>0</v>
      </c>
      <c r="AU55" s="158">
        <v>0</v>
      </c>
      <c r="AV55" s="158">
        <v>0</v>
      </c>
      <c r="AW55" s="158">
        <v>0</v>
      </c>
      <c r="AX55" s="158">
        <v>0</v>
      </c>
      <c r="AY55" s="158">
        <v>0</v>
      </c>
      <c r="AZ55" s="158">
        <v>0</v>
      </c>
      <c r="BA55" s="158">
        <v>0</v>
      </c>
      <c r="BB55" s="158">
        <v>0</v>
      </c>
      <c r="BC55" s="158">
        <v>0</v>
      </c>
      <c r="BD55" s="158">
        <v>0</v>
      </c>
      <c r="BE55" s="158">
        <v>0</v>
      </c>
      <c r="BF55" s="158">
        <v>0</v>
      </c>
      <c r="BG55" s="158">
        <v>0</v>
      </c>
      <c r="BH55" s="158">
        <v>0</v>
      </c>
      <c r="BI55" s="158">
        <v>0</v>
      </c>
      <c r="BJ55" s="158">
        <v>0</v>
      </c>
      <c r="BK55" s="158">
        <v>0</v>
      </c>
      <c r="BL55" s="158">
        <v>81.088170637272881</v>
      </c>
      <c r="BM55" s="158">
        <v>91.61929691227202</v>
      </c>
      <c r="BN55" s="158">
        <v>88.236408835030787</v>
      </c>
      <c r="BO55" s="158">
        <v>54.67990205491779</v>
      </c>
      <c r="BP55" s="158">
        <v>38.344478017840387</v>
      </c>
      <c r="BQ55" s="158">
        <v>34.029818996150347</v>
      </c>
      <c r="BR55" s="158">
        <v>5.4655420097111591</v>
      </c>
      <c r="BS55" s="158">
        <v>0</v>
      </c>
      <c r="BT55" s="158">
        <v>0</v>
      </c>
      <c r="BU55" s="158">
        <v>0</v>
      </c>
      <c r="BV55" s="158">
        <v>0</v>
      </c>
      <c r="BW55" s="158">
        <v>0</v>
      </c>
      <c r="BX55" s="158">
        <v>0</v>
      </c>
      <c r="BY55" s="158">
        <v>0</v>
      </c>
      <c r="BZ55" s="158">
        <v>0</v>
      </c>
      <c r="CA55" s="158">
        <v>0</v>
      </c>
      <c r="CB55" s="158">
        <v>0</v>
      </c>
      <c r="CC55" s="158">
        <v>0</v>
      </c>
      <c r="CD55" s="158">
        <v>0</v>
      </c>
      <c r="CE55" s="158">
        <v>0</v>
      </c>
      <c r="CF55" s="158">
        <v>0</v>
      </c>
      <c r="CG55" s="159">
        <v>0</v>
      </c>
    </row>
    <row r="56" spans="1:85" x14ac:dyDescent="0.35">
      <c r="A56" s="156"/>
      <c r="B56" s="42" t="s">
        <v>400</v>
      </c>
      <c r="C56" s="157" t="s">
        <v>357</v>
      </c>
      <c r="D56" s="158">
        <v>0</v>
      </c>
      <c r="E56" s="158">
        <v>0</v>
      </c>
      <c r="F56" s="158">
        <v>0</v>
      </c>
      <c r="G56" s="158">
        <v>0</v>
      </c>
      <c r="H56" s="158">
        <v>0</v>
      </c>
      <c r="I56" s="158">
        <v>0</v>
      </c>
      <c r="J56" s="158">
        <v>0</v>
      </c>
      <c r="K56" s="158">
        <v>0</v>
      </c>
      <c r="L56" s="158">
        <v>0</v>
      </c>
      <c r="M56" s="158">
        <v>0</v>
      </c>
      <c r="N56" s="158">
        <v>0</v>
      </c>
      <c r="O56" s="158">
        <v>0</v>
      </c>
      <c r="P56" s="158">
        <v>0</v>
      </c>
      <c r="Q56" s="158">
        <v>0</v>
      </c>
      <c r="R56" s="158">
        <v>0</v>
      </c>
      <c r="S56" s="158">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58">
        <v>0</v>
      </c>
      <c r="AM56" s="158">
        <v>0</v>
      </c>
      <c r="AN56" s="158">
        <v>0</v>
      </c>
      <c r="AO56" s="158">
        <v>0</v>
      </c>
      <c r="AP56" s="158">
        <v>0</v>
      </c>
      <c r="AQ56" s="158">
        <v>268.49967287971361</v>
      </c>
      <c r="AR56" s="158">
        <v>8.4353996939404823</v>
      </c>
      <c r="AS56" s="158">
        <v>0</v>
      </c>
      <c r="AT56" s="158">
        <v>0</v>
      </c>
      <c r="AU56" s="158">
        <v>0</v>
      </c>
      <c r="AV56" s="158">
        <v>0</v>
      </c>
      <c r="AW56" s="158">
        <v>0</v>
      </c>
      <c r="AX56" s="158">
        <v>0</v>
      </c>
      <c r="AY56" s="158">
        <v>0</v>
      </c>
      <c r="AZ56" s="158">
        <v>0</v>
      </c>
      <c r="BA56" s="158">
        <v>0</v>
      </c>
      <c r="BB56" s="158">
        <v>0</v>
      </c>
      <c r="BC56" s="158">
        <v>0</v>
      </c>
      <c r="BD56" s="158">
        <v>0</v>
      </c>
      <c r="BE56" s="158">
        <v>0</v>
      </c>
      <c r="BF56" s="158">
        <v>0</v>
      </c>
      <c r="BG56" s="158">
        <v>0</v>
      </c>
      <c r="BH56" s="158">
        <v>0</v>
      </c>
      <c r="BI56" s="158">
        <v>0</v>
      </c>
      <c r="BJ56" s="158">
        <v>0</v>
      </c>
      <c r="BK56" s="158">
        <v>0</v>
      </c>
      <c r="BL56" s="158">
        <v>0</v>
      </c>
      <c r="BM56" s="158">
        <v>0</v>
      </c>
      <c r="BN56" s="158">
        <v>0</v>
      </c>
      <c r="BO56" s="158">
        <v>0</v>
      </c>
      <c r="BP56" s="158">
        <v>0</v>
      </c>
      <c r="BQ56" s="158">
        <v>0</v>
      </c>
      <c r="BR56" s="158">
        <v>0</v>
      </c>
      <c r="BS56" s="158">
        <v>0</v>
      </c>
      <c r="BT56" s="158">
        <v>0</v>
      </c>
      <c r="BU56" s="158">
        <v>0</v>
      </c>
      <c r="BV56" s="158">
        <v>0</v>
      </c>
      <c r="BW56" s="158">
        <v>0</v>
      </c>
      <c r="BX56" s="158">
        <v>0</v>
      </c>
      <c r="BY56" s="158">
        <v>0</v>
      </c>
      <c r="BZ56" s="158">
        <v>0</v>
      </c>
      <c r="CA56" s="158">
        <v>0</v>
      </c>
      <c r="CB56" s="158">
        <v>0</v>
      </c>
      <c r="CC56" s="158">
        <v>0</v>
      </c>
      <c r="CD56" s="158">
        <v>0</v>
      </c>
      <c r="CE56" s="158">
        <v>0</v>
      </c>
      <c r="CF56" s="158">
        <v>0</v>
      </c>
      <c r="CG56" s="159">
        <v>0</v>
      </c>
    </row>
    <row r="57" spans="1:85" ht="27" customHeight="1" x14ac:dyDescent="0.35">
      <c r="A57" s="156"/>
      <c r="B57" s="42" t="s">
        <v>401</v>
      </c>
      <c r="C57" s="157" t="s">
        <v>354</v>
      </c>
      <c r="D57" s="158">
        <v>0</v>
      </c>
      <c r="E57" s="158">
        <v>0</v>
      </c>
      <c r="F57" s="158">
        <v>0</v>
      </c>
      <c r="G57" s="158">
        <v>0</v>
      </c>
      <c r="H57" s="158">
        <v>0</v>
      </c>
      <c r="I57" s="158">
        <v>0</v>
      </c>
      <c r="J57" s="158">
        <v>0</v>
      </c>
      <c r="K57" s="158">
        <v>0</v>
      </c>
      <c r="L57" s="158">
        <v>0</v>
      </c>
      <c r="M57" s="158">
        <v>0</v>
      </c>
      <c r="N57" s="158">
        <v>0</v>
      </c>
      <c r="O57" s="158">
        <v>0</v>
      </c>
      <c r="P57" s="158">
        <v>0</v>
      </c>
      <c r="Q57" s="158">
        <v>0</v>
      </c>
      <c r="R57" s="158">
        <v>0</v>
      </c>
      <c r="S57" s="158">
        <v>0</v>
      </c>
      <c r="T57" s="158">
        <v>0</v>
      </c>
      <c r="U57" s="158">
        <v>0</v>
      </c>
      <c r="V57" s="158">
        <v>0</v>
      </c>
      <c r="W57" s="158">
        <v>0</v>
      </c>
      <c r="X57" s="158">
        <v>0</v>
      </c>
      <c r="Y57" s="158">
        <v>0</v>
      </c>
      <c r="Z57" s="158">
        <v>0</v>
      </c>
      <c r="AA57" s="158">
        <v>0</v>
      </c>
      <c r="AB57" s="158">
        <v>0</v>
      </c>
      <c r="AC57" s="158">
        <v>0</v>
      </c>
      <c r="AD57" s="158">
        <v>0</v>
      </c>
      <c r="AE57" s="158">
        <v>101.3005311347638</v>
      </c>
      <c r="AF57" s="158">
        <v>259.79527645181656</v>
      </c>
      <c r="AG57" s="158">
        <v>299.82576741596273</v>
      </c>
      <c r="AH57" s="158">
        <v>417.85330813250647</v>
      </c>
      <c r="AI57" s="158">
        <v>440.42588833485178</v>
      </c>
      <c r="AJ57" s="158">
        <v>469.90594354703808</v>
      </c>
      <c r="AK57" s="158">
        <v>511.71391182000696</v>
      </c>
      <c r="AL57" s="158">
        <v>564.55876041972704</v>
      </c>
      <c r="AM57" s="158">
        <v>636.89122936698777</v>
      </c>
      <c r="AN57" s="158">
        <v>780.27203097020742</v>
      </c>
      <c r="AO57" s="158">
        <v>834.06058826241303</v>
      </c>
      <c r="AP57" s="158">
        <v>858.84281359276292</v>
      </c>
      <c r="AQ57" s="158">
        <v>840.53334369762194</v>
      </c>
      <c r="AR57" s="158">
        <v>843.07074362093397</v>
      </c>
      <c r="AS57" s="158">
        <v>853.54529695230667</v>
      </c>
      <c r="AT57" s="158">
        <v>975.73570660526718</v>
      </c>
      <c r="AU57" s="158">
        <v>1279.6892284985979</v>
      </c>
      <c r="AV57" s="158">
        <v>1337.0458656387345</v>
      </c>
      <c r="AW57" s="158">
        <v>1428.1775256558544</v>
      </c>
      <c r="AX57" s="158">
        <v>1549.3877764181304</v>
      </c>
      <c r="AY57" s="158">
        <v>1588.6864548441758</v>
      </c>
      <c r="AZ57" s="158">
        <v>1696.4385469322317</v>
      </c>
      <c r="BA57" s="158">
        <v>1870.8806424751679</v>
      </c>
      <c r="BB57" s="158">
        <v>1818.4203433941323</v>
      </c>
      <c r="BC57" s="158">
        <v>1834.8784972805083</v>
      </c>
      <c r="BD57" s="158">
        <v>1831.3773328075372</v>
      </c>
      <c r="BE57" s="158">
        <v>1845.1828849357964</v>
      </c>
      <c r="BF57" s="158">
        <v>1662.3574793526311</v>
      </c>
      <c r="BG57" s="158">
        <v>1588.9193592012666</v>
      </c>
      <c r="BH57" s="158">
        <v>1513.6552742758206</v>
      </c>
      <c r="BI57" s="158">
        <v>1444.2315395156691</v>
      </c>
      <c r="BJ57" s="158">
        <v>1411.537385299102</v>
      </c>
      <c r="BK57" s="158">
        <v>1370.2383520008707</v>
      </c>
      <c r="BL57" s="158">
        <v>1306.3656925676451</v>
      </c>
      <c r="BM57" s="158">
        <v>1316.7851723342901</v>
      </c>
      <c r="BN57" s="158">
        <v>1266.2555661760334</v>
      </c>
      <c r="BO57" s="158">
        <v>1233.6417173613288</v>
      </c>
      <c r="BP57" s="158">
        <v>1219.7800616018017</v>
      </c>
      <c r="BQ57" s="158">
        <v>1160.2726682096404</v>
      </c>
      <c r="BR57" s="158">
        <v>980.19082605793199</v>
      </c>
      <c r="BS57" s="158">
        <v>621.64069213590699</v>
      </c>
      <c r="BT57" s="158">
        <v>303.29922304444165</v>
      </c>
      <c r="BU57" s="158">
        <v>152.41224353731096</v>
      </c>
      <c r="BV57" s="158">
        <v>121.27520641503615</v>
      </c>
      <c r="BW57" s="158">
        <v>108.53425420228146</v>
      </c>
      <c r="BX57" s="158">
        <v>83.37868211522553</v>
      </c>
      <c r="BY57" s="158">
        <v>72.6274341061808</v>
      </c>
      <c r="BZ57" s="158">
        <v>63.445698307484605</v>
      </c>
      <c r="CA57" s="158">
        <v>57.793844819522981</v>
      </c>
      <c r="CB57" s="158">
        <v>53.638740095482532</v>
      </c>
      <c r="CC57" s="158">
        <v>46.404252052591694</v>
      </c>
      <c r="CD57" s="158">
        <v>39.491879161663277</v>
      </c>
      <c r="CE57" s="158">
        <v>32.369084208555599</v>
      </c>
      <c r="CF57" s="158">
        <v>25.013412683089143</v>
      </c>
      <c r="CG57" s="159">
        <v>17.757321423899008</v>
      </c>
    </row>
    <row r="58" spans="1:85" x14ac:dyDescent="0.35">
      <c r="A58" s="156"/>
      <c r="B58" s="42" t="s">
        <v>402</v>
      </c>
      <c r="C58" s="157" t="s">
        <v>357</v>
      </c>
      <c r="D58" s="158">
        <v>1798.4403417931255</v>
      </c>
      <c r="E58" s="158">
        <v>2640.2964673049069</v>
      </c>
      <c r="F58" s="158">
        <v>2697.8117692365167</v>
      </c>
      <c r="G58" s="158">
        <v>2319.6497762720414</v>
      </c>
      <c r="H58" s="158">
        <v>2660.4514021698301</v>
      </c>
      <c r="I58" s="158">
        <v>2793.7207673991161</v>
      </c>
      <c r="J58" s="158">
        <v>2724.9471937375829</v>
      </c>
      <c r="K58" s="158">
        <v>3088.3561731481932</v>
      </c>
      <c r="L58" s="158">
        <v>2823.2226464117689</v>
      </c>
      <c r="M58" s="158">
        <v>3109.1978737661684</v>
      </c>
      <c r="N58" s="158">
        <v>3637.7476500599714</v>
      </c>
      <c r="O58" s="158">
        <v>3540.349897961632</v>
      </c>
      <c r="P58" s="158">
        <v>3587.8971755946955</v>
      </c>
      <c r="Q58" s="158">
        <v>3963.3203224068088</v>
      </c>
      <c r="R58" s="158">
        <v>4014.9365156460499</v>
      </c>
      <c r="S58" s="158">
        <v>4679.7332490582503</v>
      </c>
      <c r="T58" s="158">
        <v>4691.3937990107206</v>
      </c>
      <c r="U58" s="158">
        <v>5505.9202510825035</v>
      </c>
      <c r="V58" s="158">
        <v>5520.0888882150211</v>
      </c>
      <c r="W58" s="158">
        <v>6626.9956449727706</v>
      </c>
      <c r="X58" s="158">
        <v>6794.8132403444088</v>
      </c>
      <c r="Y58" s="158">
        <v>6981.5005359520828</v>
      </c>
      <c r="Z58" s="158">
        <v>6204.8774207248453</v>
      </c>
      <c r="AA58" s="158">
        <v>4981.3487248247557</v>
      </c>
      <c r="AB58" s="158">
        <v>4134.3095320900911</v>
      </c>
      <c r="AC58" s="158">
        <v>4005.2226192226958</v>
      </c>
      <c r="AD58" s="158">
        <v>3752.9878541459711</v>
      </c>
      <c r="AE58" s="158">
        <v>3712.8041909596241</v>
      </c>
      <c r="AF58" s="158">
        <v>3802.2226563232207</v>
      </c>
      <c r="AG58" s="158">
        <v>3944.0563730588583</v>
      </c>
      <c r="AH58" s="158">
        <v>4214.8681515974567</v>
      </c>
      <c r="AI58" s="158">
        <v>3393.8700806979755</v>
      </c>
      <c r="AJ58" s="158">
        <v>2845.5415470348416</v>
      </c>
      <c r="AK58" s="158">
        <v>2676.6573849046517</v>
      </c>
      <c r="AL58" s="158">
        <v>2030.9451511203167</v>
      </c>
      <c r="AM58" s="158">
        <v>927.34162517720745</v>
      </c>
      <c r="AN58" s="158">
        <v>922.44024000291472</v>
      </c>
      <c r="AO58" s="158">
        <v>865.41624947528578</v>
      </c>
      <c r="AP58" s="158">
        <v>539.41355660738441</v>
      </c>
      <c r="AQ58" s="158">
        <v>549.59438922310778</v>
      </c>
      <c r="AR58" s="158">
        <v>511.77601935803261</v>
      </c>
      <c r="AS58" s="158">
        <v>502.49527051570044</v>
      </c>
      <c r="AT58" s="158">
        <v>492.24427844759839</v>
      </c>
      <c r="AU58" s="158">
        <v>587.05984019883738</v>
      </c>
      <c r="AV58" s="158">
        <v>760.3082181990726</v>
      </c>
      <c r="AW58" s="158">
        <v>741.26263882461978</v>
      </c>
      <c r="AX58" s="158">
        <v>682.92530138711061</v>
      </c>
      <c r="AY58" s="158">
        <v>23.23739469696946</v>
      </c>
      <c r="AZ58" s="158">
        <v>0</v>
      </c>
      <c r="BA58" s="158">
        <v>0</v>
      </c>
      <c r="BB58" s="158">
        <v>0</v>
      </c>
      <c r="BC58" s="158">
        <v>0</v>
      </c>
      <c r="BD58" s="158">
        <v>0</v>
      </c>
      <c r="BE58" s="158">
        <v>0</v>
      </c>
      <c r="BF58" s="158">
        <v>0</v>
      </c>
      <c r="BG58" s="158">
        <v>0</v>
      </c>
      <c r="BH58" s="158">
        <v>0</v>
      </c>
      <c r="BI58" s="158">
        <v>0</v>
      </c>
      <c r="BJ58" s="158">
        <v>0</v>
      </c>
      <c r="BK58" s="158">
        <v>0</v>
      </c>
      <c r="BL58" s="158">
        <v>0</v>
      </c>
      <c r="BM58" s="158">
        <v>0</v>
      </c>
      <c r="BN58" s="158">
        <v>0</v>
      </c>
      <c r="BO58" s="158">
        <v>0</v>
      </c>
      <c r="BP58" s="158">
        <v>0</v>
      </c>
      <c r="BQ58" s="158">
        <v>0</v>
      </c>
      <c r="BR58" s="158">
        <v>0</v>
      </c>
      <c r="BS58" s="158">
        <v>0</v>
      </c>
      <c r="BT58" s="158">
        <v>0</v>
      </c>
      <c r="BU58" s="158">
        <v>0</v>
      </c>
      <c r="BV58" s="158">
        <v>0</v>
      </c>
      <c r="BW58" s="158">
        <v>0</v>
      </c>
      <c r="BX58" s="158">
        <v>0</v>
      </c>
      <c r="BY58" s="158">
        <v>0</v>
      </c>
      <c r="BZ58" s="158">
        <v>0</v>
      </c>
      <c r="CA58" s="158">
        <v>0</v>
      </c>
      <c r="CB58" s="158">
        <v>0</v>
      </c>
      <c r="CC58" s="158">
        <v>0</v>
      </c>
      <c r="CD58" s="158">
        <v>0</v>
      </c>
      <c r="CE58" s="158">
        <v>0</v>
      </c>
      <c r="CF58" s="158">
        <v>0</v>
      </c>
      <c r="CG58" s="159">
        <v>0</v>
      </c>
    </row>
    <row r="59" spans="1:85" x14ac:dyDescent="0.35">
      <c r="A59" s="156"/>
      <c r="B59" s="42" t="s">
        <v>403</v>
      </c>
      <c r="C59" s="157" t="s">
        <v>363</v>
      </c>
      <c r="D59" s="158">
        <v>0</v>
      </c>
      <c r="E59" s="158">
        <v>0</v>
      </c>
      <c r="F59" s="158">
        <v>0</v>
      </c>
      <c r="G59" s="158">
        <v>0</v>
      </c>
      <c r="H59" s="158">
        <v>0</v>
      </c>
      <c r="I59" s="158">
        <v>0</v>
      </c>
      <c r="J59" s="158">
        <v>0</v>
      </c>
      <c r="K59" s="158">
        <v>0</v>
      </c>
      <c r="L59" s="158">
        <v>0</v>
      </c>
      <c r="M59" s="158">
        <v>0</v>
      </c>
      <c r="N59" s="158">
        <v>0</v>
      </c>
      <c r="O59" s="158">
        <v>0</v>
      </c>
      <c r="P59" s="158">
        <v>0</v>
      </c>
      <c r="Q59" s="158">
        <v>0</v>
      </c>
      <c r="R59" s="158">
        <v>0</v>
      </c>
      <c r="S59" s="158">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58">
        <v>0</v>
      </c>
      <c r="AM59" s="158">
        <v>0</v>
      </c>
      <c r="AN59" s="158">
        <v>0</v>
      </c>
      <c r="AO59" s="158">
        <v>0</v>
      </c>
      <c r="AP59" s="158">
        <v>0</v>
      </c>
      <c r="AQ59" s="158">
        <v>0</v>
      </c>
      <c r="AR59" s="158">
        <v>314.59455242888021</v>
      </c>
      <c r="AS59" s="158">
        <v>229.42511320012636</v>
      </c>
      <c r="AT59" s="158">
        <v>223.94187949273984</v>
      </c>
      <c r="AU59" s="158">
        <v>271.87726987593351</v>
      </c>
      <c r="AV59" s="158">
        <v>266.16636161722914</v>
      </c>
      <c r="AW59" s="158">
        <v>283.71675186771472</v>
      </c>
      <c r="AX59" s="158">
        <v>268.61715202611379</v>
      </c>
      <c r="AY59" s="158">
        <v>266.42641244854525</v>
      </c>
      <c r="AZ59" s="158">
        <v>251.91460933174776</v>
      </c>
      <c r="BA59" s="158">
        <v>240.75816434613051</v>
      </c>
      <c r="BB59" s="158">
        <v>263.33618834400067</v>
      </c>
      <c r="BC59" s="158">
        <v>236.0377032146275</v>
      </c>
      <c r="BD59" s="158">
        <v>227.9199910908809</v>
      </c>
      <c r="BE59" s="158">
        <v>241.37182766497583</v>
      </c>
      <c r="BF59" s="158">
        <v>235.26578564826195</v>
      </c>
      <c r="BG59" s="158">
        <v>262.88529867464291</v>
      </c>
      <c r="BH59" s="158">
        <v>265.0401478726609</v>
      </c>
      <c r="BI59" s="158">
        <v>305.97995451510639</v>
      </c>
      <c r="BJ59" s="158">
        <v>425.68843559176884</v>
      </c>
      <c r="BK59" s="158">
        <v>357.77770009451785</v>
      </c>
      <c r="BL59" s="158">
        <v>320.25756895414889</v>
      </c>
      <c r="BM59" s="158">
        <v>392.18457005999795</v>
      </c>
      <c r="BN59" s="158">
        <v>389.58058206461999</v>
      </c>
      <c r="BO59" s="158">
        <v>177.45274570171665</v>
      </c>
      <c r="BP59" s="158">
        <v>133.24585401560648</v>
      </c>
      <c r="BQ59" s="158">
        <v>11.853374553486651</v>
      </c>
      <c r="BR59" s="158">
        <v>0</v>
      </c>
      <c r="BS59" s="158">
        <v>0</v>
      </c>
      <c r="BT59" s="158">
        <v>0</v>
      </c>
      <c r="BU59" s="158">
        <v>0</v>
      </c>
      <c r="BV59" s="158">
        <v>0</v>
      </c>
      <c r="BW59" s="158">
        <v>0</v>
      </c>
      <c r="BX59" s="158">
        <v>0</v>
      </c>
      <c r="BY59" s="158">
        <v>0</v>
      </c>
      <c r="BZ59" s="158">
        <v>0</v>
      </c>
      <c r="CA59" s="158">
        <v>0</v>
      </c>
      <c r="CB59" s="158">
        <v>0</v>
      </c>
      <c r="CC59" s="158">
        <v>0</v>
      </c>
      <c r="CD59" s="158">
        <v>0</v>
      </c>
      <c r="CE59" s="158">
        <v>0</v>
      </c>
      <c r="CF59" s="158">
        <v>0</v>
      </c>
      <c r="CG59" s="159">
        <v>0</v>
      </c>
    </row>
    <row r="60" spans="1:85" x14ac:dyDescent="0.35">
      <c r="A60" s="156"/>
      <c r="B60" s="42" t="s">
        <v>404</v>
      </c>
      <c r="C60" s="157" t="s">
        <v>354</v>
      </c>
      <c r="D60" s="158">
        <v>0</v>
      </c>
      <c r="E60" s="158">
        <v>0</v>
      </c>
      <c r="F60" s="158">
        <v>0</v>
      </c>
      <c r="G60" s="158">
        <v>0</v>
      </c>
      <c r="H60" s="158">
        <v>0</v>
      </c>
      <c r="I60" s="158">
        <v>0</v>
      </c>
      <c r="J60" s="158">
        <v>0</v>
      </c>
      <c r="K60" s="158">
        <v>0</v>
      </c>
      <c r="L60" s="158">
        <v>0</v>
      </c>
      <c r="M60" s="158">
        <v>0</v>
      </c>
      <c r="N60" s="158">
        <v>0</v>
      </c>
      <c r="O60" s="158">
        <v>0</v>
      </c>
      <c r="P60" s="158">
        <v>0</v>
      </c>
      <c r="Q60" s="158">
        <v>0</v>
      </c>
      <c r="R60" s="158">
        <v>0</v>
      </c>
      <c r="S60" s="158">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58">
        <v>0</v>
      </c>
      <c r="AM60" s="158">
        <v>0</v>
      </c>
      <c r="AN60" s="158">
        <v>0</v>
      </c>
      <c r="AO60" s="158">
        <v>0</v>
      </c>
      <c r="AP60" s="158">
        <v>3.0134835564658351</v>
      </c>
      <c r="AQ60" s="158">
        <v>1.9420799552860324</v>
      </c>
      <c r="AR60" s="158">
        <v>1.8955654811604561</v>
      </c>
      <c r="AS60" s="158">
        <v>0.12334683505383139</v>
      </c>
      <c r="AT60" s="158">
        <v>0.10013661278130642</v>
      </c>
      <c r="AU60" s="158">
        <v>2.2601348815751257</v>
      </c>
      <c r="AV60" s="158">
        <v>2.2307944424082682</v>
      </c>
      <c r="AW60" s="158">
        <v>4.1063919334339207</v>
      </c>
      <c r="AX60" s="158">
        <v>3.7978030597264727</v>
      </c>
      <c r="AY60" s="158">
        <v>5.7648103344065067</v>
      </c>
      <c r="AZ60" s="158">
        <v>4.8583063574332082</v>
      </c>
      <c r="BA60" s="158">
        <v>5.9339162930894185</v>
      </c>
      <c r="BB60" s="158">
        <v>8.0812769700392124</v>
      </c>
      <c r="BC60" s="158">
        <v>12.171873649647242</v>
      </c>
      <c r="BD60" s="158">
        <v>3.55004874374844</v>
      </c>
      <c r="BE60" s="158">
        <v>15.43359862775463</v>
      </c>
      <c r="BF60" s="158">
        <v>12.435856655555913</v>
      </c>
      <c r="BG60" s="158">
        <v>10.027013064487923</v>
      </c>
      <c r="BH60" s="158">
        <v>12.718670379905255</v>
      </c>
      <c r="BI60" s="158">
        <v>13.043157214206095</v>
      </c>
      <c r="BJ60" s="158">
        <v>15.004300325251942</v>
      </c>
      <c r="BK60" s="158">
        <v>18.306058439991286</v>
      </c>
      <c r="BL60" s="158">
        <v>23.698986498789832</v>
      </c>
      <c r="BM60" s="158">
        <v>23.384223957923673</v>
      </c>
      <c r="BN60" s="158">
        <v>22.949783215225288</v>
      </c>
      <c r="BO60" s="158">
        <v>22.550956083922461</v>
      </c>
      <c r="BP60" s="158">
        <v>22.142311582461097</v>
      </c>
      <c r="BQ60" s="158">
        <v>21.726939998186573</v>
      </c>
      <c r="BR60" s="158">
        <v>21.464660984019275</v>
      </c>
      <c r="BS60" s="158">
        <v>17.434889596176195</v>
      </c>
      <c r="BT60" s="158">
        <v>0</v>
      </c>
      <c r="BU60" s="158">
        <v>0</v>
      </c>
      <c r="BV60" s="158">
        <v>0</v>
      </c>
      <c r="BW60" s="158">
        <v>0</v>
      </c>
      <c r="BX60" s="158">
        <v>0</v>
      </c>
      <c r="BY60" s="158">
        <v>0</v>
      </c>
      <c r="BZ60" s="158">
        <v>0</v>
      </c>
      <c r="CA60" s="158">
        <v>0</v>
      </c>
      <c r="CB60" s="158">
        <v>0</v>
      </c>
      <c r="CC60" s="158">
        <v>0</v>
      </c>
      <c r="CD60" s="158">
        <v>0</v>
      </c>
      <c r="CE60" s="158">
        <v>0</v>
      </c>
      <c r="CF60" s="158">
        <v>0</v>
      </c>
      <c r="CG60" s="159">
        <v>0</v>
      </c>
    </row>
    <row r="61" spans="1:85" x14ac:dyDescent="0.35">
      <c r="A61" s="156"/>
      <c r="B61" s="42" t="s">
        <v>35</v>
      </c>
      <c r="D61" s="158">
        <f t="shared" ref="D61:AI61" si="10">SUM(D62:D63)</f>
        <v>7292.9856618921231</v>
      </c>
      <c r="E61" s="158">
        <f t="shared" si="10"/>
        <v>10033.126575758648</v>
      </c>
      <c r="F61" s="158">
        <f t="shared" si="10"/>
        <v>9776.6181608192146</v>
      </c>
      <c r="G61" s="158">
        <f t="shared" si="10"/>
        <v>10084.796499685084</v>
      </c>
      <c r="H61" s="158">
        <f t="shared" si="10"/>
        <v>10598.136583138654</v>
      </c>
      <c r="I61" s="158">
        <f t="shared" si="10"/>
        <v>10993.899981013483</v>
      </c>
      <c r="J61" s="158">
        <f t="shared" si="10"/>
        <v>11225.492522367487</v>
      </c>
      <c r="K61" s="158">
        <f t="shared" si="10"/>
        <v>13410.783583198732</v>
      </c>
      <c r="L61" s="158">
        <f t="shared" si="10"/>
        <v>13076.746880329176</v>
      </c>
      <c r="M61" s="158">
        <f t="shared" si="10"/>
        <v>13455.514317259154</v>
      </c>
      <c r="N61" s="158">
        <f t="shared" si="10"/>
        <v>16823.561042299822</v>
      </c>
      <c r="O61" s="158">
        <f t="shared" si="10"/>
        <v>17810.182871062727</v>
      </c>
      <c r="P61" s="158">
        <f t="shared" si="10"/>
        <v>17989.982208592959</v>
      </c>
      <c r="Q61" s="158">
        <f t="shared" si="10"/>
        <v>20096.033639939829</v>
      </c>
      <c r="R61" s="158">
        <f t="shared" si="10"/>
        <v>20064.738463021218</v>
      </c>
      <c r="S61" s="158">
        <f t="shared" si="10"/>
        <v>23442.676275846654</v>
      </c>
      <c r="T61" s="158">
        <f t="shared" si="10"/>
        <v>23695.158227258227</v>
      </c>
      <c r="U61" s="158">
        <f t="shared" si="10"/>
        <v>27425.465137987616</v>
      </c>
      <c r="V61" s="158">
        <f t="shared" si="10"/>
        <v>26811.860314187241</v>
      </c>
      <c r="W61" s="158">
        <f t="shared" si="10"/>
        <v>28416.655837811391</v>
      </c>
      <c r="X61" s="158">
        <f t="shared" si="10"/>
        <v>30098.838328999791</v>
      </c>
      <c r="Y61" s="158">
        <f t="shared" si="10"/>
        <v>29679.130446669569</v>
      </c>
      <c r="Z61" s="158">
        <f t="shared" si="10"/>
        <v>29641.282235691713</v>
      </c>
      <c r="AA61" s="158">
        <f t="shared" si="10"/>
        <v>31925.706329973844</v>
      </c>
      <c r="AB61" s="158">
        <f t="shared" si="10"/>
        <v>34081.734050499042</v>
      </c>
      <c r="AC61" s="158">
        <f t="shared" si="10"/>
        <v>36352.860360583705</v>
      </c>
      <c r="AD61" s="158">
        <f t="shared" si="10"/>
        <v>39223.135542722142</v>
      </c>
      <c r="AE61" s="158">
        <f t="shared" si="10"/>
        <v>42134.907988976025</v>
      </c>
      <c r="AF61" s="158">
        <f t="shared" si="10"/>
        <v>43583.531466345907</v>
      </c>
      <c r="AG61" s="158">
        <f t="shared" si="10"/>
        <v>44653.826371894233</v>
      </c>
      <c r="AH61" s="158">
        <f t="shared" si="10"/>
        <v>45957.808049530315</v>
      </c>
      <c r="AI61" s="158">
        <f t="shared" si="10"/>
        <v>45866.470159295386</v>
      </c>
      <c r="AJ61" s="158">
        <f t="shared" ref="AJ61:BO61" si="11">SUM(AJ62:AJ63)</f>
        <v>45963.762848434351</v>
      </c>
      <c r="AK61" s="158">
        <f t="shared" si="11"/>
        <v>47884.613363772194</v>
      </c>
      <c r="AL61" s="158">
        <f t="shared" si="11"/>
        <v>49816.811658075778</v>
      </c>
      <c r="AM61" s="158">
        <f t="shared" si="11"/>
        <v>51280.242171119993</v>
      </c>
      <c r="AN61" s="158">
        <f t="shared" si="11"/>
        <v>50608.57617822443</v>
      </c>
      <c r="AO61" s="158">
        <f t="shared" si="11"/>
        <v>52128.786766400815</v>
      </c>
      <c r="AP61" s="158">
        <f t="shared" si="11"/>
        <v>53689.588150046402</v>
      </c>
      <c r="AQ61" s="158">
        <f t="shared" si="11"/>
        <v>53209.417006004609</v>
      </c>
      <c r="AR61" s="158">
        <f t="shared" si="11"/>
        <v>51384.807771521671</v>
      </c>
      <c r="AS61" s="158">
        <f t="shared" si="11"/>
        <v>51144.37380277177</v>
      </c>
      <c r="AT61" s="158">
        <f t="shared" si="11"/>
        <v>51740.731201523871</v>
      </c>
      <c r="AU61" s="158">
        <f t="shared" si="11"/>
        <v>54901.882960556737</v>
      </c>
      <c r="AV61" s="158">
        <f t="shared" si="11"/>
        <v>55856.521575769497</v>
      </c>
      <c r="AW61" s="158">
        <f t="shared" si="11"/>
        <v>57309.309475426904</v>
      </c>
      <c r="AX61" s="158">
        <f t="shared" si="11"/>
        <v>57495.473931728768</v>
      </c>
      <c r="AY61" s="158">
        <f t="shared" si="11"/>
        <v>58090.279981955471</v>
      </c>
      <c r="AZ61" s="158">
        <f t="shared" si="11"/>
        <v>59978.331636877134</v>
      </c>
      <c r="BA61" s="158">
        <f t="shared" si="11"/>
        <v>62909.252720865275</v>
      </c>
      <c r="BB61" s="158">
        <f t="shared" si="11"/>
        <v>65779.619482374124</v>
      </c>
      <c r="BC61" s="158">
        <f t="shared" si="11"/>
        <v>68932.808836647731</v>
      </c>
      <c r="BD61" s="158">
        <f t="shared" si="11"/>
        <v>69963.046076440529</v>
      </c>
      <c r="BE61" s="158">
        <f t="shared" si="11"/>
        <v>74402.161525362855</v>
      </c>
      <c r="BF61" s="158">
        <f t="shared" si="11"/>
        <v>77016.313193871421</v>
      </c>
      <c r="BG61" s="158">
        <f t="shared" si="11"/>
        <v>78943.592842996877</v>
      </c>
      <c r="BH61" s="158">
        <f t="shared" si="11"/>
        <v>80432.042469795531</v>
      </c>
      <c r="BI61" s="158">
        <f t="shared" si="11"/>
        <v>82498.310596723488</v>
      </c>
      <c r="BJ61" s="158">
        <f t="shared" si="11"/>
        <v>83838.25713473084</v>
      </c>
      <c r="BK61" s="158">
        <f t="shared" si="11"/>
        <v>87848.55337064249</v>
      </c>
      <c r="BL61" s="158">
        <f t="shared" si="11"/>
        <v>90656.86427564187</v>
      </c>
      <c r="BM61" s="158">
        <f t="shared" si="11"/>
        <v>97167.861829820555</v>
      </c>
      <c r="BN61" s="158">
        <f t="shared" si="11"/>
        <v>99552.727706318503</v>
      </c>
      <c r="BO61" s="158">
        <f t="shared" si="11"/>
        <v>103868.05821785446</v>
      </c>
      <c r="BP61" s="158">
        <f t="shared" ref="BP61:CG61" si="12">SUM(BP62:BP63)</f>
        <v>109768.05314956058</v>
      </c>
      <c r="BQ61" s="158">
        <f t="shared" si="12"/>
        <v>112164.18022790429</v>
      </c>
      <c r="BR61" s="158">
        <f t="shared" si="12"/>
        <v>115350.68466776503</v>
      </c>
      <c r="BS61" s="158">
        <f t="shared" si="12"/>
        <v>118304.00811541652</v>
      </c>
      <c r="BT61" s="158">
        <f t="shared" si="12"/>
        <v>118555.22904862196</v>
      </c>
      <c r="BU61" s="158">
        <f t="shared" si="12"/>
        <v>119548.60401523949</v>
      </c>
      <c r="BV61" s="158">
        <f t="shared" si="12"/>
        <v>120756.16129293854</v>
      </c>
      <c r="BW61" s="158">
        <f t="shared" si="12"/>
        <v>120465.60921333396</v>
      </c>
      <c r="BX61" s="158">
        <f t="shared" si="12"/>
        <v>118054.20888319092</v>
      </c>
      <c r="BY61" s="158">
        <f t="shared" si="12"/>
        <v>121287.58041593632</v>
      </c>
      <c r="BZ61" s="158">
        <f t="shared" si="12"/>
        <v>120103.11733176498</v>
      </c>
      <c r="CA61" s="158">
        <f t="shared" si="12"/>
        <v>127053.18403932762</v>
      </c>
      <c r="CB61" s="158">
        <f t="shared" si="12"/>
        <v>137541.80677625738</v>
      </c>
      <c r="CC61" s="158">
        <f t="shared" si="12"/>
        <v>143194.50431754018</v>
      </c>
      <c r="CD61" s="158">
        <f t="shared" si="12"/>
        <v>147290.53879592739</v>
      </c>
      <c r="CE61" s="158">
        <f t="shared" si="12"/>
        <v>147156.59481518151</v>
      </c>
      <c r="CF61" s="158">
        <f t="shared" si="12"/>
        <v>148789.86726730483</v>
      </c>
      <c r="CG61" s="159">
        <f t="shared" si="12"/>
        <v>153084.7616653007</v>
      </c>
    </row>
    <row r="62" spans="1:85" x14ac:dyDescent="0.35">
      <c r="A62" s="156"/>
      <c r="B62" s="62" t="s">
        <v>360</v>
      </c>
      <c r="C62" s="157" t="s">
        <v>357</v>
      </c>
      <c r="D62" s="158">
        <v>7292.9856618921231</v>
      </c>
      <c r="E62" s="158">
        <v>10033.126575758648</v>
      </c>
      <c r="F62" s="158">
        <v>9776.6181608192146</v>
      </c>
      <c r="G62" s="158">
        <v>10084.796499685084</v>
      </c>
      <c r="H62" s="158">
        <v>10598.136583138654</v>
      </c>
      <c r="I62" s="158">
        <v>10993.899981013483</v>
      </c>
      <c r="J62" s="158">
        <v>11225.492522367487</v>
      </c>
      <c r="K62" s="158">
        <v>13410.783583198732</v>
      </c>
      <c r="L62" s="158">
        <v>13076.746880329176</v>
      </c>
      <c r="M62" s="158">
        <v>13455.514317259154</v>
      </c>
      <c r="N62" s="158">
        <v>16823.561042299822</v>
      </c>
      <c r="O62" s="158">
        <v>17810.182871062727</v>
      </c>
      <c r="P62" s="158">
        <v>17989.982208592959</v>
      </c>
      <c r="Q62" s="158">
        <v>20096.033639939829</v>
      </c>
      <c r="R62" s="158">
        <v>20064.738463021218</v>
      </c>
      <c r="S62" s="158">
        <v>23442.676275846654</v>
      </c>
      <c r="T62" s="158">
        <v>23695.158227258227</v>
      </c>
      <c r="U62" s="158">
        <v>27425.465137987616</v>
      </c>
      <c r="V62" s="158">
        <v>26811.860314187241</v>
      </c>
      <c r="W62" s="158">
        <v>28416.655837811391</v>
      </c>
      <c r="X62" s="158">
        <v>30098.838328999791</v>
      </c>
      <c r="Y62" s="158">
        <v>29679.130446669569</v>
      </c>
      <c r="Z62" s="158">
        <v>29518.413375875378</v>
      </c>
      <c r="AA62" s="158">
        <v>31572.211177205059</v>
      </c>
      <c r="AB62" s="158">
        <v>33697.610315583581</v>
      </c>
      <c r="AC62" s="158">
        <v>35989.305601959262</v>
      </c>
      <c r="AD62" s="158">
        <v>38890.570303706547</v>
      </c>
      <c r="AE62" s="158">
        <v>41838.865919539086</v>
      </c>
      <c r="AF62" s="158">
        <v>43309.175392688827</v>
      </c>
      <c r="AG62" s="158">
        <v>44411.944460653038</v>
      </c>
      <c r="AH62" s="158">
        <v>45733.741782850564</v>
      </c>
      <c r="AI62" s="158">
        <v>45679.936841882976</v>
      </c>
      <c r="AJ62" s="158">
        <v>45798.425572001135</v>
      </c>
      <c r="AK62" s="158">
        <v>47731.099190226189</v>
      </c>
      <c r="AL62" s="158">
        <v>49670.173019005721</v>
      </c>
      <c r="AM62" s="158">
        <v>51136.766674394465</v>
      </c>
      <c r="AN62" s="158">
        <v>50479.632918869182</v>
      </c>
      <c r="AO62" s="158">
        <v>52000.228555428039</v>
      </c>
      <c r="AP62" s="158">
        <v>53578.089258457163</v>
      </c>
      <c r="AQ62" s="158">
        <v>53103.61636281004</v>
      </c>
      <c r="AR62" s="158">
        <v>51288.491183423379</v>
      </c>
      <c r="AS62" s="158">
        <v>51059.084400205451</v>
      </c>
      <c r="AT62" s="158">
        <v>51659.190412902477</v>
      </c>
      <c r="AU62" s="158">
        <v>54824.956812260774</v>
      </c>
      <c r="AV62" s="158">
        <v>55782.241133858523</v>
      </c>
      <c r="AW62" s="158">
        <v>57235.861517630379</v>
      </c>
      <c r="AX62" s="158">
        <v>57426.158531960085</v>
      </c>
      <c r="AY62" s="158">
        <v>58021.003499015133</v>
      </c>
      <c r="AZ62" s="158">
        <v>59922.659641320191</v>
      </c>
      <c r="BA62" s="158">
        <v>62854.478253012116</v>
      </c>
      <c r="BB62" s="158">
        <v>65726.446379676883</v>
      </c>
      <c r="BC62" s="158">
        <v>68882.339780917202</v>
      </c>
      <c r="BD62" s="158">
        <v>69913.311085316891</v>
      </c>
      <c r="BE62" s="158">
        <v>74351.400175175935</v>
      </c>
      <c r="BF62" s="158">
        <v>76966.219824291256</v>
      </c>
      <c r="BG62" s="158">
        <v>78893.181389059901</v>
      </c>
      <c r="BH62" s="158">
        <v>80382.125355658412</v>
      </c>
      <c r="BI62" s="158">
        <v>82449.342191243428</v>
      </c>
      <c r="BJ62" s="158">
        <v>83784.999681279762</v>
      </c>
      <c r="BK62" s="158">
        <v>87788.159761083632</v>
      </c>
      <c r="BL62" s="158">
        <v>90590.599072876794</v>
      </c>
      <c r="BM62" s="158">
        <v>97098.60320400128</v>
      </c>
      <c r="BN62" s="158">
        <v>99469.905897744829</v>
      </c>
      <c r="BO62" s="158">
        <v>103780.4169292939</v>
      </c>
      <c r="BP62" s="158">
        <v>109664.86584501041</v>
      </c>
      <c r="BQ62" s="158">
        <v>112035.08867342219</v>
      </c>
      <c r="BR62" s="158">
        <v>115233.20429324571</v>
      </c>
      <c r="BS62" s="158">
        <v>118181.0345241894</v>
      </c>
      <c r="BT62" s="158">
        <v>118426.70967749502</v>
      </c>
      <c r="BU62" s="158">
        <v>119415.26359740979</v>
      </c>
      <c r="BV62" s="158">
        <v>120614.9585698405</v>
      </c>
      <c r="BW62" s="158">
        <v>120320.92061475755</v>
      </c>
      <c r="BX62" s="158">
        <v>117741.07027484484</v>
      </c>
      <c r="BY62" s="158">
        <v>121125.28042304478</v>
      </c>
      <c r="BZ62" s="158">
        <v>119909.81819078139</v>
      </c>
      <c r="CA62" s="158">
        <v>126825.66927222318</v>
      </c>
      <c r="CB62" s="158">
        <v>137332.95323448748</v>
      </c>
      <c r="CC62" s="158">
        <v>142985.82154588986</v>
      </c>
      <c r="CD62" s="158">
        <v>147075.18887906437</v>
      </c>
      <c r="CE62" s="158">
        <v>146937.7286165783</v>
      </c>
      <c r="CF62" s="158">
        <v>148566.75801219465</v>
      </c>
      <c r="CG62" s="159">
        <v>152855.07865390618</v>
      </c>
    </row>
    <row r="63" spans="1:85" x14ac:dyDescent="0.35">
      <c r="A63" s="156"/>
      <c r="B63" s="62" t="s">
        <v>361</v>
      </c>
      <c r="C63" s="157" t="s">
        <v>354</v>
      </c>
      <c r="D63" s="158">
        <v>0</v>
      </c>
      <c r="E63" s="158">
        <v>0</v>
      </c>
      <c r="F63" s="158">
        <v>0</v>
      </c>
      <c r="G63" s="158">
        <v>0</v>
      </c>
      <c r="H63" s="158">
        <v>0</v>
      </c>
      <c r="I63" s="158">
        <v>0</v>
      </c>
      <c r="J63" s="158">
        <v>0</v>
      </c>
      <c r="K63" s="158">
        <v>0</v>
      </c>
      <c r="L63" s="158">
        <v>0</v>
      </c>
      <c r="M63" s="158">
        <v>0</v>
      </c>
      <c r="N63" s="158">
        <v>0</v>
      </c>
      <c r="O63" s="158">
        <v>0</v>
      </c>
      <c r="P63" s="158">
        <v>0</v>
      </c>
      <c r="Q63" s="158">
        <v>0</v>
      </c>
      <c r="R63" s="158">
        <v>0</v>
      </c>
      <c r="S63" s="158">
        <v>0</v>
      </c>
      <c r="T63" s="158">
        <v>0</v>
      </c>
      <c r="U63" s="158">
        <v>0</v>
      </c>
      <c r="V63" s="158">
        <v>0</v>
      </c>
      <c r="W63" s="158">
        <v>0</v>
      </c>
      <c r="X63" s="158">
        <v>0</v>
      </c>
      <c r="Y63" s="158">
        <v>0</v>
      </c>
      <c r="Z63" s="158">
        <v>122.86885981633357</v>
      </c>
      <c r="AA63" s="158">
        <v>353.49515276878492</v>
      </c>
      <c r="AB63" s="158">
        <v>384.12373491545924</v>
      </c>
      <c r="AC63" s="158">
        <v>363.55475862444314</v>
      </c>
      <c r="AD63" s="158">
        <v>332.56523901559922</v>
      </c>
      <c r="AE63" s="158">
        <v>296.04206943693902</v>
      </c>
      <c r="AF63" s="158">
        <v>274.35607365708063</v>
      </c>
      <c r="AG63" s="158">
        <v>241.8819112411924</v>
      </c>
      <c r="AH63" s="158">
        <v>224.06626667974984</v>
      </c>
      <c r="AI63" s="158">
        <v>186.5333174124078</v>
      </c>
      <c r="AJ63" s="158">
        <v>165.33727643321708</v>
      </c>
      <c r="AK63" s="158">
        <v>153.51417354600207</v>
      </c>
      <c r="AL63" s="158">
        <v>146.63863907005896</v>
      </c>
      <c r="AM63" s="158">
        <v>143.47549672553021</v>
      </c>
      <c r="AN63" s="158">
        <v>128.94325935524614</v>
      </c>
      <c r="AO63" s="158">
        <v>128.55821097277797</v>
      </c>
      <c r="AP63" s="158">
        <v>111.4988915892359</v>
      </c>
      <c r="AQ63" s="158">
        <v>105.80064319457074</v>
      </c>
      <c r="AR63" s="158">
        <v>96.316588098289458</v>
      </c>
      <c r="AS63" s="158">
        <v>85.289402566322238</v>
      </c>
      <c r="AT63" s="158">
        <v>81.540788621396089</v>
      </c>
      <c r="AU63" s="158">
        <v>76.9261482959663</v>
      </c>
      <c r="AV63" s="158">
        <v>74.280441910976421</v>
      </c>
      <c r="AW63" s="158">
        <v>73.447957796523824</v>
      </c>
      <c r="AX63" s="158">
        <v>69.315399768684742</v>
      </c>
      <c r="AY63" s="158">
        <v>69.276482940340202</v>
      </c>
      <c r="AZ63" s="158">
        <v>55.671995556939912</v>
      </c>
      <c r="BA63" s="158">
        <v>54.774467853160935</v>
      </c>
      <c r="BB63" s="158">
        <v>53.173102697240189</v>
      </c>
      <c r="BC63" s="158">
        <v>50.469055730529853</v>
      </c>
      <c r="BD63" s="158">
        <v>49.734991123633414</v>
      </c>
      <c r="BE63" s="158">
        <v>50.761350186920851</v>
      </c>
      <c r="BF63" s="158">
        <v>50.09336958017056</v>
      </c>
      <c r="BG63" s="158">
        <v>50.411453936971199</v>
      </c>
      <c r="BH63" s="158">
        <v>49.917114137124592</v>
      </c>
      <c r="BI63" s="158">
        <v>48.968405480056731</v>
      </c>
      <c r="BJ63" s="158">
        <v>53.257453451085411</v>
      </c>
      <c r="BK63" s="158">
        <v>60.393609558859566</v>
      </c>
      <c r="BL63" s="158">
        <v>66.265202765081526</v>
      </c>
      <c r="BM63" s="158">
        <v>69.258625819274542</v>
      </c>
      <c r="BN63" s="158">
        <v>82.821808573666829</v>
      </c>
      <c r="BO63" s="158">
        <v>87.641288560556319</v>
      </c>
      <c r="BP63" s="158">
        <v>103.18730455016421</v>
      </c>
      <c r="BQ63" s="158">
        <v>129.09155448210447</v>
      </c>
      <c r="BR63" s="158">
        <v>117.48037451932716</v>
      </c>
      <c r="BS63" s="158">
        <v>122.9735912271212</v>
      </c>
      <c r="BT63" s="158">
        <v>128.519371126934</v>
      </c>
      <c r="BU63" s="158">
        <v>133.34041782969115</v>
      </c>
      <c r="BV63" s="158">
        <v>141.20272309804582</v>
      </c>
      <c r="BW63" s="158">
        <v>144.68859857640285</v>
      </c>
      <c r="BX63" s="158">
        <v>313.13860834608494</v>
      </c>
      <c r="BY63" s="158">
        <v>162.29999289153821</v>
      </c>
      <c r="BZ63" s="158">
        <v>193.2991409835918</v>
      </c>
      <c r="CA63" s="158">
        <v>227.51476710444433</v>
      </c>
      <c r="CB63" s="158">
        <v>208.85354176989065</v>
      </c>
      <c r="CC63" s="158">
        <v>208.6827716503108</v>
      </c>
      <c r="CD63" s="158">
        <v>215.34991686302399</v>
      </c>
      <c r="CE63" s="158">
        <v>218.86619860321542</v>
      </c>
      <c r="CF63" s="158">
        <v>223.10925511016615</v>
      </c>
      <c r="CG63" s="159">
        <v>229.68301139452595</v>
      </c>
    </row>
    <row r="64" spans="1:85" ht="25.5" customHeight="1" x14ac:dyDescent="0.35">
      <c r="A64" s="156"/>
      <c r="B64" s="42" t="s">
        <v>405</v>
      </c>
      <c r="C64" s="157" t="s">
        <v>357</v>
      </c>
      <c r="D64" s="158">
        <v>0</v>
      </c>
      <c r="E64" s="158">
        <v>0</v>
      </c>
      <c r="F64" s="158">
        <v>0</v>
      </c>
      <c r="G64" s="158">
        <v>0</v>
      </c>
      <c r="H64" s="158">
        <v>0</v>
      </c>
      <c r="I64" s="158">
        <v>0</v>
      </c>
      <c r="J64" s="158">
        <v>0</v>
      </c>
      <c r="K64" s="158">
        <v>0</v>
      </c>
      <c r="L64" s="158">
        <v>0</v>
      </c>
      <c r="M64" s="158">
        <v>0</v>
      </c>
      <c r="N64" s="158">
        <v>0</v>
      </c>
      <c r="O64" s="158">
        <v>0</v>
      </c>
      <c r="P64" s="158">
        <v>0</v>
      </c>
      <c r="Q64" s="158">
        <v>0</v>
      </c>
      <c r="R64" s="158">
        <v>0</v>
      </c>
      <c r="S64" s="158">
        <v>0</v>
      </c>
      <c r="T64" s="158">
        <v>0</v>
      </c>
      <c r="U64" s="158">
        <v>0</v>
      </c>
      <c r="V64" s="158">
        <v>0</v>
      </c>
      <c r="W64" s="158">
        <v>0</v>
      </c>
      <c r="X64" s="158">
        <v>0</v>
      </c>
      <c r="Y64" s="158">
        <v>0</v>
      </c>
      <c r="Z64" s="158">
        <v>0</v>
      </c>
      <c r="AA64" s="158">
        <v>0</v>
      </c>
      <c r="AB64" s="158">
        <v>0</v>
      </c>
      <c r="AC64" s="158">
        <v>0</v>
      </c>
      <c r="AD64" s="158">
        <v>0</v>
      </c>
      <c r="AE64" s="158">
        <v>0</v>
      </c>
      <c r="AF64" s="158">
        <v>0</v>
      </c>
      <c r="AG64" s="158">
        <v>0</v>
      </c>
      <c r="AH64" s="158">
        <v>0</v>
      </c>
      <c r="AI64" s="158">
        <v>0</v>
      </c>
      <c r="AJ64" s="158">
        <v>0</v>
      </c>
      <c r="AK64" s="158">
        <v>0</v>
      </c>
      <c r="AL64" s="158">
        <v>0</v>
      </c>
      <c r="AM64" s="158">
        <v>0</v>
      </c>
      <c r="AN64" s="158">
        <v>0</v>
      </c>
      <c r="AO64" s="158">
        <v>0</v>
      </c>
      <c r="AP64" s="158">
        <v>0</v>
      </c>
      <c r="AQ64" s="158">
        <v>0</v>
      </c>
      <c r="AR64" s="158">
        <v>0</v>
      </c>
      <c r="AS64" s="158">
        <v>0</v>
      </c>
      <c r="AT64" s="158">
        <v>0</v>
      </c>
      <c r="AU64" s="158">
        <v>0</v>
      </c>
      <c r="AV64" s="158">
        <v>0</v>
      </c>
      <c r="AW64" s="158">
        <v>0</v>
      </c>
      <c r="AX64" s="158">
        <v>0</v>
      </c>
      <c r="AY64" s="158">
        <v>0</v>
      </c>
      <c r="AZ64" s="158">
        <v>0</v>
      </c>
      <c r="BA64" s="158">
        <v>0</v>
      </c>
      <c r="BB64" s="158">
        <v>0</v>
      </c>
      <c r="BC64" s="158">
        <v>0</v>
      </c>
      <c r="BD64" s="158">
        <v>0</v>
      </c>
      <c r="BE64" s="158">
        <v>0</v>
      </c>
      <c r="BF64" s="158">
        <v>0</v>
      </c>
      <c r="BG64" s="158">
        <v>0</v>
      </c>
      <c r="BH64" s="158">
        <v>0</v>
      </c>
      <c r="BI64" s="158">
        <v>0</v>
      </c>
      <c r="BJ64" s="158">
        <v>0</v>
      </c>
      <c r="BK64" s="158">
        <v>0</v>
      </c>
      <c r="BL64" s="158">
        <v>14.485678379940568</v>
      </c>
      <c r="BM64" s="158">
        <v>0.36522094762126284</v>
      </c>
      <c r="BN64" s="158">
        <v>-2.5278027490586963</v>
      </c>
      <c r="BO64" s="158">
        <v>7.2315568646558814</v>
      </c>
      <c r="BP64" s="158">
        <v>2.8075121089958381</v>
      </c>
      <c r="BQ64" s="158">
        <v>3.4355439953918729</v>
      </c>
      <c r="BR64" s="158">
        <v>2.4021370255816739</v>
      </c>
      <c r="BS64" s="158">
        <v>3.6404369012508</v>
      </c>
      <c r="BT64" s="158">
        <v>2.5171960769931392</v>
      </c>
      <c r="BU64" s="158">
        <v>4.1603961775315543</v>
      </c>
      <c r="BV64" s="158">
        <v>3.5815998440835148</v>
      </c>
      <c r="BW64" s="158">
        <v>4.0258336507877406</v>
      </c>
      <c r="BX64" s="158">
        <v>2.005026133769531</v>
      </c>
      <c r="BY64" s="158">
        <v>1.4682487176259424</v>
      </c>
      <c r="BZ64" s="158">
        <v>1.398703259236145</v>
      </c>
      <c r="CA64" s="158">
        <v>1.4452085828561168</v>
      </c>
      <c r="CB64" s="158">
        <v>1.4116857599999999</v>
      </c>
      <c r="CC64" s="158">
        <v>1.3787883145461761</v>
      </c>
      <c r="CD64" s="158">
        <v>1.3521392709117868</v>
      </c>
      <c r="CE64" s="158">
        <v>1.3261773069530656</v>
      </c>
      <c r="CF64" s="158">
        <v>1.3005465396218701</v>
      </c>
      <c r="CG64" s="159">
        <v>1.2753907291182707</v>
      </c>
    </row>
    <row r="65" spans="1:85" x14ac:dyDescent="0.35">
      <c r="A65" s="156"/>
      <c r="B65" s="42" t="s">
        <v>406</v>
      </c>
      <c r="C65" s="157" t="s">
        <v>357</v>
      </c>
      <c r="D65" s="158">
        <v>0</v>
      </c>
      <c r="E65" s="158">
        <v>0</v>
      </c>
      <c r="F65" s="158">
        <v>0</v>
      </c>
      <c r="G65" s="158">
        <v>0</v>
      </c>
      <c r="H65" s="158">
        <v>0</v>
      </c>
      <c r="I65" s="158">
        <v>0</v>
      </c>
      <c r="J65" s="158">
        <v>0</v>
      </c>
      <c r="K65" s="158">
        <v>0</v>
      </c>
      <c r="L65" s="158">
        <v>0</v>
      </c>
      <c r="M65" s="158">
        <v>0</v>
      </c>
      <c r="N65" s="158">
        <v>0</v>
      </c>
      <c r="O65" s="158">
        <v>0</v>
      </c>
      <c r="P65" s="158">
        <v>0</v>
      </c>
      <c r="Q65" s="158">
        <v>0</v>
      </c>
      <c r="R65" s="158">
        <v>0</v>
      </c>
      <c r="S65" s="158">
        <v>0</v>
      </c>
      <c r="T65" s="158">
        <v>0</v>
      </c>
      <c r="U65" s="158">
        <v>0</v>
      </c>
      <c r="V65" s="158">
        <v>0</v>
      </c>
      <c r="W65" s="158">
        <v>0</v>
      </c>
      <c r="X65" s="158">
        <v>0</v>
      </c>
      <c r="Y65" s="158">
        <v>0</v>
      </c>
      <c r="Z65" s="158">
        <v>0</v>
      </c>
      <c r="AA65" s="158">
        <v>0</v>
      </c>
      <c r="AB65" s="158">
        <v>0</v>
      </c>
      <c r="AC65" s="158">
        <v>0</v>
      </c>
      <c r="AD65" s="158">
        <v>0</v>
      </c>
      <c r="AE65" s="158">
        <v>0</v>
      </c>
      <c r="AF65" s="158">
        <v>0</v>
      </c>
      <c r="AG65" s="158">
        <v>0</v>
      </c>
      <c r="AH65" s="158">
        <v>0</v>
      </c>
      <c r="AI65" s="158">
        <v>0</v>
      </c>
      <c r="AJ65" s="158">
        <v>0</v>
      </c>
      <c r="AK65" s="158">
        <v>0</v>
      </c>
      <c r="AL65" s="158">
        <v>0</v>
      </c>
      <c r="AM65" s="158">
        <v>0</v>
      </c>
      <c r="AN65" s="158">
        <v>0</v>
      </c>
      <c r="AO65" s="158">
        <v>0</v>
      </c>
      <c r="AP65" s="158">
        <v>0</v>
      </c>
      <c r="AQ65" s="158">
        <v>549.59154159853995</v>
      </c>
      <c r="AR65" s="158">
        <v>666.51388226457675</v>
      </c>
      <c r="AS65" s="158">
        <v>705.54389650791541</v>
      </c>
      <c r="AT65" s="158">
        <v>714.61128212114136</v>
      </c>
      <c r="AU65" s="158">
        <v>875.72177747640194</v>
      </c>
      <c r="AV65" s="158">
        <v>906.52133708350959</v>
      </c>
      <c r="AW65" s="158">
        <v>844.83632260559409</v>
      </c>
      <c r="AX65" s="158">
        <v>958.94027810031923</v>
      </c>
      <c r="AY65" s="158">
        <v>1015.2805033017572</v>
      </c>
      <c r="AZ65" s="158">
        <v>638.28481365198058</v>
      </c>
      <c r="BA65" s="158">
        <v>940.28597826101259</v>
      </c>
      <c r="BB65" s="158">
        <v>1021.7069420282774</v>
      </c>
      <c r="BC65" s="158">
        <v>1157.9235606780524</v>
      </c>
      <c r="BD65" s="158">
        <v>1170.1076225579802</v>
      </c>
      <c r="BE65" s="158">
        <v>1128.6636794229137</v>
      </c>
      <c r="BF65" s="158">
        <v>1256.3551926743389</v>
      </c>
      <c r="BG65" s="158">
        <v>1756.8915730057558</v>
      </c>
      <c r="BH65" s="158">
        <v>2128.0245735936596</v>
      </c>
      <c r="BI65" s="158">
        <v>1898.9664853520444</v>
      </c>
      <c r="BJ65" s="158">
        <v>2051.2244179590989</v>
      </c>
      <c r="BK65" s="158">
        <v>2475.8721406466184</v>
      </c>
      <c r="BL65" s="158">
        <v>2869.697886807628</v>
      </c>
      <c r="BM65" s="158">
        <v>2943.108957835741</v>
      </c>
      <c r="BN65" s="158">
        <v>3042.7772181673954</v>
      </c>
      <c r="BO65" s="158">
        <v>3074.5115013908594</v>
      </c>
      <c r="BP65" s="158">
        <v>3087.1048697781948</v>
      </c>
      <c r="BQ65" s="158">
        <v>3017.6642948418712</v>
      </c>
      <c r="BR65" s="158">
        <v>3013.2352046201217</v>
      </c>
      <c r="BS65" s="158">
        <v>3112.223102267847</v>
      </c>
      <c r="BT65" s="158">
        <v>2967.1077062265304</v>
      </c>
      <c r="BU65" s="158">
        <v>2938.995385936325</v>
      </c>
      <c r="BV65" s="158">
        <v>3003.1962429930654</v>
      </c>
      <c r="BW65" s="158">
        <v>3062.9303206310733</v>
      </c>
      <c r="BX65" s="158">
        <v>2876.8663475291951</v>
      </c>
      <c r="BY65" s="158">
        <v>3064.8867154299037</v>
      </c>
      <c r="BZ65" s="158">
        <v>2925.0680720587957</v>
      </c>
      <c r="CA65" s="158">
        <v>2890.0368233528247</v>
      </c>
      <c r="CB65" s="158">
        <v>2999.6708554841721</v>
      </c>
      <c r="CC65" s="158">
        <v>3038.6025592355354</v>
      </c>
      <c r="CD65" s="158">
        <v>3062.7954609501176</v>
      </c>
      <c r="CE65" s="158">
        <v>3086.674770011799</v>
      </c>
      <c r="CF65" s="158">
        <v>3106.0897642206546</v>
      </c>
      <c r="CG65" s="159">
        <v>3133.7549943673321</v>
      </c>
    </row>
    <row r="66" spans="1:85" x14ac:dyDescent="0.35">
      <c r="A66" s="156"/>
      <c r="B66" s="42" t="s">
        <v>407</v>
      </c>
      <c r="C66" s="157" t="s">
        <v>357</v>
      </c>
      <c r="D66" s="158">
        <v>0</v>
      </c>
      <c r="E66" s="158">
        <v>0</v>
      </c>
      <c r="F66" s="158">
        <v>0</v>
      </c>
      <c r="G66" s="158">
        <v>0</v>
      </c>
      <c r="H66" s="158">
        <v>0</v>
      </c>
      <c r="I66" s="158">
        <v>0</v>
      </c>
      <c r="J66" s="158">
        <v>0</v>
      </c>
      <c r="K66" s="158">
        <v>0</v>
      </c>
      <c r="L66" s="158">
        <v>0</v>
      </c>
      <c r="M66" s="158">
        <v>0</v>
      </c>
      <c r="N66" s="158">
        <v>0</v>
      </c>
      <c r="O66" s="158">
        <v>0</v>
      </c>
      <c r="P66" s="158">
        <v>0</v>
      </c>
      <c r="Q66" s="158">
        <v>0</v>
      </c>
      <c r="R66" s="158">
        <v>0</v>
      </c>
      <c r="S66" s="158">
        <v>0</v>
      </c>
      <c r="T66" s="158">
        <v>0</v>
      </c>
      <c r="U66" s="158">
        <v>0</v>
      </c>
      <c r="V66" s="158">
        <v>0</v>
      </c>
      <c r="W66" s="158">
        <v>0</v>
      </c>
      <c r="X66" s="158">
        <v>0</v>
      </c>
      <c r="Y66" s="158">
        <v>0</v>
      </c>
      <c r="Z66" s="158">
        <v>0</v>
      </c>
      <c r="AA66" s="158">
        <v>0</v>
      </c>
      <c r="AB66" s="158">
        <v>0</v>
      </c>
      <c r="AC66" s="158">
        <v>0</v>
      </c>
      <c r="AD66" s="158">
        <v>0</v>
      </c>
      <c r="AE66" s="158">
        <v>0</v>
      </c>
      <c r="AF66" s="158">
        <v>0</v>
      </c>
      <c r="AG66" s="158">
        <v>0</v>
      </c>
      <c r="AH66" s="158">
        <v>0</v>
      </c>
      <c r="AI66" s="158">
        <v>0</v>
      </c>
      <c r="AJ66" s="158">
        <v>0</v>
      </c>
      <c r="AK66" s="158">
        <v>0</v>
      </c>
      <c r="AL66" s="158">
        <v>0</v>
      </c>
      <c r="AM66" s="158">
        <v>1749.7011795796368</v>
      </c>
      <c r="AN66" s="158">
        <v>1679.5686090375652</v>
      </c>
      <c r="AO66" s="158">
        <v>1708.8835361015606</v>
      </c>
      <c r="AP66" s="158">
        <v>2281.207052244637</v>
      </c>
      <c r="AQ66" s="158">
        <v>2392.0046370091891</v>
      </c>
      <c r="AR66" s="158">
        <v>2394.1178650943593</v>
      </c>
      <c r="AS66" s="158">
        <v>2341.1229293217193</v>
      </c>
      <c r="AT66" s="158">
        <v>2141.5580142547578</v>
      </c>
      <c r="AU66" s="158">
        <v>1676.3203632575244</v>
      </c>
      <c r="AV66" s="158">
        <v>1437.0660827498955</v>
      </c>
      <c r="AW66" s="158">
        <v>1338.3344629737655</v>
      </c>
      <c r="AX66" s="158">
        <v>159.82337968338655</v>
      </c>
      <c r="AY66" s="158">
        <v>70.293118958332613</v>
      </c>
      <c r="AZ66" s="158">
        <v>182.79518137451083</v>
      </c>
      <c r="BA66" s="158">
        <v>48.700070587223763</v>
      </c>
      <c r="BB66" s="158">
        <v>49.884425740982799</v>
      </c>
      <c r="BC66" s="158">
        <v>120.35111024370308</v>
      </c>
      <c r="BD66" s="158">
        <v>120.98334986324797</v>
      </c>
      <c r="BE66" s="158">
        <v>122.46070668296568</v>
      </c>
      <c r="BF66" s="158">
        <v>121.5117205316742</v>
      </c>
      <c r="BG66" s="158">
        <v>135.33769680774998</v>
      </c>
      <c r="BH66" s="158">
        <v>70.869875124520675</v>
      </c>
      <c r="BI66" s="158">
        <v>65.777299604237371</v>
      </c>
      <c r="BJ66" s="158">
        <v>70.303364705990973</v>
      </c>
      <c r="BK66" s="158">
        <v>66.311869342484314</v>
      </c>
      <c r="BL66" s="158">
        <v>68.014876885998717</v>
      </c>
      <c r="BM66" s="158">
        <v>68.006359035935333</v>
      </c>
      <c r="BN66" s="158">
        <v>63.315751852532735</v>
      </c>
      <c r="BO66" s="158">
        <v>66.367859841006322</v>
      </c>
      <c r="BP66" s="158">
        <v>77.02151988432955</v>
      </c>
      <c r="BQ66" s="158">
        <v>67.479076360506951</v>
      </c>
      <c r="BR66" s="158">
        <v>6.6664495677436326</v>
      </c>
      <c r="BS66" s="158">
        <v>0</v>
      </c>
      <c r="BT66" s="158">
        <v>0</v>
      </c>
      <c r="BU66" s="158">
        <v>0</v>
      </c>
      <c r="BV66" s="158">
        <v>0</v>
      </c>
      <c r="BW66" s="158">
        <v>0</v>
      </c>
      <c r="BX66" s="158">
        <v>57.861350513459278</v>
      </c>
      <c r="BY66" s="158">
        <v>76.825872851642103</v>
      </c>
      <c r="BZ66" s="158">
        <v>0</v>
      </c>
      <c r="CA66" s="158">
        <v>0</v>
      </c>
      <c r="CB66" s="158">
        <v>0</v>
      </c>
      <c r="CC66" s="158">
        <v>0</v>
      </c>
      <c r="CD66" s="158">
        <v>0</v>
      </c>
      <c r="CE66" s="158">
        <v>0</v>
      </c>
      <c r="CF66" s="158">
        <v>0</v>
      </c>
      <c r="CG66" s="159">
        <v>0</v>
      </c>
    </row>
    <row r="67" spans="1:85" x14ac:dyDescent="0.35">
      <c r="A67" s="156"/>
      <c r="B67" s="42" t="s">
        <v>408</v>
      </c>
      <c r="C67" s="157" t="s">
        <v>363</v>
      </c>
      <c r="D67" s="158">
        <v>0</v>
      </c>
      <c r="E67" s="158">
        <v>0</v>
      </c>
      <c r="F67" s="158">
        <v>0</v>
      </c>
      <c r="G67" s="158">
        <v>0</v>
      </c>
      <c r="H67" s="158">
        <v>0</v>
      </c>
      <c r="I67" s="158">
        <v>0</v>
      </c>
      <c r="J67" s="158">
        <v>0</v>
      </c>
      <c r="K67" s="158">
        <v>0</v>
      </c>
      <c r="L67" s="158">
        <v>0</v>
      </c>
      <c r="M67" s="158">
        <v>0</v>
      </c>
      <c r="N67" s="158">
        <v>0</v>
      </c>
      <c r="O67" s="158">
        <v>0</v>
      </c>
      <c r="P67" s="158">
        <v>0</v>
      </c>
      <c r="Q67" s="158">
        <v>0</v>
      </c>
      <c r="R67" s="158">
        <v>0</v>
      </c>
      <c r="S67" s="158">
        <v>0</v>
      </c>
      <c r="T67" s="158">
        <v>0</v>
      </c>
      <c r="U67" s="158">
        <v>0</v>
      </c>
      <c r="V67" s="158">
        <v>0</v>
      </c>
      <c r="W67" s="158">
        <v>0</v>
      </c>
      <c r="X67" s="158">
        <v>0</v>
      </c>
      <c r="Y67" s="158">
        <v>0</v>
      </c>
      <c r="Z67" s="158">
        <v>0</v>
      </c>
      <c r="AA67" s="158">
        <v>0</v>
      </c>
      <c r="AB67" s="158">
        <v>0</v>
      </c>
      <c r="AC67" s="158">
        <v>0</v>
      </c>
      <c r="AD67" s="158">
        <v>0</v>
      </c>
      <c r="AE67" s="158">
        <v>0</v>
      </c>
      <c r="AF67" s="158">
        <v>0</v>
      </c>
      <c r="AG67" s="158">
        <v>0</v>
      </c>
      <c r="AH67" s="158">
        <v>0</v>
      </c>
      <c r="AI67" s="158">
        <v>0</v>
      </c>
      <c r="AJ67" s="158">
        <v>0</v>
      </c>
      <c r="AK67" s="158">
        <v>0</v>
      </c>
      <c r="AL67" s="158">
        <v>0</v>
      </c>
      <c r="AM67" s="158">
        <v>0</v>
      </c>
      <c r="AN67" s="158">
        <v>0</v>
      </c>
      <c r="AO67" s="158">
        <v>0</v>
      </c>
      <c r="AP67" s="158">
        <v>0</v>
      </c>
      <c r="AQ67" s="158">
        <v>0</v>
      </c>
      <c r="AR67" s="158">
        <v>0</v>
      </c>
      <c r="AS67" s="158">
        <v>0</v>
      </c>
      <c r="AT67" s="158">
        <v>0</v>
      </c>
      <c r="AU67" s="158">
        <v>0</v>
      </c>
      <c r="AV67" s="158">
        <v>0</v>
      </c>
      <c r="AW67" s="158">
        <v>0</v>
      </c>
      <c r="AX67" s="158">
        <v>0</v>
      </c>
      <c r="AY67" s="158">
        <v>0</v>
      </c>
      <c r="AZ67" s="158">
        <v>0</v>
      </c>
      <c r="BA67" s="158">
        <v>0</v>
      </c>
      <c r="BB67" s="158">
        <v>0</v>
      </c>
      <c r="BC67" s="158">
        <v>0</v>
      </c>
      <c r="BD67" s="158">
        <v>0</v>
      </c>
      <c r="BE67" s="158">
        <v>0</v>
      </c>
      <c r="BF67" s="158">
        <v>0</v>
      </c>
      <c r="BG67" s="158">
        <v>0</v>
      </c>
      <c r="BH67" s="158">
        <v>0</v>
      </c>
      <c r="BI67" s="158">
        <v>0</v>
      </c>
      <c r="BJ67" s="158">
        <v>0</v>
      </c>
      <c r="BK67" s="158">
        <v>0</v>
      </c>
      <c r="BL67" s="158">
        <v>0</v>
      </c>
      <c r="BM67" s="158">
        <v>0</v>
      </c>
      <c r="BN67" s="158">
        <v>0</v>
      </c>
      <c r="BO67" s="158">
        <v>0</v>
      </c>
      <c r="BP67" s="158">
        <v>0</v>
      </c>
      <c r="BQ67" s="158">
        <v>0</v>
      </c>
      <c r="BR67" s="158">
        <v>0</v>
      </c>
      <c r="BS67" s="158">
        <v>0</v>
      </c>
      <c r="BT67" s="158">
        <v>0</v>
      </c>
      <c r="BU67" s="158">
        <v>0</v>
      </c>
      <c r="BV67" s="158">
        <v>7.89448109186206</v>
      </c>
      <c r="BW67" s="158">
        <v>8.8530365516292218</v>
      </c>
      <c r="BX67" s="158">
        <v>0.51274280582214515</v>
      </c>
      <c r="BY67" s="158">
        <v>4.6324348612385009</v>
      </c>
      <c r="BZ67" s="158">
        <v>4.0303854996832023</v>
      </c>
      <c r="CA67" s="158">
        <v>6.8690852389285286</v>
      </c>
      <c r="CB67" s="158">
        <v>9.5261208195137534</v>
      </c>
      <c r="CC67" s="158">
        <v>0.70827272773534222</v>
      </c>
      <c r="CD67" s="158">
        <v>0.91908915495160159</v>
      </c>
      <c r="CE67" s="158">
        <v>1.1509279242708155</v>
      </c>
      <c r="CF67" s="158">
        <v>1.2841034550086765</v>
      </c>
      <c r="CG67" s="159">
        <v>1.3810417879748653</v>
      </c>
    </row>
    <row r="68" spans="1:85" x14ac:dyDescent="0.35">
      <c r="A68" s="156"/>
      <c r="B68" s="42" t="s">
        <v>409</v>
      </c>
      <c r="C68" s="157" t="s">
        <v>363</v>
      </c>
      <c r="D68" s="158">
        <v>0</v>
      </c>
      <c r="E68" s="158">
        <v>0</v>
      </c>
      <c r="F68" s="158">
        <v>0</v>
      </c>
      <c r="G68" s="158">
        <v>0</v>
      </c>
      <c r="H68" s="158">
        <v>0</v>
      </c>
      <c r="I68" s="158">
        <v>0</v>
      </c>
      <c r="J68" s="158">
        <v>0</v>
      </c>
      <c r="K68" s="158">
        <v>0</v>
      </c>
      <c r="L68" s="158">
        <v>0</v>
      </c>
      <c r="M68" s="158">
        <v>0</v>
      </c>
      <c r="N68" s="158">
        <v>0</v>
      </c>
      <c r="O68" s="158">
        <v>0</v>
      </c>
      <c r="P68" s="158">
        <v>0</v>
      </c>
      <c r="Q68" s="158">
        <v>0</v>
      </c>
      <c r="R68" s="158">
        <v>0</v>
      </c>
      <c r="S68" s="158">
        <v>0</v>
      </c>
      <c r="T68" s="158">
        <v>0</v>
      </c>
      <c r="U68" s="158">
        <v>0</v>
      </c>
      <c r="V68" s="158">
        <v>0</v>
      </c>
      <c r="W68" s="158">
        <v>0</v>
      </c>
      <c r="X68" s="158">
        <v>0</v>
      </c>
      <c r="Y68" s="158">
        <v>0</v>
      </c>
      <c r="Z68" s="158">
        <v>0</v>
      </c>
      <c r="AA68" s="158">
        <v>0</v>
      </c>
      <c r="AB68" s="158">
        <v>0</v>
      </c>
      <c r="AC68" s="158">
        <v>0</v>
      </c>
      <c r="AD68" s="158">
        <v>0</v>
      </c>
      <c r="AE68" s="158">
        <v>0</v>
      </c>
      <c r="AF68" s="158">
        <v>0</v>
      </c>
      <c r="AG68" s="158">
        <v>0</v>
      </c>
      <c r="AH68" s="158">
        <v>0</v>
      </c>
      <c r="AI68" s="158">
        <v>0</v>
      </c>
      <c r="AJ68" s="158">
        <v>0</v>
      </c>
      <c r="AK68" s="158">
        <v>0</v>
      </c>
      <c r="AL68" s="158">
        <v>0</v>
      </c>
      <c r="AM68" s="158">
        <v>0</v>
      </c>
      <c r="AN68" s="158">
        <v>0</v>
      </c>
      <c r="AO68" s="158">
        <v>0</v>
      </c>
      <c r="AP68" s="158">
        <v>0</v>
      </c>
      <c r="AQ68" s="158">
        <v>39.866743950153158</v>
      </c>
      <c r="AR68" s="158">
        <v>39.9908329358746</v>
      </c>
      <c r="AS68" s="158">
        <v>37.004050516149412</v>
      </c>
      <c r="AT68" s="158">
        <v>43.240810064655051</v>
      </c>
      <c r="AU68" s="158">
        <v>48.718463002841595</v>
      </c>
      <c r="AV68" s="158">
        <v>47.155819599072153</v>
      </c>
      <c r="AW68" s="158">
        <v>47.609369977987846</v>
      </c>
      <c r="AX68" s="158">
        <v>44.818471247713674</v>
      </c>
      <c r="AY68" s="158">
        <v>42.406308872411181</v>
      </c>
      <c r="AZ68" s="158">
        <v>41.215069275896369</v>
      </c>
      <c r="BA68" s="158">
        <v>37.450354281575073</v>
      </c>
      <c r="BB68" s="158">
        <v>33.952818216371881</v>
      </c>
      <c r="BC68" s="158">
        <v>31.785457616030129</v>
      </c>
      <c r="BD68" s="158">
        <v>80.141537815383145</v>
      </c>
      <c r="BE68" s="158">
        <v>108.26236387914356</v>
      </c>
      <c r="BF68" s="158">
        <v>192.05448194547671</v>
      </c>
      <c r="BG68" s="158">
        <v>204.62439764207909</v>
      </c>
      <c r="BH68" s="158">
        <v>196.96386433735097</v>
      </c>
      <c r="BI68" s="158">
        <v>193.44622516292034</v>
      </c>
      <c r="BJ68" s="158">
        <v>187.64905418225072</v>
      </c>
      <c r="BK68" s="158">
        <v>187.72194461260406</v>
      </c>
      <c r="BL68" s="158">
        <v>196.21452792842021</v>
      </c>
      <c r="BM68" s="158">
        <v>201.63076165476014</v>
      </c>
      <c r="BN68" s="158">
        <v>186.60121610666664</v>
      </c>
      <c r="BO68" s="158">
        <v>64.491596376020553</v>
      </c>
      <c r="BP68" s="158">
        <v>53.692251665079588</v>
      </c>
      <c r="BQ68" s="158">
        <v>50.09241754545873</v>
      </c>
      <c r="BR68" s="158">
        <v>45.134530153451486</v>
      </c>
      <c r="BS68" s="158">
        <v>39.864519992213509</v>
      </c>
      <c r="BT68" s="158">
        <v>36.102399524976214</v>
      </c>
      <c r="BU68" s="158">
        <v>32.645025071714194</v>
      </c>
      <c r="BV68" s="158">
        <v>30.994333295827435</v>
      </c>
      <c r="BW68" s="158">
        <v>31.603539403040124</v>
      </c>
      <c r="BX68" s="158">
        <v>32.292821904236739</v>
      </c>
      <c r="BY68" s="158">
        <v>29.862260766065617</v>
      </c>
      <c r="BZ68" s="158">
        <v>27.548243836505186</v>
      </c>
      <c r="CA68" s="158">
        <v>24.23638319639371</v>
      </c>
      <c r="CB68" s="158">
        <v>29.130319912406247</v>
      </c>
      <c r="CC68" s="158">
        <v>30.393431402741541</v>
      </c>
      <c r="CD68" s="158">
        <v>29.931988049782792</v>
      </c>
      <c r="CE68" s="158">
        <v>29.262642864139778</v>
      </c>
      <c r="CF68" s="158">
        <v>29.101344801631893</v>
      </c>
      <c r="CG68" s="159">
        <v>29.023773952518699</v>
      </c>
    </row>
    <row r="69" spans="1:85" x14ac:dyDescent="0.35">
      <c r="A69" s="156"/>
      <c r="B69" s="42" t="s">
        <v>410</v>
      </c>
      <c r="C69" s="157" t="s">
        <v>357</v>
      </c>
      <c r="D69" s="158">
        <v>628.42053322426455</v>
      </c>
      <c r="E69" s="158">
        <v>773.94949881304149</v>
      </c>
      <c r="F69" s="158">
        <v>668.55393698281034</v>
      </c>
      <c r="G69" s="158">
        <v>542.35097454701759</v>
      </c>
      <c r="H69" s="158">
        <v>900.25375729989196</v>
      </c>
      <c r="I69" s="158">
        <v>730.51355755312568</v>
      </c>
      <c r="J69" s="158">
        <v>506.29196380686449</v>
      </c>
      <c r="K69" s="158">
        <v>486.8191959681389</v>
      </c>
      <c r="L69" s="158">
        <v>610.18979638062012</v>
      </c>
      <c r="M69" s="158">
        <v>708.91944339013173</v>
      </c>
      <c r="N69" s="158">
        <v>1346.1028757525287</v>
      </c>
      <c r="O69" s="158">
        <v>1135.8396686415956</v>
      </c>
      <c r="P69" s="158">
        <v>802.62588668859121</v>
      </c>
      <c r="Q69" s="158">
        <v>930.58556082384962</v>
      </c>
      <c r="R69" s="158">
        <v>1603.4885774561624</v>
      </c>
      <c r="S69" s="158">
        <v>1579.4710965995973</v>
      </c>
      <c r="T69" s="158">
        <v>1048.4996594105592</v>
      </c>
      <c r="U69" s="158">
        <v>1090.1057398521496</v>
      </c>
      <c r="V69" s="158">
        <v>1650.966233564691</v>
      </c>
      <c r="W69" s="158">
        <v>2497.6939299881892</v>
      </c>
      <c r="X69" s="158">
        <v>2404.7085893641379</v>
      </c>
      <c r="Y69" s="158">
        <v>2318.6535618487319</v>
      </c>
      <c r="Z69" s="158">
        <v>2497.2265562671041</v>
      </c>
      <c r="AA69" s="158">
        <v>3695.4908110413589</v>
      </c>
      <c r="AB69" s="158">
        <v>2974.8249248452785</v>
      </c>
      <c r="AC69" s="158">
        <v>2276.6635945658027</v>
      </c>
      <c r="AD69" s="158">
        <v>2327.108957794057</v>
      </c>
      <c r="AE69" s="158">
        <v>3968.0553310060045</v>
      </c>
      <c r="AF69" s="158">
        <v>4282.7596184068407</v>
      </c>
      <c r="AG69" s="158">
        <v>4236.8143375530381</v>
      </c>
      <c r="AH69" s="158">
        <v>3827.2940686919433</v>
      </c>
      <c r="AI69" s="158">
        <v>3383.5071186195082</v>
      </c>
      <c r="AJ69" s="158">
        <v>5569.2556272241545</v>
      </c>
      <c r="AK69" s="158">
        <v>6699.5159839819371</v>
      </c>
      <c r="AL69" s="158">
        <v>5498.9489651272115</v>
      </c>
      <c r="AM69" s="158">
        <v>5238.6053316614325</v>
      </c>
      <c r="AN69" s="158">
        <v>5217.2426477584213</v>
      </c>
      <c r="AO69" s="158">
        <v>4982.4145667254679</v>
      </c>
      <c r="AP69" s="158">
        <v>5225.3804869117575</v>
      </c>
      <c r="AQ69" s="158">
        <v>4180.1078366614593</v>
      </c>
      <c r="AR69" s="158">
        <v>2950.6436265076354</v>
      </c>
      <c r="AS69" s="158">
        <v>1809.2760459366093</v>
      </c>
      <c r="AT69" s="158">
        <v>1979.6098014020815</v>
      </c>
      <c r="AU69" s="158">
        <v>3442.3914768218519</v>
      </c>
      <c r="AV69" s="158">
        <v>3676.5455844198987</v>
      </c>
      <c r="AW69" s="158">
        <v>3354.4957297411211</v>
      </c>
      <c r="AX69" s="158">
        <v>2596.0970612638275</v>
      </c>
      <c r="AY69" s="158">
        <v>2133.6324072314806</v>
      </c>
      <c r="AZ69" s="158">
        <v>1099.9512749066339</v>
      </c>
      <c r="BA69" s="158">
        <v>0</v>
      </c>
      <c r="BB69" s="158">
        <v>0</v>
      </c>
      <c r="BC69" s="158">
        <v>0</v>
      </c>
      <c r="BD69" s="158">
        <v>0</v>
      </c>
      <c r="BE69" s="158">
        <v>0</v>
      </c>
      <c r="BF69" s="158">
        <v>0</v>
      </c>
      <c r="BG69" s="158">
        <v>0</v>
      </c>
      <c r="BH69" s="158">
        <v>0</v>
      </c>
      <c r="BI69" s="158">
        <v>0</v>
      </c>
      <c r="BJ69" s="158">
        <v>0</v>
      </c>
      <c r="BK69" s="158">
        <v>0</v>
      </c>
      <c r="BL69" s="158">
        <v>0</v>
      </c>
      <c r="BM69" s="158">
        <v>0</v>
      </c>
      <c r="BN69" s="158">
        <v>0</v>
      </c>
      <c r="BO69" s="158">
        <v>0</v>
      </c>
      <c r="BP69" s="158">
        <v>0</v>
      </c>
      <c r="BQ69" s="158">
        <v>0</v>
      </c>
      <c r="BR69" s="158">
        <v>0</v>
      </c>
      <c r="BS69" s="158">
        <v>0</v>
      </c>
      <c r="BT69" s="158">
        <v>0</v>
      </c>
      <c r="BU69" s="158">
        <v>0</v>
      </c>
      <c r="BV69" s="158">
        <v>0</v>
      </c>
      <c r="BW69" s="158">
        <v>0</v>
      </c>
      <c r="BX69" s="158">
        <v>0</v>
      </c>
      <c r="BY69" s="158">
        <v>0</v>
      </c>
      <c r="BZ69" s="158">
        <v>0</v>
      </c>
      <c r="CA69" s="158">
        <v>0</v>
      </c>
      <c r="CB69" s="158">
        <v>0</v>
      </c>
      <c r="CC69" s="158">
        <v>0</v>
      </c>
      <c r="CD69" s="158">
        <v>0</v>
      </c>
      <c r="CE69" s="158">
        <v>0</v>
      </c>
      <c r="CF69" s="158">
        <v>0</v>
      </c>
      <c r="CG69" s="159">
        <v>0</v>
      </c>
    </row>
    <row r="70" spans="1:85" x14ac:dyDescent="0.35">
      <c r="A70" s="156"/>
      <c r="B70" s="10" t="s">
        <v>411</v>
      </c>
      <c r="C70" s="157"/>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f t="shared" ref="BQ70:CG70" si="13">SUM(BQ71:BQ72)</f>
        <v>7.9051328493298589</v>
      </c>
      <c r="BR70" s="158">
        <f t="shared" si="13"/>
        <v>74.864668138115206</v>
      </c>
      <c r="BS70" s="158">
        <f t="shared" si="13"/>
        <v>649.82423637214026</v>
      </c>
      <c r="BT70" s="158">
        <f t="shared" si="13"/>
        <v>2052.848578533079</v>
      </c>
      <c r="BU70" s="158">
        <f t="shared" si="13"/>
        <v>4234.578267133842</v>
      </c>
      <c r="BV70" s="158">
        <f t="shared" si="13"/>
        <v>10154.029572492544</v>
      </c>
      <c r="BW70" s="158">
        <f t="shared" si="13"/>
        <v>22421.157390086952</v>
      </c>
      <c r="BX70" s="158">
        <f t="shared" si="13"/>
        <v>44345.342690514939</v>
      </c>
      <c r="BY70" s="158">
        <f t="shared" si="13"/>
        <v>47650.295101790573</v>
      </c>
      <c r="BZ70" s="158">
        <f t="shared" si="13"/>
        <v>45568.467221589839</v>
      </c>
      <c r="CA70" s="158">
        <f t="shared" si="13"/>
        <v>53356.185485518654</v>
      </c>
      <c r="CB70" s="158">
        <f t="shared" si="13"/>
        <v>65476.263263859772</v>
      </c>
      <c r="CC70" s="158">
        <f t="shared" si="13"/>
        <v>75648.896326851012</v>
      </c>
      <c r="CD70" s="158">
        <f t="shared" si="13"/>
        <v>77777.636235650774</v>
      </c>
      <c r="CE70" s="158">
        <f t="shared" si="13"/>
        <v>77786.671928864016</v>
      </c>
      <c r="CF70" s="158">
        <f t="shared" si="13"/>
        <v>78594.095248727244</v>
      </c>
      <c r="CG70" s="159">
        <f t="shared" si="13"/>
        <v>80124.604722827571</v>
      </c>
    </row>
    <row r="71" spans="1:85" x14ac:dyDescent="0.35">
      <c r="A71" s="156"/>
      <c r="B71" s="167" t="s">
        <v>412</v>
      </c>
      <c r="C71" s="157" t="s">
        <v>363</v>
      </c>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v>1.0576981987668981</v>
      </c>
      <c r="BR71" s="158">
        <v>7.3455701762299075</v>
      </c>
      <c r="BS71" s="158">
        <v>44.708866200833683</v>
      </c>
      <c r="BT71" s="158">
        <v>896.34042260278352</v>
      </c>
      <c r="BU71" s="158">
        <v>2544.9847853987303</v>
      </c>
      <c r="BV71" s="158">
        <v>7701.5740539785957</v>
      </c>
      <c r="BW71" s="158">
        <v>14189.470737354206</v>
      </c>
      <c r="BX71" s="158">
        <v>25136.122360883139</v>
      </c>
      <c r="BY71" s="158">
        <v>32377.31829936543</v>
      </c>
      <c r="BZ71" s="158">
        <v>35755.539524909356</v>
      </c>
      <c r="CA71" s="158">
        <v>41764.441077861949</v>
      </c>
      <c r="CB71" s="158">
        <v>51058.847785241116</v>
      </c>
      <c r="CC71" s="158">
        <v>60950.242750484504</v>
      </c>
      <c r="CD71" s="158">
        <v>63091.692718921833</v>
      </c>
      <c r="CE71" s="158">
        <v>63394.508044846028</v>
      </c>
      <c r="CF71" s="158">
        <v>64610.217779450439</v>
      </c>
      <c r="CG71" s="159">
        <v>66087.332760991063</v>
      </c>
    </row>
    <row r="72" spans="1:85" x14ac:dyDescent="0.35">
      <c r="A72" s="156"/>
      <c r="B72" s="167" t="s">
        <v>413</v>
      </c>
      <c r="C72" s="157" t="s">
        <v>363</v>
      </c>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v>6.8474346505629606</v>
      </c>
      <c r="BR72" s="158">
        <v>67.519097961885294</v>
      </c>
      <c r="BS72" s="158">
        <v>605.11537017130661</v>
      </c>
      <c r="BT72" s="158">
        <v>1156.5081559302955</v>
      </c>
      <c r="BU72" s="158">
        <v>1689.5934817351117</v>
      </c>
      <c r="BV72" s="158">
        <v>2452.4555185139479</v>
      </c>
      <c r="BW72" s="158">
        <v>8231.6866527327456</v>
      </c>
      <c r="BX72" s="158">
        <v>19209.220329631797</v>
      </c>
      <c r="BY72" s="158">
        <v>15272.976802425143</v>
      </c>
      <c r="BZ72" s="158">
        <v>9812.9276966804828</v>
      </c>
      <c r="CA72" s="158">
        <v>11591.744407656708</v>
      </c>
      <c r="CB72" s="158">
        <v>14417.415478618655</v>
      </c>
      <c r="CC72" s="158">
        <v>14698.653576366505</v>
      </c>
      <c r="CD72" s="158">
        <v>14685.943516728948</v>
      </c>
      <c r="CE72" s="158">
        <v>14392.163884017993</v>
      </c>
      <c r="CF72" s="158">
        <v>13983.877469276798</v>
      </c>
      <c r="CG72" s="159">
        <v>14037.27196183651</v>
      </c>
    </row>
    <row r="73" spans="1:85" x14ac:dyDescent="0.35">
      <c r="A73" s="156"/>
      <c r="B73" s="42" t="s">
        <v>118</v>
      </c>
      <c r="C73" s="157" t="s">
        <v>354</v>
      </c>
      <c r="D73" s="158">
        <v>0</v>
      </c>
      <c r="E73" s="158">
        <v>0</v>
      </c>
      <c r="F73" s="158">
        <v>0</v>
      </c>
      <c r="G73" s="158">
        <v>0</v>
      </c>
      <c r="H73" s="158">
        <v>0</v>
      </c>
      <c r="I73" s="158">
        <v>0</v>
      </c>
      <c r="J73" s="158">
        <v>0</v>
      </c>
      <c r="K73" s="158">
        <v>0</v>
      </c>
      <c r="L73" s="158">
        <v>0</v>
      </c>
      <c r="M73" s="158">
        <v>0</v>
      </c>
      <c r="N73" s="158">
        <v>0</v>
      </c>
      <c r="O73" s="158">
        <v>0</v>
      </c>
      <c r="P73" s="158">
        <v>0</v>
      </c>
      <c r="Q73" s="158">
        <v>0</v>
      </c>
      <c r="R73" s="158">
        <v>0</v>
      </c>
      <c r="S73" s="158">
        <v>0</v>
      </c>
      <c r="T73" s="158">
        <v>0</v>
      </c>
      <c r="U73" s="158">
        <v>0</v>
      </c>
      <c r="V73" s="158">
        <v>0</v>
      </c>
      <c r="W73" s="158">
        <v>0</v>
      </c>
      <c r="X73" s="158">
        <v>0</v>
      </c>
      <c r="Y73" s="158">
        <v>0</v>
      </c>
      <c r="Z73" s="158">
        <v>0</v>
      </c>
      <c r="AA73" s="158">
        <v>0</v>
      </c>
      <c r="AB73" s="158">
        <v>0</v>
      </c>
      <c r="AC73" s="158">
        <v>0</v>
      </c>
      <c r="AD73" s="158">
        <v>0</v>
      </c>
      <c r="AE73" s="158">
        <v>0</v>
      </c>
      <c r="AF73" s="158">
        <v>0</v>
      </c>
      <c r="AG73" s="158">
        <v>0</v>
      </c>
      <c r="AH73" s="158">
        <v>0</v>
      </c>
      <c r="AI73" s="158">
        <v>0</v>
      </c>
      <c r="AJ73" s="158">
        <v>0</v>
      </c>
      <c r="AK73" s="158">
        <v>0</v>
      </c>
      <c r="AL73" s="158">
        <v>0</v>
      </c>
      <c r="AM73" s="158">
        <v>0</v>
      </c>
      <c r="AN73" s="158">
        <v>0</v>
      </c>
      <c r="AO73" s="158">
        <v>0</v>
      </c>
      <c r="AP73" s="158">
        <v>0</v>
      </c>
      <c r="AQ73" s="158">
        <v>0</v>
      </c>
      <c r="AR73" s="158">
        <v>0</v>
      </c>
      <c r="AS73" s="158">
        <v>0</v>
      </c>
      <c r="AT73" s="158">
        <v>0</v>
      </c>
      <c r="AU73" s="158">
        <v>0</v>
      </c>
      <c r="AV73" s="158">
        <v>0</v>
      </c>
      <c r="AW73" s="158">
        <v>5.2802270162849628E-2</v>
      </c>
      <c r="AX73" s="158">
        <v>3.3962468182719641E-2</v>
      </c>
      <c r="AY73" s="158">
        <v>0</v>
      </c>
      <c r="AZ73" s="158">
        <v>1.6856113036583992E-2</v>
      </c>
      <c r="BA73" s="158">
        <v>2.2476955655641735E-2</v>
      </c>
      <c r="BB73" s="158">
        <v>0</v>
      </c>
      <c r="BC73" s="158">
        <v>0.10941010022154825</v>
      </c>
      <c r="BD73" s="158">
        <v>109.66869806857466</v>
      </c>
      <c r="BE73" s="158">
        <v>11.579635952942168</v>
      </c>
      <c r="BF73" s="158">
        <v>0.98598081802844195</v>
      </c>
      <c r="BG73" s="158">
        <v>0.8113953351659432</v>
      </c>
      <c r="BH73" s="158">
        <v>0.70705061461440388</v>
      </c>
      <c r="BI73" s="158">
        <v>0.80216219029557778</v>
      </c>
      <c r="BJ73" s="158">
        <v>0.60773353045845535</v>
      </c>
      <c r="BK73" s="158">
        <v>0.30506284114471172</v>
      </c>
      <c r="BL73" s="158">
        <v>0</v>
      </c>
      <c r="BM73" s="158">
        <v>0.42341094574295518</v>
      </c>
      <c r="BN73" s="158">
        <v>0.13043683181914886</v>
      </c>
      <c r="BO73" s="158">
        <v>0</v>
      </c>
      <c r="BP73" s="158">
        <v>0</v>
      </c>
      <c r="BQ73" s="158">
        <v>2.8489666039408683E-4</v>
      </c>
      <c r="BR73" s="158">
        <v>0.13332899135487261</v>
      </c>
      <c r="BS73" s="158">
        <v>0.31770886624597333</v>
      </c>
      <c r="BT73" s="158">
        <v>0.31069190641115502</v>
      </c>
      <c r="BU73" s="158">
        <v>0.45881974802128228</v>
      </c>
      <c r="BV73" s="158">
        <v>0.24964224796284828</v>
      </c>
      <c r="BW73" s="158">
        <v>0.36579581854670457</v>
      </c>
      <c r="BX73" s="158">
        <v>0.27773448246460453</v>
      </c>
      <c r="BY73" s="158">
        <v>0</v>
      </c>
      <c r="BZ73" s="158">
        <v>0</v>
      </c>
      <c r="CA73" s="158">
        <v>0</v>
      </c>
      <c r="CB73" s="158">
        <v>0</v>
      </c>
      <c r="CC73" s="158">
        <v>0</v>
      </c>
      <c r="CD73" s="158">
        <v>0</v>
      </c>
      <c r="CE73" s="158">
        <v>0</v>
      </c>
      <c r="CF73" s="158">
        <v>0</v>
      </c>
      <c r="CG73" s="159">
        <v>0</v>
      </c>
    </row>
    <row r="74" spans="1:85" ht="26.25" customHeight="1" x14ac:dyDescent="0.35">
      <c r="A74" s="156"/>
      <c r="B74" s="42" t="s">
        <v>414</v>
      </c>
      <c r="C74" s="157" t="s">
        <v>354</v>
      </c>
      <c r="D74" s="158">
        <v>3555.5372274530755</v>
      </c>
      <c r="E74" s="158">
        <v>3377.9670833610871</v>
      </c>
      <c r="F74" s="158">
        <v>3197.2608868648513</v>
      </c>
      <c r="G74" s="158">
        <v>2909.6396877725138</v>
      </c>
      <c r="H74" s="158">
        <v>2915.7472437921874</v>
      </c>
      <c r="I74" s="158">
        <v>2721.3275319659233</v>
      </c>
      <c r="J74" s="158">
        <v>2795.8925644621117</v>
      </c>
      <c r="K74" s="158">
        <v>2741.0711416295212</v>
      </c>
      <c r="L74" s="158">
        <v>2598.4158793241722</v>
      </c>
      <c r="M74" s="158">
        <v>2534.2474590481875</v>
      </c>
      <c r="N74" s="158">
        <v>2738.5291298204279</v>
      </c>
      <c r="O74" s="158">
        <v>2689.1478551132768</v>
      </c>
      <c r="P74" s="158">
        <v>2546.078143866458</v>
      </c>
      <c r="Q74" s="158">
        <v>2655.8860633980944</v>
      </c>
      <c r="R74" s="158">
        <v>2533.2633495005107</v>
      </c>
      <c r="S74" s="158">
        <v>2687.0568655773336</v>
      </c>
      <c r="T74" s="158">
        <v>2578.048160332422</v>
      </c>
      <c r="U74" s="158">
        <v>2678.7354461000991</v>
      </c>
      <c r="V74" s="158">
        <v>2496.480230575472</v>
      </c>
      <c r="W74" s="158">
        <v>2479.2228984599278</v>
      </c>
      <c r="X74" s="158">
        <v>2432.012660938427</v>
      </c>
      <c r="Y74" s="158">
        <v>2273.0466861239338</v>
      </c>
      <c r="Z74" s="158">
        <v>2125.2991968230672</v>
      </c>
      <c r="AA74" s="158">
        <v>2110.1653879254541</v>
      </c>
      <c r="AB74" s="158">
        <v>2129.7527080312684</v>
      </c>
      <c r="AC74" s="158">
        <v>2144.7115256981538</v>
      </c>
      <c r="AD74" s="158">
        <v>2216.0147789307412</v>
      </c>
      <c r="AE74" s="158">
        <v>2253.9368177484948</v>
      </c>
      <c r="AF74" s="158">
        <v>2168.0260680890533</v>
      </c>
      <c r="AG74" s="158">
        <v>2085.9788222917318</v>
      </c>
      <c r="AH74" s="158">
        <v>2058.9873154355391</v>
      </c>
      <c r="AI74" s="158">
        <v>1943.0553897125812</v>
      </c>
      <c r="AJ74" s="158">
        <v>1844.8159265180013</v>
      </c>
      <c r="AK74" s="158">
        <v>1885.4689520137179</v>
      </c>
      <c r="AL74" s="158">
        <v>1847.6468522827431</v>
      </c>
      <c r="AM74" s="158">
        <v>1833.6868361994593</v>
      </c>
      <c r="AN74" s="158">
        <v>1798.5931561347156</v>
      </c>
      <c r="AO74" s="158">
        <v>1821.7639164679022</v>
      </c>
      <c r="AP74" s="158">
        <v>1777.9552983148426</v>
      </c>
      <c r="AQ74" s="158">
        <v>1705.7271161529814</v>
      </c>
      <c r="AR74" s="158">
        <v>1627.2109958275632</v>
      </c>
      <c r="AS74" s="158">
        <v>1580.9413187583589</v>
      </c>
      <c r="AT74" s="158">
        <v>1869.7433593031128</v>
      </c>
      <c r="AU74" s="158">
        <v>2074.7523082402313</v>
      </c>
      <c r="AV74" s="158">
        <v>2418.4088502842537</v>
      </c>
      <c r="AW74" s="158">
        <v>2612.3070203321072</v>
      </c>
      <c r="AX74" s="158">
        <v>2291.1620439969101</v>
      </c>
      <c r="AY74" s="158">
        <v>2435.9044374496593</v>
      </c>
      <c r="AZ74" s="158">
        <v>2531.1083148691068</v>
      </c>
      <c r="BA74" s="158">
        <v>2412.8637280403809</v>
      </c>
      <c r="BB74" s="158">
        <v>2334.5098315397504</v>
      </c>
      <c r="BC74" s="158">
        <v>2289.4482876743155</v>
      </c>
      <c r="BD74" s="158">
        <v>2520.5634996076287</v>
      </c>
      <c r="BE74" s="158">
        <v>2197.193548891471</v>
      </c>
      <c r="BF74" s="158">
        <v>0</v>
      </c>
      <c r="BG74" s="158">
        <v>0</v>
      </c>
      <c r="BH74" s="158">
        <v>0</v>
      </c>
      <c r="BI74" s="158">
        <v>0</v>
      </c>
      <c r="BJ74" s="158">
        <v>0</v>
      </c>
      <c r="BK74" s="158">
        <v>0</v>
      </c>
      <c r="BL74" s="158">
        <v>0</v>
      </c>
      <c r="BM74" s="158">
        <v>0</v>
      </c>
      <c r="BN74" s="158">
        <v>0</v>
      </c>
      <c r="BO74" s="158">
        <v>0</v>
      </c>
      <c r="BP74" s="158">
        <v>0</v>
      </c>
      <c r="BQ74" s="158">
        <v>0</v>
      </c>
      <c r="BR74" s="158">
        <v>0</v>
      </c>
      <c r="BS74" s="158">
        <v>0</v>
      </c>
      <c r="BT74" s="158">
        <v>0</v>
      </c>
      <c r="BU74" s="158">
        <v>0</v>
      </c>
      <c r="BV74" s="158">
        <v>0</v>
      </c>
      <c r="BW74" s="158">
        <v>0</v>
      </c>
      <c r="BX74" s="158">
        <v>0</v>
      </c>
      <c r="BY74" s="158">
        <v>0</v>
      </c>
      <c r="BZ74" s="158">
        <v>0</v>
      </c>
      <c r="CA74" s="158">
        <v>0</v>
      </c>
      <c r="CB74" s="158">
        <v>0</v>
      </c>
      <c r="CC74" s="158">
        <v>0</v>
      </c>
      <c r="CD74" s="158">
        <v>0</v>
      </c>
      <c r="CE74" s="158">
        <v>0</v>
      </c>
      <c r="CF74" s="158">
        <v>0</v>
      </c>
      <c r="CG74" s="159">
        <v>0</v>
      </c>
    </row>
    <row r="75" spans="1:85" x14ac:dyDescent="0.35">
      <c r="A75" s="156"/>
      <c r="B75" s="42" t="s">
        <v>415</v>
      </c>
      <c r="C75" s="157" t="s">
        <v>354</v>
      </c>
      <c r="D75" s="158">
        <v>0</v>
      </c>
      <c r="E75" s="158">
        <v>0</v>
      </c>
      <c r="F75" s="158">
        <v>0</v>
      </c>
      <c r="G75" s="158">
        <v>0</v>
      </c>
      <c r="H75" s="158">
        <v>0</v>
      </c>
      <c r="I75" s="158">
        <v>0</v>
      </c>
      <c r="J75" s="158">
        <v>0</v>
      </c>
      <c r="K75" s="158">
        <v>0</v>
      </c>
      <c r="L75" s="158">
        <v>0</v>
      </c>
      <c r="M75" s="158">
        <v>0</v>
      </c>
      <c r="N75" s="158">
        <v>0</v>
      </c>
      <c r="O75" s="158">
        <v>0</v>
      </c>
      <c r="P75" s="158">
        <v>0</v>
      </c>
      <c r="Q75" s="158">
        <v>0</v>
      </c>
      <c r="R75" s="158">
        <v>0</v>
      </c>
      <c r="S75" s="158">
        <v>0</v>
      </c>
      <c r="T75" s="158">
        <v>0</v>
      </c>
      <c r="U75" s="158">
        <v>0</v>
      </c>
      <c r="V75" s="158">
        <v>0</v>
      </c>
      <c r="W75" s="158">
        <v>0</v>
      </c>
      <c r="X75" s="158">
        <v>0</v>
      </c>
      <c r="Y75" s="158">
        <v>0</v>
      </c>
      <c r="Z75" s="158">
        <v>0</v>
      </c>
      <c r="AA75" s="158">
        <v>0</v>
      </c>
      <c r="AB75" s="158">
        <v>0</v>
      </c>
      <c r="AC75" s="158">
        <v>0</v>
      </c>
      <c r="AD75" s="158">
        <v>0</v>
      </c>
      <c r="AE75" s="158">
        <v>0</v>
      </c>
      <c r="AF75" s="158">
        <v>0</v>
      </c>
      <c r="AG75" s="158">
        <v>0</v>
      </c>
      <c r="AH75" s="158">
        <v>0</v>
      </c>
      <c r="AI75" s="158">
        <v>0</v>
      </c>
      <c r="AJ75" s="158">
        <v>0</v>
      </c>
      <c r="AK75" s="158">
        <v>0</v>
      </c>
      <c r="AL75" s="158">
        <v>0</v>
      </c>
      <c r="AM75" s="158">
        <v>0</v>
      </c>
      <c r="AN75" s="158">
        <v>0</v>
      </c>
      <c r="AO75" s="158">
        <v>0</v>
      </c>
      <c r="AP75" s="158">
        <v>0</v>
      </c>
      <c r="AQ75" s="158">
        <v>0</v>
      </c>
      <c r="AR75" s="158">
        <v>0</v>
      </c>
      <c r="AS75" s="158">
        <v>0</v>
      </c>
      <c r="AT75" s="158">
        <v>0</v>
      </c>
      <c r="AU75" s="158">
        <v>0</v>
      </c>
      <c r="AV75" s="158">
        <v>0</v>
      </c>
      <c r="AW75" s="158">
        <v>0</v>
      </c>
      <c r="AX75" s="158">
        <v>0</v>
      </c>
      <c r="AY75" s="158">
        <v>0</v>
      </c>
      <c r="AZ75" s="158">
        <v>0</v>
      </c>
      <c r="BA75" s="158">
        <v>357.08390218262838</v>
      </c>
      <c r="BB75" s="158">
        <v>359.20851190419842</v>
      </c>
      <c r="BC75" s="158">
        <v>1384.9057545976764</v>
      </c>
      <c r="BD75" s="158">
        <v>3158.6910813221498</v>
      </c>
      <c r="BE75" s="158">
        <v>2982.6511971774617</v>
      </c>
      <c r="BF75" s="158">
        <v>2960.4351802379474</v>
      </c>
      <c r="BG75" s="158">
        <v>3251.6854779551054</v>
      </c>
      <c r="BH75" s="158">
        <v>3234.2044360895788</v>
      </c>
      <c r="BI75" s="158">
        <v>3179.3650282633807</v>
      </c>
      <c r="BJ75" s="158">
        <v>3148.0643746657788</v>
      </c>
      <c r="BK75" s="158">
        <v>3157.7853009956439</v>
      </c>
      <c r="BL75" s="158">
        <v>3975.6289391082387</v>
      </c>
      <c r="BM75" s="158">
        <v>3972.3837575153584</v>
      </c>
      <c r="BN75" s="158">
        <v>3933.749474117702</v>
      </c>
      <c r="BO75" s="158">
        <v>3010.5963450943818</v>
      </c>
      <c r="BP75" s="158">
        <v>2948.9476887284309</v>
      </c>
      <c r="BQ75" s="158">
        <v>2888.2137829838211</v>
      </c>
      <c r="BR75" s="158">
        <v>2822.4494177307811</v>
      </c>
      <c r="BS75" s="158">
        <v>2744.4259612600677</v>
      </c>
      <c r="BT75" s="158">
        <v>2652.2972351001017</v>
      </c>
      <c r="BU75" s="158">
        <v>2577.7088567587757</v>
      </c>
      <c r="BV75" s="158">
        <v>2490.6592348974509</v>
      </c>
      <c r="BW75" s="158">
        <v>2406.3903343465718</v>
      </c>
      <c r="BX75" s="158">
        <v>2265.4649539150191</v>
      </c>
      <c r="BY75" s="158">
        <v>2297.965210129305</v>
      </c>
      <c r="BZ75" s="158">
        <v>2211.9711063433788</v>
      </c>
      <c r="CA75" s="158">
        <v>2080.1776321507355</v>
      </c>
      <c r="CB75" s="158">
        <v>336.89217580188495</v>
      </c>
      <c r="CC75" s="158">
        <v>322.17467083129503</v>
      </c>
      <c r="CD75" s="158">
        <v>305.50709909894073</v>
      </c>
      <c r="CE75" s="158">
        <v>289.26911719406047</v>
      </c>
      <c r="CF75" s="158">
        <v>282.55300589523404</v>
      </c>
      <c r="CG75" s="159">
        <v>280.8884506460123</v>
      </c>
    </row>
    <row r="76" spans="1:85" x14ac:dyDescent="0.35">
      <c r="A76" s="156"/>
      <c r="B76" s="42" t="s">
        <v>416</v>
      </c>
      <c r="C76" s="157" t="s">
        <v>363</v>
      </c>
      <c r="D76" s="158">
        <v>0</v>
      </c>
      <c r="E76" s="158">
        <v>0</v>
      </c>
      <c r="F76" s="158">
        <v>0</v>
      </c>
      <c r="G76" s="158">
        <v>0</v>
      </c>
      <c r="H76" s="158">
        <v>0</v>
      </c>
      <c r="I76" s="158">
        <v>0</v>
      </c>
      <c r="J76" s="158">
        <v>0</v>
      </c>
      <c r="K76" s="158">
        <v>0</v>
      </c>
      <c r="L76" s="158">
        <v>0</v>
      </c>
      <c r="M76" s="158">
        <v>0</v>
      </c>
      <c r="N76" s="158">
        <v>0</v>
      </c>
      <c r="O76" s="158">
        <v>0</v>
      </c>
      <c r="P76" s="158">
        <v>0</v>
      </c>
      <c r="Q76" s="158">
        <v>0</v>
      </c>
      <c r="R76" s="158">
        <v>0</v>
      </c>
      <c r="S76" s="158">
        <v>0</v>
      </c>
      <c r="T76" s="158">
        <v>0</v>
      </c>
      <c r="U76" s="158">
        <v>0</v>
      </c>
      <c r="V76" s="158">
        <v>0</v>
      </c>
      <c r="W76" s="158">
        <v>0</v>
      </c>
      <c r="X76" s="158">
        <v>0</v>
      </c>
      <c r="Y76" s="158">
        <v>0</v>
      </c>
      <c r="Z76" s="158">
        <v>0</v>
      </c>
      <c r="AA76" s="158">
        <v>0</v>
      </c>
      <c r="AB76" s="158">
        <v>0</v>
      </c>
      <c r="AC76" s="158">
        <v>0</v>
      </c>
      <c r="AD76" s="158">
        <v>0</v>
      </c>
      <c r="AE76" s="158">
        <v>0</v>
      </c>
      <c r="AF76" s="158">
        <v>0</v>
      </c>
      <c r="AG76" s="158">
        <v>0</v>
      </c>
      <c r="AH76" s="158">
        <v>0</v>
      </c>
      <c r="AI76" s="158">
        <v>0</v>
      </c>
      <c r="AJ76" s="158">
        <v>0</v>
      </c>
      <c r="AK76" s="158">
        <v>0</v>
      </c>
      <c r="AL76" s="158">
        <v>0</v>
      </c>
      <c r="AM76" s="158">
        <v>0</v>
      </c>
      <c r="AN76" s="158">
        <v>0</v>
      </c>
      <c r="AO76" s="158">
        <v>0</v>
      </c>
      <c r="AP76" s="158">
        <v>0</v>
      </c>
      <c r="AQ76" s="158">
        <v>0</v>
      </c>
      <c r="AR76" s="158">
        <v>90.299300769204848</v>
      </c>
      <c r="AS76" s="158">
        <v>63.185649724675656</v>
      </c>
      <c r="AT76" s="158">
        <v>24.421954358095437</v>
      </c>
      <c r="AU76" s="158">
        <v>9.1457119946738938</v>
      </c>
      <c r="AV76" s="158">
        <v>4.6391333863190667</v>
      </c>
      <c r="AW76" s="158">
        <v>2.6421443646872063</v>
      </c>
      <c r="AX76" s="158">
        <v>1.6821410711676434</v>
      </c>
      <c r="AY76" s="158">
        <v>3.0712089991161302</v>
      </c>
      <c r="AZ76" s="158">
        <v>0</v>
      </c>
      <c r="BA76" s="158">
        <v>0.42144291854328259</v>
      </c>
      <c r="BB76" s="158">
        <v>0.99029822952469559</v>
      </c>
      <c r="BC76" s="158">
        <v>0.39569986246793293</v>
      </c>
      <c r="BD76" s="158">
        <v>7.9451752148998661E-2</v>
      </c>
      <c r="BE76" s="158">
        <v>0.60697915486339504</v>
      </c>
      <c r="BF76" s="158">
        <v>0.59367154888332241</v>
      </c>
      <c r="BG76" s="158">
        <v>0.21557993214659998</v>
      </c>
      <c r="BH76" s="158">
        <v>0.14338788687984413</v>
      </c>
      <c r="BI76" s="158">
        <v>0</v>
      </c>
      <c r="BJ76" s="158">
        <v>0</v>
      </c>
      <c r="BK76" s="158">
        <v>0</v>
      </c>
      <c r="BL76" s="158">
        <v>0</v>
      </c>
      <c r="BM76" s="158">
        <v>0</v>
      </c>
      <c r="BN76" s="158">
        <v>0</v>
      </c>
      <c r="BO76" s="158">
        <v>0</v>
      </c>
      <c r="BP76" s="158">
        <v>0</v>
      </c>
      <c r="BQ76" s="158">
        <v>0</v>
      </c>
      <c r="BR76" s="158">
        <v>0</v>
      </c>
      <c r="BS76" s="158">
        <v>0</v>
      </c>
      <c r="BT76" s="158">
        <v>0</v>
      </c>
      <c r="BU76" s="158">
        <v>0</v>
      </c>
      <c r="BV76" s="158">
        <v>0</v>
      </c>
      <c r="BW76" s="158">
        <v>0</v>
      </c>
      <c r="BX76" s="158">
        <v>0</v>
      </c>
      <c r="BY76" s="158">
        <v>0</v>
      </c>
      <c r="BZ76" s="158">
        <v>0</v>
      </c>
      <c r="CA76" s="158">
        <v>0</v>
      </c>
      <c r="CB76" s="158">
        <v>0</v>
      </c>
      <c r="CC76" s="158">
        <v>0</v>
      </c>
      <c r="CD76" s="158">
        <v>0</v>
      </c>
      <c r="CE76" s="158">
        <v>0</v>
      </c>
      <c r="CF76" s="158">
        <v>0</v>
      </c>
      <c r="CG76" s="159">
        <v>0</v>
      </c>
    </row>
    <row r="77" spans="1:85" x14ac:dyDescent="0.35">
      <c r="A77" s="156"/>
      <c r="B77" s="42" t="s">
        <v>417</v>
      </c>
      <c r="C77" s="157" t="s">
        <v>354</v>
      </c>
      <c r="D77" s="158">
        <v>500.25581921142111</v>
      </c>
      <c r="E77" s="158">
        <v>927.12700378645593</v>
      </c>
      <c r="F77" s="158">
        <v>1057.8882885198586</v>
      </c>
      <c r="G77" s="158">
        <v>1015.0758104697559</v>
      </c>
      <c r="H77" s="158">
        <v>1111.880573381583</v>
      </c>
      <c r="I77" s="158">
        <v>1266.8816200808712</v>
      </c>
      <c r="J77" s="158">
        <v>1347.9620437660469</v>
      </c>
      <c r="K77" s="158">
        <v>1541.0773273641087</v>
      </c>
      <c r="L77" s="158">
        <v>1547.3712539795631</v>
      </c>
      <c r="M77" s="158">
        <v>1557.3899583137541</v>
      </c>
      <c r="N77" s="158">
        <v>1934.6822708184118</v>
      </c>
      <c r="O77" s="158">
        <v>2014.1500568035931</v>
      </c>
      <c r="P77" s="158">
        <v>2017.1955231676845</v>
      </c>
      <c r="Q77" s="158">
        <v>2296.9825413172707</v>
      </c>
      <c r="R77" s="158">
        <v>2279.688411670234</v>
      </c>
      <c r="S77" s="158">
        <v>2682.1668621822887</v>
      </c>
      <c r="T77" s="158">
        <v>2727.5002275980692</v>
      </c>
      <c r="U77" s="158">
        <v>3053.1823364151669</v>
      </c>
      <c r="V77" s="158">
        <v>2924.5085133515026</v>
      </c>
      <c r="W77" s="158">
        <v>2990.2547707418166</v>
      </c>
      <c r="X77" s="158">
        <v>2974.1935107707304</v>
      </c>
      <c r="Y77" s="158">
        <v>2898.773021068163</v>
      </c>
      <c r="Z77" s="158">
        <v>0</v>
      </c>
      <c r="AA77" s="158">
        <v>0</v>
      </c>
      <c r="AB77" s="158">
        <v>0</v>
      </c>
      <c r="AC77" s="158">
        <v>0</v>
      </c>
      <c r="AD77" s="158">
        <v>0</v>
      </c>
      <c r="AE77" s="158">
        <v>0</v>
      </c>
      <c r="AF77" s="158">
        <v>0</v>
      </c>
      <c r="AG77" s="158">
        <v>0</v>
      </c>
      <c r="AH77" s="158">
        <v>0</v>
      </c>
      <c r="AI77" s="158">
        <v>0.31088886235401297</v>
      </c>
      <c r="AJ77" s="158">
        <v>0.26105885752613223</v>
      </c>
      <c r="AK77" s="158">
        <v>0.23617565160923396</v>
      </c>
      <c r="AL77" s="158">
        <v>0.21995795860508843</v>
      </c>
      <c r="AM77" s="158">
        <v>0.20996414154955639</v>
      </c>
      <c r="AN77" s="158">
        <v>0.19837424516191715</v>
      </c>
      <c r="AO77" s="158">
        <v>0.18813396727723602</v>
      </c>
      <c r="AP77" s="158">
        <v>0.18080901338795008</v>
      </c>
      <c r="AQ77" s="158">
        <v>0.17085747407208493</v>
      </c>
      <c r="AR77" s="158">
        <v>0.15996333174349839</v>
      </c>
      <c r="AS77" s="158">
        <v>0.14801620206459765</v>
      </c>
      <c r="AT77" s="158">
        <v>2.2758321086660552E-2</v>
      </c>
      <c r="AU77" s="158">
        <v>0</v>
      </c>
      <c r="AV77" s="158">
        <v>5.2198083441787784</v>
      </c>
      <c r="AW77" s="158">
        <v>0</v>
      </c>
      <c r="AX77" s="158">
        <v>0</v>
      </c>
      <c r="AY77" s="158">
        <v>-1.3167858612293194E-4</v>
      </c>
      <c r="AZ77" s="158">
        <v>0</v>
      </c>
      <c r="BA77" s="158">
        <v>1.2081532242202786</v>
      </c>
      <c r="BB77" s="158">
        <v>0.15889113389800136</v>
      </c>
      <c r="BC77" s="158">
        <v>1.7069799136530781</v>
      </c>
      <c r="BD77" s="158">
        <v>0.43094978351924407</v>
      </c>
      <c r="BE77" s="158">
        <v>0.31419157832007888</v>
      </c>
      <c r="BF77" s="158">
        <v>0.34370458093244999</v>
      </c>
      <c r="BG77" s="158">
        <v>0.2575789768802314</v>
      </c>
      <c r="BH77" s="158">
        <v>0</v>
      </c>
      <c r="BI77" s="158">
        <v>0</v>
      </c>
      <c r="BJ77" s="158">
        <v>-0.23220248361222809</v>
      </c>
      <c r="BK77" s="158">
        <v>0</v>
      </c>
      <c r="BL77" s="158">
        <v>0</v>
      </c>
      <c r="BM77" s="158">
        <v>0</v>
      </c>
      <c r="BN77" s="158">
        <v>0</v>
      </c>
      <c r="BO77" s="158">
        <v>0</v>
      </c>
      <c r="BP77" s="158">
        <v>0</v>
      </c>
      <c r="BQ77" s="158">
        <v>0</v>
      </c>
      <c r="BR77" s="158">
        <v>0</v>
      </c>
      <c r="BS77" s="158">
        <v>0</v>
      </c>
      <c r="BT77" s="158">
        <v>0</v>
      </c>
      <c r="BU77" s="158">
        <v>0</v>
      </c>
      <c r="BV77" s="158">
        <v>0</v>
      </c>
      <c r="BW77" s="158">
        <v>0</v>
      </c>
      <c r="BX77" s="158">
        <v>0</v>
      </c>
      <c r="BY77" s="158">
        <v>0</v>
      </c>
      <c r="BZ77" s="158">
        <v>0</v>
      </c>
      <c r="CA77" s="158">
        <v>0</v>
      </c>
      <c r="CB77" s="158">
        <v>0</v>
      </c>
      <c r="CC77" s="158">
        <v>0</v>
      </c>
      <c r="CD77" s="158">
        <v>0</v>
      </c>
      <c r="CE77" s="158">
        <v>0</v>
      </c>
      <c r="CF77" s="158">
        <v>0</v>
      </c>
      <c r="CG77" s="159">
        <v>0</v>
      </c>
    </row>
    <row r="78" spans="1:85" s="107" customFormat="1" ht="25.5" customHeight="1" x14ac:dyDescent="0.35">
      <c r="A78" s="168"/>
      <c r="B78" s="107" t="s">
        <v>418</v>
      </c>
      <c r="C78" s="169"/>
      <c r="D78" s="46">
        <v>19485.17087556552</v>
      </c>
      <c r="E78" s="46">
        <v>24097.240124501885</v>
      </c>
      <c r="F78" s="46">
        <v>24008.951678117977</v>
      </c>
      <c r="G78" s="46">
        <v>23529.970321394594</v>
      </c>
      <c r="H78" s="46">
        <v>26040.175845480455</v>
      </c>
      <c r="I78" s="46">
        <v>26874.343353767472</v>
      </c>
      <c r="J78" s="46">
        <v>27062.434141829348</v>
      </c>
      <c r="K78" s="46">
        <v>29218.454035718303</v>
      </c>
      <c r="L78" s="46">
        <v>28635.126903833123</v>
      </c>
      <c r="M78" s="46">
        <v>29336.42625777037</v>
      </c>
      <c r="N78" s="46">
        <v>35069.522289342196</v>
      </c>
      <c r="O78" s="46">
        <v>36607.109511542025</v>
      </c>
      <c r="P78" s="46">
        <v>36936.736997344509</v>
      </c>
      <c r="Q78" s="46">
        <v>39815.218581694789</v>
      </c>
      <c r="R78" s="46">
        <v>40915.062027555847</v>
      </c>
      <c r="S78" s="46">
        <v>46225.202093362212</v>
      </c>
      <c r="T78" s="46">
        <v>45818.73455967613</v>
      </c>
      <c r="U78" s="46">
        <v>51456.535980338049</v>
      </c>
      <c r="V78" s="46">
        <v>51795.639243316269</v>
      </c>
      <c r="W78" s="46">
        <v>57251.988390263359</v>
      </c>
      <c r="X78" s="46">
        <v>61867.125605684654</v>
      </c>
      <c r="Y78" s="46">
        <v>61881.233258434964</v>
      </c>
      <c r="Z78" s="46">
        <v>60380.082259742849</v>
      </c>
      <c r="AA78" s="46">
        <v>65293.178916218632</v>
      </c>
      <c r="AB78" s="46">
        <v>69678.622833164613</v>
      </c>
      <c r="AC78" s="46">
        <v>71991.675635712265</v>
      </c>
      <c r="AD78" s="46">
        <v>75008.970241026618</v>
      </c>
      <c r="AE78" s="46">
        <v>81543.251052829015</v>
      </c>
      <c r="AF78" s="46">
        <v>85174.502134503666</v>
      </c>
      <c r="AG78" s="46">
        <v>90063.078924522793</v>
      </c>
      <c r="AH78" s="46">
        <v>96124.428405612693</v>
      </c>
      <c r="AI78" s="46">
        <v>97292.980362550734</v>
      </c>
      <c r="AJ78" s="46">
        <v>98584.787622642601</v>
      </c>
      <c r="AK78" s="46">
        <v>109027.77354540936</v>
      </c>
      <c r="AL78" s="46">
        <v>115947.39187065423</v>
      </c>
      <c r="AM78" s="46">
        <v>123641.09411795699</v>
      </c>
      <c r="AN78" s="46">
        <v>126467.08590238671</v>
      </c>
      <c r="AO78" s="46">
        <v>130966.51388789385</v>
      </c>
      <c r="AP78" s="46">
        <v>135358.62377795606</v>
      </c>
      <c r="AQ78" s="46">
        <v>132986.18595211793</v>
      </c>
      <c r="AR78" s="46">
        <v>126151.75036978701</v>
      </c>
      <c r="AS78" s="46">
        <v>124122.06863180453</v>
      </c>
      <c r="AT78" s="46">
        <v>128536.2658518753</v>
      </c>
      <c r="AU78" s="46">
        <v>142310.98858187455</v>
      </c>
      <c r="AV78" s="46">
        <v>157194.66823165445</v>
      </c>
      <c r="AW78" s="46">
        <v>167418.87044229798</v>
      </c>
      <c r="AX78" s="46">
        <v>169537.9785386</v>
      </c>
      <c r="AY78" s="46">
        <v>171784.02654589163</v>
      </c>
      <c r="AZ78" s="46">
        <v>172715.13167844614</v>
      </c>
      <c r="BA78" s="46">
        <v>174847.10250381814</v>
      </c>
      <c r="BB78" s="46">
        <v>176563.74026804356</v>
      </c>
      <c r="BC78" s="46">
        <v>180615.26063634933</v>
      </c>
      <c r="BD78" s="46">
        <v>183052.93801024999</v>
      </c>
      <c r="BE78" s="46">
        <v>189382.55784001469</v>
      </c>
      <c r="BF78" s="46">
        <v>191471.744680907</v>
      </c>
      <c r="BG78" s="46">
        <v>179577.44367255518</v>
      </c>
      <c r="BH78" s="46">
        <v>183095.70623528873</v>
      </c>
      <c r="BI78" s="46">
        <v>185750.53081067288</v>
      </c>
      <c r="BJ78" s="46">
        <v>186237.00726425514</v>
      </c>
      <c r="BK78" s="46">
        <v>192559.02996449423</v>
      </c>
      <c r="BL78" s="46">
        <v>199844.91170941491</v>
      </c>
      <c r="BM78" s="46">
        <v>214979.47758769637</v>
      </c>
      <c r="BN78" s="46">
        <v>218622.90031919978</v>
      </c>
      <c r="BO78" s="46">
        <v>222667.52779853079</v>
      </c>
      <c r="BP78" s="46">
        <v>229073.93700344069</v>
      </c>
      <c r="BQ78" s="46">
        <v>221509.7662310584</v>
      </c>
      <c r="BR78" s="46">
        <v>224374.6337341824</v>
      </c>
      <c r="BS78" s="46">
        <v>227426.35820789772</v>
      </c>
      <c r="BT78" s="46">
        <v>225026.9411980492</v>
      </c>
      <c r="BU78" s="46">
        <v>226915.02508119514</v>
      </c>
      <c r="BV78" s="46">
        <v>229328.99785599974</v>
      </c>
      <c r="BW78" s="46">
        <v>234622.25427970491</v>
      </c>
      <c r="BX78" s="46">
        <v>246704.10203056739</v>
      </c>
      <c r="BY78" s="46">
        <v>251602.90337735353</v>
      </c>
      <c r="BZ78" s="46">
        <v>254368.3914466977</v>
      </c>
      <c r="CA78" s="46">
        <v>273651.98215910472</v>
      </c>
      <c r="CB78" s="46">
        <v>287948.8843566131</v>
      </c>
      <c r="CC78" s="46">
        <v>296925.19679322117</v>
      </c>
      <c r="CD78" s="46">
        <v>303258.24375993497</v>
      </c>
      <c r="CE78" s="46">
        <v>305544.57052665536</v>
      </c>
      <c r="CF78" s="46">
        <v>310308.36742581747</v>
      </c>
      <c r="CG78" s="47">
        <v>318601.19581239665</v>
      </c>
    </row>
    <row r="79" spans="1:85" ht="26.25" customHeight="1" x14ac:dyDescent="0.35">
      <c r="A79" s="156"/>
      <c r="B79" s="10" t="s">
        <v>419</v>
      </c>
      <c r="D79" s="57">
        <v>10368.938798200365</v>
      </c>
      <c r="E79" s="57">
        <v>14305.972767122312</v>
      </c>
      <c r="F79" s="57">
        <v>13996.37330424601</v>
      </c>
      <c r="G79" s="57">
        <v>13826.285317337146</v>
      </c>
      <c r="H79" s="57">
        <v>15099.405369638112</v>
      </c>
      <c r="I79" s="57">
        <v>15521.767797198621</v>
      </c>
      <c r="J79" s="57">
        <v>15488.66434499599</v>
      </c>
      <c r="K79" s="57">
        <v>18092.929990280831</v>
      </c>
      <c r="L79" s="57">
        <v>17625.434453348342</v>
      </c>
      <c r="M79" s="57">
        <v>18496.099021048831</v>
      </c>
      <c r="N79" s="57">
        <v>23374.231717014558</v>
      </c>
      <c r="O79" s="57">
        <v>24153.535674454932</v>
      </c>
      <c r="P79" s="57">
        <v>24121.299826442562</v>
      </c>
      <c r="Q79" s="57">
        <v>27040.816792203765</v>
      </c>
      <c r="R79" s="57">
        <v>27771.427750019826</v>
      </c>
      <c r="S79" s="57">
        <v>32122.432302051868</v>
      </c>
      <c r="T79" s="57">
        <v>31957.055320787309</v>
      </c>
      <c r="U79" s="57">
        <v>37034.791548025772</v>
      </c>
      <c r="V79" s="57">
        <v>36955.919764608348</v>
      </c>
      <c r="W79" s="57">
        <v>40578.803930753056</v>
      </c>
      <c r="X79" s="57">
        <v>42301.808031880093</v>
      </c>
      <c r="Y79" s="57">
        <v>41934.610091437302</v>
      </c>
      <c r="Z79" s="57">
        <v>41868.394177414419</v>
      </c>
      <c r="AA79" s="57">
        <v>45546.847063736983</v>
      </c>
      <c r="AB79" s="57">
        <v>47521.796731041053</v>
      </c>
      <c r="AC79" s="57">
        <v>50382.39926337306</v>
      </c>
      <c r="AD79" s="57">
        <v>53453.091317381542</v>
      </c>
      <c r="AE79" s="57">
        <v>57496.600834494056</v>
      </c>
      <c r="AF79" s="57">
        <v>59785.83631275667</v>
      </c>
      <c r="AG79" s="57">
        <v>61193.563234097681</v>
      </c>
      <c r="AH79" s="57">
        <v>63344.139174869822</v>
      </c>
      <c r="AI79" s="57">
        <v>61851.339165330886</v>
      </c>
      <c r="AJ79" s="57">
        <v>63215.402349952921</v>
      </c>
      <c r="AK79" s="57">
        <v>66377.166884775201</v>
      </c>
      <c r="AL79" s="57">
        <v>66757.240436644352</v>
      </c>
      <c r="AM79" s="57">
        <v>69281.167906635295</v>
      </c>
      <c r="AN79" s="57">
        <v>68978.031280217954</v>
      </c>
      <c r="AO79" s="57">
        <v>70387.188290656573</v>
      </c>
      <c r="AP79" s="57">
        <v>73099.872692358535</v>
      </c>
      <c r="AQ79" s="57">
        <v>72348.133716796496</v>
      </c>
      <c r="AR79" s="57">
        <v>69408.638850942938</v>
      </c>
      <c r="AS79" s="57">
        <v>68339.248244920411</v>
      </c>
      <c r="AT79" s="57">
        <v>69431.418242671876</v>
      </c>
      <c r="AU79" s="57">
        <v>75664.323362452837</v>
      </c>
      <c r="AV79" s="57">
        <v>77953.100315192831</v>
      </c>
      <c r="AW79" s="57">
        <v>80297.620596289562</v>
      </c>
      <c r="AX79" s="57">
        <v>79561.221143554561</v>
      </c>
      <c r="AY79" s="57">
        <v>78816.940021202361</v>
      </c>
      <c r="AZ79" s="57">
        <v>78959.028491522593</v>
      </c>
      <c r="BA79" s="57">
        <v>80766.64705001835</v>
      </c>
      <c r="BB79" s="57">
        <v>83174.351994538651</v>
      </c>
      <c r="BC79" s="57">
        <v>85493.632186648974</v>
      </c>
      <c r="BD79" s="57">
        <v>86307.66370487379</v>
      </c>
      <c r="BE79" s="57">
        <v>90680.548884099044</v>
      </c>
      <c r="BF79" s="57">
        <v>93193.463898262926</v>
      </c>
      <c r="BG79" s="57">
        <v>95193.541588924447</v>
      </c>
      <c r="BH79" s="57">
        <v>96265.252677574303</v>
      </c>
      <c r="BI79" s="57">
        <v>97727.111120392481</v>
      </c>
      <c r="BJ79" s="57">
        <v>98626.584428334419</v>
      </c>
      <c r="BK79" s="57">
        <v>102824.44823295687</v>
      </c>
      <c r="BL79" s="57">
        <v>106977.532037759</v>
      </c>
      <c r="BM79" s="57">
        <v>113027.94744680586</v>
      </c>
      <c r="BN79" s="57">
        <v>114535.46652545671</v>
      </c>
      <c r="BO79" s="57">
        <v>118367.97097288416</v>
      </c>
      <c r="BP79" s="57">
        <v>122947.35615943185</v>
      </c>
      <c r="BQ79" s="57">
        <v>123703.14053647028</v>
      </c>
      <c r="BR79" s="57">
        <v>126023.88669723952</v>
      </c>
      <c r="BS79" s="57">
        <v>129194.50730103679</v>
      </c>
      <c r="BT79" s="57">
        <v>129275.46627604228</v>
      </c>
      <c r="BU79" s="57">
        <v>130006.10773245886</v>
      </c>
      <c r="BV79" s="57">
        <v>130779.42037027377</v>
      </c>
      <c r="BW79" s="57">
        <v>130310.24896714094</v>
      </c>
      <c r="BX79" s="57">
        <v>127837.75345696868</v>
      </c>
      <c r="BY79" s="57">
        <v>130699.59172708922</v>
      </c>
      <c r="BZ79" s="57">
        <v>128879.31527570954</v>
      </c>
      <c r="CA79" s="57">
        <v>135807.98055352006</v>
      </c>
      <c r="CB79" s="57">
        <v>146595.39999134527</v>
      </c>
      <c r="CC79" s="57">
        <v>152010.74069346642</v>
      </c>
      <c r="CD79" s="57">
        <v>155985.79516369395</v>
      </c>
      <c r="CE79" s="57">
        <v>155897.83388779452</v>
      </c>
      <c r="CF79" s="57">
        <v>157517.63150787918</v>
      </c>
      <c r="CG79" s="93">
        <v>161727.34359144678</v>
      </c>
    </row>
    <row r="80" spans="1:85" x14ac:dyDescent="0.35">
      <c r="A80" s="156"/>
      <c r="B80" s="10" t="s">
        <v>420</v>
      </c>
      <c r="D80" s="57">
        <v>2583.9660083234562</v>
      </c>
      <c r="E80" s="57">
        <v>3031.3022036844127</v>
      </c>
      <c r="F80" s="57">
        <v>3323.1063338263216</v>
      </c>
      <c r="G80" s="57">
        <v>3466.6487967667476</v>
      </c>
      <c r="H80" s="57">
        <v>3983.9587916331038</v>
      </c>
      <c r="I80" s="57">
        <v>3958.5937375513977</v>
      </c>
      <c r="J80" s="57">
        <v>4043.8861312981412</v>
      </c>
      <c r="K80" s="57">
        <v>3537.9662585964743</v>
      </c>
      <c r="L80" s="57">
        <v>3541.436473730585</v>
      </c>
      <c r="M80" s="57">
        <v>3338.0616310810929</v>
      </c>
      <c r="N80" s="57">
        <v>3591.4242717446014</v>
      </c>
      <c r="O80" s="57">
        <v>4296.6727322122415</v>
      </c>
      <c r="P80" s="57">
        <v>4770.5743927351696</v>
      </c>
      <c r="Q80" s="57">
        <v>4386.3137591449222</v>
      </c>
      <c r="R80" s="57">
        <v>4967.0855469107173</v>
      </c>
      <c r="S80" s="57">
        <v>5315.4336904141255</v>
      </c>
      <c r="T80" s="57">
        <v>5214.4760344404867</v>
      </c>
      <c r="U80" s="57">
        <v>5448.3130371878779</v>
      </c>
      <c r="V80" s="57">
        <v>6272.8282820625236</v>
      </c>
      <c r="W80" s="57">
        <v>7915.8631782780976</v>
      </c>
      <c r="X80" s="57">
        <v>8364.7973558660069</v>
      </c>
      <c r="Y80" s="57">
        <v>8586.8625614649736</v>
      </c>
      <c r="Z80" s="57">
        <v>9361.2788060066032</v>
      </c>
      <c r="AA80" s="57">
        <v>10590.961760465649</v>
      </c>
      <c r="AB80" s="57">
        <v>12025.918263853247</v>
      </c>
      <c r="AC80" s="57">
        <v>12741.41731394946</v>
      </c>
      <c r="AD80" s="57">
        <v>13130.892868583234</v>
      </c>
      <c r="AE80" s="57">
        <v>14418.73335832832</v>
      </c>
      <c r="AF80" s="57">
        <v>15954.801948231179</v>
      </c>
      <c r="AG80" s="57">
        <v>16906.804453412929</v>
      </c>
      <c r="AH80" s="57">
        <v>16302.334862213151</v>
      </c>
      <c r="AI80" s="57">
        <v>15233.554255346637</v>
      </c>
      <c r="AJ80" s="57">
        <v>16664.257072084776</v>
      </c>
      <c r="AK80" s="57">
        <v>23055.663923136428</v>
      </c>
      <c r="AL80" s="57">
        <v>29023.45263794142</v>
      </c>
      <c r="AM80" s="57">
        <v>33065.852891695977</v>
      </c>
      <c r="AN80" s="57">
        <v>35651.158093015874</v>
      </c>
      <c r="AO80" s="57">
        <v>38354.244795585852</v>
      </c>
      <c r="AP80" s="57">
        <v>39705.659339993843</v>
      </c>
      <c r="AQ80" s="57">
        <v>38162.981694952003</v>
      </c>
      <c r="AR80" s="57">
        <v>35330.550568380299</v>
      </c>
      <c r="AS80" s="57">
        <v>35031.173348667355</v>
      </c>
      <c r="AT80" s="57">
        <v>38229.05680073869</v>
      </c>
      <c r="AU80" s="57">
        <v>43561.637732364157</v>
      </c>
      <c r="AV80" s="57">
        <v>53318.652429838985</v>
      </c>
      <c r="AW80" s="57">
        <v>58549.488579881014</v>
      </c>
      <c r="AX80" s="57">
        <v>60611.428927616282</v>
      </c>
      <c r="AY80" s="57">
        <v>61746.973780725195</v>
      </c>
      <c r="AZ80" s="57">
        <v>60752.084830086198</v>
      </c>
      <c r="BA80" s="57">
        <v>59265.014728329428</v>
      </c>
      <c r="BB80" s="57">
        <v>57668.176910482936</v>
      </c>
      <c r="BC80" s="57">
        <v>56029.977508220414</v>
      </c>
      <c r="BD80" s="57">
        <v>53569.570051348179</v>
      </c>
      <c r="BE80" s="57">
        <v>54873.199168871688</v>
      </c>
      <c r="BF80" s="57">
        <v>56060.914205948458</v>
      </c>
      <c r="BG80" s="57">
        <v>56616.126058094378</v>
      </c>
      <c r="BH80" s="57">
        <v>57730.96789080555</v>
      </c>
      <c r="BI80" s="57">
        <v>57301.30340425254</v>
      </c>
      <c r="BJ80" s="57">
        <v>58074.073375704436</v>
      </c>
      <c r="BK80" s="57">
        <v>59023.683445580122</v>
      </c>
      <c r="BL80" s="57">
        <v>60306.319868650418</v>
      </c>
      <c r="BM80" s="57">
        <v>67826.835343982006</v>
      </c>
      <c r="BN80" s="57">
        <v>69516.221202703062</v>
      </c>
      <c r="BO80" s="57">
        <v>69954.638938193981</v>
      </c>
      <c r="BP80" s="57">
        <v>70702.94573715172</v>
      </c>
      <c r="BQ80" s="57">
        <v>62311.428587105038</v>
      </c>
      <c r="BR80" s="57">
        <v>61117.945184225908</v>
      </c>
      <c r="BS80" s="57">
        <v>60107.830091445692</v>
      </c>
      <c r="BT80" s="57">
        <v>58165.527147323439</v>
      </c>
      <c r="BU80" s="57">
        <v>58059.832843460892</v>
      </c>
      <c r="BV80" s="57">
        <v>59635.417744942642</v>
      </c>
      <c r="BW80" s="57">
        <v>65044.749757936581</v>
      </c>
      <c r="BX80" s="57">
        <v>82698.167560071975</v>
      </c>
      <c r="BY80" s="57">
        <v>83071.231224702351</v>
      </c>
      <c r="BZ80" s="57">
        <v>77613.610918358114</v>
      </c>
      <c r="CA80" s="57">
        <v>83762.724119880848</v>
      </c>
      <c r="CB80" s="57">
        <v>94230.572369993519</v>
      </c>
      <c r="CC80" s="57">
        <v>95114.570771501662</v>
      </c>
      <c r="CD80" s="57">
        <v>94697.13930757124</v>
      </c>
      <c r="CE80" s="57">
        <v>94349.446579337571</v>
      </c>
      <c r="CF80" s="57">
        <v>95133.211851866421</v>
      </c>
      <c r="CG80" s="93">
        <v>96551.412926543169</v>
      </c>
    </row>
    <row r="81" spans="1:85" x14ac:dyDescent="0.35">
      <c r="A81" s="156"/>
      <c r="B81" s="10" t="s">
        <v>421</v>
      </c>
      <c r="D81" s="57">
        <v>6532.2660690416969</v>
      </c>
      <c r="E81" s="57">
        <v>6759.9651536951587</v>
      </c>
      <c r="F81" s="57">
        <v>6689.472040045649</v>
      </c>
      <c r="G81" s="57">
        <v>6237.0362072907019</v>
      </c>
      <c r="H81" s="57">
        <v>6956.8116842092395</v>
      </c>
      <c r="I81" s="57">
        <v>7393.9818190174483</v>
      </c>
      <c r="J81" s="57">
        <v>7529.8836655352143</v>
      </c>
      <c r="K81" s="57">
        <v>7587.5577868409928</v>
      </c>
      <c r="L81" s="57">
        <v>7468.2559767541934</v>
      </c>
      <c r="M81" s="57">
        <v>7502.2656056404494</v>
      </c>
      <c r="N81" s="57">
        <v>8103.8663005830367</v>
      </c>
      <c r="O81" s="57">
        <v>8156.9011048748489</v>
      </c>
      <c r="P81" s="57">
        <v>8044.8627781667747</v>
      </c>
      <c r="Q81" s="57">
        <v>8388.0880303461054</v>
      </c>
      <c r="R81" s="57">
        <v>8176.5487306252999</v>
      </c>
      <c r="S81" s="57">
        <v>8787.3361008962129</v>
      </c>
      <c r="T81" s="57">
        <v>8647.2032044483312</v>
      </c>
      <c r="U81" s="57">
        <v>8973.4313951244021</v>
      </c>
      <c r="V81" s="57">
        <v>8566.8911966453907</v>
      </c>
      <c r="W81" s="57">
        <v>8757.3212812322126</v>
      </c>
      <c r="X81" s="57">
        <v>11200.52021793856</v>
      </c>
      <c r="Y81" s="57">
        <v>11359.760605532692</v>
      </c>
      <c r="Z81" s="57">
        <v>9150.4092763218123</v>
      </c>
      <c r="AA81" s="57">
        <v>9155.3700920159972</v>
      </c>
      <c r="AB81" s="57">
        <v>10130.907838270314</v>
      </c>
      <c r="AC81" s="57">
        <v>8867.8590583897458</v>
      </c>
      <c r="AD81" s="57">
        <v>8424.9860550618469</v>
      </c>
      <c r="AE81" s="57">
        <v>9627.9168600066459</v>
      </c>
      <c r="AF81" s="57">
        <v>9433.8638735158183</v>
      </c>
      <c r="AG81" s="57">
        <v>11962.711237012176</v>
      </c>
      <c r="AH81" s="57">
        <v>16477.95436852971</v>
      </c>
      <c r="AI81" s="57">
        <v>20208.0869418732</v>
      </c>
      <c r="AJ81" s="57">
        <v>18705.128200604904</v>
      </c>
      <c r="AK81" s="57">
        <v>19594.942737497724</v>
      </c>
      <c r="AL81" s="57">
        <v>20166.698796068467</v>
      </c>
      <c r="AM81" s="57">
        <v>21294.073319625732</v>
      </c>
      <c r="AN81" s="57">
        <v>21837.896529152877</v>
      </c>
      <c r="AO81" s="57">
        <v>22225.080801651427</v>
      </c>
      <c r="AP81" s="57">
        <v>22553.091745603699</v>
      </c>
      <c r="AQ81" s="57">
        <v>22475.070540369456</v>
      </c>
      <c r="AR81" s="57">
        <v>21412.560950463776</v>
      </c>
      <c r="AS81" s="57">
        <v>20751.64703821679</v>
      </c>
      <c r="AT81" s="57">
        <v>20875.790808464728</v>
      </c>
      <c r="AU81" s="57">
        <v>23085.027487057552</v>
      </c>
      <c r="AV81" s="57">
        <v>25922.915486622664</v>
      </c>
      <c r="AW81" s="57">
        <v>28571.761266127411</v>
      </c>
      <c r="AX81" s="57">
        <v>29365.328467429168</v>
      </c>
      <c r="AY81" s="57">
        <v>31220.112743964048</v>
      </c>
      <c r="AZ81" s="57">
        <v>33004.018356837361</v>
      </c>
      <c r="BA81" s="57">
        <v>34815.440725470333</v>
      </c>
      <c r="BB81" s="57">
        <v>35721.211363022005</v>
      </c>
      <c r="BC81" s="57">
        <v>39091.650941479886</v>
      </c>
      <c r="BD81" s="57">
        <v>43175.704254028075</v>
      </c>
      <c r="BE81" s="57">
        <v>43828.809787043938</v>
      </c>
      <c r="BF81" s="57">
        <v>42217.366576695582</v>
      </c>
      <c r="BG81" s="57">
        <v>27767.776025536361</v>
      </c>
      <c r="BH81" s="57">
        <v>29099.485666908829</v>
      </c>
      <c r="BI81" s="57">
        <v>30722.1162860279</v>
      </c>
      <c r="BJ81" s="57">
        <v>29536.349460216305</v>
      </c>
      <c r="BK81" s="57">
        <v>30710.898285957282</v>
      </c>
      <c r="BL81" s="57">
        <v>32561.059803005486</v>
      </c>
      <c r="BM81" s="57">
        <v>34124.694796908487</v>
      </c>
      <c r="BN81" s="57">
        <v>34571.21259104005</v>
      </c>
      <c r="BO81" s="57">
        <v>34344.917887452553</v>
      </c>
      <c r="BP81" s="57">
        <v>35423.63510685708</v>
      </c>
      <c r="BQ81" s="57">
        <v>35495.197107483102</v>
      </c>
      <c r="BR81" s="57">
        <v>37232.801852716992</v>
      </c>
      <c r="BS81" s="57">
        <v>38124.020815415271</v>
      </c>
      <c r="BT81" s="57">
        <v>37585.947774683482</v>
      </c>
      <c r="BU81" s="57">
        <v>38849.084505275401</v>
      </c>
      <c r="BV81" s="57">
        <v>38914.159740783311</v>
      </c>
      <c r="BW81" s="57">
        <v>39267.255554627394</v>
      </c>
      <c r="BX81" s="57">
        <v>36168.181013526744</v>
      </c>
      <c r="BY81" s="57">
        <v>37832.080425561959</v>
      </c>
      <c r="BZ81" s="57">
        <v>47875.465252630042</v>
      </c>
      <c r="CA81" s="57">
        <v>54081.277485703788</v>
      </c>
      <c r="CB81" s="57">
        <v>47122.911995274277</v>
      </c>
      <c r="CC81" s="57">
        <v>49799.885328253011</v>
      </c>
      <c r="CD81" s="57">
        <v>52575.309288669778</v>
      </c>
      <c r="CE81" s="57">
        <v>55297.29005952325</v>
      </c>
      <c r="CF81" s="57">
        <v>57657.524066071877</v>
      </c>
      <c r="CG81" s="93">
        <v>60322.439294406642</v>
      </c>
    </row>
    <row r="82" spans="1:85" ht="16" thickBot="1" x14ac:dyDescent="0.4">
      <c r="A82" s="156"/>
      <c r="BX82" s="57"/>
      <c r="BY82" s="57"/>
      <c r="BZ82" s="57"/>
      <c r="CA82" s="57"/>
      <c r="CB82" s="57"/>
      <c r="CC82" s="57"/>
      <c r="CD82" s="57"/>
      <c r="CE82" s="57"/>
      <c r="CF82" s="57"/>
      <c r="CG82" s="93"/>
    </row>
    <row r="83" spans="1:85" s="107" customFormat="1" ht="26.25" customHeight="1" x14ac:dyDescent="0.35">
      <c r="A83" s="193"/>
      <c r="B83" s="176" t="s">
        <v>422</v>
      </c>
      <c r="C83" s="177"/>
      <c r="D83" s="194"/>
      <c r="E83" s="194"/>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5">
        <v>133768.06722374048</v>
      </c>
      <c r="AV83" s="195">
        <v>147790.1819397599</v>
      </c>
      <c r="AW83" s="195">
        <v>157384.05285491649</v>
      </c>
      <c r="AX83" s="195">
        <v>159198.49985967411</v>
      </c>
      <c r="AY83" s="195">
        <v>161297.53080556708</v>
      </c>
      <c r="AZ83" s="195">
        <v>162325.52402525756</v>
      </c>
      <c r="BA83" s="195">
        <v>164684.7338340503</v>
      </c>
      <c r="BB83" s="195">
        <v>166725.31107814718</v>
      </c>
      <c r="BC83" s="195">
        <v>170927.5435925588</v>
      </c>
      <c r="BD83" s="195">
        <v>173536.73525092122</v>
      </c>
      <c r="BE83" s="195">
        <v>180004.39639937322</v>
      </c>
      <c r="BF83" s="195">
        <v>182285.5764579066</v>
      </c>
      <c r="BG83" s="195">
        <v>170951.84326734403</v>
      </c>
      <c r="BH83" s="195">
        <v>182302.11683263024</v>
      </c>
      <c r="BI83" s="195">
        <v>184898.91503582397</v>
      </c>
      <c r="BJ83" s="195">
        <v>185447.81094451461</v>
      </c>
      <c r="BK83" s="195">
        <v>191830.12288328397</v>
      </c>
      <c r="BL83" s="195">
        <v>198586.62801330315</v>
      </c>
      <c r="BM83" s="195">
        <v>213644.84887882962</v>
      </c>
      <c r="BN83" s="195">
        <v>217241.86724531531</v>
      </c>
      <c r="BO83" s="195">
        <v>221301.71628453955</v>
      </c>
      <c r="BP83" s="195">
        <v>227685.90422699472</v>
      </c>
      <c r="BQ83" s="195">
        <v>220176.79553362972</v>
      </c>
      <c r="BR83" s="195">
        <v>222717.78206091328</v>
      </c>
      <c r="BS83" s="195">
        <v>226122.36975432103</v>
      </c>
      <c r="BT83" s="195">
        <v>223862.38752755424</v>
      </c>
      <c r="BU83" s="195">
        <v>225697.20785594609</v>
      </c>
      <c r="BV83" s="195">
        <v>228265.09212573114</v>
      </c>
      <c r="BW83" s="195">
        <v>233661.07495743423</v>
      </c>
      <c r="BX83" s="195">
        <v>245772.81704537504</v>
      </c>
      <c r="BY83" s="195">
        <v>250654.5726189845</v>
      </c>
      <c r="BZ83" s="195">
        <v>253451.34537904165</v>
      </c>
      <c r="CA83" s="195">
        <v>272654.80751403788</v>
      </c>
      <c r="CB83" s="195">
        <v>287132.08826302504</v>
      </c>
      <c r="CC83" s="195">
        <v>296163.73935426906</v>
      </c>
      <c r="CD83" s="195">
        <v>302500.8083202634</v>
      </c>
      <c r="CE83" s="195">
        <v>304792.43513387797</v>
      </c>
      <c r="CF83" s="195">
        <v>309569.77728097653</v>
      </c>
      <c r="CG83" s="178">
        <v>317875.98935878172</v>
      </c>
    </row>
    <row r="84" spans="1:85" ht="15" customHeight="1" x14ac:dyDescent="0.35">
      <c r="A84" s="156"/>
      <c r="B84" s="62" t="s">
        <v>423</v>
      </c>
      <c r="C84" s="196"/>
      <c r="D84" s="197"/>
      <c r="E84" s="197"/>
      <c r="F84" s="197"/>
      <c r="G84" s="197"/>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8">
        <v>0</v>
      </c>
      <c r="AV84" s="198">
        <v>0</v>
      </c>
      <c r="AW84" s="198">
        <v>0</v>
      </c>
      <c r="AX84" s="198">
        <v>0</v>
      </c>
      <c r="AY84" s="198">
        <v>0</v>
      </c>
      <c r="AZ84" s="198">
        <v>0</v>
      </c>
      <c r="BA84" s="198">
        <v>0</v>
      </c>
      <c r="BB84" s="198">
        <v>0</v>
      </c>
      <c r="BC84" s="198">
        <v>0</v>
      </c>
      <c r="BD84" s="198">
        <v>0</v>
      </c>
      <c r="BE84" s="198">
        <v>0</v>
      </c>
      <c r="BF84" s="198">
        <v>0</v>
      </c>
      <c r="BG84" s="198">
        <v>0</v>
      </c>
      <c r="BH84" s="198">
        <v>0</v>
      </c>
      <c r="BI84" s="198">
        <v>0</v>
      </c>
      <c r="BJ84" s="198">
        <v>0</v>
      </c>
      <c r="BK84" s="198">
        <v>0</v>
      </c>
      <c r="BL84" s="198">
        <v>0</v>
      </c>
      <c r="BM84" s="198">
        <v>0</v>
      </c>
      <c r="BN84" s="198">
        <v>0</v>
      </c>
      <c r="BO84" s="198">
        <v>0</v>
      </c>
      <c r="BP84" s="198">
        <v>0</v>
      </c>
      <c r="BQ84" s="198">
        <v>97031.080009068508</v>
      </c>
      <c r="BR84" s="198">
        <v>99256.36404771771</v>
      </c>
      <c r="BS84" s="198">
        <v>100854.88848652381</v>
      </c>
      <c r="BT84" s="198">
        <v>98841.111599329961</v>
      </c>
      <c r="BU84" s="198">
        <v>99701.386068090927</v>
      </c>
      <c r="BV84" s="198">
        <v>101505.55728317279</v>
      </c>
      <c r="BW84" s="198">
        <v>103153.0202499607</v>
      </c>
      <c r="BX84" s="198">
        <v>106871.53397082262</v>
      </c>
      <c r="BY84" s="198">
        <v>113226.96187273902</v>
      </c>
      <c r="BZ84" s="198">
        <v>114087.62395666134</v>
      </c>
      <c r="CA84" s="198">
        <v>122912.3046080801</v>
      </c>
      <c r="CB84" s="198">
        <v>134753.0078825927</v>
      </c>
      <c r="CC84" s="198">
        <v>138053.94325123713</v>
      </c>
      <c r="CD84" s="198">
        <v>140308.06651910031</v>
      </c>
      <c r="CE84" s="198">
        <v>143027.95931897662</v>
      </c>
      <c r="CF84" s="198">
        <v>146577.70672103742</v>
      </c>
      <c r="CG84" s="199">
        <v>150532.64934648239</v>
      </c>
    </row>
    <row r="85" spans="1:85" x14ac:dyDescent="0.35">
      <c r="A85" s="156"/>
      <c r="B85" s="62" t="s">
        <v>424</v>
      </c>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198">
        <v>0</v>
      </c>
      <c r="AV85" s="198">
        <v>0</v>
      </c>
      <c r="AW85" s="198">
        <v>0</v>
      </c>
      <c r="AX85" s="198">
        <v>0</v>
      </c>
      <c r="AY85" s="198">
        <v>0</v>
      </c>
      <c r="AZ85" s="198">
        <v>0</v>
      </c>
      <c r="BA85" s="198">
        <v>0</v>
      </c>
      <c r="BB85" s="198">
        <v>0</v>
      </c>
      <c r="BC85" s="198">
        <v>0</v>
      </c>
      <c r="BD85" s="198">
        <v>0</v>
      </c>
      <c r="BE85" s="198">
        <v>0</v>
      </c>
      <c r="BF85" s="198">
        <v>0</v>
      </c>
      <c r="BG85" s="198">
        <v>0</v>
      </c>
      <c r="BH85" s="198">
        <v>0</v>
      </c>
      <c r="BI85" s="198">
        <v>0</v>
      </c>
      <c r="BJ85" s="198">
        <v>0</v>
      </c>
      <c r="BK85" s="198">
        <v>0</v>
      </c>
      <c r="BL85" s="198">
        <v>0</v>
      </c>
      <c r="BM85" s="198">
        <v>0</v>
      </c>
      <c r="BN85" s="198">
        <v>0</v>
      </c>
      <c r="BO85" s="198">
        <v>0</v>
      </c>
      <c r="BP85" s="198">
        <v>0</v>
      </c>
      <c r="BQ85" s="198">
        <v>123145.71552456122</v>
      </c>
      <c r="BR85" s="198">
        <v>123461.41801319557</v>
      </c>
      <c r="BS85" s="198">
        <v>125267.48126779722</v>
      </c>
      <c r="BT85" s="198">
        <v>125021.27592822431</v>
      </c>
      <c r="BU85" s="198">
        <v>125995.82178785522</v>
      </c>
      <c r="BV85" s="198">
        <v>126759.53484255831</v>
      </c>
      <c r="BW85" s="198">
        <v>130508.05470747358</v>
      </c>
      <c r="BX85" s="198">
        <v>138901.28307455248</v>
      </c>
      <c r="BY85" s="198">
        <v>137427.61074624548</v>
      </c>
      <c r="BZ85" s="198">
        <v>139363.72142238024</v>
      </c>
      <c r="CA85" s="198">
        <v>149742.50290595781</v>
      </c>
      <c r="CB85" s="198">
        <v>152379.08038043237</v>
      </c>
      <c r="CC85" s="198">
        <v>158109.79610303187</v>
      </c>
      <c r="CD85" s="198">
        <v>162192.74180116307</v>
      </c>
      <c r="CE85" s="198">
        <v>161764.47581490141</v>
      </c>
      <c r="CF85" s="198">
        <v>162992.07055993914</v>
      </c>
      <c r="CG85" s="199">
        <v>167343.34001229925</v>
      </c>
    </row>
    <row r="86" spans="1:85" ht="26.25" customHeight="1" x14ac:dyDescent="0.35">
      <c r="A86" s="156"/>
      <c r="B86" s="62" t="s">
        <v>425</v>
      </c>
      <c r="D86" s="198">
        <v>0</v>
      </c>
      <c r="E86" s="198">
        <v>0</v>
      </c>
      <c r="F86" s="198">
        <v>0</v>
      </c>
      <c r="G86" s="198">
        <v>0</v>
      </c>
      <c r="H86" s="198">
        <v>0</v>
      </c>
      <c r="I86" s="198">
        <v>0</v>
      </c>
      <c r="J86" s="198">
        <v>0</v>
      </c>
      <c r="K86" s="198">
        <v>0</v>
      </c>
      <c r="L86" s="198">
        <v>0</v>
      </c>
      <c r="M86" s="198">
        <v>0</v>
      </c>
      <c r="N86" s="198">
        <v>0</v>
      </c>
      <c r="O86" s="198">
        <v>0</v>
      </c>
      <c r="P86" s="198">
        <v>0</v>
      </c>
      <c r="Q86" s="198">
        <v>0</v>
      </c>
      <c r="R86" s="198">
        <v>0</v>
      </c>
      <c r="S86" s="198">
        <v>0</v>
      </c>
      <c r="T86" s="198">
        <v>0</v>
      </c>
      <c r="U86" s="198">
        <v>0</v>
      </c>
      <c r="V86" s="198">
        <v>0</v>
      </c>
      <c r="W86" s="198">
        <v>0</v>
      </c>
      <c r="X86" s="198">
        <v>0</v>
      </c>
      <c r="Y86" s="198">
        <v>0</v>
      </c>
      <c r="Z86" s="198">
        <v>0</v>
      </c>
      <c r="AA86" s="198">
        <v>0</v>
      </c>
      <c r="AB86" s="198">
        <v>0</v>
      </c>
      <c r="AC86" s="198">
        <v>0</v>
      </c>
      <c r="AD86" s="198">
        <v>0</v>
      </c>
      <c r="AE86" s="198">
        <v>0</v>
      </c>
      <c r="AF86" s="198">
        <v>0</v>
      </c>
      <c r="AG86" s="198">
        <v>0</v>
      </c>
      <c r="AH86" s="198">
        <v>0</v>
      </c>
      <c r="AI86" s="198">
        <v>0</v>
      </c>
      <c r="AJ86" s="198">
        <v>0</v>
      </c>
      <c r="AK86" s="198">
        <v>0</v>
      </c>
      <c r="AL86" s="198">
        <v>0</v>
      </c>
      <c r="AM86" s="198">
        <v>0</v>
      </c>
      <c r="AN86" s="198">
        <v>0</v>
      </c>
      <c r="AO86" s="198">
        <v>0</v>
      </c>
      <c r="AP86" s="198">
        <v>0</v>
      </c>
      <c r="AQ86" s="198">
        <v>0</v>
      </c>
      <c r="AR86" s="198">
        <v>0</v>
      </c>
      <c r="AS86" s="198">
        <v>0</v>
      </c>
      <c r="AT86" s="198">
        <v>0</v>
      </c>
      <c r="AU86" s="198">
        <v>0</v>
      </c>
      <c r="AV86" s="198">
        <v>0</v>
      </c>
      <c r="AW86" s="198">
        <v>0</v>
      </c>
      <c r="AX86" s="198">
        <v>0</v>
      </c>
      <c r="AY86" s="198">
        <v>0</v>
      </c>
      <c r="AZ86" s="198">
        <v>0</v>
      </c>
      <c r="BA86" s="198">
        <v>0</v>
      </c>
      <c r="BB86" s="198">
        <v>0</v>
      </c>
      <c r="BC86" s="198">
        <v>0</v>
      </c>
      <c r="BD86" s="198">
        <v>0</v>
      </c>
      <c r="BE86" s="198">
        <v>0</v>
      </c>
      <c r="BF86" s="198">
        <v>0</v>
      </c>
      <c r="BG86" s="198">
        <v>0</v>
      </c>
      <c r="BH86" s="198">
        <v>0</v>
      </c>
      <c r="BI86" s="198">
        <v>0</v>
      </c>
      <c r="BJ86" s="198">
        <v>0</v>
      </c>
      <c r="BK86" s="198">
        <v>0</v>
      </c>
      <c r="BL86" s="198">
        <v>7330.4355313106153</v>
      </c>
      <c r="BM86" s="198">
        <v>8012.8952605871536</v>
      </c>
      <c r="BN86" s="198">
        <v>8234.1888686250059</v>
      </c>
      <c r="BO86" s="198">
        <v>7889.499435442176</v>
      </c>
      <c r="BP86" s="198">
        <v>7708.7883413861446</v>
      </c>
      <c r="BQ86" s="198">
        <v>830.23330581631365</v>
      </c>
      <c r="BR86" s="198">
        <v>815.89249239419848</v>
      </c>
      <c r="BS86" s="198">
        <v>823.06424184151228</v>
      </c>
      <c r="BT86" s="198">
        <v>812.39590233427816</v>
      </c>
      <c r="BU86" s="198">
        <v>834.48211225187754</v>
      </c>
      <c r="BV86" s="198">
        <v>584.16286023306509</v>
      </c>
      <c r="BW86" s="198">
        <v>308.54542713172503</v>
      </c>
      <c r="BX86" s="198">
        <v>0</v>
      </c>
      <c r="BY86" s="198">
        <v>0</v>
      </c>
      <c r="BZ86" s="198">
        <v>0</v>
      </c>
      <c r="CA86" s="198">
        <v>0</v>
      </c>
      <c r="CB86" s="198">
        <v>0</v>
      </c>
      <c r="CC86" s="198">
        <v>0</v>
      </c>
      <c r="CD86" s="198">
        <v>0</v>
      </c>
      <c r="CE86" s="198">
        <v>0</v>
      </c>
      <c r="CF86" s="198">
        <v>0</v>
      </c>
      <c r="CG86" s="199">
        <v>0</v>
      </c>
    </row>
    <row r="87" spans="1:85" x14ac:dyDescent="0.35">
      <c r="A87" s="156"/>
      <c r="B87" s="62" t="s">
        <v>426</v>
      </c>
      <c r="D87" s="198">
        <v>0</v>
      </c>
      <c r="E87" s="198">
        <v>0</v>
      </c>
      <c r="F87" s="198">
        <v>0</v>
      </c>
      <c r="G87" s="198">
        <v>0</v>
      </c>
      <c r="H87" s="198">
        <v>0</v>
      </c>
      <c r="I87" s="198">
        <v>0</v>
      </c>
      <c r="J87" s="198">
        <v>0</v>
      </c>
      <c r="K87" s="198">
        <v>0</v>
      </c>
      <c r="L87" s="198">
        <v>0</v>
      </c>
      <c r="M87" s="198">
        <v>0</v>
      </c>
      <c r="N87" s="198">
        <v>0</v>
      </c>
      <c r="O87" s="198">
        <v>0</v>
      </c>
      <c r="P87" s="198">
        <v>0</v>
      </c>
      <c r="Q87" s="198">
        <v>0</v>
      </c>
      <c r="R87" s="198">
        <v>0</v>
      </c>
      <c r="S87" s="198">
        <v>0</v>
      </c>
      <c r="T87" s="198">
        <v>0</v>
      </c>
      <c r="U87" s="198">
        <v>0</v>
      </c>
      <c r="V87" s="198">
        <v>0</v>
      </c>
      <c r="W87" s="198">
        <v>0</v>
      </c>
      <c r="X87" s="198">
        <v>0</v>
      </c>
      <c r="Y87" s="198">
        <v>0</v>
      </c>
      <c r="Z87" s="198">
        <v>0</v>
      </c>
      <c r="AA87" s="198">
        <v>0</v>
      </c>
      <c r="AB87" s="198">
        <v>0</v>
      </c>
      <c r="AC87" s="198">
        <v>0</v>
      </c>
      <c r="AD87" s="198">
        <v>0</v>
      </c>
      <c r="AE87" s="198">
        <v>0</v>
      </c>
      <c r="AF87" s="198">
        <v>0</v>
      </c>
      <c r="AG87" s="198">
        <v>0</v>
      </c>
      <c r="AH87" s="198">
        <v>0</v>
      </c>
      <c r="AI87" s="198">
        <v>0</v>
      </c>
      <c r="AJ87" s="198">
        <v>0</v>
      </c>
      <c r="AK87" s="198">
        <v>0</v>
      </c>
      <c r="AL87" s="198">
        <v>0</v>
      </c>
      <c r="AM87" s="198">
        <v>0</v>
      </c>
      <c r="AN87" s="198">
        <v>0</v>
      </c>
      <c r="AO87" s="198">
        <v>0</v>
      </c>
      <c r="AP87" s="198">
        <v>0</v>
      </c>
      <c r="AQ87" s="198">
        <v>0</v>
      </c>
      <c r="AR87" s="198">
        <v>0</v>
      </c>
      <c r="AS87" s="198">
        <v>0</v>
      </c>
      <c r="AT87" s="198">
        <v>0</v>
      </c>
      <c r="AU87" s="198">
        <v>0</v>
      </c>
      <c r="AV87" s="198">
        <v>0</v>
      </c>
      <c r="AW87" s="198">
        <v>0</v>
      </c>
      <c r="AX87" s="198">
        <v>6.9063677945683413</v>
      </c>
      <c r="AY87" s="198">
        <v>7.9948160432631292</v>
      </c>
      <c r="AZ87" s="198">
        <v>10.222296105963936</v>
      </c>
      <c r="BA87" s="198">
        <v>9.303586561797708</v>
      </c>
      <c r="BB87" s="198">
        <v>15.328791261908894</v>
      </c>
      <c r="BC87" s="198">
        <v>19.261648144003573</v>
      </c>
      <c r="BD87" s="198">
        <v>21.438743225191704</v>
      </c>
      <c r="BE87" s="198">
        <v>25.55541440893581</v>
      </c>
      <c r="BF87" s="198">
        <v>34.213699294350519</v>
      </c>
      <c r="BG87" s="198">
        <v>32.830109059905062</v>
      </c>
      <c r="BH87" s="198">
        <v>34.022631153822473</v>
      </c>
      <c r="BI87" s="198">
        <v>44.430313363102265</v>
      </c>
      <c r="BJ87" s="198">
        <v>51.471421123776253</v>
      </c>
      <c r="BK87" s="198">
        <v>62.441826001357576</v>
      </c>
      <c r="BL87" s="198">
        <v>589.6542288635261</v>
      </c>
      <c r="BM87" s="198">
        <v>606.43320696104104</v>
      </c>
      <c r="BN87" s="198">
        <v>631.6160543666989</v>
      </c>
      <c r="BO87" s="198">
        <v>626.59545334247241</v>
      </c>
      <c r="BP87" s="198">
        <v>641.41917191009134</v>
      </c>
      <c r="BQ87" s="198">
        <v>674.80138801019689</v>
      </c>
      <c r="BR87" s="198">
        <v>849.28702700449207</v>
      </c>
      <c r="BS87" s="198">
        <v>415.949590164651</v>
      </c>
      <c r="BT87" s="198">
        <v>404.62938373625963</v>
      </c>
      <c r="BU87" s="198">
        <v>413.49529725369803</v>
      </c>
      <c r="BV87" s="198">
        <v>390.68817066216997</v>
      </c>
      <c r="BW87" s="198">
        <v>347.52229212078134</v>
      </c>
      <c r="BX87" s="198">
        <v>394.6803331303762</v>
      </c>
      <c r="BY87" s="198">
        <v>349.3617748862498</v>
      </c>
      <c r="BZ87" s="198">
        <v>271.4441654017669</v>
      </c>
      <c r="CA87" s="198">
        <v>250.76026200740426</v>
      </c>
      <c r="CB87" s="198">
        <v>167.98172474423905</v>
      </c>
      <c r="CC87" s="198">
        <v>169.66031339002154</v>
      </c>
      <c r="CD87" s="198">
        <v>169.05488489092096</v>
      </c>
      <c r="CE87" s="198">
        <v>166.52496918726482</v>
      </c>
      <c r="CF87" s="198">
        <v>164.91181036847468</v>
      </c>
      <c r="CG87" s="199">
        <v>164.85764183602006</v>
      </c>
    </row>
    <row r="88" spans="1:85" x14ac:dyDescent="0.35">
      <c r="A88" s="156"/>
      <c r="B88" s="62" t="s">
        <v>440</v>
      </c>
      <c r="D88" s="198">
        <v>0</v>
      </c>
      <c r="E88" s="198">
        <v>0</v>
      </c>
      <c r="F88" s="198">
        <v>0</v>
      </c>
      <c r="G88" s="198">
        <v>0</v>
      </c>
      <c r="H88" s="198">
        <v>0</v>
      </c>
      <c r="I88" s="198">
        <v>0</v>
      </c>
      <c r="J88" s="198">
        <v>0</v>
      </c>
      <c r="K88" s="198">
        <v>0</v>
      </c>
      <c r="L88" s="198">
        <v>0</v>
      </c>
      <c r="M88" s="198">
        <v>0</v>
      </c>
      <c r="N88" s="198">
        <v>0</v>
      </c>
      <c r="O88" s="198">
        <v>0</v>
      </c>
      <c r="P88" s="198">
        <v>0</v>
      </c>
      <c r="Q88" s="198">
        <v>0</v>
      </c>
      <c r="R88" s="198">
        <v>0</v>
      </c>
      <c r="S88" s="198">
        <v>0</v>
      </c>
      <c r="T88" s="198">
        <v>0</v>
      </c>
      <c r="U88" s="198">
        <v>0</v>
      </c>
      <c r="V88" s="198">
        <v>0</v>
      </c>
      <c r="W88" s="198">
        <v>0</v>
      </c>
      <c r="X88" s="198">
        <v>0</v>
      </c>
      <c r="Y88" s="198">
        <v>0</v>
      </c>
      <c r="Z88" s="198">
        <v>0</v>
      </c>
      <c r="AA88" s="198">
        <v>0</v>
      </c>
      <c r="AB88" s="198">
        <v>0</v>
      </c>
      <c r="AC88" s="198">
        <v>0</v>
      </c>
      <c r="AD88" s="198">
        <v>0</v>
      </c>
      <c r="AE88" s="198">
        <v>0</v>
      </c>
      <c r="AF88" s="198">
        <v>0</v>
      </c>
      <c r="AG88" s="198">
        <v>0</v>
      </c>
      <c r="AH88" s="198">
        <v>0</v>
      </c>
      <c r="AI88" s="198">
        <v>0</v>
      </c>
      <c r="AJ88" s="198">
        <v>0</v>
      </c>
      <c r="AK88" s="198">
        <v>0</v>
      </c>
      <c r="AL88" s="198">
        <v>0</v>
      </c>
      <c r="AM88" s="198">
        <v>0</v>
      </c>
      <c r="AN88" s="198">
        <v>0</v>
      </c>
      <c r="AO88" s="198">
        <v>0</v>
      </c>
      <c r="AP88" s="198">
        <v>0</v>
      </c>
      <c r="AQ88" s="198">
        <v>0</v>
      </c>
      <c r="AR88" s="198">
        <v>0</v>
      </c>
      <c r="AS88" s="198">
        <v>0</v>
      </c>
      <c r="AT88" s="198">
        <v>0</v>
      </c>
      <c r="AU88" s="198">
        <v>8542.9213581340646</v>
      </c>
      <c r="AV88" s="198">
        <v>9404.4862918945419</v>
      </c>
      <c r="AW88" s="198">
        <v>10034.817587381485</v>
      </c>
      <c r="AX88" s="198">
        <v>10332.572311131325</v>
      </c>
      <c r="AY88" s="198">
        <v>10478.500924281263</v>
      </c>
      <c r="AZ88" s="198">
        <v>10379.385357082618</v>
      </c>
      <c r="BA88" s="198">
        <v>10153.065083206031</v>
      </c>
      <c r="BB88" s="198">
        <v>9823.1003986344731</v>
      </c>
      <c r="BC88" s="198">
        <v>9668.4553956465425</v>
      </c>
      <c r="BD88" s="198">
        <v>9494.7640161035706</v>
      </c>
      <c r="BE88" s="198">
        <v>9352.6060262325209</v>
      </c>
      <c r="BF88" s="198">
        <v>9151.9545237060393</v>
      </c>
      <c r="BG88" s="198">
        <v>8592.7702961512368</v>
      </c>
      <c r="BH88" s="198">
        <v>759.56677150463213</v>
      </c>
      <c r="BI88" s="198">
        <v>807.18546148580617</v>
      </c>
      <c r="BJ88" s="198">
        <v>737.724898616779</v>
      </c>
      <c r="BK88" s="198">
        <v>666.46525520890657</v>
      </c>
      <c r="BL88" s="198">
        <v>668.62946724824258</v>
      </c>
      <c r="BM88" s="198">
        <v>728.19550190574023</v>
      </c>
      <c r="BN88" s="198">
        <v>749.41701951779714</v>
      </c>
      <c r="BO88" s="198">
        <v>739.21606064875709</v>
      </c>
      <c r="BP88" s="198">
        <v>746.61360453588463</v>
      </c>
      <c r="BQ88" s="198">
        <v>658.16930941846203</v>
      </c>
      <c r="BR88" s="198">
        <v>807.56464626465788</v>
      </c>
      <c r="BS88" s="198">
        <v>888.03886341207999</v>
      </c>
      <c r="BT88" s="198">
        <v>759.92428675870826</v>
      </c>
      <c r="BU88" s="198">
        <v>804.32192799531526</v>
      </c>
      <c r="BV88" s="198">
        <v>673.21755960642793</v>
      </c>
      <c r="BW88" s="198">
        <v>613.65703014988105</v>
      </c>
      <c r="BX88" s="198">
        <v>536.60465206197421</v>
      </c>
      <c r="BY88" s="198">
        <v>598.96898348277</v>
      </c>
      <c r="BZ88" s="198">
        <v>645.60190225429653</v>
      </c>
      <c r="CA88" s="198">
        <v>746.41438305937504</v>
      </c>
      <c r="CB88" s="198">
        <v>648.81436884381219</v>
      </c>
      <c r="CC88" s="198">
        <v>591.7971255620912</v>
      </c>
      <c r="CD88" s="198">
        <v>588.38055478064007</v>
      </c>
      <c r="CE88" s="198">
        <v>585.61042359008241</v>
      </c>
      <c r="CF88" s="198">
        <v>573.67833447240798</v>
      </c>
      <c r="CG88" s="199">
        <v>560.34881177893055</v>
      </c>
    </row>
    <row r="89" spans="1:85" x14ac:dyDescent="0.35">
      <c r="A89" s="156"/>
      <c r="B89" s="201" t="s">
        <v>427</v>
      </c>
      <c r="D89" s="198">
        <v>0</v>
      </c>
      <c r="E89" s="198">
        <v>0</v>
      </c>
      <c r="F89" s="198">
        <v>0</v>
      </c>
      <c r="G89" s="198">
        <v>0</v>
      </c>
      <c r="H89" s="198">
        <v>0</v>
      </c>
      <c r="I89" s="198">
        <v>0</v>
      </c>
      <c r="J89" s="198">
        <v>0</v>
      </c>
      <c r="K89" s="198">
        <v>0</v>
      </c>
      <c r="L89" s="198">
        <v>0</v>
      </c>
      <c r="M89" s="198">
        <v>0</v>
      </c>
      <c r="N89" s="198">
        <v>0</v>
      </c>
      <c r="O89" s="198">
        <v>0</v>
      </c>
      <c r="P89" s="198">
        <v>0</v>
      </c>
      <c r="Q89" s="198">
        <v>0</v>
      </c>
      <c r="R89" s="198">
        <v>0</v>
      </c>
      <c r="S89" s="198">
        <v>0</v>
      </c>
      <c r="T89" s="198">
        <v>0</v>
      </c>
      <c r="U89" s="198">
        <v>0</v>
      </c>
      <c r="V89" s="198">
        <v>0</v>
      </c>
      <c r="W89" s="198">
        <v>0</v>
      </c>
      <c r="X89" s="198">
        <v>0</v>
      </c>
      <c r="Y89" s="198">
        <v>0</v>
      </c>
      <c r="Z89" s="198">
        <v>0</v>
      </c>
      <c r="AA89" s="198">
        <v>0</v>
      </c>
      <c r="AB89" s="198">
        <v>0</v>
      </c>
      <c r="AC89" s="198">
        <v>0</v>
      </c>
      <c r="AD89" s="198">
        <v>0</v>
      </c>
      <c r="AE89" s="198">
        <v>0</v>
      </c>
      <c r="AF89" s="198">
        <v>0</v>
      </c>
      <c r="AG89" s="198">
        <v>0</v>
      </c>
      <c r="AH89" s="198">
        <v>0</v>
      </c>
      <c r="AI89" s="198">
        <v>0</v>
      </c>
      <c r="AJ89" s="198">
        <v>0</v>
      </c>
      <c r="AK89" s="198">
        <v>0</v>
      </c>
      <c r="AL89" s="198">
        <v>0</v>
      </c>
      <c r="AM89" s="198">
        <v>0</v>
      </c>
      <c r="AN89" s="198">
        <v>0</v>
      </c>
      <c r="AO89" s="198">
        <v>0</v>
      </c>
      <c r="AP89" s="198">
        <v>0</v>
      </c>
      <c r="AQ89" s="198">
        <v>0</v>
      </c>
      <c r="AR89" s="198">
        <v>0</v>
      </c>
      <c r="AS89" s="198">
        <v>0</v>
      </c>
      <c r="AT89" s="198">
        <v>0</v>
      </c>
      <c r="AU89" s="198">
        <v>7834.2585343496248</v>
      </c>
      <c r="AV89" s="198">
        <v>8933.3124275306018</v>
      </c>
      <c r="AW89" s="198">
        <v>9672.2162747470175</v>
      </c>
      <c r="AX89" s="198">
        <v>9968.7460557872673</v>
      </c>
      <c r="AY89" s="198">
        <v>10114.507392293372</v>
      </c>
      <c r="AZ89" s="198">
        <v>10021.659697079389</v>
      </c>
      <c r="BA89" s="198">
        <v>9782.5144408312608</v>
      </c>
      <c r="BB89" s="198">
        <v>9433.9323814594663</v>
      </c>
      <c r="BC89" s="198">
        <v>9221.4787592066969</v>
      </c>
      <c r="BD89" s="198">
        <v>8994.8941136730446</v>
      </c>
      <c r="BE89" s="198">
        <v>8805.9871041189763</v>
      </c>
      <c r="BF89" s="198">
        <v>8742.4251672734408</v>
      </c>
      <c r="BG89" s="198">
        <v>8133.5547405714815</v>
      </c>
      <c r="BH89" s="198">
        <v>581.46041016895845</v>
      </c>
      <c r="BI89" s="198">
        <v>594.98589237003421</v>
      </c>
      <c r="BJ89" s="198">
        <v>535.40905025336906</v>
      </c>
      <c r="BK89" s="198">
        <v>490.62363974898705</v>
      </c>
      <c r="BL89" s="198">
        <v>512.63439679869839</v>
      </c>
      <c r="BM89" s="198">
        <v>560.71920960851969</v>
      </c>
      <c r="BN89" s="198">
        <v>569.50165556164688</v>
      </c>
      <c r="BO89" s="198">
        <v>606.82144594970782</v>
      </c>
      <c r="BP89" s="198">
        <v>614.69460574486334</v>
      </c>
      <c r="BQ89" s="198">
        <v>635.50846980009817</v>
      </c>
      <c r="BR89" s="198">
        <v>751.93292062848047</v>
      </c>
      <c r="BS89" s="198">
        <v>831.69031145160852</v>
      </c>
      <c r="BT89" s="198">
        <v>706.95919275543395</v>
      </c>
      <c r="BU89" s="198">
        <v>796.26994984637236</v>
      </c>
      <c r="BV89" s="198">
        <v>665.3189525253465</v>
      </c>
      <c r="BW89" s="198">
        <v>605.41427618506555</v>
      </c>
      <c r="BX89" s="198">
        <v>527.74475437758724</v>
      </c>
      <c r="BY89" s="198">
        <v>584.90681163792112</v>
      </c>
      <c r="BZ89" s="198">
        <v>628.84166608245539</v>
      </c>
      <c r="CA89" s="198">
        <v>732.16679021680397</v>
      </c>
      <c r="CB89" s="198">
        <v>648.81436884381219</v>
      </c>
      <c r="CC89" s="198">
        <v>591.7971255620912</v>
      </c>
      <c r="CD89" s="198">
        <v>588.38055478064007</v>
      </c>
      <c r="CE89" s="198">
        <v>585.61042359008241</v>
      </c>
      <c r="CF89" s="198">
        <v>573.67833447240798</v>
      </c>
      <c r="CG89" s="199">
        <v>560.34881177893055</v>
      </c>
    </row>
    <row r="90" spans="1:85" x14ac:dyDescent="0.35">
      <c r="A90" s="156"/>
      <c r="B90" s="201" t="s">
        <v>428</v>
      </c>
      <c r="D90" s="198">
        <v>0</v>
      </c>
      <c r="E90" s="198">
        <v>0</v>
      </c>
      <c r="F90" s="198">
        <v>0</v>
      </c>
      <c r="G90" s="198">
        <v>0</v>
      </c>
      <c r="H90" s="198">
        <v>0</v>
      </c>
      <c r="I90" s="198">
        <v>0</v>
      </c>
      <c r="J90" s="198">
        <v>0</v>
      </c>
      <c r="K90" s="198">
        <v>0</v>
      </c>
      <c r="L90" s="198">
        <v>0</v>
      </c>
      <c r="M90" s="198">
        <v>0</v>
      </c>
      <c r="N90" s="198">
        <v>0</v>
      </c>
      <c r="O90" s="198">
        <v>0</v>
      </c>
      <c r="P90" s="198">
        <v>0</v>
      </c>
      <c r="Q90" s="198">
        <v>0</v>
      </c>
      <c r="R90" s="198">
        <v>0</v>
      </c>
      <c r="S90" s="198">
        <v>0</v>
      </c>
      <c r="T90" s="198">
        <v>0</v>
      </c>
      <c r="U90" s="198">
        <v>0</v>
      </c>
      <c r="V90" s="198">
        <v>0</v>
      </c>
      <c r="W90" s="198">
        <v>0</v>
      </c>
      <c r="X90" s="198">
        <v>0</v>
      </c>
      <c r="Y90" s="198">
        <v>0</v>
      </c>
      <c r="Z90" s="198">
        <v>0</v>
      </c>
      <c r="AA90" s="198">
        <v>0</v>
      </c>
      <c r="AB90" s="198">
        <v>0</v>
      </c>
      <c r="AC90" s="198">
        <v>0</v>
      </c>
      <c r="AD90" s="198">
        <v>0</v>
      </c>
      <c r="AE90" s="198">
        <v>0</v>
      </c>
      <c r="AF90" s="198">
        <v>0</v>
      </c>
      <c r="AG90" s="198">
        <v>0</v>
      </c>
      <c r="AH90" s="198">
        <v>0</v>
      </c>
      <c r="AI90" s="198">
        <v>0</v>
      </c>
      <c r="AJ90" s="198">
        <v>0</v>
      </c>
      <c r="AK90" s="198">
        <v>0</v>
      </c>
      <c r="AL90" s="198">
        <v>0</v>
      </c>
      <c r="AM90" s="198">
        <v>0</v>
      </c>
      <c r="AN90" s="198">
        <v>0</v>
      </c>
      <c r="AO90" s="198">
        <v>0</v>
      </c>
      <c r="AP90" s="198">
        <v>0</v>
      </c>
      <c r="AQ90" s="198">
        <v>0</v>
      </c>
      <c r="AR90" s="198">
        <v>0</v>
      </c>
      <c r="AS90" s="198">
        <v>0</v>
      </c>
      <c r="AT90" s="198">
        <v>0</v>
      </c>
      <c r="AU90" s="198">
        <v>708.66282378443907</v>
      </c>
      <c r="AV90" s="198">
        <v>471.17386436393957</v>
      </c>
      <c r="AW90" s="198">
        <v>362.60131263446743</v>
      </c>
      <c r="AX90" s="198">
        <v>363.82625534405753</v>
      </c>
      <c r="AY90" s="198">
        <v>363.99353198789237</v>
      </c>
      <c r="AZ90" s="198">
        <v>357.72566000322985</v>
      </c>
      <c r="BA90" s="198">
        <v>370.55064237476944</v>
      </c>
      <c r="BB90" s="198">
        <v>389.16801717500829</v>
      </c>
      <c r="BC90" s="198">
        <v>446.97663643984612</v>
      </c>
      <c r="BD90" s="198">
        <v>499.86990243052537</v>
      </c>
      <c r="BE90" s="198">
        <v>546.61892211354461</v>
      </c>
      <c r="BF90" s="198">
        <v>409.52935643259912</v>
      </c>
      <c r="BG90" s="198">
        <v>459.21555557975665</v>
      </c>
      <c r="BH90" s="198">
        <v>178.10636133567365</v>
      </c>
      <c r="BI90" s="198">
        <v>212.19956911577194</v>
      </c>
      <c r="BJ90" s="198">
        <v>202.31584836340991</v>
      </c>
      <c r="BK90" s="198">
        <v>175.84161545991955</v>
      </c>
      <c r="BL90" s="198">
        <v>155.99507044954416</v>
      </c>
      <c r="BM90" s="198">
        <v>167.47629229722062</v>
      </c>
      <c r="BN90" s="198">
        <v>179.9153639561502</v>
      </c>
      <c r="BO90" s="198">
        <v>132.39461469904921</v>
      </c>
      <c r="BP90" s="198">
        <v>131.91899879102132</v>
      </c>
      <c r="BQ90" s="198">
        <v>0</v>
      </c>
      <c r="BR90" s="198">
        <v>0</v>
      </c>
      <c r="BS90" s="198">
        <v>0</v>
      </c>
      <c r="BT90" s="198">
        <v>0</v>
      </c>
      <c r="BU90" s="198">
        <v>0</v>
      </c>
      <c r="BV90" s="198">
        <v>0</v>
      </c>
      <c r="BW90" s="198">
        <v>0</v>
      </c>
      <c r="BX90" s="198">
        <v>0</v>
      </c>
      <c r="BY90" s="198">
        <v>0</v>
      </c>
      <c r="BZ90" s="198">
        <v>0</v>
      </c>
      <c r="CA90" s="198">
        <v>0</v>
      </c>
      <c r="CB90" s="198">
        <v>0</v>
      </c>
      <c r="CC90" s="198">
        <v>0</v>
      </c>
      <c r="CD90" s="198">
        <v>0</v>
      </c>
      <c r="CE90" s="198">
        <v>0</v>
      </c>
      <c r="CF90" s="198">
        <v>0</v>
      </c>
      <c r="CG90" s="199">
        <v>0</v>
      </c>
    </row>
    <row r="91" spans="1:85" x14ac:dyDescent="0.35">
      <c r="A91" s="156"/>
      <c r="B91" s="201" t="s">
        <v>429</v>
      </c>
      <c r="D91" s="198">
        <v>0</v>
      </c>
      <c r="E91" s="198">
        <v>0</v>
      </c>
      <c r="F91" s="198">
        <v>0</v>
      </c>
      <c r="G91" s="198">
        <v>0</v>
      </c>
      <c r="H91" s="198">
        <v>0</v>
      </c>
      <c r="I91" s="198">
        <v>0</v>
      </c>
      <c r="J91" s="198">
        <v>0</v>
      </c>
      <c r="K91" s="198">
        <v>0</v>
      </c>
      <c r="L91" s="198">
        <v>0</v>
      </c>
      <c r="M91" s="198">
        <v>0</v>
      </c>
      <c r="N91" s="198">
        <v>0</v>
      </c>
      <c r="O91" s="198">
        <v>0</v>
      </c>
      <c r="P91" s="198">
        <v>0</v>
      </c>
      <c r="Q91" s="198">
        <v>0</v>
      </c>
      <c r="R91" s="198">
        <v>0</v>
      </c>
      <c r="S91" s="198">
        <v>0</v>
      </c>
      <c r="T91" s="198">
        <v>0</v>
      </c>
      <c r="U91" s="198">
        <v>0</v>
      </c>
      <c r="V91" s="198">
        <v>0</v>
      </c>
      <c r="W91" s="198">
        <v>0</v>
      </c>
      <c r="X91" s="198">
        <v>0</v>
      </c>
      <c r="Y91" s="198">
        <v>0</v>
      </c>
      <c r="Z91" s="198">
        <v>0</v>
      </c>
      <c r="AA91" s="198">
        <v>0</v>
      </c>
      <c r="AB91" s="198">
        <v>0</v>
      </c>
      <c r="AC91" s="198">
        <v>0</v>
      </c>
      <c r="AD91" s="198">
        <v>0</v>
      </c>
      <c r="AE91" s="198">
        <v>0</v>
      </c>
      <c r="AF91" s="198">
        <v>0</v>
      </c>
      <c r="AG91" s="198">
        <v>0</v>
      </c>
      <c r="AH91" s="198">
        <v>0</v>
      </c>
      <c r="AI91" s="198">
        <v>0</v>
      </c>
      <c r="AJ91" s="198">
        <v>0</v>
      </c>
      <c r="AK91" s="198">
        <v>0</v>
      </c>
      <c r="AL91" s="198">
        <v>0</v>
      </c>
      <c r="AM91" s="198">
        <v>0</v>
      </c>
      <c r="AN91" s="198">
        <v>0</v>
      </c>
      <c r="AO91" s="198">
        <v>0</v>
      </c>
      <c r="AP91" s="198">
        <v>0</v>
      </c>
      <c r="AQ91" s="198">
        <v>0</v>
      </c>
      <c r="AR91" s="198">
        <v>0</v>
      </c>
      <c r="AS91" s="198">
        <v>0</v>
      </c>
      <c r="AT91" s="198">
        <v>0</v>
      </c>
      <c r="AU91" s="198">
        <v>0</v>
      </c>
      <c r="AV91" s="198">
        <v>0</v>
      </c>
      <c r="AW91" s="198">
        <v>0</v>
      </c>
      <c r="AX91" s="198">
        <v>0</v>
      </c>
      <c r="AY91" s="198">
        <v>0</v>
      </c>
      <c r="AZ91" s="198">
        <v>0</v>
      </c>
      <c r="BA91" s="198">
        <v>0</v>
      </c>
      <c r="BB91" s="198">
        <v>0</v>
      </c>
      <c r="BC91" s="198">
        <v>0</v>
      </c>
      <c r="BD91" s="198">
        <v>0</v>
      </c>
      <c r="BE91" s="198">
        <v>0</v>
      </c>
      <c r="BF91" s="198">
        <v>0</v>
      </c>
      <c r="BG91" s="198">
        <v>0</v>
      </c>
      <c r="BH91" s="198">
        <v>0</v>
      </c>
      <c r="BI91" s="198">
        <v>0</v>
      </c>
      <c r="BJ91" s="198">
        <v>0</v>
      </c>
      <c r="BK91" s="198">
        <v>0</v>
      </c>
      <c r="BL91" s="198">
        <v>0</v>
      </c>
      <c r="BM91" s="198">
        <v>0</v>
      </c>
      <c r="BN91" s="198">
        <v>0</v>
      </c>
      <c r="BO91" s="198">
        <v>0</v>
      </c>
      <c r="BP91" s="198">
        <v>0</v>
      </c>
      <c r="BQ91" s="198">
        <v>22.66083961836377</v>
      </c>
      <c r="BR91" s="198">
        <v>55.631725636177386</v>
      </c>
      <c r="BS91" s="198">
        <v>56.348551960471497</v>
      </c>
      <c r="BT91" s="198">
        <v>52.965094003274409</v>
      </c>
      <c r="BU91" s="198">
        <v>8.0519781489428901</v>
      </c>
      <c r="BV91" s="198">
        <v>7.898607081081372</v>
      </c>
      <c r="BW91" s="198">
        <v>8.242753964815595</v>
      </c>
      <c r="BX91" s="198">
        <v>8.8598976843869419</v>
      </c>
      <c r="BY91" s="198">
        <v>14.062171844848871</v>
      </c>
      <c r="BZ91" s="198">
        <v>16.760236171841036</v>
      </c>
      <c r="CA91" s="198">
        <v>14.247592842571089</v>
      </c>
      <c r="CB91" s="198">
        <v>0</v>
      </c>
      <c r="CC91" s="198">
        <v>0</v>
      </c>
      <c r="CD91" s="198">
        <v>0</v>
      </c>
      <c r="CE91" s="198">
        <v>0</v>
      </c>
      <c r="CF91" s="198">
        <v>0</v>
      </c>
      <c r="CG91" s="199">
        <v>0</v>
      </c>
    </row>
    <row r="92" spans="1:85" x14ac:dyDescent="0.35">
      <c r="A92" s="156"/>
      <c r="B92" s="107" t="s">
        <v>441</v>
      </c>
      <c r="CG92" s="56"/>
    </row>
    <row r="93" spans="1:85" ht="32.25" customHeight="1" x14ac:dyDescent="0.35">
      <c r="A93" s="156"/>
      <c r="B93" s="42" t="s">
        <v>442</v>
      </c>
      <c r="CG93" s="56"/>
    </row>
    <row r="94" spans="1:85" x14ac:dyDescent="0.35">
      <c r="A94" s="156"/>
      <c r="B94" s="42" t="s">
        <v>443</v>
      </c>
      <c r="CG94" s="56"/>
    </row>
    <row r="95" spans="1:85" ht="16" thickBot="1" x14ac:dyDescent="0.4">
      <c r="A95" s="202"/>
      <c r="B95" s="203" t="s">
        <v>444</v>
      </c>
      <c r="C95" s="173"/>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c r="BV95" s="127"/>
      <c r="BW95" s="127"/>
      <c r="BX95" s="119"/>
      <c r="BY95" s="119"/>
      <c r="BZ95" s="119"/>
      <c r="CA95" s="119"/>
      <c r="CB95" s="119"/>
      <c r="CC95" s="119"/>
      <c r="CD95" s="119"/>
      <c r="CE95" s="119"/>
      <c r="CF95" s="119"/>
      <c r="CG95" s="150"/>
    </row>
    <row r="156" spans="75:75" x14ac:dyDescent="0.35">
      <c r="BW156" s="192"/>
    </row>
  </sheetData>
  <hyperlinks>
    <hyperlink ref="B1" location="Notes!A1" display="Information relating to this table can be found in the 'Notes' tab" xr:uid="{3CF3CB5D-7149-452F-AC48-53135E3B38C9}"/>
    <hyperlink ref="A1" location="Contents!A1" display="Contents page" xr:uid="{9CE52904-0555-4F28-8F91-F7EA62CC960D}"/>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98F72-7C84-4D69-91AA-C2F9BB353DD1}">
  <dimension ref="A1:CG66"/>
  <sheetViews>
    <sheetView zoomScale="85" zoomScaleNormal="85" workbookViewId="0">
      <pane xSplit="2" topLeftCell="C1" activePane="topRight" state="frozen"/>
      <selection activeCell="B1" sqref="A1:B1"/>
      <selection pane="topRight"/>
    </sheetView>
  </sheetViews>
  <sheetFormatPr defaultColWidth="11.54296875" defaultRowHeight="15.5" x14ac:dyDescent="0.35"/>
  <cols>
    <col min="1" max="1" width="23" style="216" bestFit="1" customWidth="1"/>
    <col min="2" max="2" width="75.54296875" style="208" customWidth="1"/>
    <col min="3" max="3" width="25.54296875" style="216" customWidth="1"/>
    <col min="4" max="75" width="12.54296875" style="234" customWidth="1"/>
    <col min="76" max="84" width="12.54296875" style="208" customWidth="1"/>
    <col min="85" max="85" width="11" style="208" bestFit="1" customWidth="1"/>
    <col min="86" max="16384" width="11.54296875" style="208"/>
  </cols>
  <sheetData>
    <row r="1" spans="1:85" s="205" customFormat="1" ht="25.5" customHeight="1" thickBot="1" x14ac:dyDescent="0.3">
      <c r="A1" s="32" t="s">
        <v>46</v>
      </c>
      <c r="B1" s="114" t="s">
        <v>208</v>
      </c>
      <c r="C1" s="115"/>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row>
    <row r="2" spans="1:85" ht="33" customHeight="1" x14ac:dyDescent="0.35">
      <c r="A2" s="36" t="s">
        <v>209</v>
      </c>
      <c r="B2" s="206" t="s">
        <v>445</v>
      </c>
      <c r="C2" s="20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211" customFormat="1" x14ac:dyDescent="0.35">
      <c r="A3" s="117">
        <v>2024</v>
      </c>
      <c r="B3" s="209" t="s">
        <v>446</v>
      </c>
      <c r="C3" s="210"/>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9"/>
      <c r="B4" s="212"/>
      <c r="C4" s="213"/>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5"/>
    </row>
    <row r="5" spans="1:85" ht="27" customHeight="1" x14ac:dyDescent="0.35">
      <c r="B5" s="42" t="s">
        <v>353</v>
      </c>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8">
        <v>1</v>
      </c>
      <c r="BR5" s="218">
        <v>1</v>
      </c>
      <c r="BS5" s="218">
        <v>1</v>
      </c>
      <c r="BT5" s="218">
        <v>1</v>
      </c>
      <c r="BU5" s="218">
        <v>1</v>
      </c>
      <c r="BV5" s="218">
        <v>1</v>
      </c>
      <c r="BW5" s="218">
        <v>1</v>
      </c>
      <c r="BX5" s="218">
        <v>1</v>
      </c>
      <c r="BY5" s="218">
        <v>1</v>
      </c>
      <c r="BZ5" s="218">
        <v>1</v>
      </c>
      <c r="CA5" s="218">
        <v>2</v>
      </c>
      <c r="CB5" s="218">
        <v>2</v>
      </c>
      <c r="CC5" s="218">
        <v>2</v>
      </c>
      <c r="CD5" s="218">
        <v>2</v>
      </c>
      <c r="CE5" s="218">
        <v>3</v>
      </c>
      <c r="CF5" s="218">
        <v>3</v>
      </c>
      <c r="CG5" s="219">
        <v>3</v>
      </c>
    </row>
    <row r="6" spans="1:85" x14ac:dyDescent="0.35">
      <c r="B6" s="208" t="s">
        <v>355</v>
      </c>
      <c r="D6" s="218">
        <v>0</v>
      </c>
      <c r="E6" s="218">
        <v>0</v>
      </c>
      <c r="F6" s="218">
        <v>0</v>
      </c>
      <c r="G6" s="218">
        <v>0</v>
      </c>
      <c r="H6" s="218">
        <v>0</v>
      </c>
      <c r="I6" s="218">
        <v>0</v>
      </c>
      <c r="J6" s="218">
        <v>0</v>
      </c>
      <c r="K6" s="218">
        <v>0</v>
      </c>
      <c r="L6" s="218">
        <v>0</v>
      </c>
      <c r="M6" s="218">
        <v>0</v>
      </c>
      <c r="N6" s="218">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c r="AN6" s="218">
        <v>0</v>
      </c>
      <c r="AO6" s="218">
        <v>0</v>
      </c>
      <c r="AP6" s="218">
        <v>0</v>
      </c>
      <c r="AQ6" s="218">
        <v>0</v>
      </c>
      <c r="AR6" s="218">
        <v>0</v>
      </c>
      <c r="AS6" s="218">
        <v>0</v>
      </c>
      <c r="AT6" s="218">
        <v>0</v>
      </c>
      <c r="AU6" s="218">
        <v>0</v>
      </c>
      <c r="AV6" s="218">
        <v>0</v>
      </c>
      <c r="AW6" s="218">
        <v>0</v>
      </c>
      <c r="AX6" s="218">
        <v>0</v>
      </c>
      <c r="AY6" s="218">
        <v>1268</v>
      </c>
      <c r="AZ6" s="218">
        <v>1298</v>
      </c>
      <c r="BA6" s="218">
        <v>1365</v>
      </c>
      <c r="BB6" s="218">
        <v>1404</v>
      </c>
      <c r="BC6" s="218">
        <v>1434</v>
      </c>
      <c r="BD6" s="218">
        <v>1464</v>
      </c>
      <c r="BE6" s="218">
        <v>1495</v>
      </c>
      <c r="BF6" s="218">
        <v>1510</v>
      </c>
      <c r="BG6" s="218">
        <v>1547</v>
      </c>
      <c r="BH6" s="218">
        <v>1589</v>
      </c>
      <c r="BI6" s="218">
        <v>1629</v>
      </c>
      <c r="BJ6" s="218">
        <v>1666</v>
      </c>
      <c r="BK6" s="218">
        <v>1700</v>
      </c>
      <c r="BL6" s="218">
        <v>1737</v>
      </c>
      <c r="BM6" s="218">
        <v>1776</v>
      </c>
      <c r="BN6" s="218">
        <v>1782</v>
      </c>
      <c r="BO6" s="218">
        <v>1756</v>
      </c>
      <c r="BP6" s="218">
        <v>1710</v>
      </c>
      <c r="BQ6" s="218">
        <v>1641</v>
      </c>
      <c r="BR6" s="218">
        <v>1617</v>
      </c>
      <c r="BS6" s="218">
        <v>1603</v>
      </c>
      <c r="BT6" s="218">
        <v>1594</v>
      </c>
      <c r="BU6" s="218">
        <v>1578</v>
      </c>
      <c r="BV6" s="218">
        <v>1570</v>
      </c>
      <c r="BW6" s="218">
        <v>1587</v>
      </c>
      <c r="BX6" s="218">
        <v>1382</v>
      </c>
      <c r="BY6" s="218">
        <v>1373</v>
      </c>
      <c r="BZ6" s="218">
        <v>1420</v>
      </c>
      <c r="CA6" s="218">
        <v>1533</v>
      </c>
      <c r="CB6" s="218">
        <v>1649</v>
      </c>
      <c r="CC6" s="218">
        <v>1711</v>
      </c>
      <c r="CD6" s="218">
        <v>1751</v>
      </c>
      <c r="CE6" s="218">
        <v>1779</v>
      </c>
      <c r="CF6" s="218">
        <v>1807</v>
      </c>
      <c r="CG6" s="220">
        <v>1841</v>
      </c>
    </row>
    <row r="7" spans="1:85" x14ac:dyDescent="0.35">
      <c r="B7" s="221" t="s">
        <v>447</v>
      </c>
      <c r="D7" s="222">
        <v>0</v>
      </c>
      <c r="E7" s="222">
        <v>0</v>
      </c>
      <c r="F7" s="222">
        <v>0</v>
      </c>
      <c r="G7" s="222">
        <v>0</v>
      </c>
      <c r="H7" s="222">
        <v>0</v>
      </c>
      <c r="I7" s="222">
        <v>0</v>
      </c>
      <c r="J7" s="222">
        <v>0</v>
      </c>
      <c r="K7" s="222">
        <v>0</v>
      </c>
      <c r="L7" s="222">
        <v>0</v>
      </c>
      <c r="M7" s="222">
        <v>0</v>
      </c>
      <c r="N7" s="222">
        <v>0</v>
      </c>
      <c r="O7" s="222">
        <v>0</v>
      </c>
      <c r="P7" s="222">
        <v>0</v>
      </c>
      <c r="Q7" s="222">
        <v>0</v>
      </c>
      <c r="R7" s="222">
        <v>0</v>
      </c>
      <c r="S7" s="222">
        <v>0</v>
      </c>
      <c r="T7" s="222">
        <v>0</v>
      </c>
      <c r="U7" s="222">
        <v>0</v>
      </c>
      <c r="V7" s="222">
        <v>0</v>
      </c>
      <c r="W7" s="222">
        <v>0</v>
      </c>
      <c r="X7" s="222">
        <v>0</v>
      </c>
      <c r="Y7" s="222">
        <v>0</v>
      </c>
      <c r="Z7" s="222">
        <v>0</v>
      </c>
      <c r="AA7" s="222">
        <v>0</v>
      </c>
      <c r="AB7" s="222">
        <v>0</v>
      </c>
      <c r="AC7" s="222">
        <v>143</v>
      </c>
      <c r="AD7" s="222">
        <v>170</v>
      </c>
      <c r="AE7" s="222">
        <v>193</v>
      </c>
      <c r="AF7" s="222">
        <v>217</v>
      </c>
      <c r="AG7" s="222">
        <v>243</v>
      </c>
      <c r="AH7" s="222">
        <v>264</v>
      </c>
      <c r="AI7" s="222">
        <v>278</v>
      </c>
      <c r="AJ7" s="222">
        <v>314</v>
      </c>
      <c r="AK7" s="222">
        <v>350</v>
      </c>
      <c r="AL7" s="222">
        <v>388</v>
      </c>
      <c r="AM7" s="222">
        <v>441</v>
      </c>
      <c r="AN7" s="222">
        <v>507</v>
      </c>
      <c r="AO7" s="222">
        <v>562</v>
      </c>
      <c r="AP7" s="222">
        <v>611</v>
      </c>
      <c r="AQ7" s="222">
        <v>677</v>
      </c>
      <c r="AR7" s="222">
        <v>737</v>
      </c>
      <c r="AS7" s="222">
        <v>798</v>
      </c>
      <c r="AT7" s="222">
        <v>875</v>
      </c>
      <c r="AU7" s="222">
        <v>988</v>
      </c>
      <c r="AV7" s="222">
        <v>890</v>
      </c>
      <c r="AW7" s="222">
        <v>962</v>
      </c>
      <c r="AX7" s="222">
        <v>1046</v>
      </c>
      <c r="AY7" s="222">
        <v>1115</v>
      </c>
      <c r="AZ7" s="222">
        <v>1152</v>
      </c>
      <c r="BA7" s="222">
        <v>1207</v>
      </c>
      <c r="BB7" s="222">
        <v>1238</v>
      </c>
      <c r="BC7" s="222">
        <v>1256</v>
      </c>
      <c r="BD7" s="222">
        <v>1276</v>
      </c>
      <c r="BE7" s="222">
        <v>1296</v>
      </c>
      <c r="BF7" s="222">
        <v>1304</v>
      </c>
      <c r="BG7" s="222">
        <v>1343</v>
      </c>
      <c r="BH7" s="222">
        <v>1400</v>
      </c>
      <c r="BI7" s="222">
        <v>1445</v>
      </c>
      <c r="BJ7" s="222">
        <v>1489</v>
      </c>
      <c r="BK7" s="222">
        <v>1528</v>
      </c>
      <c r="BL7" s="222">
        <v>1568</v>
      </c>
      <c r="BM7" s="222">
        <v>1607</v>
      </c>
      <c r="BN7" s="222">
        <v>1619</v>
      </c>
      <c r="BO7" s="222">
        <v>1597</v>
      </c>
      <c r="BP7" s="222">
        <v>1553</v>
      </c>
      <c r="BQ7" s="222">
        <v>1490</v>
      </c>
      <c r="BR7" s="222">
        <v>1462</v>
      </c>
      <c r="BS7" s="222">
        <v>1459</v>
      </c>
      <c r="BT7" s="222">
        <v>1445</v>
      </c>
      <c r="BU7" s="222">
        <v>1435</v>
      </c>
      <c r="BV7" s="222">
        <v>1430</v>
      </c>
      <c r="BW7" s="222">
        <v>1435</v>
      </c>
      <c r="BX7" s="197">
        <v>1290</v>
      </c>
      <c r="BY7" s="197">
        <v>1277</v>
      </c>
      <c r="BZ7" s="197">
        <v>1303</v>
      </c>
      <c r="CA7" s="197">
        <v>1415</v>
      </c>
      <c r="CB7" s="197">
        <v>1521</v>
      </c>
      <c r="CC7" s="197">
        <v>1575</v>
      </c>
      <c r="CD7" s="197">
        <v>1609</v>
      </c>
      <c r="CE7" s="197">
        <v>1632</v>
      </c>
      <c r="CF7" s="197">
        <v>1656</v>
      </c>
      <c r="CG7" s="223">
        <v>1685</v>
      </c>
    </row>
    <row r="8" spans="1:85" x14ac:dyDescent="0.35">
      <c r="B8" s="221" t="s">
        <v>448</v>
      </c>
      <c r="D8" s="222">
        <v>0</v>
      </c>
      <c r="E8" s="222">
        <v>0</v>
      </c>
      <c r="F8" s="222">
        <v>0</v>
      </c>
      <c r="G8" s="222">
        <v>0</v>
      </c>
      <c r="H8" s="222">
        <v>0</v>
      </c>
      <c r="I8" s="222">
        <v>0</v>
      </c>
      <c r="J8" s="222">
        <v>0</v>
      </c>
      <c r="K8" s="222">
        <v>0</v>
      </c>
      <c r="L8" s="222">
        <v>0</v>
      </c>
      <c r="M8" s="222">
        <v>0</v>
      </c>
      <c r="N8" s="222">
        <v>0</v>
      </c>
      <c r="O8" s="222">
        <v>0</v>
      </c>
      <c r="P8" s="222">
        <v>0</v>
      </c>
      <c r="Q8" s="222">
        <v>0</v>
      </c>
      <c r="R8" s="222">
        <v>0</v>
      </c>
      <c r="S8" s="222">
        <v>0</v>
      </c>
      <c r="T8" s="222">
        <v>0</v>
      </c>
      <c r="U8" s="222">
        <v>0</v>
      </c>
      <c r="V8" s="222">
        <v>0</v>
      </c>
      <c r="W8" s="222">
        <v>0</v>
      </c>
      <c r="X8" s="222">
        <v>0</v>
      </c>
      <c r="Y8" s="222">
        <v>0</v>
      </c>
      <c r="Z8" s="222">
        <v>0</v>
      </c>
      <c r="AA8" s="222">
        <v>0</v>
      </c>
      <c r="AB8" s="222">
        <v>0</v>
      </c>
      <c r="AC8" s="222">
        <v>0</v>
      </c>
      <c r="AD8" s="222">
        <v>0</v>
      </c>
      <c r="AE8" s="222">
        <v>0</v>
      </c>
      <c r="AF8" s="222">
        <v>0</v>
      </c>
      <c r="AG8" s="222">
        <v>0</v>
      </c>
      <c r="AH8" s="222">
        <v>0</v>
      </c>
      <c r="AI8" s="222">
        <v>0</v>
      </c>
      <c r="AJ8" s="222">
        <v>0</v>
      </c>
      <c r="AK8" s="222">
        <v>0</v>
      </c>
      <c r="AL8" s="222">
        <v>0</v>
      </c>
      <c r="AM8" s="222">
        <v>0</v>
      </c>
      <c r="AN8" s="222">
        <v>0</v>
      </c>
      <c r="AO8" s="222">
        <v>0</v>
      </c>
      <c r="AP8" s="222">
        <v>0</v>
      </c>
      <c r="AQ8" s="222">
        <v>0</v>
      </c>
      <c r="AR8" s="222">
        <v>0</v>
      </c>
      <c r="AS8" s="222">
        <v>0</v>
      </c>
      <c r="AT8" s="222">
        <v>0</v>
      </c>
      <c r="AU8" s="222">
        <v>0</v>
      </c>
      <c r="AV8" s="222">
        <v>0</v>
      </c>
      <c r="AW8" s="222">
        <v>0</v>
      </c>
      <c r="AX8" s="222">
        <v>0</v>
      </c>
      <c r="AY8" s="222">
        <v>153</v>
      </c>
      <c r="AZ8" s="222">
        <v>146</v>
      </c>
      <c r="BA8" s="222">
        <v>158</v>
      </c>
      <c r="BB8" s="222">
        <v>166</v>
      </c>
      <c r="BC8" s="222">
        <v>178</v>
      </c>
      <c r="BD8" s="222">
        <v>188</v>
      </c>
      <c r="BE8" s="222">
        <v>199</v>
      </c>
      <c r="BF8" s="222">
        <v>206</v>
      </c>
      <c r="BG8" s="222">
        <v>204</v>
      </c>
      <c r="BH8" s="222">
        <v>189</v>
      </c>
      <c r="BI8" s="222">
        <v>184</v>
      </c>
      <c r="BJ8" s="222">
        <v>177</v>
      </c>
      <c r="BK8" s="222">
        <v>172</v>
      </c>
      <c r="BL8" s="222">
        <v>169</v>
      </c>
      <c r="BM8" s="222">
        <v>169</v>
      </c>
      <c r="BN8" s="222">
        <v>163</v>
      </c>
      <c r="BO8" s="222">
        <v>160</v>
      </c>
      <c r="BP8" s="222">
        <v>158</v>
      </c>
      <c r="BQ8" s="222">
        <v>151</v>
      </c>
      <c r="BR8" s="222">
        <v>155</v>
      </c>
      <c r="BS8" s="222">
        <v>144</v>
      </c>
      <c r="BT8" s="222">
        <v>149</v>
      </c>
      <c r="BU8" s="222">
        <v>144</v>
      </c>
      <c r="BV8" s="222">
        <v>140</v>
      </c>
      <c r="BW8" s="222">
        <v>152</v>
      </c>
      <c r="BX8" s="197">
        <v>92</v>
      </c>
      <c r="BY8" s="197">
        <v>96</v>
      </c>
      <c r="BZ8" s="197">
        <v>117</v>
      </c>
      <c r="CA8" s="197">
        <v>118</v>
      </c>
      <c r="CB8" s="197">
        <v>128</v>
      </c>
      <c r="CC8" s="197">
        <v>136</v>
      </c>
      <c r="CD8" s="197">
        <v>142</v>
      </c>
      <c r="CE8" s="197">
        <v>147</v>
      </c>
      <c r="CF8" s="197">
        <v>151</v>
      </c>
      <c r="CG8" s="223">
        <v>156</v>
      </c>
    </row>
    <row r="9" spans="1:85" x14ac:dyDescent="0.35">
      <c r="B9" s="208" t="s">
        <v>356</v>
      </c>
      <c r="D9" s="218">
        <v>0</v>
      </c>
      <c r="E9" s="218">
        <v>0</v>
      </c>
      <c r="F9" s="218">
        <v>0</v>
      </c>
      <c r="G9" s="218">
        <v>0</v>
      </c>
      <c r="H9" s="218">
        <v>0</v>
      </c>
      <c r="I9" s="218">
        <v>0</v>
      </c>
      <c r="J9" s="218">
        <v>0</v>
      </c>
      <c r="K9" s="218">
        <v>0</v>
      </c>
      <c r="L9" s="218">
        <v>0</v>
      </c>
      <c r="M9" s="218">
        <v>0</v>
      </c>
      <c r="N9" s="218">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469</v>
      </c>
      <c r="AI9" s="218">
        <v>463</v>
      </c>
      <c r="AJ9" s="218">
        <v>446</v>
      </c>
      <c r="AK9" s="218">
        <v>429</v>
      </c>
      <c r="AL9" s="218">
        <v>422</v>
      </c>
      <c r="AM9" s="218">
        <v>416</v>
      </c>
      <c r="AN9" s="218">
        <v>410</v>
      </c>
      <c r="AO9" s="218">
        <v>394</v>
      </c>
      <c r="AP9" s="218">
        <v>385</v>
      </c>
      <c r="AQ9" s="218">
        <v>376</v>
      </c>
      <c r="AR9" s="218">
        <v>384</v>
      </c>
      <c r="AS9" s="218">
        <v>381</v>
      </c>
      <c r="AT9" s="218">
        <v>362</v>
      </c>
      <c r="AU9" s="218">
        <v>354</v>
      </c>
      <c r="AV9" s="218">
        <v>349</v>
      </c>
      <c r="AW9" s="218">
        <v>343</v>
      </c>
      <c r="AX9" s="218">
        <v>332</v>
      </c>
      <c r="AY9" s="218">
        <v>322</v>
      </c>
      <c r="AZ9" s="218">
        <v>309</v>
      </c>
      <c r="BA9" s="218">
        <v>291</v>
      </c>
      <c r="BB9" s="218">
        <v>280</v>
      </c>
      <c r="BC9" s="218">
        <v>270</v>
      </c>
      <c r="BD9" s="218">
        <v>263</v>
      </c>
      <c r="BE9" s="218">
        <v>243</v>
      </c>
      <c r="BF9" s="218">
        <v>256</v>
      </c>
      <c r="BG9" s="218">
        <v>230</v>
      </c>
      <c r="BH9" s="218">
        <v>206</v>
      </c>
      <c r="BI9" s="218">
        <v>186</v>
      </c>
      <c r="BJ9" s="218">
        <v>168</v>
      </c>
      <c r="BK9" s="218">
        <v>148</v>
      </c>
      <c r="BL9" s="218">
        <v>131</v>
      </c>
      <c r="BM9" s="218">
        <v>119</v>
      </c>
      <c r="BN9" s="218">
        <v>112</v>
      </c>
      <c r="BO9" s="218">
        <v>106</v>
      </c>
      <c r="BP9" s="218">
        <v>102</v>
      </c>
      <c r="BQ9" s="218">
        <v>98</v>
      </c>
      <c r="BR9" s="218">
        <v>94</v>
      </c>
      <c r="BS9" s="218">
        <v>93</v>
      </c>
      <c r="BT9" s="218">
        <v>91</v>
      </c>
      <c r="BU9" s="218">
        <v>87</v>
      </c>
      <c r="BV9" s="218">
        <v>101</v>
      </c>
      <c r="BW9" s="218">
        <v>102</v>
      </c>
      <c r="BX9" s="218">
        <v>99</v>
      </c>
      <c r="BY9" s="218">
        <v>97</v>
      </c>
      <c r="BZ9" s="218">
        <v>91</v>
      </c>
      <c r="CA9" s="218">
        <v>86</v>
      </c>
      <c r="CB9" s="218">
        <v>76</v>
      </c>
      <c r="CC9" s="218">
        <v>70</v>
      </c>
      <c r="CD9" s="218">
        <v>68</v>
      </c>
      <c r="CE9" s="218">
        <v>67</v>
      </c>
      <c r="CF9" s="218">
        <v>66</v>
      </c>
      <c r="CG9" s="220">
        <v>65</v>
      </c>
    </row>
    <row r="10" spans="1:85" ht="27" customHeight="1" x14ac:dyDescent="0.35">
      <c r="B10" s="208" t="s">
        <v>358</v>
      </c>
      <c r="D10" s="218">
        <v>0</v>
      </c>
      <c r="E10" s="218">
        <v>0</v>
      </c>
      <c r="F10" s="218">
        <v>0</v>
      </c>
      <c r="G10" s="218">
        <v>0</v>
      </c>
      <c r="H10" s="218">
        <v>0</v>
      </c>
      <c r="I10" s="218">
        <v>0</v>
      </c>
      <c r="J10" s="218">
        <v>0</v>
      </c>
      <c r="K10" s="218">
        <v>0</v>
      </c>
      <c r="L10" s="218">
        <v>0</v>
      </c>
      <c r="M10" s="218">
        <v>0</v>
      </c>
      <c r="N10" s="218">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c r="AN10" s="218">
        <v>0</v>
      </c>
      <c r="AO10" s="218">
        <v>0</v>
      </c>
      <c r="AP10" s="218">
        <v>0</v>
      </c>
      <c r="AQ10" s="218">
        <v>0</v>
      </c>
      <c r="AR10" s="218">
        <v>0</v>
      </c>
      <c r="AS10" s="218">
        <v>0</v>
      </c>
      <c r="AT10" s="218">
        <v>0</v>
      </c>
      <c r="AU10" s="218">
        <v>0</v>
      </c>
      <c r="AV10" s="218">
        <v>0</v>
      </c>
      <c r="AW10" s="218">
        <v>0</v>
      </c>
      <c r="AX10" s="218">
        <v>0</v>
      </c>
      <c r="AY10" s="218">
        <v>0</v>
      </c>
      <c r="AZ10" s="218">
        <v>0</v>
      </c>
      <c r="BA10" s="218">
        <v>0</v>
      </c>
      <c r="BB10" s="218">
        <v>0</v>
      </c>
      <c r="BC10" s="218">
        <v>448</v>
      </c>
      <c r="BD10" s="218">
        <v>459</v>
      </c>
      <c r="BE10" s="218">
        <v>493</v>
      </c>
      <c r="BF10" s="218">
        <v>541</v>
      </c>
      <c r="BG10" s="218">
        <v>632</v>
      </c>
      <c r="BH10" s="218">
        <v>702</v>
      </c>
      <c r="BI10" s="218">
        <v>754</v>
      </c>
      <c r="BJ10" s="218">
        <v>803</v>
      </c>
      <c r="BK10" s="218">
        <v>852</v>
      </c>
      <c r="BL10" s="218">
        <v>907</v>
      </c>
      <c r="BM10" s="218">
        <v>961</v>
      </c>
      <c r="BN10" s="218">
        <v>1004</v>
      </c>
      <c r="BO10" s="218">
        <v>1032</v>
      </c>
      <c r="BP10" s="218">
        <v>1056</v>
      </c>
      <c r="BQ10" s="218">
        <v>1071</v>
      </c>
      <c r="BR10" s="218">
        <v>1108</v>
      </c>
      <c r="BS10" s="218">
        <v>1170</v>
      </c>
      <c r="BT10" s="218">
        <v>1210</v>
      </c>
      <c r="BU10" s="218">
        <v>1245</v>
      </c>
      <c r="BV10" s="218">
        <v>1219</v>
      </c>
      <c r="BW10" s="218">
        <v>1179</v>
      </c>
      <c r="BX10" s="218">
        <v>1181</v>
      </c>
      <c r="BY10" s="218">
        <v>1187</v>
      </c>
      <c r="BZ10" s="218">
        <v>1229</v>
      </c>
      <c r="CA10" s="218">
        <v>1257</v>
      </c>
      <c r="CB10" s="218">
        <v>1306</v>
      </c>
      <c r="CC10" s="218">
        <v>1355</v>
      </c>
      <c r="CD10" s="218">
        <v>1394</v>
      </c>
      <c r="CE10" s="218">
        <v>1428</v>
      </c>
      <c r="CF10" s="218">
        <v>1466</v>
      </c>
      <c r="CG10" s="220">
        <v>1512</v>
      </c>
    </row>
    <row r="11" spans="1:85" x14ac:dyDescent="0.35">
      <c r="B11" s="221" t="s">
        <v>447</v>
      </c>
      <c r="D11" s="222">
        <v>0</v>
      </c>
      <c r="E11" s="222">
        <v>0</v>
      </c>
      <c r="F11" s="222">
        <v>0</v>
      </c>
      <c r="G11" s="222">
        <v>0</v>
      </c>
      <c r="H11" s="222">
        <v>0</v>
      </c>
      <c r="I11" s="222">
        <v>0</v>
      </c>
      <c r="J11" s="222">
        <v>0</v>
      </c>
      <c r="K11" s="222">
        <v>0</v>
      </c>
      <c r="L11" s="222">
        <v>0</v>
      </c>
      <c r="M11" s="222">
        <v>0</v>
      </c>
      <c r="N11" s="222">
        <v>0</v>
      </c>
      <c r="O11" s="222">
        <v>0</v>
      </c>
      <c r="P11" s="222">
        <v>0</v>
      </c>
      <c r="Q11" s="222">
        <v>0</v>
      </c>
      <c r="R11" s="222">
        <v>0</v>
      </c>
      <c r="S11" s="222">
        <v>0</v>
      </c>
      <c r="T11" s="222">
        <v>0</v>
      </c>
      <c r="U11" s="222">
        <v>0</v>
      </c>
      <c r="V11" s="222">
        <v>0</v>
      </c>
      <c r="W11" s="222">
        <v>0</v>
      </c>
      <c r="X11" s="222">
        <v>0</v>
      </c>
      <c r="Y11" s="222">
        <v>0</v>
      </c>
      <c r="Z11" s="222">
        <v>0</v>
      </c>
      <c r="AA11" s="222">
        <v>0</v>
      </c>
      <c r="AB11" s="222">
        <v>0</v>
      </c>
      <c r="AC11" s="222">
        <v>0</v>
      </c>
      <c r="AD11" s="222">
        <v>0</v>
      </c>
      <c r="AE11" s="222">
        <v>0</v>
      </c>
      <c r="AF11" s="222">
        <v>0</v>
      </c>
      <c r="AG11" s="222">
        <v>0</v>
      </c>
      <c r="AH11" s="222">
        <v>6</v>
      </c>
      <c r="AI11" s="222">
        <v>6</v>
      </c>
      <c r="AJ11" s="222">
        <v>7</v>
      </c>
      <c r="AK11" s="222">
        <v>7</v>
      </c>
      <c r="AL11" s="222">
        <v>8</v>
      </c>
      <c r="AM11" s="222">
        <v>9</v>
      </c>
      <c r="AN11" s="222">
        <v>10</v>
      </c>
      <c r="AO11" s="222">
        <v>10</v>
      </c>
      <c r="AP11" s="222">
        <v>33</v>
      </c>
      <c r="AQ11" s="222">
        <v>76</v>
      </c>
      <c r="AR11" s="222">
        <v>104</v>
      </c>
      <c r="AS11" s="222">
        <v>118</v>
      </c>
      <c r="AT11" s="222">
        <v>130</v>
      </c>
      <c r="AU11" s="222">
        <v>152</v>
      </c>
      <c r="AV11" s="222">
        <v>182</v>
      </c>
      <c r="AW11" s="222">
        <v>220</v>
      </c>
      <c r="AX11" s="222">
        <v>263</v>
      </c>
      <c r="AY11" s="222">
        <v>326</v>
      </c>
      <c r="AZ11" s="222">
        <v>343</v>
      </c>
      <c r="BA11" s="222">
        <v>367</v>
      </c>
      <c r="BB11" s="222">
        <v>373</v>
      </c>
      <c r="BC11" s="222">
        <v>378</v>
      </c>
      <c r="BD11" s="222">
        <v>384</v>
      </c>
      <c r="BE11" s="222">
        <v>386</v>
      </c>
      <c r="BF11" s="222">
        <v>395</v>
      </c>
      <c r="BG11" s="222">
        <v>406</v>
      </c>
      <c r="BH11" s="222">
        <v>429</v>
      </c>
      <c r="BI11" s="222">
        <v>446</v>
      </c>
      <c r="BJ11" s="222">
        <v>458</v>
      </c>
      <c r="BK11" s="222">
        <v>471</v>
      </c>
      <c r="BL11" s="222">
        <v>492</v>
      </c>
      <c r="BM11" s="222">
        <v>521</v>
      </c>
      <c r="BN11" s="222">
        <v>553</v>
      </c>
      <c r="BO11" s="222">
        <v>584</v>
      </c>
      <c r="BP11" s="222">
        <v>618</v>
      </c>
      <c r="BQ11" s="222">
        <v>653</v>
      </c>
      <c r="BR11" s="222">
        <v>699</v>
      </c>
      <c r="BS11" s="222">
        <v>760</v>
      </c>
      <c r="BT11" s="222">
        <v>798</v>
      </c>
      <c r="BU11" s="222">
        <v>826</v>
      </c>
      <c r="BV11" s="222">
        <v>815</v>
      </c>
      <c r="BW11" s="222">
        <v>808</v>
      </c>
      <c r="BX11" s="197">
        <v>850</v>
      </c>
      <c r="BY11" s="197">
        <v>847</v>
      </c>
      <c r="BZ11" s="197">
        <v>871</v>
      </c>
      <c r="CA11" s="197">
        <v>902</v>
      </c>
      <c r="CB11" s="197">
        <v>937</v>
      </c>
      <c r="CC11" s="197">
        <v>975</v>
      </c>
      <c r="CD11" s="197">
        <v>1015</v>
      </c>
      <c r="CE11" s="197">
        <v>1059</v>
      </c>
      <c r="CF11" s="197">
        <v>1097</v>
      </c>
      <c r="CG11" s="223">
        <v>1138</v>
      </c>
    </row>
    <row r="12" spans="1:85" x14ac:dyDescent="0.35">
      <c r="B12" s="221" t="s">
        <v>448</v>
      </c>
      <c r="D12" s="222">
        <v>0</v>
      </c>
      <c r="E12" s="222">
        <v>0</v>
      </c>
      <c r="F12" s="222">
        <v>0</v>
      </c>
      <c r="G12" s="222">
        <v>0</v>
      </c>
      <c r="H12" s="222">
        <v>0</v>
      </c>
      <c r="I12" s="222">
        <v>0</v>
      </c>
      <c r="J12" s="222">
        <v>0</v>
      </c>
      <c r="K12" s="222">
        <v>0</v>
      </c>
      <c r="L12" s="222">
        <v>0</v>
      </c>
      <c r="M12" s="222">
        <v>0</v>
      </c>
      <c r="N12" s="222">
        <v>0</v>
      </c>
      <c r="O12" s="222">
        <v>0</v>
      </c>
      <c r="P12" s="222">
        <v>0</v>
      </c>
      <c r="Q12" s="222">
        <v>0</v>
      </c>
      <c r="R12" s="222">
        <v>0</v>
      </c>
      <c r="S12" s="222">
        <v>0</v>
      </c>
      <c r="T12" s="222">
        <v>0</v>
      </c>
      <c r="U12" s="222">
        <v>0</v>
      </c>
      <c r="V12" s="222">
        <v>0</v>
      </c>
      <c r="W12" s="222">
        <v>0</v>
      </c>
      <c r="X12" s="222">
        <v>0</v>
      </c>
      <c r="Y12" s="222">
        <v>0</v>
      </c>
      <c r="Z12" s="222">
        <v>0</v>
      </c>
      <c r="AA12" s="222">
        <v>0</v>
      </c>
      <c r="AB12" s="222">
        <v>0</v>
      </c>
      <c r="AC12" s="222">
        <v>0</v>
      </c>
      <c r="AD12" s="222">
        <v>0</v>
      </c>
      <c r="AE12" s="222">
        <v>0</v>
      </c>
      <c r="AF12" s="222">
        <v>0</v>
      </c>
      <c r="AG12" s="222">
        <v>0</v>
      </c>
      <c r="AH12" s="222">
        <v>0</v>
      </c>
      <c r="AI12" s="222">
        <v>0</v>
      </c>
      <c r="AJ12" s="222">
        <v>0</v>
      </c>
      <c r="AK12" s="222">
        <v>0</v>
      </c>
      <c r="AL12" s="222">
        <v>0</v>
      </c>
      <c r="AM12" s="222">
        <v>0</v>
      </c>
      <c r="AN12" s="222">
        <v>0</v>
      </c>
      <c r="AO12" s="222">
        <v>0</v>
      </c>
      <c r="AP12" s="222">
        <v>0</v>
      </c>
      <c r="AQ12" s="222">
        <v>0</v>
      </c>
      <c r="AR12" s="222">
        <v>0</v>
      </c>
      <c r="AS12" s="222">
        <v>0</v>
      </c>
      <c r="AT12" s="222">
        <v>0</v>
      </c>
      <c r="AU12" s="222">
        <v>0</v>
      </c>
      <c r="AV12" s="222">
        <v>0</v>
      </c>
      <c r="AW12" s="222">
        <v>0</v>
      </c>
      <c r="AX12" s="222">
        <v>0</v>
      </c>
      <c r="AY12" s="222">
        <v>0</v>
      </c>
      <c r="AZ12" s="222">
        <v>0</v>
      </c>
      <c r="BA12" s="222">
        <v>0</v>
      </c>
      <c r="BB12" s="222">
        <v>0</v>
      </c>
      <c r="BC12" s="222">
        <v>0</v>
      </c>
      <c r="BD12" s="222">
        <v>0</v>
      </c>
      <c r="BE12" s="222">
        <v>0</v>
      </c>
      <c r="BF12" s="222">
        <v>0</v>
      </c>
      <c r="BG12" s="222">
        <v>226</v>
      </c>
      <c r="BH12" s="222">
        <v>273</v>
      </c>
      <c r="BI12" s="222">
        <v>308</v>
      </c>
      <c r="BJ12" s="222">
        <v>345</v>
      </c>
      <c r="BK12" s="222">
        <v>381</v>
      </c>
      <c r="BL12" s="222">
        <v>414</v>
      </c>
      <c r="BM12" s="222">
        <v>439</v>
      </c>
      <c r="BN12" s="222">
        <v>451</v>
      </c>
      <c r="BO12" s="222">
        <v>448</v>
      </c>
      <c r="BP12" s="222">
        <v>438</v>
      </c>
      <c r="BQ12" s="222">
        <v>418</v>
      </c>
      <c r="BR12" s="222">
        <v>409</v>
      </c>
      <c r="BS12" s="222">
        <v>411</v>
      </c>
      <c r="BT12" s="222">
        <v>412</v>
      </c>
      <c r="BU12" s="222">
        <v>419</v>
      </c>
      <c r="BV12" s="222">
        <v>404</v>
      </c>
      <c r="BW12" s="222">
        <v>371</v>
      </c>
      <c r="BX12" s="197">
        <v>331</v>
      </c>
      <c r="BY12" s="197">
        <v>340</v>
      </c>
      <c r="BZ12" s="197">
        <v>358</v>
      </c>
      <c r="CA12" s="197">
        <v>355</v>
      </c>
      <c r="CB12" s="197">
        <v>369</v>
      </c>
      <c r="CC12" s="197">
        <v>380</v>
      </c>
      <c r="CD12" s="197">
        <v>379</v>
      </c>
      <c r="CE12" s="197">
        <v>369</v>
      </c>
      <c r="CF12" s="197">
        <v>369</v>
      </c>
      <c r="CG12" s="223">
        <v>374</v>
      </c>
    </row>
    <row r="13" spans="1:85" ht="26.25" customHeight="1" x14ac:dyDescent="0.35">
      <c r="B13" s="208" t="s">
        <v>254</v>
      </c>
      <c r="D13" s="222">
        <v>0</v>
      </c>
      <c r="E13" s="222">
        <v>0</v>
      </c>
      <c r="F13" s="222">
        <v>0</v>
      </c>
      <c r="G13" s="222">
        <v>0</v>
      </c>
      <c r="H13" s="222">
        <v>0</v>
      </c>
      <c r="I13" s="222">
        <v>0</v>
      </c>
      <c r="J13" s="222">
        <v>0</v>
      </c>
      <c r="K13" s="222">
        <v>0</v>
      </c>
      <c r="L13" s="222">
        <v>0</v>
      </c>
      <c r="M13" s="222">
        <v>0</v>
      </c>
      <c r="N13" s="222">
        <v>0</v>
      </c>
      <c r="O13" s="222">
        <v>0</v>
      </c>
      <c r="P13" s="222">
        <v>0</v>
      </c>
      <c r="Q13" s="222">
        <v>0</v>
      </c>
      <c r="R13" s="222">
        <v>0</v>
      </c>
      <c r="S13" s="222">
        <v>0</v>
      </c>
      <c r="T13" s="222">
        <v>0</v>
      </c>
      <c r="U13" s="222">
        <v>0</v>
      </c>
      <c r="V13" s="222">
        <v>0</v>
      </c>
      <c r="W13" s="222">
        <v>0</v>
      </c>
      <c r="X13" s="222">
        <v>0</v>
      </c>
      <c r="Y13" s="222">
        <v>0</v>
      </c>
      <c r="Z13" s="222">
        <v>0</v>
      </c>
      <c r="AA13" s="222">
        <v>0</v>
      </c>
      <c r="AB13" s="222">
        <v>0</v>
      </c>
      <c r="AC13" s="222">
        <v>0</v>
      </c>
      <c r="AD13" s="222">
        <v>0</v>
      </c>
      <c r="AE13" s="222">
        <v>0</v>
      </c>
      <c r="AF13" s="222">
        <v>0</v>
      </c>
      <c r="AG13" s="222">
        <v>0</v>
      </c>
      <c r="AH13" s="222">
        <v>7244</v>
      </c>
      <c r="AI13" s="222">
        <v>7250</v>
      </c>
      <c r="AJ13" s="222">
        <v>7230</v>
      </c>
      <c r="AK13" s="222">
        <v>7174</v>
      </c>
      <c r="AL13" s="222">
        <v>7091</v>
      </c>
      <c r="AM13" s="222">
        <v>6983</v>
      </c>
      <c r="AN13" s="222">
        <v>6924</v>
      </c>
      <c r="AO13" s="222">
        <v>6868</v>
      </c>
      <c r="AP13" s="222">
        <v>6816</v>
      </c>
      <c r="AQ13" s="222">
        <v>6768</v>
      </c>
      <c r="AR13" s="222">
        <v>6752</v>
      </c>
      <c r="AS13" s="222">
        <v>6745</v>
      </c>
      <c r="AT13" s="222">
        <v>6780</v>
      </c>
      <c r="AU13" s="222">
        <v>6854</v>
      </c>
      <c r="AV13" s="222">
        <v>6795</v>
      </c>
      <c r="AW13" s="222">
        <v>6849</v>
      </c>
      <c r="AX13" s="222">
        <v>6905</v>
      </c>
      <c r="AY13" s="222">
        <v>6943</v>
      </c>
      <c r="AZ13" s="222">
        <v>6970</v>
      </c>
      <c r="BA13" s="222">
        <v>7008</v>
      </c>
      <c r="BB13" s="222">
        <v>7021</v>
      </c>
      <c r="BC13" s="222">
        <v>7025</v>
      </c>
      <c r="BD13" s="222">
        <v>7012</v>
      </c>
      <c r="BE13" s="222">
        <v>6991</v>
      </c>
      <c r="BF13" s="222">
        <v>7042</v>
      </c>
      <c r="BG13" s="222"/>
      <c r="BH13" s="222"/>
      <c r="BI13" s="222"/>
      <c r="BJ13" s="222"/>
      <c r="BK13" s="222"/>
      <c r="BL13" s="222"/>
      <c r="BM13" s="222"/>
      <c r="BN13" s="222"/>
      <c r="BO13" s="222"/>
      <c r="BP13" s="222"/>
      <c r="BQ13" s="222"/>
      <c r="BR13" s="222"/>
      <c r="BS13" s="222"/>
      <c r="BT13" s="222"/>
      <c r="BU13" s="222"/>
      <c r="BV13" s="222"/>
      <c r="BW13" s="222"/>
      <c r="BX13" s="197"/>
      <c r="BY13" s="197"/>
      <c r="BZ13" s="197"/>
      <c r="CA13" s="197"/>
      <c r="CB13" s="197"/>
      <c r="CC13" s="197"/>
      <c r="CD13" s="197"/>
      <c r="CE13" s="197"/>
      <c r="CF13" s="197"/>
      <c r="CG13" s="223"/>
    </row>
    <row r="14" spans="1:85" x14ac:dyDescent="0.35">
      <c r="B14" s="221" t="s">
        <v>449</v>
      </c>
      <c r="D14" s="222">
        <v>0</v>
      </c>
      <c r="E14" s="222">
        <v>0</v>
      </c>
      <c r="F14" s="222">
        <v>0</v>
      </c>
      <c r="G14" s="222">
        <v>0</v>
      </c>
      <c r="H14" s="222">
        <v>0</v>
      </c>
      <c r="I14" s="222">
        <v>0</v>
      </c>
      <c r="J14" s="222">
        <v>0</v>
      </c>
      <c r="K14" s="222">
        <v>0</v>
      </c>
      <c r="L14" s="222">
        <v>0</v>
      </c>
      <c r="M14" s="222">
        <v>0</v>
      </c>
      <c r="N14" s="222">
        <v>0</v>
      </c>
      <c r="O14" s="222">
        <v>0</v>
      </c>
      <c r="P14" s="222">
        <v>0</v>
      </c>
      <c r="Q14" s="222">
        <v>0</v>
      </c>
      <c r="R14" s="222">
        <v>0</v>
      </c>
      <c r="S14" s="222">
        <v>0</v>
      </c>
      <c r="T14" s="222">
        <v>0</v>
      </c>
      <c r="U14" s="222">
        <v>0</v>
      </c>
      <c r="V14" s="222">
        <v>0</v>
      </c>
      <c r="W14" s="222">
        <v>0</v>
      </c>
      <c r="X14" s="222">
        <v>0</v>
      </c>
      <c r="Y14" s="222">
        <v>0</v>
      </c>
      <c r="Z14" s="222">
        <v>0</v>
      </c>
      <c r="AA14" s="222">
        <v>0</v>
      </c>
      <c r="AB14" s="222">
        <v>0</v>
      </c>
      <c r="AC14" s="222">
        <v>0</v>
      </c>
      <c r="AD14" s="222">
        <v>0</v>
      </c>
      <c r="AE14" s="222">
        <v>0</v>
      </c>
      <c r="AF14" s="222">
        <v>0</v>
      </c>
      <c r="AG14" s="222">
        <v>0</v>
      </c>
      <c r="AH14" s="222">
        <v>13589</v>
      </c>
      <c r="AI14" s="222">
        <v>13438</v>
      </c>
      <c r="AJ14" s="222">
        <v>13273</v>
      </c>
      <c r="AK14" s="222">
        <v>13079</v>
      </c>
      <c r="AL14" s="222">
        <v>12856</v>
      </c>
      <c r="AM14" s="222">
        <v>12584</v>
      </c>
      <c r="AN14" s="222">
        <v>12449</v>
      </c>
      <c r="AO14" s="222">
        <v>12325</v>
      </c>
      <c r="AP14" s="222">
        <v>12217</v>
      </c>
      <c r="AQ14" s="222">
        <v>12141</v>
      </c>
      <c r="AR14" s="222">
        <v>12124</v>
      </c>
      <c r="AS14" s="222">
        <v>12137</v>
      </c>
      <c r="AT14" s="222">
        <v>12227</v>
      </c>
      <c r="AU14" s="222">
        <v>12405</v>
      </c>
      <c r="AV14" s="222">
        <v>12285</v>
      </c>
      <c r="AW14" s="222">
        <v>12414</v>
      </c>
      <c r="AX14" s="222">
        <v>12543</v>
      </c>
      <c r="AY14" s="222">
        <v>12579</v>
      </c>
      <c r="AZ14" s="222">
        <v>12625</v>
      </c>
      <c r="BA14" s="222">
        <v>12729</v>
      </c>
      <c r="BB14" s="222">
        <v>12716</v>
      </c>
      <c r="BC14" s="222">
        <v>12689</v>
      </c>
      <c r="BD14" s="222">
        <v>12656</v>
      </c>
      <c r="BE14" s="222">
        <v>12600</v>
      </c>
      <c r="BF14" s="222">
        <v>12622</v>
      </c>
      <c r="BG14" s="222"/>
      <c r="BH14" s="222"/>
      <c r="BI14" s="222"/>
      <c r="BJ14" s="222"/>
      <c r="BK14" s="222"/>
      <c r="BL14" s="222"/>
      <c r="BM14" s="222"/>
      <c r="BN14" s="222"/>
      <c r="BO14" s="222"/>
      <c r="BP14" s="222"/>
      <c r="BQ14" s="222"/>
      <c r="BR14" s="222"/>
      <c r="BS14" s="222"/>
      <c r="BT14" s="222"/>
      <c r="BU14" s="222"/>
      <c r="BV14" s="222"/>
      <c r="BW14" s="222"/>
      <c r="BX14" s="197"/>
      <c r="BY14" s="197"/>
      <c r="BZ14" s="197"/>
      <c r="CA14" s="197"/>
      <c r="CB14" s="197"/>
      <c r="CC14" s="197"/>
      <c r="CD14" s="197"/>
      <c r="CE14" s="197"/>
      <c r="CF14" s="197"/>
      <c r="CG14" s="223"/>
    </row>
    <row r="15" spans="1:85" x14ac:dyDescent="0.35">
      <c r="B15" s="208" t="s">
        <v>359</v>
      </c>
      <c r="D15" s="218">
        <v>0</v>
      </c>
      <c r="E15" s="218">
        <v>0</v>
      </c>
      <c r="F15" s="218">
        <v>0</v>
      </c>
      <c r="G15" s="218">
        <v>0</v>
      </c>
      <c r="H15" s="218">
        <v>0</v>
      </c>
      <c r="I15" s="218">
        <v>0</v>
      </c>
      <c r="J15" s="218">
        <v>0</v>
      </c>
      <c r="K15" s="218">
        <v>0</v>
      </c>
      <c r="L15" s="218">
        <v>0</v>
      </c>
      <c r="M15" s="218">
        <v>0</v>
      </c>
      <c r="N15" s="218">
        <v>0</v>
      </c>
      <c r="O15" s="218">
        <v>0</v>
      </c>
      <c r="P15" s="218">
        <v>0</v>
      </c>
      <c r="Q15" s="218">
        <v>0</v>
      </c>
      <c r="R15" s="218">
        <v>0</v>
      </c>
      <c r="S15" s="218">
        <v>0</v>
      </c>
      <c r="T15" s="218">
        <v>0</v>
      </c>
      <c r="U15" s="218">
        <v>0</v>
      </c>
      <c r="V15" s="218">
        <v>0</v>
      </c>
      <c r="W15" s="218">
        <v>0</v>
      </c>
      <c r="X15" s="218">
        <v>0</v>
      </c>
      <c r="Y15" s="218">
        <v>0</v>
      </c>
      <c r="Z15" s="218">
        <v>0</v>
      </c>
      <c r="AA15" s="218">
        <v>0</v>
      </c>
      <c r="AB15" s="218">
        <v>8050</v>
      </c>
      <c r="AC15" s="218">
        <v>7980</v>
      </c>
      <c r="AD15" s="218">
        <v>9190</v>
      </c>
      <c r="AE15" s="218">
        <v>10</v>
      </c>
      <c r="AF15" s="218">
        <v>0</v>
      </c>
      <c r="AG15" s="218">
        <v>9800</v>
      </c>
      <c r="AH15" s="218">
        <v>10100</v>
      </c>
      <c r="AI15" s="218">
        <v>10100</v>
      </c>
      <c r="AJ15" s="218">
        <v>10300</v>
      </c>
      <c r="AK15" s="218">
        <v>10700</v>
      </c>
      <c r="AL15" s="218">
        <v>10800</v>
      </c>
      <c r="AM15" s="218">
        <v>10900</v>
      </c>
      <c r="AN15" s="218">
        <v>11100</v>
      </c>
      <c r="AO15" s="218">
        <v>11200</v>
      </c>
      <c r="AP15" s="218">
        <v>11500</v>
      </c>
      <c r="AQ15" s="218">
        <v>11587</v>
      </c>
      <c r="AR15" s="218">
        <v>11761</v>
      </c>
      <c r="AS15" s="218">
        <v>12077</v>
      </c>
      <c r="AT15" s="218">
        <v>12170</v>
      </c>
      <c r="AU15" s="218">
        <v>12500</v>
      </c>
      <c r="AV15" s="218">
        <v>12776</v>
      </c>
      <c r="AW15" s="218">
        <v>13601</v>
      </c>
      <c r="AX15" s="218">
        <v>13591</v>
      </c>
      <c r="AY15" s="218">
        <v>13894</v>
      </c>
      <c r="AZ15" s="218">
        <v>14405</v>
      </c>
      <c r="BA15" s="218">
        <v>13904</v>
      </c>
      <c r="BB15" s="218">
        <v>14048</v>
      </c>
      <c r="BC15" s="218">
        <v>13430</v>
      </c>
      <c r="BD15" s="218">
        <v>13518</v>
      </c>
      <c r="BE15" s="218">
        <v>13649</v>
      </c>
      <c r="BF15" s="218">
        <v>13721</v>
      </c>
      <c r="BG15" s="218">
        <v>14086</v>
      </c>
      <c r="BH15" s="218">
        <v>14223</v>
      </c>
      <c r="BI15" s="218">
        <v>14299</v>
      </c>
      <c r="BJ15" s="218">
        <v>14507</v>
      </c>
      <c r="BK15" s="218">
        <v>14731</v>
      </c>
      <c r="BL15" s="218">
        <v>14918</v>
      </c>
      <c r="BM15" s="218">
        <v>15370</v>
      </c>
      <c r="BN15" s="218">
        <v>15466</v>
      </c>
      <c r="BO15" s="218">
        <v>15547</v>
      </c>
      <c r="BP15" s="218">
        <v>15586</v>
      </c>
      <c r="BQ15" s="218">
        <v>15460</v>
      </c>
      <c r="BR15" s="218">
        <v>15789</v>
      </c>
      <c r="BS15" s="218">
        <v>16322</v>
      </c>
      <c r="BT15" s="218">
        <v>15952</v>
      </c>
      <c r="BU15" s="218">
        <v>15922</v>
      </c>
      <c r="BV15" s="218">
        <v>15812</v>
      </c>
      <c r="BW15" s="218">
        <v>15885</v>
      </c>
      <c r="BX15" s="218">
        <v>15852</v>
      </c>
      <c r="BY15" s="218">
        <v>16120</v>
      </c>
      <c r="BZ15" s="218">
        <v>16662</v>
      </c>
      <c r="CA15" s="218">
        <v>17350</v>
      </c>
      <c r="CB15" s="218">
        <v>17945</v>
      </c>
      <c r="CC15" s="218">
        <v>18521</v>
      </c>
      <c r="CD15" s="218">
        <v>18804</v>
      </c>
      <c r="CE15" s="218">
        <v>19010</v>
      </c>
      <c r="CF15" s="218">
        <v>19313</v>
      </c>
      <c r="CG15" s="220">
        <v>19738</v>
      </c>
    </row>
    <row r="16" spans="1:85" x14ac:dyDescent="0.35">
      <c r="B16" s="221" t="s">
        <v>360</v>
      </c>
      <c r="D16" s="218">
        <v>0</v>
      </c>
      <c r="E16" s="218">
        <v>0</v>
      </c>
      <c r="F16" s="218">
        <v>0</v>
      </c>
      <c r="G16" s="218">
        <v>0</v>
      </c>
      <c r="H16" s="218">
        <v>0</v>
      </c>
      <c r="I16" s="218">
        <v>0</v>
      </c>
      <c r="J16" s="218">
        <v>0</v>
      </c>
      <c r="K16" s="218">
        <v>0</v>
      </c>
      <c r="L16" s="218">
        <v>0</v>
      </c>
      <c r="M16" s="218">
        <v>0</v>
      </c>
      <c r="N16" s="218">
        <v>0</v>
      </c>
      <c r="O16" s="218">
        <v>0</v>
      </c>
      <c r="P16" s="218">
        <v>0</v>
      </c>
      <c r="Q16" s="218">
        <v>0</v>
      </c>
      <c r="R16" s="218">
        <v>0</v>
      </c>
      <c r="S16" s="218">
        <v>0</v>
      </c>
      <c r="T16" s="218">
        <v>0</v>
      </c>
      <c r="U16" s="218">
        <v>0</v>
      </c>
      <c r="V16" s="218">
        <v>0</v>
      </c>
      <c r="W16" s="218">
        <v>0</v>
      </c>
      <c r="X16" s="218">
        <v>0</v>
      </c>
      <c r="Y16" s="218">
        <v>0</v>
      </c>
      <c r="Z16" s="218">
        <v>0</v>
      </c>
      <c r="AA16" s="218">
        <v>0</v>
      </c>
      <c r="AB16" s="218">
        <v>0</v>
      </c>
      <c r="AC16" s="218">
        <v>7720</v>
      </c>
      <c r="AD16" s="218">
        <v>8850</v>
      </c>
      <c r="AE16" s="218">
        <v>10</v>
      </c>
      <c r="AF16" s="218">
        <v>0</v>
      </c>
      <c r="AG16" s="218">
        <v>0</v>
      </c>
      <c r="AH16" s="218">
        <v>9600</v>
      </c>
      <c r="AI16" s="218">
        <v>9600</v>
      </c>
      <c r="AJ16" s="218">
        <v>9800</v>
      </c>
      <c r="AK16" s="218">
        <v>10100</v>
      </c>
      <c r="AL16" s="218">
        <v>10200</v>
      </c>
      <c r="AM16" s="218">
        <v>10300</v>
      </c>
      <c r="AN16" s="218">
        <v>10500</v>
      </c>
      <c r="AO16" s="218">
        <v>10500</v>
      </c>
      <c r="AP16" s="218">
        <v>10700</v>
      </c>
      <c r="AQ16" s="218">
        <v>10700</v>
      </c>
      <c r="AR16" s="218">
        <v>10900</v>
      </c>
      <c r="AS16" s="218">
        <v>11200</v>
      </c>
      <c r="AT16" s="218">
        <v>11236</v>
      </c>
      <c r="AU16" s="218">
        <v>11432</v>
      </c>
      <c r="AV16" s="218">
        <v>11511</v>
      </c>
      <c r="AW16" s="218">
        <v>12209</v>
      </c>
      <c r="AX16" s="218">
        <v>12331</v>
      </c>
      <c r="AY16" s="218">
        <v>12418</v>
      </c>
      <c r="AZ16" s="218">
        <v>12861</v>
      </c>
      <c r="BA16" s="218">
        <v>12326</v>
      </c>
      <c r="BB16" s="218">
        <v>12442</v>
      </c>
      <c r="BC16" s="218">
        <v>11818</v>
      </c>
      <c r="BD16" s="218">
        <v>11896</v>
      </c>
      <c r="BE16" s="218">
        <v>12014</v>
      </c>
      <c r="BF16" s="218">
        <v>12002</v>
      </c>
      <c r="BG16" s="218">
        <v>12232</v>
      </c>
      <c r="BH16" s="218">
        <v>12302</v>
      </c>
      <c r="BI16" s="218">
        <v>12387</v>
      </c>
      <c r="BJ16" s="218">
        <v>12586</v>
      </c>
      <c r="BK16" s="218">
        <v>12728</v>
      </c>
      <c r="BL16" s="218">
        <v>11754</v>
      </c>
      <c r="BM16" s="218">
        <v>12123</v>
      </c>
      <c r="BN16" s="218">
        <v>12239</v>
      </c>
      <c r="BO16" s="218">
        <v>12335</v>
      </c>
      <c r="BP16" s="218">
        <v>12346</v>
      </c>
      <c r="BQ16" s="218">
        <v>12245</v>
      </c>
      <c r="BR16" s="218">
        <v>12459</v>
      </c>
      <c r="BS16" s="218">
        <v>12757</v>
      </c>
      <c r="BT16" s="218">
        <v>12642</v>
      </c>
      <c r="BU16" s="218">
        <v>12605</v>
      </c>
      <c r="BV16" s="218">
        <v>12570</v>
      </c>
      <c r="BW16" s="218">
        <v>12405</v>
      </c>
      <c r="BX16" s="218">
        <v>12275</v>
      </c>
      <c r="BY16" s="218">
        <v>12410</v>
      </c>
      <c r="BZ16" s="218">
        <v>12588</v>
      </c>
      <c r="CA16" s="218">
        <v>12798</v>
      </c>
      <c r="CB16" s="218">
        <v>12993</v>
      </c>
      <c r="CC16" s="218">
        <v>13217</v>
      </c>
      <c r="CD16" s="218">
        <v>13167</v>
      </c>
      <c r="CE16" s="218">
        <v>13049</v>
      </c>
      <c r="CF16" s="218">
        <v>13226</v>
      </c>
      <c r="CG16" s="220">
        <v>13464</v>
      </c>
    </row>
    <row r="17" spans="2:85" x14ac:dyDescent="0.35">
      <c r="B17" s="221" t="s">
        <v>361</v>
      </c>
      <c r="D17" s="218">
        <v>0</v>
      </c>
      <c r="E17" s="218">
        <v>0</v>
      </c>
      <c r="F17" s="218">
        <v>0</v>
      </c>
      <c r="G17" s="218">
        <v>0</v>
      </c>
      <c r="H17" s="218">
        <v>0</v>
      </c>
      <c r="I17" s="218">
        <v>0</v>
      </c>
      <c r="J17" s="218">
        <v>0</v>
      </c>
      <c r="K17" s="218">
        <v>0</v>
      </c>
      <c r="L17" s="218">
        <v>0</v>
      </c>
      <c r="M17" s="218">
        <v>0</v>
      </c>
      <c r="N17" s="218">
        <v>0</v>
      </c>
      <c r="O17" s="218">
        <v>0</v>
      </c>
      <c r="P17" s="218">
        <v>0</v>
      </c>
      <c r="Q17" s="218">
        <v>0</v>
      </c>
      <c r="R17" s="218">
        <v>0</v>
      </c>
      <c r="S17" s="218">
        <v>0</v>
      </c>
      <c r="T17" s="218">
        <v>0</v>
      </c>
      <c r="U17" s="218">
        <v>0</v>
      </c>
      <c r="V17" s="218">
        <v>0</v>
      </c>
      <c r="W17" s="218">
        <v>0</v>
      </c>
      <c r="X17" s="218">
        <v>0</v>
      </c>
      <c r="Y17" s="218">
        <v>0</v>
      </c>
      <c r="Z17" s="218">
        <v>0</v>
      </c>
      <c r="AA17" s="218">
        <v>0</v>
      </c>
      <c r="AB17" s="218">
        <v>8050</v>
      </c>
      <c r="AC17" s="218">
        <v>260</v>
      </c>
      <c r="AD17" s="218">
        <v>340</v>
      </c>
      <c r="AE17" s="218">
        <v>0</v>
      </c>
      <c r="AF17" s="218">
        <v>0</v>
      </c>
      <c r="AG17" s="218">
        <v>9800</v>
      </c>
      <c r="AH17" s="218">
        <v>500</v>
      </c>
      <c r="AI17" s="218">
        <v>500</v>
      </c>
      <c r="AJ17" s="218">
        <v>500</v>
      </c>
      <c r="AK17" s="218">
        <v>600</v>
      </c>
      <c r="AL17" s="218">
        <v>600</v>
      </c>
      <c r="AM17" s="218">
        <v>600</v>
      </c>
      <c r="AN17" s="218">
        <v>600</v>
      </c>
      <c r="AO17" s="218">
        <v>700</v>
      </c>
      <c r="AP17" s="218">
        <v>800</v>
      </c>
      <c r="AQ17" s="218">
        <v>887</v>
      </c>
      <c r="AR17" s="218">
        <v>861</v>
      </c>
      <c r="AS17" s="218">
        <v>877</v>
      </c>
      <c r="AT17" s="218">
        <v>934</v>
      </c>
      <c r="AU17" s="218">
        <v>1067</v>
      </c>
      <c r="AV17" s="218">
        <v>1265</v>
      </c>
      <c r="AW17" s="218">
        <v>1392</v>
      </c>
      <c r="AX17" s="218">
        <v>1260</v>
      </c>
      <c r="AY17" s="218">
        <v>1476</v>
      </c>
      <c r="AZ17" s="218">
        <v>1544</v>
      </c>
      <c r="BA17" s="218">
        <v>1578</v>
      </c>
      <c r="BB17" s="218">
        <v>1607</v>
      </c>
      <c r="BC17" s="218">
        <v>1612</v>
      </c>
      <c r="BD17" s="218">
        <v>1622</v>
      </c>
      <c r="BE17" s="218">
        <v>1635</v>
      </c>
      <c r="BF17" s="218">
        <v>1719</v>
      </c>
      <c r="BG17" s="218">
        <v>1854</v>
      </c>
      <c r="BH17" s="218">
        <v>1921</v>
      </c>
      <c r="BI17" s="218">
        <v>1912</v>
      </c>
      <c r="BJ17" s="218">
        <v>1920</v>
      </c>
      <c r="BK17" s="218">
        <v>2003</v>
      </c>
      <c r="BL17" s="218">
        <v>3164</v>
      </c>
      <c r="BM17" s="218">
        <v>3246</v>
      </c>
      <c r="BN17" s="218">
        <v>3227</v>
      </c>
      <c r="BO17" s="218">
        <v>3212</v>
      </c>
      <c r="BP17" s="218">
        <v>3240</v>
      </c>
      <c r="BQ17" s="218">
        <v>3215</v>
      </c>
      <c r="BR17" s="218">
        <v>3329</v>
      </c>
      <c r="BS17" s="218">
        <v>3565</v>
      </c>
      <c r="BT17" s="218">
        <v>3310</v>
      </c>
      <c r="BU17" s="218">
        <v>3317</v>
      </c>
      <c r="BV17" s="218">
        <v>3241</v>
      </c>
      <c r="BW17" s="218">
        <v>3479</v>
      </c>
      <c r="BX17" s="218">
        <v>3577</v>
      </c>
      <c r="BY17" s="218">
        <v>3710</v>
      </c>
      <c r="BZ17" s="218">
        <v>4075</v>
      </c>
      <c r="CA17" s="218">
        <v>4552</v>
      </c>
      <c r="CB17" s="218">
        <v>4952</v>
      </c>
      <c r="CC17" s="218">
        <v>5304</v>
      </c>
      <c r="CD17" s="218">
        <v>5637</v>
      </c>
      <c r="CE17" s="218">
        <v>5961</v>
      </c>
      <c r="CF17" s="218">
        <v>6086</v>
      </c>
      <c r="CG17" s="220">
        <v>6274</v>
      </c>
    </row>
    <row r="18" spans="2:85" ht="26.25" customHeight="1" x14ac:dyDescent="0.35">
      <c r="B18" s="208" t="s">
        <v>25</v>
      </c>
      <c r="D18" s="218">
        <v>0</v>
      </c>
      <c r="E18" s="218">
        <v>0</v>
      </c>
      <c r="F18" s="218">
        <v>0</v>
      </c>
      <c r="G18" s="218">
        <v>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5460</v>
      </c>
      <c r="AI18" s="218">
        <v>5396</v>
      </c>
      <c r="AJ18" s="218">
        <v>5800</v>
      </c>
      <c r="AK18" s="218">
        <v>6555</v>
      </c>
      <c r="AL18" s="218">
        <v>6950</v>
      </c>
      <c r="AM18" s="218">
        <v>7020</v>
      </c>
      <c r="AN18" s="218">
        <v>7230</v>
      </c>
      <c r="AO18" s="218">
        <v>7020</v>
      </c>
      <c r="AP18" s="218">
        <v>7050</v>
      </c>
      <c r="AQ18" s="218">
        <v>6875</v>
      </c>
      <c r="AR18" s="218">
        <v>5143</v>
      </c>
      <c r="AS18" s="218">
        <v>5201</v>
      </c>
      <c r="AT18" s="218">
        <v>6726</v>
      </c>
      <c r="AU18" s="218">
        <v>6367</v>
      </c>
      <c r="AV18" s="218">
        <v>6704</v>
      </c>
      <c r="AW18" s="218">
        <v>5466</v>
      </c>
      <c r="AX18" s="218">
        <v>5615</v>
      </c>
      <c r="AY18" s="218">
        <v>5690</v>
      </c>
      <c r="AZ18" s="218">
        <v>5618</v>
      </c>
      <c r="BA18" s="218">
        <v>5479</v>
      </c>
      <c r="BB18" s="218">
        <v>5306</v>
      </c>
      <c r="BC18" s="218">
        <v>5051</v>
      </c>
      <c r="BD18" s="218">
        <v>4761</v>
      </c>
      <c r="BE18" s="218">
        <v>4664</v>
      </c>
      <c r="BF18" s="218">
        <v>4625</v>
      </c>
      <c r="BG18" s="218">
        <v>4693</v>
      </c>
      <c r="BH18" s="218">
        <v>4915</v>
      </c>
      <c r="BI18" s="218">
        <v>5029</v>
      </c>
      <c r="BJ18" s="218">
        <v>5080</v>
      </c>
      <c r="BK18" s="218">
        <v>5068</v>
      </c>
      <c r="BL18" s="218">
        <v>5158</v>
      </c>
      <c r="BM18" s="218">
        <v>5571</v>
      </c>
      <c r="BN18" s="218">
        <v>5805</v>
      </c>
      <c r="BO18" s="218">
        <v>5874</v>
      </c>
      <c r="BP18" s="218">
        <v>5911</v>
      </c>
      <c r="BQ18" s="218"/>
      <c r="BR18" s="218"/>
      <c r="BS18" s="218"/>
      <c r="BT18" s="218"/>
      <c r="BU18" s="218"/>
      <c r="BV18" s="218"/>
      <c r="BW18" s="218"/>
      <c r="BX18" s="218"/>
      <c r="BY18" s="218"/>
      <c r="BZ18" s="218"/>
      <c r="CA18" s="218"/>
      <c r="CB18" s="218"/>
      <c r="CC18" s="218"/>
      <c r="CD18" s="218"/>
      <c r="CE18" s="218"/>
      <c r="CF18" s="218"/>
      <c r="CG18" s="220"/>
    </row>
    <row r="19" spans="2:85" x14ac:dyDescent="0.35">
      <c r="B19" s="208" t="s">
        <v>366</v>
      </c>
      <c r="D19" s="218">
        <v>0</v>
      </c>
      <c r="E19" s="218">
        <v>0</v>
      </c>
      <c r="F19" s="218">
        <v>0</v>
      </c>
      <c r="G19" s="218">
        <v>0</v>
      </c>
      <c r="H19" s="218">
        <v>0</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0</v>
      </c>
      <c r="Y19" s="218">
        <v>0</v>
      </c>
      <c r="Z19" s="218">
        <v>0</v>
      </c>
      <c r="AA19" s="218">
        <v>0</v>
      </c>
      <c r="AB19" s="218">
        <v>0</v>
      </c>
      <c r="AC19" s="218">
        <v>0</v>
      </c>
      <c r="AD19" s="218">
        <v>0</v>
      </c>
      <c r="AE19" s="218">
        <v>0</v>
      </c>
      <c r="AF19" s="218">
        <v>0</v>
      </c>
      <c r="AG19" s="218">
        <v>0</v>
      </c>
      <c r="AH19" s="218">
        <v>0</v>
      </c>
      <c r="AI19" s="218">
        <v>0</v>
      </c>
      <c r="AJ19" s="218">
        <v>0</v>
      </c>
      <c r="AK19" s="218">
        <v>0</v>
      </c>
      <c r="AL19" s="218">
        <v>0</v>
      </c>
      <c r="AM19" s="218">
        <v>0</v>
      </c>
      <c r="AN19" s="218">
        <v>0</v>
      </c>
      <c r="AO19" s="218">
        <v>0</v>
      </c>
      <c r="AP19" s="218">
        <v>0</v>
      </c>
      <c r="AQ19" s="218">
        <v>0</v>
      </c>
      <c r="AR19" s="218">
        <v>0</v>
      </c>
      <c r="AS19" s="218">
        <v>0</v>
      </c>
      <c r="AT19" s="218">
        <v>0</v>
      </c>
      <c r="AU19" s="218">
        <v>0</v>
      </c>
      <c r="AV19" s="218">
        <v>1045</v>
      </c>
      <c r="AW19" s="218">
        <v>1286</v>
      </c>
      <c r="AX19" s="218">
        <v>1466</v>
      </c>
      <c r="AY19" s="218">
        <v>1669</v>
      </c>
      <c r="AZ19" s="218">
        <v>1846</v>
      </c>
      <c r="BA19" s="218">
        <v>2004</v>
      </c>
      <c r="BB19" s="218">
        <v>2092</v>
      </c>
      <c r="BC19" s="218">
        <v>2165</v>
      </c>
      <c r="BD19" s="218">
        <v>2255</v>
      </c>
      <c r="BE19" s="218">
        <v>2368</v>
      </c>
      <c r="BF19" s="218">
        <v>2490</v>
      </c>
      <c r="BG19" s="218">
        <v>2607</v>
      </c>
      <c r="BH19" s="218">
        <v>2701</v>
      </c>
      <c r="BI19" s="218">
        <v>2777</v>
      </c>
      <c r="BJ19" s="218">
        <v>2852</v>
      </c>
      <c r="BK19" s="218">
        <v>2941</v>
      </c>
      <c r="BL19" s="218">
        <v>3034</v>
      </c>
      <c r="BM19" s="218">
        <v>3133</v>
      </c>
      <c r="BN19" s="218">
        <v>3205</v>
      </c>
      <c r="BO19" s="218">
        <v>3253</v>
      </c>
      <c r="BP19" s="218">
        <v>3307</v>
      </c>
      <c r="BQ19" s="218">
        <v>3307</v>
      </c>
      <c r="BR19" s="218">
        <v>3214</v>
      </c>
      <c r="BS19" s="218">
        <v>3015</v>
      </c>
      <c r="BT19" s="218">
        <v>2628</v>
      </c>
      <c r="BU19" s="218">
        <v>2126</v>
      </c>
      <c r="BV19" s="218">
        <v>1789</v>
      </c>
      <c r="BW19" s="218">
        <v>1387</v>
      </c>
      <c r="BX19" s="218">
        <v>1232</v>
      </c>
      <c r="BY19" s="218">
        <v>1206</v>
      </c>
      <c r="BZ19" s="218">
        <v>1214</v>
      </c>
      <c r="CA19" s="218">
        <v>1237</v>
      </c>
      <c r="CB19" s="218">
        <v>1270</v>
      </c>
      <c r="CC19" s="218">
        <v>1300</v>
      </c>
      <c r="CD19" s="218">
        <v>1332</v>
      </c>
      <c r="CE19" s="218">
        <v>1358</v>
      </c>
      <c r="CF19" s="218">
        <v>1358</v>
      </c>
      <c r="CG19" s="220">
        <v>1327</v>
      </c>
    </row>
    <row r="20" spans="2:85" x14ac:dyDescent="0.35">
      <c r="B20" s="221" t="s">
        <v>447</v>
      </c>
      <c r="D20" s="222">
        <v>0</v>
      </c>
      <c r="E20" s="222">
        <v>0</v>
      </c>
      <c r="F20" s="222">
        <v>0</v>
      </c>
      <c r="G20" s="222">
        <v>0</v>
      </c>
      <c r="H20" s="222">
        <v>0</v>
      </c>
      <c r="I20" s="222">
        <v>0</v>
      </c>
      <c r="J20" s="222">
        <v>0</v>
      </c>
      <c r="K20" s="222">
        <v>0</v>
      </c>
      <c r="L20" s="222">
        <v>0</v>
      </c>
      <c r="M20" s="222">
        <v>0</v>
      </c>
      <c r="N20" s="222">
        <v>0</v>
      </c>
      <c r="O20" s="222">
        <v>0</v>
      </c>
      <c r="P20" s="222">
        <v>0</v>
      </c>
      <c r="Q20" s="222">
        <v>0</v>
      </c>
      <c r="R20" s="222">
        <v>0</v>
      </c>
      <c r="S20" s="222">
        <v>0</v>
      </c>
      <c r="T20" s="222">
        <v>0</v>
      </c>
      <c r="U20" s="222">
        <v>0</v>
      </c>
      <c r="V20" s="222">
        <v>0</v>
      </c>
      <c r="W20" s="222">
        <v>0</v>
      </c>
      <c r="X20" s="222">
        <v>0</v>
      </c>
      <c r="Y20" s="222">
        <v>0</v>
      </c>
      <c r="Z20" s="222">
        <v>0</v>
      </c>
      <c r="AA20" s="222">
        <v>0</v>
      </c>
      <c r="AB20" s="222">
        <v>0</v>
      </c>
      <c r="AC20" s="222">
        <v>0</v>
      </c>
      <c r="AD20" s="222">
        <v>0</v>
      </c>
      <c r="AE20" s="222">
        <v>0</v>
      </c>
      <c r="AF20" s="222">
        <v>0</v>
      </c>
      <c r="AG20" s="222">
        <v>0</v>
      </c>
      <c r="AH20" s="222">
        <v>0</v>
      </c>
      <c r="AI20" s="222">
        <v>0</v>
      </c>
      <c r="AJ20" s="222">
        <v>0</v>
      </c>
      <c r="AK20" s="222">
        <v>0</v>
      </c>
      <c r="AL20" s="222">
        <v>0</v>
      </c>
      <c r="AM20" s="222">
        <v>0</v>
      </c>
      <c r="AN20" s="222">
        <v>0</v>
      </c>
      <c r="AO20" s="222">
        <v>0</v>
      </c>
      <c r="AP20" s="222">
        <v>0</v>
      </c>
      <c r="AQ20" s="222">
        <v>0</v>
      </c>
      <c r="AR20" s="222">
        <v>0</v>
      </c>
      <c r="AS20" s="222">
        <v>0</v>
      </c>
      <c r="AT20" s="222">
        <v>0</v>
      </c>
      <c r="AU20" s="222">
        <v>0</v>
      </c>
      <c r="AV20" s="222">
        <v>983</v>
      </c>
      <c r="AW20" s="222">
        <v>1281</v>
      </c>
      <c r="AX20" s="222">
        <v>1455</v>
      </c>
      <c r="AY20" s="222">
        <v>1655</v>
      </c>
      <c r="AZ20" s="222">
        <v>1835</v>
      </c>
      <c r="BA20" s="222">
        <v>1995</v>
      </c>
      <c r="BB20" s="222">
        <v>2080</v>
      </c>
      <c r="BC20" s="222">
        <v>2150</v>
      </c>
      <c r="BD20" s="222">
        <v>2239</v>
      </c>
      <c r="BE20" s="222">
        <v>2350</v>
      </c>
      <c r="BF20" s="222">
        <v>2471</v>
      </c>
      <c r="BG20" s="222">
        <v>2588</v>
      </c>
      <c r="BH20" s="222">
        <v>2682</v>
      </c>
      <c r="BI20" s="222">
        <v>2757</v>
      </c>
      <c r="BJ20" s="222">
        <v>2830</v>
      </c>
      <c r="BK20" s="222">
        <v>2918</v>
      </c>
      <c r="BL20" s="222">
        <v>3009</v>
      </c>
      <c r="BM20" s="222">
        <v>3106</v>
      </c>
      <c r="BN20" s="222">
        <v>3177</v>
      </c>
      <c r="BO20" s="222">
        <v>3224</v>
      </c>
      <c r="BP20" s="222">
        <v>3278</v>
      </c>
      <c r="BQ20" s="222">
        <v>3277</v>
      </c>
      <c r="BR20" s="222">
        <v>3185</v>
      </c>
      <c r="BS20" s="222">
        <v>2989</v>
      </c>
      <c r="BT20" s="222">
        <v>2604</v>
      </c>
      <c r="BU20" s="222">
        <v>2105</v>
      </c>
      <c r="BV20" s="222">
        <v>1771</v>
      </c>
      <c r="BW20" s="222">
        <v>1373</v>
      </c>
      <c r="BX20" s="197">
        <v>1219</v>
      </c>
      <c r="BY20" s="197">
        <v>1195</v>
      </c>
      <c r="BZ20" s="197">
        <v>1203</v>
      </c>
      <c r="CA20" s="197">
        <v>1227</v>
      </c>
      <c r="CB20" s="197">
        <v>1262</v>
      </c>
      <c r="CC20" s="197">
        <v>1292</v>
      </c>
      <c r="CD20" s="197">
        <v>1324</v>
      </c>
      <c r="CE20" s="197">
        <v>1351</v>
      </c>
      <c r="CF20" s="197">
        <v>1352</v>
      </c>
      <c r="CG20" s="223">
        <v>1321</v>
      </c>
    </row>
    <row r="21" spans="2:85" x14ac:dyDescent="0.35">
      <c r="B21" s="221" t="s">
        <v>448</v>
      </c>
      <c r="D21" s="222">
        <v>0</v>
      </c>
      <c r="E21" s="222">
        <v>0</v>
      </c>
      <c r="F21" s="222">
        <v>0</v>
      </c>
      <c r="G21" s="222">
        <v>0</v>
      </c>
      <c r="H21" s="222">
        <v>0</v>
      </c>
      <c r="I21" s="222">
        <v>0</v>
      </c>
      <c r="J21" s="222">
        <v>0</v>
      </c>
      <c r="K21" s="222">
        <v>0</v>
      </c>
      <c r="L21" s="222">
        <v>0</v>
      </c>
      <c r="M21" s="222">
        <v>0</v>
      </c>
      <c r="N21" s="222">
        <v>0</v>
      </c>
      <c r="O21" s="222">
        <v>0</v>
      </c>
      <c r="P21" s="222">
        <v>0</v>
      </c>
      <c r="Q21" s="222">
        <v>0</v>
      </c>
      <c r="R21" s="222">
        <v>0</v>
      </c>
      <c r="S21" s="222">
        <v>0</v>
      </c>
      <c r="T21" s="222">
        <v>0</v>
      </c>
      <c r="U21" s="222">
        <v>0</v>
      </c>
      <c r="V21" s="222">
        <v>0</v>
      </c>
      <c r="W21" s="222">
        <v>0</v>
      </c>
      <c r="X21" s="222">
        <v>0</v>
      </c>
      <c r="Y21" s="222">
        <v>0</v>
      </c>
      <c r="Z21" s="222">
        <v>0</v>
      </c>
      <c r="AA21" s="222">
        <v>0</v>
      </c>
      <c r="AB21" s="222">
        <v>0</v>
      </c>
      <c r="AC21" s="222">
        <v>0</v>
      </c>
      <c r="AD21" s="222">
        <v>0</v>
      </c>
      <c r="AE21" s="222">
        <v>0</v>
      </c>
      <c r="AF21" s="222">
        <v>0</v>
      </c>
      <c r="AG21" s="222">
        <v>0</v>
      </c>
      <c r="AH21" s="222">
        <v>0</v>
      </c>
      <c r="AI21" s="222">
        <v>0</v>
      </c>
      <c r="AJ21" s="222">
        <v>0</v>
      </c>
      <c r="AK21" s="222">
        <v>0</v>
      </c>
      <c r="AL21" s="222">
        <v>0</v>
      </c>
      <c r="AM21" s="222">
        <v>0</v>
      </c>
      <c r="AN21" s="222">
        <v>0</v>
      </c>
      <c r="AO21" s="222">
        <v>0</v>
      </c>
      <c r="AP21" s="222">
        <v>0</v>
      </c>
      <c r="AQ21" s="222">
        <v>0</v>
      </c>
      <c r="AR21" s="222">
        <v>0</v>
      </c>
      <c r="AS21" s="222">
        <v>0</v>
      </c>
      <c r="AT21" s="222">
        <v>0</v>
      </c>
      <c r="AU21" s="222">
        <v>0</v>
      </c>
      <c r="AV21" s="222">
        <v>62</v>
      </c>
      <c r="AW21" s="222">
        <v>5</v>
      </c>
      <c r="AX21" s="222">
        <v>11</v>
      </c>
      <c r="AY21" s="222">
        <v>14</v>
      </c>
      <c r="AZ21" s="222">
        <v>11</v>
      </c>
      <c r="BA21" s="222">
        <v>9</v>
      </c>
      <c r="BB21" s="222">
        <v>12</v>
      </c>
      <c r="BC21" s="222">
        <v>15</v>
      </c>
      <c r="BD21" s="222">
        <v>16</v>
      </c>
      <c r="BE21" s="222">
        <v>18</v>
      </c>
      <c r="BF21" s="222">
        <v>19</v>
      </c>
      <c r="BG21" s="222">
        <v>19</v>
      </c>
      <c r="BH21" s="222">
        <v>19</v>
      </c>
      <c r="BI21" s="222">
        <v>20</v>
      </c>
      <c r="BJ21" s="222">
        <v>22</v>
      </c>
      <c r="BK21" s="222">
        <v>23</v>
      </c>
      <c r="BL21" s="222">
        <v>24</v>
      </c>
      <c r="BM21" s="222">
        <v>27</v>
      </c>
      <c r="BN21" s="222">
        <v>28</v>
      </c>
      <c r="BO21" s="222">
        <v>29</v>
      </c>
      <c r="BP21" s="222">
        <v>29</v>
      </c>
      <c r="BQ21" s="222">
        <v>30</v>
      </c>
      <c r="BR21" s="222">
        <v>30</v>
      </c>
      <c r="BS21" s="222">
        <v>26</v>
      </c>
      <c r="BT21" s="222">
        <v>24</v>
      </c>
      <c r="BU21" s="222">
        <v>20</v>
      </c>
      <c r="BV21" s="222">
        <v>17</v>
      </c>
      <c r="BW21" s="222">
        <v>15</v>
      </c>
      <c r="BX21" s="197">
        <v>13</v>
      </c>
      <c r="BY21" s="197">
        <v>12</v>
      </c>
      <c r="BZ21" s="197">
        <v>11</v>
      </c>
      <c r="CA21" s="197">
        <v>9</v>
      </c>
      <c r="CB21" s="197">
        <v>9</v>
      </c>
      <c r="CC21" s="197">
        <v>8</v>
      </c>
      <c r="CD21" s="197">
        <v>8</v>
      </c>
      <c r="CE21" s="197">
        <v>7</v>
      </c>
      <c r="CF21" s="197">
        <v>7</v>
      </c>
      <c r="CG21" s="223">
        <v>6</v>
      </c>
    </row>
    <row r="22" spans="2:85" x14ac:dyDescent="0.35">
      <c r="B22" s="208" t="s">
        <v>367</v>
      </c>
      <c r="D22" s="218">
        <v>0</v>
      </c>
      <c r="E22" s="218">
        <v>0</v>
      </c>
      <c r="F22" s="218">
        <v>0</v>
      </c>
      <c r="G22" s="218">
        <v>0</v>
      </c>
      <c r="H22" s="218">
        <v>0</v>
      </c>
      <c r="I22" s="218">
        <v>0</v>
      </c>
      <c r="J22" s="218">
        <v>0</v>
      </c>
      <c r="K22" s="218">
        <v>0</v>
      </c>
      <c r="L22" s="218">
        <v>0</v>
      </c>
      <c r="M22" s="218">
        <v>0</v>
      </c>
      <c r="N22" s="218">
        <v>0</v>
      </c>
      <c r="O22" s="218">
        <v>0</v>
      </c>
      <c r="P22" s="218">
        <v>0</v>
      </c>
      <c r="Q22" s="218">
        <v>0</v>
      </c>
      <c r="R22" s="218">
        <v>0</v>
      </c>
      <c r="S22" s="218">
        <v>0</v>
      </c>
      <c r="T22" s="218">
        <v>0</v>
      </c>
      <c r="U22" s="218">
        <v>0</v>
      </c>
      <c r="V22" s="218">
        <v>0</v>
      </c>
      <c r="W22" s="218">
        <v>0</v>
      </c>
      <c r="X22" s="218">
        <v>0</v>
      </c>
      <c r="Y22" s="218">
        <v>0</v>
      </c>
      <c r="Z22" s="218">
        <v>0</v>
      </c>
      <c r="AA22" s="218">
        <v>0</v>
      </c>
      <c r="AB22" s="218">
        <v>0</v>
      </c>
      <c r="AC22" s="218">
        <v>0</v>
      </c>
      <c r="AD22" s="218">
        <v>0</v>
      </c>
      <c r="AE22" s="218">
        <v>0</v>
      </c>
      <c r="AF22" s="218">
        <v>0</v>
      </c>
      <c r="AG22" s="218">
        <v>0</v>
      </c>
      <c r="AH22" s="218">
        <v>0</v>
      </c>
      <c r="AI22" s="218">
        <v>0</v>
      </c>
      <c r="AJ22" s="218">
        <v>0</v>
      </c>
      <c r="AK22" s="218">
        <v>0</v>
      </c>
      <c r="AL22" s="218">
        <v>0</v>
      </c>
      <c r="AM22" s="218">
        <v>0</v>
      </c>
      <c r="AN22" s="218">
        <v>0</v>
      </c>
      <c r="AO22" s="218">
        <v>0</v>
      </c>
      <c r="AP22" s="218">
        <v>0</v>
      </c>
      <c r="AQ22" s="218">
        <v>0</v>
      </c>
      <c r="AR22" s="218">
        <v>0</v>
      </c>
      <c r="AS22" s="218">
        <v>0</v>
      </c>
      <c r="AT22" s="218">
        <v>0</v>
      </c>
      <c r="AU22" s="218">
        <v>0</v>
      </c>
      <c r="AV22" s="218">
        <v>1</v>
      </c>
      <c r="AW22" s="218">
        <v>3</v>
      </c>
      <c r="AX22" s="218">
        <v>5</v>
      </c>
      <c r="AY22" s="218">
        <v>7</v>
      </c>
      <c r="AZ22" s="218">
        <v>11</v>
      </c>
      <c r="BA22" s="218">
        <v>14</v>
      </c>
      <c r="BB22" s="218">
        <v>16</v>
      </c>
      <c r="BC22" s="218">
        <v>13</v>
      </c>
      <c r="BD22" s="218">
        <v>0</v>
      </c>
      <c r="BE22" s="218">
        <v>0</v>
      </c>
      <c r="BF22" s="218">
        <v>0</v>
      </c>
      <c r="BG22" s="218">
        <v>0</v>
      </c>
      <c r="BH22" s="218">
        <v>0</v>
      </c>
      <c r="BI22" s="218">
        <v>0</v>
      </c>
      <c r="BJ22" s="218">
        <v>0</v>
      </c>
      <c r="BK22" s="218">
        <v>0</v>
      </c>
      <c r="BL22" s="218">
        <v>0</v>
      </c>
      <c r="BM22" s="218">
        <v>0</v>
      </c>
      <c r="BN22" s="218">
        <v>0</v>
      </c>
      <c r="BO22" s="218">
        <v>0</v>
      </c>
      <c r="BP22" s="218">
        <v>0</v>
      </c>
      <c r="BQ22" s="218">
        <v>0</v>
      </c>
      <c r="BR22" s="218">
        <v>0</v>
      </c>
      <c r="BS22" s="218">
        <v>0</v>
      </c>
      <c r="BT22" s="218">
        <v>0</v>
      </c>
      <c r="BU22" s="218">
        <v>0</v>
      </c>
      <c r="BV22" s="218">
        <v>0</v>
      </c>
      <c r="BW22" s="218">
        <v>0</v>
      </c>
      <c r="BX22" s="218">
        <v>0</v>
      </c>
      <c r="BY22" s="218">
        <v>0</v>
      </c>
      <c r="BZ22" s="218">
        <v>0</v>
      </c>
      <c r="CA22" s="218">
        <v>0</v>
      </c>
      <c r="CB22" s="218">
        <v>0</v>
      </c>
      <c r="CC22" s="218">
        <v>0</v>
      </c>
      <c r="CD22" s="218">
        <v>0</v>
      </c>
      <c r="CE22" s="218">
        <v>0</v>
      </c>
      <c r="CF22" s="218">
        <v>0</v>
      </c>
      <c r="CG22" s="220">
        <v>0</v>
      </c>
    </row>
    <row r="23" spans="2:85" ht="26.25" customHeight="1" x14ac:dyDescent="0.35">
      <c r="B23" s="208" t="s">
        <v>370</v>
      </c>
      <c r="D23" s="218">
        <v>0</v>
      </c>
      <c r="E23" s="218">
        <v>0</v>
      </c>
      <c r="F23" s="218">
        <v>0</v>
      </c>
      <c r="G23" s="218">
        <v>0</v>
      </c>
      <c r="H23" s="218">
        <v>0</v>
      </c>
      <c r="I23" s="218">
        <v>0</v>
      </c>
      <c r="J23" s="218">
        <v>0</v>
      </c>
      <c r="K23" s="218">
        <v>0</v>
      </c>
      <c r="L23" s="218">
        <v>0</v>
      </c>
      <c r="M23" s="218">
        <v>0</v>
      </c>
      <c r="N23" s="218">
        <v>0</v>
      </c>
      <c r="O23" s="218">
        <v>0</v>
      </c>
      <c r="P23" s="218">
        <v>0</v>
      </c>
      <c r="Q23" s="218">
        <v>0</v>
      </c>
      <c r="R23" s="218">
        <v>0</v>
      </c>
      <c r="S23" s="218">
        <v>0</v>
      </c>
      <c r="T23" s="218">
        <v>0</v>
      </c>
      <c r="U23" s="218">
        <v>0</v>
      </c>
      <c r="V23" s="218">
        <v>0</v>
      </c>
      <c r="W23" s="218">
        <v>0</v>
      </c>
      <c r="X23" s="218">
        <v>0</v>
      </c>
      <c r="Y23" s="218">
        <v>0</v>
      </c>
      <c r="Z23" s="218">
        <v>0</v>
      </c>
      <c r="AA23" s="218">
        <v>0</v>
      </c>
      <c r="AB23" s="218">
        <v>0</v>
      </c>
      <c r="AC23" s="218">
        <v>0</v>
      </c>
      <c r="AD23" s="218">
        <v>0</v>
      </c>
      <c r="AE23" s="218">
        <v>0</v>
      </c>
      <c r="AF23" s="218">
        <v>0</v>
      </c>
      <c r="AG23" s="218">
        <v>0</v>
      </c>
      <c r="AH23" s="218">
        <v>0</v>
      </c>
      <c r="AI23" s="218">
        <v>0</v>
      </c>
      <c r="AJ23" s="218">
        <v>0</v>
      </c>
      <c r="AK23" s="218">
        <v>0</v>
      </c>
      <c r="AL23" s="218">
        <v>0</v>
      </c>
      <c r="AM23" s="218">
        <v>0</v>
      </c>
      <c r="AN23" s="218">
        <v>0</v>
      </c>
      <c r="AO23" s="218">
        <v>0</v>
      </c>
      <c r="AP23" s="218">
        <v>0</v>
      </c>
      <c r="AQ23" s="218">
        <v>0</v>
      </c>
      <c r="AR23" s="218">
        <v>0</v>
      </c>
      <c r="AS23" s="218">
        <v>0</v>
      </c>
      <c r="AT23" s="218">
        <v>0</v>
      </c>
      <c r="AU23" s="218">
        <v>0</v>
      </c>
      <c r="AV23" s="218">
        <v>0</v>
      </c>
      <c r="AW23" s="218">
        <v>0</v>
      </c>
      <c r="AX23" s="218">
        <v>0</v>
      </c>
      <c r="AY23" s="218">
        <v>0</v>
      </c>
      <c r="AZ23" s="218">
        <v>0</v>
      </c>
      <c r="BA23" s="218">
        <v>0</v>
      </c>
      <c r="BB23" s="218">
        <v>0</v>
      </c>
      <c r="BC23" s="218">
        <v>0</v>
      </c>
      <c r="BD23" s="218">
        <v>0</v>
      </c>
      <c r="BE23" s="218">
        <v>0</v>
      </c>
      <c r="BF23" s="218">
        <v>0</v>
      </c>
      <c r="BG23" s="218">
        <v>0</v>
      </c>
      <c r="BH23" s="218">
        <v>0</v>
      </c>
      <c r="BI23" s="218">
        <v>0</v>
      </c>
      <c r="BJ23" s="218">
        <v>0</v>
      </c>
      <c r="BK23" s="218">
        <v>0</v>
      </c>
      <c r="BL23" s="218">
        <v>136</v>
      </c>
      <c r="BM23" s="218">
        <v>391</v>
      </c>
      <c r="BN23" s="218">
        <v>579</v>
      </c>
      <c r="BO23" s="218">
        <v>811</v>
      </c>
      <c r="BP23" s="218">
        <v>1365</v>
      </c>
      <c r="BQ23" s="218">
        <v>1912</v>
      </c>
      <c r="BR23" s="218">
        <v>2235</v>
      </c>
      <c r="BS23" s="218">
        <v>2356</v>
      </c>
      <c r="BT23" s="218">
        <v>2381</v>
      </c>
      <c r="BU23" s="218">
        <v>2326</v>
      </c>
      <c r="BV23" s="218">
        <v>2168</v>
      </c>
      <c r="BW23" s="218">
        <v>1961</v>
      </c>
      <c r="BX23" s="218">
        <v>1875</v>
      </c>
      <c r="BY23" s="218">
        <v>1769</v>
      </c>
      <c r="BZ23" s="218">
        <v>1663</v>
      </c>
      <c r="CA23" s="218">
        <v>1573</v>
      </c>
      <c r="CB23" s="218">
        <v>1441</v>
      </c>
      <c r="CC23" s="218">
        <v>944</v>
      </c>
      <c r="CD23" s="218">
        <v>795</v>
      </c>
      <c r="CE23" s="218">
        <v>810</v>
      </c>
      <c r="CF23" s="218">
        <v>815</v>
      </c>
      <c r="CG23" s="220">
        <v>811</v>
      </c>
    </row>
    <row r="24" spans="2:85" x14ac:dyDescent="0.35">
      <c r="B24" s="221" t="s">
        <v>450</v>
      </c>
      <c r="D24" s="218">
        <v>0</v>
      </c>
      <c r="E24" s="218">
        <v>0</v>
      </c>
      <c r="F24" s="218">
        <v>0</v>
      </c>
      <c r="G24" s="218">
        <v>0</v>
      </c>
      <c r="H24" s="218">
        <v>0</v>
      </c>
      <c r="I24" s="218">
        <v>0</v>
      </c>
      <c r="J24" s="218">
        <v>0</v>
      </c>
      <c r="K24" s="218">
        <v>0</v>
      </c>
      <c r="L24" s="218">
        <v>0</v>
      </c>
      <c r="M24" s="218">
        <v>0</v>
      </c>
      <c r="N24" s="218">
        <v>0</v>
      </c>
      <c r="O24" s="218">
        <v>0</v>
      </c>
      <c r="P24" s="218">
        <v>0</v>
      </c>
      <c r="Q24" s="218">
        <v>0</v>
      </c>
      <c r="R24" s="218">
        <v>0</v>
      </c>
      <c r="S24" s="218">
        <v>0</v>
      </c>
      <c r="T24" s="218">
        <v>0</v>
      </c>
      <c r="U24" s="218">
        <v>0</v>
      </c>
      <c r="V24" s="218">
        <v>0</v>
      </c>
      <c r="W24" s="218">
        <v>0</v>
      </c>
      <c r="X24" s="218">
        <v>0</v>
      </c>
      <c r="Y24" s="218">
        <v>0</v>
      </c>
      <c r="Z24" s="218">
        <v>0</v>
      </c>
      <c r="AA24" s="218">
        <v>0</v>
      </c>
      <c r="AB24" s="218">
        <v>0</v>
      </c>
      <c r="AC24" s="218">
        <v>0</v>
      </c>
      <c r="AD24" s="218">
        <v>0</v>
      </c>
      <c r="AE24" s="218">
        <v>0</v>
      </c>
      <c r="AF24" s="218">
        <v>0</v>
      </c>
      <c r="AG24" s="218">
        <v>0</v>
      </c>
      <c r="AH24" s="218">
        <v>0</v>
      </c>
      <c r="AI24" s="218">
        <v>0</v>
      </c>
      <c r="AJ24" s="218">
        <v>0</v>
      </c>
      <c r="AK24" s="218">
        <v>0</v>
      </c>
      <c r="AL24" s="218">
        <v>0</v>
      </c>
      <c r="AM24" s="218">
        <v>0</v>
      </c>
      <c r="AN24" s="218">
        <v>0</v>
      </c>
      <c r="AO24" s="218">
        <v>0</v>
      </c>
      <c r="AP24" s="218">
        <v>0</v>
      </c>
      <c r="AQ24" s="218">
        <v>0</v>
      </c>
      <c r="AR24" s="218">
        <v>0</v>
      </c>
      <c r="AS24" s="218">
        <v>0</v>
      </c>
      <c r="AT24" s="218">
        <v>0</v>
      </c>
      <c r="AU24" s="218">
        <v>0</v>
      </c>
      <c r="AV24" s="218">
        <v>0</v>
      </c>
      <c r="AW24" s="218">
        <v>0</v>
      </c>
      <c r="AX24" s="218">
        <v>0</v>
      </c>
      <c r="AY24" s="218">
        <v>0</v>
      </c>
      <c r="AZ24" s="218">
        <v>0</v>
      </c>
      <c r="BA24" s="218">
        <v>0</v>
      </c>
      <c r="BB24" s="218">
        <v>0</v>
      </c>
      <c r="BC24" s="218">
        <v>0</v>
      </c>
      <c r="BD24" s="218">
        <v>0</v>
      </c>
      <c r="BE24" s="218">
        <v>0</v>
      </c>
      <c r="BF24" s="218">
        <v>0</v>
      </c>
      <c r="BG24" s="218">
        <v>0</v>
      </c>
      <c r="BH24" s="218">
        <v>0</v>
      </c>
      <c r="BI24" s="218">
        <v>0</v>
      </c>
      <c r="BJ24" s="218">
        <v>0</v>
      </c>
      <c r="BK24" s="218">
        <v>0</v>
      </c>
      <c r="BL24" s="218">
        <v>59</v>
      </c>
      <c r="BM24" s="218">
        <v>145</v>
      </c>
      <c r="BN24" s="218">
        <v>199</v>
      </c>
      <c r="BO24" s="218">
        <v>262</v>
      </c>
      <c r="BP24" s="218">
        <v>364</v>
      </c>
      <c r="BQ24" s="218">
        <v>492</v>
      </c>
      <c r="BR24" s="218">
        <v>507</v>
      </c>
      <c r="BS24" s="218">
        <v>489</v>
      </c>
      <c r="BT24" s="218">
        <v>483</v>
      </c>
      <c r="BU24" s="218">
        <v>460</v>
      </c>
      <c r="BV24" s="218">
        <v>404</v>
      </c>
      <c r="BW24" s="218">
        <v>360</v>
      </c>
      <c r="BX24" s="218">
        <v>384</v>
      </c>
      <c r="BY24" s="218">
        <v>401</v>
      </c>
      <c r="BZ24" s="218">
        <v>417</v>
      </c>
      <c r="CA24" s="218">
        <v>433</v>
      </c>
      <c r="CB24" s="218">
        <v>462</v>
      </c>
      <c r="CC24" s="218">
        <v>648</v>
      </c>
      <c r="CD24" s="218">
        <v>711</v>
      </c>
      <c r="CE24" s="218">
        <v>722</v>
      </c>
      <c r="CF24" s="218">
        <v>730</v>
      </c>
      <c r="CG24" s="220">
        <v>730</v>
      </c>
    </row>
    <row r="25" spans="2:85" x14ac:dyDescent="0.35">
      <c r="B25" s="221" t="s">
        <v>451</v>
      </c>
      <c r="D25" s="218">
        <v>0</v>
      </c>
      <c r="E25" s="218">
        <v>0</v>
      </c>
      <c r="F25" s="218">
        <v>0</v>
      </c>
      <c r="G25" s="218">
        <v>0</v>
      </c>
      <c r="H25" s="218">
        <v>0</v>
      </c>
      <c r="I25" s="218">
        <v>0</v>
      </c>
      <c r="J25" s="218">
        <v>0</v>
      </c>
      <c r="K25" s="218">
        <v>0</v>
      </c>
      <c r="L25" s="218">
        <v>0</v>
      </c>
      <c r="M25" s="218">
        <v>0</v>
      </c>
      <c r="N25" s="218">
        <v>0</v>
      </c>
      <c r="O25" s="218">
        <v>0</v>
      </c>
      <c r="P25" s="218">
        <v>0</v>
      </c>
      <c r="Q25" s="218">
        <v>0</v>
      </c>
      <c r="R25" s="218">
        <v>0</v>
      </c>
      <c r="S25" s="218">
        <v>0</v>
      </c>
      <c r="T25" s="218">
        <v>0</v>
      </c>
      <c r="U25" s="218">
        <v>0</v>
      </c>
      <c r="V25" s="218">
        <v>0</v>
      </c>
      <c r="W25" s="218">
        <v>0</v>
      </c>
      <c r="X25" s="218">
        <v>0</v>
      </c>
      <c r="Y25" s="218">
        <v>0</v>
      </c>
      <c r="Z25" s="218">
        <v>0</v>
      </c>
      <c r="AA25" s="218">
        <v>0</v>
      </c>
      <c r="AB25" s="218">
        <v>0</v>
      </c>
      <c r="AC25" s="218">
        <v>0</v>
      </c>
      <c r="AD25" s="218">
        <v>0</v>
      </c>
      <c r="AE25" s="218">
        <v>0</v>
      </c>
      <c r="AF25" s="218">
        <v>0</v>
      </c>
      <c r="AG25" s="218">
        <v>0</v>
      </c>
      <c r="AH25" s="218">
        <v>0</v>
      </c>
      <c r="AI25" s="218">
        <v>0</v>
      </c>
      <c r="AJ25" s="218">
        <v>0</v>
      </c>
      <c r="AK25" s="218">
        <v>0</v>
      </c>
      <c r="AL25" s="218">
        <v>0</v>
      </c>
      <c r="AM25" s="218">
        <v>0</v>
      </c>
      <c r="AN25" s="218">
        <v>0</v>
      </c>
      <c r="AO25" s="218">
        <v>0</v>
      </c>
      <c r="AP25" s="218">
        <v>0</v>
      </c>
      <c r="AQ25" s="218">
        <v>0</v>
      </c>
      <c r="AR25" s="218">
        <v>0</v>
      </c>
      <c r="AS25" s="218">
        <v>0</v>
      </c>
      <c r="AT25" s="218">
        <v>0</v>
      </c>
      <c r="AU25" s="218">
        <v>0</v>
      </c>
      <c r="AV25" s="218">
        <v>0</v>
      </c>
      <c r="AW25" s="218">
        <v>0</v>
      </c>
      <c r="AX25" s="218">
        <v>0</v>
      </c>
      <c r="AY25" s="218">
        <v>0</v>
      </c>
      <c r="AZ25" s="218">
        <v>0</v>
      </c>
      <c r="BA25" s="218">
        <v>0</v>
      </c>
      <c r="BB25" s="218">
        <v>0</v>
      </c>
      <c r="BC25" s="218">
        <v>0</v>
      </c>
      <c r="BD25" s="218">
        <v>0</v>
      </c>
      <c r="BE25" s="218">
        <v>0</v>
      </c>
      <c r="BF25" s="218">
        <v>0</v>
      </c>
      <c r="BG25" s="218">
        <v>0</v>
      </c>
      <c r="BH25" s="218">
        <v>0</v>
      </c>
      <c r="BI25" s="218">
        <v>0</v>
      </c>
      <c r="BJ25" s="218">
        <v>0</v>
      </c>
      <c r="BK25" s="218">
        <v>0</v>
      </c>
      <c r="BL25" s="218">
        <v>6</v>
      </c>
      <c r="BM25" s="218">
        <v>22</v>
      </c>
      <c r="BN25" s="218">
        <v>38</v>
      </c>
      <c r="BO25" s="218">
        <v>59</v>
      </c>
      <c r="BP25" s="218">
        <v>103</v>
      </c>
      <c r="BQ25" s="218">
        <v>180</v>
      </c>
      <c r="BR25" s="218">
        <v>248</v>
      </c>
      <c r="BS25" s="218">
        <v>325</v>
      </c>
      <c r="BT25" s="218">
        <v>379</v>
      </c>
      <c r="BU25" s="218">
        <v>398</v>
      </c>
      <c r="BV25" s="218">
        <v>414</v>
      </c>
      <c r="BW25" s="218">
        <v>437</v>
      </c>
      <c r="BX25" s="218">
        <v>422</v>
      </c>
      <c r="BY25" s="218">
        <v>391</v>
      </c>
      <c r="BZ25" s="218">
        <v>358</v>
      </c>
      <c r="CA25" s="218">
        <v>330</v>
      </c>
      <c r="CB25" s="218">
        <v>287</v>
      </c>
      <c r="CC25" s="218">
        <v>68</v>
      </c>
      <c r="CD25" s="218">
        <v>0</v>
      </c>
      <c r="CE25" s="218">
        <v>1</v>
      </c>
      <c r="CF25" s="218">
        <v>1</v>
      </c>
      <c r="CG25" s="220">
        <v>0</v>
      </c>
    </row>
    <row r="26" spans="2:85" x14ac:dyDescent="0.35">
      <c r="B26" s="221" t="s">
        <v>452</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218">
        <v>0</v>
      </c>
      <c r="U26" s="218">
        <v>0</v>
      </c>
      <c r="V26" s="218">
        <v>0</v>
      </c>
      <c r="W26" s="218">
        <v>0</v>
      </c>
      <c r="X26" s="218">
        <v>0</v>
      </c>
      <c r="Y26" s="218">
        <v>0</v>
      </c>
      <c r="Z26" s="218">
        <v>0</v>
      </c>
      <c r="AA26" s="218">
        <v>0</v>
      </c>
      <c r="AB26" s="218">
        <v>0</v>
      </c>
      <c r="AC26" s="218">
        <v>0</v>
      </c>
      <c r="AD26" s="218">
        <v>0</v>
      </c>
      <c r="AE26" s="218">
        <v>0</v>
      </c>
      <c r="AF26" s="218">
        <v>0</v>
      </c>
      <c r="AG26" s="218">
        <v>0</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v>0</v>
      </c>
      <c r="AZ26" s="218">
        <v>0</v>
      </c>
      <c r="BA26" s="218">
        <v>0</v>
      </c>
      <c r="BB26" s="218">
        <v>0</v>
      </c>
      <c r="BC26" s="218">
        <v>0</v>
      </c>
      <c r="BD26" s="218">
        <v>0</v>
      </c>
      <c r="BE26" s="218">
        <v>0</v>
      </c>
      <c r="BF26" s="218">
        <v>0</v>
      </c>
      <c r="BG26" s="218">
        <v>0</v>
      </c>
      <c r="BH26" s="218">
        <v>0</v>
      </c>
      <c r="BI26" s="218">
        <v>0</v>
      </c>
      <c r="BJ26" s="218">
        <v>0</v>
      </c>
      <c r="BK26" s="218">
        <v>0</v>
      </c>
      <c r="BL26" s="218">
        <v>56</v>
      </c>
      <c r="BM26" s="218">
        <v>168</v>
      </c>
      <c r="BN26" s="218">
        <v>275</v>
      </c>
      <c r="BO26" s="218">
        <v>424</v>
      </c>
      <c r="BP26" s="218">
        <v>784</v>
      </c>
      <c r="BQ26" s="218">
        <v>1116</v>
      </c>
      <c r="BR26" s="218">
        <v>1340</v>
      </c>
      <c r="BS26" s="218">
        <v>1398</v>
      </c>
      <c r="BT26" s="218">
        <v>1381</v>
      </c>
      <c r="BU26" s="218">
        <v>1335</v>
      </c>
      <c r="BV26" s="218">
        <v>1227</v>
      </c>
      <c r="BW26" s="218">
        <v>1056</v>
      </c>
      <c r="BX26" s="218">
        <v>961</v>
      </c>
      <c r="BY26" s="218">
        <v>871</v>
      </c>
      <c r="BZ26" s="218">
        <v>788</v>
      </c>
      <c r="CA26" s="218">
        <v>716</v>
      </c>
      <c r="CB26" s="218">
        <v>603</v>
      </c>
      <c r="CC26" s="218">
        <v>143</v>
      </c>
      <c r="CD26" s="218">
        <v>1</v>
      </c>
      <c r="CE26" s="218">
        <v>3</v>
      </c>
      <c r="CF26" s="218">
        <v>1</v>
      </c>
      <c r="CG26" s="220">
        <v>0</v>
      </c>
    </row>
    <row r="27" spans="2:85" x14ac:dyDescent="0.35">
      <c r="B27" s="221" t="s">
        <v>453</v>
      </c>
      <c r="D27" s="218">
        <v>0</v>
      </c>
      <c r="E27" s="218">
        <v>0</v>
      </c>
      <c r="F27" s="218">
        <v>0</v>
      </c>
      <c r="G27" s="218">
        <v>0</v>
      </c>
      <c r="H27" s="218">
        <v>0</v>
      </c>
      <c r="I27" s="218">
        <v>0</v>
      </c>
      <c r="J27" s="218">
        <v>0</v>
      </c>
      <c r="K27" s="218">
        <v>0</v>
      </c>
      <c r="L27" s="218">
        <v>0</v>
      </c>
      <c r="M27" s="218">
        <v>0</v>
      </c>
      <c r="N27" s="218">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218">
        <v>0</v>
      </c>
      <c r="AF27" s="218">
        <v>0</v>
      </c>
      <c r="AG27" s="218">
        <v>0</v>
      </c>
      <c r="AH27" s="218">
        <v>0</v>
      </c>
      <c r="AI27" s="218">
        <v>0</v>
      </c>
      <c r="AJ27" s="218">
        <v>0</v>
      </c>
      <c r="AK27" s="218">
        <v>0</v>
      </c>
      <c r="AL27" s="218">
        <v>0</v>
      </c>
      <c r="AM27" s="218">
        <v>0</v>
      </c>
      <c r="AN27" s="218">
        <v>0</v>
      </c>
      <c r="AO27" s="218">
        <v>0</v>
      </c>
      <c r="AP27" s="218">
        <v>0</v>
      </c>
      <c r="AQ27" s="218">
        <v>0</v>
      </c>
      <c r="AR27" s="218">
        <v>0</v>
      </c>
      <c r="AS27" s="218">
        <v>0</v>
      </c>
      <c r="AT27" s="218">
        <v>0</v>
      </c>
      <c r="AU27" s="218">
        <v>0</v>
      </c>
      <c r="AV27" s="218">
        <v>0</v>
      </c>
      <c r="AW27" s="218">
        <v>0</v>
      </c>
      <c r="AX27" s="218">
        <v>0</v>
      </c>
      <c r="AY27" s="218">
        <v>0</v>
      </c>
      <c r="AZ27" s="218">
        <v>0</v>
      </c>
      <c r="BA27" s="218">
        <v>0</v>
      </c>
      <c r="BB27" s="218">
        <v>0</v>
      </c>
      <c r="BC27" s="218">
        <v>0</v>
      </c>
      <c r="BD27" s="218">
        <v>0</v>
      </c>
      <c r="BE27" s="218">
        <v>0</v>
      </c>
      <c r="BF27" s="218">
        <v>0</v>
      </c>
      <c r="BG27" s="218">
        <v>0</v>
      </c>
      <c r="BH27" s="218">
        <v>0</v>
      </c>
      <c r="BI27" s="218">
        <v>0</v>
      </c>
      <c r="BJ27" s="218">
        <v>0</v>
      </c>
      <c r="BK27" s="218">
        <v>0</v>
      </c>
      <c r="BL27" s="218">
        <v>16</v>
      </c>
      <c r="BM27" s="218">
        <v>56</v>
      </c>
      <c r="BN27" s="218">
        <v>67</v>
      </c>
      <c r="BO27" s="218">
        <v>65</v>
      </c>
      <c r="BP27" s="218">
        <v>114</v>
      </c>
      <c r="BQ27" s="218">
        <v>124</v>
      </c>
      <c r="BR27" s="218">
        <v>141</v>
      </c>
      <c r="BS27" s="218">
        <v>144</v>
      </c>
      <c r="BT27" s="218">
        <v>137</v>
      </c>
      <c r="BU27" s="218">
        <v>133</v>
      </c>
      <c r="BV27" s="218">
        <v>123</v>
      </c>
      <c r="BW27" s="218">
        <v>108</v>
      </c>
      <c r="BX27" s="218">
        <v>108</v>
      </c>
      <c r="BY27" s="218">
        <v>106</v>
      </c>
      <c r="BZ27" s="218">
        <v>99</v>
      </c>
      <c r="CA27" s="218">
        <v>94</v>
      </c>
      <c r="CB27" s="218">
        <v>89</v>
      </c>
      <c r="CC27" s="218">
        <v>85</v>
      </c>
      <c r="CD27" s="218">
        <v>83</v>
      </c>
      <c r="CE27" s="218">
        <v>84</v>
      </c>
      <c r="CF27" s="218">
        <v>83</v>
      </c>
      <c r="CG27" s="220">
        <v>81</v>
      </c>
    </row>
    <row r="28" spans="2:85" ht="26.25" customHeight="1" x14ac:dyDescent="0.35">
      <c r="B28" s="208" t="s">
        <v>372</v>
      </c>
      <c r="D28" s="218">
        <v>0</v>
      </c>
      <c r="E28" s="218">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v>0</v>
      </c>
      <c r="Z28" s="218">
        <v>0</v>
      </c>
      <c r="AA28" s="218">
        <v>0</v>
      </c>
      <c r="AB28" s="218">
        <v>0</v>
      </c>
      <c r="AC28" s="218">
        <v>0</v>
      </c>
      <c r="AD28" s="218">
        <v>0</v>
      </c>
      <c r="AE28" s="218">
        <v>0</v>
      </c>
      <c r="AF28" s="218">
        <v>0</v>
      </c>
      <c r="AG28" s="218">
        <v>0</v>
      </c>
      <c r="AH28" s="218">
        <v>0</v>
      </c>
      <c r="AI28" s="218">
        <v>0</v>
      </c>
      <c r="AJ28" s="218">
        <v>96</v>
      </c>
      <c r="AK28" s="218">
        <v>124</v>
      </c>
      <c r="AL28" s="218">
        <v>165</v>
      </c>
      <c r="AM28" s="218">
        <v>195</v>
      </c>
      <c r="AN28" s="218">
        <v>201</v>
      </c>
      <c r="AO28" s="218">
        <v>200</v>
      </c>
      <c r="AP28" s="218">
        <v>210</v>
      </c>
      <c r="AQ28" s="218">
        <v>217</v>
      </c>
      <c r="AR28" s="218">
        <v>277</v>
      </c>
      <c r="AS28" s="218">
        <v>308</v>
      </c>
      <c r="AT28" s="218">
        <v>327</v>
      </c>
      <c r="AU28" s="218">
        <v>365</v>
      </c>
      <c r="AV28" s="218">
        <v>431</v>
      </c>
      <c r="AW28" s="218">
        <v>512</v>
      </c>
      <c r="AX28" s="218">
        <v>575</v>
      </c>
      <c r="AY28" s="218">
        <v>638</v>
      </c>
      <c r="AZ28" s="218">
        <v>714</v>
      </c>
      <c r="BA28" s="218">
        <v>758</v>
      </c>
      <c r="BB28" s="218">
        <v>782</v>
      </c>
      <c r="BC28" s="218">
        <v>537</v>
      </c>
      <c r="BD28" s="218">
        <v>0</v>
      </c>
      <c r="BE28" s="218">
        <v>0</v>
      </c>
      <c r="BF28" s="218">
        <v>0</v>
      </c>
      <c r="BG28" s="218">
        <v>0</v>
      </c>
      <c r="BH28" s="218">
        <v>0</v>
      </c>
      <c r="BI28" s="218">
        <v>0</v>
      </c>
      <c r="BJ28" s="218">
        <v>0</v>
      </c>
      <c r="BK28" s="218">
        <v>0</v>
      </c>
      <c r="BL28" s="218">
        <v>0</v>
      </c>
      <c r="BM28" s="218">
        <v>0</v>
      </c>
      <c r="BN28" s="218">
        <v>0</v>
      </c>
      <c r="BO28" s="218">
        <v>0</v>
      </c>
      <c r="BP28" s="218">
        <v>0</v>
      </c>
      <c r="BQ28" s="218">
        <v>0</v>
      </c>
      <c r="BR28" s="218">
        <v>0</v>
      </c>
      <c r="BS28" s="218">
        <v>0</v>
      </c>
      <c r="BT28" s="218">
        <v>0</v>
      </c>
      <c r="BU28" s="218">
        <v>0</v>
      </c>
      <c r="BV28" s="218">
        <v>0</v>
      </c>
      <c r="BW28" s="218">
        <v>0</v>
      </c>
      <c r="BX28" s="218">
        <v>0</v>
      </c>
      <c r="BY28" s="218">
        <v>0</v>
      </c>
      <c r="BZ28" s="218">
        <v>0</v>
      </c>
      <c r="CA28" s="218">
        <v>0</v>
      </c>
      <c r="CB28" s="218">
        <v>0</v>
      </c>
      <c r="CC28" s="218">
        <v>0</v>
      </c>
      <c r="CD28" s="218">
        <v>0</v>
      </c>
      <c r="CE28" s="218">
        <v>0</v>
      </c>
      <c r="CF28" s="218">
        <v>0</v>
      </c>
      <c r="CG28" s="220">
        <v>0</v>
      </c>
    </row>
    <row r="29" spans="2:85" x14ac:dyDescent="0.35">
      <c r="B29" s="208" t="s">
        <v>376</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v>0</v>
      </c>
      <c r="Y29" s="218">
        <v>0</v>
      </c>
      <c r="Z29" s="218">
        <v>0</v>
      </c>
      <c r="AA29" s="218">
        <v>0</v>
      </c>
      <c r="AB29" s="218">
        <v>0</v>
      </c>
      <c r="AC29" s="218">
        <v>0</v>
      </c>
      <c r="AD29" s="218">
        <v>0</v>
      </c>
      <c r="AE29" s="218">
        <v>0</v>
      </c>
      <c r="AF29" s="218">
        <v>0</v>
      </c>
      <c r="AG29" s="218">
        <v>0</v>
      </c>
      <c r="AH29" s="218">
        <v>3408</v>
      </c>
      <c r="AI29" s="218">
        <v>3314</v>
      </c>
      <c r="AJ29" s="218">
        <v>3556</v>
      </c>
      <c r="AK29" s="218">
        <v>4151</v>
      </c>
      <c r="AL29" s="218">
        <v>4431</v>
      </c>
      <c r="AM29" s="218">
        <v>4750</v>
      </c>
      <c r="AN29" s="218">
        <v>4825</v>
      </c>
      <c r="AO29" s="218">
        <v>4860</v>
      </c>
      <c r="AP29" s="218">
        <v>4900</v>
      </c>
      <c r="AQ29" s="218">
        <v>4860</v>
      </c>
      <c r="AR29" s="218">
        <v>3996</v>
      </c>
      <c r="AS29" s="218">
        <v>3886</v>
      </c>
      <c r="AT29" s="218">
        <v>3950</v>
      </c>
      <c r="AU29" s="218">
        <v>4120</v>
      </c>
      <c r="AV29" s="218">
        <v>4380</v>
      </c>
      <c r="AW29" s="218">
        <v>4601</v>
      </c>
      <c r="AX29" s="218">
        <v>4692</v>
      </c>
      <c r="AY29" s="218">
        <v>4757</v>
      </c>
      <c r="AZ29" s="218">
        <v>4740</v>
      </c>
      <c r="BA29" s="218">
        <v>4588</v>
      </c>
      <c r="BB29" s="218">
        <v>4423</v>
      </c>
      <c r="BC29" s="218">
        <v>4187</v>
      </c>
      <c r="BD29" s="218">
        <v>3946</v>
      </c>
      <c r="BE29" s="218">
        <v>3846</v>
      </c>
      <c r="BF29" s="218">
        <v>3807</v>
      </c>
      <c r="BG29" s="218">
        <v>3812</v>
      </c>
      <c r="BH29" s="218">
        <v>3940</v>
      </c>
      <c r="BI29" s="218">
        <v>3986</v>
      </c>
      <c r="BJ29" s="218">
        <v>4021</v>
      </c>
      <c r="BK29" s="218">
        <v>4036</v>
      </c>
      <c r="BL29" s="218">
        <v>4166</v>
      </c>
      <c r="BM29" s="218">
        <v>4547</v>
      </c>
      <c r="BN29" s="218">
        <v>4798</v>
      </c>
      <c r="BO29" s="218">
        <v>4932</v>
      </c>
      <c r="BP29" s="218">
        <v>5053</v>
      </c>
      <c r="BQ29" s="218">
        <v>5026</v>
      </c>
      <c r="BR29" s="218">
        <v>4921</v>
      </c>
      <c r="BS29" s="218">
        <v>4777</v>
      </c>
      <c r="BT29" s="218">
        <v>4594</v>
      </c>
      <c r="BU29" s="218">
        <v>4371</v>
      </c>
      <c r="BV29" s="218">
        <v>3984</v>
      </c>
      <c r="BW29" s="218">
        <v>3394</v>
      </c>
      <c r="BX29" s="218">
        <v>3008</v>
      </c>
      <c r="BY29" s="218">
        <v>2733</v>
      </c>
      <c r="BZ29" s="218">
        <v>2509</v>
      </c>
      <c r="CA29" s="218">
        <v>2350</v>
      </c>
      <c r="CB29" s="218">
        <v>2056</v>
      </c>
      <c r="CC29" s="218">
        <v>1504</v>
      </c>
      <c r="CD29" s="218">
        <v>1373</v>
      </c>
      <c r="CE29" s="218">
        <v>1358</v>
      </c>
      <c r="CF29" s="218">
        <v>1357</v>
      </c>
      <c r="CG29" s="220">
        <v>1366</v>
      </c>
    </row>
    <row r="30" spans="2:85" x14ac:dyDescent="0.35">
      <c r="B30" s="62" t="s">
        <v>412</v>
      </c>
      <c r="D30" s="218">
        <v>0</v>
      </c>
      <c r="E30" s="218">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0</v>
      </c>
      <c r="Y30" s="218">
        <v>0</v>
      </c>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v>0</v>
      </c>
      <c r="AS30" s="218">
        <v>0</v>
      </c>
      <c r="AT30" s="218">
        <v>0</v>
      </c>
      <c r="AU30" s="218">
        <v>0</v>
      </c>
      <c r="AV30" s="218">
        <v>0</v>
      </c>
      <c r="AW30" s="218">
        <v>0</v>
      </c>
      <c r="AX30" s="218">
        <v>0</v>
      </c>
      <c r="AY30" s="218">
        <v>0</v>
      </c>
      <c r="AZ30" s="218">
        <v>0</v>
      </c>
      <c r="BA30" s="218">
        <v>0</v>
      </c>
      <c r="BB30" s="218">
        <v>0</v>
      </c>
      <c r="BC30" s="218">
        <v>0</v>
      </c>
      <c r="BD30" s="218">
        <v>0</v>
      </c>
      <c r="BE30" s="218">
        <v>0</v>
      </c>
      <c r="BF30" s="218">
        <v>0</v>
      </c>
      <c r="BG30" s="218">
        <v>0</v>
      </c>
      <c r="BH30" s="218">
        <v>0</v>
      </c>
      <c r="BI30" s="218">
        <v>0</v>
      </c>
      <c r="BJ30" s="218">
        <v>0</v>
      </c>
      <c r="BK30" s="218">
        <v>0</v>
      </c>
      <c r="BL30" s="218">
        <v>3796</v>
      </c>
      <c r="BM30" s="218">
        <v>3966</v>
      </c>
      <c r="BN30" s="218">
        <v>4155</v>
      </c>
      <c r="BO30" s="218">
        <v>4237</v>
      </c>
      <c r="BP30" s="218">
        <v>4309</v>
      </c>
      <c r="BQ30" s="218">
        <v>4365</v>
      </c>
      <c r="BR30" s="218">
        <v>4440</v>
      </c>
      <c r="BS30" s="218">
        <v>4410</v>
      </c>
      <c r="BT30" s="218">
        <v>4287</v>
      </c>
      <c r="BU30" s="218">
        <v>4098</v>
      </c>
      <c r="BV30" s="218">
        <v>3774</v>
      </c>
      <c r="BW30" s="218">
        <v>3291</v>
      </c>
      <c r="BX30" s="218">
        <v>2936</v>
      </c>
      <c r="BY30" s="218">
        <v>2683</v>
      </c>
      <c r="BZ30" s="218">
        <v>2479</v>
      </c>
      <c r="CA30" s="218">
        <v>2330</v>
      </c>
      <c r="CB30" s="218">
        <v>2046</v>
      </c>
      <c r="CC30" s="218">
        <v>1504</v>
      </c>
      <c r="CD30" s="218">
        <v>1373</v>
      </c>
      <c r="CE30" s="218">
        <v>1358</v>
      </c>
      <c r="CF30" s="218">
        <v>1357</v>
      </c>
      <c r="CG30" s="220">
        <v>1366</v>
      </c>
    </row>
    <row r="31" spans="2:85" x14ac:dyDescent="0.35">
      <c r="B31" s="62" t="s">
        <v>413</v>
      </c>
      <c r="D31" s="218">
        <v>0</v>
      </c>
      <c r="E31" s="218">
        <v>0</v>
      </c>
      <c r="F31" s="218">
        <v>0</v>
      </c>
      <c r="G31" s="218">
        <v>0</v>
      </c>
      <c r="H31" s="218">
        <v>0</v>
      </c>
      <c r="I31" s="218">
        <v>0</v>
      </c>
      <c r="J31" s="218">
        <v>0</v>
      </c>
      <c r="K31" s="218">
        <v>0</v>
      </c>
      <c r="L31" s="218">
        <v>0</v>
      </c>
      <c r="M31" s="218">
        <v>0</v>
      </c>
      <c r="N31" s="218">
        <v>0</v>
      </c>
      <c r="O31" s="218">
        <v>0</v>
      </c>
      <c r="P31" s="218">
        <v>0</v>
      </c>
      <c r="Q31" s="218">
        <v>0</v>
      </c>
      <c r="R31" s="218">
        <v>0</v>
      </c>
      <c r="S31" s="218">
        <v>0</v>
      </c>
      <c r="T31" s="218">
        <v>0</v>
      </c>
      <c r="U31" s="218">
        <v>0</v>
      </c>
      <c r="V31" s="218">
        <v>0</v>
      </c>
      <c r="W31" s="218">
        <v>0</v>
      </c>
      <c r="X31" s="218">
        <v>0</v>
      </c>
      <c r="Y31" s="218">
        <v>0</v>
      </c>
      <c r="Z31" s="218">
        <v>0</v>
      </c>
      <c r="AA31" s="218">
        <v>0</v>
      </c>
      <c r="AB31" s="218">
        <v>0</v>
      </c>
      <c r="AC31" s="218">
        <v>0</v>
      </c>
      <c r="AD31" s="218">
        <v>0</v>
      </c>
      <c r="AE31" s="218">
        <v>0</v>
      </c>
      <c r="AF31" s="218">
        <v>0</v>
      </c>
      <c r="AG31" s="218">
        <v>0</v>
      </c>
      <c r="AH31" s="218">
        <v>0</v>
      </c>
      <c r="AI31" s="218">
        <v>0</v>
      </c>
      <c r="AJ31" s="218">
        <v>0</v>
      </c>
      <c r="AK31" s="218">
        <v>0</v>
      </c>
      <c r="AL31" s="218">
        <v>0</v>
      </c>
      <c r="AM31" s="218">
        <v>0</v>
      </c>
      <c r="AN31" s="218">
        <v>0</v>
      </c>
      <c r="AO31" s="218">
        <v>0</v>
      </c>
      <c r="AP31" s="218">
        <v>0</v>
      </c>
      <c r="AQ31" s="218">
        <v>0</v>
      </c>
      <c r="AR31" s="218">
        <v>0</v>
      </c>
      <c r="AS31" s="218">
        <v>0</v>
      </c>
      <c r="AT31" s="218">
        <v>0</v>
      </c>
      <c r="AU31" s="218">
        <v>0</v>
      </c>
      <c r="AV31" s="218">
        <v>0</v>
      </c>
      <c r="AW31" s="218">
        <v>0</v>
      </c>
      <c r="AX31" s="218">
        <v>0</v>
      </c>
      <c r="AY31" s="218">
        <v>0</v>
      </c>
      <c r="AZ31" s="218">
        <v>0</v>
      </c>
      <c r="BA31" s="218">
        <v>0</v>
      </c>
      <c r="BB31" s="218">
        <v>0</v>
      </c>
      <c r="BC31" s="218">
        <v>0</v>
      </c>
      <c r="BD31" s="218">
        <v>0</v>
      </c>
      <c r="BE31" s="218">
        <v>0</v>
      </c>
      <c r="BF31" s="218">
        <v>0</v>
      </c>
      <c r="BG31" s="218">
        <v>0</v>
      </c>
      <c r="BH31" s="218">
        <v>0</v>
      </c>
      <c r="BI31" s="218">
        <v>0</v>
      </c>
      <c r="BJ31" s="218">
        <v>0</v>
      </c>
      <c r="BK31" s="218">
        <v>0</v>
      </c>
      <c r="BL31" s="218">
        <v>370</v>
      </c>
      <c r="BM31" s="218">
        <v>580</v>
      </c>
      <c r="BN31" s="218">
        <v>643</v>
      </c>
      <c r="BO31" s="218">
        <v>696</v>
      </c>
      <c r="BP31" s="218">
        <v>744</v>
      </c>
      <c r="BQ31" s="218">
        <v>661</v>
      </c>
      <c r="BR31" s="218">
        <v>481</v>
      </c>
      <c r="BS31" s="218">
        <v>367</v>
      </c>
      <c r="BT31" s="218">
        <v>307</v>
      </c>
      <c r="BU31" s="218">
        <v>273</v>
      </c>
      <c r="BV31" s="218">
        <v>210</v>
      </c>
      <c r="BW31" s="218">
        <v>103</v>
      </c>
      <c r="BX31" s="218">
        <v>72</v>
      </c>
      <c r="BY31" s="218">
        <v>50</v>
      </c>
      <c r="BZ31" s="218">
        <v>31</v>
      </c>
      <c r="CA31" s="218">
        <v>20</v>
      </c>
      <c r="CB31" s="218">
        <v>10</v>
      </c>
      <c r="CC31" s="218">
        <v>0</v>
      </c>
      <c r="CD31" s="218">
        <v>0</v>
      </c>
      <c r="CE31" s="218">
        <v>0</v>
      </c>
      <c r="CF31" s="218">
        <v>0</v>
      </c>
      <c r="CG31" s="220">
        <v>0</v>
      </c>
    </row>
    <row r="32" spans="2:85" x14ac:dyDescent="0.35">
      <c r="B32" s="208" t="s">
        <v>380</v>
      </c>
      <c r="D32" s="222">
        <v>0</v>
      </c>
      <c r="E32" s="222">
        <v>0</v>
      </c>
      <c r="F32" s="222">
        <v>0</v>
      </c>
      <c r="G32" s="222">
        <v>0</v>
      </c>
      <c r="H32" s="222">
        <v>0</v>
      </c>
      <c r="I32" s="222">
        <v>0</v>
      </c>
      <c r="J32" s="222">
        <v>0</v>
      </c>
      <c r="K32" s="222">
        <v>0</v>
      </c>
      <c r="L32" s="222">
        <v>0</v>
      </c>
      <c r="M32" s="222">
        <v>0</v>
      </c>
      <c r="N32" s="222">
        <v>0</v>
      </c>
      <c r="O32" s="222">
        <v>0</v>
      </c>
      <c r="P32" s="222">
        <v>0</v>
      </c>
      <c r="Q32" s="222">
        <v>0</v>
      </c>
      <c r="R32" s="222">
        <v>0</v>
      </c>
      <c r="S32" s="222">
        <v>0</v>
      </c>
      <c r="T32" s="222">
        <v>0</v>
      </c>
      <c r="U32" s="222">
        <v>0</v>
      </c>
      <c r="V32" s="222">
        <v>0</v>
      </c>
      <c r="W32" s="222">
        <v>0</v>
      </c>
      <c r="X32" s="222">
        <v>0</v>
      </c>
      <c r="Y32" s="222">
        <v>0</v>
      </c>
      <c r="Z32" s="222">
        <v>0</v>
      </c>
      <c r="AA32" s="222">
        <v>0</v>
      </c>
      <c r="AB32" s="222">
        <v>0</v>
      </c>
      <c r="AC32" s="222">
        <v>0</v>
      </c>
      <c r="AD32" s="222">
        <v>0</v>
      </c>
      <c r="AE32" s="222">
        <v>0</v>
      </c>
      <c r="AF32" s="222">
        <v>0</v>
      </c>
      <c r="AG32" s="222">
        <v>0</v>
      </c>
      <c r="AH32" s="222">
        <v>0</v>
      </c>
      <c r="AI32" s="222">
        <v>0</v>
      </c>
      <c r="AJ32" s="222">
        <v>0</v>
      </c>
      <c r="AK32" s="222">
        <v>0</v>
      </c>
      <c r="AL32" s="222">
        <v>0</v>
      </c>
      <c r="AM32" s="222">
        <v>0</v>
      </c>
      <c r="AN32" s="222">
        <v>0</v>
      </c>
      <c r="AO32" s="222">
        <v>0</v>
      </c>
      <c r="AP32" s="222">
        <v>0</v>
      </c>
      <c r="AQ32" s="222">
        <v>0</v>
      </c>
      <c r="AR32" s="222">
        <v>0</v>
      </c>
      <c r="AS32" s="222">
        <v>0</v>
      </c>
      <c r="AT32" s="222">
        <v>0</v>
      </c>
      <c r="AU32" s="222">
        <v>0</v>
      </c>
      <c r="AV32" s="222">
        <v>0</v>
      </c>
      <c r="AW32" s="222">
        <v>0</v>
      </c>
      <c r="AX32" s="222">
        <v>0</v>
      </c>
      <c r="AY32" s="222">
        <v>2490</v>
      </c>
      <c r="AZ32" s="222">
        <v>2455</v>
      </c>
      <c r="BA32" s="222">
        <v>2437</v>
      </c>
      <c r="BB32" s="222">
        <v>2371</v>
      </c>
      <c r="BC32" s="222">
        <v>2354</v>
      </c>
      <c r="BD32" s="222">
        <v>2391</v>
      </c>
      <c r="BE32" s="222">
        <v>2430</v>
      </c>
      <c r="BF32" s="222">
        <v>2483</v>
      </c>
      <c r="BG32" s="222">
        <v>2504</v>
      </c>
      <c r="BH32" s="222">
        <v>2510</v>
      </c>
      <c r="BI32" s="222">
        <v>2475</v>
      </c>
      <c r="BJ32" s="222">
        <v>2443</v>
      </c>
      <c r="BK32" s="222">
        <v>2415</v>
      </c>
      <c r="BL32" s="222">
        <v>2332</v>
      </c>
      <c r="BM32" s="222">
        <v>2031</v>
      </c>
      <c r="BN32" s="222">
        <v>1827</v>
      </c>
      <c r="BO32" s="222">
        <v>1577</v>
      </c>
      <c r="BP32" s="222">
        <v>965</v>
      </c>
      <c r="BQ32" s="222">
        <v>366</v>
      </c>
      <c r="BR32" s="222">
        <v>133</v>
      </c>
      <c r="BS32" s="222">
        <v>74</v>
      </c>
      <c r="BT32" s="222">
        <v>52</v>
      </c>
      <c r="BU32" s="222">
        <v>40</v>
      </c>
      <c r="BV32" s="222">
        <v>32</v>
      </c>
      <c r="BW32" s="222">
        <v>26</v>
      </c>
      <c r="BX32" s="197">
        <v>23</v>
      </c>
      <c r="BY32" s="197">
        <v>21</v>
      </c>
      <c r="BZ32" s="197">
        <v>19</v>
      </c>
      <c r="CA32" s="197">
        <v>17</v>
      </c>
      <c r="CB32" s="197">
        <v>15</v>
      </c>
      <c r="CC32" s="197">
        <v>12</v>
      </c>
      <c r="CD32" s="197">
        <v>9</v>
      </c>
      <c r="CE32" s="197">
        <v>7</v>
      </c>
      <c r="CF32" s="197">
        <v>4</v>
      </c>
      <c r="CG32" s="223">
        <v>1</v>
      </c>
    </row>
    <row r="33" spans="2:85" x14ac:dyDescent="0.35">
      <c r="B33" s="221" t="s">
        <v>447</v>
      </c>
      <c r="D33" s="222">
        <v>0</v>
      </c>
      <c r="E33" s="222">
        <v>0</v>
      </c>
      <c r="F33" s="222">
        <v>0</v>
      </c>
      <c r="G33" s="222">
        <v>0</v>
      </c>
      <c r="H33" s="222">
        <v>0</v>
      </c>
      <c r="I33" s="222">
        <v>0</v>
      </c>
      <c r="J33" s="222">
        <v>0</v>
      </c>
      <c r="K33" s="222">
        <v>0</v>
      </c>
      <c r="L33" s="222">
        <v>0</v>
      </c>
      <c r="M33" s="222">
        <v>0</v>
      </c>
      <c r="N33" s="222">
        <v>0</v>
      </c>
      <c r="O33" s="222">
        <v>0</v>
      </c>
      <c r="P33" s="222">
        <v>0</v>
      </c>
      <c r="Q33" s="222">
        <v>0</v>
      </c>
      <c r="R33" s="222">
        <v>0</v>
      </c>
      <c r="S33" s="222">
        <v>0</v>
      </c>
      <c r="T33" s="222">
        <v>0</v>
      </c>
      <c r="U33" s="222">
        <v>0</v>
      </c>
      <c r="V33" s="222">
        <v>0</v>
      </c>
      <c r="W33" s="222">
        <v>0</v>
      </c>
      <c r="X33" s="222">
        <v>0</v>
      </c>
      <c r="Y33" s="222">
        <v>0</v>
      </c>
      <c r="Z33" s="222">
        <v>0</v>
      </c>
      <c r="AA33" s="222">
        <v>0</v>
      </c>
      <c r="AB33" s="222">
        <v>0</v>
      </c>
      <c r="AC33" s="222">
        <v>0</v>
      </c>
      <c r="AD33" s="222">
        <v>0</v>
      </c>
      <c r="AE33" s="222">
        <v>0</v>
      </c>
      <c r="AF33" s="222">
        <v>0</v>
      </c>
      <c r="AG33" s="222">
        <v>0</v>
      </c>
      <c r="AH33" s="222">
        <v>0</v>
      </c>
      <c r="AI33" s="222">
        <v>0</v>
      </c>
      <c r="AJ33" s="222">
        <v>0</v>
      </c>
      <c r="AK33" s="222">
        <v>0</v>
      </c>
      <c r="AL33" s="222">
        <v>0</v>
      </c>
      <c r="AM33" s="222">
        <v>0</v>
      </c>
      <c r="AN33" s="222">
        <v>0</v>
      </c>
      <c r="AO33" s="222">
        <v>0</v>
      </c>
      <c r="AP33" s="222">
        <v>0</v>
      </c>
      <c r="AQ33" s="222">
        <v>0</v>
      </c>
      <c r="AR33" s="222">
        <v>0</v>
      </c>
      <c r="AS33" s="222">
        <v>0</v>
      </c>
      <c r="AT33" s="222">
        <v>0</v>
      </c>
      <c r="AU33" s="222">
        <v>0</v>
      </c>
      <c r="AV33" s="222">
        <v>0</v>
      </c>
      <c r="AW33" s="222">
        <v>0</v>
      </c>
      <c r="AX33" s="222">
        <v>0</v>
      </c>
      <c r="AY33" s="222">
        <v>1899</v>
      </c>
      <c r="AZ33" s="222">
        <v>1832</v>
      </c>
      <c r="BA33" s="222">
        <v>1765</v>
      </c>
      <c r="BB33" s="222">
        <v>1660</v>
      </c>
      <c r="BC33" s="222">
        <v>1595</v>
      </c>
      <c r="BD33" s="222">
        <v>1580</v>
      </c>
      <c r="BE33" s="222">
        <v>1574</v>
      </c>
      <c r="BF33" s="222">
        <v>1586</v>
      </c>
      <c r="BG33" s="222">
        <v>1570</v>
      </c>
      <c r="BH33" s="222">
        <v>1543</v>
      </c>
      <c r="BI33" s="222">
        <v>1500</v>
      </c>
      <c r="BJ33" s="222">
        <v>1456</v>
      </c>
      <c r="BK33" s="222">
        <v>1413</v>
      </c>
      <c r="BL33" s="222">
        <v>1346</v>
      </c>
      <c r="BM33" s="222">
        <v>1177</v>
      </c>
      <c r="BN33" s="222">
        <v>1054</v>
      </c>
      <c r="BO33" s="222">
        <v>909</v>
      </c>
      <c r="BP33" s="222">
        <v>566</v>
      </c>
      <c r="BQ33" s="222">
        <v>192</v>
      </c>
      <c r="BR33" s="222">
        <v>38</v>
      </c>
      <c r="BS33" s="222">
        <v>10</v>
      </c>
      <c r="BT33" s="222">
        <v>3</v>
      </c>
      <c r="BU33" s="222">
        <v>2</v>
      </c>
      <c r="BV33" s="222">
        <v>0</v>
      </c>
      <c r="BW33" s="222">
        <v>0</v>
      </c>
      <c r="BX33" s="197">
        <v>0</v>
      </c>
      <c r="BY33" s="197">
        <v>0</v>
      </c>
      <c r="BZ33" s="197">
        <v>0</v>
      </c>
      <c r="CA33" s="197">
        <v>0</v>
      </c>
      <c r="CB33" s="197">
        <v>0</v>
      </c>
      <c r="CC33" s="197">
        <v>0</v>
      </c>
      <c r="CD33" s="197">
        <v>0</v>
      </c>
      <c r="CE33" s="197">
        <v>0</v>
      </c>
      <c r="CF33" s="197">
        <v>0</v>
      </c>
      <c r="CG33" s="223">
        <v>0</v>
      </c>
    </row>
    <row r="34" spans="2:85" x14ac:dyDescent="0.35">
      <c r="B34" s="221" t="s">
        <v>453</v>
      </c>
      <c r="D34" s="222">
        <v>0</v>
      </c>
      <c r="E34" s="222">
        <v>0</v>
      </c>
      <c r="F34" s="222">
        <v>0</v>
      </c>
      <c r="G34" s="222">
        <v>0</v>
      </c>
      <c r="H34" s="222">
        <v>0</v>
      </c>
      <c r="I34" s="222">
        <v>0</v>
      </c>
      <c r="J34" s="222">
        <v>0</v>
      </c>
      <c r="K34" s="222">
        <v>0</v>
      </c>
      <c r="L34" s="222">
        <v>0</v>
      </c>
      <c r="M34" s="222">
        <v>0</v>
      </c>
      <c r="N34" s="222">
        <v>0</v>
      </c>
      <c r="O34" s="222">
        <v>0</v>
      </c>
      <c r="P34" s="222">
        <v>0</v>
      </c>
      <c r="Q34" s="222">
        <v>0</v>
      </c>
      <c r="R34" s="222">
        <v>0</v>
      </c>
      <c r="S34" s="222">
        <v>0</v>
      </c>
      <c r="T34" s="222">
        <v>0</v>
      </c>
      <c r="U34" s="222">
        <v>0</v>
      </c>
      <c r="V34" s="222">
        <v>0</v>
      </c>
      <c r="W34" s="222">
        <v>0</v>
      </c>
      <c r="X34" s="222">
        <v>0</v>
      </c>
      <c r="Y34" s="222">
        <v>0</v>
      </c>
      <c r="Z34" s="222">
        <v>0</v>
      </c>
      <c r="AA34" s="222">
        <v>0</v>
      </c>
      <c r="AB34" s="222">
        <v>0</v>
      </c>
      <c r="AC34" s="222">
        <v>0</v>
      </c>
      <c r="AD34" s="222">
        <v>0</v>
      </c>
      <c r="AE34" s="222">
        <v>0</v>
      </c>
      <c r="AF34" s="222">
        <v>0</v>
      </c>
      <c r="AG34" s="222">
        <v>0</v>
      </c>
      <c r="AH34" s="222">
        <v>0</v>
      </c>
      <c r="AI34" s="222">
        <v>0</v>
      </c>
      <c r="AJ34" s="222">
        <v>0</v>
      </c>
      <c r="AK34" s="222">
        <v>0</v>
      </c>
      <c r="AL34" s="222">
        <v>0</v>
      </c>
      <c r="AM34" s="222">
        <v>0</v>
      </c>
      <c r="AN34" s="222">
        <v>0</v>
      </c>
      <c r="AO34" s="222">
        <v>0</v>
      </c>
      <c r="AP34" s="222">
        <v>0</v>
      </c>
      <c r="AQ34" s="222">
        <v>0</v>
      </c>
      <c r="AR34" s="222">
        <v>0</v>
      </c>
      <c r="AS34" s="222">
        <v>0</v>
      </c>
      <c r="AT34" s="222">
        <v>0</v>
      </c>
      <c r="AU34" s="222">
        <v>0</v>
      </c>
      <c r="AV34" s="222">
        <v>0</v>
      </c>
      <c r="AW34" s="222">
        <v>0</v>
      </c>
      <c r="AX34" s="222">
        <v>0</v>
      </c>
      <c r="AY34" s="222">
        <v>590</v>
      </c>
      <c r="AZ34" s="222">
        <v>623</v>
      </c>
      <c r="BA34" s="222">
        <v>671</v>
      </c>
      <c r="BB34" s="222">
        <v>712</v>
      </c>
      <c r="BC34" s="222">
        <v>759</v>
      </c>
      <c r="BD34" s="222">
        <v>811</v>
      </c>
      <c r="BE34" s="222">
        <v>856</v>
      </c>
      <c r="BF34" s="222">
        <v>898</v>
      </c>
      <c r="BG34" s="222">
        <v>934</v>
      </c>
      <c r="BH34" s="222">
        <v>967</v>
      </c>
      <c r="BI34" s="222">
        <v>975</v>
      </c>
      <c r="BJ34" s="222">
        <v>987</v>
      </c>
      <c r="BK34" s="222">
        <v>1002</v>
      </c>
      <c r="BL34" s="222">
        <v>986</v>
      </c>
      <c r="BM34" s="222">
        <v>854</v>
      </c>
      <c r="BN34" s="222">
        <v>773</v>
      </c>
      <c r="BO34" s="222">
        <v>668</v>
      </c>
      <c r="BP34" s="222">
        <v>399</v>
      </c>
      <c r="BQ34" s="222">
        <v>174</v>
      </c>
      <c r="BR34" s="222">
        <v>95</v>
      </c>
      <c r="BS34" s="222">
        <v>65</v>
      </c>
      <c r="BT34" s="222">
        <v>49</v>
      </c>
      <c r="BU34" s="222">
        <v>39</v>
      </c>
      <c r="BV34" s="222">
        <v>32</v>
      </c>
      <c r="BW34" s="222">
        <v>25</v>
      </c>
      <c r="BX34" s="197">
        <v>23</v>
      </c>
      <c r="BY34" s="197">
        <v>21</v>
      </c>
      <c r="BZ34" s="197">
        <v>19</v>
      </c>
      <c r="CA34" s="197">
        <v>17</v>
      </c>
      <c r="CB34" s="197">
        <v>15</v>
      </c>
      <c r="CC34" s="197">
        <v>12</v>
      </c>
      <c r="CD34" s="197">
        <v>9</v>
      </c>
      <c r="CE34" s="197">
        <v>7</v>
      </c>
      <c r="CF34" s="197">
        <v>4</v>
      </c>
      <c r="CG34" s="223">
        <v>1</v>
      </c>
    </row>
    <row r="35" spans="2:85" ht="26.25" customHeight="1" x14ac:dyDescent="0.35">
      <c r="B35" s="208" t="s">
        <v>29</v>
      </c>
      <c r="D35" s="218">
        <v>0</v>
      </c>
      <c r="E35" s="218">
        <v>0</v>
      </c>
      <c r="F35" s="218">
        <v>0</v>
      </c>
      <c r="G35" s="218">
        <v>0</v>
      </c>
      <c r="H35" s="218">
        <v>0</v>
      </c>
      <c r="I35" s="218">
        <v>0</v>
      </c>
      <c r="J35" s="218">
        <v>0</v>
      </c>
      <c r="K35" s="218">
        <v>0</v>
      </c>
      <c r="L35" s="218">
        <v>0</v>
      </c>
      <c r="M35" s="218">
        <v>0</v>
      </c>
      <c r="N35" s="218">
        <v>0</v>
      </c>
      <c r="O35" s="218">
        <v>0</v>
      </c>
      <c r="P35" s="218">
        <v>0</v>
      </c>
      <c r="Q35" s="218">
        <v>0</v>
      </c>
      <c r="R35" s="218">
        <v>0</v>
      </c>
      <c r="S35" s="218">
        <v>0</v>
      </c>
      <c r="T35" s="218">
        <v>0</v>
      </c>
      <c r="U35" s="218">
        <v>0</v>
      </c>
      <c r="V35" s="218">
        <v>0</v>
      </c>
      <c r="W35" s="218">
        <v>0</v>
      </c>
      <c r="X35" s="218">
        <v>0</v>
      </c>
      <c r="Y35" s="218">
        <v>0</v>
      </c>
      <c r="Z35" s="218">
        <v>0</v>
      </c>
      <c r="AA35" s="218">
        <v>0</v>
      </c>
      <c r="AB35" s="218">
        <v>0</v>
      </c>
      <c r="AC35" s="218">
        <v>0</v>
      </c>
      <c r="AD35" s="218">
        <v>0</v>
      </c>
      <c r="AE35" s="218">
        <v>0</v>
      </c>
      <c r="AF35" s="218">
        <v>0</v>
      </c>
      <c r="AG35" s="218">
        <v>0</v>
      </c>
      <c r="AH35" s="218">
        <v>0</v>
      </c>
      <c r="AI35" s="218">
        <v>2838</v>
      </c>
      <c r="AJ35" s="218">
        <v>3010</v>
      </c>
      <c r="AK35" s="218">
        <v>3584</v>
      </c>
      <c r="AL35" s="218">
        <v>4157</v>
      </c>
      <c r="AM35" s="218">
        <v>4336</v>
      </c>
      <c r="AN35" s="218">
        <v>4541</v>
      </c>
      <c r="AO35" s="218">
        <v>4709</v>
      </c>
      <c r="AP35" s="218">
        <v>4710</v>
      </c>
      <c r="AQ35" s="218">
        <v>4517</v>
      </c>
      <c r="AR35" s="218">
        <v>4089</v>
      </c>
      <c r="AS35" s="218">
        <v>3977</v>
      </c>
      <c r="AT35" s="218">
        <v>4124</v>
      </c>
      <c r="AU35" s="218">
        <v>4593</v>
      </c>
      <c r="AV35" s="218">
        <v>5179</v>
      </c>
      <c r="AW35" s="218">
        <v>5512</v>
      </c>
      <c r="AX35" s="218">
        <v>5647</v>
      </c>
      <c r="AY35" s="218">
        <v>5657</v>
      </c>
      <c r="AZ35" s="218">
        <v>5514</v>
      </c>
      <c r="BA35" s="218">
        <v>3943</v>
      </c>
      <c r="BB35" s="218">
        <v>3834</v>
      </c>
      <c r="BC35" s="218">
        <v>3822</v>
      </c>
      <c r="BD35" s="218">
        <v>3901</v>
      </c>
      <c r="BE35" s="218">
        <v>3986</v>
      </c>
      <c r="BF35" s="218">
        <v>3989</v>
      </c>
      <c r="BG35" s="218">
        <v>3129</v>
      </c>
      <c r="BH35" s="218">
        <v>2187</v>
      </c>
      <c r="BI35" s="218">
        <v>2142</v>
      </c>
      <c r="BJ35" s="218">
        <v>2135</v>
      </c>
      <c r="BK35" s="218">
        <v>2117</v>
      </c>
      <c r="BL35" s="218">
        <v>2087</v>
      </c>
      <c r="BM35" s="218">
        <v>1935</v>
      </c>
      <c r="BN35" s="218">
        <v>1803</v>
      </c>
      <c r="BO35" s="218">
        <v>1619</v>
      </c>
      <c r="BP35" s="218">
        <v>1254</v>
      </c>
      <c r="BQ35" s="218">
        <v>939</v>
      </c>
      <c r="BR35" s="218">
        <v>799</v>
      </c>
      <c r="BS35" s="218">
        <v>706</v>
      </c>
      <c r="BT35" s="218">
        <v>625</v>
      </c>
      <c r="BU35" s="218">
        <v>588</v>
      </c>
      <c r="BV35" s="218">
        <v>494</v>
      </c>
      <c r="BW35" s="218">
        <v>359</v>
      </c>
      <c r="BX35" s="218">
        <v>272</v>
      </c>
      <c r="BY35" s="218">
        <v>210</v>
      </c>
      <c r="BZ35" s="218">
        <v>166</v>
      </c>
      <c r="CA35" s="218">
        <v>135</v>
      </c>
      <c r="CB35" s="218">
        <v>35</v>
      </c>
      <c r="CC35" s="218">
        <v>0</v>
      </c>
      <c r="CD35" s="218">
        <v>0</v>
      </c>
      <c r="CE35" s="218">
        <v>0</v>
      </c>
      <c r="CF35" s="218">
        <v>0</v>
      </c>
      <c r="CG35" s="220">
        <v>0</v>
      </c>
    </row>
    <row r="36" spans="2:85" x14ac:dyDescent="0.35">
      <c r="B36" s="208" t="s">
        <v>454</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218">
        <v>0</v>
      </c>
      <c r="W36" s="218">
        <v>0</v>
      </c>
      <c r="X36" s="218">
        <v>0</v>
      </c>
      <c r="Y36" s="218">
        <v>0</v>
      </c>
      <c r="Z36" s="218">
        <v>0</v>
      </c>
      <c r="AA36" s="218">
        <v>0</v>
      </c>
      <c r="AB36" s="218">
        <v>0</v>
      </c>
      <c r="AC36" s="218">
        <v>0</v>
      </c>
      <c r="AD36" s="218">
        <v>0</v>
      </c>
      <c r="AE36" s="218">
        <v>0</v>
      </c>
      <c r="AF36" s="218">
        <v>0</v>
      </c>
      <c r="AG36" s="218">
        <v>0</v>
      </c>
      <c r="AH36" s="218">
        <v>0</v>
      </c>
      <c r="AI36" s="218">
        <v>0</v>
      </c>
      <c r="AJ36" s="218">
        <v>0</v>
      </c>
      <c r="AK36" s="218">
        <v>0</v>
      </c>
      <c r="AL36" s="218">
        <v>0</v>
      </c>
      <c r="AM36" s="218">
        <v>0</v>
      </c>
      <c r="AN36" s="218">
        <v>0</v>
      </c>
      <c r="AO36" s="218">
        <v>0</v>
      </c>
      <c r="AP36" s="218">
        <v>0</v>
      </c>
      <c r="AQ36" s="218">
        <v>0</v>
      </c>
      <c r="AR36" s="218">
        <v>0</v>
      </c>
      <c r="AS36" s="218">
        <v>0</v>
      </c>
      <c r="AT36" s="218">
        <v>0</v>
      </c>
      <c r="AU36" s="218">
        <v>229</v>
      </c>
      <c r="AV36" s="218">
        <v>236</v>
      </c>
      <c r="AW36" s="218">
        <v>248</v>
      </c>
      <c r="AX36" s="218">
        <v>256</v>
      </c>
      <c r="AY36" s="218">
        <v>268</v>
      </c>
      <c r="AZ36" s="218">
        <v>275</v>
      </c>
      <c r="BA36" s="218">
        <v>359</v>
      </c>
      <c r="BB36" s="218">
        <v>369</v>
      </c>
      <c r="BC36" s="218">
        <v>374</v>
      </c>
      <c r="BD36" s="218">
        <v>373</v>
      </c>
      <c r="BE36" s="218">
        <v>368</v>
      </c>
      <c r="BF36" s="218">
        <v>354</v>
      </c>
      <c r="BG36" s="218">
        <v>353</v>
      </c>
      <c r="BH36" s="218">
        <v>352</v>
      </c>
      <c r="BI36" s="218">
        <v>349</v>
      </c>
      <c r="BJ36" s="218">
        <v>345</v>
      </c>
      <c r="BK36" s="218">
        <v>341</v>
      </c>
      <c r="BL36" s="218">
        <v>336</v>
      </c>
      <c r="BM36" s="218">
        <v>333</v>
      </c>
      <c r="BN36" s="218">
        <v>334</v>
      </c>
      <c r="BO36" s="218">
        <v>330</v>
      </c>
      <c r="BP36" s="218">
        <v>324</v>
      </c>
      <c r="BQ36" s="218">
        <v>326</v>
      </c>
      <c r="BR36" s="218">
        <v>320</v>
      </c>
      <c r="BS36" s="218">
        <v>313</v>
      </c>
      <c r="BT36" s="218">
        <v>305</v>
      </c>
      <c r="BU36" s="218">
        <v>296</v>
      </c>
      <c r="BV36" s="218">
        <v>288</v>
      </c>
      <c r="BW36" s="218">
        <v>280</v>
      </c>
      <c r="BX36" s="218">
        <v>239</v>
      </c>
      <c r="BY36" s="218">
        <v>231</v>
      </c>
      <c r="BZ36" s="218">
        <v>223</v>
      </c>
      <c r="CA36" s="218">
        <v>215</v>
      </c>
      <c r="CB36" s="218">
        <v>207</v>
      </c>
      <c r="CC36" s="218">
        <v>199</v>
      </c>
      <c r="CD36" s="218">
        <v>191</v>
      </c>
      <c r="CE36" s="218">
        <v>183</v>
      </c>
      <c r="CF36" s="218">
        <v>176</v>
      </c>
      <c r="CG36" s="220">
        <v>168</v>
      </c>
    </row>
    <row r="37" spans="2:85" x14ac:dyDescent="0.35">
      <c r="B37" s="208" t="s">
        <v>455</v>
      </c>
      <c r="D37" s="218">
        <v>0</v>
      </c>
      <c r="E37" s="218">
        <v>0</v>
      </c>
      <c r="F37" s="218">
        <v>0</v>
      </c>
      <c r="G37" s="218">
        <v>0</v>
      </c>
      <c r="H37" s="218">
        <v>0</v>
      </c>
      <c r="I37" s="218">
        <v>0</v>
      </c>
      <c r="J37" s="218">
        <v>0</v>
      </c>
      <c r="K37" s="218">
        <v>0</v>
      </c>
      <c r="L37" s="218">
        <v>0</v>
      </c>
      <c r="M37" s="218">
        <v>0</v>
      </c>
      <c r="N37" s="218">
        <v>0</v>
      </c>
      <c r="O37" s="218">
        <v>0</v>
      </c>
      <c r="P37" s="218">
        <v>0</v>
      </c>
      <c r="Q37" s="218">
        <v>0</v>
      </c>
      <c r="R37" s="218">
        <v>0</v>
      </c>
      <c r="S37" s="218">
        <v>0</v>
      </c>
      <c r="T37" s="218">
        <v>0</v>
      </c>
      <c r="U37" s="218">
        <v>0</v>
      </c>
      <c r="V37" s="218">
        <v>0</v>
      </c>
      <c r="W37" s="218">
        <v>0</v>
      </c>
      <c r="X37" s="218">
        <v>0</v>
      </c>
      <c r="Y37" s="218">
        <v>0</v>
      </c>
      <c r="Z37" s="218">
        <v>0</v>
      </c>
      <c r="AA37" s="218">
        <v>0</v>
      </c>
      <c r="AB37" s="218">
        <v>0</v>
      </c>
      <c r="AC37" s="218">
        <v>0</v>
      </c>
      <c r="AD37" s="218">
        <v>0</v>
      </c>
      <c r="AE37" s="218">
        <v>0</v>
      </c>
      <c r="AF37" s="218">
        <v>0</v>
      </c>
      <c r="AG37" s="218">
        <v>0</v>
      </c>
      <c r="AH37" s="218">
        <v>586</v>
      </c>
      <c r="AI37" s="218">
        <v>613</v>
      </c>
      <c r="AJ37" s="218">
        <v>643</v>
      </c>
      <c r="AK37" s="218">
        <v>710</v>
      </c>
      <c r="AL37" s="218">
        <v>754</v>
      </c>
      <c r="AM37" s="218">
        <v>796</v>
      </c>
      <c r="AN37" s="218">
        <v>861</v>
      </c>
      <c r="AO37" s="218">
        <v>921</v>
      </c>
      <c r="AP37" s="218">
        <v>974</v>
      </c>
      <c r="AQ37" s="218">
        <v>1067</v>
      </c>
      <c r="AR37" s="218">
        <v>1178</v>
      </c>
      <c r="AS37" s="218">
        <v>1300</v>
      </c>
      <c r="AT37" s="218">
        <v>1441</v>
      </c>
      <c r="AU37" s="218">
        <v>1623</v>
      </c>
      <c r="AV37" s="218">
        <v>1826</v>
      </c>
      <c r="AW37" s="218">
        <v>1990</v>
      </c>
      <c r="AX37" s="218">
        <v>2142</v>
      </c>
      <c r="AY37" s="218">
        <v>0</v>
      </c>
      <c r="AZ37" s="218">
        <v>0</v>
      </c>
      <c r="BA37" s="218">
        <v>0</v>
      </c>
      <c r="BB37" s="218">
        <v>0</v>
      </c>
      <c r="BC37" s="218">
        <v>0</v>
      </c>
      <c r="BD37" s="218">
        <v>0</v>
      </c>
      <c r="BE37" s="218">
        <v>0</v>
      </c>
      <c r="BF37" s="218">
        <v>0</v>
      </c>
      <c r="BG37" s="218">
        <v>0</v>
      </c>
      <c r="BH37" s="218">
        <v>0</v>
      </c>
      <c r="BI37" s="218">
        <v>0</v>
      </c>
      <c r="BJ37" s="218">
        <v>0</v>
      </c>
      <c r="BK37" s="218">
        <v>0</v>
      </c>
      <c r="BL37" s="218">
        <v>0</v>
      </c>
      <c r="BM37" s="218">
        <v>0</v>
      </c>
      <c r="BN37" s="218">
        <v>0</v>
      </c>
      <c r="BO37" s="218">
        <v>0</v>
      </c>
      <c r="BP37" s="218">
        <v>0</v>
      </c>
      <c r="BQ37" s="218">
        <v>0</v>
      </c>
      <c r="BR37" s="218">
        <v>0</v>
      </c>
      <c r="BS37" s="218">
        <v>0</v>
      </c>
      <c r="BT37" s="218">
        <v>0</v>
      </c>
      <c r="BU37" s="218">
        <v>0</v>
      </c>
      <c r="BV37" s="218">
        <v>0</v>
      </c>
      <c r="BW37" s="218">
        <v>0</v>
      </c>
      <c r="BX37" s="218">
        <v>0</v>
      </c>
      <c r="BY37" s="218">
        <v>0</v>
      </c>
      <c r="BZ37" s="218">
        <v>0</v>
      </c>
      <c r="CA37" s="218">
        <v>0</v>
      </c>
      <c r="CB37" s="218">
        <v>0</v>
      </c>
      <c r="CC37" s="218">
        <v>0</v>
      </c>
      <c r="CD37" s="218">
        <v>0</v>
      </c>
      <c r="CE37" s="218">
        <v>0</v>
      </c>
      <c r="CF37" s="218">
        <v>0</v>
      </c>
      <c r="CG37" s="220">
        <v>0</v>
      </c>
    </row>
    <row r="38" spans="2:85" x14ac:dyDescent="0.35">
      <c r="B38" s="221" t="s">
        <v>447</v>
      </c>
      <c r="D38" s="222">
        <v>0</v>
      </c>
      <c r="E38" s="222">
        <v>0</v>
      </c>
      <c r="F38" s="222">
        <v>0</v>
      </c>
      <c r="G38" s="222">
        <v>0</v>
      </c>
      <c r="H38" s="222">
        <v>0</v>
      </c>
      <c r="I38" s="222">
        <v>0</v>
      </c>
      <c r="J38" s="222">
        <v>0</v>
      </c>
      <c r="K38" s="222">
        <v>0</v>
      </c>
      <c r="L38" s="222">
        <v>0</v>
      </c>
      <c r="M38" s="222">
        <v>0</v>
      </c>
      <c r="N38" s="222">
        <v>0</v>
      </c>
      <c r="O38" s="222">
        <v>0</v>
      </c>
      <c r="P38" s="222">
        <v>0</v>
      </c>
      <c r="Q38" s="222">
        <v>0</v>
      </c>
      <c r="R38" s="222">
        <v>0</v>
      </c>
      <c r="S38" s="222">
        <v>0</v>
      </c>
      <c r="T38" s="222">
        <v>0</v>
      </c>
      <c r="U38" s="222">
        <v>0</v>
      </c>
      <c r="V38" s="222">
        <v>0</v>
      </c>
      <c r="W38" s="222">
        <v>0</v>
      </c>
      <c r="X38" s="222">
        <v>0</v>
      </c>
      <c r="Y38" s="222">
        <v>0</v>
      </c>
      <c r="Z38" s="222">
        <v>0</v>
      </c>
      <c r="AA38" s="222">
        <v>0</v>
      </c>
      <c r="AB38" s="222">
        <v>0</v>
      </c>
      <c r="AC38" s="222">
        <v>0</v>
      </c>
      <c r="AD38" s="222">
        <v>0</v>
      </c>
      <c r="AE38" s="222">
        <v>0</v>
      </c>
      <c r="AF38" s="222">
        <v>0</v>
      </c>
      <c r="AG38" s="222">
        <v>0</v>
      </c>
      <c r="AH38" s="222">
        <v>0</v>
      </c>
      <c r="AI38" s="222">
        <v>0</v>
      </c>
      <c r="AJ38" s="222">
        <v>0</v>
      </c>
      <c r="AK38" s="222">
        <v>0</v>
      </c>
      <c r="AL38" s="222">
        <v>0</v>
      </c>
      <c r="AM38" s="222">
        <v>0</v>
      </c>
      <c r="AN38" s="222">
        <v>813</v>
      </c>
      <c r="AO38" s="222">
        <v>864</v>
      </c>
      <c r="AP38" s="222">
        <v>900</v>
      </c>
      <c r="AQ38" s="222">
        <v>964</v>
      </c>
      <c r="AR38" s="222">
        <v>1030</v>
      </c>
      <c r="AS38" s="222">
        <v>1099</v>
      </c>
      <c r="AT38" s="222">
        <v>1181</v>
      </c>
      <c r="AU38" s="222">
        <v>1303</v>
      </c>
      <c r="AV38" s="222">
        <v>1439</v>
      </c>
      <c r="AW38" s="222">
        <v>1540</v>
      </c>
      <c r="AX38" s="222">
        <v>1624</v>
      </c>
      <c r="AY38" s="222">
        <v>0</v>
      </c>
      <c r="AZ38" s="222">
        <v>0</v>
      </c>
      <c r="BA38" s="222">
        <v>0</v>
      </c>
      <c r="BB38" s="222">
        <v>0</v>
      </c>
      <c r="BC38" s="222">
        <v>0</v>
      </c>
      <c r="BD38" s="222">
        <v>0</v>
      </c>
      <c r="BE38" s="222">
        <v>0</v>
      </c>
      <c r="BF38" s="222">
        <v>0</v>
      </c>
      <c r="BG38" s="222">
        <v>0</v>
      </c>
      <c r="BH38" s="222">
        <v>0</v>
      </c>
      <c r="BI38" s="222">
        <v>0</v>
      </c>
      <c r="BJ38" s="222">
        <v>0</v>
      </c>
      <c r="BK38" s="222">
        <v>0</v>
      </c>
      <c r="BL38" s="222">
        <v>0</v>
      </c>
      <c r="BM38" s="222">
        <v>0</v>
      </c>
      <c r="BN38" s="222">
        <v>0</v>
      </c>
      <c r="BO38" s="222">
        <v>0</v>
      </c>
      <c r="BP38" s="222">
        <v>0</v>
      </c>
      <c r="BQ38" s="222">
        <v>0</v>
      </c>
      <c r="BR38" s="222">
        <v>0</v>
      </c>
      <c r="BS38" s="222">
        <v>0</v>
      </c>
      <c r="BT38" s="222">
        <v>0</v>
      </c>
      <c r="BU38" s="222">
        <v>0</v>
      </c>
      <c r="BV38" s="222">
        <v>0</v>
      </c>
      <c r="BW38" s="222">
        <v>0</v>
      </c>
      <c r="BX38" s="197">
        <v>0</v>
      </c>
      <c r="BY38" s="197">
        <v>0</v>
      </c>
      <c r="BZ38" s="197">
        <v>0</v>
      </c>
      <c r="CA38" s="197">
        <v>0</v>
      </c>
      <c r="CB38" s="197">
        <v>0</v>
      </c>
      <c r="CC38" s="197">
        <v>0</v>
      </c>
      <c r="CD38" s="197">
        <v>0</v>
      </c>
      <c r="CE38" s="197">
        <v>0</v>
      </c>
      <c r="CF38" s="197">
        <v>0</v>
      </c>
      <c r="CG38" s="223">
        <v>0</v>
      </c>
    </row>
    <row r="39" spans="2:85" x14ac:dyDescent="0.35">
      <c r="B39" s="221" t="s">
        <v>453</v>
      </c>
      <c r="D39" s="222">
        <v>0</v>
      </c>
      <c r="E39" s="222">
        <v>0</v>
      </c>
      <c r="F39" s="222">
        <v>0</v>
      </c>
      <c r="G39" s="222">
        <v>0</v>
      </c>
      <c r="H39" s="222">
        <v>0</v>
      </c>
      <c r="I39" s="222">
        <v>0</v>
      </c>
      <c r="J39" s="222">
        <v>0</v>
      </c>
      <c r="K39" s="222">
        <v>0</v>
      </c>
      <c r="L39" s="222">
        <v>0</v>
      </c>
      <c r="M39" s="222">
        <v>0</v>
      </c>
      <c r="N39" s="222">
        <v>0</v>
      </c>
      <c r="O39" s="222">
        <v>0</v>
      </c>
      <c r="P39" s="222">
        <v>0</v>
      </c>
      <c r="Q39" s="222">
        <v>0</v>
      </c>
      <c r="R39" s="222">
        <v>0</v>
      </c>
      <c r="S39" s="222">
        <v>0</v>
      </c>
      <c r="T39" s="222">
        <v>0</v>
      </c>
      <c r="U39" s="222">
        <v>0</v>
      </c>
      <c r="V39" s="222">
        <v>0</v>
      </c>
      <c r="W39" s="222">
        <v>0</v>
      </c>
      <c r="X39" s="222">
        <v>0</v>
      </c>
      <c r="Y39" s="222">
        <v>0</v>
      </c>
      <c r="Z39" s="222">
        <v>0</v>
      </c>
      <c r="AA39" s="222">
        <v>0</v>
      </c>
      <c r="AB39" s="222">
        <v>0</v>
      </c>
      <c r="AC39" s="222">
        <v>0</v>
      </c>
      <c r="AD39" s="222">
        <v>0</v>
      </c>
      <c r="AE39" s="222">
        <v>0</v>
      </c>
      <c r="AF39" s="222">
        <v>0</v>
      </c>
      <c r="AG39" s="222">
        <v>0</v>
      </c>
      <c r="AH39" s="222">
        <v>0</v>
      </c>
      <c r="AI39" s="222">
        <v>0</v>
      </c>
      <c r="AJ39" s="222">
        <v>0</v>
      </c>
      <c r="AK39" s="222">
        <v>0</v>
      </c>
      <c r="AL39" s="222">
        <v>0</v>
      </c>
      <c r="AM39" s="222">
        <v>0</v>
      </c>
      <c r="AN39" s="222">
        <v>48</v>
      </c>
      <c r="AO39" s="222">
        <v>57</v>
      </c>
      <c r="AP39" s="222">
        <v>74</v>
      </c>
      <c r="AQ39" s="222">
        <v>103</v>
      </c>
      <c r="AR39" s="222">
        <v>148</v>
      </c>
      <c r="AS39" s="222">
        <v>201</v>
      </c>
      <c r="AT39" s="222">
        <v>260</v>
      </c>
      <c r="AU39" s="222">
        <v>320</v>
      </c>
      <c r="AV39" s="222">
        <v>387</v>
      </c>
      <c r="AW39" s="222">
        <v>450</v>
      </c>
      <c r="AX39" s="222">
        <v>518</v>
      </c>
      <c r="AY39" s="222">
        <v>0</v>
      </c>
      <c r="AZ39" s="222">
        <v>0</v>
      </c>
      <c r="BA39" s="222">
        <v>0</v>
      </c>
      <c r="BB39" s="222">
        <v>0</v>
      </c>
      <c r="BC39" s="222">
        <v>0</v>
      </c>
      <c r="BD39" s="222">
        <v>0</v>
      </c>
      <c r="BE39" s="222">
        <v>0</v>
      </c>
      <c r="BF39" s="222">
        <v>0</v>
      </c>
      <c r="BG39" s="222">
        <v>0</v>
      </c>
      <c r="BH39" s="222">
        <v>0</v>
      </c>
      <c r="BI39" s="222">
        <v>0</v>
      </c>
      <c r="BJ39" s="222">
        <v>0</v>
      </c>
      <c r="BK39" s="222">
        <v>0</v>
      </c>
      <c r="BL39" s="222">
        <v>0</v>
      </c>
      <c r="BM39" s="222">
        <v>0</v>
      </c>
      <c r="BN39" s="222">
        <v>0</v>
      </c>
      <c r="BO39" s="222">
        <v>0</v>
      </c>
      <c r="BP39" s="222">
        <v>0</v>
      </c>
      <c r="BQ39" s="222">
        <v>0</v>
      </c>
      <c r="BR39" s="222">
        <v>0</v>
      </c>
      <c r="BS39" s="222">
        <v>0</v>
      </c>
      <c r="BT39" s="222">
        <v>0</v>
      </c>
      <c r="BU39" s="222">
        <v>0</v>
      </c>
      <c r="BV39" s="222">
        <v>0</v>
      </c>
      <c r="BW39" s="222">
        <v>0</v>
      </c>
      <c r="BX39" s="197">
        <v>0</v>
      </c>
      <c r="BY39" s="197">
        <v>0</v>
      </c>
      <c r="BZ39" s="197">
        <v>0</v>
      </c>
      <c r="CA39" s="197">
        <v>0</v>
      </c>
      <c r="CB39" s="197">
        <v>0</v>
      </c>
      <c r="CC39" s="197">
        <v>0</v>
      </c>
      <c r="CD39" s="197">
        <v>0</v>
      </c>
      <c r="CE39" s="197">
        <v>0</v>
      </c>
      <c r="CF39" s="197">
        <v>0</v>
      </c>
      <c r="CG39" s="223">
        <v>0</v>
      </c>
    </row>
    <row r="40" spans="2:85" ht="26.25" customHeight="1" x14ac:dyDescent="0.35">
      <c r="B40" s="208" t="s">
        <v>386</v>
      </c>
      <c r="D40" s="218">
        <v>0</v>
      </c>
      <c r="E40" s="218">
        <v>0</v>
      </c>
      <c r="F40" s="218">
        <v>0</v>
      </c>
      <c r="G40" s="218">
        <v>0</v>
      </c>
      <c r="H40" s="218">
        <v>0</v>
      </c>
      <c r="I40" s="218">
        <v>0</v>
      </c>
      <c r="J40" s="218">
        <v>0</v>
      </c>
      <c r="K40" s="218">
        <v>0</v>
      </c>
      <c r="L40" s="218">
        <v>0</v>
      </c>
      <c r="M40" s="218">
        <v>0</v>
      </c>
      <c r="N40" s="218">
        <v>0</v>
      </c>
      <c r="O40" s="218">
        <v>0</v>
      </c>
      <c r="P40" s="218">
        <v>0</v>
      </c>
      <c r="Q40" s="218">
        <v>0</v>
      </c>
      <c r="R40" s="218">
        <v>0</v>
      </c>
      <c r="S40" s="218">
        <v>0</v>
      </c>
      <c r="T40" s="218">
        <v>0</v>
      </c>
      <c r="U40" s="218">
        <v>0</v>
      </c>
      <c r="V40" s="218">
        <v>0</v>
      </c>
      <c r="W40" s="218">
        <v>0</v>
      </c>
      <c r="X40" s="218">
        <v>0</v>
      </c>
      <c r="Y40" s="218">
        <v>0</v>
      </c>
      <c r="Z40" s="218">
        <v>0</v>
      </c>
      <c r="AA40" s="218">
        <v>0</v>
      </c>
      <c r="AB40" s="218">
        <v>0</v>
      </c>
      <c r="AC40" s="218">
        <v>0</v>
      </c>
      <c r="AD40" s="218">
        <v>0</v>
      </c>
      <c r="AE40" s="218">
        <v>0</v>
      </c>
      <c r="AF40" s="218">
        <v>0</v>
      </c>
      <c r="AG40" s="218">
        <v>0</v>
      </c>
      <c r="AH40" s="218">
        <v>0</v>
      </c>
      <c r="AI40" s="218">
        <v>0</v>
      </c>
      <c r="AJ40" s="218">
        <v>0</v>
      </c>
      <c r="AK40" s="218">
        <v>0</v>
      </c>
      <c r="AL40" s="218">
        <v>0</v>
      </c>
      <c r="AM40" s="218">
        <v>0</v>
      </c>
      <c r="AN40" s="218">
        <v>0</v>
      </c>
      <c r="AO40" s="218">
        <v>0</v>
      </c>
      <c r="AP40" s="218">
        <v>0</v>
      </c>
      <c r="AQ40" s="218">
        <v>0</v>
      </c>
      <c r="AR40" s="218">
        <v>0</v>
      </c>
      <c r="AS40" s="218">
        <v>0</v>
      </c>
      <c r="AT40" s="218">
        <v>0</v>
      </c>
      <c r="AU40" s="218">
        <v>0</v>
      </c>
      <c r="AV40" s="218">
        <v>0</v>
      </c>
      <c r="AW40" s="218">
        <v>0</v>
      </c>
      <c r="AX40" s="218">
        <v>0</v>
      </c>
      <c r="AY40" s="218">
        <v>0</v>
      </c>
      <c r="AZ40" s="218">
        <v>1931</v>
      </c>
      <c r="BA40" s="218">
        <v>1252</v>
      </c>
      <c r="BB40" s="218">
        <v>1110</v>
      </c>
      <c r="BC40" s="218">
        <v>1177</v>
      </c>
      <c r="BD40" s="218">
        <v>1022</v>
      </c>
      <c r="BE40" s="218">
        <v>932</v>
      </c>
      <c r="BF40" s="218">
        <v>920</v>
      </c>
      <c r="BG40" s="218">
        <v>898</v>
      </c>
      <c r="BH40" s="218">
        <v>819</v>
      </c>
      <c r="BI40" s="218">
        <v>870</v>
      </c>
      <c r="BJ40" s="218">
        <v>927</v>
      </c>
      <c r="BK40" s="218">
        <v>818</v>
      </c>
      <c r="BL40" s="218">
        <v>1025</v>
      </c>
      <c r="BM40" s="218">
        <v>1538</v>
      </c>
      <c r="BN40" s="218">
        <v>1415</v>
      </c>
      <c r="BO40" s="218">
        <v>1515</v>
      </c>
      <c r="BP40" s="218">
        <v>1507</v>
      </c>
      <c r="BQ40" s="218">
        <v>1273</v>
      </c>
      <c r="BR40" s="218">
        <v>885</v>
      </c>
      <c r="BS40" s="218">
        <v>652</v>
      </c>
      <c r="BT40" s="218">
        <v>564</v>
      </c>
      <c r="BU40" s="218">
        <v>443</v>
      </c>
      <c r="BV40" s="218">
        <v>333</v>
      </c>
      <c r="BW40" s="218">
        <v>171</v>
      </c>
      <c r="BX40" s="218">
        <v>277</v>
      </c>
      <c r="BY40" s="218">
        <v>127</v>
      </c>
      <c r="BZ40" s="218">
        <v>78</v>
      </c>
      <c r="CA40" s="218">
        <v>73</v>
      </c>
      <c r="CB40" s="218">
        <v>69</v>
      </c>
      <c r="CC40" s="218">
        <v>53</v>
      </c>
      <c r="CD40" s="218">
        <v>53</v>
      </c>
      <c r="CE40" s="218">
        <v>54</v>
      </c>
      <c r="CF40" s="218">
        <v>55</v>
      </c>
      <c r="CG40" s="220">
        <v>56</v>
      </c>
    </row>
    <row r="41" spans="2:85" x14ac:dyDescent="0.35">
      <c r="B41" s="221" t="s">
        <v>450</v>
      </c>
      <c r="D41" s="218">
        <v>0</v>
      </c>
      <c r="E41" s="218">
        <v>0</v>
      </c>
      <c r="F41" s="218">
        <v>0</v>
      </c>
      <c r="G41" s="218">
        <v>0</v>
      </c>
      <c r="H41" s="218">
        <v>0</v>
      </c>
      <c r="I41" s="218">
        <v>0</v>
      </c>
      <c r="J41" s="218">
        <v>0</v>
      </c>
      <c r="K41" s="218">
        <v>0</v>
      </c>
      <c r="L41" s="218">
        <v>0</v>
      </c>
      <c r="M41" s="218">
        <v>0</v>
      </c>
      <c r="N41" s="218">
        <v>0</v>
      </c>
      <c r="O41" s="218">
        <v>0</v>
      </c>
      <c r="P41" s="218">
        <v>0</v>
      </c>
      <c r="Q41" s="218">
        <v>0</v>
      </c>
      <c r="R41" s="218">
        <v>0</v>
      </c>
      <c r="S41" s="218">
        <v>0</v>
      </c>
      <c r="T41" s="218">
        <v>0</v>
      </c>
      <c r="U41" s="218">
        <v>0</v>
      </c>
      <c r="V41" s="218">
        <v>0</v>
      </c>
      <c r="W41" s="218">
        <v>0</v>
      </c>
      <c r="X41" s="218">
        <v>0</v>
      </c>
      <c r="Y41" s="218">
        <v>0</v>
      </c>
      <c r="Z41" s="218">
        <v>0</v>
      </c>
      <c r="AA41" s="218">
        <v>0</v>
      </c>
      <c r="AB41" s="218">
        <v>0</v>
      </c>
      <c r="AC41" s="218">
        <v>0</v>
      </c>
      <c r="AD41" s="218">
        <v>0</v>
      </c>
      <c r="AE41" s="218">
        <v>0</v>
      </c>
      <c r="AF41" s="218">
        <v>0</v>
      </c>
      <c r="AG41" s="218">
        <v>0</v>
      </c>
      <c r="AH41" s="218">
        <v>0</v>
      </c>
      <c r="AI41" s="218">
        <v>0</v>
      </c>
      <c r="AJ41" s="218">
        <v>0</v>
      </c>
      <c r="AK41" s="218">
        <v>0</v>
      </c>
      <c r="AL41" s="218">
        <v>0</v>
      </c>
      <c r="AM41" s="218">
        <v>0</v>
      </c>
      <c r="AN41" s="218">
        <v>0</v>
      </c>
      <c r="AO41" s="218">
        <v>0</v>
      </c>
      <c r="AP41" s="218">
        <v>0</v>
      </c>
      <c r="AQ41" s="218">
        <v>0</v>
      </c>
      <c r="AR41" s="218">
        <v>0</v>
      </c>
      <c r="AS41" s="218">
        <v>0</v>
      </c>
      <c r="AT41" s="218">
        <v>0</v>
      </c>
      <c r="AU41" s="218">
        <v>0</v>
      </c>
      <c r="AV41" s="218">
        <v>0</v>
      </c>
      <c r="AW41" s="218">
        <v>0</v>
      </c>
      <c r="AX41" s="218">
        <v>0</v>
      </c>
      <c r="AY41" s="218">
        <v>0</v>
      </c>
      <c r="AZ41" s="218">
        <v>308</v>
      </c>
      <c r="BA41" s="218">
        <v>170</v>
      </c>
      <c r="BB41" s="218">
        <v>162</v>
      </c>
      <c r="BC41" s="218">
        <v>178</v>
      </c>
      <c r="BD41" s="218">
        <v>168</v>
      </c>
      <c r="BE41" s="218">
        <v>178</v>
      </c>
      <c r="BF41" s="218">
        <v>190</v>
      </c>
      <c r="BG41" s="218">
        <v>185</v>
      </c>
      <c r="BH41" s="218">
        <v>158</v>
      </c>
      <c r="BI41" s="218">
        <v>165</v>
      </c>
      <c r="BJ41" s="218">
        <v>157</v>
      </c>
      <c r="BK41" s="218">
        <v>142</v>
      </c>
      <c r="BL41" s="218">
        <v>244</v>
      </c>
      <c r="BM41" s="218">
        <v>321</v>
      </c>
      <c r="BN41" s="218">
        <v>234</v>
      </c>
      <c r="BO41" s="218">
        <v>212</v>
      </c>
      <c r="BP41" s="218">
        <v>178</v>
      </c>
      <c r="BQ41" s="218">
        <v>145</v>
      </c>
      <c r="BR41" s="218">
        <v>111</v>
      </c>
      <c r="BS41" s="218">
        <v>86</v>
      </c>
      <c r="BT41" s="218">
        <v>92</v>
      </c>
      <c r="BU41" s="218">
        <v>68</v>
      </c>
      <c r="BV41" s="218">
        <v>38</v>
      </c>
      <c r="BW41" s="218">
        <v>24</v>
      </c>
      <c r="BX41" s="218">
        <v>156</v>
      </c>
      <c r="BY41" s="218">
        <v>48</v>
      </c>
      <c r="BZ41" s="218">
        <v>28</v>
      </c>
      <c r="CA41" s="218">
        <v>37</v>
      </c>
      <c r="CB41" s="218">
        <v>45</v>
      </c>
      <c r="CC41" s="218">
        <v>44</v>
      </c>
      <c r="CD41" s="218">
        <v>44</v>
      </c>
      <c r="CE41" s="218">
        <v>45</v>
      </c>
      <c r="CF41" s="218">
        <v>46</v>
      </c>
      <c r="CG41" s="220">
        <v>47</v>
      </c>
    </row>
    <row r="42" spans="2:85" x14ac:dyDescent="0.35">
      <c r="B42" s="221" t="s">
        <v>451</v>
      </c>
      <c r="D42" s="218">
        <v>0</v>
      </c>
      <c r="E42" s="218">
        <v>0</v>
      </c>
      <c r="F42" s="218">
        <v>0</v>
      </c>
      <c r="G42" s="218">
        <v>0</v>
      </c>
      <c r="H42" s="218">
        <v>0</v>
      </c>
      <c r="I42" s="218">
        <v>0</v>
      </c>
      <c r="J42" s="218">
        <v>0</v>
      </c>
      <c r="K42" s="218">
        <v>0</v>
      </c>
      <c r="L42" s="218">
        <v>0</v>
      </c>
      <c r="M42" s="218">
        <v>0</v>
      </c>
      <c r="N42" s="218">
        <v>0</v>
      </c>
      <c r="O42" s="218">
        <v>0</v>
      </c>
      <c r="P42" s="218">
        <v>0</v>
      </c>
      <c r="Q42" s="218">
        <v>0</v>
      </c>
      <c r="R42" s="218">
        <v>0</v>
      </c>
      <c r="S42" s="218">
        <v>0</v>
      </c>
      <c r="T42" s="218">
        <v>0</v>
      </c>
      <c r="U42" s="218">
        <v>0</v>
      </c>
      <c r="V42" s="218">
        <v>0</v>
      </c>
      <c r="W42" s="218">
        <v>0</v>
      </c>
      <c r="X42" s="218">
        <v>0</v>
      </c>
      <c r="Y42" s="218">
        <v>0</v>
      </c>
      <c r="Z42" s="218">
        <v>0</v>
      </c>
      <c r="AA42" s="218">
        <v>0</v>
      </c>
      <c r="AB42" s="218">
        <v>0</v>
      </c>
      <c r="AC42" s="218">
        <v>0</v>
      </c>
      <c r="AD42" s="218">
        <v>0</v>
      </c>
      <c r="AE42" s="218">
        <v>0</v>
      </c>
      <c r="AF42" s="218">
        <v>0</v>
      </c>
      <c r="AG42" s="218">
        <v>0</v>
      </c>
      <c r="AH42" s="218">
        <v>0</v>
      </c>
      <c r="AI42" s="218">
        <v>0</v>
      </c>
      <c r="AJ42" s="218">
        <v>0</v>
      </c>
      <c r="AK42" s="218">
        <v>0</v>
      </c>
      <c r="AL42" s="218">
        <v>0</v>
      </c>
      <c r="AM42" s="218">
        <v>0</v>
      </c>
      <c r="AN42" s="218">
        <v>0</v>
      </c>
      <c r="AO42" s="218">
        <v>0</v>
      </c>
      <c r="AP42" s="218">
        <v>0</v>
      </c>
      <c r="AQ42" s="218">
        <v>0</v>
      </c>
      <c r="AR42" s="218">
        <v>0</v>
      </c>
      <c r="AS42" s="218">
        <v>0</v>
      </c>
      <c r="AT42" s="218">
        <v>0</v>
      </c>
      <c r="AU42" s="218">
        <v>0</v>
      </c>
      <c r="AV42" s="218">
        <v>0</v>
      </c>
      <c r="AW42" s="218">
        <v>0</v>
      </c>
      <c r="AX42" s="218">
        <v>0</v>
      </c>
      <c r="AY42" s="218">
        <v>0</v>
      </c>
      <c r="AZ42" s="218">
        <v>48</v>
      </c>
      <c r="BA42" s="218">
        <v>25</v>
      </c>
      <c r="BB42" s="218">
        <v>23</v>
      </c>
      <c r="BC42" s="218">
        <v>24</v>
      </c>
      <c r="BD42" s="218">
        <v>21</v>
      </c>
      <c r="BE42" s="218">
        <v>20</v>
      </c>
      <c r="BF42" s="218">
        <v>19</v>
      </c>
      <c r="BG42" s="218">
        <v>18</v>
      </c>
      <c r="BH42" s="218">
        <v>14</v>
      </c>
      <c r="BI42" s="218">
        <v>15</v>
      </c>
      <c r="BJ42" s="218">
        <v>15</v>
      </c>
      <c r="BK42" s="218">
        <v>13</v>
      </c>
      <c r="BL42" s="218">
        <v>21</v>
      </c>
      <c r="BM42" s="218">
        <v>30</v>
      </c>
      <c r="BN42" s="218">
        <v>22</v>
      </c>
      <c r="BO42" s="218">
        <v>19</v>
      </c>
      <c r="BP42" s="218">
        <v>18</v>
      </c>
      <c r="BQ42" s="218">
        <v>15</v>
      </c>
      <c r="BR42" s="218">
        <v>11</v>
      </c>
      <c r="BS42" s="218">
        <v>9</v>
      </c>
      <c r="BT42" s="218">
        <v>8</v>
      </c>
      <c r="BU42" s="218">
        <v>6</v>
      </c>
      <c r="BV42" s="218">
        <v>3</v>
      </c>
      <c r="BW42" s="218">
        <v>0</v>
      </c>
      <c r="BX42" s="218">
        <v>0</v>
      </c>
      <c r="BY42" s="218">
        <v>0</v>
      </c>
      <c r="BZ42" s="218">
        <v>0</v>
      </c>
      <c r="CA42" s="218">
        <v>0</v>
      </c>
      <c r="CB42" s="218">
        <v>0</v>
      </c>
      <c r="CC42" s="218">
        <v>0</v>
      </c>
      <c r="CD42" s="218">
        <v>0</v>
      </c>
      <c r="CE42" s="218">
        <v>0</v>
      </c>
      <c r="CF42" s="218">
        <v>0</v>
      </c>
      <c r="CG42" s="220">
        <v>0</v>
      </c>
    </row>
    <row r="43" spans="2:85" x14ac:dyDescent="0.35">
      <c r="B43" s="221" t="s">
        <v>452</v>
      </c>
      <c r="D43" s="218">
        <v>0</v>
      </c>
      <c r="E43" s="218">
        <v>0</v>
      </c>
      <c r="F43" s="218">
        <v>0</v>
      </c>
      <c r="G43" s="218">
        <v>0</v>
      </c>
      <c r="H43" s="218">
        <v>0</v>
      </c>
      <c r="I43" s="218">
        <v>0</v>
      </c>
      <c r="J43" s="218">
        <v>0</v>
      </c>
      <c r="K43" s="218">
        <v>0</v>
      </c>
      <c r="L43" s="218">
        <v>0</v>
      </c>
      <c r="M43" s="218">
        <v>0</v>
      </c>
      <c r="N43" s="218">
        <v>0</v>
      </c>
      <c r="O43" s="218">
        <v>0</v>
      </c>
      <c r="P43" s="218">
        <v>0</v>
      </c>
      <c r="Q43" s="218">
        <v>0</v>
      </c>
      <c r="R43" s="218">
        <v>0</v>
      </c>
      <c r="S43" s="218">
        <v>0</v>
      </c>
      <c r="T43" s="218">
        <v>0</v>
      </c>
      <c r="U43" s="218">
        <v>0</v>
      </c>
      <c r="V43" s="218">
        <v>0</v>
      </c>
      <c r="W43" s="218">
        <v>0</v>
      </c>
      <c r="X43" s="218">
        <v>0</v>
      </c>
      <c r="Y43" s="218">
        <v>0</v>
      </c>
      <c r="Z43" s="218">
        <v>0</v>
      </c>
      <c r="AA43" s="218">
        <v>0</v>
      </c>
      <c r="AB43" s="218">
        <v>0</v>
      </c>
      <c r="AC43" s="218">
        <v>0</v>
      </c>
      <c r="AD43" s="218">
        <v>0</v>
      </c>
      <c r="AE43" s="218">
        <v>0</v>
      </c>
      <c r="AF43" s="218">
        <v>0</v>
      </c>
      <c r="AG43" s="218">
        <v>0</v>
      </c>
      <c r="AH43" s="218">
        <v>0</v>
      </c>
      <c r="AI43" s="218">
        <v>0</v>
      </c>
      <c r="AJ43" s="218">
        <v>0</v>
      </c>
      <c r="AK43" s="218">
        <v>0</v>
      </c>
      <c r="AL43" s="218">
        <v>0</v>
      </c>
      <c r="AM43" s="218">
        <v>0</v>
      </c>
      <c r="AN43" s="218">
        <v>0</v>
      </c>
      <c r="AO43" s="218">
        <v>0</v>
      </c>
      <c r="AP43" s="218">
        <v>0</v>
      </c>
      <c r="AQ43" s="218">
        <v>0</v>
      </c>
      <c r="AR43" s="218">
        <v>0</v>
      </c>
      <c r="AS43" s="218">
        <v>0</v>
      </c>
      <c r="AT43" s="218">
        <v>0</v>
      </c>
      <c r="AU43" s="218">
        <v>0</v>
      </c>
      <c r="AV43" s="218">
        <v>0</v>
      </c>
      <c r="AW43" s="218">
        <v>0</v>
      </c>
      <c r="AX43" s="218">
        <v>0</v>
      </c>
      <c r="AY43" s="218">
        <v>0</v>
      </c>
      <c r="AZ43" s="218">
        <v>1389</v>
      </c>
      <c r="BA43" s="218">
        <v>962</v>
      </c>
      <c r="BB43" s="218">
        <v>846</v>
      </c>
      <c r="BC43" s="218">
        <v>888</v>
      </c>
      <c r="BD43" s="218">
        <v>764</v>
      </c>
      <c r="BE43" s="218">
        <v>666</v>
      </c>
      <c r="BF43" s="218">
        <v>646</v>
      </c>
      <c r="BG43" s="218">
        <v>631</v>
      </c>
      <c r="BH43" s="218">
        <v>588</v>
      </c>
      <c r="BI43" s="218">
        <v>632</v>
      </c>
      <c r="BJ43" s="218">
        <v>691</v>
      </c>
      <c r="BK43" s="218">
        <v>609</v>
      </c>
      <c r="BL43" s="218">
        <v>695</v>
      </c>
      <c r="BM43" s="218">
        <v>1072</v>
      </c>
      <c r="BN43" s="218">
        <v>1069</v>
      </c>
      <c r="BO43" s="218">
        <v>1208</v>
      </c>
      <c r="BP43" s="218">
        <v>1242</v>
      </c>
      <c r="BQ43" s="218">
        <v>1045</v>
      </c>
      <c r="BR43" s="218">
        <v>710</v>
      </c>
      <c r="BS43" s="218">
        <v>522</v>
      </c>
      <c r="BT43" s="218">
        <v>424</v>
      </c>
      <c r="BU43" s="218">
        <v>333</v>
      </c>
      <c r="BV43" s="218">
        <v>274</v>
      </c>
      <c r="BW43" s="218">
        <v>138</v>
      </c>
      <c r="BX43" s="218">
        <v>97</v>
      </c>
      <c r="BY43" s="218">
        <v>66</v>
      </c>
      <c r="BZ43" s="218">
        <v>42</v>
      </c>
      <c r="CA43" s="218">
        <v>28</v>
      </c>
      <c r="CB43" s="218">
        <v>15</v>
      </c>
      <c r="CC43" s="218">
        <v>0</v>
      </c>
      <c r="CD43" s="218">
        <v>0</v>
      </c>
      <c r="CE43" s="218">
        <v>0</v>
      </c>
      <c r="CF43" s="218">
        <v>0</v>
      </c>
      <c r="CG43" s="220">
        <v>0</v>
      </c>
    </row>
    <row r="44" spans="2:85" x14ac:dyDescent="0.35">
      <c r="B44" s="221" t="s">
        <v>453</v>
      </c>
      <c r="D44" s="222">
        <v>0</v>
      </c>
      <c r="E44" s="222">
        <v>0</v>
      </c>
      <c r="F44" s="222">
        <v>0</v>
      </c>
      <c r="G44" s="222">
        <v>0</v>
      </c>
      <c r="H44" s="222">
        <v>0</v>
      </c>
      <c r="I44" s="222">
        <v>0</v>
      </c>
      <c r="J44" s="222">
        <v>0</v>
      </c>
      <c r="K44" s="222">
        <v>0</v>
      </c>
      <c r="L44" s="222">
        <v>0</v>
      </c>
      <c r="M44" s="222">
        <v>0</v>
      </c>
      <c r="N44" s="222">
        <v>0</v>
      </c>
      <c r="O44" s="222">
        <v>0</v>
      </c>
      <c r="P44" s="222">
        <v>0</v>
      </c>
      <c r="Q44" s="222">
        <v>0</v>
      </c>
      <c r="R44" s="222">
        <v>0</v>
      </c>
      <c r="S44" s="222">
        <v>0</v>
      </c>
      <c r="T44" s="222">
        <v>0</v>
      </c>
      <c r="U44" s="222">
        <v>0</v>
      </c>
      <c r="V44" s="222">
        <v>0</v>
      </c>
      <c r="W44" s="222">
        <v>0</v>
      </c>
      <c r="X44" s="222">
        <v>0</v>
      </c>
      <c r="Y44" s="222">
        <v>0</v>
      </c>
      <c r="Z44" s="222">
        <v>0</v>
      </c>
      <c r="AA44" s="222">
        <v>0</v>
      </c>
      <c r="AB44" s="222">
        <v>0</v>
      </c>
      <c r="AC44" s="222">
        <v>0</v>
      </c>
      <c r="AD44" s="222">
        <v>0</v>
      </c>
      <c r="AE44" s="222">
        <v>0</v>
      </c>
      <c r="AF44" s="222">
        <v>0</v>
      </c>
      <c r="AG44" s="222">
        <v>0</v>
      </c>
      <c r="AH44" s="222">
        <v>0</v>
      </c>
      <c r="AI44" s="222">
        <v>0</v>
      </c>
      <c r="AJ44" s="222">
        <v>0</v>
      </c>
      <c r="AK44" s="222">
        <v>0</v>
      </c>
      <c r="AL44" s="222">
        <v>0</v>
      </c>
      <c r="AM44" s="222">
        <v>0</v>
      </c>
      <c r="AN44" s="222">
        <v>0</v>
      </c>
      <c r="AO44" s="222">
        <v>0</v>
      </c>
      <c r="AP44" s="222">
        <v>0</v>
      </c>
      <c r="AQ44" s="222">
        <v>0</v>
      </c>
      <c r="AR44" s="222">
        <v>0</v>
      </c>
      <c r="AS44" s="222">
        <v>0</v>
      </c>
      <c r="AT44" s="222">
        <v>0</v>
      </c>
      <c r="AU44" s="222">
        <v>0</v>
      </c>
      <c r="AV44" s="222">
        <v>0</v>
      </c>
      <c r="AW44" s="222">
        <v>0</v>
      </c>
      <c r="AX44" s="222">
        <v>0</v>
      </c>
      <c r="AY44" s="222">
        <v>0</v>
      </c>
      <c r="AZ44" s="222">
        <v>187</v>
      </c>
      <c r="BA44" s="222">
        <v>96</v>
      </c>
      <c r="BB44" s="222">
        <v>79</v>
      </c>
      <c r="BC44" s="222">
        <v>87</v>
      </c>
      <c r="BD44" s="222">
        <v>69</v>
      </c>
      <c r="BE44" s="222">
        <v>67</v>
      </c>
      <c r="BF44" s="222">
        <v>65</v>
      </c>
      <c r="BG44" s="222">
        <v>64</v>
      </c>
      <c r="BH44" s="222">
        <v>59</v>
      </c>
      <c r="BI44" s="222">
        <v>58</v>
      </c>
      <c r="BJ44" s="222">
        <v>64</v>
      </c>
      <c r="BK44" s="222">
        <v>54</v>
      </c>
      <c r="BL44" s="222">
        <v>66</v>
      </c>
      <c r="BM44" s="222">
        <v>114</v>
      </c>
      <c r="BN44" s="218">
        <v>91</v>
      </c>
      <c r="BO44" s="218">
        <v>77</v>
      </c>
      <c r="BP44" s="218">
        <v>69</v>
      </c>
      <c r="BQ44" s="218">
        <v>68</v>
      </c>
      <c r="BR44" s="218">
        <v>53</v>
      </c>
      <c r="BS44" s="218">
        <v>35</v>
      </c>
      <c r="BT44" s="218">
        <v>41</v>
      </c>
      <c r="BU44" s="218">
        <v>36</v>
      </c>
      <c r="BV44" s="218">
        <v>19</v>
      </c>
      <c r="BW44" s="218">
        <v>8</v>
      </c>
      <c r="BX44" s="218">
        <v>24</v>
      </c>
      <c r="BY44" s="218">
        <v>13</v>
      </c>
      <c r="BZ44" s="218">
        <v>9</v>
      </c>
      <c r="CA44" s="218">
        <v>8</v>
      </c>
      <c r="CB44" s="218">
        <v>9</v>
      </c>
      <c r="CC44" s="218">
        <v>9</v>
      </c>
      <c r="CD44" s="218">
        <v>9</v>
      </c>
      <c r="CE44" s="218">
        <v>9</v>
      </c>
      <c r="CF44" s="218">
        <v>9</v>
      </c>
      <c r="CG44" s="220">
        <v>10</v>
      </c>
    </row>
    <row r="45" spans="2:85" ht="26.25" customHeight="1" x14ac:dyDescent="0.35">
      <c r="B45" s="208" t="s">
        <v>387</v>
      </c>
      <c r="D45" s="218">
        <v>0</v>
      </c>
      <c r="E45" s="218">
        <v>0</v>
      </c>
      <c r="F45" s="218">
        <v>0</v>
      </c>
      <c r="G45" s="218">
        <v>0</v>
      </c>
      <c r="H45" s="218">
        <v>0</v>
      </c>
      <c r="I45" s="218">
        <v>0</v>
      </c>
      <c r="J45" s="218">
        <v>0</v>
      </c>
      <c r="K45" s="218">
        <v>0</v>
      </c>
      <c r="L45" s="218">
        <v>0</v>
      </c>
      <c r="M45" s="218">
        <v>0</v>
      </c>
      <c r="N45" s="218">
        <v>0</v>
      </c>
      <c r="O45" s="218">
        <v>0</v>
      </c>
      <c r="P45" s="218">
        <v>0</v>
      </c>
      <c r="Q45" s="218">
        <v>0</v>
      </c>
      <c r="R45" s="218">
        <v>0</v>
      </c>
      <c r="S45" s="218">
        <v>0</v>
      </c>
      <c r="T45" s="218">
        <v>0</v>
      </c>
      <c r="U45" s="218">
        <v>0</v>
      </c>
      <c r="V45" s="218">
        <v>0</v>
      </c>
      <c r="W45" s="218">
        <v>0</v>
      </c>
      <c r="X45" s="218">
        <v>0</v>
      </c>
      <c r="Y45" s="218">
        <v>0</v>
      </c>
      <c r="Z45" s="218">
        <v>0</v>
      </c>
      <c r="AA45" s="218">
        <v>0</v>
      </c>
      <c r="AB45" s="218">
        <v>0</v>
      </c>
      <c r="AC45" s="218">
        <v>0</v>
      </c>
      <c r="AD45" s="218">
        <v>0</v>
      </c>
      <c r="AE45" s="218">
        <v>0</v>
      </c>
      <c r="AF45" s="218">
        <v>0</v>
      </c>
      <c r="AG45" s="218">
        <v>0</v>
      </c>
      <c r="AH45" s="218">
        <v>0</v>
      </c>
      <c r="AI45" s="218">
        <v>0</v>
      </c>
      <c r="AJ45" s="218">
        <v>0</v>
      </c>
      <c r="AK45" s="218">
        <v>0</v>
      </c>
      <c r="AL45" s="218">
        <v>0</v>
      </c>
      <c r="AM45" s="218">
        <v>0</v>
      </c>
      <c r="AN45" s="218">
        <v>0</v>
      </c>
      <c r="AO45" s="218">
        <v>0</v>
      </c>
      <c r="AP45" s="218">
        <v>0</v>
      </c>
      <c r="AQ45" s="218">
        <v>0</v>
      </c>
      <c r="AR45" s="218">
        <v>0</v>
      </c>
      <c r="AS45" s="218">
        <v>0</v>
      </c>
      <c r="AT45" s="218">
        <v>0</v>
      </c>
      <c r="AU45" s="218">
        <v>11</v>
      </c>
      <c r="AV45" s="218">
        <v>13</v>
      </c>
      <c r="AW45" s="218">
        <v>12</v>
      </c>
      <c r="AX45" s="218">
        <v>11</v>
      </c>
      <c r="AY45" s="218">
        <v>13</v>
      </c>
      <c r="AZ45" s="218">
        <v>12</v>
      </c>
      <c r="BA45" s="218">
        <v>11</v>
      </c>
      <c r="BB45" s="218">
        <v>13</v>
      </c>
      <c r="BC45" s="218">
        <v>13</v>
      </c>
      <c r="BD45" s="218">
        <v>15</v>
      </c>
      <c r="BE45" s="218">
        <v>17</v>
      </c>
      <c r="BF45" s="218">
        <v>17</v>
      </c>
      <c r="BG45" s="218">
        <v>25</v>
      </c>
      <c r="BH45" s="218">
        <v>29</v>
      </c>
      <c r="BI45" s="218">
        <v>31</v>
      </c>
      <c r="BJ45" s="218">
        <v>30</v>
      </c>
      <c r="BK45" s="218">
        <v>44</v>
      </c>
      <c r="BL45" s="218">
        <v>54</v>
      </c>
      <c r="BM45" s="218">
        <v>56</v>
      </c>
      <c r="BN45" s="218">
        <v>54</v>
      </c>
      <c r="BO45" s="218">
        <v>57</v>
      </c>
      <c r="BP45" s="218">
        <v>60</v>
      </c>
      <c r="BQ45" s="218">
        <v>58</v>
      </c>
      <c r="BR45" s="218">
        <v>59</v>
      </c>
      <c r="BS45" s="218">
        <v>62</v>
      </c>
      <c r="BT45" s="218">
        <v>61</v>
      </c>
      <c r="BU45" s="218">
        <v>59</v>
      </c>
      <c r="BV45" s="218">
        <v>58</v>
      </c>
      <c r="BW45" s="218">
        <v>55</v>
      </c>
      <c r="BX45" s="218">
        <v>49</v>
      </c>
      <c r="BY45" s="218">
        <v>45</v>
      </c>
      <c r="BZ45" s="218">
        <v>48</v>
      </c>
      <c r="CA45" s="218">
        <v>48</v>
      </c>
      <c r="CB45" s="218">
        <v>49</v>
      </c>
      <c r="CC45" s="218">
        <v>49</v>
      </c>
      <c r="CD45" s="218">
        <v>50</v>
      </c>
      <c r="CE45" s="218">
        <v>52</v>
      </c>
      <c r="CF45" s="218">
        <v>53</v>
      </c>
      <c r="CG45" s="220">
        <v>53</v>
      </c>
    </row>
    <row r="46" spans="2:85" x14ac:dyDescent="0.35">
      <c r="B46" s="208" t="s">
        <v>390</v>
      </c>
      <c r="D46" s="218">
        <v>0</v>
      </c>
      <c r="E46" s="218">
        <v>0</v>
      </c>
      <c r="F46" s="218">
        <v>0</v>
      </c>
      <c r="G46" s="218">
        <v>0</v>
      </c>
      <c r="H46" s="218">
        <v>0</v>
      </c>
      <c r="I46" s="218">
        <v>0</v>
      </c>
      <c r="J46" s="218">
        <v>0</v>
      </c>
      <c r="K46" s="218">
        <v>0</v>
      </c>
      <c r="L46" s="218">
        <v>0</v>
      </c>
      <c r="M46" s="218">
        <v>0</v>
      </c>
      <c r="N46" s="218">
        <v>0</v>
      </c>
      <c r="O46" s="218">
        <v>0</v>
      </c>
      <c r="P46" s="218">
        <v>0</v>
      </c>
      <c r="Q46" s="218">
        <v>0</v>
      </c>
      <c r="R46" s="218">
        <v>0</v>
      </c>
      <c r="S46" s="218">
        <v>0</v>
      </c>
      <c r="T46" s="218">
        <v>0</v>
      </c>
      <c r="U46" s="218">
        <v>0</v>
      </c>
      <c r="V46" s="218">
        <v>0</v>
      </c>
      <c r="W46" s="218">
        <v>0</v>
      </c>
      <c r="X46" s="218">
        <v>0</v>
      </c>
      <c r="Y46" s="218">
        <v>0</v>
      </c>
      <c r="Z46" s="218">
        <v>0</v>
      </c>
      <c r="AA46" s="218">
        <v>0</v>
      </c>
      <c r="AB46" s="218">
        <v>0</v>
      </c>
      <c r="AC46" s="218">
        <v>0</v>
      </c>
      <c r="AD46" s="218">
        <v>0</v>
      </c>
      <c r="AE46" s="218">
        <v>0</v>
      </c>
      <c r="AF46" s="218">
        <v>34</v>
      </c>
      <c r="AG46" s="218">
        <v>55</v>
      </c>
      <c r="AH46" s="218">
        <v>75</v>
      </c>
      <c r="AI46" s="218">
        <v>105</v>
      </c>
      <c r="AJ46" s="218">
        <v>147</v>
      </c>
      <c r="AK46" s="218">
        <v>177</v>
      </c>
      <c r="AL46" s="218">
        <v>214</v>
      </c>
      <c r="AM46" s="218">
        <v>263</v>
      </c>
      <c r="AN46" s="218">
        <v>314</v>
      </c>
      <c r="AO46" s="218">
        <v>367</v>
      </c>
      <c r="AP46" s="218">
        <v>422</v>
      </c>
      <c r="AQ46" s="218">
        <v>474</v>
      </c>
      <c r="AR46" s="218">
        <v>520</v>
      </c>
      <c r="AS46" s="218">
        <v>565</v>
      </c>
      <c r="AT46" s="218">
        <v>607</v>
      </c>
      <c r="AU46" s="218">
        <v>654</v>
      </c>
      <c r="AV46" s="218">
        <v>0</v>
      </c>
      <c r="AW46" s="218">
        <v>0</v>
      </c>
      <c r="AX46" s="218">
        <v>0</v>
      </c>
      <c r="AY46" s="218">
        <v>0</v>
      </c>
      <c r="AZ46" s="218">
        <v>0</v>
      </c>
      <c r="BA46" s="218">
        <v>0</v>
      </c>
      <c r="BB46" s="218">
        <v>0</v>
      </c>
      <c r="BC46" s="218">
        <v>0</v>
      </c>
      <c r="BD46" s="218">
        <v>0</v>
      </c>
      <c r="BE46" s="218">
        <v>0</v>
      </c>
      <c r="BF46" s="218">
        <v>0</v>
      </c>
      <c r="BG46" s="218">
        <v>0</v>
      </c>
      <c r="BH46" s="218">
        <v>0</v>
      </c>
      <c r="BI46" s="218">
        <v>0</v>
      </c>
      <c r="BJ46" s="218">
        <v>0</v>
      </c>
      <c r="BK46" s="218">
        <v>0</v>
      </c>
      <c r="BL46" s="218">
        <v>0</v>
      </c>
      <c r="BM46" s="218">
        <v>0</v>
      </c>
      <c r="BN46" s="218">
        <v>0</v>
      </c>
      <c r="BO46" s="218">
        <v>0</v>
      </c>
      <c r="BP46" s="218">
        <v>0</v>
      </c>
      <c r="BQ46" s="218">
        <v>0</v>
      </c>
      <c r="BR46" s="218">
        <v>0</v>
      </c>
      <c r="BS46" s="218">
        <v>0</v>
      </c>
      <c r="BT46" s="218">
        <v>0</v>
      </c>
      <c r="BU46" s="218">
        <v>0</v>
      </c>
      <c r="BV46" s="218">
        <v>0</v>
      </c>
      <c r="BW46" s="218">
        <v>0</v>
      </c>
      <c r="BX46" s="218">
        <v>0</v>
      </c>
      <c r="BY46" s="218">
        <v>0</v>
      </c>
      <c r="BZ46" s="218">
        <v>0</v>
      </c>
      <c r="CA46" s="218">
        <v>0</v>
      </c>
      <c r="CB46" s="218">
        <v>0</v>
      </c>
      <c r="CC46" s="218">
        <v>0</v>
      </c>
      <c r="CD46" s="218">
        <v>0</v>
      </c>
      <c r="CE46" s="218">
        <v>0</v>
      </c>
      <c r="CF46" s="218">
        <v>0</v>
      </c>
      <c r="CG46" s="220">
        <v>0</v>
      </c>
    </row>
    <row r="47" spans="2:85" x14ac:dyDescent="0.35">
      <c r="B47" s="208" t="s">
        <v>393</v>
      </c>
      <c r="D47" s="222">
        <v>0</v>
      </c>
      <c r="E47" s="222">
        <v>0</v>
      </c>
      <c r="F47" s="222">
        <v>0</v>
      </c>
      <c r="G47" s="222">
        <v>0</v>
      </c>
      <c r="H47" s="222">
        <v>0</v>
      </c>
      <c r="I47" s="222">
        <v>0</v>
      </c>
      <c r="J47" s="222">
        <v>0</v>
      </c>
      <c r="K47" s="222">
        <v>0</v>
      </c>
      <c r="L47" s="222">
        <v>0</v>
      </c>
      <c r="M47" s="222">
        <v>0</v>
      </c>
      <c r="N47" s="222">
        <v>0</v>
      </c>
      <c r="O47" s="222">
        <v>0</v>
      </c>
      <c r="P47" s="222">
        <v>0</v>
      </c>
      <c r="Q47" s="222">
        <v>0</v>
      </c>
      <c r="R47" s="222">
        <v>0</v>
      </c>
      <c r="S47" s="222">
        <v>0</v>
      </c>
      <c r="T47" s="222">
        <v>0</v>
      </c>
      <c r="U47" s="222">
        <v>0</v>
      </c>
      <c r="V47" s="222">
        <v>0</v>
      </c>
      <c r="W47" s="222">
        <v>0</v>
      </c>
      <c r="X47" s="222">
        <v>0</v>
      </c>
      <c r="Y47" s="222">
        <v>0</v>
      </c>
      <c r="Z47" s="222">
        <v>0</v>
      </c>
      <c r="AA47" s="222">
        <v>0</v>
      </c>
      <c r="AB47" s="222">
        <v>0</v>
      </c>
      <c r="AC47" s="222">
        <v>0</v>
      </c>
      <c r="AD47" s="222">
        <v>0</v>
      </c>
      <c r="AE47" s="222">
        <v>0</v>
      </c>
      <c r="AF47" s="222">
        <v>0</v>
      </c>
      <c r="AG47" s="222">
        <v>0</v>
      </c>
      <c r="AH47" s="222">
        <v>311</v>
      </c>
      <c r="AI47" s="222">
        <v>381</v>
      </c>
      <c r="AJ47" s="222">
        <v>438</v>
      </c>
      <c r="AK47" s="222">
        <v>469</v>
      </c>
      <c r="AL47" s="222">
        <v>508</v>
      </c>
      <c r="AM47" s="222">
        <v>537</v>
      </c>
      <c r="AN47" s="222">
        <v>517</v>
      </c>
      <c r="AO47" s="222">
        <v>576</v>
      </c>
      <c r="AP47" s="222">
        <v>607</v>
      </c>
      <c r="AQ47" s="222">
        <v>686</v>
      </c>
      <c r="AR47" s="222">
        <v>710</v>
      </c>
      <c r="AS47" s="222">
        <v>724</v>
      </c>
      <c r="AT47" s="222">
        <v>777</v>
      </c>
      <c r="AU47" s="222">
        <v>821</v>
      </c>
      <c r="AV47" s="222">
        <v>839</v>
      </c>
      <c r="AW47" s="222">
        <v>886</v>
      </c>
      <c r="AX47" s="222">
        <v>918</v>
      </c>
      <c r="AY47" s="222">
        <v>964</v>
      </c>
      <c r="AZ47" s="222">
        <v>1010</v>
      </c>
      <c r="BA47" s="222">
        <v>0</v>
      </c>
      <c r="BB47" s="222">
        <v>0</v>
      </c>
      <c r="BC47" s="222">
        <v>0</v>
      </c>
      <c r="BD47" s="222">
        <v>0</v>
      </c>
      <c r="BE47" s="222">
        <v>0</v>
      </c>
      <c r="BF47" s="222">
        <v>0</v>
      </c>
      <c r="BG47" s="222">
        <v>0</v>
      </c>
      <c r="BH47" s="222">
        <v>0</v>
      </c>
      <c r="BI47" s="222">
        <v>0</v>
      </c>
      <c r="BJ47" s="222">
        <v>0</v>
      </c>
      <c r="BK47" s="222">
        <v>0</v>
      </c>
      <c r="BL47" s="222">
        <v>0</v>
      </c>
      <c r="BM47" s="222">
        <v>0</v>
      </c>
      <c r="BN47" s="222">
        <v>0</v>
      </c>
      <c r="BO47" s="222">
        <v>0</v>
      </c>
      <c r="BP47" s="222">
        <v>0</v>
      </c>
      <c r="BQ47" s="222">
        <v>0</v>
      </c>
      <c r="BR47" s="222">
        <v>0</v>
      </c>
      <c r="BS47" s="222">
        <v>0</v>
      </c>
      <c r="BT47" s="222">
        <v>0</v>
      </c>
      <c r="BU47" s="222">
        <v>0</v>
      </c>
      <c r="BV47" s="222">
        <v>0</v>
      </c>
      <c r="BW47" s="222">
        <v>0</v>
      </c>
      <c r="BX47" s="197">
        <v>0</v>
      </c>
      <c r="BY47" s="197">
        <v>0</v>
      </c>
      <c r="BZ47" s="197">
        <v>0</v>
      </c>
      <c r="CA47" s="197">
        <v>0</v>
      </c>
      <c r="CB47" s="197">
        <v>0</v>
      </c>
      <c r="CC47" s="197">
        <v>0</v>
      </c>
      <c r="CD47" s="197">
        <v>0</v>
      </c>
      <c r="CE47" s="197">
        <v>0</v>
      </c>
      <c r="CF47" s="197">
        <v>0</v>
      </c>
      <c r="CG47" s="223">
        <v>0</v>
      </c>
    </row>
    <row r="48" spans="2:85" x14ac:dyDescent="0.35">
      <c r="B48" s="208" t="s">
        <v>396</v>
      </c>
      <c r="D48" s="222">
        <v>0</v>
      </c>
      <c r="E48" s="222">
        <v>0</v>
      </c>
      <c r="F48" s="222">
        <v>0</v>
      </c>
      <c r="G48" s="222">
        <v>0</v>
      </c>
      <c r="H48" s="222">
        <v>0</v>
      </c>
      <c r="I48" s="222">
        <v>0</v>
      </c>
      <c r="J48" s="222">
        <v>0</v>
      </c>
      <c r="K48" s="222">
        <v>0</v>
      </c>
      <c r="L48" s="222">
        <v>0</v>
      </c>
      <c r="M48" s="222">
        <v>0</v>
      </c>
      <c r="N48" s="222">
        <v>0</v>
      </c>
      <c r="O48" s="222">
        <v>0</v>
      </c>
      <c r="P48" s="222">
        <v>0</v>
      </c>
      <c r="Q48" s="222">
        <v>0</v>
      </c>
      <c r="R48" s="222">
        <v>0</v>
      </c>
      <c r="S48" s="222">
        <v>0</v>
      </c>
      <c r="T48" s="222">
        <v>0</v>
      </c>
      <c r="U48" s="222">
        <v>0</v>
      </c>
      <c r="V48" s="222">
        <v>0</v>
      </c>
      <c r="W48" s="222">
        <v>0</v>
      </c>
      <c r="X48" s="222">
        <v>0</v>
      </c>
      <c r="Y48" s="222">
        <v>0</v>
      </c>
      <c r="Z48" s="222">
        <v>0</v>
      </c>
      <c r="AA48" s="222">
        <v>0</v>
      </c>
      <c r="AB48" s="222">
        <v>0</v>
      </c>
      <c r="AC48" s="222">
        <v>0</v>
      </c>
      <c r="AD48" s="222">
        <v>0</v>
      </c>
      <c r="AE48" s="222">
        <v>0</v>
      </c>
      <c r="AF48" s="222">
        <v>0</v>
      </c>
      <c r="AG48" s="222">
        <v>0</v>
      </c>
      <c r="AH48" s="222">
        <v>0</v>
      </c>
      <c r="AI48" s="222">
        <v>0</v>
      </c>
      <c r="AJ48" s="222">
        <v>0</v>
      </c>
      <c r="AK48" s="222">
        <v>0</v>
      </c>
      <c r="AL48" s="222">
        <v>0</v>
      </c>
      <c r="AM48" s="222">
        <v>0</v>
      </c>
      <c r="AN48" s="222">
        <v>0</v>
      </c>
      <c r="AO48" s="222">
        <v>0</v>
      </c>
      <c r="AP48" s="222">
        <v>0</v>
      </c>
      <c r="AQ48" s="222">
        <v>0</v>
      </c>
      <c r="AR48" s="222">
        <v>0</v>
      </c>
      <c r="AS48" s="222">
        <v>0</v>
      </c>
      <c r="AT48" s="222">
        <v>0</v>
      </c>
      <c r="AU48" s="222">
        <v>0</v>
      </c>
      <c r="AV48" s="222">
        <v>0</v>
      </c>
      <c r="AW48" s="222">
        <v>0</v>
      </c>
      <c r="AX48" s="222">
        <v>0</v>
      </c>
      <c r="AY48" s="222">
        <v>0</v>
      </c>
      <c r="AZ48" s="222">
        <v>0</v>
      </c>
      <c r="BA48" s="222">
        <v>0</v>
      </c>
      <c r="BB48" s="222">
        <v>0</v>
      </c>
      <c r="BC48" s="222">
        <v>0</v>
      </c>
      <c r="BD48" s="222">
        <v>3156</v>
      </c>
      <c r="BE48" s="222">
        <v>3859</v>
      </c>
      <c r="BF48" s="222">
        <v>3790</v>
      </c>
      <c r="BG48" s="222">
        <v>3839</v>
      </c>
      <c r="BH48" s="222">
        <v>3892</v>
      </c>
      <c r="BI48" s="222">
        <v>3965</v>
      </c>
      <c r="BJ48" s="222">
        <v>3982</v>
      </c>
      <c r="BK48" s="222">
        <v>3993</v>
      </c>
      <c r="BL48" s="222">
        <v>4079</v>
      </c>
      <c r="BM48" s="222">
        <v>4206</v>
      </c>
      <c r="BN48" s="222">
        <v>4236</v>
      </c>
      <c r="BO48" s="222">
        <v>4277</v>
      </c>
      <c r="BP48" s="222">
        <v>4316</v>
      </c>
      <c r="BQ48" s="222">
        <v>4414</v>
      </c>
      <c r="BR48" s="222">
        <v>4493</v>
      </c>
      <c r="BS48" s="222">
        <v>4360</v>
      </c>
      <c r="BT48" s="222">
        <v>4516</v>
      </c>
      <c r="BU48" s="222">
        <v>4551</v>
      </c>
      <c r="BV48" s="222">
        <v>4665</v>
      </c>
      <c r="BW48" s="222">
        <v>4779</v>
      </c>
      <c r="BX48" s="197">
        <v>0</v>
      </c>
      <c r="BY48" s="197">
        <v>0</v>
      </c>
      <c r="BZ48" s="197">
        <v>0</v>
      </c>
      <c r="CA48" s="197">
        <v>0</v>
      </c>
      <c r="CB48" s="197">
        <v>0</v>
      </c>
      <c r="CC48" s="197">
        <v>0</v>
      </c>
      <c r="CD48" s="197">
        <v>0</v>
      </c>
      <c r="CE48" s="197">
        <v>0</v>
      </c>
      <c r="CF48" s="197">
        <v>0</v>
      </c>
      <c r="CG48" s="223">
        <v>0</v>
      </c>
    </row>
    <row r="49" spans="1:85" x14ac:dyDescent="0.35">
      <c r="B49" s="208" t="s">
        <v>33</v>
      </c>
      <c r="D49" s="218">
        <v>0</v>
      </c>
      <c r="E49" s="218">
        <v>0</v>
      </c>
      <c r="F49" s="218">
        <v>0</v>
      </c>
      <c r="G49" s="218">
        <v>0</v>
      </c>
      <c r="H49" s="218">
        <v>0</v>
      </c>
      <c r="I49" s="218">
        <v>0</v>
      </c>
      <c r="J49" s="218">
        <v>0</v>
      </c>
      <c r="K49" s="218">
        <v>0</v>
      </c>
      <c r="L49" s="218">
        <v>0</v>
      </c>
      <c r="M49" s="218">
        <v>0</v>
      </c>
      <c r="N49" s="218">
        <v>0</v>
      </c>
      <c r="O49" s="218">
        <v>0</v>
      </c>
      <c r="P49" s="218">
        <v>0</v>
      </c>
      <c r="Q49" s="218">
        <v>0</v>
      </c>
      <c r="R49" s="218">
        <v>0</v>
      </c>
      <c r="S49" s="218">
        <v>0</v>
      </c>
      <c r="T49" s="218">
        <v>0</v>
      </c>
      <c r="U49" s="218">
        <v>0</v>
      </c>
      <c r="V49" s="218">
        <v>0</v>
      </c>
      <c r="W49" s="218">
        <v>0</v>
      </c>
      <c r="X49" s="218">
        <v>0</v>
      </c>
      <c r="Y49" s="218">
        <v>0</v>
      </c>
      <c r="Z49" s="218">
        <v>0</v>
      </c>
      <c r="AA49" s="218">
        <v>0</v>
      </c>
      <c r="AB49" s="218">
        <v>0</v>
      </c>
      <c r="AC49" s="218">
        <v>0</v>
      </c>
      <c r="AD49" s="218">
        <v>0</v>
      </c>
      <c r="AE49" s="218">
        <v>0</v>
      </c>
      <c r="AF49" s="218">
        <v>0</v>
      </c>
      <c r="AG49" s="218">
        <v>0</v>
      </c>
      <c r="AH49" s="218">
        <v>0</v>
      </c>
      <c r="AI49" s="218">
        <v>0</v>
      </c>
      <c r="AJ49" s="218">
        <v>0</v>
      </c>
      <c r="AK49" s="218">
        <v>0</v>
      </c>
      <c r="AL49" s="218">
        <v>0</v>
      </c>
      <c r="AM49" s="218">
        <v>0</v>
      </c>
      <c r="AN49" s="218">
        <v>0</v>
      </c>
      <c r="AO49" s="218">
        <v>0</v>
      </c>
      <c r="AP49" s="218">
        <v>0</v>
      </c>
      <c r="AQ49" s="218">
        <v>0</v>
      </c>
      <c r="AR49" s="218">
        <v>0</v>
      </c>
      <c r="AS49" s="218">
        <v>0</v>
      </c>
      <c r="AT49" s="218">
        <v>0</v>
      </c>
      <c r="AU49" s="218">
        <v>0</v>
      </c>
      <c r="AV49" s="218">
        <v>0</v>
      </c>
      <c r="AW49" s="218">
        <v>0</v>
      </c>
      <c r="AX49" s="218">
        <v>0</v>
      </c>
      <c r="AY49" s="218">
        <v>0</v>
      </c>
      <c r="AZ49" s="218">
        <v>0</v>
      </c>
      <c r="BA49" s="218">
        <v>0</v>
      </c>
      <c r="BB49" s="218">
        <v>0</v>
      </c>
      <c r="BC49" s="218">
        <v>0</v>
      </c>
      <c r="BD49" s="218">
        <v>0</v>
      </c>
      <c r="BE49" s="218">
        <v>0</v>
      </c>
      <c r="BF49" s="218">
        <v>0</v>
      </c>
      <c r="BG49" s="218">
        <v>1979</v>
      </c>
      <c r="BH49" s="218">
        <v>2594</v>
      </c>
      <c r="BI49" s="218">
        <v>2700</v>
      </c>
      <c r="BJ49" s="218">
        <v>2729</v>
      </c>
      <c r="BK49" s="218">
        <v>2732</v>
      </c>
      <c r="BL49" s="218">
        <v>2724</v>
      </c>
      <c r="BM49" s="218">
        <v>2736</v>
      </c>
      <c r="BN49" s="218">
        <v>2718</v>
      </c>
      <c r="BO49" s="218">
        <v>2649</v>
      </c>
      <c r="BP49" s="218">
        <v>2505</v>
      </c>
      <c r="BQ49" s="218">
        <v>2380</v>
      </c>
      <c r="BR49" s="218">
        <v>2228</v>
      </c>
      <c r="BS49" s="218">
        <v>2098</v>
      </c>
      <c r="BT49" s="218">
        <v>1903</v>
      </c>
      <c r="BU49" s="218">
        <v>1792</v>
      </c>
      <c r="BV49" s="218">
        <v>1654</v>
      </c>
      <c r="BW49" s="218">
        <v>1563</v>
      </c>
      <c r="BX49" s="218">
        <v>1480</v>
      </c>
      <c r="BY49" s="218">
        <v>1410</v>
      </c>
      <c r="BZ49" s="218">
        <v>1374</v>
      </c>
      <c r="CA49" s="218">
        <v>1348</v>
      </c>
      <c r="CB49" s="218">
        <v>1427</v>
      </c>
      <c r="CC49" s="218">
        <v>1395</v>
      </c>
      <c r="CD49" s="218">
        <v>1339</v>
      </c>
      <c r="CE49" s="218">
        <v>1276</v>
      </c>
      <c r="CF49" s="218">
        <v>1248</v>
      </c>
      <c r="CG49" s="220">
        <v>1252</v>
      </c>
    </row>
    <row r="50" spans="1:85" ht="25.5" customHeight="1" x14ac:dyDescent="0.35">
      <c r="B50" s="10" t="s">
        <v>397</v>
      </c>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f>ROUND('Disability benefits'!BQ61,0)</f>
        <v>13</v>
      </c>
      <c r="BR50" s="218">
        <f>ROUND('Disability benefits'!BR61,0)</f>
        <v>200</v>
      </c>
      <c r="BS50" s="218">
        <f>ROUND('Disability benefits'!BS61,0)</f>
        <v>594</v>
      </c>
      <c r="BT50" s="218">
        <f>ROUND('Disability benefits'!BT61,0)</f>
        <v>1056</v>
      </c>
      <c r="BU50" s="218">
        <f>ROUND('Disability benefits'!BU61,0)</f>
        <v>1558</v>
      </c>
      <c r="BV50" s="218">
        <f>ROUND('Disability benefits'!BV61,0)</f>
        <v>1919</v>
      </c>
      <c r="BW50" s="218">
        <f>ROUND('Disability benefits'!BW61,0)</f>
        <v>2080</v>
      </c>
      <c r="BX50" s="218">
        <f>ROUND('Disability benefits'!BX61,0)</f>
        <v>2356</v>
      </c>
      <c r="BY50" s="218">
        <f>ROUND('Disability benefits'!BY61,0)</f>
        <v>2552</v>
      </c>
      <c r="BZ50" s="218">
        <f>ROUND('Disability benefits'!BZ61,0)</f>
        <v>2858</v>
      </c>
      <c r="CA50" s="218">
        <f>ROUND('Disability benefits'!CA61,0)</f>
        <v>3186</v>
      </c>
      <c r="CB50" s="218">
        <f>ROUND('Disability benefits'!CB61,0)</f>
        <v>3558</v>
      </c>
      <c r="CC50" s="218">
        <f>ROUND('Disability benefits'!CC61,0)</f>
        <v>3904</v>
      </c>
      <c r="CD50" s="218">
        <f>ROUND('Disability benefits'!CD61,0)</f>
        <v>4205</v>
      </c>
      <c r="CE50" s="218">
        <f>ROUND('Disability benefits'!CE61,0)</f>
        <v>4483</v>
      </c>
      <c r="CF50" s="218">
        <f>ROUND('Disability benefits'!CF61,0)</f>
        <v>4781</v>
      </c>
      <c r="CG50" s="220">
        <f>ROUND('Disability benefits'!CG61,0)</f>
        <v>5111</v>
      </c>
    </row>
    <row r="51" spans="1:85" x14ac:dyDescent="0.35">
      <c r="B51" s="221" t="s">
        <v>447</v>
      </c>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8">
        <v>13</v>
      </c>
      <c r="BR51" s="218">
        <v>198</v>
      </c>
      <c r="BS51" s="218">
        <v>588</v>
      </c>
      <c r="BT51" s="218">
        <v>1045</v>
      </c>
      <c r="BU51" s="218">
        <v>1541</v>
      </c>
      <c r="BV51" s="218">
        <v>1898</v>
      </c>
      <c r="BW51" s="218">
        <v>2057</v>
      </c>
      <c r="BX51" s="218">
        <v>2330</v>
      </c>
      <c r="BY51" s="218">
        <v>2524</v>
      </c>
      <c r="BZ51" s="218">
        <v>2826</v>
      </c>
      <c r="CA51" s="218">
        <v>3151</v>
      </c>
      <c r="CB51" s="218">
        <v>3519</v>
      </c>
      <c r="CC51" s="218">
        <v>3861</v>
      </c>
      <c r="CD51" s="218">
        <v>4159</v>
      </c>
      <c r="CE51" s="218">
        <v>4434</v>
      </c>
      <c r="CF51" s="218">
        <v>4728</v>
      </c>
      <c r="CG51" s="220">
        <v>5055</v>
      </c>
    </row>
    <row r="52" spans="1:85" x14ac:dyDescent="0.35">
      <c r="B52" s="221" t="s">
        <v>448</v>
      </c>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v>0</v>
      </c>
      <c r="BR52" s="218">
        <v>2</v>
      </c>
      <c r="BS52" s="218">
        <v>6</v>
      </c>
      <c r="BT52" s="218">
        <v>12</v>
      </c>
      <c r="BU52" s="218">
        <v>17</v>
      </c>
      <c r="BV52" s="218">
        <v>21</v>
      </c>
      <c r="BW52" s="218">
        <v>23</v>
      </c>
      <c r="BX52" s="218">
        <v>26</v>
      </c>
      <c r="BY52" s="218">
        <v>28</v>
      </c>
      <c r="BZ52" s="218">
        <v>31</v>
      </c>
      <c r="CA52" s="218">
        <v>35</v>
      </c>
      <c r="CB52" s="218">
        <v>39</v>
      </c>
      <c r="CC52" s="218">
        <v>43</v>
      </c>
      <c r="CD52" s="218">
        <v>46</v>
      </c>
      <c r="CE52" s="218">
        <v>49</v>
      </c>
      <c r="CF52" s="218">
        <v>52</v>
      </c>
      <c r="CG52" s="220">
        <v>56</v>
      </c>
    </row>
    <row r="53" spans="1:85" x14ac:dyDescent="0.35">
      <c r="B53" s="208" t="s">
        <v>401</v>
      </c>
      <c r="D53" s="222">
        <v>0</v>
      </c>
      <c r="E53" s="222">
        <v>0</v>
      </c>
      <c r="F53" s="222">
        <v>0</v>
      </c>
      <c r="G53" s="222">
        <v>0</v>
      </c>
      <c r="H53" s="222">
        <v>0</v>
      </c>
      <c r="I53" s="222">
        <v>0</v>
      </c>
      <c r="J53" s="222">
        <v>0</v>
      </c>
      <c r="K53" s="222">
        <v>0</v>
      </c>
      <c r="L53" s="222">
        <v>0</v>
      </c>
      <c r="M53" s="222">
        <v>0</v>
      </c>
      <c r="N53" s="222">
        <v>0</v>
      </c>
      <c r="O53" s="222">
        <v>0</v>
      </c>
      <c r="P53" s="222">
        <v>0</v>
      </c>
      <c r="Q53" s="222">
        <v>0</v>
      </c>
      <c r="R53" s="222">
        <v>0</v>
      </c>
      <c r="S53" s="222">
        <v>0</v>
      </c>
      <c r="T53" s="222">
        <v>0</v>
      </c>
      <c r="U53" s="222">
        <v>0</v>
      </c>
      <c r="V53" s="222">
        <v>0</v>
      </c>
      <c r="W53" s="222">
        <v>0</v>
      </c>
      <c r="X53" s="222">
        <v>0</v>
      </c>
      <c r="Y53" s="222">
        <v>0</v>
      </c>
      <c r="Z53" s="222">
        <v>0</v>
      </c>
      <c r="AA53" s="222">
        <v>0</v>
      </c>
      <c r="AB53" s="222">
        <v>0</v>
      </c>
      <c r="AC53" s="222">
        <v>0</v>
      </c>
      <c r="AD53" s="222">
        <v>0</v>
      </c>
      <c r="AE53" s="222">
        <v>0</v>
      </c>
      <c r="AF53" s="222">
        <v>103</v>
      </c>
      <c r="AG53" s="222">
        <v>107</v>
      </c>
      <c r="AH53" s="222">
        <v>116</v>
      </c>
      <c r="AI53" s="222">
        <v>153</v>
      </c>
      <c r="AJ53" s="222">
        <v>178</v>
      </c>
      <c r="AK53" s="222">
        <v>186</v>
      </c>
      <c r="AL53" s="222">
        <v>196</v>
      </c>
      <c r="AM53" s="222">
        <v>209</v>
      </c>
      <c r="AN53" s="222">
        <v>236</v>
      </c>
      <c r="AO53" s="222">
        <v>254</v>
      </c>
      <c r="AP53" s="222">
        <v>257</v>
      </c>
      <c r="AQ53" s="222">
        <v>258</v>
      </c>
      <c r="AR53" s="222">
        <v>267</v>
      </c>
      <c r="AS53" s="222">
        <v>277</v>
      </c>
      <c r="AT53" s="222">
        <v>286</v>
      </c>
      <c r="AU53" s="222">
        <v>296</v>
      </c>
      <c r="AV53" s="222">
        <v>307</v>
      </c>
      <c r="AW53" s="222">
        <v>321</v>
      </c>
      <c r="AX53" s="222">
        <v>337</v>
      </c>
      <c r="AY53" s="222">
        <v>358</v>
      </c>
      <c r="AZ53" s="222">
        <v>364</v>
      </c>
      <c r="BA53" s="222">
        <v>376</v>
      </c>
      <c r="BB53" s="222">
        <v>378</v>
      </c>
      <c r="BC53" s="222">
        <v>377</v>
      </c>
      <c r="BD53" s="222">
        <v>376</v>
      </c>
      <c r="BE53" s="222">
        <v>367</v>
      </c>
      <c r="BF53" s="222">
        <v>331</v>
      </c>
      <c r="BG53" s="222">
        <v>315</v>
      </c>
      <c r="BH53" s="222">
        <v>301</v>
      </c>
      <c r="BI53" s="222">
        <v>288</v>
      </c>
      <c r="BJ53" s="222">
        <v>275</v>
      </c>
      <c r="BK53" s="222">
        <v>263</v>
      </c>
      <c r="BL53" s="222">
        <v>251</v>
      </c>
      <c r="BM53" s="222">
        <v>240</v>
      </c>
      <c r="BN53" s="222">
        <v>230</v>
      </c>
      <c r="BO53" s="222">
        <v>220</v>
      </c>
      <c r="BP53" s="222">
        <v>211</v>
      </c>
      <c r="BQ53" s="222">
        <v>198</v>
      </c>
      <c r="BR53" s="222">
        <v>163</v>
      </c>
      <c r="BS53" s="222">
        <v>113</v>
      </c>
      <c r="BT53" s="222">
        <v>58</v>
      </c>
      <c r="BU53" s="222">
        <v>33</v>
      </c>
      <c r="BV53" s="222">
        <v>27</v>
      </c>
      <c r="BW53" s="222">
        <v>18</v>
      </c>
      <c r="BX53" s="197">
        <v>15</v>
      </c>
      <c r="BY53" s="197">
        <v>13</v>
      </c>
      <c r="BZ53" s="197">
        <v>12</v>
      </c>
      <c r="CA53" s="197">
        <v>10</v>
      </c>
      <c r="CB53" s="197">
        <v>9</v>
      </c>
      <c r="CC53" s="197">
        <v>8</v>
      </c>
      <c r="CD53" s="197">
        <v>6</v>
      </c>
      <c r="CE53" s="197">
        <v>5</v>
      </c>
      <c r="CF53" s="197">
        <v>4</v>
      </c>
      <c r="CG53" s="223">
        <v>3</v>
      </c>
    </row>
    <row r="54" spans="1:85" x14ac:dyDescent="0.35">
      <c r="B54" s="208" t="s">
        <v>456</v>
      </c>
      <c r="D54" s="218">
        <v>0</v>
      </c>
      <c r="E54" s="218">
        <v>0</v>
      </c>
      <c r="F54" s="218">
        <v>0</v>
      </c>
      <c r="G54" s="218">
        <v>0</v>
      </c>
      <c r="H54" s="218">
        <v>0</v>
      </c>
      <c r="I54" s="218">
        <v>0</v>
      </c>
      <c r="J54" s="218">
        <v>0</v>
      </c>
      <c r="K54" s="218">
        <v>4621</v>
      </c>
      <c r="L54" s="218">
        <v>4729</v>
      </c>
      <c r="M54" s="218">
        <v>4832</v>
      </c>
      <c r="N54" s="218">
        <v>5412</v>
      </c>
      <c r="O54" s="218">
        <v>5541</v>
      </c>
      <c r="P54" s="218">
        <v>5661</v>
      </c>
      <c r="Q54" s="218">
        <v>5778</v>
      </c>
      <c r="R54" s="218">
        <v>5919</v>
      </c>
      <c r="S54" s="218">
        <v>5965</v>
      </c>
      <c r="T54" s="218">
        <v>6142</v>
      </c>
      <c r="U54" s="218">
        <v>6340</v>
      </c>
      <c r="V54" s="218">
        <v>6523</v>
      </c>
      <c r="W54" s="218">
        <v>6751</v>
      </c>
      <c r="X54" s="218">
        <v>6955</v>
      </c>
      <c r="Y54" s="218">
        <v>7151</v>
      </c>
      <c r="Z54" s="218">
        <v>7344</v>
      </c>
      <c r="AA54" s="218">
        <v>7495</v>
      </c>
      <c r="AB54" s="218">
        <v>7648</v>
      </c>
      <c r="AC54" s="218">
        <v>7803</v>
      </c>
      <c r="AD54" s="218">
        <v>7951</v>
      </c>
      <c r="AE54" s="218">
        <v>8128</v>
      </c>
      <c r="AF54" s="218">
        <v>8315</v>
      </c>
      <c r="AG54" s="218">
        <v>8436</v>
      </c>
      <c r="AH54" s="218">
        <v>8579</v>
      </c>
      <c r="AI54" s="218">
        <v>8727</v>
      </c>
      <c r="AJ54" s="218">
        <v>8895</v>
      </c>
      <c r="AK54" s="218">
        <v>9074</v>
      </c>
      <c r="AL54" s="218">
        <v>9164</v>
      </c>
      <c r="AM54" s="218">
        <v>9261</v>
      </c>
      <c r="AN54" s="218">
        <v>9298</v>
      </c>
      <c r="AO54" s="218">
        <v>9495</v>
      </c>
      <c r="AP54" s="218">
        <v>9627</v>
      </c>
      <c r="AQ54" s="218">
        <v>9700</v>
      </c>
      <c r="AR54" s="218">
        <v>9755</v>
      </c>
      <c r="AS54" s="218">
        <v>9755</v>
      </c>
      <c r="AT54" s="218">
        <v>9930</v>
      </c>
      <c r="AU54" s="218">
        <v>9990</v>
      </c>
      <c r="AV54" s="218">
        <v>10056</v>
      </c>
      <c r="AW54" s="218">
        <v>10061</v>
      </c>
      <c r="AX54" s="218">
        <v>10097</v>
      </c>
      <c r="AY54" s="218">
        <v>10384</v>
      </c>
      <c r="AZ54" s="218">
        <v>10536</v>
      </c>
      <c r="BA54" s="218">
        <v>10680</v>
      </c>
      <c r="BB54" s="218">
        <v>10782</v>
      </c>
      <c r="BC54" s="218">
        <v>10936</v>
      </c>
      <c r="BD54" s="218">
        <v>11004</v>
      </c>
      <c r="BE54" s="218">
        <v>11095</v>
      </c>
      <c r="BF54" s="218">
        <v>11195</v>
      </c>
      <c r="BG54" s="218">
        <v>11320</v>
      </c>
      <c r="BH54" s="218">
        <v>11477</v>
      </c>
      <c r="BI54" s="218">
        <v>11585</v>
      </c>
      <c r="BJ54" s="218">
        <v>11715</v>
      </c>
      <c r="BK54" s="218">
        <v>11938</v>
      </c>
      <c r="BL54" s="218">
        <v>12160</v>
      </c>
      <c r="BM54" s="218">
        <v>12410</v>
      </c>
      <c r="BN54" s="218">
        <v>12566</v>
      </c>
      <c r="BO54" s="218">
        <v>12667</v>
      </c>
      <c r="BP54" s="218">
        <v>12810</v>
      </c>
      <c r="BQ54" s="218">
        <v>12888</v>
      </c>
      <c r="BR54" s="218">
        <v>12958</v>
      </c>
      <c r="BS54" s="218">
        <v>12957</v>
      </c>
      <c r="BT54" s="218">
        <v>12930</v>
      </c>
      <c r="BU54" s="218">
        <v>12838</v>
      </c>
      <c r="BV54" s="218">
        <v>12724</v>
      </c>
      <c r="BW54" s="218">
        <v>12556</v>
      </c>
      <c r="BX54" s="218">
        <v>12379</v>
      </c>
      <c r="BY54" s="218">
        <v>12457</v>
      </c>
      <c r="BZ54" s="218">
        <v>12597</v>
      </c>
      <c r="CA54" s="218">
        <v>12754</v>
      </c>
      <c r="CB54" s="218">
        <v>12980</v>
      </c>
      <c r="CC54" s="218">
        <v>13217</v>
      </c>
      <c r="CD54" s="218">
        <v>13251</v>
      </c>
      <c r="CE54" s="218">
        <v>13123</v>
      </c>
      <c r="CF54" s="218">
        <v>13229</v>
      </c>
      <c r="CG54" s="220">
        <v>13506</v>
      </c>
    </row>
    <row r="55" spans="1:85" ht="27" customHeight="1" x14ac:dyDescent="0.35">
      <c r="B55" s="208" t="s">
        <v>406</v>
      </c>
      <c r="D55" s="222">
        <v>0</v>
      </c>
      <c r="E55" s="222">
        <v>0</v>
      </c>
      <c r="F55" s="222">
        <v>0</v>
      </c>
      <c r="G55" s="222">
        <v>0</v>
      </c>
      <c r="H55" s="222">
        <v>0</v>
      </c>
      <c r="I55" s="222">
        <v>0</v>
      </c>
      <c r="J55" s="222">
        <v>0</v>
      </c>
      <c r="K55" s="222">
        <v>0</v>
      </c>
      <c r="L55" s="222">
        <v>0</v>
      </c>
      <c r="M55" s="222">
        <v>0</v>
      </c>
      <c r="N55" s="222">
        <v>0</v>
      </c>
      <c r="O55" s="222">
        <v>0</v>
      </c>
      <c r="P55" s="222">
        <v>0</v>
      </c>
      <c r="Q55" s="222">
        <v>0</v>
      </c>
      <c r="R55" s="222">
        <v>0</v>
      </c>
      <c r="S55" s="222">
        <v>0</v>
      </c>
      <c r="T55" s="222">
        <v>0</v>
      </c>
      <c r="U55" s="222">
        <v>0</v>
      </c>
      <c r="V55" s="222">
        <v>0</v>
      </c>
      <c r="W55" s="222">
        <v>0</v>
      </c>
      <c r="X55" s="222">
        <v>0</v>
      </c>
      <c r="Y55" s="222">
        <v>0</v>
      </c>
      <c r="Z55" s="222">
        <v>0</v>
      </c>
      <c r="AA55" s="222">
        <v>0</v>
      </c>
      <c r="AB55" s="222">
        <v>0</v>
      </c>
      <c r="AC55" s="222">
        <v>0</v>
      </c>
      <c r="AD55" s="222">
        <v>0</v>
      </c>
      <c r="AE55" s="222">
        <v>0</v>
      </c>
      <c r="AF55" s="222">
        <v>0</v>
      </c>
      <c r="AG55" s="222">
        <v>0</v>
      </c>
      <c r="AH55" s="222">
        <v>0</v>
      </c>
      <c r="AI55" s="222">
        <v>0</v>
      </c>
      <c r="AJ55" s="222">
        <v>0</v>
      </c>
      <c r="AK55" s="222">
        <v>0</v>
      </c>
      <c r="AL55" s="222">
        <v>0</v>
      </c>
      <c r="AM55" s="222">
        <v>0</v>
      </c>
      <c r="AN55" s="222">
        <v>0</v>
      </c>
      <c r="AO55" s="222">
        <v>0</v>
      </c>
      <c r="AP55" s="222">
        <v>0</v>
      </c>
      <c r="AQ55" s="222">
        <v>0</v>
      </c>
      <c r="AR55" s="222">
        <v>0</v>
      </c>
      <c r="AS55" s="222">
        <v>0</v>
      </c>
      <c r="AT55" s="222">
        <v>0</v>
      </c>
      <c r="AU55" s="222">
        <v>0</v>
      </c>
      <c r="AV55" s="222">
        <v>0</v>
      </c>
      <c r="AW55" s="222">
        <v>0</v>
      </c>
      <c r="AX55" s="222">
        <v>0</v>
      </c>
      <c r="AY55" s="222">
        <v>0</v>
      </c>
      <c r="AZ55" s="222">
        <v>0</v>
      </c>
      <c r="BA55" s="222">
        <v>0</v>
      </c>
      <c r="BB55" s="222">
        <v>0</v>
      </c>
      <c r="BC55" s="222">
        <v>0</v>
      </c>
      <c r="BD55" s="222">
        <v>80</v>
      </c>
      <c r="BE55" s="222">
        <v>82</v>
      </c>
      <c r="BF55" s="222">
        <v>86</v>
      </c>
      <c r="BG55" s="222">
        <v>104</v>
      </c>
      <c r="BH55" s="222">
        <v>137</v>
      </c>
      <c r="BI55" s="222">
        <v>154</v>
      </c>
      <c r="BJ55" s="222">
        <v>154</v>
      </c>
      <c r="BK55" s="222">
        <v>193</v>
      </c>
      <c r="BL55" s="222">
        <v>245</v>
      </c>
      <c r="BM55" s="222">
        <v>250</v>
      </c>
      <c r="BN55" s="222">
        <v>269</v>
      </c>
      <c r="BO55" s="222">
        <v>266</v>
      </c>
      <c r="BP55" s="222">
        <v>275</v>
      </c>
      <c r="BQ55" s="222">
        <v>271</v>
      </c>
      <c r="BR55" s="222">
        <v>264</v>
      </c>
      <c r="BS55" s="222">
        <v>264</v>
      </c>
      <c r="BT55" s="222">
        <v>270</v>
      </c>
      <c r="BU55" s="222">
        <v>271</v>
      </c>
      <c r="BV55" s="222">
        <v>270</v>
      </c>
      <c r="BW55" s="222">
        <v>263</v>
      </c>
      <c r="BX55" s="197">
        <v>251</v>
      </c>
      <c r="BY55" s="197">
        <v>256</v>
      </c>
      <c r="BZ55" s="197">
        <v>251</v>
      </c>
      <c r="CA55" s="197">
        <v>249</v>
      </c>
      <c r="CB55" s="197">
        <v>253</v>
      </c>
      <c r="CC55" s="197">
        <v>255</v>
      </c>
      <c r="CD55" s="197">
        <v>257</v>
      </c>
      <c r="CE55" s="197">
        <v>258</v>
      </c>
      <c r="CF55" s="197">
        <v>260</v>
      </c>
      <c r="CG55" s="223">
        <v>261</v>
      </c>
    </row>
    <row r="56" spans="1:85" x14ac:dyDescent="0.35">
      <c r="B56" s="208" t="s">
        <v>410</v>
      </c>
      <c r="D56" s="218">
        <v>0</v>
      </c>
      <c r="E56" s="218">
        <v>0</v>
      </c>
      <c r="F56" s="218">
        <v>0</v>
      </c>
      <c r="G56" s="218">
        <v>0</v>
      </c>
      <c r="H56" s="218">
        <v>0</v>
      </c>
      <c r="I56" s="218">
        <v>0</v>
      </c>
      <c r="J56" s="218">
        <v>0</v>
      </c>
      <c r="K56" s="218">
        <v>0</v>
      </c>
      <c r="L56" s="218">
        <v>0</v>
      </c>
      <c r="M56" s="218">
        <v>0</v>
      </c>
      <c r="N56" s="218">
        <v>0</v>
      </c>
      <c r="O56" s="218">
        <v>0</v>
      </c>
      <c r="P56" s="218">
        <v>0</v>
      </c>
      <c r="Q56" s="218">
        <v>0</v>
      </c>
      <c r="R56" s="218">
        <v>0</v>
      </c>
      <c r="S56" s="218">
        <v>0</v>
      </c>
      <c r="T56" s="218">
        <v>0</v>
      </c>
      <c r="U56" s="218">
        <v>0</v>
      </c>
      <c r="V56" s="218">
        <v>0</v>
      </c>
      <c r="W56" s="218">
        <v>0</v>
      </c>
      <c r="X56" s="218">
        <v>0</v>
      </c>
      <c r="Y56" s="218">
        <v>0</v>
      </c>
      <c r="Z56" s="218">
        <v>0</v>
      </c>
      <c r="AA56" s="218">
        <v>0</v>
      </c>
      <c r="AB56" s="218">
        <v>0</v>
      </c>
      <c r="AC56" s="218">
        <v>0</v>
      </c>
      <c r="AD56" s="218">
        <v>0</v>
      </c>
      <c r="AE56" s="218">
        <v>0</v>
      </c>
      <c r="AF56" s="218">
        <v>572</v>
      </c>
      <c r="AG56" s="218">
        <v>552</v>
      </c>
      <c r="AH56" s="218">
        <v>503</v>
      </c>
      <c r="AI56" s="218">
        <v>461</v>
      </c>
      <c r="AJ56" s="218">
        <v>823</v>
      </c>
      <c r="AK56" s="218">
        <v>901</v>
      </c>
      <c r="AL56" s="218">
        <v>978</v>
      </c>
      <c r="AM56" s="218">
        <v>925</v>
      </c>
      <c r="AN56" s="218">
        <v>913</v>
      </c>
      <c r="AO56" s="218">
        <v>886</v>
      </c>
      <c r="AP56" s="218">
        <v>924</v>
      </c>
      <c r="AQ56" s="218">
        <v>716</v>
      </c>
      <c r="AR56" s="218">
        <v>546</v>
      </c>
      <c r="AS56" s="218">
        <v>319</v>
      </c>
      <c r="AT56" s="218">
        <v>328</v>
      </c>
      <c r="AU56" s="218">
        <v>603</v>
      </c>
      <c r="AV56" s="218">
        <v>660</v>
      </c>
      <c r="AW56" s="218">
        <v>609</v>
      </c>
      <c r="AX56" s="218">
        <v>487</v>
      </c>
      <c r="AY56" s="218">
        <v>395</v>
      </c>
      <c r="AZ56" s="218">
        <v>0</v>
      </c>
      <c r="BA56" s="218">
        <v>0</v>
      </c>
      <c r="BB56" s="218">
        <v>0</v>
      </c>
      <c r="BC56" s="218">
        <v>0</v>
      </c>
      <c r="BD56" s="218">
        <v>0</v>
      </c>
      <c r="BE56" s="218">
        <v>0</v>
      </c>
      <c r="BF56" s="218">
        <v>0</v>
      </c>
      <c r="BG56" s="218">
        <v>0</v>
      </c>
      <c r="BH56" s="218">
        <v>0</v>
      </c>
      <c r="BI56" s="218">
        <v>0</v>
      </c>
      <c r="BJ56" s="218">
        <v>0</v>
      </c>
      <c r="BK56" s="218">
        <v>0</v>
      </c>
      <c r="BL56" s="218">
        <v>0</v>
      </c>
      <c r="BM56" s="218">
        <v>0</v>
      </c>
      <c r="BN56" s="218">
        <v>0</v>
      </c>
      <c r="BO56" s="218">
        <v>0</v>
      </c>
      <c r="BP56" s="218">
        <v>0</v>
      </c>
      <c r="BQ56" s="218">
        <v>0</v>
      </c>
      <c r="BR56" s="218">
        <v>0</v>
      </c>
      <c r="BS56" s="218">
        <v>0</v>
      </c>
      <c r="BT56" s="218">
        <v>0</v>
      </c>
      <c r="BU56" s="218">
        <v>0</v>
      </c>
      <c r="BV56" s="218">
        <v>0</v>
      </c>
      <c r="BW56" s="218">
        <v>0</v>
      </c>
      <c r="BX56" s="218">
        <v>0</v>
      </c>
      <c r="BY56" s="218">
        <v>0</v>
      </c>
      <c r="BZ56" s="218">
        <v>0</v>
      </c>
      <c r="CA56" s="218">
        <v>0</v>
      </c>
      <c r="CB56" s="218">
        <v>0</v>
      </c>
      <c r="CC56" s="218">
        <v>0</v>
      </c>
      <c r="CD56" s="218">
        <v>0</v>
      </c>
      <c r="CE56" s="218">
        <v>0</v>
      </c>
      <c r="CF56" s="218">
        <v>0</v>
      </c>
      <c r="CG56" s="220">
        <v>0</v>
      </c>
    </row>
    <row r="57" spans="1:85" s="10" customFormat="1" x14ac:dyDescent="0.35">
      <c r="B57" s="10" t="s">
        <v>411</v>
      </c>
      <c r="BQ57" s="224">
        <v>2</v>
      </c>
      <c r="BR57" s="224">
        <v>13</v>
      </c>
      <c r="BS57" s="224">
        <v>130</v>
      </c>
      <c r="BT57" s="224">
        <v>373</v>
      </c>
      <c r="BU57" s="224">
        <v>627</v>
      </c>
      <c r="BV57" s="224">
        <v>1282</v>
      </c>
      <c r="BW57" s="224">
        <v>2130</v>
      </c>
      <c r="BX57" s="224">
        <v>4000</v>
      </c>
      <c r="BY57" s="224">
        <v>4094</v>
      </c>
      <c r="BZ57" s="224">
        <v>4268</v>
      </c>
      <c r="CA57" s="224">
        <v>4750</v>
      </c>
      <c r="CB57" s="224">
        <v>5475</v>
      </c>
      <c r="CC57" s="224">
        <v>6367</v>
      </c>
      <c r="CD57" s="224">
        <v>6631</v>
      </c>
      <c r="CE57" s="224">
        <v>6658</v>
      </c>
      <c r="CF57" s="224">
        <v>6692</v>
      </c>
      <c r="CG57" s="225">
        <v>6778</v>
      </c>
    </row>
    <row r="58" spans="1:85" s="167" customFormat="1" x14ac:dyDescent="0.35">
      <c r="B58" s="167" t="s">
        <v>412</v>
      </c>
      <c r="BQ58" s="10">
        <v>0</v>
      </c>
      <c r="BR58" s="10">
        <v>0</v>
      </c>
      <c r="BS58" s="10">
        <v>42</v>
      </c>
      <c r="BT58" s="10">
        <v>142</v>
      </c>
      <c r="BU58" s="10">
        <v>288</v>
      </c>
      <c r="BV58" s="10">
        <v>706</v>
      </c>
      <c r="BW58" s="224">
        <v>1282</v>
      </c>
      <c r="BX58" s="224">
        <v>2216</v>
      </c>
      <c r="BY58" s="224">
        <v>2682</v>
      </c>
      <c r="BZ58" s="224">
        <v>3134</v>
      </c>
      <c r="CA58" s="224">
        <v>3574</v>
      </c>
      <c r="CB58" s="224">
        <v>3974</v>
      </c>
      <c r="CC58" s="224">
        <v>4833</v>
      </c>
      <c r="CD58" s="224">
        <v>5082</v>
      </c>
      <c r="CE58" s="224">
        <v>5120</v>
      </c>
      <c r="CF58" s="224">
        <v>5192</v>
      </c>
      <c r="CG58" s="225">
        <v>5260</v>
      </c>
    </row>
    <row r="59" spans="1:85" s="167" customFormat="1" x14ac:dyDescent="0.35">
      <c r="B59" s="167" t="s">
        <v>413</v>
      </c>
      <c r="BQ59" s="10">
        <v>2</v>
      </c>
      <c r="BR59" s="10">
        <v>13</v>
      </c>
      <c r="BS59" s="10">
        <v>88</v>
      </c>
      <c r="BT59" s="10">
        <v>230</v>
      </c>
      <c r="BU59" s="10">
        <v>339</v>
      </c>
      <c r="BV59" s="10">
        <v>576</v>
      </c>
      <c r="BW59" s="224">
        <v>849</v>
      </c>
      <c r="BX59" s="224">
        <v>1785</v>
      </c>
      <c r="BY59" s="224">
        <v>1411</v>
      </c>
      <c r="BZ59" s="224">
        <v>1134</v>
      </c>
      <c r="CA59" s="224">
        <v>1176</v>
      </c>
      <c r="CB59" s="224">
        <v>1502</v>
      </c>
      <c r="CC59" s="224">
        <v>1533</v>
      </c>
      <c r="CD59" s="224">
        <v>1549</v>
      </c>
      <c r="CE59" s="224">
        <v>1538</v>
      </c>
      <c r="CF59" s="224">
        <v>1500</v>
      </c>
      <c r="CG59" s="225">
        <v>1519</v>
      </c>
    </row>
    <row r="60" spans="1:85" x14ac:dyDescent="0.35">
      <c r="B60" s="208" t="s">
        <v>414</v>
      </c>
      <c r="D60" s="222">
        <v>0</v>
      </c>
      <c r="E60" s="222">
        <v>0</v>
      </c>
      <c r="F60" s="222">
        <v>0</v>
      </c>
      <c r="G60" s="222">
        <v>0</v>
      </c>
      <c r="H60" s="222">
        <v>0</v>
      </c>
      <c r="I60" s="222">
        <v>0</v>
      </c>
      <c r="J60" s="222">
        <v>0</v>
      </c>
      <c r="K60" s="222">
        <v>0</v>
      </c>
      <c r="L60" s="222">
        <v>0</v>
      </c>
      <c r="M60" s="222">
        <v>0</v>
      </c>
      <c r="N60" s="222">
        <v>0</v>
      </c>
      <c r="O60" s="222">
        <v>0</v>
      </c>
      <c r="P60" s="222">
        <v>0</v>
      </c>
      <c r="Q60" s="222">
        <v>0</v>
      </c>
      <c r="R60" s="222">
        <v>0</v>
      </c>
      <c r="S60" s="222">
        <v>0</v>
      </c>
      <c r="T60" s="222">
        <v>0</v>
      </c>
      <c r="U60" s="222">
        <v>0</v>
      </c>
      <c r="V60" s="222">
        <v>0</v>
      </c>
      <c r="W60" s="222">
        <v>0</v>
      </c>
      <c r="X60" s="222">
        <v>0</v>
      </c>
      <c r="Y60" s="222">
        <v>0</v>
      </c>
      <c r="Z60" s="222">
        <v>0</v>
      </c>
      <c r="AA60" s="222">
        <v>0</v>
      </c>
      <c r="AB60" s="222">
        <v>0</v>
      </c>
      <c r="AC60" s="222">
        <v>0</v>
      </c>
      <c r="AD60" s="222">
        <v>0</v>
      </c>
      <c r="AE60" s="222">
        <v>0</v>
      </c>
      <c r="AF60" s="222">
        <v>0</v>
      </c>
      <c r="AG60" s="222">
        <v>0</v>
      </c>
      <c r="AH60" s="222">
        <v>0</v>
      </c>
      <c r="AI60" s="222">
        <v>0</v>
      </c>
      <c r="AJ60" s="222">
        <v>0</v>
      </c>
      <c r="AK60" s="222">
        <v>0</v>
      </c>
      <c r="AL60" s="222">
        <v>0</v>
      </c>
      <c r="AM60" s="222">
        <v>0</v>
      </c>
      <c r="AN60" s="222">
        <v>0</v>
      </c>
      <c r="AO60" s="222">
        <v>0</v>
      </c>
      <c r="AP60" s="222">
        <v>0</v>
      </c>
      <c r="AQ60" s="222">
        <v>0</v>
      </c>
      <c r="AR60" s="222">
        <v>0</v>
      </c>
      <c r="AS60" s="222">
        <v>0</v>
      </c>
      <c r="AT60" s="222">
        <v>0</v>
      </c>
      <c r="AU60" s="222">
        <v>0</v>
      </c>
      <c r="AV60" s="222">
        <v>0</v>
      </c>
      <c r="AW60" s="222">
        <v>0</v>
      </c>
      <c r="AX60" s="222">
        <v>0</v>
      </c>
      <c r="AY60" s="222">
        <v>0</v>
      </c>
      <c r="AZ60" s="222">
        <v>0</v>
      </c>
      <c r="BA60" s="222">
        <v>0</v>
      </c>
      <c r="BB60" s="222">
        <v>0</v>
      </c>
      <c r="BC60" s="222">
        <v>0</v>
      </c>
      <c r="BD60" s="222">
        <v>0</v>
      </c>
      <c r="BE60" s="222">
        <v>0</v>
      </c>
      <c r="BF60" s="222">
        <v>0</v>
      </c>
      <c r="BG60" s="222">
        <v>0</v>
      </c>
      <c r="BH60" s="222">
        <v>0</v>
      </c>
      <c r="BI60" s="222">
        <v>0</v>
      </c>
      <c r="BJ60" s="222">
        <v>0</v>
      </c>
      <c r="BK60" s="222">
        <v>0</v>
      </c>
      <c r="BL60" s="222">
        <v>0</v>
      </c>
      <c r="BM60" s="222">
        <v>0</v>
      </c>
      <c r="BN60" s="222">
        <v>0</v>
      </c>
      <c r="BO60" s="222">
        <v>0</v>
      </c>
      <c r="BP60" s="222">
        <v>0</v>
      </c>
      <c r="BQ60" s="222">
        <v>0</v>
      </c>
      <c r="BR60" s="222">
        <v>0</v>
      </c>
      <c r="BS60" s="222">
        <v>0</v>
      </c>
      <c r="BT60" s="222">
        <v>0</v>
      </c>
      <c r="BU60" s="222">
        <v>0</v>
      </c>
      <c r="BV60" s="222">
        <v>0</v>
      </c>
      <c r="BW60" s="222">
        <v>0</v>
      </c>
      <c r="BX60" s="197">
        <v>0</v>
      </c>
      <c r="BY60" s="197">
        <v>0</v>
      </c>
      <c r="BZ60" s="197">
        <v>0</v>
      </c>
      <c r="CA60" s="197">
        <v>0</v>
      </c>
      <c r="CB60" s="197">
        <v>0</v>
      </c>
      <c r="CC60" s="197">
        <v>0</v>
      </c>
      <c r="CD60" s="197">
        <v>0</v>
      </c>
      <c r="CE60" s="197">
        <v>0</v>
      </c>
      <c r="CF60" s="197">
        <v>0</v>
      </c>
      <c r="CG60" s="223">
        <v>0</v>
      </c>
    </row>
    <row r="61" spans="1:85" x14ac:dyDescent="0.35">
      <c r="B61" s="208" t="s">
        <v>415</v>
      </c>
      <c r="D61" s="222">
        <v>0</v>
      </c>
      <c r="E61" s="222">
        <v>0</v>
      </c>
      <c r="F61" s="222">
        <v>0</v>
      </c>
      <c r="G61" s="222">
        <v>0</v>
      </c>
      <c r="H61" s="222">
        <v>0</v>
      </c>
      <c r="I61" s="222">
        <v>0</v>
      </c>
      <c r="J61" s="222">
        <v>0</v>
      </c>
      <c r="K61" s="222">
        <v>0</v>
      </c>
      <c r="L61" s="222">
        <v>0</v>
      </c>
      <c r="M61" s="222">
        <v>0</v>
      </c>
      <c r="N61" s="222">
        <v>0</v>
      </c>
      <c r="O61" s="222">
        <v>0</v>
      </c>
      <c r="P61" s="222">
        <v>0</v>
      </c>
      <c r="Q61" s="222">
        <v>0</v>
      </c>
      <c r="R61" s="222">
        <v>0</v>
      </c>
      <c r="S61" s="222">
        <v>0</v>
      </c>
      <c r="T61" s="222">
        <v>0</v>
      </c>
      <c r="U61" s="222">
        <v>0</v>
      </c>
      <c r="V61" s="222">
        <v>0</v>
      </c>
      <c r="W61" s="222">
        <v>0</v>
      </c>
      <c r="X61" s="222">
        <v>0</v>
      </c>
      <c r="Y61" s="222">
        <v>0</v>
      </c>
      <c r="Z61" s="222">
        <v>0</v>
      </c>
      <c r="AA61" s="222">
        <v>0</v>
      </c>
      <c r="AB61" s="222">
        <v>0</v>
      </c>
      <c r="AC61" s="222">
        <v>0</v>
      </c>
      <c r="AD61" s="222">
        <v>0</v>
      </c>
      <c r="AE61" s="222">
        <v>0</v>
      </c>
      <c r="AF61" s="222">
        <v>0</v>
      </c>
      <c r="AG61" s="222">
        <v>0</v>
      </c>
      <c r="AH61" s="222">
        <v>0</v>
      </c>
      <c r="AI61" s="222">
        <v>0</v>
      </c>
      <c r="AJ61" s="222">
        <v>0</v>
      </c>
      <c r="AK61" s="222">
        <v>0</v>
      </c>
      <c r="AL61" s="222">
        <v>0</v>
      </c>
      <c r="AM61" s="222">
        <v>0</v>
      </c>
      <c r="AN61" s="222">
        <v>0</v>
      </c>
      <c r="AO61" s="222">
        <v>0</v>
      </c>
      <c r="AP61" s="222">
        <v>0</v>
      </c>
      <c r="AQ61" s="222">
        <v>0</v>
      </c>
      <c r="AR61" s="222">
        <v>0</v>
      </c>
      <c r="AS61" s="222">
        <v>0</v>
      </c>
      <c r="AT61" s="222">
        <v>0</v>
      </c>
      <c r="AU61" s="222">
        <v>0</v>
      </c>
      <c r="AV61" s="222">
        <v>0</v>
      </c>
      <c r="AW61" s="222">
        <v>0</v>
      </c>
      <c r="AX61" s="222">
        <v>0</v>
      </c>
      <c r="AY61" s="222">
        <v>0</v>
      </c>
      <c r="AZ61" s="222">
        <v>0</v>
      </c>
      <c r="BA61" s="222">
        <v>9759</v>
      </c>
      <c r="BB61" s="222">
        <v>9953</v>
      </c>
      <c r="BC61" s="222">
        <v>10084</v>
      </c>
      <c r="BD61" s="222">
        <v>11106</v>
      </c>
      <c r="BE61" s="222">
        <v>11202</v>
      </c>
      <c r="BF61" s="222">
        <v>11358</v>
      </c>
      <c r="BG61" s="222">
        <v>11486</v>
      </c>
      <c r="BH61" s="222">
        <v>11430</v>
      </c>
      <c r="BI61" s="222">
        <v>11555</v>
      </c>
      <c r="BJ61" s="222">
        <v>11750</v>
      </c>
      <c r="BK61" s="222">
        <v>12123</v>
      </c>
      <c r="BL61" s="222">
        <v>12421</v>
      </c>
      <c r="BM61" s="222">
        <v>12681</v>
      </c>
      <c r="BN61" s="222">
        <v>12783</v>
      </c>
      <c r="BO61" s="222">
        <v>12686</v>
      </c>
      <c r="BP61" s="222">
        <v>12683</v>
      </c>
      <c r="BQ61" s="222">
        <v>12585</v>
      </c>
      <c r="BR61" s="222">
        <v>12467</v>
      </c>
      <c r="BS61" s="222">
        <v>12215</v>
      </c>
      <c r="BT61" s="222">
        <v>12025</v>
      </c>
      <c r="BU61" s="222">
        <v>11808</v>
      </c>
      <c r="BV61" s="222">
        <v>11568</v>
      </c>
      <c r="BW61" s="222">
        <v>11391</v>
      </c>
      <c r="BX61" s="197">
        <v>11142</v>
      </c>
      <c r="BY61" s="197">
        <v>11256</v>
      </c>
      <c r="BZ61" s="197">
        <v>11412</v>
      </c>
      <c r="CA61" s="197">
        <v>11626</v>
      </c>
      <c r="CB61" s="197">
        <v>1471</v>
      </c>
      <c r="CC61" s="197">
        <v>1416</v>
      </c>
      <c r="CD61" s="197">
        <v>1338</v>
      </c>
      <c r="CE61" s="197">
        <v>1226</v>
      </c>
      <c r="CF61" s="197">
        <v>1124</v>
      </c>
      <c r="CG61" s="223">
        <v>1052</v>
      </c>
    </row>
    <row r="62" spans="1:85" s="231" customFormat="1" ht="47" thickBot="1" x14ac:dyDescent="0.4">
      <c r="A62" s="226"/>
      <c r="B62" s="227" t="s">
        <v>457</v>
      </c>
      <c r="C62" s="228"/>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30"/>
    </row>
    <row r="64" spans="1:85" x14ac:dyDescent="0.35">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8"/>
      <c r="BR64" s="208"/>
      <c r="BS64" s="208"/>
      <c r="BT64" s="208"/>
      <c r="BU64" s="208"/>
      <c r="BV64" s="208"/>
      <c r="BW64" s="208"/>
    </row>
    <row r="65" spans="79:79" x14ac:dyDescent="0.35">
      <c r="CA65" s="232"/>
    </row>
    <row r="66" spans="79:79" x14ac:dyDescent="0.35">
      <c r="CA66" s="233"/>
    </row>
  </sheetData>
  <hyperlinks>
    <hyperlink ref="B1" location="Notes!A1" display="Information relating to this table can be found in the 'Notes' tab" xr:uid="{46514841-7136-427B-BD2E-D82D69F1A110}"/>
    <hyperlink ref="A1" location="Contents!A1" display="Contents page" xr:uid="{26665F6B-A13F-40E8-A9EC-B93DE10B1355}"/>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C9607-FCB4-4E1B-94AB-4F91D79D69FF}">
  <dimension ref="A1:CK156"/>
  <sheetViews>
    <sheetView zoomScale="55" zoomScaleNormal="55" workbookViewId="0">
      <pane xSplit="2" topLeftCell="C1" activePane="topRight" state="frozen"/>
      <selection activeCell="B1" sqref="A1:B1"/>
      <selection pane="topRight"/>
    </sheetView>
  </sheetViews>
  <sheetFormatPr defaultColWidth="9" defaultRowHeight="15.5" x14ac:dyDescent="0.35"/>
  <cols>
    <col min="1" max="1" width="23" style="161" bestFit="1" customWidth="1"/>
    <col min="2" max="2" width="75.54296875" style="42" customWidth="1"/>
    <col min="3" max="3" width="25.54296875" style="42" customWidth="1"/>
    <col min="4" max="31" width="12.54296875" style="57" hidden="1" customWidth="1"/>
    <col min="32" max="32" width="3" style="57" customWidth="1"/>
    <col min="33" max="33" width="24.453125" style="57" hidden="1" customWidth="1"/>
    <col min="34" max="75" width="12.54296875" style="57" customWidth="1"/>
    <col min="76" max="84" width="12.54296875" style="42" customWidth="1"/>
    <col min="85" max="85" width="11.81640625" style="42" customWidth="1"/>
    <col min="86" max="87" width="9" style="42"/>
    <col min="88" max="89" width="10.453125" style="42" bestFit="1" customWidth="1"/>
    <col min="90" max="16384" width="9" style="42"/>
  </cols>
  <sheetData>
    <row r="1" spans="1:85" s="35" customFormat="1" ht="25.5" customHeight="1" thickBot="1" x14ac:dyDescent="0.3">
      <c r="A1" s="32" t="s">
        <v>46</v>
      </c>
      <c r="B1" s="114" t="s">
        <v>208</v>
      </c>
      <c r="C1" s="115"/>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row>
    <row r="2" spans="1:85" ht="33" customHeight="1" x14ac:dyDescent="0.35">
      <c r="A2" s="36" t="s">
        <v>209</v>
      </c>
      <c r="B2" s="37" t="s">
        <v>458</v>
      </c>
      <c r="C2" s="137"/>
      <c r="D2" s="40" t="s">
        <v>274</v>
      </c>
      <c r="E2" s="40" t="s">
        <v>275</v>
      </c>
      <c r="F2" s="40" t="s">
        <v>276</v>
      </c>
      <c r="G2" s="40" t="s">
        <v>277</v>
      </c>
      <c r="H2" s="40" t="s">
        <v>278</v>
      </c>
      <c r="I2" s="40" t="s">
        <v>279</v>
      </c>
      <c r="J2" s="40" t="s">
        <v>280</v>
      </c>
      <c r="K2" s="40" t="s">
        <v>281</v>
      </c>
      <c r="L2" s="40" t="s">
        <v>282</v>
      </c>
      <c r="M2" s="40" t="s">
        <v>283</v>
      </c>
      <c r="N2" s="40" t="s">
        <v>284</v>
      </c>
      <c r="O2" s="40" t="s">
        <v>285</v>
      </c>
      <c r="P2" s="40" t="s">
        <v>286</v>
      </c>
      <c r="Q2" s="40" t="s">
        <v>287</v>
      </c>
      <c r="R2" s="40" t="s">
        <v>288</v>
      </c>
      <c r="S2" s="40" t="s">
        <v>289</v>
      </c>
      <c r="T2" s="40" t="s">
        <v>290</v>
      </c>
      <c r="U2" s="40" t="s">
        <v>291</v>
      </c>
      <c r="V2" s="40" t="s">
        <v>292</v>
      </c>
      <c r="W2" s="40" t="s">
        <v>293</v>
      </c>
      <c r="X2" s="40" t="s">
        <v>294</v>
      </c>
      <c r="Y2" s="40" t="s">
        <v>295</v>
      </c>
      <c r="Z2" s="40" t="s">
        <v>296</v>
      </c>
      <c r="AA2" s="40" t="s">
        <v>297</v>
      </c>
      <c r="AB2" s="40" t="s">
        <v>298</v>
      </c>
      <c r="AC2" s="40" t="s">
        <v>299</v>
      </c>
      <c r="AD2" s="40" t="s">
        <v>300</v>
      </c>
      <c r="AE2" s="40" t="s">
        <v>301</v>
      </c>
      <c r="AF2" s="40" t="s">
        <v>302</v>
      </c>
      <c r="AG2" s="40" t="s">
        <v>303</v>
      </c>
      <c r="AH2" s="40" t="s">
        <v>304</v>
      </c>
      <c r="AI2" s="40" t="s">
        <v>305</v>
      </c>
      <c r="AJ2" s="40" t="s">
        <v>306</v>
      </c>
      <c r="AK2" s="40" t="s">
        <v>307</v>
      </c>
      <c r="AL2" s="40" t="s">
        <v>308</v>
      </c>
      <c r="AM2" s="40" t="s">
        <v>309</v>
      </c>
      <c r="AN2" s="40" t="s">
        <v>310</v>
      </c>
      <c r="AO2" s="40" t="s">
        <v>311</v>
      </c>
      <c r="AP2" s="40" t="s">
        <v>312</v>
      </c>
      <c r="AQ2" s="40" t="s">
        <v>313</v>
      </c>
      <c r="AR2" s="40" t="s">
        <v>314</v>
      </c>
      <c r="AS2" s="40" t="s">
        <v>315</v>
      </c>
      <c r="AT2" s="40" t="s">
        <v>316</v>
      </c>
      <c r="AU2" s="40" t="s">
        <v>317</v>
      </c>
      <c r="AV2" s="40" t="s">
        <v>318</v>
      </c>
      <c r="AW2" s="40" t="s">
        <v>319</v>
      </c>
      <c r="AX2" s="40" t="s">
        <v>320</v>
      </c>
      <c r="AY2" s="40" t="s">
        <v>211</v>
      </c>
      <c r="AZ2" s="40" t="s">
        <v>212</v>
      </c>
      <c r="BA2" s="40" t="s">
        <v>213</v>
      </c>
      <c r="BB2" s="40" t="s">
        <v>214</v>
      </c>
      <c r="BC2" s="40" t="s">
        <v>215</v>
      </c>
      <c r="BD2" s="40" t="s">
        <v>216</v>
      </c>
      <c r="BE2" s="40" t="s">
        <v>217</v>
      </c>
      <c r="BF2" s="40" t="s">
        <v>218</v>
      </c>
      <c r="BG2" s="40" t="s">
        <v>219</v>
      </c>
      <c r="BH2" s="40" t="s">
        <v>220</v>
      </c>
      <c r="BI2" s="40" t="s">
        <v>221</v>
      </c>
      <c r="BJ2" s="40" t="s">
        <v>222</v>
      </c>
      <c r="BK2" s="40" t="s">
        <v>223</v>
      </c>
      <c r="BL2" s="40" t="s">
        <v>224</v>
      </c>
      <c r="BM2" s="40" t="s">
        <v>225</v>
      </c>
      <c r="BN2" s="40" t="s">
        <v>226</v>
      </c>
      <c r="BO2" s="40" t="s">
        <v>227</v>
      </c>
      <c r="BP2" s="40" t="s">
        <v>228</v>
      </c>
      <c r="BQ2" s="40" t="s">
        <v>229</v>
      </c>
      <c r="BR2" s="40" t="s">
        <v>230</v>
      </c>
      <c r="BS2" s="40" t="s">
        <v>231</v>
      </c>
      <c r="BT2" s="40" t="s">
        <v>232</v>
      </c>
      <c r="BU2" s="40" t="s">
        <v>233</v>
      </c>
      <c r="BV2" s="40" t="s">
        <v>234</v>
      </c>
      <c r="BW2" s="40" t="s">
        <v>235</v>
      </c>
      <c r="BX2" s="40" t="s">
        <v>236</v>
      </c>
      <c r="BY2" s="40" t="s">
        <v>237</v>
      </c>
      <c r="BZ2" s="40" t="s">
        <v>238</v>
      </c>
      <c r="CA2" s="40" t="s">
        <v>239</v>
      </c>
      <c r="CB2" s="40" t="s">
        <v>240</v>
      </c>
      <c r="CC2" s="40" t="s">
        <v>241</v>
      </c>
      <c r="CD2" s="40" t="s">
        <v>242</v>
      </c>
      <c r="CE2" s="40" t="s">
        <v>243</v>
      </c>
      <c r="CF2" s="40" t="s">
        <v>244</v>
      </c>
      <c r="CG2" s="41" t="s">
        <v>245</v>
      </c>
    </row>
    <row r="3" spans="1:85" s="44" customFormat="1" x14ac:dyDescent="0.35">
      <c r="A3" s="117">
        <v>2024</v>
      </c>
      <c r="B3" s="43" t="s">
        <v>351</v>
      </c>
      <c r="C3" s="138"/>
      <c r="D3" s="46" t="s">
        <v>247</v>
      </c>
      <c r="E3" s="46" t="s">
        <v>247</v>
      </c>
      <c r="F3" s="46" t="s">
        <v>247</v>
      </c>
      <c r="G3" s="46" t="s">
        <v>247</v>
      </c>
      <c r="H3" s="46" t="s">
        <v>247</v>
      </c>
      <c r="I3" s="46" t="s">
        <v>247</v>
      </c>
      <c r="J3" s="46" t="s">
        <v>247</v>
      </c>
      <c r="K3" s="46" t="s">
        <v>247</v>
      </c>
      <c r="L3" s="46" t="s">
        <v>247</v>
      </c>
      <c r="M3" s="46" t="s">
        <v>247</v>
      </c>
      <c r="N3" s="46" t="s">
        <v>247</v>
      </c>
      <c r="O3" s="46" t="s">
        <v>247</v>
      </c>
      <c r="P3" s="46" t="s">
        <v>247</v>
      </c>
      <c r="Q3" s="46" t="s">
        <v>247</v>
      </c>
      <c r="R3" s="46" t="s">
        <v>247</v>
      </c>
      <c r="S3" s="46" t="s">
        <v>247</v>
      </c>
      <c r="T3" s="46" t="s">
        <v>247</v>
      </c>
      <c r="U3" s="46" t="s">
        <v>247</v>
      </c>
      <c r="V3" s="46" t="s">
        <v>247</v>
      </c>
      <c r="W3" s="46" t="s">
        <v>247</v>
      </c>
      <c r="X3" s="46" t="s">
        <v>247</v>
      </c>
      <c r="Y3" s="46" t="s">
        <v>247</v>
      </c>
      <c r="Z3" s="46" t="s">
        <v>247</v>
      </c>
      <c r="AA3" s="46" t="s">
        <v>247</v>
      </c>
      <c r="AB3" s="46" t="s">
        <v>247</v>
      </c>
      <c r="AC3" s="46" t="s">
        <v>247</v>
      </c>
      <c r="AD3" s="46" t="s">
        <v>247</v>
      </c>
      <c r="AE3" s="46" t="s">
        <v>247</v>
      </c>
      <c r="AF3" s="46" t="s">
        <v>247</v>
      </c>
      <c r="AG3" s="46" t="s">
        <v>247</v>
      </c>
      <c r="AH3" s="46" t="s">
        <v>247</v>
      </c>
      <c r="AI3" s="46" t="s">
        <v>247</v>
      </c>
      <c r="AJ3" s="46" t="s">
        <v>247</v>
      </c>
      <c r="AK3" s="46" t="s">
        <v>247</v>
      </c>
      <c r="AL3" s="46" t="s">
        <v>247</v>
      </c>
      <c r="AM3" s="46" t="s">
        <v>247</v>
      </c>
      <c r="AN3" s="46" t="s">
        <v>247</v>
      </c>
      <c r="AO3" s="46" t="s">
        <v>247</v>
      </c>
      <c r="AP3" s="46" t="s">
        <v>247</v>
      </c>
      <c r="AQ3" s="46" t="s">
        <v>247</v>
      </c>
      <c r="AR3" s="46" t="s">
        <v>247</v>
      </c>
      <c r="AS3" s="46" t="s">
        <v>247</v>
      </c>
      <c r="AT3" s="46" t="s">
        <v>247</v>
      </c>
      <c r="AU3" s="46" t="s">
        <v>247</v>
      </c>
      <c r="AV3" s="46" t="s">
        <v>247</v>
      </c>
      <c r="AW3" s="46" t="s">
        <v>247</v>
      </c>
      <c r="AX3" s="46" t="s">
        <v>247</v>
      </c>
      <c r="AY3" s="46" t="s">
        <v>247</v>
      </c>
      <c r="AZ3" s="46" t="s">
        <v>247</v>
      </c>
      <c r="BA3" s="46" t="s">
        <v>247</v>
      </c>
      <c r="BB3" s="46" t="s">
        <v>247</v>
      </c>
      <c r="BC3" s="46" t="s">
        <v>247</v>
      </c>
      <c r="BD3" s="46" t="s">
        <v>247</v>
      </c>
      <c r="BE3" s="46" t="s">
        <v>247</v>
      </c>
      <c r="BF3" s="46" t="s">
        <v>247</v>
      </c>
      <c r="BG3" s="46" t="s">
        <v>247</v>
      </c>
      <c r="BH3" s="46" t="s">
        <v>247</v>
      </c>
      <c r="BI3" s="46" t="s">
        <v>247</v>
      </c>
      <c r="BJ3" s="46" t="s">
        <v>247</v>
      </c>
      <c r="BK3" s="46" t="s">
        <v>247</v>
      </c>
      <c r="BL3" s="46" t="s">
        <v>247</v>
      </c>
      <c r="BM3" s="46" t="s">
        <v>247</v>
      </c>
      <c r="BN3" s="46" t="s">
        <v>247</v>
      </c>
      <c r="BO3" s="46" t="s">
        <v>247</v>
      </c>
      <c r="BP3" s="46" t="s">
        <v>247</v>
      </c>
      <c r="BQ3" s="46" t="s">
        <v>247</v>
      </c>
      <c r="BR3" s="46" t="s">
        <v>247</v>
      </c>
      <c r="BS3" s="46" t="s">
        <v>247</v>
      </c>
      <c r="BT3" s="46" t="s">
        <v>247</v>
      </c>
      <c r="BU3" s="46" t="s">
        <v>247</v>
      </c>
      <c r="BV3" s="46" t="s">
        <v>247</v>
      </c>
      <c r="BW3" s="46" t="s">
        <v>247</v>
      </c>
      <c r="BX3" s="46" t="s">
        <v>247</v>
      </c>
      <c r="BY3" s="46" t="s">
        <v>247</v>
      </c>
      <c r="BZ3" s="46" t="s">
        <v>247</v>
      </c>
      <c r="CA3" s="46" t="s">
        <v>247</v>
      </c>
      <c r="CB3" s="46" t="s">
        <v>248</v>
      </c>
      <c r="CC3" s="46" t="s">
        <v>248</v>
      </c>
      <c r="CD3" s="46" t="s">
        <v>248</v>
      </c>
      <c r="CE3" s="46" t="s">
        <v>248</v>
      </c>
      <c r="CF3" s="46" t="s">
        <v>248</v>
      </c>
      <c r="CG3" s="47" t="s">
        <v>248</v>
      </c>
    </row>
    <row r="4" spans="1:85" x14ac:dyDescent="0.35">
      <c r="A4" s="48"/>
      <c r="B4" s="49"/>
      <c r="C4" s="139"/>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c r="BC4" s="235"/>
      <c r="BD4" s="235"/>
      <c r="BE4" s="235"/>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155"/>
    </row>
    <row r="5" spans="1:85" ht="27" customHeight="1" x14ac:dyDescent="0.35">
      <c r="A5" s="156"/>
      <c r="B5" s="107" t="s">
        <v>459</v>
      </c>
      <c r="C5" s="236"/>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9"/>
    </row>
    <row r="6" spans="1:85" x14ac:dyDescent="0.35">
      <c r="A6" s="156"/>
      <c r="B6" s="42" t="s">
        <v>355</v>
      </c>
      <c r="C6" s="237" t="s">
        <v>354</v>
      </c>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v>29.110512129380052</v>
      </c>
      <c r="AI6" s="158">
        <v>33.549592894152475</v>
      </c>
      <c r="AJ6" s="158">
        <v>40.369007052134776</v>
      </c>
      <c r="AK6" s="158">
        <v>46.752225119122535</v>
      </c>
      <c r="AL6" s="158">
        <v>54.320191795418218</v>
      </c>
      <c r="AM6" s="158">
        <v>59.875101756018147</v>
      </c>
      <c r="AN6" s="158">
        <v>65.101994394921959</v>
      </c>
      <c r="AO6" s="158">
        <v>74.2190013532487</v>
      </c>
      <c r="AP6" s="158">
        <v>80.449906377863556</v>
      </c>
      <c r="AQ6" s="158">
        <v>90.01536154090887</v>
      </c>
      <c r="AR6" s="158">
        <v>97.347068426548574</v>
      </c>
      <c r="AS6" s="158">
        <v>106.17280948270272</v>
      </c>
      <c r="AT6" s="158">
        <v>124.86515488177545</v>
      </c>
      <c r="AU6" s="158">
        <v>152.5137354583984</v>
      </c>
      <c r="AV6" s="158">
        <v>0</v>
      </c>
      <c r="AW6" s="158">
        <v>0</v>
      </c>
      <c r="AX6" s="158">
        <v>0</v>
      </c>
      <c r="AY6" s="158">
        <v>0</v>
      </c>
      <c r="AZ6" s="158">
        <v>0</v>
      </c>
      <c r="BA6" s="158">
        <v>0</v>
      </c>
      <c r="BB6" s="158">
        <v>0</v>
      </c>
      <c r="BC6" s="158">
        <v>0</v>
      </c>
      <c r="BD6" s="158">
        <v>0</v>
      </c>
      <c r="BE6" s="158">
        <v>0</v>
      </c>
      <c r="BF6" s="158">
        <v>0</v>
      </c>
      <c r="BG6" s="158">
        <v>0</v>
      </c>
      <c r="BH6" s="158">
        <v>0</v>
      </c>
      <c r="BI6" s="158">
        <v>0</v>
      </c>
      <c r="BJ6" s="158">
        <v>0</v>
      </c>
      <c r="BK6" s="158">
        <v>0</v>
      </c>
      <c r="BL6" s="158">
        <v>0</v>
      </c>
      <c r="BM6" s="158">
        <v>0</v>
      </c>
      <c r="BN6" s="158">
        <v>0</v>
      </c>
      <c r="BO6" s="158">
        <v>0</v>
      </c>
      <c r="BP6" s="158">
        <v>0</v>
      </c>
      <c r="BQ6" s="158">
        <v>0</v>
      </c>
      <c r="BR6" s="158">
        <v>0</v>
      </c>
      <c r="BS6" s="158">
        <v>0</v>
      </c>
      <c r="BT6" s="158">
        <v>0</v>
      </c>
      <c r="BU6" s="158">
        <v>0</v>
      </c>
      <c r="BV6" s="158">
        <v>0</v>
      </c>
      <c r="BW6" s="158">
        <v>0</v>
      </c>
      <c r="BX6" s="158">
        <v>0</v>
      </c>
      <c r="BY6" s="158">
        <v>0</v>
      </c>
      <c r="BZ6" s="158">
        <v>0</v>
      </c>
      <c r="CA6" s="158">
        <v>0</v>
      </c>
      <c r="CB6" s="158">
        <v>0</v>
      </c>
      <c r="CC6" s="158">
        <v>0</v>
      </c>
      <c r="CD6" s="158">
        <v>0</v>
      </c>
      <c r="CE6" s="158">
        <v>0</v>
      </c>
      <c r="CF6" s="158">
        <v>0</v>
      </c>
      <c r="CG6" s="159">
        <v>0</v>
      </c>
    </row>
    <row r="7" spans="1:85" x14ac:dyDescent="0.35">
      <c r="A7" s="156"/>
      <c r="B7" s="42" t="s">
        <v>460</v>
      </c>
      <c r="C7" s="237" t="s">
        <v>354</v>
      </c>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v>1798</v>
      </c>
      <c r="AI7" s="158">
        <v>2830</v>
      </c>
      <c r="AJ7" s="158">
        <v>3005</v>
      </c>
      <c r="AK7" s="158">
        <v>3448</v>
      </c>
      <c r="AL7" s="158">
        <v>3751</v>
      </c>
      <c r="AM7" s="158">
        <v>4095</v>
      </c>
      <c r="AN7" s="158">
        <v>4396</v>
      </c>
      <c r="AO7" s="158">
        <v>4602</v>
      </c>
      <c r="AP7" s="158">
        <v>4661</v>
      </c>
      <c r="AQ7" s="158">
        <v>4760.201</v>
      </c>
      <c r="AR7" s="158">
        <v>4693.6689999999999</v>
      </c>
      <c r="AS7" s="158">
        <v>4736.817</v>
      </c>
      <c r="AT7" s="158">
        <v>4819.6320000000005</v>
      </c>
      <c r="AU7" s="158">
        <v>5437.5395747970842</v>
      </c>
      <c r="AV7" s="158">
        <v>5953.1810000000005</v>
      </c>
      <c r="AW7" s="158">
        <v>6331.3990000000003</v>
      </c>
      <c r="AX7" s="158">
        <v>6403.6940000000004</v>
      </c>
      <c r="AY7" s="158">
        <v>6642.2250000000004</v>
      </c>
      <c r="AZ7" s="158">
        <v>6941.3710000000001</v>
      </c>
      <c r="BA7" s="158">
        <v>7088.2730000000001</v>
      </c>
      <c r="BB7" s="158">
        <v>7294.9489999999996</v>
      </c>
      <c r="BC7" s="158">
        <v>8283.3439999999991</v>
      </c>
      <c r="BD7" s="158">
        <v>8659.5450000000001</v>
      </c>
      <c r="BE7" s="158">
        <v>8795.2162844499999</v>
      </c>
      <c r="BF7" s="158">
        <v>8945.096379300001</v>
      </c>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9"/>
    </row>
    <row r="8" spans="1:85" x14ac:dyDescent="0.35">
      <c r="A8" s="156"/>
      <c r="B8" s="42" t="s">
        <v>364</v>
      </c>
      <c r="C8" s="237" t="s">
        <v>354</v>
      </c>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v>104.45226499849821</v>
      </c>
      <c r="CA8" s="158">
        <v>119.26323360405834</v>
      </c>
      <c r="CB8" s="158">
        <v>4.8123366898575652E-2</v>
      </c>
      <c r="CC8" s="158"/>
      <c r="CD8" s="158"/>
      <c r="CE8" s="158"/>
      <c r="CF8" s="158"/>
      <c r="CG8" s="159"/>
    </row>
    <row r="9" spans="1:85" x14ac:dyDescent="0.35">
      <c r="A9" s="156"/>
      <c r="B9" s="42" t="s">
        <v>366</v>
      </c>
      <c r="C9" s="237" t="s">
        <v>354</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v>0</v>
      </c>
      <c r="AI9" s="158">
        <v>0</v>
      </c>
      <c r="AJ9" s="158">
        <v>0</v>
      </c>
      <c r="AK9" s="158">
        <v>0</v>
      </c>
      <c r="AL9" s="158">
        <v>0</v>
      </c>
      <c r="AM9" s="158">
        <v>0</v>
      </c>
      <c r="AN9" s="158">
        <v>0</v>
      </c>
      <c r="AO9" s="158">
        <v>0</v>
      </c>
      <c r="AP9" s="158">
        <v>0</v>
      </c>
      <c r="AQ9" s="158">
        <v>0</v>
      </c>
      <c r="AR9" s="158">
        <v>0</v>
      </c>
      <c r="AS9" s="158">
        <v>0</v>
      </c>
      <c r="AT9" s="158">
        <v>0</v>
      </c>
      <c r="AU9" s="158">
        <v>0</v>
      </c>
      <c r="AV9" s="158">
        <v>231.47411666314397</v>
      </c>
      <c r="AW9" s="158">
        <v>325.20902588180275</v>
      </c>
      <c r="AX9" s="158">
        <v>365.13545224968743</v>
      </c>
      <c r="AY9" s="158">
        <v>437.39160512525461</v>
      </c>
      <c r="AZ9" s="158">
        <v>443.26224191823394</v>
      </c>
      <c r="BA9" s="158">
        <v>488.61175918926864</v>
      </c>
      <c r="BB9" s="158">
        <v>528.58293270578872</v>
      </c>
      <c r="BC9" s="158">
        <v>566.36950568822147</v>
      </c>
      <c r="BD9" s="158">
        <v>607.03198548293733</v>
      </c>
      <c r="BE9" s="158">
        <v>673.62344552251193</v>
      </c>
      <c r="BF9" s="158">
        <v>762.23</v>
      </c>
      <c r="BG9" s="158">
        <v>793.54721823565706</v>
      </c>
      <c r="BH9" s="158">
        <v>842.13</v>
      </c>
      <c r="BI9" s="158">
        <v>923.7647969778385</v>
      </c>
      <c r="BJ9" s="158">
        <v>972.69087379439623</v>
      </c>
      <c r="BK9" s="158">
        <v>1039.8247158707195</v>
      </c>
      <c r="BL9" s="158">
        <v>1105.9393085337213</v>
      </c>
      <c r="BM9" s="158">
        <v>1192.1009182195146</v>
      </c>
      <c r="BN9" s="158">
        <v>1220.2044423261623</v>
      </c>
      <c r="BO9" s="158">
        <v>1314.7165739259212</v>
      </c>
      <c r="BP9" s="158">
        <v>1390.6353122046253</v>
      </c>
      <c r="BQ9" s="158">
        <v>1463.3914453663692</v>
      </c>
      <c r="BR9" s="158">
        <v>1717.304349681425</v>
      </c>
      <c r="BS9" s="158">
        <v>1834.7090892979174</v>
      </c>
      <c r="BT9" s="158">
        <v>1896.9720008984343</v>
      </c>
      <c r="BU9" s="158">
        <v>1965.0820231168198</v>
      </c>
      <c r="BV9" s="158">
        <v>2114.1233711450695</v>
      </c>
      <c r="BW9" s="158">
        <v>2299.1628969686603</v>
      </c>
      <c r="BX9" s="158">
        <v>2246.64792346575</v>
      </c>
      <c r="BY9" s="158">
        <v>2444.3266288497234</v>
      </c>
      <c r="BZ9" s="158">
        <v>2863.8717606603223</v>
      </c>
      <c r="CA9" s="158">
        <v>3675.8932004323401</v>
      </c>
      <c r="CB9" s="158">
        <v>4438.5327937800257</v>
      </c>
      <c r="CC9" s="158">
        <v>5029.7371828757377</v>
      </c>
      <c r="CD9" s="158">
        <v>5619.9444533936976</v>
      </c>
      <c r="CE9" s="158">
        <v>6181.7403774536851</v>
      </c>
      <c r="CF9" s="158">
        <v>6690.7503055926545</v>
      </c>
      <c r="CG9" s="159">
        <v>7185.2334073716538</v>
      </c>
    </row>
    <row r="10" spans="1:85" x14ac:dyDescent="0.35">
      <c r="A10" s="156"/>
      <c r="B10" s="42" t="s">
        <v>461</v>
      </c>
      <c r="C10" s="237" t="s">
        <v>363</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v>0</v>
      </c>
      <c r="AI10" s="158">
        <v>0</v>
      </c>
      <c r="AJ10" s="158">
        <v>0</v>
      </c>
      <c r="AK10" s="158">
        <v>0</v>
      </c>
      <c r="AL10" s="158">
        <v>0</v>
      </c>
      <c r="AM10" s="158">
        <v>0</v>
      </c>
      <c r="AN10" s="158">
        <v>0</v>
      </c>
      <c r="AO10" s="158">
        <v>0</v>
      </c>
      <c r="AP10" s="158">
        <v>0</v>
      </c>
      <c r="AQ10" s="158">
        <v>0</v>
      </c>
      <c r="AR10" s="158">
        <v>0</v>
      </c>
      <c r="AS10" s="158">
        <v>0</v>
      </c>
      <c r="AT10" s="158">
        <v>0</v>
      </c>
      <c r="AU10" s="158">
        <v>0</v>
      </c>
      <c r="AV10" s="158">
        <v>0.65355075911120464</v>
      </c>
      <c r="AW10" s="158">
        <v>1.6217743773994191</v>
      </c>
      <c r="AX10" s="158">
        <v>2.5752797853609004</v>
      </c>
      <c r="AY10" s="158">
        <v>4.0695107580942906</v>
      </c>
      <c r="AZ10" s="158">
        <v>7.3852964480226744</v>
      </c>
      <c r="BA10" s="158">
        <v>9.2967079417926204</v>
      </c>
      <c r="BB10" s="158">
        <v>10.80366474213008</v>
      </c>
      <c r="BC10" s="158">
        <v>9.355921533335783</v>
      </c>
      <c r="BD10" s="158">
        <v>0</v>
      </c>
      <c r="BE10" s="158">
        <v>0</v>
      </c>
      <c r="BF10" s="158">
        <v>0</v>
      </c>
      <c r="BG10" s="158">
        <v>0</v>
      </c>
      <c r="BH10" s="158">
        <v>0</v>
      </c>
      <c r="BI10" s="158">
        <v>0</v>
      </c>
      <c r="BJ10" s="158">
        <v>0</v>
      </c>
      <c r="BK10" s="158">
        <v>0</v>
      </c>
      <c r="BL10" s="158">
        <v>0</v>
      </c>
      <c r="BM10" s="158">
        <v>0</v>
      </c>
      <c r="BN10" s="158">
        <v>0</v>
      </c>
      <c r="BO10" s="158">
        <v>0</v>
      </c>
      <c r="BP10" s="158">
        <v>0</v>
      </c>
      <c r="BQ10" s="158">
        <v>0</v>
      </c>
      <c r="BR10" s="158">
        <v>0</v>
      </c>
      <c r="BS10" s="158">
        <v>0</v>
      </c>
      <c r="BT10" s="158">
        <v>0</v>
      </c>
      <c r="BU10" s="158">
        <v>0</v>
      </c>
      <c r="BV10" s="158">
        <v>0</v>
      </c>
      <c r="BW10" s="158">
        <v>0</v>
      </c>
      <c r="BX10" s="158">
        <v>0</v>
      </c>
      <c r="BY10" s="158">
        <v>0</v>
      </c>
      <c r="BZ10" s="158">
        <v>0</v>
      </c>
      <c r="CA10" s="158">
        <v>0</v>
      </c>
      <c r="CB10" s="158">
        <v>0</v>
      </c>
      <c r="CC10" s="158">
        <v>0</v>
      </c>
      <c r="CD10" s="158">
        <v>0</v>
      </c>
      <c r="CE10" s="158">
        <v>0</v>
      </c>
      <c r="CF10" s="158">
        <v>0</v>
      </c>
      <c r="CG10" s="159">
        <v>0</v>
      </c>
    </row>
    <row r="11" spans="1:85" x14ac:dyDescent="0.35">
      <c r="A11" s="156"/>
      <c r="B11" s="64" t="s">
        <v>372</v>
      </c>
      <c r="C11" s="237" t="s">
        <v>363</v>
      </c>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v>14.511966970103668</v>
      </c>
      <c r="AI11" s="158">
        <v>16.133326530612248</v>
      </c>
      <c r="AJ11" s="158">
        <v>24.717428571428567</v>
      </c>
      <c r="AK11" s="158">
        <v>38.256555984555987</v>
      </c>
      <c r="AL11" s="158">
        <v>53.688094574692514</v>
      </c>
      <c r="AM11" s="158">
        <v>69.433802484230412</v>
      </c>
      <c r="AN11" s="158">
        <v>70.79400989192159</v>
      </c>
      <c r="AO11" s="158">
        <v>72.922577563434828</v>
      </c>
      <c r="AP11" s="158">
        <v>90.311245126833001</v>
      </c>
      <c r="AQ11" s="158">
        <v>101.14080485724621</v>
      </c>
      <c r="AR11" s="158">
        <v>214.69849528659114</v>
      </c>
      <c r="AS11" s="158">
        <v>246.22674990624449</v>
      </c>
      <c r="AT11" s="158">
        <v>290.78532291356805</v>
      </c>
      <c r="AU11" s="158">
        <v>374.87953670196288</v>
      </c>
      <c r="AV11" s="158">
        <v>515.91282807874779</v>
      </c>
      <c r="AW11" s="158">
        <v>639.46872373484587</v>
      </c>
      <c r="AX11" s="158">
        <v>746.17943712198155</v>
      </c>
      <c r="AY11" s="158">
        <v>868.26822643117271</v>
      </c>
      <c r="AZ11" s="158">
        <v>1014.3606606667142</v>
      </c>
      <c r="BA11" s="158">
        <v>1119.2241017635679</v>
      </c>
      <c r="BB11" s="158">
        <v>1161.318333432162</v>
      </c>
      <c r="BC11" s="158">
        <v>952.99214417084886</v>
      </c>
      <c r="BD11" s="158">
        <v>0.85962981144998363</v>
      </c>
      <c r="BE11" s="158">
        <v>0</v>
      </c>
      <c r="BF11" s="158">
        <v>0</v>
      </c>
      <c r="BG11" s="158">
        <v>4.2834981501008555E-2</v>
      </c>
      <c r="BH11" s="158">
        <v>0</v>
      </c>
      <c r="BI11" s="158">
        <v>0</v>
      </c>
      <c r="BJ11" s="158">
        <v>0</v>
      </c>
      <c r="BK11" s="158">
        <v>0</v>
      </c>
      <c r="BL11" s="158">
        <v>0</v>
      </c>
      <c r="BM11" s="158">
        <v>0</v>
      </c>
      <c r="BN11" s="158">
        <v>0</v>
      </c>
      <c r="BO11" s="158">
        <v>0</v>
      </c>
      <c r="BP11" s="158">
        <v>0</v>
      </c>
      <c r="BQ11" s="158">
        <v>0</v>
      </c>
      <c r="BR11" s="158">
        <v>0</v>
      </c>
      <c r="BS11" s="158">
        <v>0</v>
      </c>
      <c r="BT11" s="158">
        <v>0</v>
      </c>
      <c r="BU11" s="158">
        <v>0</v>
      </c>
      <c r="BV11" s="158">
        <v>0</v>
      </c>
      <c r="BW11" s="158">
        <v>0</v>
      </c>
      <c r="BX11" s="158">
        <v>0</v>
      </c>
      <c r="BY11" s="158">
        <v>0</v>
      </c>
      <c r="BZ11" s="158">
        <v>0</v>
      </c>
      <c r="CA11" s="158">
        <v>0</v>
      </c>
      <c r="CB11" s="158">
        <v>0</v>
      </c>
      <c r="CC11" s="158">
        <v>0</v>
      </c>
      <c r="CD11" s="158">
        <v>0</v>
      </c>
      <c r="CE11" s="158">
        <v>0</v>
      </c>
      <c r="CF11" s="158">
        <v>0</v>
      </c>
      <c r="CG11" s="159">
        <v>0</v>
      </c>
    </row>
    <row r="12" spans="1:85" ht="24.75" customHeight="1" x14ac:dyDescent="0.35">
      <c r="A12" s="156"/>
      <c r="B12" s="64" t="s">
        <v>375</v>
      </c>
      <c r="C12" s="237" t="s">
        <v>357</v>
      </c>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v>2</v>
      </c>
      <c r="AI12" s="158">
        <v>2</v>
      </c>
      <c r="AJ12" s="158">
        <v>2</v>
      </c>
      <c r="AK12" s="158">
        <v>2</v>
      </c>
      <c r="AL12" s="158">
        <v>2</v>
      </c>
      <c r="AM12" s="158">
        <v>2</v>
      </c>
      <c r="AN12" s="158">
        <v>2</v>
      </c>
      <c r="AO12" s="158">
        <v>1</v>
      </c>
      <c r="AP12" s="158">
        <v>2</v>
      </c>
      <c r="AQ12" s="158">
        <v>1.4339999999999999</v>
      </c>
      <c r="AR12" s="158">
        <v>1.3520000000000001</v>
      </c>
      <c r="AS12" s="158">
        <v>1.355</v>
      </c>
      <c r="AT12" s="158">
        <v>1.5509999999999999</v>
      </c>
      <c r="AU12" s="158">
        <v>1.4710000000000001</v>
      </c>
      <c r="AV12" s="158">
        <v>2</v>
      </c>
      <c r="AW12" s="158">
        <v>1</v>
      </c>
      <c r="AX12" s="158">
        <v>1</v>
      </c>
      <c r="AY12" s="158">
        <v>1.7210000000000001</v>
      </c>
      <c r="AZ12" s="158">
        <v>1.496</v>
      </c>
      <c r="BA12" s="158">
        <v>1.5720000000000001</v>
      </c>
      <c r="BB12" s="158">
        <v>1.7769999999999999</v>
      </c>
      <c r="BC12" s="158">
        <v>1.359</v>
      </c>
      <c r="BD12" s="158">
        <v>1.452</v>
      </c>
      <c r="BE12" s="158">
        <v>1.6164412184601897</v>
      </c>
      <c r="BF12" s="158">
        <v>1.6007503600000001</v>
      </c>
      <c r="BG12" s="158">
        <v>0</v>
      </c>
      <c r="BH12" s="158">
        <v>0</v>
      </c>
      <c r="BI12" s="158">
        <v>0</v>
      </c>
      <c r="BJ12" s="158">
        <v>0</v>
      </c>
      <c r="BK12" s="158">
        <v>0</v>
      </c>
      <c r="BL12" s="158">
        <v>0</v>
      </c>
      <c r="BM12" s="158">
        <v>0</v>
      </c>
      <c r="BN12" s="158">
        <v>0</v>
      </c>
      <c r="BO12" s="158">
        <v>0</v>
      </c>
      <c r="BP12" s="158">
        <v>0</v>
      </c>
      <c r="BQ12" s="158">
        <v>0</v>
      </c>
      <c r="BR12" s="158">
        <v>0</v>
      </c>
      <c r="BS12" s="158">
        <v>0</v>
      </c>
      <c r="BT12" s="158">
        <v>0</v>
      </c>
      <c r="BU12" s="158">
        <v>0</v>
      </c>
      <c r="BV12" s="158">
        <v>0</v>
      </c>
      <c r="BW12" s="158">
        <v>0</v>
      </c>
      <c r="BX12" s="158">
        <v>0</v>
      </c>
      <c r="BY12" s="158">
        <v>0</v>
      </c>
      <c r="BZ12" s="158">
        <v>0</v>
      </c>
      <c r="CA12" s="158">
        <v>0</v>
      </c>
      <c r="CB12" s="158">
        <v>0</v>
      </c>
      <c r="CC12" s="158">
        <v>0</v>
      </c>
      <c r="CD12" s="158">
        <v>0</v>
      </c>
      <c r="CE12" s="158">
        <v>0</v>
      </c>
      <c r="CF12" s="158">
        <v>0</v>
      </c>
      <c r="CG12" s="159">
        <v>0</v>
      </c>
    </row>
    <row r="13" spans="1:85" x14ac:dyDescent="0.35">
      <c r="A13" s="156"/>
      <c r="B13" s="42" t="s">
        <v>462</v>
      </c>
      <c r="C13" s="237" t="s">
        <v>363</v>
      </c>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v>287.50626379634298</v>
      </c>
      <c r="AI13" s="158">
        <v>302.08045600000003</v>
      </c>
      <c r="AJ13" s="158">
        <v>395.88564615384615</v>
      </c>
      <c r="AK13" s="158">
        <v>564.3645305</v>
      </c>
      <c r="AL13" s="158">
        <v>755.4666057500001</v>
      </c>
      <c r="AM13" s="158">
        <v>882.96256549999987</v>
      </c>
      <c r="AN13" s="158">
        <v>1020.7705977499999</v>
      </c>
      <c r="AO13" s="158">
        <v>1172.1197127142857</v>
      </c>
      <c r="AP13" s="158">
        <v>1245.5755610666668</v>
      </c>
      <c r="AQ13" s="158">
        <v>1291.2906329999998</v>
      </c>
      <c r="AR13" s="158">
        <v>1322.3629533333335</v>
      </c>
      <c r="AS13" s="158">
        <v>1417.252283333333</v>
      </c>
      <c r="AT13" s="158">
        <v>1601.3146243333333</v>
      </c>
      <c r="AU13" s="158">
        <v>2084.0561549999998</v>
      </c>
      <c r="AV13" s="158">
        <v>2588.9620103333332</v>
      </c>
      <c r="AW13" s="158">
        <v>2871.8776219999995</v>
      </c>
      <c r="AX13" s="158">
        <v>2785.9169999999999</v>
      </c>
      <c r="AY13" s="158">
        <v>2744.35</v>
      </c>
      <c r="AZ13" s="158">
        <v>2438.2424801734269</v>
      </c>
      <c r="BA13" s="158">
        <v>2154.4810000000002</v>
      </c>
      <c r="BB13" s="158">
        <v>2160.527</v>
      </c>
      <c r="BC13" s="158">
        <v>2384.0059999999999</v>
      </c>
      <c r="BD13" s="158">
        <v>2944.4639999999999</v>
      </c>
      <c r="BE13" s="158">
        <v>3325.067</v>
      </c>
      <c r="BF13" s="158">
        <v>3655.0069999999996</v>
      </c>
      <c r="BG13" s="158">
        <v>3752.7889999999998</v>
      </c>
      <c r="BH13" s="158">
        <v>3278</v>
      </c>
      <c r="BI13" s="158">
        <v>2526</v>
      </c>
      <c r="BJ13" s="158">
        <v>2050</v>
      </c>
      <c r="BK13" s="158">
        <v>1737.5119804834528</v>
      </c>
      <c r="BL13" s="158">
        <v>1455.6900798477316</v>
      </c>
      <c r="BM13" s="158">
        <v>876.97242974579706</v>
      </c>
      <c r="BN13" s="158">
        <v>633.219714059539</v>
      </c>
      <c r="BO13" s="158">
        <v>451.05771460709826</v>
      </c>
      <c r="BP13" s="158">
        <v>292.27523465753882</v>
      </c>
      <c r="BQ13" s="158">
        <v>172.17469324246855</v>
      </c>
      <c r="BR13" s="158">
        <v>119.49141678258313</v>
      </c>
      <c r="BS13" s="158">
        <v>80.22480311229458</v>
      </c>
      <c r="BT13" s="158">
        <v>59.174369123155124</v>
      </c>
      <c r="BU13" s="158">
        <v>42.607802019297836</v>
      </c>
      <c r="BV13" s="158">
        <v>32.681386523429381</v>
      </c>
      <c r="BW13" s="158">
        <v>17.657091692809477</v>
      </c>
      <c r="BX13" s="158">
        <v>10.777682165121856</v>
      </c>
      <c r="BY13" s="158">
        <v>6.5500438850929514</v>
      </c>
      <c r="BZ13" s="158">
        <v>3.9203635912424146</v>
      </c>
      <c r="CA13" s="158">
        <v>2.2622078097713514</v>
      </c>
      <c r="CB13" s="63">
        <v>1.3238040981138133</v>
      </c>
      <c r="CC13" s="158">
        <v>0</v>
      </c>
      <c r="CD13" s="158">
        <v>0</v>
      </c>
      <c r="CE13" s="158">
        <v>0</v>
      </c>
      <c r="CF13" s="158">
        <v>0</v>
      </c>
      <c r="CG13" s="159">
        <v>0</v>
      </c>
    </row>
    <row r="14" spans="1:85" x14ac:dyDescent="0.35">
      <c r="A14" s="156"/>
      <c r="B14" s="42" t="s">
        <v>463</v>
      </c>
      <c r="C14" s="237" t="s">
        <v>363</v>
      </c>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v>0</v>
      </c>
      <c r="AI14" s="158">
        <v>0</v>
      </c>
      <c r="AJ14" s="158">
        <v>0</v>
      </c>
      <c r="AK14" s="158">
        <v>0</v>
      </c>
      <c r="AL14" s="158">
        <v>0</v>
      </c>
      <c r="AM14" s="158">
        <v>0</v>
      </c>
      <c r="AN14" s="158">
        <v>0</v>
      </c>
      <c r="AO14" s="158">
        <v>0</v>
      </c>
      <c r="AP14" s="158">
        <v>0</v>
      </c>
      <c r="AQ14" s="158">
        <v>0</v>
      </c>
      <c r="AR14" s="158">
        <v>0</v>
      </c>
      <c r="AS14" s="158">
        <v>0</v>
      </c>
      <c r="AT14" s="158">
        <v>0</v>
      </c>
      <c r="AU14" s="158">
        <v>0</v>
      </c>
      <c r="AV14" s="158">
        <v>0</v>
      </c>
      <c r="AW14" s="158">
        <v>0</v>
      </c>
      <c r="AX14" s="158">
        <v>0</v>
      </c>
      <c r="AY14" s="158">
        <v>0</v>
      </c>
      <c r="AZ14" s="158">
        <v>214.28451982657336</v>
      </c>
      <c r="BA14" s="158">
        <v>330</v>
      </c>
      <c r="BB14" s="158">
        <v>305</v>
      </c>
      <c r="BC14" s="158">
        <v>285</v>
      </c>
      <c r="BD14" s="158">
        <v>305</v>
      </c>
      <c r="BE14" s="158">
        <v>284</v>
      </c>
      <c r="BF14" s="158">
        <v>289.81299999999999</v>
      </c>
      <c r="BG14" s="158">
        <v>255.8872903330878</v>
      </c>
      <c r="BH14" s="158">
        <v>142.881</v>
      </c>
      <c r="BI14" s="158">
        <v>24.123565300067376</v>
      </c>
      <c r="BJ14" s="158">
        <v>12.22461096189574</v>
      </c>
      <c r="BK14" s="158">
        <v>0</v>
      </c>
      <c r="BL14" s="158">
        <v>0</v>
      </c>
      <c r="BM14" s="158">
        <v>0</v>
      </c>
      <c r="BN14" s="158">
        <v>0</v>
      </c>
      <c r="BO14" s="158">
        <v>0</v>
      </c>
      <c r="BP14" s="158">
        <v>0</v>
      </c>
      <c r="BQ14" s="158">
        <v>0</v>
      </c>
      <c r="BR14" s="158">
        <v>0</v>
      </c>
      <c r="BS14" s="158">
        <v>0</v>
      </c>
      <c r="BT14" s="158">
        <v>0</v>
      </c>
      <c r="BU14" s="158">
        <v>0</v>
      </c>
      <c r="BV14" s="158">
        <v>0</v>
      </c>
      <c r="BW14" s="158">
        <v>0</v>
      </c>
      <c r="BX14" s="158">
        <v>0</v>
      </c>
      <c r="BY14" s="158">
        <v>0</v>
      </c>
      <c r="BZ14" s="158">
        <v>0</v>
      </c>
      <c r="CA14" s="158">
        <v>0</v>
      </c>
      <c r="CB14" s="158">
        <v>0</v>
      </c>
      <c r="CC14" s="158">
        <v>0</v>
      </c>
      <c r="CD14" s="158">
        <v>0</v>
      </c>
      <c r="CE14" s="158">
        <v>0</v>
      </c>
      <c r="CF14" s="158">
        <v>0</v>
      </c>
      <c r="CG14" s="159">
        <v>0</v>
      </c>
    </row>
    <row r="15" spans="1:85" x14ac:dyDescent="0.35">
      <c r="A15" s="156"/>
      <c r="B15" s="42" t="s">
        <v>464</v>
      </c>
      <c r="C15" s="237" t="s">
        <v>354</v>
      </c>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v>9.1014969282685811</v>
      </c>
      <c r="AI15" s="158">
        <v>11.640236243555856</v>
      </c>
      <c r="AJ15" s="158">
        <v>13.630234353478913</v>
      </c>
      <c r="AK15" s="158">
        <v>15.590189419879557</v>
      </c>
      <c r="AL15" s="158">
        <v>17.539349755901764</v>
      </c>
      <c r="AM15" s="158">
        <v>18.772171160752329</v>
      </c>
      <c r="AN15" s="158">
        <v>18.932891833284359</v>
      </c>
      <c r="AO15" s="158">
        <v>19.456935976129234</v>
      </c>
      <c r="AP15" s="158">
        <v>20.544119957107366</v>
      </c>
      <c r="AQ15" s="158">
        <v>21.373524682261195</v>
      </c>
      <c r="AR15" s="158">
        <v>22.393906028598739</v>
      </c>
      <c r="AS15" s="158">
        <v>23.906947632296195</v>
      </c>
      <c r="AT15" s="158">
        <v>26.429268414933048</v>
      </c>
      <c r="AU15" s="158">
        <v>30.590785383135724</v>
      </c>
      <c r="AV15" s="158">
        <v>1.9676571350371104</v>
      </c>
      <c r="AW15" s="158">
        <v>0</v>
      </c>
      <c r="AX15" s="158">
        <v>0</v>
      </c>
      <c r="AY15" s="158">
        <v>0</v>
      </c>
      <c r="AZ15" s="158">
        <v>0</v>
      </c>
      <c r="BA15" s="158">
        <v>0</v>
      </c>
      <c r="BB15" s="158">
        <v>0</v>
      </c>
      <c r="BC15" s="158">
        <v>0</v>
      </c>
      <c r="BD15" s="158">
        <v>0</v>
      </c>
      <c r="BE15" s="158">
        <v>0</v>
      </c>
      <c r="BF15" s="158">
        <v>0</v>
      </c>
      <c r="BG15" s="158">
        <v>0</v>
      </c>
      <c r="BH15" s="158">
        <v>0</v>
      </c>
      <c r="BI15" s="158">
        <v>0</v>
      </c>
      <c r="BJ15" s="158">
        <v>0</v>
      </c>
      <c r="BK15" s="158">
        <v>0</v>
      </c>
      <c r="BL15" s="158">
        <v>0</v>
      </c>
      <c r="BM15" s="158">
        <v>0</v>
      </c>
      <c r="BN15" s="158">
        <v>0</v>
      </c>
      <c r="BO15" s="158">
        <v>0</v>
      </c>
      <c r="BP15" s="158">
        <v>0</v>
      </c>
      <c r="BQ15" s="158">
        <v>0</v>
      </c>
      <c r="BR15" s="158">
        <v>0</v>
      </c>
      <c r="BS15" s="158">
        <v>0</v>
      </c>
      <c r="BT15" s="158">
        <v>0</v>
      </c>
      <c r="BU15" s="158">
        <v>0</v>
      </c>
      <c r="BV15" s="158">
        <v>0</v>
      </c>
      <c r="BW15" s="158">
        <v>0</v>
      </c>
      <c r="BX15" s="158">
        <v>0</v>
      </c>
      <c r="BY15" s="158">
        <v>0</v>
      </c>
      <c r="BZ15" s="158">
        <v>0</v>
      </c>
      <c r="CA15" s="158">
        <v>0</v>
      </c>
      <c r="CB15" s="158">
        <v>0</v>
      </c>
      <c r="CC15" s="158">
        <v>0</v>
      </c>
      <c r="CD15" s="158">
        <v>0</v>
      </c>
      <c r="CE15" s="158">
        <v>0</v>
      </c>
      <c r="CF15" s="158">
        <v>0</v>
      </c>
      <c r="CG15" s="159">
        <v>0</v>
      </c>
    </row>
    <row r="16" spans="1:85" x14ac:dyDescent="0.35">
      <c r="A16" s="156"/>
      <c r="B16" s="42" t="s">
        <v>118</v>
      </c>
      <c r="C16" s="237" t="s">
        <v>354</v>
      </c>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v>0</v>
      </c>
      <c r="AI16" s="158">
        <v>0</v>
      </c>
      <c r="AJ16" s="158">
        <v>0</v>
      </c>
      <c r="AK16" s="158">
        <v>0</v>
      </c>
      <c r="AL16" s="158">
        <v>0</v>
      </c>
      <c r="AM16" s="158">
        <v>0</v>
      </c>
      <c r="AN16" s="158">
        <v>0</v>
      </c>
      <c r="AO16" s="158">
        <v>0</v>
      </c>
      <c r="AP16" s="158">
        <v>0</v>
      </c>
      <c r="AQ16" s="158">
        <v>0</v>
      </c>
      <c r="AR16" s="158">
        <v>0</v>
      </c>
      <c r="AS16" s="158">
        <v>0</v>
      </c>
      <c r="AT16" s="158">
        <v>0</v>
      </c>
      <c r="AU16" s="158">
        <v>0</v>
      </c>
      <c r="AV16" s="158">
        <v>0</v>
      </c>
      <c r="AW16" s="158">
        <v>2.5999999999999999E-2</v>
      </c>
      <c r="AX16" s="158">
        <v>1.7000000000000001E-2</v>
      </c>
      <c r="AY16" s="158">
        <v>0</v>
      </c>
      <c r="AZ16" s="158">
        <v>8.9999999999999993E-3</v>
      </c>
      <c r="BA16" s="158">
        <v>1.2E-2</v>
      </c>
      <c r="BB16" s="158">
        <v>0</v>
      </c>
      <c r="BC16" s="158">
        <v>0.06</v>
      </c>
      <c r="BD16" s="158">
        <v>60.734000000000002</v>
      </c>
      <c r="BE16" s="158">
        <v>6.5244999999999997</v>
      </c>
      <c r="BF16" s="158">
        <v>0.56799999999999995</v>
      </c>
      <c r="BG16" s="158">
        <v>0.47799999999999998</v>
      </c>
      <c r="BH16" s="158">
        <v>0.42899999999999999</v>
      </c>
      <c r="BI16" s="158">
        <v>0.5</v>
      </c>
      <c r="BJ16" s="158">
        <v>0.38900000000000001</v>
      </c>
      <c r="BK16" s="158">
        <v>0.2</v>
      </c>
      <c r="BL16" s="158">
        <v>0</v>
      </c>
      <c r="BM16" s="158">
        <v>0.29149999999999998</v>
      </c>
      <c r="BN16" s="158">
        <v>9.1499999999999998E-2</v>
      </c>
      <c r="BO16" s="158">
        <v>0</v>
      </c>
      <c r="BP16" s="158">
        <v>0</v>
      </c>
      <c r="BQ16" s="158">
        <v>2.1110000000001961E-4</v>
      </c>
      <c r="BR16" s="158">
        <v>9.9999999999999978E-2</v>
      </c>
      <c r="BS16" s="158">
        <v>0.24</v>
      </c>
      <c r="BT16" s="158">
        <v>0.24</v>
      </c>
      <c r="BU16" s="158">
        <v>0.36</v>
      </c>
      <c r="BV16" s="158">
        <v>0.19999999999999996</v>
      </c>
      <c r="BW16" s="158">
        <v>0.3</v>
      </c>
      <c r="BX16" s="158">
        <v>0.24</v>
      </c>
      <c r="BY16" s="158">
        <v>0</v>
      </c>
      <c r="BZ16" s="158">
        <v>0</v>
      </c>
      <c r="CA16" s="158">
        <v>0</v>
      </c>
      <c r="CB16" s="158">
        <v>0</v>
      </c>
      <c r="CC16" s="158">
        <v>0</v>
      </c>
      <c r="CD16" s="158">
        <v>0</v>
      </c>
      <c r="CE16" s="158">
        <v>0</v>
      </c>
      <c r="CF16" s="158">
        <v>0</v>
      </c>
      <c r="CG16" s="159">
        <v>0</v>
      </c>
    </row>
    <row r="17" spans="1:85" ht="24.75" customHeight="1" x14ac:dyDescent="0.35">
      <c r="A17" s="156"/>
      <c r="B17" s="107" t="s">
        <v>465</v>
      </c>
      <c r="C17" s="237"/>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f t="shared" ref="AH17:BM17" si="0">SUM(AH6:AH16)</f>
        <v>2140.2302398240954</v>
      </c>
      <c r="AI17" s="46">
        <f t="shared" si="0"/>
        <v>3195.4036116683205</v>
      </c>
      <c r="AJ17" s="46">
        <f t="shared" si="0"/>
        <v>3481.6023161308885</v>
      </c>
      <c r="AK17" s="46">
        <f t="shared" si="0"/>
        <v>4114.9635010235579</v>
      </c>
      <c r="AL17" s="46">
        <f t="shared" si="0"/>
        <v>4634.0142418760124</v>
      </c>
      <c r="AM17" s="46">
        <f t="shared" si="0"/>
        <v>5128.0436409009999</v>
      </c>
      <c r="AN17" s="46">
        <f t="shared" si="0"/>
        <v>5573.5994938701278</v>
      </c>
      <c r="AO17" s="46">
        <f t="shared" si="0"/>
        <v>5941.7182276070989</v>
      </c>
      <c r="AP17" s="46">
        <f t="shared" si="0"/>
        <v>6099.8808325284717</v>
      </c>
      <c r="AQ17" s="46">
        <f t="shared" si="0"/>
        <v>6265.4553240804171</v>
      </c>
      <c r="AR17" s="46">
        <f t="shared" si="0"/>
        <v>6351.8234230750713</v>
      </c>
      <c r="AS17" s="46">
        <f t="shared" si="0"/>
        <v>6531.730790354577</v>
      </c>
      <c r="AT17" s="46">
        <f t="shared" si="0"/>
        <v>6864.5773705436104</v>
      </c>
      <c r="AU17" s="46">
        <f t="shared" si="0"/>
        <v>8081.0507873405804</v>
      </c>
      <c r="AV17" s="46">
        <f t="shared" si="0"/>
        <v>9294.1511629693741</v>
      </c>
      <c r="AW17" s="46">
        <f t="shared" si="0"/>
        <v>10170.602145994048</v>
      </c>
      <c r="AX17" s="46">
        <f t="shared" si="0"/>
        <v>10304.518169157031</v>
      </c>
      <c r="AY17" s="46">
        <f t="shared" si="0"/>
        <v>10698.02534231452</v>
      </c>
      <c r="AZ17" s="46">
        <f t="shared" si="0"/>
        <v>11060.411199032971</v>
      </c>
      <c r="BA17" s="46">
        <f t="shared" si="0"/>
        <v>11191.470568894629</v>
      </c>
      <c r="BB17" s="46">
        <f t="shared" si="0"/>
        <v>11462.957930880082</v>
      </c>
      <c r="BC17" s="46">
        <f t="shared" si="0"/>
        <v>12482.486571392403</v>
      </c>
      <c r="BD17" s="46">
        <f t="shared" si="0"/>
        <v>12579.086615294387</v>
      </c>
      <c r="BE17" s="46">
        <f t="shared" si="0"/>
        <v>13086.047671190972</v>
      </c>
      <c r="BF17" s="46">
        <f t="shared" si="0"/>
        <v>13654.315129659999</v>
      </c>
      <c r="BG17" s="46">
        <f t="shared" si="0"/>
        <v>4802.7443435502455</v>
      </c>
      <c r="BH17" s="46">
        <f t="shared" si="0"/>
        <v>4263.4400000000005</v>
      </c>
      <c r="BI17" s="46">
        <f t="shared" si="0"/>
        <v>3474.3883622779058</v>
      </c>
      <c r="BJ17" s="46">
        <f t="shared" si="0"/>
        <v>3035.3044847562924</v>
      </c>
      <c r="BK17" s="46">
        <f t="shared" si="0"/>
        <v>2777.5366963541719</v>
      </c>
      <c r="BL17" s="46">
        <f t="shared" si="0"/>
        <v>2561.6293883814528</v>
      </c>
      <c r="BM17" s="46">
        <f t="shared" si="0"/>
        <v>2069.3648479653116</v>
      </c>
      <c r="BN17" s="46">
        <f t="shared" ref="BN17:CG17" si="1">SUM(BN6:BN16)</f>
        <v>1853.5156563857013</v>
      </c>
      <c r="BO17" s="46">
        <f t="shared" si="1"/>
        <v>1765.7742885330194</v>
      </c>
      <c r="BP17" s="46">
        <f t="shared" si="1"/>
        <v>1682.9105468621642</v>
      </c>
      <c r="BQ17" s="46">
        <f t="shared" si="1"/>
        <v>1635.5663497088376</v>
      </c>
      <c r="BR17" s="46">
        <f t="shared" si="1"/>
        <v>1836.8957664640081</v>
      </c>
      <c r="BS17" s="46">
        <f t="shared" si="1"/>
        <v>1915.1738924102121</v>
      </c>
      <c r="BT17" s="46">
        <f t="shared" si="1"/>
        <v>1956.3863700215895</v>
      </c>
      <c r="BU17" s="46">
        <f t="shared" si="1"/>
        <v>2008.0498251361175</v>
      </c>
      <c r="BV17" s="46">
        <f t="shared" si="1"/>
        <v>2147.0047576684988</v>
      </c>
      <c r="BW17" s="46">
        <f t="shared" si="1"/>
        <v>2317.11998866147</v>
      </c>
      <c r="BX17" s="46">
        <f t="shared" si="1"/>
        <v>2257.6656056308716</v>
      </c>
      <c r="BY17" s="46">
        <f t="shared" si="1"/>
        <v>2450.8766727348166</v>
      </c>
      <c r="BZ17" s="46">
        <f t="shared" si="1"/>
        <v>2972.2443892500628</v>
      </c>
      <c r="CA17" s="46">
        <f t="shared" si="1"/>
        <v>3797.41864184617</v>
      </c>
      <c r="CB17" s="46">
        <f t="shared" si="1"/>
        <v>4439.9047212450387</v>
      </c>
      <c r="CC17" s="46">
        <f t="shared" si="1"/>
        <v>5029.7371828757377</v>
      </c>
      <c r="CD17" s="46">
        <f t="shared" si="1"/>
        <v>5619.9444533936976</v>
      </c>
      <c r="CE17" s="46">
        <f t="shared" si="1"/>
        <v>6181.7403774536851</v>
      </c>
      <c r="CF17" s="46">
        <f t="shared" si="1"/>
        <v>6690.7503055926545</v>
      </c>
      <c r="CG17" s="47">
        <f t="shared" si="1"/>
        <v>7185.2334073716538</v>
      </c>
    </row>
    <row r="18" spans="1:85" x14ac:dyDescent="0.35">
      <c r="A18" s="156"/>
      <c r="B18" s="238" t="s">
        <v>466</v>
      </c>
      <c r="C18" s="237"/>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f t="shared" ref="AH18:BM18" si="2">AH17-SUM(AH10:AH14,AH7)</f>
        <v>38.212009057648629</v>
      </c>
      <c r="AI18" s="46">
        <f t="shared" si="2"/>
        <v>45.18982913770833</v>
      </c>
      <c r="AJ18" s="46">
        <f t="shared" si="2"/>
        <v>53.999241405613702</v>
      </c>
      <c r="AK18" s="46">
        <f t="shared" si="2"/>
        <v>62.342414539001766</v>
      </c>
      <c r="AL18" s="46">
        <f t="shared" si="2"/>
        <v>71.859541551320035</v>
      </c>
      <c r="AM18" s="46">
        <f t="shared" si="2"/>
        <v>78.647272916769907</v>
      </c>
      <c r="AN18" s="46">
        <f t="shared" si="2"/>
        <v>84.034886228206233</v>
      </c>
      <c r="AO18" s="46">
        <f t="shared" si="2"/>
        <v>93.67593732937803</v>
      </c>
      <c r="AP18" s="46">
        <f t="shared" si="2"/>
        <v>100.99402633497175</v>
      </c>
      <c r="AQ18" s="46">
        <f t="shared" si="2"/>
        <v>111.38888622317154</v>
      </c>
      <c r="AR18" s="46">
        <f t="shared" si="2"/>
        <v>119.7409744551469</v>
      </c>
      <c r="AS18" s="46">
        <f t="shared" si="2"/>
        <v>130.07975711499967</v>
      </c>
      <c r="AT18" s="46">
        <f t="shared" si="2"/>
        <v>151.29442329670837</v>
      </c>
      <c r="AU18" s="46">
        <f t="shared" si="2"/>
        <v>183.10452084153349</v>
      </c>
      <c r="AV18" s="46">
        <f t="shared" si="2"/>
        <v>233.44177379818211</v>
      </c>
      <c r="AW18" s="46">
        <f t="shared" si="2"/>
        <v>325.23502588180236</v>
      </c>
      <c r="AX18" s="46">
        <f t="shared" si="2"/>
        <v>365.15245224968749</v>
      </c>
      <c r="AY18" s="46">
        <f t="shared" si="2"/>
        <v>437.39160512525268</v>
      </c>
      <c r="AZ18" s="46">
        <f t="shared" si="2"/>
        <v>443.2712419182335</v>
      </c>
      <c r="BA18" s="46">
        <f t="shared" si="2"/>
        <v>488.62375918926773</v>
      </c>
      <c r="BB18" s="46">
        <f t="shared" si="2"/>
        <v>528.58293270579088</v>
      </c>
      <c r="BC18" s="46">
        <f t="shared" si="2"/>
        <v>566.42950568822016</v>
      </c>
      <c r="BD18" s="46">
        <f t="shared" si="2"/>
        <v>667.76598548293805</v>
      </c>
      <c r="BE18" s="46">
        <f t="shared" si="2"/>
        <v>680.1479455225126</v>
      </c>
      <c r="BF18" s="46">
        <f t="shared" si="2"/>
        <v>762.79799999999886</v>
      </c>
      <c r="BG18" s="46">
        <f t="shared" si="2"/>
        <v>794.02521823565667</v>
      </c>
      <c r="BH18" s="46">
        <f t="shared" si="2"/>
        <v>842.55900000000065</v>
      </c>
      <c r="BI18" s="46">
        <f t="shared" si="2"/>
        <v>924.26479697783861</v>
      </c>
      <c r="BJ18" s="46">
        <f t="shared" si="2"/>
        <v>973.07987379439646</v>
      </c>
      <c r="BK18" s="46">
        <f t="shared" si="2"/>
        <v>1040.0247158707191</v>
      </c>
      <c r="BL18" s="46">
        <f t="shared" si="2"/>
        <v>1105.9393085337213</v>
      </c>
      <c r="BM18" s="46">
        <f t="shared" si="2"/>
        <v>1192.3924182195146</v>
      </c>
      <c r="BN18" s="46">
        <f t="shared" ref="BN18:CG18" si="3">BN17-SUM(BN10:BN14,BN7)</f>
        <v>1220.2959423261623</v>
      </c>
      <c r="BO18" s="46">
        <f t="shared" si="3"/>
        <v>1314.7165739259212</v>
      </c>
      <c r="BP18" s="46">
        <f t="shared" si="3"/>
        <v>1390.6353122046253</v>
      </c>
      <c r="BQ18" s="46">
        <f t="shared" si="3"/>
        <v>1463.3916564663691</v>
      </c>
      <c r="BR18" s="46">
        <f t="shared" si="3"/>
        <v>1717.4043496814249</v>
      </c>
      <c r="BS18" s="46">
        <f t="shared" si="3"/>
        <v>1834.9490892979175</v>
      </c>
      <c r="BT18" s="46">
        <f t="shared" si="3"/>
        <v>1897.2120008984343</v>
      </c>
      <c r="BU18" s="46">
        <f t="shared" si="3"/>
        <v>1965.4420231168197</v>
      </c>
      <c r="BV18" s="46">
        <f t="shared" si="3"/>
        <v>2114.3233711450694</v>
      </c>
      <c r="BW18" s="46">
        <f t="shared" si="3"/>
        <v>2299.4628969686605</v>
      </c>
      <c r="BX18" s="46">
        <f t="shared" si="3"/>
        <v>2246.8879234657497</v>
      </c>
      <c r="BY18" s="46">
        <f t="shared" si="3"/>
        <v>2444.3266288497234</v>
      </c>
      <c r="BZ18" s="46">
        <f t="shared" si="3"/>
        <v>2968.3240256588206</v>
      </c>
      <c r="CA18" s="46">
        <f t="shared" si="3"/>
        <v>3795.1564340363984</v>
      </c>
      <c r="CB18" s="46">
        <f t="shared" si="3"/>
        <v>4438.5809171469245</v>
      </c>
      <c r="CC18" s="46">
        <f t="shared" si="3"/>
        <v>5029.7371828757377</v>
      </c>
      <c r="CD18" s="46">
        <f t="shared" si="3"/>
        <v>5619.9444533936976</v>
      </c>
      <c r="CE18" s="46">
        <f t="shared" si="3"/>
        <v>6181.7403774536851</v>
      </c>
      <c r="CF18" s="46">
        <f t="shared" si="3"/>
        <v>6690.7503055926545</v>
      </c>
      <c r="CG18" s="47">
        <f t="shared" si="3"/>
        <v>7185.2334073716538</v>
      </c>
    </row>
    <row r="19" spans="1:85" ht="12.75" customHeight="1" x14ac:dyDescent="0.35">
      <c r="A19" s="156"/>
      <c r="B19" s="238"/>
      <c r="C19" s="237"/>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7"/>
    </row>
    <row r="20" spans="1:85" ht="27" customHeight="1" x14ac:dyDescent="0.35">
      <c r="A20" s="156"/>
      <c r="B20" s="107" t="s">
        <v>467</v>
      </c>
      <c r="C20" s="237"/>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9"/>
    </row>
    <row r="21" spans="1:85" x14ac:dyDescent="0.35">
      <c r="A21" s="156"/>
      <c r="B21" s="64" t="s">
        <v>353</v>
      </c>
      <c r="C21" s="237" t="s">
        <v>354</v>
      </c>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v>4.7691617500000003</v>
      </c>
      <c r="BR21" s="158">
        <v>6.040064700000003</v>
      </c>
      <c r="BS21" s="158">
        <v>6.9357352999999913</v>
      </c>
      <c r="BT21" s="158">
        <v>7.3484010500000174</v>
      </c>
      <c r="BU21" s="158">
        <v>8.2211221899999884</v>
      </c>
      <c r="BV21" s="158">
        <v>9.1482867099999936</v>
      </c>
      <c r="BW21" s="158">
        <v>10.039949220000004</v>
      </c>
      <c r="BX21" s="158">
        <v>10.679680190000003</v>
      </c>
      <c r="BY21" s="158">
        <v>12.88883869999999</v>
      </c>
      <c r="BZ21" s="158">
        <v>16.58689783000003</v>
      </c>
      <c r="CA21" s="158">
        <v>20.355264752545114</v>
      </c>
      <c r="CB21" s="158">
        <v>23.988347773191585</v>
      </c>
      <c r="CC21" s="158">
        <v>28.745612940379324</v>
      </c>
      <c r="CD21" s="158">
        <v>33.218654345054361</v>
      </c>
      <c r="CE21" s="158">
        <v>37.831810017369321</v>
      </c>
      <c r="CF21" s="158">
        <v>42.368837067089736</v>
      </c>
      <c r="CG21" s="159">
        <v>47.188261571534007</v>
      </c>
    </row>
    <row r="22" spans="1:85" x14ac:dyDescent="0.35">
      <c r="A22" s="156"/>
      <c r="B22" s="42" t="s">
        <v>355</v>
      </c>
      <c r="C22" s="237" t="s">
        <v>354</v>
      </c>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v>47.094339622641513</v>
      </c>
      <c r="AI22" s="158">
        <v>56.833456698741671</v>
      </c>
      <c r="AJ22" s="158">
        <v>70.134664795816093</v>
      </c>
      <c r="AK22" s="158">
        <v>89.996179088375442</v>
      </c>
      <c r="AL22" s="158">
        <v>107.5668620138519</v>
      </c>
      <c r="AM22" s="158">
        <v>131.12117688103268</v>
      </c>
      <c r="AN22" s="158">
        <v>148.84093337854017</v>
      </c>
      <c r="AO22" s="158">
        <v>171.82790159378595</v>
      </c>
      <c r="AP22" s="158">
        <v>194.35447124132716</v>
      </c>
      <c r="AQ22" s="158">
        <v>218.41677683791443</v>
      </c>
      <c r="AR22" s="158">
        <v>236.30305082986754</v>
      </c>
      <c r="AS22" s="158">
        <v>267.54749990048106</v>
      </c>
      <c r="AT22" s="158">
        <v>311.34100986175179</v>
      </c>
      <c r="AU22" s="158">
        <v>365.16189983173882</v>
      </c>
      <c r="AV22" s="158">
        <v>0</v>
      </c>
      <c r="AW22" s="158">
        <v>0</v>
      </c>
      <c r="AX22" s="158">
        <v>0</v>
      </c>
      <c r="AY22" s="158">
        <v>0</v>
      </c>
      <c r="AZ22" s="158">
        <v>0</v>
      </c>
      <c r="BA22" s="158">
        <v>0</v>
      </c>
      <c r="BB22" s="158">
        <v>0</v>
      </c>
      <c r="BC22" s="158">
        <v>0</v>
      </c>
      <c r="BD22" s="158">
        <v>0</v>
      </c>
      <c r="BE22" s="158">
        <v>0</v>
      </c>
      <c r="BF22" s="158">
        <v>0</v>
      </c>
      <c r="BG22" s="158">
        <v>0</v>
      </c>
      <c r="BH22" s="158">
        <v>0</v>
      </c>
      <c r="BI22" s="158">
        <v>0</v>
      </c>
      <c r="BJ22" s="158">
        <v>0</v>
      </c>
      <c r="BK22" s="158">
        <v>0</v>
      </c>
      <c r="BL22" s="158">
        <v>0</v>
      </c>
      <c r="BM22" s="158">
        <v>0</v>
      </c>
      <c r="BN22" s="158">
        <v>0</v>
      </c>
      <c r="BO22" s="158">
        <v>0</v>
      </c>
      <c r="BP22" s="158">
        <v>0</v>
      </c>
      <c r="BQ22" s="158">
        <v>0</v>
      </c>
      <c r="BR22" s="158">
        <v>0</v>
      </c>
      <c r="BS22" s="158">
        <v>0</v>
      </c>
      <c r="BT22" s="158">
        <v>0</v>
      </c>
      <c r="BU22" s="158">
        <v>0</v>
      </c>
      <c r="BV22" s="158">
        <v>0</v>
      </c>
      <c r="BW22" s="158">
        <v>0</v>
      </c>
      <c r="BX22" s="158">
        <v>0</v>
      </c>
      <c r="BY22" s="158">
        <v>0</v>
      </c>
      <c r="BZ22" s="158">
        <v>0</v>
      </c>
      <c r="CA22" s="158">
        <v>0</v>
      </c>
      <c r="CB22" s="158">
        <v>0</v>
      </c>
      <c r="CC22" s="158">
        <v>0</v>
      </c>
      <c r="CD22" s="158">
        <v>0</v>
      </c>
      <c r="CE22" s="158">
        <v>0</v>
      </c>
      <c r="CF22" s="158">
        <v>0</v>
      </c>
      <c r="CG22" s="159">
        <v>0</v>
      </c>
    </row>
    <row r="23" spans="1:85" x14ac:dyDescent="0.35">
      <c r="A23" s="156"/>
      <c r="B23" s="42" t="s">
        <v>356</v>
      </c>
      <c r="C23" s="237"/>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f t="shared" ref="AH23:BM23" si="4">SUM(AH24:AH26)</f>
        <v>433.19637841651365</v>
      </c>
      <c r="AI23" s="158">
        <f t="shared" si="4"/>
        <v>491.69011230548637</v>
      </c>
      <c r="AJ23" s="158">
        <f t="shared" si="4"/>
        <v>556.78557678919367</v>
      </c>
      <c r="AK23" s="158">
        <f t="shared" si="4"/>
        <v>602.69066695632307</v>
      </c>
      <c r="AL23" s="158">
        <f t="shared" si="4"/>
        <v>638.92866433160452</v>
      </c>
      <c r="AM23" s="158">
        <f t="shared" si="4"/>
        <v>676.46664247621209</v>
      </c>
      <c r="AN23" s="158">
        <f t="shared" si="4"/>
        <v>690.46052004690171</v>
      </c>
      <c r="AO23" s="158">
        <f t="shared" si="4"/>
        <v>700.08555842769397</v>
      </c>
      <c r="AP23" s="158">
        <f t="shared" si="4"/>
        <v>724.45946224287422</v>
      </c>
      <c r="AQ23" s="158">
        <f t="shared" si="4"/>
        <v>734.90769715392037</v>
      </c>
      <c r="AR23" s="158">
        <f t="shared" si="4"/>
        <v>742.36020250581066</v>
      </c>
      <c r="AS23" s="158">
        <f t="shared" si="4"/>
        <v>730.13111097207798</v>
      </c>
      <c r="AT23" s="158">
        <f t="shared" si="4"/>
        <v>775.26191022330795</v>
      </c>
      <c r="AU23" s="158">
        <f t="shared" si="4"/>
        <v>863.60627344005002</v>
      </c>
      <c r="AV23" s="158">
        <f t="shared" si="4"/>
        <v>852.2527553950282</v>
      </c>
      <c r="AW23" s="158">
        <f t="shared" si="4"/>
        <v>873.20359314762982</v>
      </c>
      <c r="AX23" s="158">
        <f t="shared" si="4"/>
        <v>859.06318218085562</v>
      </c>
      <c r="AY23" s="158">
        <f t="shared" si="4"/>
        <v>851.731324624629</v>
      </c>
      <c r="AZ23" s="158">
        <f t="shared" si="4"/>
        <v>829.88126142015744</v>
      </c>
      <c r="BA23" s="158">
        <f t="shared" si="4"/>
        <v>847.58109511712473</v>
      </c>
      <c r="BB23" s="158">
        <f t="shared" si="4"/>
        <v>839.89658660323107</v>
      </c>
      <c r="BC23" s="158">
        <f t="shared" si="4"/>
        <v>872.56183395470418</v>
      </c>
      <c r="BD23" s="158">
        <f t="shared" si="4"/>
        <v>865.87408814187211</v>
      </c>
      <c r="BE23" s="158">
        <f t="shared" si="4"/>
        <v>975.0571849050001</v>
      </c>
      <c r="BF23" s="158">
        <f t="shared" si="4"/>
        <v>958.2172410367499</v>
      </c>
      <c r="BG23" s="158">
        <f t="shared" si="4"/>
        <v>884.55214787227749</v>
      </c>
      <c r="BH23" s="158">
        <f t="shared" si="4"/>
        <v>804.2732521245</v>
      </c>
      <c r="BI23" s="158">
        <f t="shared" si="4"/>
        <v>764.43906345325001</v>
      </c>
      <c r="BJ23" s="158">
        <f t="shared" si="4"/>
        <v>698.14931705625008</v>
      </c>
      <c r="BK23" s="158">
        <f t="shared" si="4"/>
        <v>657.23492130667955</v>
      </c>
      <c r="BL23" s="158">
        <f t="shared" si="4"/>
        <v>609.35377852930276</v>
      </c>
      <c r="BM23" s="158">
        <f t="shared" si="4"/>
        <v>598.15693215526335</v>
      </c>
      <c r="BN23" s="158">
        <f t="shared" ref="BN23:CG23" si="5">SUM(BN24:BN26)</f>
        <v>563.29060795511202</v>
      </c>
      <c r="BO23" s="158">
        <f t="shared" si="5"/>
        <v>556.61229230695847</v>
      </c>
      <c r="BP23" s="158">
        <f t="shared" si="5"/>
        <v>564.26172678124692</v>
      </c>
      <c r="BQ23" s="158">
        <f t="shared" si="5"/>
        <v>563.72247188354766</v>
      </c>
      <c r="BR23" s="158">
        <f t="shared" si="5"/>
        <v>558.3774162769223</v>
      </c>
      <c r="BS23" s="158">
        <f t="shared" si="5"/>
        <v>562.103048365684</v>
      </c>
      <c r="BT23" s="158">
        <f t="shared" si="5"/>
        <v>552.47871435148681</v>
      </c>
      <c r="BU23" s="158">
        <f t="shared" si="5"/>
        <v>499.30094930620538</v>
      </c>
      <c r="BV23" s="158">
        <f t="shared" si="5"/>
        <v>461.68818435114184</v>
      </c>
      <c r="BW23" s="158">
        <f t="shared" si="5"/>
        <v>505.71510190176429</v>
      </c>
      <c r="BX23" s="158">
        <f t="shared" si="5"/>
        <v>497.74254764000011</v>
      </c>
      <c r="BY23" s="158">
        <f t="shared" si="5"/>
        <v>341.52153544000049</v>
      </c>
      <c r="BZ23" s="158">
        <f t="shared" si="5"/>
        <v>398.83164910999977</v>
      </c>
      <c r="CA23" s="158">
        <f t="shared" si="5"/>
        <v>330.25930044999939</v>
      </c>
      <c r="CB23" s="158">
        <f t="shared" si="5"/>
        <v>369.27447915157234</v>
      </c>
      <c r="CC23" s="158">
        <f t="shared" si="5"/>
        <v>347.66050442743023</v>
      </c>
      <c r="CD23" s="158">
        <f t="shared" si="5"/>
        <v>335.48827460479043</v>
      </c>
      <c r="CE23" s="158">
        <f t="shared" si="5"/>
        <v>328.34533166543463</v>
      </c>
      <c r="CF23" s="158">
        <f t="shared" si="5"/>
        <v>319.65010754332212</v>
      </c>
      <c r="CG23" s="159">
        <f t="shared" si="5"/>
        <v>308.11709927140691</v>
      </c>
    </row>
    <row r="24" spans="1:85" x14ac:dyDescent="0.35">
      <c r="A24" s="156"/>
      <c r="B24" s="62" t="s">
        <v>468</v>
      </c>
      <c r="C24" s="237" t="s">
        <v>357</v>
      </c>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v>0</v>
      </c>
      <c r="AI24" s="158">
        <v>0</v>
      </c>
      <c r="AJ24" s="158">
        <v>0</v>
      </c>
      <c r="AK24" s="158">
        <v>0</v>
      </c>
      <c r="AL24" s="158">
        <v>0</v>
      </c>
      <c r="AM24" s="158">
        <v>0</v>
      </c>
      <c r="AN24" s="158">
        <v>0</v>
      </c>
      <c r="AO24" s="158">
        <v>0</v>
      </c>
      <c r="AP24" s="158">
        <v>0</v>
      </c>
      <c r="AQ24" s="158">
        <v>0</v>
      </c>
      <c r="AR24" s="158">
        <v>0</v>
      </c>
      <c r="AS24" s="158">
        <v>0</v>
      </c>
      <c r="AT24" s="158">
        <v>0</v>
      </c>
      <c r="AU24" s="158">
        <v>0</v>
      </c>
      <c r="AV24" s="158">
        <v>0</v>
      </c>
      <c r="AW24" s="158">
        <v>0</v>
      </c>
      <c r="AX24" s="158">
        <v>0</v>
      </c>
      <c r="AY24" s="158">
        <v>0</v>
      </c>
      <c r="AZ24" s="158">
        <v>0</v>
      </c>
      <c r="BA24" s="158">
        <v>0</v>
      </c>
      <c r="BB24" s="158">
        <v>0</v>
      </c>
      <c r="BC24" s="158">
        <v>0</v>
      </c>
      <c r="BD24" s="158">
        <v>0</v>
      </c>
      <c r="BE24" s="158">
        <v>0</v>
      </c>
      <c r="BF24" s="158">
        <v>0</v>
      </c>
      <c r="BG24" s="158">
        <v>0</v>
      </c>
      <c r="BH24" s="158">
        <v>0</v>
      </c>
      <c r="BI24" s="158">
        <v>0</v>
      </c>
      <c r="BJ24" s="158">
        <v>0</v>
      </c>
      <c r="BK24" s="158">
        <v>0</v>
      </c>
      <c r="BL24" s="158">
        <v>0</v>
      </c>
      <c r="BM24" s="158">
        <v>0</v>
      </c>
      <c r="BN24" s="158">
        <v>0</v>
      </c>
      <c r="BO24" s="158">
        <v>0</v>
      </c>
      <c r="BP24" s="158">
        <v>0</v>
      </c>
      <c r="BQ24" s="158">
        <v>0</v>
      </c>
      <c r="BR24" s="158">
        <v>0</v>
      </c>
      <c r="BS24" s="158">
        <v>0</v>
      </c>
      <c r="BT24" s="158">
        <v>0</v>
      </c>
      <c r="BU24" s="158">
        <v>109.92024563645997</v>
      </c>
      <c r="BV24" s="158">
        <v>184.96516445151136</v>
      </c>
      <c r="BW24" s="158">
        <v>222.34116190855801</v>
      </c>
      <c r="BX24" s="158">
        <v>256.97234059495503</v>
      </c>
      <c r="BY24" s="158">
        <v>187.71946333253899</v>
      </c>
      <c r="BZ24" s="158">
        <v>253.40747960340499</v>
      </c>
      <c r="CA24" s="158">
        <v>193.70661491853301</v>
      </c>
      <c r="CB24" s="158">
        <v>207.39290730601701</v>
      </c>
      <c r="CC24" s="158">
        <v>207.39071537785</v>
      </c>
      <c r="CD24" s="158">
        <v>211.070117143928</v>
      </c>
      <c r="CE24" s="158">
        <v>217.96757000920101</v>
      </c>
      <c r="CF24" s="158">
        <v>221.760532219911</v>
      </c>
      <c r="CG24" s="159">
        <v>221.28716862594999</v>
      </c>
    </row>
    <row r="25" spans="1:85" x14ac:dyDescent="0.35">
      <c r="A25" s="156"/>
      <c r="B25" s="62" t="s">
        <v>469</v>
      </c>
      <c r="C25" s="237" t="s">
        <v>357</v>
      </c>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v>433.19637841651365</v>
      </c>
      <c r="AI25" s="158">
        <v>491.57804255409542</v>
      </c>
      <c r="AJ25" s="158">
        <v>554.82967264977924</v>
      </c>
      <c r="AK25" s="158">
        <v>597.63212258588965</v>
      </c>
      <c r="AL25" s="158">
        <v>630.14592004132612</v>
      </c>
      <c r="AM25" s="158">
        <v>661.919258538132</v>
      </c>
      <c r="AN25" s="158">
        <v>665.25957529428422</v>
      </c>
      <c r="AO25" s="158">
        <v>668.58081446977872</v>
      </c>
      <c r="AP25" s="158">
        <v>686.54822330144486</v>
      </c>
      <c r="AQ25" s="158">
        <v>687.83778406598583</v>
      </c>
      <c r="AR25" s="158">
        <v>683.46392070541924</v>
      </c>
      <c r="AS25" s="158">
        <v>656.05418789515488</v>
      </c>
      <c r="AT25" s="158">
        <v>683.68441738207923</v>
      </c>
      <c r="AU25" s="158">
        <v>746.31190271576043</v>
      </c>
      <c r="AV25" s="158">
        <v>720.91047448732343</v>
      </c>
      <c r="AW25" s="158">
        <v>722.98375426855523</v>
      </c>
      <c r="AX25" s="158">
        <v>701.70056148671415</v>
      </c>
      <c r="AY25" s="158">
        <v>683.57531623989541</v>
      </c>
      <c r="AZ25" s="158">
        <v>648.47078202168245</v>
      </c>
      <c r="BA25" s="158">
        <v>655.47438801712497</v>
      </c>
      <c r="BB25" s="158">
        <v>638.58108077177928</v>
      </c>
      <c r="BC25" s="158">
        <v>650.31584786041594</v>
      </c>
      <c r="BD25" s="158">
        <v>631.10693085508979</v>
      </c>
      <c r="BE25" s="158">
        <v>736.26207961364651</v>
      </c>
      <c r="BF25" s="158">
        <v>738.48558911616817</v>
      </c>
      <c r="BG25" s="158">
        <v>691.18314787227746</v>
      </c>
      <c r="BH25" s="158">
        <v>636.20925212450004</v>
      </c>
      <c r="BI25" s="158">
        <v>618.61569305871558</v>
      </c>
      <c r="BJ25" s="158">
        <v>572.93044173153885</v>
      </c>
      <c r="BK25" s="158">
        <v>547.30458607473906</v>
      </c>
      <c r="BL25" s="158">
        <v>515.55293311502305</v>
      </c>
      <c r="BM25" s="158">
        <v>512.88008897976067</v>
      </c>
      <c r="BN25" s="158">
        <v>492.72786275860085</v>
      </c>
      <c r="BO25" s="158">
        <v>489.66027087611786</v>
      </c>
      <c r="BP25" s="158">
        <v>502.77979164042989</v>
      </c>
      <c r="BQ25" s="158">
        <v>499.19309366482179</v>
      </c>
      <c r="BR25" s="158">
        <v>506.96691126187358</v>
      </c>
      <c r="BS25" s="158">
        <v>516.5294929940469</v>
      </c>
      <c r="BT25" s="158">
        <v>512.97957527602387</v>
      </c>
      <c r="BU25" s="158">
        <v>351.4503564749092</v>
      </c>
      <c r="BV25" s="158">
        <v>243.72607386059869</v>
      </c>
      <c r="BW25" s="158">
        <v>244.69765132073701</v>
      </c>
      <c r="BX25" s="158">
        <v>208.173576253031</v>
      </c>
      <c r="BY25" s="158">
        <v>133.742701780928</v>
      </c>
      <c r="BZ25" s="158">
        <v>130.576736913075</v>
      </c>
      <c r="CA25" s="158">
        <v>115.72094142129799</v>
      </c>
      <c r="CB25" s="158">
        <v>137.18578891229799</v>
      </c>
      <c r="CC25" s="158">
        <v>118.87098359588001</v>
      </c>
      <c r="CD25" s="158">
        <v>105.437591763485</v>
      </c>
      <c r="CE25" s="158">
        <v>93.539123314361106</v>
      </c>
      <c r="CF25" s="158">
        <v>82.956067598874597</v>
      </c>
      <c r="CG25" s="159">
        <v>73.583622897865894</v>
      </c>
    </row>
    <row r="26" spans="1:85" x14ac:dyDescent="0.35">
      <c r="A26" s="156"/>
      <c r="B26" s="62" t="s">
        <v>470</v>
      </c>
      <c r="C26" s="237" t="s">
        <v>357</v>
      </c>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v>0</v>
      </c>
      <c r="AI26" s="158">
        <v>0.11206975139097579</v>
      </c>
      <c r="AJ26" s="158">
        <v>1.9559041394144265</v>
      </c>
      <c r="AK26" s="158">
        <v>5.0585443704334674</v>
      </c>
      <c r="AL26" s="158">
        <v>8.7827442902784227</v>
      </c>
      <c r="AM26" s="158">
        <v>14.547383938080046</v>
      </c>
      <c r="AN26" s="158">
        <v>25.200944752617477</v>
      </c>
      <c r="AO26" s="158">
        <v>31.504743957915213</v>
      </c>
      <c r="AP26" s="158">
        <v>37.911238941429318</v>
      </c>
      <c r="AQ26" s="158">
        <v>47.069913087934566</v>
      </c>
      <c r="AR26" s="158">
        <v>58.896281800391392</v>
      </c>
      <c r="AS26" s="158">
        <v>74.07692307692308</v>
      </c>
      <c r="AT26" s="158">
        <v>91.577492841228676</v>
      </c>
      <c r="AU26" s="158">
        <v>117.29437072428964</v>
      </c>
      <c r="AV26" s="158">
        <v>131.3422809077048</v>
      </c>
      <c r="AW26" s="158">
        <v>150.21983887907462</v>
      </c>
      <c r="AX26" s="158">
        <v>157.36262069414141</v>
      </c>
      <c r="AY26" s="158">
        <v>168.15600838473355</v>
      </c>
      <c r="AZ26" s="158">
        <v>181.41047939847496</v>
      </c>
      <c r="BA26" s="158">
        <v>192.10670709999971</v>
      </c>
      <c r="BB26" s="158">
        <v>201.31550583145179</v>
      </c>
      <c r="BC26" s="158">
        <v>222.24598609428827</v>
      </c>
      <c r="BD26" s="158">
        <v>234.76715728678226</v>
      </c>
      <c r="BE26" s="158">
        <v>238.79510529135356</v>
      </c>
      <c r="BF26" s="158">
        <v>219.73165192058175</v>
      </c>
      <c r="BG26" s="158">
        <v>193.369</v>
      </c>
      <c r="BH26" s="158">
        <v>168.06399999999999</v>
      </c>
      <c r="BI26" s="158">
        <v>145.82337039453446</v>
      </c>
      <c r="BJ26" s="158">
        <v>125.21887532471118</v>
      </c>
      <c r="BK26" s="158">
        <v>109.93033523194052</v>
      </c>
      <c r="BL26" s="158">
        <v>93.800845414279749</v>
      </c>
      <c r="BM26" s="158">
        <v>85.276843175502719</v>
      </c>
      <c r="BN26" s="158">
        <v>70.562745196511173</v>
      </c>
      <c r="BO26" s="158">
        <v>66.952021430840631</v>
      </c>
      <c r="BP26" s="158">
        <v>61.481935140817022</v>
      </c>
      <c r="BQ26" s="158">
        <v>64.529378218725824</v>
      </c>
      <c r="BR26" s="158">
        <v>51.410505015048706</v>
      </c>
      <c r="BS26" s="158">
        <v>45.57355537163707</v>
      </c>
      <c r="BT26" s="158">
        <v>39.499139075463006</v>
      </c>
      <c r="BU26" s="158">
        <v>37.930347194836223</v>
      </c>
      <c r="BV26" s="158">
        <v>32.996946039031812</v>
      </c>
      <c r="BW26" s="158">
        <v>38.676288672469298</v>
      </c>
      <c r="BX26" s="158">
        <v>32.596630792014103</v>
      </c>
      <c r="BY26" s="158">
        <v>20.0593703265335</v>
      </c>
      <c r="BZ26" s="158">
        <v>14.8474325935198</v>
      </c>
      <c r="CA26" s="158">
        <v>20.831744110168401</v>
      </c>
      <c r="CB26" s="158">
        <v>24.695782933257298</v>
      </c>
      <c r="CC26" s="158">
        <v>21.398805453700199</v>
      </c>
      <c r="CD26" s="158">
        <v>18.980565697377401</v>
      </c>
      <c r="CE26" s="158">
        <v>16.8386383418725</v>
      </c>
      <c r="CF26" s="158">
        <v>14.933507724536501</v>
      </c>
      <c r="CG26" s="159">
        <v>13.246307747591</v>
      </c>
    </row>
    <row r="27" spans="1:85" ht="25.5" customHeight="1" x14ac:dyDescent="0.35">
      <c r="A27" s="156"/>
      <c r="B27" s="64" t="s">
        <v>358</v>
      </c>
      <c r="C27" s="237" t="s">
        <v>354</v>
      </c>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v>4</v>
      </c>
      <c r="AI27" s="158">
        <v>4</v>
      </c>
      <c r="AJ27" s="158">
        <v>5</v>
      </c>
      <c r="AK27" s="158">
        <v>6</v>
      </c>
      <c r="AL27" s="158">
        <v>8</v>
      </c>
      <c r="AM27" s="158">
        <v>10</v>
      </c>
      <c r="AN27" s="158">
        <v>11</v>
      </c>
      <c r="AO27" s="158">
        <v>13</v>
      </c>
      <c r="AP27" s="158">
        <v>104</v>
      </c>
      <c r="AQ27" s="158">
        <v>183.72300000000001</v>
      </c>
      <c r="AR27" s="158">
        <v>173.41800000000001</v>
      </c>
      <c r="AS27" s="158">
        <v>183.63200000000001</v>
      </c>
      <c r="AT27" s="158">
        <v>208.02</v>
      </c>
      <c r="AU27" s="158">
        <v>269.96832117263904</v>
      </c>
      <c r="AV27" s="158">
        <v>327.97337600551521</v>
      </c>
      <c r="AW27" s="158">
        <v>419.73289899962754</v>
      </c>
      <c r="AX27" s="158">
        <v>500.04761254962028</v>
      </c>
      <c r="AY27" s="158">
        <v>586.19055781453687</v>
      </c>
      <c r="AZ27" s="158">
        <v>699.84472339379818</v>
      </c>
      <c r="BA27" s="158">
        <v>709.21133412100005</v>
      </c>
      <c r="BB27" s="158">
        <v>743.95880802719989</v>
      </c>
      <c r="BC27" s="158">
        <v>796.16035103942988</v>
      </c>
      <c r="BD27" s="158">
        <v>809.72477850657356</v>
      </c>
      <c r="BE27" s="158">
        <v>870.53092037570082</v>
      </c>
      <c r="BF27" s="158">
        <v>947.298</v>
      </c>
      <c r="BG27" s="158">
        <v>1017.4757964240732</v>
      </c>
      <c r="BH27" s="158">
        <v>1057.6289999999999</v>
      </c>
      <c r="BI27" s="158">
        <v>1113.5155272727516</v>
      </c>
      <c r="BJ27" s="158">
        <v>1142.0356692484781</v>
      </c>
      <c r="BK27" s="158">
        <v>1235.597033053456</v>
      </c>
      <c r="BL27" s="158">
        <v>1316.2793594178083</v>
      </c>
      <c r="BM27" s="158">
        <v>1446.1896739375136</v>
      </c>
      <c r="BN27" s="158">
        <v>1526.3989427992453</v>
      </c>
      <c r="BO27" s="158">
        <v>1691.4195913635774</v>
      </c>
      <c r="BP27" s="158">
        <v>1882.2267307552024</v>
      </c>
      <c r="BQ27" s="158">
        <v>2041.8053091705644</v>
      </c>
      <c r="BR27" s="158">
        <v>2274.4593787053836</v>
      </c>
      <c r="BS27" s="158">
        <v>2503.5602726161615</v>
      </c>
      <c r="BT27" s="158">
        <v>2626.7182223174623</v>
      </c>
      <c r="BU27" s="158">
        <v>2791.2308667358793</v>
      </c>
      <c r="BV27" s="158">
        <v>2855.414544307062</v>
      </c>
      <c r="BW27" s="158">
        <v>2913.4681466665279</v>
      </c>
      <c r="BX27" s="158">
        <v>3011.148786525986</v>
      </c>
      <c r="BY27" s="158">
        <v>3044.3763376680536</v>
      </c>
      <c r="BZ27" s="158">
        <v>3219.2238696424702</v>
      </c>
      <c r="CA27" s="158">
        <v>3704.7436852363376</v>
      </c>
      <c r="CB27" s="158">
        <v>4153.3594462037072</v>
      </c>
      <c r="CC27" s="158">
        <v>4406.726081650474</v>
      </c>
      <c r="CD27" s="158">
        <v>4699.4288596869428</v>
      </c>
      <c r="CE27" s="158">
        <v>5008.882616197684</v>
      </c>
      <c r="CF27" s="158">
        <v>5287.1594255572036</v>
      </c>
      <c r="CG27" s="159">
        <v>5601.268623622208</v>
      </c>
    </row>
    <row r="28" spans="1:85" x14ac:dyDescent="0.35">
      <c r="A28" s="156"/>
      <c r="B28" s="42" t="s">
        <v>471</v>
      </c>
      <c r="C28" s="237" t="s">
        <v>354</v>
      </c>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v>5</v>
      </c>
      <c r="AI28" s="158">
        <v>5</v>
      </c>
      <c r="AJ28" s="158">
        <v>5</v>
      </c>
      <c r="AK28" s="158">
        <v>6</v>
      </c>
      <c r="AL28" s="158">
        <v>6</v>
      </c>
      <c r="AM28" s="158">
        <v>6</v>
      </c>
      <c r="AN28" s="158">
        <v>6</v>
      </c>
      <c r="AO28" s="158">
        <v>7</v>
      </c>
      <c r="AP28" s="158">
        <v>8</v>
      </c>
      <c r="AQ28" s="158">
        <v>8.8689999999999998</v>
      </c>
      <c r="AR28" s="158">
        <v>8.6080000000000005</v>
      </c>
      <c r="AS28" s="158">
        <v>8.7669999999999995</v>
      </c>
      <c r="AT28" s="158">
        <v>9.3409999999999993</v>
      </c>
      <c r="AU28" s="158">
        <v>10.673999999999999</v>
      </c>
      <c r="AV28" s="158">
        <v>12.653</v>
      </c>
      <c r="AW28" s="158">
        <v>13.920999999999999</v>
      </c>
      <c r="AX28" s="158">
        <v>12.601000000000001</v>
      </c>
      <c r="AY28" s="158">
        <v>14.76</v>
      </c>
      <c r="AZ28" s="158">
        <v>15.439</v>
      </c>
      <c r="BA28" s="158">
        <v>15.775</v>
      </c>
      <c r="BB28" s="158">
        <v>16.065999999999999</v>
      </c>
      <c r="BC28" s="158">
        <v>16.123000000000001</v>
      </c>
      <c r="BD28" s="158">
        <v>16.222000000000001</v>
      </c>
      <c r="BE28" s="158">
        <v>16.353000000000002</v>
      </c>
      <c r="BF28" s="158">
        <v>17.187999999999999</v>
      </c>
      <c r="BG28" s="158">
        <v>18.536000000000001</v>
      </c>
      <c r="BH28" s="158">
        <v>19.21</v>
      </c>
      <c r="BI28" s="158">
        <v>19.115849999999998</v>
      </c>
      <c r="BJ28" s="158">
        <v>19.204647819795415</v>
      </c>
      <c r="BK28" s="158">
        <v>20.031813160000006</v>
      </c>
      <c r="BL28" s="158">
        <v>221.46612579999999</v>
      </c>
      <c r="BM28" s="158">
        <v>32.464226920000009</v>
      </c>
      <c r="BN28" s="158">
        <v>32.271541450000001</v>
      </c>
      <c r="BO28" s="158">
        <v>32.125320869999996</v>
      </c>
      <c r="BP28" s="158">
        <v>32.399299220000003</v>
      </c>
      <c r="BQ28" s="158">
        <v>32.151345900000003</v>
      </c>
      <c r="BR28" s="158">
        <v>33.293720609999951</v>
      </c>
      <c r="BS28" s="158">
        <v>35.653026229999981</v>
      </c>
      <c r="BT28" s="158">
        <v>33.09609677000001</v>
      </c>
      <c r="BU28" s="158">
        <v>33.166871430000008</v>
      </c>
      <c r="BV28" s="158">
        <v>32.413626989999997</v>
      </c>
      <c r="BW28" s="158">
        <v>34.793876396760858</v>
      </c>
      <c r="BX28" s="158">
        <v>35.769481659999997</v>
      </c>
      <c r="BY28" s="158">
        <v>37.09786227537392</v>
      </c>
      <c r="BZ28" s="158">
        <v>40.746892139999986</v>
      </c>
      <c r="CA28" s="158">
        <v>45.523826249999992</v>
      </c>
      <c r="CB28" s="158">
        <v>49.517793028284025</v>
      </c>
      <c r="CC28" s="158">
        <v>53.041877187168495</v>
      </c>
      <c r="CD28" s="158">
        <v>56.37043825956809</v>
      </c>
      <c r="CE28" s="158">
        <v>59.60742900310435</v>
      </c>
      <c r="CF28" s="158">
        <v>60.862682321669318</v>
      </c>
      <c r="CG28" s="159">
        <v>62.735970256893616</v>
      </c>
    </row>
    <row r="29" spans="1:85" x14ac:dyDescent="0.35">
      <c r="A29" s="156"/>
      <c r="B29" s="42" t="s">
        <v>362</v>
      </c>
      <c r="C29" s="237" t="s">
        <v>363</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v>0</v>
      </c>
      <c r="AR29" s="158">
        <v>0</v>
      </c>
      <c r="AS29" s="158">
        <v>0</v>
      </c>
      <c r="AT29" s="158">
        <v>0</v>
      </c>
      <c r="AU29" s="158">
        <v>0</v>
      </c>
      <c r="AV29" s="158">
        <v>0</v>
      </c>
      <c r="AW29" s="158">
        <v>0</v>
      </c>
      <c r="AX29" s="158">
        <v>0</v>
      </c>
      <c r="AY29" s="158">
        <v>0</v>
      </c>
      <c r="AZ29" s="158">
        <v>0</v>
      </c>
      <c r="BA29" s="158">
        <v>0</v>
      </c>
      <c r="BB29" s="158">
        <v>0</v>
      </c>
      <c r="BC29" s="158">
        <v>0</v>
      </c>
      <c r="BD29" s="158">
        <v>0</v>
      </c>
      <c r="BE29" s="158">
        <v>0</v>
      </c>
      <c r="BF29" s="158">
        <v>0</v>
      </c>
      <c r="BG29" s="158">
        <v>0</v>
      </c>
      <c r="BH29" s="158">
        <v>0</v>
      </c>
      <c r="BI29" s="158">
        <v>0</v>
      </c>
      <c r="BJ29" s="158">
        <v>1.0505242386959734</v>
      </c>
      <c r="BK29" s="158">
        <v>1.210020167696229</v>
      </c>
      <c r="BL29" s="158">
        <v>65.657498991665165</v>
      </c>
      <c r="BM29" s="158">
        <v>104.33784553056645</v>
      </c>
      <c r="BN29" s="158">
        <v>168.59935978139674</v>
      </c>
      <c r="BO29" s="158">
        <v>50.836237693819029</v>
      </c>
      <c r="BP29" s="158">
        <v>57.975814953357627</v>
      </c>
      <c r="BQ29" s="158">
        <v>3.5522999812671952</v>
      </c>
      <c r="BR29" s="158">
        <v>4.8918161573086953</v>
      </c>
      <c r="BS29" s="158">
        <v>1.9109448262326334</v>
      </c>
      <c r="BT29" s="158">
        <v>1.6191328653303012</v>
      </c>
      <c r="BU29" s="158">
        <v>60.169977330027926</v>
      </c>
      <c r="BV29" s="158">
        <v>6.8648158354659987</v>
      </c>
      <c r="BW29" s="158">
        <v>0.1298004171428577</v>
      </c>
      <c r="BX29" s="158">
        <v>64.051263895963757</v>
      </c>
      <c r="BY29" s="158">
        <v>0.26351725649587965</v>
      </c>
      <c r="BZ29" s="158">
        <v>94.372035199147533</v>
      </c>
      <c r="CA29" s="158">
        <v>20.794357548375853</v>
      </c>
      <c r="CB29" s="158">
        <v>23.274036194254261</v>
      </c>
      <c r="CC29" s="158">
        <v>23.275673261094681</v>
      </c>
      <c r="CD29" s="158">
        <v>23.275673261094681</v>
      </c>
      <c r="CE29" s="158">
        <v>23.275673261094681</v>
      </c>
      <c r="CF29" s="158">
        <v>23.275673261094681</v>
      </c>
      <c r="CG29" s="159">
        <v>23.275673261094685</v>
      </c>
    </row>
    <row r="30" spans="1:85" x14ac:dyDescent="0.35">
      <c r="A30" s="156"/>
      <c r="B30" s="42" t="s">
        <v>364</v>
      </c>
      <c r="C30" s="237" t="s">
        <v>354</v>
      </c>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v>4245.1274185772418</v>
      </c>
      <c r="CA30" s="158">
        <v>5990.1084770279404</v>
      </c>
      <c r="CB30" s="158">
        <v>14.389572510962346</v>
      </c>
      <c r="CC30" s="158"/>
      <c r="CD30" s="158"/>
      <c r="CE30" s="158"/>
      <c r="CF30" s="158"/>
      <c r="CG30" s="159"/>
    </row>
    <row r="31" spans="1:85" x14ac:dyDescent="0.35">
      <c r="A31" s="156"/>
      <c r="B31" s="42" t="s">
        <v>25</v>
      </c>
      <c r="C31" s="237" t="s">
        <v>363</v>
      </c>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v>196.93959001068183</v>
      </c>
      <c r="AI31" s="158">
        <v>227.75813604082006</v>
      </c>
      <c r="AJ31" s="158">
        <v>307.35323341022615</v>
      </c>
      <c r="AK31" s="158">
        <v>454.80552867942873</v>
      </c>
      <c r="AL31" s="158">
        <v>551.35929177961918</v>
      </c>
      <c r="AM31" s="158">
        <v>618.08662477447024</v>
      </c>
      <c r="AN31" s="158">
        <v>686.40222253039815</v>
      </c>
      <c r="AO31" s="158">
        <v>748.45588650300476</v>
      </c>
      <c r="AP31" s="158">
        <v>829.39150543190704</v>
      </c>
      <c r="AQ31" s="158">
        <v>862.81164007812663</v>
      </c>
      <c r="AR31" s="158">
        <v>604.86500000000012</v>
      </c>
      <c r="AS31" s="158">
        <v>763.36878807806625</v>
      </c>
      <c r="AT31" s="158">
        <v>960.69299999999987</v>
      </c>
      <c r="AU31" s="158">
        <v>733.84</v>
      </c>
      <c r="AV31" s="158">
        <v>968.37500000000023</v>
      </c>
      <c r="AW31" s="158">
        <v>998.42199999999991</v>
      </c>
      <c r="AX31" s="158">
        <v>1103.9621309999998</v>
      </c>
      <c r="AY31" s="158">
        <v>1197.1680269999999</v>
      </c>
      <c r="AZ31" s="158">
        <v>1275.5067700000002</v>
      </c>
      <c r="BA31" s="158">
        <v>1315.1345980000001</v>
      </c>
      <c r="BB31" s="158">
        <v>1327.6819739999989</v>
      </c>
      <c r="BC31" s="158">
        <v>1347.1518148446023</v>
      </c>
      <c r="BD31" s="158">
        <v>1345.1564549999996</v>
      </c>
      <c r="BE31" s="158">
        <v>1336.3771304102056</v>
      </c>
      <c r="BF31" s="158">
        <v>1403.0935666124119</v>
      </c>
      <c r="BG31" s="158">
        <v>1613.6138907605705</v>
      </c>
      <c r="BH31" s="158">
        <v>1728.4576144734931</v>
      </c>
      <c r="BI31" s="158">
        <v>1930.7936408840555</v>
      </c>
      <c r="BJ31" s="158">
        <v>1937.0327149637794</v>
      </c>
      <c r="BK31" s="158">
        <v>1980.0739629037901</v>
      </c>
      <c r="BL31" s="158">
        <v>2071.6184511615088</v>
      </c>
      <c r="BM31" s="158">
        <v>2457.9322396321481</v>
      </c>
      <c r="BN31" s="158">
        <v>2651.7587673972803</v>
      </c>
      <c r="BO31" s="158">
        <v>2691.2493936043297</v>
      </c>
      <c r="BP31" s="158">
        <v>2775.3624294480583</v>
      </c>
      <c r="BQ31" s="158"/>
      <c r="BR31" s="158"/>
      <c r="BS31" s="158"/>
      <c r="BT31" s="158"/>
      <c r="BU31" s="158"/>
      <c r="BV31" s="158"/>
      <c r="BW31" s="158"/>
      <c r="BX31" s="158"/>
      <c r="BY31" s="158"/>
      <c r="BZ31" s="158"/>
      <c r="CA31" s="158"/>
      <c r="CB31" s="158"/>
      <c r="CC31" s="158"/>
      <c r="CD31" s="158"/>
      <c r="CE31" s="158"/>
      <c r="CF31" s="158"/>
      <c r="CG31" s="159"/>
    </row>
    <row r="32" spans="1:85" x14ac:dyDescent="0.35">
      <c r="A32" s="156"/>
      <c r="B32" s="64" t="s">
        <v>366</v>
      </c>
      <c r="C32" s="237" t="s">
        <v>354</v>
      </c>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v>0</v>
      </c>
      <c r="AI32" s="158">
        <v>0</v>
      </c>
      <c r="AJ32" s="158">
        <v>0</v>
      </c>
      <c r="AK32" s="158">
        <v>0</v>
      </c>
      <c r="AL32" s="158">
        <v>0</v>
      </c>
      <c r="AM32" s="158">
        <v>0</v>
      </c>
      <c r="AN32" s="158">
        <v>0</v>
      </c>
      <c r="AO32" s="158">
        <v>0</v>
      </c>
      <c r="AP32" s="158">
        <v>0</v>
      </c>
      <c r="AQ32" s="158">
        <v>0</v>
      </c>
      <c r="AR32" s="158">
        <v>0</v>
      </c>
      <c r="AS32" s="158">
        <v>0</v>
      </c>
      <c r="AT32" s="158">
        <v>0</v>
      </c>
      <c r="AU32" s="158">
        <v>0</v>
      </c>
      <c r="AV32" s="158">
        <v>1236.2204590686167</v>
      </c>
      <c r="AW32" s="158">
        <v>1736.8250803346616</v>
      </c>
      <c r="AX32" s="158">
        <v>1938.6567415590337</v>
      </c>
      <c r="AY32" s="158">
        <v>2356.4150170875105</v>
      </c>
      <c r="AZ32" s="158">
        <v>2842.0259956222508</v>
      </c>
      <c r="BA32" s="158">
        <v>3091.4517961447359</v>
      </c>
      <c r="BB32" s="158">
        <v>3258.3114352948169</v>
      </c>
      <c r="BC32" s="158">
        <v>3408.5922572418208</v>
      </c>
      <c r="BD32" s="158">
        <v>3589.6378004004227</v>
      </c>
      <c r="BE32" s="158">
        <v>3861.7406212620726</v>
      </c>
      <c r="BF32" s="158">
        <v>4105.2438886240434</v>
      </c>
      <c r="BG32" s="158">
        <v>4388.6272675576192</v>
      </c>
      <c r="BH32" s="158">
        <v>4628.2520000000004</v>
      </c>
      <c r="BI32" s="158">
        <v>4869.6964021188787</v>
      </c>
      <c r="BJ32" s="158">
        <v>5122.9964421995737</v>
      </c>
      <c r="BK32" s="158">
        <v>5468.0760196496631</v>
      </c>
      <c r="BL32" s="158">
        <v>5799.6705914329377</v>
      </c>
      <c r="BM32" s="158">
        <v>6277.2924692415208</v>
      </c>
      <c r="BN32" s="158">
        <v>6456.118999717567</v>
      </c>
      <c r="BO32" s="158">
        <v>6899.7753096582774</v>
      </c>
      <c r="BP32" s="158">
        <v>7419.4275888724915</v>
      </c>
      <c r="BQ32" s="158">
        <v>7528.3277963936862</v>
      </c>
      <c r="BR32" s="158">
        <v>7070.966334335757</v>
      </c>
      <c r="BS32" s="158">
        <v>6632.0880013466494</v>
      </c>
      <c r="BT32" s="158">
        <v>5138.3005447814785</v>
      </c>
      <c r="BU32" s="158">
        <v>3571.9593185363819</v>
      </c>
      <c r="BV32" s="158">
        <v>2486.5805035497042</v>
      </c>
      <c r="BW32" s="158">
        <v>1622.3606203181096</v>
      </c>
      <c r="BX32" s="158">
        <v>873.41337663624756</v>
      </c>
      <c r="BY32" s="158">
        <v>803.90440202155901</v>
      </c>
      <c r="BZ32" s="158">
        <v>773.02932207462072</v>
      </c>
      <c r="CA32" s="158">
        <v>802.17276901877949</v>
      </c>
      <c r="CB32" s="158">
        <v>791.14978945150438</v>
      </c>
      <c r="CC32" s="158">
        <v>726.58606407633533</v>
      </c>
      <c r="CD32" s="158">
        <v>698.24176039016004</v>
      </c>
      <c r="CE32" s="158">
        <v>675.84196624014203</v>
      </c>
      <c r="CF32" s="158">
        <v>567.01884608356772</v>
      </c>
      <c r="CG32" s="159">
        <v>352.49611382815146</v>
      </c>
    </row>
    <row r="33" spans="1:86" ht="25.5" customHeight="1" x14ac:dyDescent="0.35">
      <c r="A33" s="156"/>
      <c r="B33" s="64" t="s">
        <v>367</v>
      </c>
      <c r="C33" s="237" t="s">
        <v>363</v>
      </c>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v>0</v>
      </c>
      <c r="AI33" s="158">
        <v>0</v>
      </c>
      <c r="AJ33" s="158">
        <v>0</v>
      </c>
      <c r="AK33" s="158">
        <v>0</v>
      </c>
      <c r="AL33" s="158">
        <v>0</v>
      </c>
      <c r="AM33" s="158">
        <v>0</v>
      </c>
      <c r="AN33" s="158">
        <v>0</v>
      </c>
      <c r="AO33" s="158">
        <v>0</v>
      </c>
      <c r="AP33" s="158">
        <v>0</v>
      </c>
      <c r="AQ33" s="158">
        <v>0</v>
      </c>
      <c r="AR33" s="158">
        <v>0</v>
      </c>
      <c r="AS33" s="158">
        <v>0</v>
      </c>
      <c r="AT33" s="158">
        <v>0</v>
      </c>
      <c r="AU33" s="158">
        <v>0</v>
      </c>
      <c r="AV33" s="158">
        <v>2.2234492408887951</v>
      </c>
      <c r="AW33" s="158">
        <v>5.5822256226005811</v>
      </c>
      <c r="AX33" s="158">
        <v>8.7937202146390998</v>
      </c>
      <c r="AY33" s="158">
        <v>15.09348924190571</v>
      </c>
      <c r="AZ33" s="158">
        <v>26.641703551977329</v>
      </c>
      <c r="BA33" s="158">
        <v>32.729292058207385</v>
      </c>
      <c r="BB33" s="158">
        <v>38.028335257869927</v>
      </c>
      <c r="BC33" s="158">
        <v>29.932078466664212</v>
      </c>
      <c r="BD33" s="158">
        <v>-6.0999999999999999E-2</v>
      </c>
      <c r="BE33" s="158">
        <v>-8.6436562195121955E-2</v>
      </c>
      <c r="BF33" s="158">
        <v>-0.14737339999999999</v>
      </c>
      <c r="BG33" s="158">
        <v>8.5208560000000017E-2</v>
      </c>
      <c r="BH33" s="158">
        <v>-2.9000000000000001E-2</v>
      </c>
      <c r="BI33" s="158">
        <v>0</v>
      </c>
      <c r="BJ33" s="158">
        <v>0</v>
      </c>
      <c r="BK33" s="158">
        <v>0</v>
      </c>
      <c r="BL33" s="158">
        <v>0</v>
      </c>
      <c r="BM33" s="158">
        <v>0</v>
      </c>
      <c r="BN33" s="158">
        <v>0</v>
      </c>
      <c r="BO33" s="158">
        <v>0</v>
      </c>
      <c r="BP33" s="158">
        <v>0</v>
      </c>
      <c r="BQ33" s="158">
        <v>0</v>
      </c>
      <c r="BR33" s="158">
        <v>0</v>
      </c>
      <c r="BS33" s="158">
        <v>0</v>
      </c>
      <c r="BT33" s="158">
        <v>0</v>
      </c>
      <c r="BU33" s="158">
        <v>0</v>
      </c>
      <c r="BV33" s="158">
        <v>0</v>
      </c>
      <c r="BW33" s="158">
        <v>0</v>
      </c>
      <c r="BX33" s="158">
        <v>0</v>
      </c>
      <c r="BY33" s="158">
        <v>0</v>
      </c>
      <c r="BZ33" s="158">
        <v>0</v>
      </c>
      <c r="CA33" s="158">
        <v>0</v>
      </c>
      <c r="CB33" s="158">
        <v>0</v>
      </c>
      <c r="CC33" s="158">
        <v>0</v>
      </c>
      <c r="CD33" s="158">
        <v>0</v>
      </c>
      <c r="CE33" s="158">
        <v>0</v>
      </c>
      <c r="CF33" s="158">
        <v>0</v>
      </c>
      <c r="CG33" s="159">
        <v>0</v>
      </c>
    </row>
    <row r="34" spans="1:86" x14ac:dyDescent="0.35">
      <c r="A34" s="156"/>
      <c r="B34" s="42" t="s">
        <v>368</v>
      </c>
      <c r="C34" s="237" t="s">
        <v>363</v>
      </c>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v>0</v>
      </c>
      <c r="AI34" s="158">
        <v>0</v>
      </c>
      <c r="AJ34" s="158">
        <v>0</v>
      </c>
      <c r="AK34" s="158">
        <v>0</v>
      </c>
      <c r="AL34" s="158">
        <v>0</v>
      </c>
      <c r="AM34" s="158">
        <v>0</v>
      </c>
      <c r="AN34" s="158">
        <v>0</v>
      </c>
      <c r="AO34" s="158">
        <v>0</v>
      </c>
      <c r="AP34" s="158">
        <v>0</v>
      </c>
      <c r="AQ34" s="158">
        <v>0</v>
      </c>
      <c r="AR34" s="158">
        <v>0</v>
      </c>
      <c r="AS34" s="158">
        <v>0</v>
      </c>
      <c r="AT34" s="158">
        <v>0</v>
      </c>
      <c r="AU34" s="158">
        <v>0</v>
      </c>
      <c r="AV34" s="158">
        <v>0</v>
      </c>
      <c r="AW34" s="158">
        <v>0</v>
      </c>
      <c r="AX34" s="158">
        <v>0</v>
      </c>
      <c r="AY34" s="158">
        <v>0</v>
      </c>
      <c r="AZ34" s="158">
        <v>0</v>
      </c>
      <c r="BA34" s="158">
        <v>0</v>
      </c>
      <c r="BB34" s="158">
        <v>0</v>
      </c>
      <c r="BC34" s="158">
        <v>0</v>
      </c>
      <c r="BD34" s="158">
        <v>0</v>
      </c>
      <c r="BE34" s="158">
        <v>6.8540000000000001</v>
      </c>
      <c r="BF34" s="158">
        <v>13.107519600000002</v>
      </c>
      <c r="BG34" s="158">
        <v>14.986460219999998</v>
      </c>
      <c r="BH34" s="158">
        <v>16.622024122071426</v>
      </c>
      <c r="BI34" s="158">
        <v>17.693564299999998</v>
      </c>
      <c r="BJ34" s="158">
        <v>19.498030839999998</v>
      </c>
      <c r="BK34" s="158">
        <v>20.507303</v>
      </c>
      <c r="BL34" s="158">
        <v>21.180479929999997</v>
      </c>
      <c r="BM34" s="158">
        <v>21.798681950000002</v>
      </c>
      <c r="BN34" s="158">
        <v>21.362664119999998</v>
      </c>
      <c r="BO34" s="158">
        <v>22.339751259999996</v>
      </c>
      <c r="BP34" s="158">
        <v>56.572572000000001</v>
      </c>
      <c r="BQ34" s="158">
        <v>176.393889</v>
      </c>
      <c r="BR34" s="158">
        <v>199.015096</v>
      </c>
      <c r="BS34" s="158">
        <v>161.313669</v>
      </c>
      <c r="BT34" s="158">
        <v>183.056162</v>
      </c>
      <c r="BU34" s="158">
        <v>163.743438</v>
      </c>
      <c r="BV34" s="158">
        <v>151.43220199999999</v>
      </c>
      <c r="BW34" s="158">
        <v>132.03679</v>
      </c>
      <c r="BX34" s="158">
        <v>171.42592473000013</v>
      </c>
      <c r="BY34" s="158">
        <v>141.53542577000002</v>
      </c>
      <c r="BZ34" s="158">
        <v>111.21140532000005</v>
      </c>
      <c r="CA34" s="158">
        <v>112.275954</v>
      </c>
      <c r="CB34" s="158">
        <v>0</v>
      </c>
      <c r="CC34" s="158">
        <v>0</v>
      </c>
      <c r="CD34" s="158">
        <v>0</v>
      </c>
      <c r="CE34" s="158">
        <v>0</v>
      </c>
      <c r="CF34" s="158">
        <v>0</v>
      </c>
      <c r="CG34" s="159">
        <v>0</v>
      </c>
    </row>
    <row r="35" spans="1:86" x14ac:dyDescent="0.35">
      <c r="A35" s="156"/>
      <c r="B35" s="42" t="s">
        <v>472</v>
      </c>
      <c r="C35" s="237" t="s">
        <v>363</v>
      </c>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v>0</v>
      </c>
      <c r="AI35" s="158">
        <v>0</v>
      </c>
      <c r="AJ35" s="158">
        <v>0</v>
      </c>
      <c r="AK35" s="158">
        <v>0</v>
      </c>
      <c r="AL35" s="158">
        <v>0</v>
      </c>
      <c r="AM35" s="158">
        <v>0</v>
      </c>
      <c r="AN35" s="158">
        <v>0</v>
      </c>
      <c r="AO35" s="158">
        <v>0</v>
      </c>
      <c r="AP35" s="158">
        <v>0</v>
      </c>
      <c r="AQ35" s="158">
        <v>0</v>
      </c>
      <c r="AR35" s="158">
        <v>0</v>
      </c>
      <c r="AS35" s="158">
        <v>0</v>
      </c>
      <c r="AT35" s="158">
        <v>0</v>
      </c>
      <c r="AU35" s="158">
        <v>0</v>
      </c>
      <c r="AV35" s="158">
        <v>0</v>
      </c>
      <c r="AW35" s="158">
        <v>0</v>
      </c>
      <c r="AX35" s="158">
        <v>0</v>
      </c>
      <c r="AY35" s="158">
        <v>0</v>
      </c>
      <c r="AZ35" s="158">
        <v>3.1930000000000001</v>
      </c>
      <c r="BA35" s="158">
        <v>23.582999999999998</v>
      </c>
      <c r="BB35" s="158">
        <v>32.392000000000003</v>
      </c>
      <c r="BC35" s="158">
        <v>27.45</v>
      </c>
      <c r="BD35" s="158">
        <v>4.1689999999999996</v>
      </c>
      <c r="BE35" s="158">
        <v>6.0000000000000001E-3</v>
      </c>
      <c r="BF35" s="158">
        <v>4.2999999999999997E-2</v>
      </c>
      <c r="BG35" s="158">
        <v>0</v>
      </c>
      <c r="BH35" s="158">
        <v>0</v>
      </c>
      <c r="BI35" s="158">
        <v>0</v>
      </c>
      <c r="BJ35" s="158">
        <v>0</v>
      </c>
      <c r="BK35" s="158">
        <v>0</v>
      </c>
      <c r="BL35" s="158">
        <v>0</v>
      </c>
      <c r="BM35" s="158">
        <v>0</v>
      </c>
      <c r="BN35" s="158">
        <v>0</v>
      </c>
      <c r="BO35" s="158">
        <v>0</v>
      </c>
      <c r="BP35" s="158">
        <v>0</v>
      </c>
      <c r="BQ35" s="158">
        <v>0</v>
      </c>
      <c r="BR35" s="158">
        <v>0</v>
      </c>
      <c r="BS35" s="158">
        <v>0</v>
      </c>
      <c r="BT35" s="158">
        <v>0</v>
      </c>
      <c r="BU35" s="158">
        <v>0</v>
      </c>
      <c r="BV35" s="158">
        <v>0</v>
      </c>
      <c r="BW35" s="158">
        <v>0</v>
      </c>
      <c r="BX35" s="158">
        <v>0</v>
      </c>
      <c r="BY35" s="158">
        <v>0</v>
      </c>
      <c r="BZ35" s="158">
        <v>0</v>
      </c>
      <c r="CA35" s="158">
        <v>0</v>
      </c>
      <c r="CB35" s="158">
        <v>0</v>
      </c>
      <c r="CC35" s="158">
        <v>0</v>
      </c>
      <c r="CD35" s="158">
        <v>0</v>
      </c>
      <c r="CE35" s="158">
        <v>0</v>
      </c>
      <c r="CF35" s="158">
        <v>0</v>
      </c>
      <c r="CG35" s="159">
        <v>0</v>
      </c>
    </row>
    <row r="36" spans="1:86" x14ac:dyDescent="0.35">
      <c r="A36" s="156"/>
      <c r="B36" s="42" t="s">
        <v>370</v>
      </c>
      <c r="C36" s="237"/>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v>0</v>
      </c>
      <c r="AI36" s="158">
        <v>0</v>
      </c>
      <c r="AJ36" s="158">
        <v>0</v>
      </c>
      <c r="AK36" s="158">
        <v>0</v>
      </c>
      <c r="AL36" s="158">
        <v>0</v>
      </c>
      <c r="AM36" s="158">
        <v>0</v>
      </c>
      <c r="AN36" s="158">
        <v>0</v>
      </c>
      <c r="AO36" s="158">
        <v>0</v>
      </c>
      <c r="AP36" s="158">
        <v>0</v>
      </c>
      <c r="AQ36" s="158">
        <v>0</v>
      </c>
      <c r="AR36" s="158">
        <v>0</v>
      </c>
      <c r="AS36" s="158">
        <v>0</v>
      </c>
      <c r="AT36" s="158">
        <v>0</v>
      </c>
      <c r="AU36" s="158">
        <v>0</v>
      </c>
      <c r="AV36" s="158">
        <v>0</v>
      </c>
      <c r="AW36" s="158">
        <v>0</v>
      </c>
      <c r="AX36" s="158">
        <v>0</v>
      </c>
      <c r="AY36" s="158">
        <v>0</v>
      </c>
      <c r="AZ36" s="158">
        <v>0</v>
      </c>
      <c r="BA36" s="158">
        <v>0</v>
      </c>
      <c r="BB36" s="158">
        <v>0</v>
      </c>
      <c r="BC36" s="158">
        <v>0</v>
      </c>
      <c r="BD36" s="158">
        <v>0</v>
      </c>
      <c r="BE36" s="158">
        <v>0</v>
      </c>
      <c r="BF36" s="158">
        <v>0</v>
      </c>
      <c r="BG36" s="158">
        <v>0</v>
      </c>
      <c r="BH36" s="158">
        <v>0</v>
      </c>
      <c r="BI36" s="158">
        <v>0</v>
      </c>
      <c r="BJ36" s="158">
        <v>0</v>
      </c>
      <c r="BK36" s="158">
        <v>0</v>
      </c>
      <c r="BL36" s="158">
        <f t="shared" ref="BL36:CG36" si="6">SUM(BL37:BL38)</f>
        <v>127.18792895</v>
      </c>
      <c r="BM36" s="158">
        <f t="shared" si="6"/>
        <v>1267.3993002300001</v>
      </c>
      <c r="BN36" s="158">
        <f t="shared" si="6"/>
        <v>2231.7483619</v>
      </c>
      <c r="BO36" s="158">
        <f t="shared" si="6"/>
        <v>3554.1022156099998</v>
      </c>
      <c r="BP36" s="158">
        <f t="shared" si="6"/>
        <v>6779.6544881600003</v>
      </c>
      <c r="BQ36" s="158">
        <f t="shared" si="6"/>
        <v>10436.707839979998</v>
      </c>
      <c r="BR36" s="158">
        <f t="shared" si="6"/>
        <v>12827.382151170001</v>
      </c>
      <c r="BS36" s="158">
        <f t="shared" si="6"/>
        <v>14271.548569180002</v>
      </c>
      <c r="BT36" s="158">
        <f t="shared" si="6"/>
        <v>14830.444816650002</v>
      </c>
      <c r="BU36" s="158">
        <f t="shared" si="6"/>
        <v>15352.892355200001</v>
      </c>
      <c r="BV36" s="158">
        <f t="shared" si="6"/>
        <v>15097.86932374</v>
      </c>
      <c r="BW36" s="158">
        <f t="shared" si="6"/>
        <v>13850.988828140005</v>
      </c>
      <c r="BX36" s="158">
        <f t="shared" si="6"/>
        <v>13427.615083349996</v>
      </c>
      <c r="BY36" s="158">
        <f t="shared" si="6"/>
        <v>12688.531819610009</v>
      </c>
      <c r="BZ36" s="158">
        <f t="shared" si="6"/>
        <v>12088.053886384507</v>
      </c>
      <c r="CA36" s="158">
        <f t="shared" si="6"/>
        <v>12357.095583569999</v>
      </c>
      <c r="CB36" s="158">
        <f t="shared" si="6"/>
        <v>12269.703289091565</v>
      </c>
      <c r="CC36" s="158">
        <f t="shared" si="6"/>
        <v>7072.3646453981883</v>
      </c>
      <c r="CD36" s="158">
        <f t="shared" si="6"/>
        <v>5273.8755846584891</v>
      </c>
      <c r="CE36" s="158">
        <f t="shared" si="6"/>
        <v>5385.5561759860102</v>
      </c>
      <c r="CF36" s="158">
        <f t="shared" si="6"/>
        <v>5516.1524816969213</v>
      </c>
      <c r="CG36" s="159">
        <f t="shared" si="6"/>
        <v>5154.4259513166762</v>
      </c>
    </row>
    <row r="37" spans="1:86" x14ac:dyDescent="0.35">
      <c r="A37" s="156"/>
      <c r="B37" s="62" t="s">
        <v>360</v>
      </c>
      <c r="C37" s="237" t="s">
        <v>357</v>
      </c>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v>0</v>
      </c>
      <c r="AI37" s="158">
        <v>0</v>
      </c>
      <c r="AJ37" s="158">
        <v>0</v>
      </c>
      <c r="AK37" s="158">
        <v>0</v>
      </c>
      <c r="AL37" s="158">
        <v>0</v>
      </c>
      <c r="AM37" s="158">
        <v>0</v>
      </c>
      <c r="AN37" s="158">
        <v>0</v>
      </c>
      <c r="AO37" s="158">
        <v>0</v>
      </c>
      <c r="AP37" s="158">
        <v>0</v>
      </c>
      <c r="AQ37" s="158">
        <v>0</v>
      </c>
      <c r="AR37" s="158">
        <v>0</v>
      </c>
      <c r="AS37" s="158">
        <v>0</v>
      </c>
      <c r="AT37" s="158">
        <v>0</v>
      </c>
      <c r="AU37" s="158">
        <v>0</v>
      </c>
      <c r="AV37" s="158">
        <v>0</v>
      </c>
      <c r="AW37" s="158">
        <v>0</v>
      </c>
      <c r="AX37" s="158">
        <v>0</v>
      </c>
      <c r="AY37" s="158">
        <v>0</v>
      </c>
      <c r="AZ37" s="158">
        <v>0</v>
      </c>
      <c r="BA37" s="158">
        <v>0</v>
      </c>
      <c r="BB37" s="158">
        <v>0</v>
      </c>
      <c r="BC37" s="158">
        <v>0</v>
      </c>
      <c r="BD37" s="158">
        <v>0</v>
      </c>
      <c r="BE37" s="158">
        <v>0</v>
      </c>
      <c r="BF37" s="158">
        <v>0</v>
      </c>
      <c r="BG37" s="158">
        <v>0</v>
      </c>
      <c r="BH37" s="158">
        <v>0</v>
      </c>
      <c r="BI37" s="158">
        <v>0</v>
      </c>
      <c r="BJ37" s="158">
        <v>0</v>
      </c>
      <c r="BK37" s="158">
        <v>0</v>
      </c>
      <c r="BL37" s="158">
        <v>64.379764080000001</v>
      </c>
      <c r="BM37" s="158">
        <v>580.96194385999991</v>
      </c>
      <c r="BN37" s="158">
        <v>954.84283312000014</v>
      </c>
      <c r="BO37" s="158">
        <v>1398.5169151799998</v>
      </c>
      <c r="BP37" s="158">
        <v>2304.75857546</v>
      </c>
      <c r="BQ37" s="158">
        <v>3538.8798924699986</v>
      </c>
      <c r="BR37" s="158">
        <v>4100.9191948399994</v>
      </c>
      <c r="BS37" s="158">
        <v>4456.6648349100024</v>
      </c>
      <c r="BT37" s="158">
        <v>4687.0089817599983</v>
      </c>
      <c r="BU37" s="158">
        <v>4711.3251268400008</v>
      </c>
      <c r="BV37" s="158">
        <v>4562.8610960800006</v>
      </c>
      <c r="BW37" s="158">
        <v>4511.989815750002</v>
      </c>
      <c r="BX37" s="158">
        <v>4567.4223184649991</v>
      </c>
      <c r="BY37" s="158">
        <v>4506.7600548399996</v>
      </c>
      <c r="BZ37" s="158">
        <v>4527.0250167543891</v>
      </c>
      <c r="CA37" s="158">
        <v>4911.4448667599991</v>
      </c>
      <c r="CB37" s="158">
        <v>5132.2987876559255</v>
      </c>
      <c r="CC37" s="158">
        <v>4999.0623181405717</v>
      </c>
      <c r="CD37" s="158">
        <v>4965.8418812846849</v>
      </c>
      <c r="CE37" s="158">
        <v>5093.7522410103957</v>
      </c>
      <c r="CF37" s="158">
        <v>5170.386800380651</v>
      </c>
      <c r="CG37" s="159">
        <v>5161.1016146746306</v>
      </c>
    </row>
    <row r="38" spans="1:86" x14ac:dyDescent="0.35">
      <c r="A38" s="156"/>
      <c r="B38" s="62" t="s">
        <v>473</v>
      </c>
      <c r="C38" s="237" t="s">
        <v>363</v>
      </c>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v>0</v>
      </c>
      <c r="AI38" s="158">
        <v>0</v>
      </c>
      <c r="AJ38" s="158">
        <v>0</v>
      </c>
      <c r="AK38" s="158">
        <v>0</v>
      </c>
      <c r="AL38" s="158">
        <v>0</v>
      </c>
      <c r="AM38" s="158">
        <v>0</v>
      </c>
      <c r="AN38" s="158">
        <v>0</v>
      </c>
      <c r="AO38" s="158">
        <v>0</v>
      </c>
      <c r="AP38" s="158">
        <v>0</v>
      </c>
      <c r="AQ38" s="158">
        <v>0</v>
      </c>
      <c r="AR38" s="158">
        <v>0</v>
      </c>
      <c r="AS38" s="158">
        <v>0</v>
      </c>
      <c r="AT38" s="158">
        <v>0</v>
      </c>
      <c r="AU38" s="158">
        <v>0</v>
      </c>
      <c r="AV38" s="158">
        <v>0</v>
      </c>
      <c r="AW38" s="158">
        <v>0</v>
      </c>
      <c r="AX38" s="158">
        <v>0</v>
      </c>
      <c r="AY38" s="158">
        <v>0</v>
      </c>
      <c r="AZ38" s="158">
        <v>0</v>
      </c>
      <c r="BA38" s="158">
        <v>0</v>
      </c>
      <c r="BB38" s="158">
        <v>0</v>
      </c>
      <c r="BC38" s="158">
        <v>0</v>
      </c>
      <c r="BD38" s="158">
        <v>0</v>
      </c>
      <c r="BE38" s="158">
        <v>0</v>
      </c>
      <c r="BF38" s="158">
        <v>0</v>
      </c>
      <c r="BG38" s="158">
        <v>0</v>
      </c>
      <c r="BH38" s="158">
        <v>0</v>
      </c>
      <c r="BI38" s="158">
        <v>0</v>
      </c>
      <c r="BJ38" s="158">
        <v>0</v>
      </c>
      <c r="BK38" s="158">
        <v>0</v>
      </c>
      <c r="BL38" s="158">
        <v>62.808164869999999</v>
      </c>
      <c r="BM38" s="158">
        <v>686.4373563700002</v>
      </c>
      <c r="BN38" s="158">
        <v>1276.9055287799997</v>
      </c>
      <c r="BO38" s="158">
        <v>2155.5853004300002</v>
      </c>
      <c r="BP38" s="158">
        <v>4474.8959127000007</v>
      </c>
      <c r="BQ38" s="158">
        <v>6897.8279475099998</v>
      </c>
      <c r="BR38" s="158">
        <v>8726.4629563300005</v>
      </c>
      <c r="BS38" s="158">
        <v>9814.883734269999</v>
      </c>
      <c r="BT38" s="158">
        <v>10143.435834890004</v>
      </c>
      <c r="BU38" s="158">
        <v>10641.56722836</v>
      </c>
      <c r="BV38" s="158">
        <v>10535.008227660001</v>
      </c>
      <c r="BW38" s="158">
        <v>9338.9990123900043</v>
      </c>
      <c r="BX38" s="158">
        <v>8860.1927648849978</v>
      </c>
      <c r="BY38" s="158">
        <v>8181.7717647700092</v>
      </c>
      <c r="BZ38" s="158">
        <v>7561.0288696301177</v>
      </c>
      <c r="CA38" s="158">
        <v>7445.6507168099997</v>
      </c>
      <c r="CB38" s="158">
        <v>7137.4045014356398</v>
      </c>
      <c r="CC38" s="158">
        <v>2073.3023272576165</v>
      </c>
      <c r="CD38" s="158">
        <v>308.0337033738042</v>
      </c>
      <c r="CE38" s="158">
        <v>291.80393497561454</v>
      </c>
      <c r="CF38" s="158">
        <v>345.76568131627073</v>
      </c>
      <c r="CG38" s="159">
        <v>-6.6756633579545976</v>
      </c>
    </row>
    <row r="39" spans="1:86" ht="25.5" customHeight="1" x14ac:dyDescent="0.35">
      <c r="A39" s="156"/>
      <c r="B39" s="42" t="s">
        <v>372</v>
      </c>
      <c r="C39" s="237" t="s">
        <v>363</v>
      </c>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v>9.4880330298963322</v>
      </c>
      <c r="AI39" s="158">
        <v>10.866673469387752</v>
      </c>
      <c r="AJ39" s="158">
        <v>17.282571428571433</v>
      </c>
      <c r="AK39" s="158">
        <v>27.743444015444013</v>
      </c>
      <c r="AL39" s="158">
        <v>40.311905425307486</v>
      </c>
      <c r="AM39" s="158">
        <v>53.566197515769588</v>
      </c>
      <c r="AN39" s="158">
        <v>55.20599010807841</v>
      </c>
      <c r="AO39" s="158">
        <v>57.077422436565172</v>
      </c>
      <c r="AP39" s="158">
        <v>70.688754873166999</v>
      </c>
      <c r="AQ39" s="158">
        <v>78.567195142753789</v>
      </c>
      <c r="AR39" s="158">
        <v>179.54650471340884</v>
      </c>
      <c r="AS39" s="158">
        <v>178.93825009375556</v>
      </c>
      <c r="AT39" s="158">
        <v>203.56767708643196</v>
      </c>
      <c r="AU39" s="158">
        <v>251.36546329803713</v>
      </c>
      <c r="AV39" s="158">
        <v>412.76617192125207</v>
      </c>
      <c r="AW39" s="158">
        <v>568.30627626515411</v>
      </c>
      <c r="AX39" s="158">
        <v>694.61756287801848</v>
      </c>
      <c r="AY39" s="158">
        <v>871.2947735688274</v>
      </c>
      <c r="AZ39" s="158">
        <v>1069.3193393332856</v>
      </c>
      <c r="BA39" s="158">
        <v>1207.107898236432</v>
      </c>
      <c r="BB39" s="158">
        <v>1267.660666567838</v>
      </c>
      <c r="BC39" s="158">
        <v>942.7268558291513</v>
      </c>
      <c r="BD39" s="158">
        <v>0.85037018855001634</v>
      </c>
      <c r="BE39" s="158">
        <v>0</v>
      </c>
      <c r="BF39" s="158">
        <v>0</v>
      </c>
      <c r="BG39" s="158">
        <v>4.2373578498991461E-2</v>
      </c>
      <c r="BH39" s="158">
        <v>0</v>
      </c>
      <c r="BI39" s="158">
        <v>0</v>
      </c>
      <c r="BJ39" s="158">
        <v>0</v>
      </c>
      <c r="BK39" s="158">
        <v>0</v>
      </c>
      <c r="BL39" s="158">
        <v>0</v>
      </c>
      <c r="BM39" s="158">
        <v>0</v>
      </c>
      <c r="BN39" s="158">
        <v>0</v>
      </c>
      <c r="BO39" s="158">
        <v>0</v>
      </c>
      <c r="BP39" s="158">
        <v>0</v>
      </c>
      <c r="BQ39" s="158">
        <v>0</v>
      </c>
      <c r="BR39" s="158">
        <v>0</v>
      </c>
      <c r="BS39" s="158">
        <v>0</v>
      </c>
      <c r="BT39" s="158">
        <v>0</v>
      </c>
      <c r="BU39" s="158">
        <v>0</v>
      </c>
      <c r="BV39" s="158">
        <v>0</v>
      </c>
      <c r="BW39" s="158">
        <v>0</v>
      </c>
      <c r="BX39" s="158">
        <v>0</v>
      </c>
      <c r="BY39" s="158">
        <v>0</v>
      </c>
      <c r="BZ39" s="158">
        <v>0</v>
      </c>
      <c r="CA39" s="158">
        <v>0</v>
      </c>
      <c r="CB39" s="158">
        <v>0</v>
      </c>
      <c r="CC39" s="158">
        <v>0</v>
      </c>
      <c r="CD39" s="158">
        <v>0</v>
      </c>
      <c r="CE39" s="158">
        <v>0</v>
      </c>
      <c r="CF39" s="158">
        <v>0</v>
      </c>
      <c r="CG39" s="159">
        <v>0</v>
      </c>
    </row>
    <row r="40" spans="1:86" x14ac:dyDescent="0.35">
      <c r="A40" s="156"/>
      <c r="B40" s="42" t="s">
        <v>374</v>
      </c>
      <c r="C40" s="237" t="s">
        <v>363</v>
      </c>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v>0</v>
      </c>
      <c r="AR40" s="158">
        <v>0</v>
      </c>
      <c r="AS40" s="158">
        <v>0</v>
      </c>
      <c r="AT40" s="158">
        <v>0</v>
      </c>
      <c r="AU40" s="158">
        <v>0</v>
      </c>
      <c r="AV40" s="158">
        <v>0</v>
      </c>
      <c r="AW40" s="158">
        <v>0</v>
      </c>
      <c r="AX40" s="158">
        <v>0</v>
      </c>
      <c r="AY40" s="158">
        <v>0</v>
      </c>
      <c r="AZ40" s="158">
        <v>0</v>
      </c>
      <c r="BA40" s="158">
        <v>0</v>
      </c>
      <c r="BB40" s="158">
        <v>0</v>
      </c>
      <c r="BC40" s="158">
        <v>0</v>
      </c>
      <c r="BD40" s="158">
        <v>0</v>
      </c>
      <c r="BE40" s="158">
        <v>0</v>
      </c>
      <c r="BF40" s="158">
        <v>0</v>
      </c>
      <c r="BG40" s="158">
        <v>0</v>
      </c>
      <c r="BH40" s="158">
        <v>0</v>
      </c>
      <c r="BI40" s="158">
        <v>0</v>
      </c>
      <c r="BJ40" s="158">
        <v>23.645465999999999</v>
      </c>
      <c r="BK40" s="158">
        <v>24.26268</v>
      </c>
      <c r="BL40" s="158">
        <v>26.420592000000003</v>
      </c>
      <c r="BM40" s="158">
        <v>25.445135000000001</v>
      </c>
      <c r="BN40" s="158">
        <v>24.263487999999999</v>
      </c>
      <c r="BO40" s="158">
        <v>25.234683905274146</v>
      </c>
      <c r="BP40" s="158">
        <v>25.400787999999999</v>
      </c>
      <c r="BQ40" s="158">
        <v>26.194805999999996</v>
      </c>
      <c r="BR40" s="158">
        <v>27.426465</v>
      </c>
      <c r="BS40" s="158">
        <v>25.544037070000002</v>
      </c>
      <c r="BT40" s="158">
        <v>25.418902700000004</v>
      </c>
      <c r="BU40" s="158">
        <v>25.523962900000001</v>
      </c>
      <c r="BV40" s="158">
        <v>31.846040880000004</v>
      </c>
      <c r="BW40" s="158">
        <v>24.345475053334301</v>
      </c>
      <c r="BX40" s="158">
        <v>47.236723186118098</v>
      </c>
      <c r="BY40" s="158">
        <v>36.954442576157</v>
      </c>
      <c r="BZ40" s="158">
        <v>35.114056034818503</v>
      </c>
      <c r="CA40" s="158">
        <v>39.2288877476133</v>
      </c>
      <c r="CB40" s="158">
        <v>43.691637587236698</v>
      </c>
      <c r="CC40" s="158">
        <v>47.457503596394098</v>
      </c>
      <c r="CD40" s="158">
        <v>49.871653019387203</v>
      </c>
      <c r="CE40" s="158">
        <v>51.182518839673399</v>
      </c>
      <c r="CF40" s="158">
        <v>52.959674472509498</v>
      </c>
      <c r="CG40" s="159">
        <v>55.275529384759402</v>
      </c>
    </row>
    <row r="41" spans="1:86" x14ac:dyDescent="0.35">
      <c r="A41" s="156"/>
      <c r="B41" s="42" t="s">
        <v>474</v>
      </c>
      <c r="C41" s="237" t="s">
        <v>363</v>
      </c>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v>400.06040998931815</v>
      </c>
      <c r="AI41" s="158">
        <v>440.24186395917997</v>
      </c>
      <c r="AJ41" s="158">
        <v>568.64676658977396</v>
      </c>
      <c r="AK41" s="158">
        <v>919.19447132057121</v>
      </c>
      <c r="AL41" s="158">
        <v>1181.6407082203809</v>
      </c>
      <c r="AM41" s="158">
        <v>1396.9133752255298</v>
      </c>
      <c r="AN41" s="158">
        <v>1572.5977774696016</v>
      </c>
      <c r="AO41" s="158">
        <v>1763.5441134969951</v>
      </c>
      <c r="AP41" s="158">
        <v>1896.6084945680932</v>
      </c>
      <c r="AQ41" s="158">
        <v>1963.1883599218736</v>
      </c>
      <c r="AR41" s="158">
        <v>1903.5669999999996</v>
      </c>
      <c r="AS41" s="158">
        <v>2187.5540000000001</v>
      </c>
      <c r="AT41" s="158">
        <v>2771.8209999999999</v>
      </c>
      <c r="AU41" s="158">
        <v>3785.5240000000008</v>
      </c>
      <c r="AV41" s="158">
        <v>5004.2709999999997</v>
      </c>
      <c r="AW41" s="158">
        <v>6027.8400000000011</v>
      </c>
      <c r="AX41" s="158">
        <v>6701.0210236028324</v>
      </c>
      <c r="AY41" s="158">
        <v>7259.8193451132465</v>
      </c>
      <c r="AZ41" s="158">
        <v>7627.8412922717607</v>
      </c>
      <c r="BA41" s="158">
        <v>7388.3815092242394</v>
      </c>
      <c r="BB41" s="158">
        <v>7213.0624270478074</v>
      </c>
      <c r="BC41" s="158">
        <v>7066.8309277856351</v>
      </c>
      <c r="BD41" s="158">
        <v>6955.0272430824934</v>
      </c>
      <c r="BE41" s="158">
        <v>7130.0830912703177</v>
      </c>
      <c r="BF41" s="158">
        <v>7853.4141332420995</v>
      </c>
      <c r="BG41" s="158">
        <v>7907.4304242871603</v>
      </c>
      <c r="BH41" s="158">
        <v>8609.1099443174389</v>
      </c>
      <c r="BI41" s="158">
        <v>9364.2666422585644</v>
      </c>
      <c r="BJ41" s="158">
        <v>9979.0686760457666</v>
      </c>
      <c r="BK41" s="158">
        <v>10808.197886514117</v>
      </c>
      <c r="BL41" s="158">
        <v>11599.496940774132</v>
      </c>
      <c r="BM41" s="158">
        <v>14226.791440390265</v>
      </c>
      <c r="BN41" s="158">
        <v>15478.01053884067</v>
      </c>
      <c r="BO41" s="158">
        <v>16578.667176283001</v>
      </c>
      <c r="BP41" s="158">
        <v>17472.491649240532</v>
      </c>
      <c r="BQ41" s="158">
        <v>17625.749532084679</v>
      </c>
      <c r="BR41" s="158">
        <v>17738.510614072031</v>
      </c>
      <c r="BS41" s="158">
        <v>17716.225635332288</v>
      </c>
      <c r="BT41" s="158">
        <v>17111.31100400001</v>
      </c>
      <c r="BU41" s="158">
        <v>16213.076773759509</v>
      </c>
      <c r="BV41" s="158">
        <v>14895.346253314372</v>
      </c>
      <c r="BW41" s="158">
        <v>12614.417210150652</v>
      </c>
      <c r="BX41" s="158">
        <v>11565.004433577658</v>
      </c>
      <c r="BY41" s="158">
        <v>10435.361701867883</v>
      </c>
      <c r="BZ41" s="158">
        <v>9689.0704626740935</v>
      </c>
      <c r="CA41" s="158">
        <v>9551.0808399705638</v>
      </c>
      <c r="CB41" s="158">
        <v>8336.4151631002278</v>
      </c>
      <c r="CC41" s="158">
        <v>5817.2883052454854</v>
      </c>
      <c r="CD41" s="158">
        <v>5550.8460438760667</v>
      </c>
      <c r="CE41" s="158">
        <v>5636.846255026343</v>
      </c>
      <c r="CF41" s="158">
        <v>5409.2250857330055</v>
      </c>
      <c r="CG41" s="159">
        <v>4796.3841251396552</v>
      </c>
      <c r="CH41" s="57"/>
    </row>
    <row r="42" spans="1:86" x14ac:dyDescent="0.35">
      <c r="A42" s="156"/>
      <c r="B42" s="42" t="s">
        <v>475</v>
      </c>
      <c r="C42" s="237"/>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f t="shared" ref="AH42:BM42" si="7">AH43+AH44</f>
        <v>1464.8799002303704</v>
      </c>
      <c r="AI42" s="158">
        <f t="shared" si="7"/>
        <v>1566.6545731758174</v>
      </c>
      <c r="AJ42" s="158">
        <f t="shared" si="7"/>
        <v>1709.6298947492835</v>
      </c>
      <c r="AK42" s="158">
        <f t="shared" si="7"/>
        <v>1939.3371101902235</v>
      </c>
      <c r="AL42" s="158">
        <f t="shared" si="7"/>
        <v>2018.3858538928052</v>
      </c>
      <c r="AM42" s="158">
        <f t="shared" si="7"/>
        <v>1983.5131201487716</v>
      </c>
      <c r="AN42" s="158">
        <f t="shared" si="7"/>
        <v>2229.6929080455766</v>
      </c>
      <c r="AO42" s="158">
        <f t="shared" si="7"/>
        <v>2385.3584528281144</v>
      </c>
      <c r="AP42" s="158">
        <f t="shared" si="7"/>
        <v>2540.8851443259509</v>
      </c>
      <c r="AQ42" s="158">
        <f t="shared" si="7"/>
        <v>2770.8038001728723</v>
      </c>
      <c r="AR42" s="158">
        <f t="shared" si="7"/>
        <v>3071.0069726615129</v>
      </c>
      <c r="AS42" s="158">
        <f t="shared" si="7"/>
        <v>3445.7356607322959</v>
      </c>
      <c r="AT42" s="158">
        <f t="shared" si="7"/>
        <v>3909.3091318653651</v>
      </c>
      <c r="AU42" s="158">
        <f t="shared" si="7"/>
        <v>4822.5585151932555</v>
      </c>
      <c r="AV42" s="158">
        <f t="shared" si="7"/>
        <v>5517.3492158348699</v>
      </c>
      <c r="AW42" s="158">
        <f t="shared" si="7"/>
        <v>6259.5761130737392</v>
      </c>
      <c r="AX42" s="158">
        <f t="shared" si="7"/>
        <v>6798.8215213289559</v>
      </c>
      <c r="AY42" s="158">
        <f t="shared" si="7"/>
        <v>6833.847811731509</v>
      </c>
      <c r="AZ42" s="158">
        <f t="shared" si="7"/>
        <v>6792.729131563492</v>
      </c>
      <c r="BA42" s="158">
        <f t="shared" si="7"/>
        <v>6744.3441169455091</v>
      </c>
      <c r="BB42" s="158">
        <f t="shared" si="7"/>
        <v>6819.8417430900072</v>
      </c>
      <c r="BC42" s="158">
        <f t="shared" si="7"/>
        <v>6629.3074691405118</v>
      </c>
      <c r="BD42" s="158">
        <f t="shared" si="7"/>
        <v>6763.0990000000002</v>
      </c>
      <c r="BE42" s="158">
        <f t="shared" si="7"/>
        <v>6749.0433528570848</v>
      </c>
      <c r="BF42" s="158">
        <f t="shared" si="7"/>
        <v>6757.9545089520061</v>
      </c>
      <c r="BG42" s="158">
        <f t="shared" si="7"/>
        <v>6724.1235550023994</v>
      </c>
      <c r="BH42" s="158">
        <f t="shared" si="7"/>
        <v>6662.027</v>
      </c>
      <c r="BI42" s="158">
        <f t="shared" si="7"/>
        <v>6649.9306075199993</v>
      </c>
      <c r="BJ42" s="158">
        <f t="shared" si="7"/>
        <v>6566.1693209299992</v>
      </c>
      <c r="BK42" s="158">
        <f t="shared" si="7"/>
        <v>6657.0001817393668</v>
      </c>
      <c r="BL42" s="158">
        <f t="shared" si="7"/>
        <v>6515.843602259999</v>
      </c>
      <c r="BM42" s="158">
        <f t="shared" si="7"/>
        <v>6108.3423565899984</v>
      </c>
      <c r="BN42" s="158">
        <f t="shared" ref="BN42:CG42" si="8">BN43+BN44</f>
        <v>5556.0370140352561</v>
      </c>
      <c r="BO42" s="158">
        <f t="shared" si="8"/>
        <v>4935.2797263499997</v>
      </c>
      <c r="BP42" s="158">
        <f t="shared" si="8"/>
        <v>3275.8454461099991</v>
      </c>
      <c r="BQ42" s="158">
        <f t="shared" si="8"/>
        <v>1186.7982191800004</v>
      </c>
      <c r="BR42" s="158">
        <f t="shared" si="8"/>
        <v>244.52811802000025</v>
      </c>
      <c r="BS42" s="158">
        <f t="shared" si="8"/>
        <v>61.927221750000001</v>
      </c>
      <c r="BT42" s="158">
        <f t="shared" si="8"/>
        <v>14.895368320000006</v>
      </c>
      <c r="BU42" s="158">
        <f t="shared" si="8"/>
        <v>8.92846355</v>
      </c>
      <c r="BV42" s="158">
        <f t="shared" si="8"/>
        <v>0</v>
      </c>
      <c r="BW42" s="158">
        <f t="shared" si="8"/>
        <v>4.8241001800000003</v>
      </c>
      <c r="BX42" s="158">
        <f t="shared" si="8"/>
        <v>4.6269738</v>
      </c>
      <c r="BY42" s="158">
        <f t="shared" si="8"/>
        <v>0</v>
      </c>
      <c r="BZ42" s="158">
        <f t="shared" si="8"/>
        <v>11.835909654516129</v>
      </c>
      <c r="CA42" s="158">
        <f t="shared" si="8"/>
        <v>-0.90839022999999974</v>
      </c>
      <c r="CB42" s="158">
        <f t="shared" si="8"/>
        <v>0.22390195730847154</v>
      </c>
      <c r="CC42" s="158">
        <f t="shared" si="8"/>
        <v>2.0799065579816203</v>
      </c>
      <c r="CD42" s="158">
        <f t="shared" si="8"/>
        <v>2.031141184337824</v>
      </c>
      <c r="CE42" s="158">
        <f t="shared" si="8"/>
        <v>2.0752498099698209</v>
      </c>
      <c r="CF42" s="158">
        <f t="shared" si="8"/>
        <v>2.1125972192272662</v>
      </c>
      <c r="CG42" s="159">
        <f t="shared" si="8"/>
        <v>2.0571395101877643</v>
      </c>
    </row>
    <row r="43" spans="1:86" x14ac:dyDescent="0.35">
      <c r="A43" s="156"/>
      <c r="B43" s="62" t="s">
        <v>469</v>
      </c>
      <c r="C43" s="237" t="s">
        <v>357</v>
      </c>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v>1464.8799002303704</v>
      </c>
      <c r="AI43" s="158">
        <v>1563.7571363132186</v>
      </c>
      <c r="AJ43" s="158">
        <v>1699.9689052344463</v>
      </c>
      <c r="AK43" s="158">
        <v>1914.2194214068734</v>
      </c>
      <c r="AL43" s="158">
        <v>1967.2233041062173</v>
      </c>
      <c r="AM43" s="158">
        <v>1918.8886097671293</v>
      </c>
      <c r="AN43" s="158">
        <v>2133.5678336354131</v>
      </c>
      <c r="AO43" s="158">
        <v>2264.0449636063704</v>
      </c>
      <c r="AP43" s="158">
        <v>2357.3960325057928</v>
      </c>
      <c r="AQ43" s="158">
        <v>2524.8185484831092</v>
      </c>
      <c r="AR43" s="158">
        <v>2759.3569476339931</v>
      </c>
      <c r="AS43" s="158">
        <v>3041.1783545608605</v>
      </c>
      <c r="AT43" s="158">
        <v>3382.5662378716502</v>
      </c>
      <c r="AU43" s="158">
        <v>4095.2793528704351</v>
      </c>
      <c r="AV43" s="158">
        <v>4606.0480376743026</v>
      </c>
      <c r="AW43" s="158">
        <v>5122.482499353242</v>
      </c>
      <c r="AX43" s="158">
        <v>5472.091011319163</v>
      </c>
      <c r="AY43" s="158">
        <v>5518.7521419162849</v>
      </c>
      <c r="AZ43" s="158">
        <v>5634.0700627548977</v>
      </c>
      <c r="BA43" s="158">
        <v>5761.3166007132186</v>
      </c>
      <c r="BB43" s="158">
        <v>5954.2356985493152</v>
      </c>
      <c r="BC43" s="158">
        <v>5897.0027550317054</v>
      </c>
      <c r="BD43" s="158">
        <v>6067.8</v>
      </c>
      <c r="BE43" s="158">
        <v>6232.6540000000005</v>
      </c>
      <c r="BF43" s="158">
        <v>6285.2789345025994</v>
      </c>
      <c r="BG43" s="158">
        <v>6276.3924125434996</v>
      </c>
      <c r="BH43" s="158">
        <v>6280.482</v>
      </c>
      <c r="BI43" s="158">
        <v>6337.2311226471993</v>
      </c>
      <c r="BJ43" s="158">
        <v>6282.6829899695995</v>
      </c>
      <c r="BK43" s="158">
        <v>6409.2477563293669</v>
      </c>
      <c r="BL43" s="158">
        <v>6300.9027961799993</v>
      </c>
      <c r="BM43" s="158">
        <v>5929.8654520099981</v>
      </c>
      <c r="BN43" s="158">
        <v>5398.6394528542078</v>
      </c>
      <c r="BO43" s="158">
        <v>4809.0716982724962</v>
      </c>
      <c r="BP43" s="158">
        <v>3192.1959452440233</v>
      </c>
      <c r="BQ43" s="158">
        <v>1158.650677876062</v>
      </c>
      <c r="BR43" s="158">
        <v>239.36880059000026</v>
      </c>
      <c r="BS43" s="158">
        <v>60.867937879806497</v>
      </c>
      <c r="BT43" s="158">
        <v>14.721450121824157</v>
      </c>
      <c r="BU43" s="158">
        <v>8.8374588997630372</v>
      </c>
      <c r="BV43" s="158">
        <v>0</v>
      </c>
      <c r="BW43" s="158">
        <v>4.8091496979834343</v>
      </c>
      <c r="BX43" s="158">
        <v>4.6117460446801477</v>
      </c>
      <c r="BY43" s="158">
        <v>0</v>
      </c>
      <c r="BZ43" s="158">
        <v>11.835909654516129</v>
      </c>
      <c r="CA43" s="158">
        <v>-0.90839022999999974</v>
      </c>
      <c r="CB43" s="158">
        <v>0.22390195730847154</v>
      </c>
      <c r="CC43" s="158">
        <v>2.0799065579816203</v>
      </c>
      <c r="CD43" s="158">
        <v>2.031141184337824</v>
      </c>
      <c r="CE43" s="158">
        <v>2.0752498099698209</v>
      </c>
      <c r="CF43" s="158">
        <v>2.1125972192272662</v>
      </c>
      <c r="CG43" s="159">
        <v>2.0571395101877643</v>
      </c>
    </row>
    <row r="44" spans="1:86" x14ac:dyDescent="0.35">
      <c r="A44" s="156"/>
      <c r="B44" s="62" t="s">
        <v>470</v>
      </c>
      <c r="C44" s="237" t="s">
        <v>357</v>
      </c>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v>0</v>
      </c>
      <c r="AI44" s="158">
        <v>2.8974368625987705</v>
      </c>
      <c r="AJ44" s="158">
        <v>9.6609895148372367</v>
      </c>
      <c r="AK44" s="158">
        <v>25.117688783350097</v>
      </c>
      <c r="AL44" s="158">
        <v>51.162549786587917</v>
      </c>
      <c r="AM44" s="158">
        <v>64.624510381642168</v>
      </c>
      <c r="AN44" s="158">
        <v>96.125074410163435</v>
      </c>
      <c r="AO44" s="158">
        <v>121.31348922174391</v>
      </c>
      <c r="AP44" s="158">
        <v>183.4891118201582</v>
      </c>
      <c r="AQ44" s="158">
        <v>245.98525168976292</v>
      </c>
      <c r="AR44" s="158">
        <v>311.65002502751975</v>
      </c>
      <c r="AS44" s="158">
        <v>404.55730617143536</v>
      </c>
      <c r="AT44" s="158">
        <v>526.74289399371503</v>
      </c>
      <c r="AU44" s="158">
        <v>727.27916232282041</v>
      </c>
      <c r="AV44" s="158">
        <v>911.30117816056713</v>
      </c>
      <c r="AW44" s="158">
        <v>1137.0936137204967</v>
      </c>
      <c r="AX44" s="158">
        <v>1326.7305100097926</v>
      </c>
      <c r="AY44" s="158">
        <v>1315.095669815224</v>
      </c>
      <c r="AZ44" s="158">
        <v>1158.6590688085946</v>
      </c>
      <c r="BA44" s="158">
        <v>983.02751623229062</v>
      </c>
      <c r="BB44" s="158">
        <v>865.6060445406921</v>
      </c>
      <c r="BC44" s="158">
        <v>732.30471410880648</v>
      </c>
      <c r="BD44" s="158">
        <v>695.29899999999998</v>
      </c>
      <c r="BE44" s="158">
        <v>516.38935285708476</v>
      </c>
      <c r="BF44" s="158">
        <v>472.67557444940707</v>
      </c>
      <c r="BG44" s="158">
        <v>447.73114245890002</v>
      </c>
      <c r="BH44" s="158">
        <v>381.54500000000002</v>
      </c>
      <c r="BI44" s="158">
        <v>312.69948487280004</v>
      </c>
      <c r="BJ44" s="158">
        <v>283.48633096040004</v>
      </c>
      <c r="BK44" s="158">
        <v>247.75242540999994</v>
      </c>
      <c r="BL44" s="158">
        <v>214.94080607999948</v>
      </c>
      <c r="BM44" s="158">
        <v>178.47690458000002</v>
      </c>
      <c r="BN44" s="158">
        <v>157.3975611810487</v>
      </c>
      <c r="BO44" s="158">
        <v>126.20802807750385</v>
      </c>
      <c r="BP44" s="158">
        <v>83.64950086597598</v>
      </c>
      <c r="BQ44" s="158">
        <v>28.147541303938436</v>
      </c>
      <c r="BR44" s="158">
        <v>5.1593174300000015</v>
      </c>
      <c r="BS44" s="158">
        <v>1.0592838701935048</v>
      </c>
      <c r="BT44" s="158">
        <v>0.17391819817584997</v>
      </c>
      <c r="BU44" s="158">
        <v>9.1004650236962456E-2</v>
      </c>
      <c r="BV44" s="158">
        <v>0</v>
      </c>
      <c r="BW44" s="158">
        <v>1.495048201656634E-2</v>
      </c>
      <c r="BX44" s="158">
        <v>1.522775531985252E-2</v>
      </c>
      <c r="BY44" s="158">
        <v>0</v>
      </c>
      <c r="BZ44" s="158">
        <v>0</v>
      </c>
      <c r="CA44" s="158">
        <v>0</v>
      </c>
      <c r="CB44" s="158">
        <v>0</v>
      </c>
      <c r="CC44" s="158">
        <v>0</v>
      </c>
      <c r="CD44" s="158">
        <v>0</v>
      </c>
      <c r="CE44" s="158">
        <v>0</v>
      </c>
      <c r="CF44" s="158">
        <v>0</v>
      </c>
      <c r="CG44" s="159">
        <v>0</v>
      </c>
    </row>
    <row r="45" spans="1:86" ht="25.5" customHeight="1" x14ac:dyDescent="0.35">
      <c r="A45" s="156"/>
      <c r="B45" s="42" t="s">
        <v>462</v>
      </c>
      <c r="C45" s="237"/>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v>715.29671786231086</v>
      </c>
      <c r="AI45" s="158">
        <v>752.03729900000008</v>
      </c>
      <c r="AJ45" s="158">
        <v>1044.5315915384615</v>
      </c>
      <c r="AK45" s="158">
        <v>1759.6079995000002</v>
      </c>
      <c r="AL45" s="158">
        <v>2920.6913872499999</v>
      </c>
      <c r="AM45" s="158">
        <v>3728.8582142499999</v>
      </c>
      <c r="AN45" s="158">
        <v>4266.2066212499994</v>
      </c>
      <c r="AO45" s="158">
        <v>4908.8906778571427</v>
      </c>
      <c r="AP45" s="158">
        <v>5267.6425555999995</v>
      </c>
      <c r="AQ45" s="158">
        <v>5101.8941500000001</v>
      </c>
      <c r="AR45" s="158">
        <v>4426.0124669999996</v>
      </c>
      <c r="AS45" s="158">
        <v>4230.9712953333328</v>
      </c>
      <c r="AT45" s="158">
        <v>5016.109444333335</v>
      </c>
      <c r="AU45" s="158">
        <v>6837.1401795117308</v>
      </c>
      <c r="AV45" s="158">
        <v>8511.8200803333348</v>
      </c>
      <c r="AW45" s="158">
        <v>9342.0904343333332</v>
      </c>
      <c r="AX45" s="158">
        <v>9675.5949999999993</v>
      </c>
      <c r="AY45" s="158">
        <v>10107.044</v>
      </c>
      <c r="AZ45" s="158">
        <v>8242.1565198265725</v>
      </c>
      <c r="BA45" s="158">
        <v>6089.4680000000008</v>
      </c>
      <c r="BB45" s="158">
        <v>6064.2970000000005</v>
      </c>
      <c r="BC45" s="158">
        <v>5972.3520000000008</v>
      </c>
      <c r="BD45" s="158">
        <v>6144.9049999999988</v>
      </c>
      <c r="BE45" s="158">
        <v>6359.7761194121722</v>
      </c>
      <c r="BF45" s="158">
        <v>6177.2107109526005</v>
      </c>
      <c r="BG45" s="158">
        <v>6635.40725241993</v>
      </c>
      <c r="BH45" s="158">
        <v>6750.9130000000005</v>
      </c>
      <c r="BI45" s="158">
        <v>6623.9960046050001</v>
      </c>
      <c r="BJ45" s="158">
        <v>6788.7708489100005</v>
      </c>
      <c r="BK45" s="158">
        <v>7290.4738887753147</v>
      </c>
      <c r="BL45" s="158">
        <v>7229.0433295422672</v>
      </c>
      <c r="BM45" s="158">
        <v>7496.7875480742032</v>
      </c>
      <c r="BN45" s="158">
        <v>7223.1762919586681</v>
      </c>
      <c r="BO45" s="158">
        <v>6546.1577279129015</v>
      </c>
      <c r="BP45" s="158">
        <v>5016.6436447824599</v>
      </c>
      <c r="BQ45" s="158">
        <v>3410.651326137533</v>
      </c>
      <c r="BR45" s="158">
        <v>2773.9850550374172</v>
      </c>
      <c r="BS45" s="158">
        <v>2458.8870452877059</v>
      </c>
      <c r="BT45" s="158">
        <v>2172.7023094668471</v>
      </c>
      <c r="BU45" s="158">
        <v>2096.0922426807024</v>
      </c>
      <c r="BV45" s="158">
        <v>1806.6761388965706</v>
      </c>
      <c r="BW45" s="158">
        <v>1357.9129240471909</v>
      </c>
      <c r="BX45" s="158">
        <v>1069.7907375448826</v>
      </c>
      <c r="BY45" s="158">
        <v>761.11307115490717</v>
      </c>
      <c r="BZ45" s="158">
        <v>861.63813793875738</v>
      </c>
      <c r="CA45" s="158">
        <v>645.02360802022849</v>
      </c>
      <c r="CB45" s="158">
        <v>212.13195461651344</v>
      </c>
      <c r="CC45" s="158">
        <v>5.542814235943952E-2</v>
      </c>
      <c r="CD45" s="158">
        <v>-0.14434246640042631</v>
      </c>
      <c r="CE45" s="158">
        <v>-2.2440680065284337</v>
      </c>
      <c r="CF45" s="158">
        <v>-2.7437880574590023</v>
      </c>
      <c r="CG45" s="159">
        <v>-2.8435025094081823</v>
      </c>
    </row>
    <row r="46" spans="1:86" x14ac:dyDescent="0.35">
      <c r="A46" s="156"/>
      <c r="B46" s="62" t="s">
        <v>476</v>
      </c>
      <c r="C46" s="237" t="s">
        <v>363</v>
      </c>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v>0</v>
      </c>
      <c r="AI46" s="158">
        <v>2.0791458048585989</v>
      </c>
      <c r="AJ46" s="158">
        <v>3.7424624487454778</v>
      </c>
      <c r="AK46" s="158">
        <v>4.7820353511747768</v>
      </c>
      <c r="AL46" s="158">
        <v>8.1086686389485365</v>
      </c>
      <c r="AM46" s="158">
        <v>21.623116370529431</v>
      </c>
      <c r="AN46" s="158">
        <v>41.582916097171989</v>
      </c>
      <c r="AO46" s="158">
        <v>72.35427400907929</v>
      </c>
      <c r="AP46" s="158">
        <v>103.95729024293001</v>
      </c>
      <c r="AQ46" s="158">
        <v>139.51068350601201</v>
      </c>
      <c r="AR46" s="158">
        <v>182.54900166658501</v>
      </c>
      <c r="AS46" s="158">
        <v>229.74561143687527</v>
      </c>
      <c r="AT46" s="158">
        <v>251.9138825897187</v>
      </c>
      <c r="AU46" s="158">
        <v>322.46952062524298</v>
      </c>
      <c r="AV46" s="158">
        <v>389.73388162224228</v>
      </c>
      <c r="AW46" s="158">
        <v>462.72661970850959</v>
      </c>
      <c r="AX46" s="158">
        <v>478.80049192921024</v>
      </c>
      <c r="AY46" s="158">
        <v>480.76420050781519</v>
      </c>
      <c r="AZ46" s="158">
        <v>487.18098724935635</v>
      </c>
      <c r="BA46" s="158">
        <v>493.93324999863</v>
      </c>
      <c r="BB46" s="158">
        <v>496.25659195105163</v>
      </c>
      <c r="BC46" s="158">
        <v>496.5127764741809</v>
      </c>
      <c r="BD46" s="158">
        <v>485.25471579187501</v>
      </c>
      <c r="BE46" s="158">
        <v>489.04849039406668</v>
      </c>
      <c r="BF46" s="158">
        <v>147.12428187369665</v>
      </c>
      <c r="BG46" s="158">
        <v>64.975747559198723</v>
      </c>
      <c r="BH46" s="158">
        <v>0</v>
      </c>
      <c r="BI46" s="158">
        <v>0</v>
      </c>
      <c r="BJ46" s="158">
        <v>0</v>
      </c>
      <c r="BK46" s="158">
        <v>0</v>
      </c>
      <c r="BL46" s="158">
        <v>0</v>
      </c>
      <c r="BM46" s="158">
        <v>0</v>
      </c>
      <c r="BN46" s="158">
        <v>0</v>
      </c>
      <c r="BO46" s="158">
        <v>0</v>
      </c>
      <c r="BP46" s="158">
        <v>0</v>
      </c>
      <c r="BQ46" s="158">
        <v>0</v>
      </c>
      <c r="BR46" s="158">
        <v>0</v>
      </c>
      <c r="BS46" s="158">
        <v>0</v>
      </c>
      <c r="BT46" s="158">
        <v>0</v>
      </c>
      <c r="BU46" s="158">
        <v>0</v>
      </c>
      <c r="BV46" s="158">
        <v>0</v>
      </c>
      <c r="BW46" s="158">
        <v>0</v>
      </c>
      <c r="BX46" s="158">
        <v>0</v>
      </c>
      <c r="BY46" s="158">
        <v>0</v>
      </c>
      <c r="BZ46" s="158">
        <v>0</v>
      </c>
      <c r="CA46" s="158">
        <v>0</v>
      </c>
      <c r="CB46" s="158">
        <v>0</v>
      </c>
      <c r="CC46" s="158">
        <v>0</v>
      </c>
      <c r="CD46" s="158">
        <v>0</v>
      </c>
      <c r="CE46" s="158">
        <v>0</v>
      </c>
      <c r="CF46" s="158">
        <v>0</v>
      </c>
      <c r="CG46" s="159">
        <v>0</v>
      </c>
    </row>
    <row r="47" spans="1:86" x14ac:dyDescent="0.35">
      <c r="A47" s="156"/>
      <c r="B47" s="62" t="s">
        <v>477</v>
      </c>
      <c r="C47" s="237" t="s">
        <v>363</v>
      </c>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f t="shared" ref="AH47:BM47" si="9">AH45-AH46</f>
        <v>715.29671786231086</v>
      </c>
      <c r="AI47" s="158">
        <f t="shared" si="9"/>
        <v>749.95815319514145</v>
      </c>
      <c r="AJ47" s="158">
        <f t="shared" si="9"/>
        <v>1040.789129089716</v>
      </c>
      <c r="AK47" s="158">
        <f t="shared" si="9"/>
        <v>1754.8259641488255</v>
      </c>
      <c r="AL47" s="158">
        <f t="shared" si="9"/>
        <v>2912.5827186110514</v>
      </c>
      <c r="AM47" s="158">
        <f t="shared" si="9"/>
        <v>3707.2350978794707</v>
      </c>
      <c r="AN47" s="158">
        <f t="shared" si="9"/>
        <v>4224.6237051528278</v>
      </c>
      <c r="AO47" s="158">
        <f t="shared" si="9"/>
        <v>4836.5364038480639</v>
      </c>
      <c r="AP47" s="158">
        <f t="shared" si="9"/>
        <v>5163.6852653570695</v>
      </c>
      <c r="AQ47" s="158">
        <f t="shared" si="9"/>
        <v>4962.3834664939877</v>
      </c>
      <c r="AR47" s="158">
        <f t="shared" si="9"/>
        <v>4243.4634653334142</v>
      </c>
      <c r="AS47" s="158">
        <f t="shared" si="9"/>
        <v>4001.2256838964577</v>
      </c>
      <c r="AT47" s="158">
        <f t="shared" si="9"/>
        <v>4764.1955617436161</v>
      </c>
      <c r="AU47" s="158">
        <f t="shared" si="9"/>
        <v>6514.6706588864881</v>
      </c>
      <c r="AV47" s="158">
        <f t="shared" si="9"/>
        <v>8122.0861987110929</v>
      </c>
      <c r="AW47" s="158">
        <f t="shared" si="9"/>
        <v>8879.3638146248231</v>
      </c>
      <c r="AX47" s="158">
        <f t="shared" si="9"/>
        <v>9196.7945080707887</v>
      </c>
      <c r="AY47" s="158">
        <f t="shared" si="9"/>
        <v>9626.2797994921839</v>
      </c>
      <c r="AZ47" s="158">
        <f t="shared" si="9"/>
        <v>7754.9755325772167</v>
      </c>
      <c r="BA47" s="158">
        <f t="shared" si="9"/>
        <v>5595.5347500013704</v>
      </c>
      <c r="BB47" s="158">
        <f t="shared" si="9"/>
        <v>5568.0404080489488</v>
      </c>
      <c r="BC47" s="158">
        <f t="shared" si="9"/>
        <v>5475.8392235258198</v>
      </c>
      <c r="BD47" s="158">
        <f t="shared" si="9"/>
        <v>5659.6502842081236</v>
      </c>
      <c r="BE47" s="158">
        <f t="shared" si="9"/>
        <v>5870.7276290181053</v>
      </c>
      <c r="BF47" s="158">
        <f t="shared" si="9"/>
        <v>6030.0864290789041</v>
      </c>
      <c r="BG47" s="158">
        <f t="shared" si="9"/>
        <v>6570.4315048607314</v>
      </c>
      <c r="BH47" s="158">
        <f t="shared" si="9"/>
        <v>6750.9130000000005</v>
      </c>
      <c r="BI47" s="158">
        <f t="shared" si="9"/>
        <v>6623.9960046050001</v>
      </c>
      <c r="BJ47" s="158">
        <f t="shared" si="9"/>
        <v>6788.7708489100005</v>
      </c>
      <c r="BK47" s="158">
        <f t="shared" si="9"/>
        <v>7290.4738887753147</v>
      </c>
      <c r="BL47" s="158">
        <f t="shared" si="9"/>
        <v>7229.0433295422672</v>
      </c>
      <c r="BM47" s="158">
        <f t="shared" si="9"/>
        <v>7496.7875480742032</v>
      </c>
      <c r="BN47" s="158">
        <f t="shared" ref="BN47:CG47" si="10">BN45-BN46</f>
        <v>7223.1762919586681</v>
      </c>
      <c r="BO47" s="158">
        <f t="shared" si="10"/>
        <v>6546.1577279129015</v>
      </c>
      <c r="BP47" s="158">
        <f t="shared" si="10"/>
        <v>5016.6436447824599</v>
      </c>
      <c r="BQ47" s="158">
        <f t="shared" si="10"/>
        <v>3410.651326137533</v>
      </c>
      <c r="BR47" s="158">
        <f t="shared" si="10"/>
        <v>2773.9850550374172</v>
      </c>
      <c r="BS47" s="158">
        <f t="shared" si="10"/>
        <v>2458.8870452877059</v>
      </c>
      <c r="BT47" s="158">
        <f t="shared" si="10"/>
        <v>2172.7023094668471</v>
      </c>
      <c r="BU47" s="158">
        <f t="shared" si="10"/>
        <v>2096.0922426807024</v>
      </c>
      <c r="BV47" s="158">
        <f t="shared" si="10"/>
        <v>1806.6761388965706</v>
      </c>
      <c r="BW47" s="158">
        <f t="shared" si="10"/>
        <v>1357.9129240471909</v>
      </c>
      <c r="BX47" s="158">
        <f t="shared" si="10"/>
        <v>1069.7907375448826</v>
      </c>
      <c r="BY47" s="158">
        <f t="shared" si="10"/>
        <v>761.11307115490717</v>
      </c>
      <c r="BZ47" s="158">
        <f t="shared" si="10"/>
        <v>861.63813793875738</v>
      </c>
      <c r="CA47" s="158">
        <f t="shared" si="10"/>
        <v>645.02360802022849</v>
      </c>
      <c r="CB47" s="158">
        <f t="shared" si="10"/>
        <v>212.13195461651344</v>
      </c>
      <c r="CC47" s="158">
        <f t="shared" si="10"/>
        <v>5.542814235943952E-2</v>
      </c>
      <c r="CD47" s="158">
        <f t="shared" si="10"/>
        <v>-0.14434246640042631</v>
      </c>
      <c r="CE47" s="158">
        <f t="shared" si="10"/>
        <v>-2.2440680065284337</v>
      </c>
      <c r="CF47" s="158">
        <f t="shared" si="10"/>
        <v>-2.7437880574590023</v>
      </c>
      <c r="CG47" s="159">
        <f t="shared" si="10"/>
        <v>-2.8435025094081823</v>
      </c>
    </row>
    <row r="48" spans="1:86" x14ac:dyDescent="0.35">
      <c r="A48" s="156"/>
      <c r="B48" s="42" t="s">
        <v>381</v>
      </c>
      <c r="C48" s="237" t="s">
        <v>363</v>
      </c>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v>0</v>
      </c>
      <c r="AI48" s="158">
        <v>0</v>
      </c>
      <c r="AJ48" s="158">
        <v>0</v>
      </c>
      <c r="AK48" s="158">
        <v>0</v>
      </c>
      <c r="AL48" s="158">
        <v>0</v>
      </c>
      <c r="AM48" s="158">
        <v>0</v>
      </c>
      <c r="AN48" s="158">
        <v>0</v>
      </c>
      <c r="AO48" s="158">
        <v>0</v>
      </c>
      <c r="AP48" s="158">
        <v>0</v>
      </c>
      <c r="AQ48" s="158">
        <v>0</v>
      </c>
      <c r="AR48" s="158">
        <v>1.2749999999999999</v>
      </c>
      <c r="AS48" s="158">
        <v>10.731</v>
      </c>
      <c r="AT48" s="158">
        <v>24.417000000000002</v>
      </c>
      <c r="AU48" s="158">
        <v>45.9</v>
      </c>
      <c r="AV48" s="158">
        <v>86.460999999999999</v>
      </c>
      <c r="AW48" s="158">
        <v>112.84399999999999</v>
      </c>
      <c r="AX48" s="158">
        <v>101.313</v>
      </c>
      <c r="AY48" s="158">
        <v>104.523</v>
      </c>
      <c r="AZ48" s="158">
        <v>109.417</v>
      </c>
      <c r="BA48" s="158">
        <v>107.491</v>
      </c>
      <c r="BB48" s="158">
        <v>112.054</v>
      </c>
      <c r="BC48" s="158">
        <v>125.285</v>
      </c>
      <c r="BD48" s="158">
        <v>132.35599999999999</v>
      </c>
      <c r="BE48" s="158">
        <v>148.73699999999999</v>
      </c>
      <c r="BF48" s="158">
        <v>168.34100000000001</v>
      </c>
      <c r="BG48" s="158">
        <v>189.08099999999999</v>
      </c>
      <c r="BH48" s="158">
        <v>209.41499999999999</v>
      </c>
      <c r="BI48" s="158">
        <v>231.1134238570055</v>
      </c>
      <c r="BJ48" s="158">
        <v>259.31581324546704</v>
      </c>
      <c r="BK48" s="158">
        <v>296.238</v>
      </c>
      <c r="BL48" s="158">
        <v>324.96100000000001</v>
      </c>
      <c r="BM48" s="158">
        <v>341.1</v>
      </c>
      <c r="BN48" s="158">
        <v>349.83600000000001</v>
      </c>
      <c r="BO48" s="158">
        <v>325.97800000000001</v>
      </c>
      <c r="BP48" s="158">
        <v>304.01600000000002</v>
      </c>
      <c r="BQ48" s="158">
        <v>285.58</v>
      </c>
      <c r="BR48" s="158">
        <v>271.61900000000003</v>
      </c>
      <c r="BS48" s="158">
        <v>0</v>
      </c>
      <c r="BT48" s="158">
        <v>0</v>
      </c>
      <c r="BU48" s="158">
        <v>0</v>
      </c>
      <c r="BV48" s="158">
        <v>0</v>
      </c>
      <c r="BW48" s="158">
        <v>0</v>
      </c>
      <c r="BX48" s="158">
        <v>0</v>
      </c>
      <c r="BY48" s="158">
        <v>0</v>
      </c>
      <c r="BZ48" s="158">
        <v>0</v>
      </c>
      <c r="CA48" s="158">
        <v>0</v>
      </c>
      <c r="CB48" s="158">
        <v>0</v>
      </c>
      <c r="CC48" s="158">
        <v>0</v>
      </c>
      <c r="CD48" s="158">
        <v>0</v>
      </c>
      <c r="CE48" s="158">
        <v>0</v>
      </c>
      <c r="CF48" s="158">
        <v>0</v>
      </c>
      <c r="CG48" s="159">
        <v>0</v>
      </c>
    </row>
    <row r="49" spans="1:85" x14ac:dyDescent="0.35">
      <c r="A49" s="156"/>
      <c r="B49" s="42" t="s">
        <v>439</v>
      </c>
      <c r="C49" s="237" t="s">
        <v>354</v>
      </c>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v>161.73750043946862</v>
      </c>
      <c r="AI49" s="158">
        <v>181.19930304374824</v>
      </c>
      <c r="AJ49" s="158">
        <v>207.23872922573543</v>
      </c>
      <c r="AK49" s="158">
        <v>229.22300541816915</v>
      </c>
      <c r="AL49" s="158">
        <v>237.82502414359607</v>
      </c>
      <c r="AM49" s="158">
        <v>263.29748759525484</v>
      </c>
      <c r="AN49" s="158">
        <v>280.03659140788017</v>
      </c>
      <c r="AO49" s="158">
        <v>303.19546442134015</v>
      </c>
      <c r="AP49" s="158">
        <v>298.81489967459271</v>
      </c>
      <c r="AQ49" s="158">
        <v>306.83950617311092</v>
      </c>
      <c r="AR49" s="158">
        <v>302.19593117391207</v>
      </c>
      <c r="AS49" s="158">
        <v>317.85822245272215</v>
      </c>
      <c r="AT49" s="158">
        <v>348.66984352187495</v>
      </c>
      <c r="AU49" s="158">
        <v>396.66213285957724</v>
      </c>
      <c r="AV49" s="158">
        <v>399.51533573963235</v>
      </c>
      <c r="AW49" s="158">
        <v>402.25121585872171</v>
      </c>
      <c r="AX49" s="158">
        <v>421.20154669082063</v>
      </c>
      <c r="AY49" s="158">
        <v>436.36725298340411</v>
      </c>
      <c r="AZ49" s="158">
        <v>458.99338593739583</v>
      </c>
      <c r="BA49" s="158">
        <v>461.28420947497807</v>
      </c>
      <c r="BB49" s="158">
        <v>472.51720492423391</v>
      </c>
      <c r="BC49" s="158">
        <v>465.44604660798586</v>
      </c>
      <c r="BD49" s="158">
        <v>456.483</v>
      </c>
      <c r="BE49" s="158">
        <v>465.81517196123633</v>
      </c>
      <c r="BF49" s="158">
        <v>459.86098397608805</v>
      </c>
      <c r="BG49" s="158">
        <v>474.08928444871651</v>
      </c>
      <c r="BH49" s="158">
        <v>464.36799999999999</v>
      </c>
      <c r="BI49" s="158">
        <v>457.05108711905029</v>
      </c>
      <c r="BJ49" s="158">
        <v>449.82467542373149</v>
      </c>
      <c r="BK49" s="158">
        <v>423.07557421483176</v>
      </c>
      <c r="BL49" s="158">
        <v>351.82365625768108</v>
      </c>
      <c r="BM49" s="158">
        <v>356.74274253656409</v>
      </c>
      <c r="BN49" s="158">
        <v>403.58508928024094</v>
      </c>
      <c r="BO49" s="158">
        <v>392.86659263963156</v>
      </c>
      <c r="BP49" s="158">
        <v>389.19540725625791</v>
      </c>
      <c r="BQ49" s="158">
        <v>374.71814512820708</v>
      </c>
      <c r="BR49" s="158">
        <v>367.9651481339838</v>
      </c>
      <c r="BS49" s="158">
        <v>347.06810652424377</v>
      </c>
      <c r="BT49" s="158">
        <v>355.36760879671732</v>
      </c>
      <c r="BU49" s="158">
        <v>339.65309242577848</v>
      </c>
      <c r="BV49" s="158">
        <v>331.50198913268781</v>
      </c>
      <c r="BW49" s="158">
        <v>328.75344742687969</v>
      </c>
      <c r="BX49" s="158">
        <v>287.56386115227048</v>
      </c>
      <c r="BY49" s="158">
        <v>272.96801442452613</v>
      </c>
      <c r="BZ49" s="158">
        <v>260.80497452535712</v>
      </c>
      <c r="CA49" s="158">
        <v>265.79274194311859</v>
      </c>
      <c r="CB49" s="158">
        <v>262.27429419758118</v>
      </c>
      <c r="CC49" s="158">
        <v>248.00121995560139</v>
      </c>
      <c r="CD49" s="158">
        <v>241.12126660353573</v>
      </c>
      <c r="CE49" s="158">
        <v>239.69349394106325</v>
      </c>
      <c r="CF49" s="158">
        <v>229.64772060872417</v>
      </c>
      <c r="CG49" s="159">
        <v>214.88521308723108</v>
      </c>
    </row>
    <row r="50" spans="1:85" ht="25.5" customHeight="1" x14ac:dyDescent="0.35">
      <c r="A50" s="156"/>
      <c r="B50" s="64" t="s">
        <v>478</v>
      </c>
      <c r="C50" s="237" t="s">
        <v>363</v>
      </c>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v>0</v>
      </c>
      <c r="AI50" s="158">
        <v>0</v>
      </c>
      <c r="AJ50" s="158">
        <v>0</v>
      </c>
      <c r="AK50" s="158">
        <v>0</v>
      </c>
      <c r="AL50" s="158">
        <v>0</v>
      </c>
      <c r="AM50" s="158">
        <v>0</v>
      </c>
      <c r="AN50" s="158">
        <v>0</v>
      </c>
      <c r="AO50" s="158">
        <v>0</v>
      </c>
      <c r="AP50" s="158">
        <v>0</v>
      </c>
      <c r="AQ50" s="158">
        <v>0</v>
      </c>
      <c r="AR50" s="158">
        <v>0</v>
      </c>
      <c r="AS50" s="158">
        <v>0</v>
      </c>
      <c r="AT50" s="158">
        <v>0</v>
      </c>
      <c r="AU50" s="158">
        <v>0</v>
      </c>
      <c r="AV50" s="158">
        <v>0</v>
      </c>
      <c r="AW50" s="158">
        <v>0</v>
      </c>
      <c r="AX50" s="158">
        <v>0</v>
      </c>
      <c r="AY50" s="158">
        <v>0</v>
      </c>
      <c r="AZ50" s="158">
        <v>0</v>
      </c>
      <c r="BA50" s="158">
        <v>0</v>
      </c>
      <c r="BB50" s="158">
        <v>0</v>
      </c>
      <c r="BC50" s="158">
        <v>0</v>
      </c>
      <c r="BD50" s="158">
        <v>0</v>
      </c>
      <c r="BE50" s="158">
        <v>0</v>
      </c>
      <c r="BF50" s="158">
        <v>0</v>
      </c>
      <c r="BG50" s="158">
        <v>0</v>
      </c>
      <c r="BH50" s="158">
        <v>0</v>
      </c>
      <c r="BI50" s="158">
        <v>0</v>
      </c>
      <c r="BJ50" s="158">
        <v>0</v>
      </c>
      <c r="BK50" s="158">
        <v>0</v>
      </c>
      <c r="BL50" s="158">
        <v>90.849720650000009</v>
      </c>
      <c r="BM50" s="158">
        <v>106.96880001999999</v>
      </c>
      <c r="BN50" s="158">
        <v>109.92031101000002</v>
      </c>
      <c r="BO50" s="158">
        <v>115.96021940000001</v>
      </c>
      <c r="BP50" s="158">
        <v>110.02752643000001</v>
      </c>
      <c r="BQ50" s="158">
        <v>101.38309716000001</v>
      </c>
      <c r="BR50" s="158">
        <v>15.698963300000001</v>
      </c>
      <c r="BS50" s="158">
        <v>0</v>
      </c>
      <c r="BT50" s="158">
        <v>0</v>
      </c>
      <c r="BU50" s="158">
        <v>0</v>
      </c>
      <c r="BV50" s="158">
        <v>0</v>
      </c>
      <c r="BW50" s="158">
        <v>0</v>
      </c>
      <c r="BX50" s="158">
        <v>0</v>
      </c>
      <c r="BY50" s="158">
        <v>0</v>
      </c>
      <c r="BZ50" s="158">
        <v>0</v>
      </c>
      <c r="CA50" s="158">
        <v>0</v>
      </c>
      <c r="CB50" s="158">
        <v>0</v>
      </c>
      <c r="CC50" s="158">
        <v>0</v>
      </c>
      <c r="CD50" s="158">
        <v>0</v>
      </c>
      <c r="CE50" s="158">
        <v>0</v>
      </c>
      <c r="CF50" s="158">
        <v>0</v>
      </c>
      <c r="CG50" s="159">
        <v>0</v>
      </c>
    </row>
    <row r="51" spans="1:85" x14ac:dyDescent="0.35">
      <c r="A51" s="156"/>
      <c r="B51" s="64" t="s">
        <v>385</v>
      </c>
      <c r="C51" s="237" t="s">
        <v>354</v>
      </c>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v>0</v>
      </c>
      <c r="AI51" s="158">
        <v>0</v>
      </c>
      <c r="AJ51" s="158">
        <v>0</v>
      </c>
      <c r="AK51" s="158">
        <v>0</v>
      </c>
      <c r="AL51" s="158">
        <v>0</v>
      </c>
      <c r="AM51" s="158">
        <v>0</v>
      </c>
      <c r="AN51" s="158">
        <v>0</v>
      </c>
      <c r="AO51" s="158">
        <v>0</v>
      </c>
      <c r="AP51" s="158">
        <v>0</v>
      </c>
      <c r="AQ51" s="158">
        <v>0</v>
      </c>
      <c r="AR51" s="158">
        <v>0</v>
      </c>
      <c r="AS51" s="158">
        <v>0</v>
      </c>
      <c r="AT51" s="158">
        <v>0</v>
      </c>
      <c r="AU51" s="158">
        <v>0</v>
      </c>
      <c r="AV51" s="158">
        <v>0</v>
      </c>
      <c r="AW51" s="158">
        <v>0</v>
      </c>
      <c r="AX51" s="158">
        <v>0</v>
      </c>
      <c r="AY51" s="158">
        <v>0</v>
      </c>
      <c r="AZ51" s="158">
        <v>0</v>
      </c>
      <c r="BA51" s="158">
        <v>0</v>
      </c>
      <c r="BB51" s="158">
        <v>0</v>
      </c>
      <c r="BC51" s="158">
        <v>0</v>
      </c>
      <c r="BD51" s="158">
        <v>0</v>
      </c>
      <c r="BE51" s="158">
        <v>5.2569999999999997</v>
      </c>
      <c r="BF51" s="158">
        <v>5.6630000000000003</v>
      </c>
      <c r="BG51" s="158">
        <v>4.9935427399999996</v>
      </c>
      <c r="BH51" s="158">
        <v>18.285</v>
      </c>
      <c r="BI51" s="158">
        <v>38.134147140000003</v>
      </c>
      <c r="BJ51" s="158">
        <v>40.277408909999998</v>
      </c>
      <c r="BK51" s="158">
        <v>46.931080800000004</v>
      </c>
      <c r="BL51" s="158">
        <v>38.630065660000305</v>
      </c>
      <c r="BM51" s="158">
        <v>48.46444386000001</v>
      </c>
      <c r="BN51" s="158">
        <v>60.721072239999998</v>
      </c>
      <c r="BO51" s="158">
        <v>52.361478550000008</v>
      </c>
      <c r="BP51" s="158">
        <v>56.829980329999998</v>
      </c>
      <c r="BQ51" s="158">
        <v>0.62293946000000011</v>
      </c>
      <c r="BR51" s="158">
        <v>0.20971916999999998</v>
      </c>
      <c r="BS51" s="158">
        <v>0.15176113999999999</v>
      </c>
      <c r="BT51" s="158">
        <v>0</v>
      </c>
      <c r="BU51" s="158">
        <v>0</v>
      </c>
      <c r="BV51" s="158">
        <v>0</v>
      </c>
      <c r="BW51" s="158">
        <v>0</v>
      </c>
      <c r="BX51" s="158">
        <v>0</v>
      </c>
      <c r="BY51" s="158">
        <v>0</v>
      </c>
      <c r="BZ51" s="158">
        <v>0</v>
      </c>
      <c r="CA51" s="158">
        <v>0</v>
      </c>
      <c r="CB51" s="158">
        <v>0</v>
      </c>
      <c r="CC51" s="158">
        <v>0</v>
      </c>
      <c r="CD51" s="158">
        <v>0</v>
      </c>
      <c r="CE51" s="158">
        <v>0</v>
      </c>
      <c r="CF51" s="158">
        <v>0</v>
      </c>
      <c r="CG51" s="159">
        <v>0</v>
      </c>
    </row>
    <row r="52" spans="1:85" x14ac:dyDescent="0.35">
      <c r="A52" s="156"/>
      <c r="B52" s="64" t="s">
        <v>386</v>
      </c>
      <c r="C52" s="237"/>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f t="shared" ref="AH52:BM52" si="11">AH53+AH54</f>
        <v>0</v>
      </c>
      <c r="AI52" s="158">
        <f t="shared" si="11"/>
        <v>0</v>
      </c>
      <c r="AJ52" s="158">
        <f t="shared" si="11"/>
        <v>0</v>
      </c>
      <c r="AK52" s="158">
        <f t="shared" si="11"/>
        <v>0</v>
      </c>
      <c r="AL52" s="158">
        <f t="shared" si="11"/>
        <v>0</v>
      </c>
      <c r="AM52" s="158">
        <f t="shared" si="11"/>
        <v>0</v>
      </c>
      <c r="AN52" s="158">
        <f t="shared" si="11"/>
        <v>0</v>
      </c>
      <c r="AO52" s="158">
        <f t="shared" si="11"/>
        <v>0</v>
      </c>
      <c r="AP52" s="158">
        <f t="shared" si="11"/>
        <v>0</v>
      </c>
      <c r="AQ52" s="158">
        <f t="shared" si="11"/>
        <v>0</v>
      </c>
      <c r="AR52" s="158">
        <f t="shared" si="11"/>
        <v>0</v>
      </c>
      <c r="AS52" s="158">
        <f t="shared" si="11"/>
        <v>0</v>
      </c>
      <c r="AT52" s="158">
        <f t="shared" si="11"/>
        <v>0</v>
      </c>
      <c r="AU52" s="158">
        <f t="shared" si="11"/>
        <v>0</v>
      </c>
      <c r="AV52" s="158">
        <f t="shared" si="11"/>
        <v>0</v>
      </c>
      <c r="AW52" s="158">
        <f t="shared" si="11"/>
        <v>0</v>
      </c>
      <c r="AX52" s="158">
        <f t="shared" si="11"/>
        <v>0</v>
      </c>
      <c r="AY52" s="158">
        <f t="shared" si="11"/>
        <v>0</v>
      </c>
      <c r="AZ52" s="158">
        <f t="shared" si="11"/>
        <v>1951.6384801734266</v>
      </c>
      <c r="BA52" s="158">
        <f t="shared" si="11"/>
        <v>3563.4660000000003</v>
      </c>
      <c r="BB52" s="158">
        <f t="shared" si="11"/>
        <v>3252.6930000000002</v>
      </c>
      <c r="BC52" s="158">
        <f t="shared" si="11"/>
        <v>2970.0860000000002</v>
      </c>
      <c r="BD52" s="158">
        <f t="shared" si="11"/>
        <v>2577.2200000000003</v>
      </c>
      <c r="BE52" s="158">
        <f t="shared" si="11"/>
        <v>2321.5709014073173</v>
      </c>
      <c r="BF52" s="158">
        <f t="shared" si="11"/>
        <v>2334.3028686900002</v>
      </c>
      <c r="BG52" s="158">
        <f t="shared" si="11"/>
        <v>2303.3011110305724</v>
      </c>
      <c r="BH52" s="158">
        <f t="shared" si="11"/>
        <v>2061.6019999999999</v>
      </c>
      <c r="BI52" s="158">
        <f t="shared" si="11"/>
        <v>2287.0807465299326</v>
      </c>
      <c r="BJ52" s="158">
        <f t="shared" si="11"/>
        <v>2427.5737562281042</v>
      </c>
      <c r="BK52" s="158">
        <f t="shared" si="11"/>
        <v>2241.4881393452138</v>
      </c>
      <c r="BL52" s="158">
        <f t="shared" si="11"/>
        <v>2856.8277160099997</v>
      </c>
      <c r="BM52" s="158">
        <f t="shared" si="11"/>
        <v>4684.0175697100003</v>
      </c>
      <c r="BN52" s="158">
        <f t="shared" ref="BN52:CG52" si="12">BN53+BN54</f>
        <v>4473.4852258236315</v>
      </c>
      <c r="BO52" s="158">
        <f t="shared" si="12"/>
        <v>4933.9849943699983</v>
      </c>
      <c r="BP52" s="158">
        <f t="shared" si="12"/>
        <v>5169.8070100499999</v>
      </c>
      <c r="BQ52" s="158">
        <f t="shared" si="12"/>
        <v>4338.0295486261903</v>
      </c>
      <c r="BR52" s="158">
        <f t="shared" si="12"/>
        <v>3065.0410876799992</v>
      </c>
      <c r="BS52" s="158">
        <f t="shared" si="12"/>
        <v>2313.51601579</v>
      </c>
      <c r="BT52" s="158">
        <f t="shared" si="12"/>
        <v>1875.4784224599998</v>
      </c>
      <c r="BU52" s="158">
        <f t="shared" si="12"/>
        <v>1666.9844684099987</v>
      </c>
      <c r="BV52" s="158">
        <f t="shared" si="12"/>
        <v>1298.7940379299998</v>
      </c>
      <c r="BW52" s="158">
        <f t="shared" si="12"/>
        <v>713.74196914999993</v>
      </c>
      <c r="BX52" s="158">
        <f t="shared" si="12"/>
        <v>1046.2354867050001</v>
      </c>
      <c r="BY52" s="158">
        <f t="shared" si="12"/>
        <v>490.13371098000005</v>
      </c>
      <c r="BZ52" s="158">
        <f t="shared" si="12"/>
        <v>333.50056829999994</v>
      </c>
      <c r="CA52" s="158">
        <f t="shared" si="12"/>
        <v>313.29334463999993</v>
      </c>
      <c r="CB52" s="158">
        <f t="shared" si="12"/>
        <v>307.82304695879873</v>
      </c>
      <c r="CC52" s="158">
        <f t="shared" si="12"/>
        <v>220.39544131490933</v>
      </c>
      <c r="CD52" s="158">
        <f t="shared" si="12"/>
        <v>224.37159482172424</v>
      </c>
      <c r="CE52" s="158">
        <f t="shared" si="12"/>
        <v>228.2143068037698</v>
      </c>
      <c r="CF52" s="158">
        <f t="shared" si="12"/>
        <v>235.57134136316452</v>
      </c>
      <c r="CG52" s="159">
        <f t="shared" si="12"/>
        <v>243.54467576717951</v>
      </c>
    </row>
    <row r="53" spans="1:85" x14ac:dyDescent="0.35">
      <c r="A53" s="156"/>
      <c r="B53" s="62" t="s">
        <v>360</v>
      </c>
      <c r="C53" s="237" t="s">
        <v>357</v>
      </c>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v>0</v>
      </c>
      <c r="AI53" s="158">
        <v>0</v>
      </c>
      <c r="AJ53" s="158">
        <v>0</v>
      </c>
      <c r="AK53" s="158">
        <v>0</v>
      </c>
      <c r="AL53" s="158">
        <v>0</v>
      </c>
      <c r="AM53" s="158">
        <v>0</v>
      </c>
      <c r="AN53" s="158">
        <v>0</v>
      </c>
      <c r="AO53" s="158">
        <v>0</v>
      </c>
      <c r="AP53" s="158">
        <v>0</v>
      </c>
      <c r="AQ53" s="158">
        <v>0</v>
      </c>
      <c r="AR53" s="158">
        <v>0</v>
      </c>
      <c r="AS53" s="158">
        <v>0</v>
      </c>
      <c r="AT53" s="158">
        <v>0</v>
      </c>
      <c r="AU53" s="158">
        <v>0</v>
      </c>
      <c r="AV53" s="158">
        <v>0</v>
      </c>
      <c r="AW53" s="158">
        <v>0</v>
      </c>
      <c r="AX53" s="158">
        <v>0</v>
      </c>
      <c r="AY53" s="158">
        <v>0</v>
      </c>
      <c r="AZ53" s="158">
        <v>332.70800000000008</v>
      </c>
      <c r="BA53" s="158">
        <v>475.00800000000004</v>
      </c>
      <c r="BB53" s="158">
        <v>474.24400000000003</v>
      </c>
      <c r="BC53" s="158">
        <v>459.01900000000001</v>
      </c>
      <c r="BD53" s="158">
        <v>446.95400000000001</v>
      </c>
      <c r="BE53" s="158">
        <v>469.76190140731705</v>
      </c>
      <c r="BF53" s="158">
        <v>518.64773074999994</v>
      </c>
      <c r="BG53" s="158">
        <v>507.20891397539998</v>
      </c>
      <c r="BH53" s="158">
        <v>445.23599999999999</v>
      </c>
      <c r="BI53" s="158">
        <v>486.24370455000002</v>
      </c>
      <c r="BJ53" s="158">
        <v>477.92547793</v>
      </c>
      <c r="BK53" s="158">
        <v>424.03039473491737</v>
      </c>
      <c r="BL53" s="158">
        <v>727.70019646000003</v>
      </c>
      <c r="BM53" s="158">
        <v>1088.6921164999999</v>
      </c>
      <c r="BN53" s="158">
        <v>801.16036899012533</v>
      </c>
      <c r="BO53" s="158">
        <v>749.87685299999998</v>
      </c>
      <c r="BP53" s="158">
        <v>662.33543288999988</v>
      </c>
      <c r="BQ53" s="158">
        <v>526.70929591000004</v>
      </c>
      <c r="BR53" s="158">
        <v>369.21073870999999</v>
      </c>
      <c r="BS53" s="158">
        <v>309.89859552000007</v>
      </c>
      <c r="BT53" s="158">
        <v>264.26859475999998</v>
      </c>
      <c r="BU53" s="158">
        <v>224.26502880999996</v>
      </c>
      <c r="BV53" s="158">
        <v>154.88572665999999</v>
      </c>
      <c r="BW53" s="158">
        <v>110.7615586</v>
      </c>
      <c r="BX53" s="158">
        <v>610.87668224000004</v>
      </c>
      <c r="BY53" s="158">
        <v>190.11094458999997</v>
      </c>
      <c r="BZ53" s="158">
        <v>108.35292923999998</v>
      </c>
      <c r="CA53" s="158">
        <v>168.57634428999995</v>
      </c>
      <c r="CB53" s="158">
        <v>219.89271335426994</v>
      </c>
      <c r="CC53" s="158">
        <v>220.58522745255644</v>
      </c>
      <c r="CD53" s="158">
        <v>224.56512690304135</v>
      </c>
      <c r="CE53" s="158">
        <v>228.41232079651323</v>
      </c>
      <c r="CF53" s="158">
        <v>235.77392690556283</v>
      </c>
      <c r="CG53" s="159">
        <v>243.75192429022579</v>
      </c>
    </row>
    <row r="54" spans="1:85" x14ac:dyDescent="0.35">
      <c r="A54" s="156"/>
      <c r="B54" s="62" t="s">
        <v>473</v>
      </c>
      <c r="C54" s="237" t="s">
        <v>363</v>
      </c>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v>0</v>
      </c>
      <c r="AI54" s="158">
        <v>0</v>
      </c>
      <c r="AJ54" s="158">
        <v>0</v>
      </c>
      <c r="AK54" s="158">
        <v>0</v>
      </c>
      <c r="AL54" s="158">
        <v>0</v>
      </c>
      <c r="AM54" s="158">
        <v>0</v>
      </c>
      <c r="AN54" s="158">
        <v>0</v>
      </c>
      <c r="AO54" s="158">
        <v>0</v>
      </c>
      <c r="AP54" s="158">
        <v>0</v>
      </c>
      <c r="AQ54" s="158">
        <v>0</v>
      </c>
      <c r="AR54" s="158">
        <v>0</v>
      </c>
      <c r="AS54" s="158">
        <v>0</v>
      </c>
      <c r="AT54" s="158">
        <v>0</v>
      </c>
      <c r="AU54" s="158">
        <v>0</v>
      </c>
      <c r="AV54" s="158">
        <v>0</v>
      </c>
      <c r="AW54" s="158">
        <v>0</v>
      </c>
      <c r="AX54" s="158">
        <v>0</v>
      </c>
      <c r="AY54" s="158">
        <v>0</v>
      </c>
      <c r="AZ54" s="158">
        <v>1618.9304801734265</v>
      </c>
      <c r="BA54" s="158">
        <v>3088.4580000000001</v>
      </c>
      <c r="BB54" s="158">
        <v>2778.4490000000001</v>
      </c>
      <c r="BC54" s="158">
        <v>2511.067</v>
      </c>
      <c r="BD54" s="158">
        <v>2130.2660000000001</v>
      </c>
      <c r="BE54" s="158">
        <v>1851.8090000000002</v>
      </c>
      <c r="BF54" s="158">
        <v>1815.6551379400003</v>
      </c>
      <c r="BG54" s="158">
        <v>1796.0921970551724</v>
      </c>
      <c r="BH54" s="158">
        <v>1616.366</v>
      </c>
      <c r="BI54" s="158">
        <v>1800.8370419799328</v>
      </c>
      <c r="BJ54" s="158">
        <v>1949.6482782981043</v>
      </c>
      <c r="BK54" s="158">
        <v>1817.4577446102965</v>
      </c>
      <c r="BL54" s="158">
        <v>2129.1275195499998</v>
      </c>
      <c r="BM54" s="158">
        <v>3595.32545321</v>
      </c>
      <c r="BN54" s="158">
        <v>3672.3248568335066</v>
      </c>
      <c r="BO54" s="158">
        <v>4184.1081413699985</v>
      </c>
      <c r="BP54" s="158">
        <v>4507.4715771600004</v>
      </c>
      <c r="BQ54" s="158">
        <v>3811.3202527161902</v>
      </c>
      <c r="BR54" s="158">
        <v>2695.8303489699992</v>
      </c>
      <c r="BS54" s="158">
        <v>2003.6174202700001</v>
      </c>
      <c r="BT54" s="158">
        <v>1611.2098276999998</v>
      </c>
      <c r="BU54" s="158">
        <v>1442.7194395999989</v>
      </c>
      <c r="BV54" s="158">
        <v>1143.9083112699998</v>
      </c>
      <c r="BW54" s="158">
        <v>602.98041054999987</v>
      </c>
      <c r="BX54" s="158">
        <v>435.35880446500005</v>
      </c>
      <c r="BY54" s="158">
        <v>300.02276639000007</v>
      </c>
      <c r="BZ54" s="158">
        <v>225.14763905999999</v>
      </c>
      <c r="CA54" s="158">
        <v>144.71700034999998</v>
      </c>
      <c r="CB54" s="158">
        <v>87.930333604528755</v>
      </c>
      <c r="CC54" s="158">
        <v>-0.18978613764709731</v>
      </c>
      <c r="CD54" s="158">
        <v>-0.19353208131709712</v>
      </c>
      <c r="CE54" s="158">
        <v>-0.19801399274343939</v>
      </c>
      <c r="CF54" s="158">
        <v>-0.2025855423983082</v>
      </c>
      <c r="CG54" s="159">
        <v>-0.20724852304627439</v>
      </c>
    </row>
    <row r="55" spans="1:85" ht="26.25" customHeight="1" x14ac:dyDescent="0.35">
      <c r="A55" s="156"/>
      <c r="B55" s="42" t="s">
        <v>387</v>
      </c>
      <c r="C55" s="237" t="s">
        <v>357</v>
      </c>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v>105</v>
      </c>
      <c r="AI55" s="158">
        <v>125</v>
      </c>
      <c r="AJ55" s="158">
        <v>149</v>
      </c>
      <c r="AK55" s="158">
        <v>158</v>
      </c>
      <c r="AL55" s="158">
        <v>152</v>
      </c>
      <c r="AM55" s="158">
        <v>141</v>
      </c>
      <c r="AN55" s="158">
        <v>161</v>
      </c>
      <c r="AO55" s="158">
        <v>164</v>
      </c>
      <c r="AP55" s="158">
        <v>168.30699999999999</v>
      </c>
      <c r="AQ55" s="158">
        <v>50.746000000000002</v>
      </c>
      <c r="AR55" s="158">
        <v>26.87</v>
      </c>
      <c r="AS55" s="158">
        <v>30.309000000000001</v>
      </c>
      <c r="AT55" s="158">
        <v>33.664999999999999</v>
      </c>
      <c r="AU55" s="158">
        <v>30.951000000000001</v>
      </c>
      <c r="AV55" s="158">
        <v>31.5</v>
      </c>
      <c r="AW55" s="158">
        <v>33</v>
      </c>
      <c r="AX55" s="158">
        <v>27</v>
      </c>
      <c r="AY55" s="158">
        <v>28.556999999999999</v>
      </c>
      <c r="AZ55" s="158">
        <v>32.725000000000001</v>
      </c>
      <c r="BA55" s="158">
        <v>35.762999999999998</v>
      </c>
      <c r="BB55" s="158">
        <v>38.264000000000003</v>
      </c>
      <c r="BC55" s="158">
        <v>38.268000000000001</v>
      </c>
      <c r="BD55" s="158">
        <v>44.713000000000001</v>
      </c>
      <c r="BE55" s="158">
        <v>55.794706500000004</v>
      </c>
      <c r="BF55" s="158">
        <v>68.735896129999986</v>
      </c>
      <c r="BG55" s="158">
        <v>127.61983736719999</v>
      </c>
      <c r="BH55" s="158">
        <v>149.76499999999999</v>
      </c>
      <c r="BI55" s="158">
        <v>163.62538309999999</v>
      </c>
      <c r="BJ55" s="158">
        <v>175.38975154999997</v>
      </c>
      <c r="BK55" s="158">
        <v>246.68661228606564</v>
      </c>
      <c r="BL55" s="158">
        <v>320.89652102000002</v>
      </c>
      <c r="BM55" s="158">
        <v>344.51753750999995</v>
      </c>
      <c r="BN55" s="158">
        <v>343.25488572749998</v>
      </c>
      <c r="BO55" s="158">
        <v>365.53661895000005</v>
      </c>
      <c r="BP55" s="158">
        <v>395.77258469999998</v>
      </c>
      <c r="BQ55" s="158">
        <v>399.99203899000008</v>
      </c>
      <c r="BR55" s="158">
        <v>416.55604172</v>
      </c>
      <c r="BS55" s="158">
        <v>440.94097081999979</v>
      </c>
      <c r="BT55" s="158">
        <v>436.45777384000002</v>
      </c>
      <c r="BU55" s="158">
        <v>427.42290979000001</v>
      </c>
      <c r="BV55" s="158">
        <v>427.6445236400001</v>
      </c>
      <c r="BW55" s="158">
        <v>419.32425564000005</v>
      </c>
      <c r="BX55" s="158">
        <v>383.74534449999982</v>
      </c>
      <c r="BY55" s="158">
        <v>362.39539741000004</v>
      </c>
      <c r="BZ55" s="158">
        <v>389.60320293000024</v>
      </c>
      <c r="CA55" s="158">
        <v>412.19739949000007</v>
      </c>
      <c r="CB55" s="158">
        <v>409.74295831516156</v>
      </c>
      <c r="CC55" s="158">
        <v>426.18350522961435</v>
      </c>
      <c r="CD55" s="158">
        <v>444.32869443861335</v>
      </c>
      <c r="CE55" s="158">
        <v>467.64549834891272</v>
      </c>
      <c r="CF55" s="158">
        <v>482.65544386147161</v>
      </c>
      <c r="CG55" s="159">
        <v>500.67342448914735</v>
      </c>
    </row>
    <row r="56" spans="1:85" x14ac:dyDescent="0.35">
      <c r="A56" s="156"/>
      <c r="B56" s="42" t="s">
        <v>388</v>
      </c>
      <c r="C56" s="237" t="s">
        <v>357</v>
      </c>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v>16</v>
      </c>
      <c r="AI56" s="158">
        <v>16</v>
      </c>
      <c r="AJ56" s="158">
        <v>16</v>
      </c>
      <c r="AK56" s="158">
        <v>16</v>
      </c>
      <c r="AL56" s="158">
        <v>16</v>
      </c>
      <c r="AM56" s="158">
        <v>17</v>
      </c>
      <c r="AN56" s="158">
        <v>18</v>
      </c>
      <c r="AO56" s="158">
        <v>17</v>
      </c>
      <c r="AP56" s="158">
        <v>14</v>
      </c>
      <c r="AQ56" s="158">
        <v>0.434</v>
      </c>
      <c r="AR56" s="158">
        <v>0</v>
      </c>
      <c r="AS56" s="158">
        <v>0</v>
      </c>
      <c r="AT56" s="158">
        <v>0</v>
      </c>
      <c r="AU56" s="158">
        <v>0</v>
      </c>
      <c r="AV56" s="158">
        <v>0</v>
      </c>
      <c r="AW56" s="158">
        <v>0</v>
      </c>
      <c r="AX56" s="158">
        <v>0</v>
      </c>
      <c r="AY56" s="158">
        <v>0</v>
      </c>
      <c r="AZ56" s="158">
        <v>0</v>
      </c>
      <c r="BA56" s="158">
        <v>0</v>
      </c>
      <c r="BB56" s="158">
        <v>0</v>
      </c>
      <c r="BC56" s="158">
        <v>0</v>
      </c>
      <c r="BD56" s="158">
        <v>0</v>
      </c>
      <c r="BE56" s="158">
        <v>0</v>
      </c>
      <c r="BF56" s="158">
        <v>0</v>
      </c>
      <c r="BG56" s="158">
        <v>0</v>
      </c>
      <c r="BH56" s="158">
        <v>0</v>
      </c>
      <c r="BI56" s="158">
        <v>0</v>
      </c>
      <c r="BJ56" s="158">
        <v>0</v>
      </c>
      <c r="BK56" s="158">
        <v>0</v>
      </c>
      <c r="BL56" s="158">
        <v>0</v>
      </c>
      <c r="BM56" s="158">
        <v>0</v>
      </c>
      <c r="BN56" s="158">
        <v>0</v>
      </c>
      <c r="BO56" s="158">
        <v>0</v>
      </c>
      <c r="BP56" s="158">
        <v>0</v>
      </c>
      <c r="BQ56" s="158">
        <v>0</v>
      </c>
      <c r="BR56" s="158">
        <v>0</v>
      </c>
      <c r="BS56" s="158">
        <v>0</v>
      </c>
      <c r="BT56" s="158">
        <v>0</v>
      </c>
      <c r="BU56" s="158">
        <v>0</v>
      </c>
      <c r="BV56" s="158">
        <v>0</v>
      </c>
      <c r="BW56" s="158">
        <v>0</v>
      </c>
      <c r="BX56" s="158">
        <v>0</v>
      </c>
      <c r="BY56" s="158">
        <v>0</v>
      </c>
      <c r="BZ56" s="158">
        <v>0</v>
      </c>
      <c r="CA56" s="158">
        <v>0</v>
      </c>
      <c r="CB56" s="158">
        <v>0</v>
      </c>
      <c r="CC56" s="158">
        <v>0</v>
      </c>
      <c r="CD56" s="158">
        <v>0</v>
      </c>
      <c r="CE56" s="158">
        <v>0</v>
      </c>
      <c r="CF56" s="158">
        <v>0</v>
      </c>
      <c r="CG56" s="159">
        <v>0</v>
      </c>
    </row>
    <row r="57" spans="1:85" x14ac:dyDescent="0.35">
      <c r="A57" s="156"/>
      <c r="B57" s="42" t="s">
        <v>464</v>
      </c>
      <c r="C57" s="237" t="s">
        <v>354</v>
      </c>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v>37.898503071731419</v>
      </c>
      <c r="AI57" s="158">
        <v>64.855703618254054</v>
      </c>
      <c r="AJ57" s="158">
        <v>96.569209265311542</v>
      </c>
      <c r="AK57" s="158">
        <v>127.84580671123882</v>
      </c>
      <c r="AL57" s="158">
        <v>169.68592537968243</v>
      </c>
      <c r="AM57" s="158">
        <v>214.43796792257592</v>
      </c>
      <c r="AN57" s="158">
        <v>245.28870869995595</v>
      </c>
      <c r="AO57" s="158">
        <v>282.49343254041281</v>
      </c>
      <c r="AP57" s="158">
        <v>335.26923366467042</v>
      </c>
      <c r="AQ57" s="158">
        <v>380.55923785764566</v>
      </c>
      <c r="AR57" s="158">
        <v>421.4691414374301</v>
      </c>
      <c r="AS57" s="158">
        <v>470.12556674757064</v>
      </c>
      <c r="AT57" s="158">
        <v>529.02542592395196</v>
      </c>
      <c r="AU57" s="158">
        <v>628.73314831467371</v>
      </c>
      <c r="AV57" s="158">
        <v>40.441304458882144</v>
      </c>
      <c r="AW57" s="158">
        <v>0</v>
      </c>
      <c r="AX57" s="158">
        <v>0</v>
      </c>
      <c r="AY57" s="158">
        <v>0</v>
      </c>
      <c r="AZ57" s="158">
        <v>0</v>
      </c>
      <c r="BA57" s="158">
        <v>0</v>
      </c>
      <c r="BB57" s="158">
        <v>0</v>
      </c>
      <c r="BC57" s="158">
        <v>0</v>
      </c>
      <c r="BD57" s="158">
        <v>0</v>
      </c>
      <c r="BE57" s="158">
        <v>0</v>
      </c>
      <c r="BF57" s="158">
        <v>0</v>
      </c>
      <c r="BG57" s="158">
        <v>0</v>
      </c>
      <c r="BH57" s="158">
        <v>0</v>
      </c>
      <c r="BI57" s="158">
        <v>0</v>
      </c>
      <c r="BJ57" s="158">
        <v>0</v>
      </c>
      <c r="BK57" s="158">
        <v>0</v>
      </c>
      <c r="BL57" s="158">
        <v>0</v>
      </c>
      <c r="BM57" s="158">
        <v>0</v>
      </c>
      <c r="BN57" s="158">
        <v>0</v>
      </c>
      <c r="BO57" s="158">
        <v>0</v>
      </c>
      <c r="BP57" s="158">
        <v>0</v>
      </c>
      <c r="BQ57" s="158">
        <v>0</v>
      </c>
      <c r="BR57" s="158">
        <v>0</v>
      </c>
      <c r="BS57" s="158">
        <v>0</v>
      </c>
      <c r="BT57" s="158">
        <v>0</v>
      </c>
      <c r="BU57" s="158">
        <v>0</v>
      </c>
      <c r="BV57" s="158">
        <v>0</v>
      </c>
      <c r="BW57" s="158">
        <v>0</v>
      </c>
      <c r="BX57" s="158">
        <v>0</v>
      </c>
      <c r="BY57" s="158">
        <v>0</v>
      </c>
      <c r="BZ57" s="158">
        <v>0</v>
      </c>
      <c r="CA57" s="158">
        <v>0</v>
      </c>
      <c r="CB57" s="158">
        <v>0</v>
      </c>
      <c r="CC57" s="158">
        <v>0</v>
      </c>
      <c r="CD57" s="158">
        <v>0</v>
      </c>
      <c r="CE57" s="158">
        <v>0</v>
      </c>
      <c r="CF57" s="158">
        <v>0</v>
      </c>
      <c r="CG57" s="159">
        <v>0</v>
      </c>
    </row>
    <row r="58" spans="1:85" x14ac:dyDescent="0.35">
      <c r="A58" s="156"/>
      <c r="B58" s="42" t="s">
        <v>479</v>
      </c>
      <c r="C58" s="237" t="s">
        <v>354</v>
      </c>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v>0</v>
      </c>
      <c r="AI58" s="158">
        <v>0</v>
      </c>
      <c r="AJ58" s="158">
        <v>0</v>
      </c>
      <c r="AK58" s="158">
        <v>0</v>
      </c>
      <c r="AL58" s="158">
        <v>0</v>
      </c>
      <c r="AM58" s="158">
        <v>0</v>
      </c>
      <c r="AN58" s="158">
        <v>0</v>
      </c>
      <c r="AO58" s="158">
        <v>0</v>
      </c>
      <c r="AP58" s="158">
        <v>0</v>
      </c>
      <c r="AQ58" s="158">
        <v>0</v>
      </c>
      <c r="AR58" s="158">
        <v>0</v>
      </c>
      <c r="AS58" s="158">
        <v>0</v>
      </c>
      <c r="AT58" s="158">
        <v>0</v>
      </c>
      <c r="AU58" s="158">
        <v>0</v>
      </c>
      <c r="AV58" s="158">
        <v>0</v>
      </c>
      <c r="AW58" s="158">
        <v>0</v>
      </c>
      <c r="AX58" s="158">
        <v>0</v>
      </c>
      <c r="AY58" s="158">
        <v>0</v>
      </c>
      <c r="AZ58" s="158">
        <v>0</v>
      </c>
      <c r="BA58" s="158">
        <v>0</v>
      </c>
      <c r="BB58" s="158">
        <v>0</v>
      </c>
      <c r="BC58" s="158">
        <v>0.56699999999999995</v>
      </c>
      <c r="BD58" s="158">
        <v>42.750999999999998</v>
      </c>
      <c r="BE58" s="158">
        <v>82</v>
      </c>
      <c r="BF58" s="158">
        <v>180.13019312</v>
      </c>
      <c r="BG58" s="158">
        <v>139.34738139999999</v>
      </c>
      <c r="BH58" s="158">
        <v>87.293999999999997</v>
      </c>
      <c r="BI58" s="158">
        <v>71.74855457999999</v>
      </c>
      <c r="BJ58" s="158">
        <v>86.415832980000019</v>
      </c>
      <c r="BK58" s="158">
        <v>109.97339909</v>
      </c>
      <c r="BL58" s="158">
        <v>112.23410000000001</v>
      </c>
      <c r="BM58" s="158">
        <v>115.10395912999999</v>
      </c>
      <c r="BN58" s="158">
        <v>138.13980000000001</v>
      </c>
      <c r="BO58" s="158">
        <v>47.019696670000002</v>
      </c>
      <c r="BP58" s="158">
        <v>1.39356865</v>
      </c>
      <c r="BQ58" s="158">
        <v>0.86930000000000007</v>
      </c>
      <c r="BR58" s="158">
        <v>0.41239731999999996</v>
      </c>
      <c r="BS58" s="158">
        <v>9.3574789999999977E-2</v>
      </c>
      <c r="BT58" s="158">
        <v>2.7997579999999994E-2</v>
      </c>
      <c r="BU58" s="158">
        <v>3.2353730000000004E-2</v>
      </c>
      <c r="BV58" s="158">
        <v>0</v>
      </c>
      <c r="BW58" s="158">
        <v>0</v>
      </c>
      <c r="BX58" s="158">
        <v>0</v>
      </c>
      <c r="BY58" s="158">
        <v>0</v>
      </c>
      <c r="BZ58" s="158">
        <v>0</v>
      </c>
      <c r="CA58" s="158">
        <v>0</v>
      </c>
      <c r="CB58" s="158">
        <v>0</v>
      </c>
      <c r="CC58" s="158">
        <v>0</v>
      </c>
      <c r="CD58" s="158">
        <v>0</v>
      </c>
      <c r="CE58" s="158">
        <v>0</v>
      </c>
      <c r="CF58" s="158">
        <v>0</v>
      </c>
      <c r="CG58" s="159">
        <v>0</v>
      </c>
    </row>
    <row r="59" spans="1:85" x14ac:dyDescent="0.35">
      <c r="A59" s="156"/>
      <c r="B59" s="42" t="s">
        <v>392</v>
      </c>
      <c r="C59" s="237" t="s">
        <v>354</v>
      </c>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v>0</v>
      </c>
      <c r="AI59" s="158">
        <v>0</v>
      </c>
      <c r="AJ59" s="158">
        <v>0</v>
      </c>
      <c r="AK59" s="158">
        <v>0</v>
      </c>
      <c r="AL59" s="158">
        <v>0</v>
      </c>
      <c r="AM59" s="158">
        <v>0</v>
      </c>
      <c r="AN59" s="158">
        <v>0</v>
      </c>
      <c r="AO59" s="158">
        <v>0</v>
      </c>
      <c r="AP59" s="158">
        <v>0</v>
      </c>
      <c r="AQ59" s="158">
        <v>0</v>
      </c>
      <c r="AR59" s="158">
        <v>0</v>
      </c>
      <c r="AS59" s="158">
        <v>0</v>
      </c>
      <c r="AT59" s="158">
        <v>0</v>
      </c>
      <c r="AU59" s="158">
        <v>0</v>
      </c>
      <c r="AV59" s="158">
        <v>0</v>
      </c>
      <c r="AW59" s="158">
        <v>0</v>
      </c>
      <c r="AX59" s="158">
        <v>0</v>
      </c>
      <c r="AY59" s="158">
        <v>0</v>
      </c>
      <c r="AZ59" s="158">
        <v>0</v>
      </c>
      <c r="BA59" s="158">
        <v>0</v>
      </c>
      <c r="BB59" s="158">
        <v>0</v>
      </c>
      <c r="BC59" s="158">
        <v>0</v>
      </c>
      <c r="BD59" s="158">
        <v>0</v>
      </c>
      <c r="BE59" s="158">
        <v>0</v>
      </c>
      <c r="BF59" s="158">
        <v>0</v>
      </c>
      <c r="BG59" s="158">
        <v>0</v>
      </c>
      <c r="BH59" s="158">
        <v>0</v>
      </c>
      <c r="BI59" s="158">
        <v>0</v>
      </c>
      <c r="BJ59" s="158">
        <v>0</v>
      </c>
      <c r="BK59" s="158">
        <v>0</v>
      </c>
      <c r="BL59" s="158">
        <v>0</v>
      </c>
      <c r="BM59" s="158">
        <v>0</v>
      </c>
      <c r="BN59" s="158">
        <v>0</v>
      </c>
      <c r="BO59" s="158">
        <v>5.1059946700000003</v>
      </c>
      <c r="BP59" s="158">
        <v>18.281430299999997</v>
      </c>
      <c r="BQ59" s="158">
        <v>32.793243410000002</v>
      </c>
      <c r="BR59" s="158">
        <v>31.126738449999994</v>
      </c>
      <c r="BS59" s="158">
        <v>22.156157419999996</v>
      </c>
      <c r="BT59" s="158">
        <v>20.333625230000003</v>
      </c>
      <c r="BU59" s="158">
        <v>14.29373391</v>
      </c>
      <c r="BV59" s="158">
        <v>12.715927000000001</v>
      </c>
      <c r="BW59" s="158">
        <v>13.863351</v>
      </c>
      <c r="BX59" s="158">
        <v>11.230656439999999</v>
      </c>
      <c r="BY59" s="158">
        <v>18.075481800000002</v>
      </c>
      <c r="BZ59" s="158">
        <v>5.2045121500000002</v>
      </c>
      <c r="CA59" s="158">
        <v>1.6603900000000001E-2</v>
      </c>
      <c r="CB59" s="158">
        <v>0</v>
      </c>
      <c r="CC59" s="158">
        <v>0</v>
      </c>
      <c r="CD59" s="158">
        <v>0</v>
      </c>
      <c r="CE59" s="158">
        <v>0</v>
      </c>
      <c r="CF59" s="158">
        <v>0</v>
      </c>
      <c r="CG59" s="159">
        <v>0</v>
      </c>
    </row>
    <row r="60" spans="1:85" ht="26.25" customHeight="1" x14ac:dyDescent="0.35">
      <c r="A60" s="156"/>
      <c r="B60" s="10" t="s">
        <v>397</v>
      </c>
      <c r="C60" s="237" t="s">
        <v>354</v>
      </c>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158"/>
      <c r="BF60" s="158"/>
      <c r="BG60" s="158"/>
      <c r="BH60" s="158"/>
      <c r="BI60" s="158"/>
      <c r="BJ60" s="158"/>
      <c r="BK60" s="158"/>
      <c r="BL60" s="158"/>
      <c r="BM60" s="158"/>
      <c r="BN60" s="158"/>
      <c r="BO60" s="158"/>
      <c r="BP60" s="158"/>
      <c r="BQ60" s="158">
        <v>145.66823881438239</v>
      </c>
      <c r="BR60" s="158">
        <v>1436.2081898445697</v>
      </c>
      <c r="BS60" s="158">
        <v>2879.4073605188605</v>
      </c>
      <c r="BT60" s="158">
        <v>4731.643955192837</v>
      </c>
      <c r="BU60" s="158">
        <v>7727.2655064995752</v>
      </c>
      <c r="BV60" s="158">
        <v>9507.7874431559103</v>
      </c>
      <c r="BW60" s="158">
        <v>10804.483739077959</v>
      </c>
      <c r="BX60" s="158">
        <v>11821.938458396515</v>
      </c>
      <c r="BY60" s="158">
        <v>12938.479122416242</v>
      </c>
      <c r="BZ60" s="158">
        <v>14965.225842493894</v>
      </c>
      <c r="CA60" s="158">
        <v>18308.116653380559</v>
      </c>
      <c r="CB60" s="158">
        <v>21833.041154401009</v>
      </c>
      <c r="CC60" s="158">
        <v>24164.603903772237</v>
      </c>
      <c r="CD60" s="158">
        <v>26577.304533379014</v>
      </c>
      <c r="CE60" s="158">
        <v>29237.38870494303</v>
      </c>
      <c r="CF60" s="158">
        <v>31592.844212965156</v>
      </c>
      <c r="CG60" s="159">
        <v>34134.421238048293</v>
      </c>
    </row>
    <row r="61" spans="1:85" x14ac:dyDescent="0.35">
      <c r="A61" s="156"/>
      <c r="B61" s="42" t="s">
        <v>399</v>
      </c>
      <c r="C61" s="237" t="s">
        <v>354</v>
      </c>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v>0</v>
      </c>
      <c r="AI61" s="158">
        <v>0</v>
      </c>
      <c r="AJ61" s="158">
        <v>0</v>
      </c>
      <c r="AK61" s="158">
        <v>0</v>
      </c>
      <c r="AL61" s="158">
        <v>0</v>
      </c>
      <c r="AM61" s="158">
        <v>0</v>
      </c>
      <c r="AN61" s="158">
        <v>0</v>
      </c>
      <c r="AO61" s="158">
        <v>0</v>
      </c>
      <c r="AP61" s="158">
        <v>0</v>
      </c>
      <c r="AQ61" s="158">
        <v>0</v>
      </c>
      <c r="AR61" s="158">
        <v>0</v>
      </c>
      <c r="AS61" s="158">
        <v>0</v>
      </c>
      <c r="AT61" s="158">
        <v>0</v>
      </c>
      <c r="AU61" s="158">
        <v>0</v>
      </c>
      <c r="AV61" s="158">
        <v>0</v>
      </c>
      <c r="AW61" s="158">
        <v>0</v>
      </c>
      <c r="AX61" s="158">
        <v>0</v>
      </c>
      <c r="AY61" s="158">
        <v>0</v>
      </c>
      <c r="AZ61" s="158">
        <v>0</v>
      </c>
      <c r="BA61" s="158">
        <v>0</v>
      </c>
      <c r="BB61" s="158">
        <v>0</v>
      </c>
      <c r="BC61" s="158">
        <v>0</v>
      </c>
      <c r="BD61" s="158">
        <v>0</v>
      </c>
      <c r="BE61" s="158">
        <v>0</v>
      </c>
      <c r="BF61" s="158">
        <v>0</v>
      </c>
      <c r="BG61" s="158">
        <v>0</v>
      </c>
      <c r="BH61" s="158">
        <v>0</v>
      </c>
      <c r="BI61" s="158">
        <v>0</v>
      </c>
      <c r="BJ61" s="158">
        <v>0</v>
      </c>
      <c r="BK61" s="158">
        <v>0</v>
      </c>
      <c r="BL61" s="158">
        <v>55.084215560000004</v>
      </c>
      <c r="BM61" s="158">
        <v>63.075896640000003</v>
      </c>
      <c r="BN61" s="158">
        <v>61.896868359999999</v>
      </c>
      <c r="BO61" s="158">
        <v>39.035515199999999</v>
      </c>
      <c r="BP61" s="158">
        <v>27.879101479999999</v>
      </c>
      <c r="BQ61" s="158">
        <v>25.215089500000001</v>
      </c>
      <c r="BR61" s="158">
        <v>4.0992899999999999</v>
      </c>
      <c r="BS61" s="158">
        <v>0</v>
      </c>
      <c r="BT61" s="158">
        <v>0</v>
      </c>
      <c r="BU61" s="158">
        <v>0</v>
      </c>
      <c r="BV61" s="158">
        <v>0</v>
      </c>
      <c r="BW61" s="158">
        <v>0</v>
      </c>
      <c r="BX61" s="158">
        <v>0</v>
      </c>
      <c r="BY61" s="158">
        <v>0</v>
      </c>
      <c r="BZ61" s="158">
        <v>0</v>
      </c>
      <c r="CA61" s="158">
        <v>0</v>
      </c>
      <c r="CB61" s="158">
        <v>0</v>
      </c>
      <c r="CC61" s="158">
        <v>0</v>
      </c>
      <c r="CD61" s="158">
        <v>0</v>
      </c>
      <c r="CE61" s="158">
        <v>0</v>
      </c>
      <c r="CF61" s="158">
        <v>0</v>
      </c>
      <c r="CG61" s="159">
        <v>0</v>
      </c>
    </row>
    <row r="62" spans="1:85" x14ac:dyDescent="0.35">
      <c r="A62" s="156"/>
      <c r="B62" s="42" t="s">
        <v>401</v>
      </c>
      <c r="C62" s="237" t="s">
        <v>354</v>
      </c>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v>65.063615077455893</v>
      </c>
      <c r="AI62" s="158">
        <v>79.479739700042487</v>
      </c>
      <c r="AJ62" s="158">
        <v>99.580834840251342</v>
      </c>
      <c r="AK62" s="158">
        <v>118.59112985115947</v>
      </c>
      <c r="AL62" s="158">
        <v>139.73920084720251</v>
      </c>
      <c r="AM62" s="158">
        <v>164.50313614077683</v>
      </c>
      <c r="AN62" s="158">
        <v>212.71284119727849</v>
      </c>
      <c r="AO62" s="158">
        <v>238.91816166157855</v>
      </c>
      <c r="AP62" s="158">
        <v>254.25078624505122</v>
      </c>
      <c r="AQ62" s="158">
        <v>261.22874343482823</v>
      </c>
      <c r="AR62" s="158">
        <v>277.40848838548044</v>
      </c>
      <c r="AS62" s="158">
        <v>301.45498962625896</v>
      </c>
      <c r="AT62" s="158">
        <v>371.69112573456874</v>
      </c>
      <c r="AU62" s="158">
        <v>518.375122512399</v>
      </c>
      <c r="AV62" s="158">
        <v>547.65025616051685</v>
      </c>
      <c r="AW62" s="158">
        <v>599.38952382356536</v>
      </c>
      <c r="AX62" s="158">
        <v>668.19973532569691</v>
      </c>
      <c r="AY62" s="158">
        <v>709.36948030254121</v>
      </c>
      <c r="AZ62" s="158">
        <v>801.06839642781028</v>
      </c>
      <c r="BA62" s="158">
        <v>862.44303435481982</v>
      </c>
      <c r="BB62" s="158">
        <v>840.04033176203689</v>
      </c>
      <c r="BC62" s="158">
        <v>861.99389255607184</v>
      </c>
      <c r="BD62" s="158">
        <v>851.15599999999995</v>
      </c>
      <c r="BE62" s="158">
        <v>874.17398603512197</v>
      </c>
      <c r="BF62" s="158">
        <v>794.99319101826757</v>
      </c>
      <c r="BG62" s="158">
        <v>766.14312936370834</v>
      </c>
      <c r="BH62" s="158">
        <v>794.12099999999998</v>
      </c>
      <c r="BI62" s="158">
        <v>771.95111937118725</v>
      </c>
      <c r="BJ62" s="158">
        <v>768.33523924275994</v>
      </c>
      <c r="BK62" s="158">
        <v>697.57744277639608</v>
      </c>
      <c r="BL62" s="158">
        <v>711.89560463857492</v>
      </c>
      <c r="BM62" s="158">
        <v>723.31083959144485</v>
      </c>
      <c r="BN62" s="158">
        <v>718.27939070806326</v>
      </c>
      <c r="BO62" s="158">
        <v>711.3639340066137</v>
      </c>
      <c r="BP62" s="158">
        <v>727.39818972298963</v>
      </c>
      <c r="BQ62" s="158">
        <v>715.05321305721429</v>
      </c>
      <c r="BR62" s="158">
        <v>596.85802620084485</v>
      </c>
      <c r="BS62" s="158">
        <v>341.39509716401932</v>
      </c>
      <c r="BT62" s="158">
        <v>113.98152528710739</v>
      </c>
      <c r="BU62" s="158">
        <v>14.603759587950137</v>
      </c>
      <c r="BV62" s="158">
        <v>1.2038047262866163</v>
      </c>
      <c r="BW62" s="158">
        <v>0.27115140967569445</v>
      </c>
      <c r="BX62" s="158">
        <v>0.15698976653150842</v>
      </c>
      <c r="BY62" s="158">
        <v>0.13299450341598953</v>
      </c>
      <c r="BZ62" s="158">
        <v>0.11223336621746767</v>
      </c>
      <c r="CA62" s="158">
        <v>0.1200393510954674</v>
      </c>
      <c r="CB62" s="158">
        <v>5.3649008541697983E-2</v>
      </c>
      <c r="CC62" s="158">
        <v>0</v>
      </c>
      <c r="CD62" s="158">
        <v>9.3241386833753381E-18</v>
      </c>
      <c r="CE62" s="158">
        <v>1.5178830414797062E-18</v>
      </c>
      <c r="CF62" s="158">
        <v>0</v>
      </c>
      <c r="CG62" s="159">
        <v>0</v>
      </c>
    </row>
    <row r="63" spans="1:85" x14ac:dyDescent="0.35">
      <c r="A63" s="156"/>
      <c r="B63" s="42" t="s">
        <v>480</v>
      </c>
      <c r="C63" s="237" t="s">
        <v>363</v>
      </c>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v>23.742129412884193</v>
      </c>
      <c r="AR63" s="158">
        <v>124.55443691978304</v>
      </c>
      <c r="AS63" s="158">
        <v>107.73044960785994</v>
      </c>
      <c r="AT63" s="158">
        <v>126.97640117994101</v>
      </c>
      <c r="AU63" s="158">
        <v>172.18</v>
      </c>
      <c r="AV63" s="158">
        <v>172.37799999999999</v>
      </c>
      <c r="AW63" s="158">
        <v>194.25600000000003</v>
      </c>
      <c r="AX63" s="158">
        <v>187.28899999999999</v>
      </c>
      <c r="AY63" s="158">
        <v>214.38800000000001</v>
      </c>
      <c r="AZ63" s="158">
        <v>197.916</v>
      </c>
      <c r="BA63" s="158">
        <v>164.20699999999999</v>
      </c>
      <c r="BB63" s="158">
        <v>176.72299999999998</v>
      </c>
      <c r="BC63" s="158">
        <v>163.03138294517106</v>
      </c>
      <c r="BD63" s="158">
        <v>199.31266883868574</v>
      </c>
      <c r="BE63" s="158">
        <v>223.009962981786</v>
      </c>
      <c r="BF63" s="158">
        <v>271.56763858619945</v>
      </c>
      <c r="BG63" s="158">
        <v>297.69167471771999</v>
      </c>
      <c r="BH63" s="158">
        <v>296.03603723607625</v>
      </c>
      <c r="BI63" s="158">
        <v>323.58529987590123</v>
      </c>
      <c r="BJ63" s="158"/>
      <c r="BK63" s="158"/>
      <c r="BL63" s="158"/>
      <c r="BM63" s="158"/>
      <c r="BN63" s="158"/>
      <c r="BO63" s="158"/>
      <c r="BP63" s="158"/>
      <c r="BQ63" s="158"/>
      <c r="BR63" s="158"/>
      <c r="BS63" s="158"/>
      <c r="BT63" s="158"/>
      <c r="BU63" s="158"/>
      <c r="BV63" s="158"/>
      <c r="BW63" s="158"/>
      <c r="BX63" s="158"/>
      <c r="BY63" s="158"/>
      <c r="BZ63" s="158"/>
      <c r="CA63" s="158"/>
      <c r="CB63" s="158"/>
      <c r="CC63" s="158"/>
      <c r="CD63" s="158"/>
      <c r="CE63" s="158"/>
      <c r="CF63" s="158"/>
      <c r="CG63" s="159"/>
    </row>
    <row r="64" spans="1:85" x14ac:dyDescent="0.35">
      <c r="A64" s="156"/>
      <c r="B64" s="42" t="s">
        <v>403</v>
      </c>
      <c r="C64" s="237" t="s">
        <v>363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v>252.52462299999999</v>
      </c>
      <c r="BK64" s="158">
        <v>217.03232700000001</v>
      </c>
      <c r="BL64" s="158">
        <v>202.71215699999999</v>
      </c>
      <c r="BM64" s="158">
        <v>254.65718699999999</v>
      </c>
      <c r="BN64" s="158">
        <v>257.83189955001012</v>
      </c>
      <c r="BO64" s="158">
        <v>116.81307476126997</v>
      </c>
      <c r="BP64" s="158">
        <v>88.835079000000007</v>
      </c>
      <c r="BQ64" s="158">
        <v>8.2208879999999986</v>
      </c>
      <c r="BR64" s="158">
        <v>0</v>
      </c>
      <c r="BS64" s="158">
        <v>0</v>
      </c>
      <c r="BT64" s="158">
        <v>0</v>
      </c>
      <c r="BU64" s="158">
        <v>0</v>
      </c>
      <c r="BV64" s="158">
        <v>0</v>
      </c>
      <c r="BW64" s="158">
        <v>0</v>
      </c>
      <c r="BX64" s="158">
        <v>0</v>
      </c>
      <c r="BY64" s="158">
        <v>0</v>
      </c>
      <c r="BZ64" s="158">
        <v>0</v>
      </c>
      <c r="CA64" s="158">
        <v>0</v>
      </c>
      <c r="CB64" s="158">
        <v>0</v>
      </c>
      <c r="CC64" s="158">
        <v>0</v>
      </c>
      <c r="CD64" s="158">
        <v>0</v>
      </c>
      <c r="CE64" s="158">
        <v>0</v>
      </c>
      <c r="CF64" s="158">
        <v>0</v>
      </c>
      <c r="CG64" s="159">
        <v>0</v>
      </c>
    </row>
    <row r="65" spans="1:85" ht="25.5" customHeight="1" x14ac:dyDescent="0.35">
      <c r="A65" s="156"/>
      <c r="B65" s="42" t="s">
        <v>404</v>
      </c>
      <c r="C65" s="237" t="s">
        <v>354</v>
      </c>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v>0</v>
      </c>
      <c r="AI65" s="158">
        <v>0</v>
      </c>
      <c r="AJ65" s="158">
        <v>0</v>
      </c>
      <c r="AK65" s="158">
        <v>0</v>
      </c>
      <c r="AL65" s="158">
        <v>0</v>
      </c>
      <c r="AM65" s="158">
        <v>0</v>
      </c>
      <c r="AN65" s="158">
        <v>0</v>
      </c>
      <c r="AO65" s="158">
        <v>0</v>
      </c>
      <c r="AP65" s="158">
        <v>1</v>
      </c>
      <c r="AQ65" s="158">
        <v>0.68200000000000005</v>
      </c>
      <c r="AR65" s="158">
        <v>0.71099999999999997</v>
      </c>
      <c r="AS65" s="158">
        <v>0.05</v>
      </c>
      <c r="AT65" s="158">
        <v>4.3999999999999997E-2</v>
      </c>
      <c r="AU65" s="158">
        <v>1.0529999999999999</v>
      </c>
      <c r="AV65" s="158">
        <v>1.0680000000000001</v>
      </c>
      <c r="AW65" s="158">
        <v>2.0219999999999998</v>
      </c>
      <c r="AX65" s="158">
        <v>1.901</v>
      </c>
      <c r="AY65" s="158">
        <v>2.9769999999999999</v>
      </c>
      <c r="AZ65" s="158">
        <v>2.5939999999999999</v>
      </c>
      <c r="BA65" s="158">
        <v>3.1680000000000001</v>
      </c>
      <c r="BB65" s="158">
        <v>4.3739999999999997</v>
      </c>
      <c r="BC65" s="158">
        <v>6.6749999999999998</v>
      </c>
      <c r="BD65" s="158">
        <v>1.966</v>
      </c>
      <c r="BE65" s="158">
        <v>8.6959999999999997</v>
      </c>
      <c r="BF65" s="158">
        <v>7.1639999999999997</v>
      </c>
      <c r="BG65" s="158">
        <v>5.907</v>
      </c>
      <c r="BH65" s="158">
        <v>7.7169999999999996</v>
      </c>
      <c r="BI65" s="158">
        <v>8.1300000000000008</v>
      </c>
      <c r="BJ65" s="158">
        <v>9.604000000000001</v>
      </c>
      <c r="BK65" s="158">
        <v>12.0015</v>
      </c>
      <c r="BL65" s="158">
        <v>16.099019999999999</v>
      </c>
      <c r="BM65" s="158">
        <v>16.099019999999999</v>
      </c>
      <c r="BN65" s="158">
        <v>16.099019999999999</v>
      </c>
      <c r="BO65" s="158">
        <v>16.098934999999997</v>
      </c>
      <c r="BP65" s="158">
        <v>16.099</v>
      </c>
      <c r="BQ65" s="158">
        <v>16.099019999999999</v>
      </c>
      <c r="BR65" s="158">
        <v>16.099020000000042</v>
      </c>
      <c r="BS65" s="158">
        <v>13.170465000000043</v>
      </c>
      <c r="BT65" s="158">
        <v>0</v>
      </c>
      <c r="BU65" s="158">
        <v>0</v>
      </c>
      <c r="BV65" s="158">
        <v>0</v>
      </c>
      <c r="BW65" s="158">
        <v>0</v>
      </c>
      <c r="BX65" s="158">
        <v>0</v>
      </c>
      <c r="BY65" s="158">
        <v>0</v>
      </c>
      <c r="BZ65" s="158">
        <v>0</v>
      </c>
      <c r="CA65" s="158">
        <v>0</v>
      </c>
      <c r="CB65" s="158">
        <v>0</v>
      </c>
      <c r="CC65" s="158">
        <v>0</v>
      </c>
      <c r="CD65" s="158">
        <v>0</v>
      </c>
      <c r="CE65" s="158">
        <v>0</v>
      </c>
      <c r="CF65" s="158">
        <v>0</v>
      </c>
      <c r="CG65" s="159">
        <v>0</v>
      </c>
    </row>
    <row r="66" spans="1:85" x14ac:dyDescent="0.35">
      <c r="A66" s="156"/>
      <c r="B66" s="42" t="s">
        <v>406</v>
      </c>
      <c r="C66" s="237" t="s">
        <v>357</v>
      </c>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v>0</v>
      </c>
      <c r="AI66" s="158">
        <v>0</v>
      </c>
      <c r="AJ66" s="158">
        <v>0</v>
      </c>
      <c r="AK66" s="158">
        <v>0</v>
      </c>
      <c r="AL66" s="158">
        <v>0</v>
      </c>
      <c r="AM66" s="158">
        <v>0</v>
      </c>
      <c r="AN66" s="158">
        <v>0</v>
      </c>
      <c r="AO66" s="158">
        <v>0</v>
      </c>
      <c r="AP66" s="158">
        <v>0</v>
      </c>
      <c r="AQ66" s="158">
        <v>193</v>
      </c>
      <c r="AR66" s="158">
        <v>250</v>
      </c>
      <c r="AS66" s="158">
        <v>286</v>
      </c>
      <c r="AT66" s="158">
        <v>314</v>
      </c>
      <c r="AU66" s="158">
        <v>408</v>
      </c>
      <c r="AV66" s="158">
        <v>434</v>
      </c>
      <c r="AW66" s="158">
        <v>416</v>
      </c>
      <c r="AX66" s="158">
        <v>480</v>
      </c>
      <c r="AY66" s="158">
        <v>524.29999999999995</v>
      </c>
      <c r="AZ66" s="158">
        <v>340.8</v>
      </c>
      <c r="BA66" s="158">
        <v>502</v>
      </c>
      <c r="BB66" s="158">
        <v>553</v>
      </c>
      <c r="BC66" s="158">
        <v>635</v>
      </c>
      <c r="BD66" s="158">
        <v>648</v>
      </c>
      <c r="BE66" s="158">
        <v>635.94107848647479</v>
      </c>
      <c r="BF66" s="158">
        <v>723.75621958442548</v>
      </c>
      <c r="BG66" s="158">
        <v>1035</v>
      </c>
      <c r="BH66" s="158">
        <v>1291.17</v>
      </c>
      <c r="BI66" s="158">
        <v>1183.6549443026729</v>
      </c>
      <c r="BJ66" s="158">
        <v>1312.9542119951134</v>
      </c>
      <c r="BK66" s="158">
        <v>1623.1882790812579</v>
      </c>
      <c r="BL66" s="158">
        <v>1949.4219162508432</v>
      </c>
      <c r="BM66" s="158">
        <v>2026.2023687265355</v>
      </c>
      <c r="BN66" s="158">
        <v>2134.4746846376861</v>
      </c>
      <c r="BO66" s="158">
        <v>2194.8675095390704</v>
      </c>
      <c r="BP66" s="158">
        <v>2244.5398762216823</v>
      </c>
      <c r="BQ66" s="158">
        <v>2236</v>
      </c>
      <c r="BR66" s="158">
        <v>2260</v>
      </c>
      <c r="BS66" s="158">
        <v>2351</v>
      </c>
      <c r="BT66" s="158">
        <v>2292</v>
      </c>
      <c r="BU66" s="158">
        <v>2306</v>
      </c>
      <c r="BV66" s="158">
        <v>2406</v>
      </c>
      <c r="BW66" s="158">
        <v>2512</v>
      </c>
      <c r="BX66" s="158">
        <v>2486</v>
      </c>
      <c r="BY66" s="158">
        <v>2633</v>
      </c>
      <c r="BZ66" s="158">
        <v>2692</v>
      </c>
      <c r="CA66" s="158">
        <v>2823</v>
      </c>
      <c r="CB66" s="158">
        <v>2999.6708554841721</v>
      </c>
      <c r="CC66" s="158">
        <v>3111.1026383946792</v>
      </c>
      <c r="CD66" s="158">
        <v>3197.6770670230717</v>
      </c>
      <c r="CE66" s="158">
        <v>3285.6955067254394</v>
      </c>
      <c r="CF66" s="158">
        <v>3371.5230911359231</v>
      </c>
      <c r="CG66" s="159">
        <v>3468.6447061879212</v>
      </c>
    </row>
    <row r="67" spans="1:85" x14ac:dyDescent="0.35">
      <c r="A67" s="156"/>
      <c r="B67" s="42" t="s">
        <v>407</v>
      </c>
      <c r="C67" s="237" t="s">
        <v>357</v>
      </c>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v>0</v>
      </c>
      <c r="AI67" s="158">
        <v>0</v>
      </c>
      <c r="AJ67" s="158">
        <v>0</v>
      </c>
      <c r="AK67" s="158">
        <v>0</v>
      </c>
      <c r="AL67" s="158">
        <v>0</v>
      </c>
      <c r="AM67" s="158">
        <v>500</v>
      </c>
      <c r="AN67" s="158">
        <v>508</v>
      </c>
      <c r="AO67" s="158">
        <v>545</v>
      </c>
      <c r="AP67" s="158">
        <v>757</v>
      </c>
      <c r="AQ67" s="158">
        <v>840</v>
      </c>
      <c r="AR67" s="158">
        <v>898</v>
      </c>
      <c r="AS67" s="158">
        <v>949</v>
      </c>
      <c r="AT67" s="158">
        <v>941</v>
      </c>
      <c r="AU67" s="158">
        <v>781</v>
      </c>
      <c r="AV67" s="158">
        <v>688</v>
      </c>
      <c r="AW67" s="158">
        <v>659</v>
      </c>
      <c r="AX67" s="158">
        <v>80</v>
      </c>
      <c r="AY67" s="158">
        <v>36.299999999999997</v>
      </c>
      <c r="AZ67" s="158">
        <v>97.6</v>
      </c>
      <c r="BA67" s="158">
        <v>26</v>
      </c>
      <c r="BB67" s="158">
        <v>27</v>
      </c>
      <c r="BC67" s="158">
        <v>66</v>
      </c>
      <c r="BD67" s="158">
        <v>67</v>
      </c>
      <c r="BE67" s="158">
        <v>69</v>
      </c>
      <c r="BF67" s="158">
        <v>70</v>
      </c>
      <c r="BG67" s="158">
        <v>79.728606106509176</v>
      </c>
      <c r="BH67" s="158">
        <v>43</v>
      </c>
      <c r="BI67" s="158">
        <v>41</v>
      </c>
      <c r="BJ67" s="158">
        <v>45</v>
      </c>
      <c r="BK67" s="158">
        <v>43.47423573035443</v>
      </c>
      <c r="BL67" s="158">
        <v>46.203362466202719</v>
      </c>
      <c r="BM67" s="158">
        <v>46.819417065825782</v>
      </c>
      <c r="BN67" s="158">
        <v>44.415302132907541</v>
      </c>
      <c r="BO67" s="158">
        <v>47.37944846742954</v>
      </c>
      <c r="BP67" s="158">
        <v>56</v>
      </c>
      <c r="BQ67" s="158">
        <v>50</v>
      </c>
      <c r="BR67" s="158">
        <v>5</v>
      </c>
      <c r="BS67" s="158">
        <v>0</v>
      </c>
      <c r="BT67" s="158">
        <v>0</v>
      </c>
      <c r="BU67" s="158">
        <v>0</v>
      </c>
      <c r="BV67" s="158">
        <v>0</v>
      </c>
      <c r="BW67" s="158">
        <v>0</v>
      </c>
      <c r="BX67" s="158">
        <v>50</v>
      </c>
      <c r="BY67" s="158">
        <v>66</v>
      </c>
      <c r="BZ67" s="158">
        <v>0</v>
      </c>
      <c r="CA67" s="158">
        <v>0</v>
      </c>
      <c r="CB67" s="158">
        <v>0</v>
      </c>
      <c r="CC67" s="158">
        <v>0</v>
      </c>
      <c r="CD67" s="158">
        <v>0</v>
      </c>
      <c r="CE67" s="158">
        <v>0</v>
      </c>
      <c r="CF67" s="158">
        <v>0</v>
      </c>
      <c r="CG67" s="159">
        <v>0</v>
      </c>
    </row>
    <row r="68" spans="1:85" x14ac:dyDescent="0.35">
      <c r="A68" s="156"/>
      <c r="B68" s="42" t="s">
        <v>409</v>
      </c>
      <c r="C68" s="237" t="s">
        <v>363</v>
      </c>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v>0</v>
      </c>
      <c r="AR68" s="158">
        <v>0</v>
      </c>
      <c r="AS68" s="158">
        <v>0</v>
      </c>
      <c r="AT68" s="158">
        <v>0</v>
      </c>
      <c r="AU68" s="158">
        <v>0</v>
      </c>
      <c r="AV68" s="158">
        <v>0</v>
      </c>
      <c r="AW68" s="158">
        <v>0</v>
      </c>
      <c r="AX68" s="158">
        <v>0</v>
      </c>
      <c r="AY68" s="158">
        <v>0</v>
      </c>
      <c r="AZ68" s="158">
        <v>0</v>
      </c>
      <c r="BA68" s="158">
        <v>0</v>
      </c>
      <c r="BB68" s="158">
        <v>0</v>
      </c>
      <c r="BC68" s="158">
        <v>0</v>
      </c>
      <c r="BD68" s="158">
        <v>0</v>
      </c>
      <c r="BE68" s="158">
        <v>0</v>
      </c>
      <c r="BF68" s="158">
        <v>0</v>
      </c>
      <c r="BG68" s="158">
        <v>0</v>
      </c>
      <c r="BH68" s="158">
        <v>0</v>
      </c>
      <c r="BI68" s="158">
        <v>0</v>
      </c>
      <c r="BJ68" s="158">
        <v>119.870778</v>
      </c>
      <c r="BK68" s="158">
        <v>123.071</v>
      </c>
      <c r="BL68" s="158">
        <v>133.291</v>
      </c>
      <c r="BM68" s="158">
        <v>138.81399999999999</v>
      </c>
      <c r="BN68" s="158">
        <v>130.89869660000002</v>
      </c>
      <c r="BO68" s="158">
        <v>46.04</v>
      </c>
      <c r="BP68" s="158">
        <v>39.037999999999997</v>
      </c>
      <c r="BQ68" s="158">
        <v>37.116999999999997</v>
      </c>
      <c r="BR68" s="158">
        <v>33.851999999999997</v>
      </c>
      <c r="BS68" s="158">
        <v>30.109000000000002</v>
      </c>
      <c r="BT68" s="158">
        <v>27.880500000000001</v>
      </c>
      <c r="BU68" s="158">
        <v>25.610500000000002</v>
      </c>
      <c r="BV68" s="158">
        <v>24.826999999999998</v>
      </c>
      <c r="BW68" s="158">
        <v>25.9147748797783</v>
      </c>
      <c r="BX68" s="158">
        <v>27.903133137433699</v>
      </c>
      <c r="BY68" s="158">
        <v>25.652202022127302</v>
      </c>
      <c r="BZ68" s="158">
        <v>25.350977949277301</v>
      </c>
      <c r="CA68" s="158">
        <v>23.671720247198099</v>
      </c>
      <c r="CB68" s="158">
        <v>29.127782679506399</v>
      </c>
      <c r="CC68" s="158">
        <v>31.115898482941301</v>
      </c>
      <c r="CD68" s="158">
        <v>31.247432761601999</v>
      </c>
      <c r="CE68" s="158">
        <v>31.146708640785999</v>
      </c>
      <c r="CF68" s="158">
        <v>31.585471637481099</v>
      </c>
      <c r="CG68" s="159">
        <v>32.122610569363097</v>
      </c>
    </row>
    <row r="69" spans="1:85" x14ac:dyDescent="0.35">
      <c r="A69" s="156"/>
      <c r="C69" s="237"/>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9"/>
    </row>
    <row r="70" spans="1:85" s="240" customFormat="1" x14ac:dyDescent="0.35">
      <c r="A70" s="239"/>
      <c r="B70" s="42" t="s">
        <v>410</v>
      </c>
      <c r="C70" s="237" t="s">
        <v>357</v>
      </c>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v>632</v>
      </c>
      <c r="AI70" s="158">
        <v>653</v>
      </c>
      <c r="AJ70" s="158">
        <v>1280</v>
      </c>
      <c r="AK70" s="158">
        <v>1702</v>
      </c>
      <c r="AL70" s="158">
        <v>1500</v>
      </c>
      <c r="AM70" s="158">
        <v>1497</v>
      </c>
      <c r="AN70" s="158">
        <v>1578</v>
      </c>
      <c r="AO70" s="158">
        <v>1589</v>
      </c>
      <c r="AP70" s="158">
        <v>1734</v>
      </c>
      <c r="AQ70" s="158">
        <v>1467.9280000000001</v>
      </c>
      <c r="AR70" s="158">
        <v>1106.7449999999999</v>
      </c>
      <c r="AS70" s="158">
        <v>733.41</v>
      </c>
      <c r="AT70" s="158">
        <v>869.84</v>
      </c>
      <c r="AU70" s="158">
        <v>1603.8150000000001</v>
      </c>
      <c r="AV70" s="158">
        <v>1760.1579999999999</v>
      </c>
      <c r="AW70" s="158">
        <v>1651.7639999999999</v>
      </c>
      <c r="AX70" s="158">
        <v>1299.4829999999999</v>
      </c>
      <c r="AY70" s="158">
        <v>1101.827</v>
      </c>
      <c r="AZ70" s="158">
        <v>587.298</v>
      </c>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9"/>
    </row>
    <row r="71" spans="1:85" s="240" customFormat="1" ht="25.5" customHeight="1" x14ac:dyDescent="0.35">
      <c r="A71" s="239"/>
      <c r="B71" s="10" t="s">
        <v>411</v>
      </c>
      <c r="C71" s="237"/>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f t="shared" ref="BQ71:CG71" si="13">SUM(BQ72:BQ73)</f>
        <v>5.8574696600000031</v>
      </c>
      <c r="BR71" s="158">
        <f t="shared" si="13"/>
        <v>56.150329630000009</v>
      </c>
      <c r="BS71" s="158">
        <f t="shared" si="13"/>
        <v>490.88279648000002</v>
      </c>
      <c r="BT71" s="158">
        <f t="shared" si="13"/>
        <v>1585.7627723199994</v>
      </c>
      <c r="BU71" s="158">
        <f t="shared" si="13"/>
        <v>3322.5426384599987</v>
      </c>
      <c r="BV71" s="158">
        <f t="shared" si="13"/>
        <v>8134.8647156900006</v>
      </c>
      <c r="BW71" s="158">
        <f t="shared" si="13"/>
        <v>18388.256169110005</v>
      </c>
      <c r="BX71" s="158">
        <f t="shared" si="13"/>
        <v>38320.348814015022</v>
      </c>
      <c r="BY71" s="158">
        <f t="shared" si="13"/>
        <v>40935.681691392034</v>
      </c>
      <c r="BZ71" s="158">
        <f t="shared" si="13"/>
        <v>41937.592814439668</v>
      </c>
      <c r="CA71" s="158">
        <f t="shared" si="13"/>
        <v>52118.544098990002</v>
      </c>
      <c r="CB71" s="158">
        <f t="shared" si="13"/>
        <v>65476.263263859772</v>
      </c>
      <c r="CC71" s="158">
        <f t="shared" si="13"/>
        <v>77453.854647355547</v>
      </c>
      <c r="CD71" s="158">
        <f t="shared" si="13"/>
        <v>81202.864144525971</v>
      </c>
      <c r="CE71" s="158">
        <f t="shared" si="13"/>
        <v>82802.153606490072</v>
      </c>
      <c r="CF71" s="158">
        <f t="shared" si="13"/>
        <v>85310.415046715905</v>
      </c>
      <c r="CG71" s="159">
        <f t="shared" si="13"/>
        <v>88687.145774567834</v>
      </c>
    </row>
    <row r="72" spans="1:85" s="240" customFormat="1" x14ac:dyDescent="0.35">
      <c r="A72" s="239"/>
      <c r="B72" s="167" t="s">
        <v>412</v>
      </c>
      <c r="C72" s="237" t="s">
        <v>363</v>
      </c>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v>0.78372308559481874</v>
      </c>
      <c r="BR72" s="158">
        <v>5.5093570434945436</v>
      </c>
      <c r="BS72" s="158">
        <v>33.773460637049745</v>
      </c>
      <c r="BT72" s="158">
        <v>692.39557576368315</v>
      </c>
      <c r="BU72" s="158">
        <v>1996.8506732649296</v>
      </c>
      <c r="BV72" s="158">
        <v>6170.0886903764313</v>
      </c>
      <c r="BW72" s="158">
        <v>11637.205799996729</v>
      </c>
      <c r="BX72" s="158">
        <v>21720.995222049096</v>
      </c>
      <c r="BY72" s="158">
        <v>27814.887464860654</v>
      </c>
      <c r="BZ72" s="158">
        <v>32906.554661241818</v>
      </c>
      <c r="CA72" s="158">
        <v>40795.679906259298</v>
      </c>
      <c r="CB72" s="158">
        <v>51058.847785241116</v>
      </c>
      <c r="CC72" s="158">
        <v>62404.495927079894</v>
      </c>
      <c r="CD72" s="158">
        <v>65870.17040451616</v>
      </c>
      <c r="CE72" s="158">
        <v>67482.020541226026</v>
      </c>
      <c r="CF72" s="158">
        <v>70131.534405733633</v>
      </c>
      <c r="CG72" s="159">
        <v>73149.7763352654</v>
      </c>
    </row>
    <row r="73" spans="1:85" s="240" customFormat="1" x14ac:dyDescent="0.35">
      <c r="A73" s="239"/>
      <c r="B73" s="167" t="s">
        <v>413</v>
      </c>
      <c r="C73" s="237" t="s">
        <v>363</v>
      </c>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v>5.0737465744051846</v>
      </c>
      <c r="BR73" s="158">
        <v>50.640972586505463</v>
      </c>
      <c r="BS73" s="158">
        <v>457.10933584295026</v>
      </c>
      <c r="BT73" s="158">
        <v>893.36719655631623</v>
      </c>
      <c r="BU73" s="158">
        <v>1325.6919651950693</v>
      </c>
      <c r="BV73" s="158">
        <v>1964.7760253135691</v>
      </c>
      <c r="BW73" s="158">
        <v>6751.0503691132781</v>
      </c>
      <c r="BX73" s="158">
        <v>16599.353591965926</v>
      </c>
      <c r="BY73" s="158">
        <v>13120.794226531378</v>
      </c>
      <c r="BZ73" s="158">
        <v>9031.0381531978492</v>
      </c>
      <c r="CA73" s="158">
        <v>11322.864192730704</v>
      </c>
      <c r="CB73" s="158">
        <v>14417.415478618655</v>
      </c>
      <c r="CC73" s="158">
        <v>15049.358720275653</v>
      </c>
      <c r="CD73" s="158">
        <v>15332.693740009807</v>
      </c>
      <c r="CE73" s="158">
        <v>15320.13306526405</v>
      </c>
      <c r="CF73" s="158">
        <v>15178.880640982277</v>
      </c>
      <c r="CG73" s="159">
        <v>15537.369439302431</v>
      </c>
    </row>
    <row r="74" spans="1:85" ht="25.5" customHeight="1" x14ac:dyDescent="0.35">
      <c r="A74" s="156"/>
      <c r="B74" s="42" t="s">
        <v>481</v>
      </c>
      <c r="C74" s="237" t="s">
        <v>354</v>
      </c>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v>96.50800000000001</v>
      </c>
      <c r="AI74" s="158">
        <v>138.17400000000001</v>
      </c>
      <c r="AJ74" s="158">
        <v>149.49199999999999</v>
      </c>
      <c r="AK74" s="158">
        <v>160.76399999999998</v>
      </c>
      <c r="AL74" s="158">
        <v>161.68</v>
      </c>
      <c r="AM74" s="158">
        <v>171.07299999999998</v>
      </c>
      <c r="AN74" s="158">
        <v>157.065</v>
      </c>
      <c r="AO74" s="158">
        <v>147.92700000000002</v>
      </c>
      <c r="AP74" s="158">
        <v>138.10399999999998</v>
      </c>
      <c r="AQ74" s="158">
        <v>129.10900000000001</v>
      </c>
      <c r="AR74" s="158">
        <v>120.34700000000001</v>
      </c>
      <c r="AS74" s="158">
        <v>116.786</v>
      </c>
      <c r="AT74" s="158">
        <v>141.292</v>
      </c>
      <c r="AU74" s="158">
        <v>160.27000000000001</v>
      </c>
      <c r="AV74" s="158">
        <v>200.48848484848483</v>
      </c>
      <c r="AW74" s="158">
        <v>239.31311627906976</v>
      </c>
      <c r="AX74" s="158">
        <v>220.35488209606987</v>
      </c>
      <c r="AY74" s="158">
        <v>244.5961388888889</v>
      </c>
      <c r="AZ74" s="158">
        <v>234.3820627306273</v>
      </c>
      <c r="BA74" s="158">
        <v>214.69666666666666</v>
      </c>
      <c r="BB74" s="158">
        <v>214.75457707509881</v>
      </c>
      <c r="BC74" s="158">
        <v>215.08959760956171</v>
      </c>
      <c r="BD74" s="158">
        <v>210.13187096774195</v>
      </c>
      <c r="BE74" s="158">
        <v>186.36559139784947</v>
      </c>
      <c r="BF74" s="158">
        <v>0</v>
      </c>
      <c r="BG74" s="158">
        <v>0</v>
      </c>
      <c r="BH74" s="158">
        <v>0</v>
      </c>
      <c r="BI74" s="158">
        <v>0</v>
      </c>
      <c r="BJ74" s="158">
        <v>0</v>
      </c>
      <c r="BK74" s="158">
        <v>0</v>
      </c>
      <c r="BL74" s="158">
        <v>0</v>
      </c>
      <c r="BM74" s="158">
        <v>0</v>
      </c>
      <c r="BN74" s="158">
        <v>0</v>
      </c>
      <c r="BO74" s="158">
        <v>0</v>
      </c>
      <c r="BP74" s="158">
        <v>0</v>
      </c>
      <c r="BQ74" s="158">
        <v>0</v>
      </c>
      <c r="BR74" s="158">
        <v>0</v>
      </c>
      <c r="BS74" s="158">
        <v>0</v>
      </c>
      <c r="BT74" s="158">
        <v>0</v>
      </c>
      <c r="BU74" s="158">
        <v>0</v>
      </c>
      <c r="BV74" s="158">
        <v>0</v>
      </c>
      <c r="BW74" s="158">
        <v>0</v>
      </c>
      <c r="BX74" s="158">
        <v>0</v>
      </c>
      <c r="BY74" s="158">
        <v>0</v>
      </c>
      <c r="BZ74" s="158">
        <v>0</v>
      </c>
      <c r="CA74" s="158">
        <v>0</v>
      </c>
      <c r="CB74" s="158">
        <v>0</v>
      </c>
      <c r="CC74" s="158">
        <v>0</v>
      </c>
      <c r="CD74" s="158">
        <v>0</v>
      </c>
      <c r="CE74" s="158">
        <v>0</v>
      </c>
      <c r="CF74" s="158">
        <v>0</v>
      </c>
      <c r="CG74" s="159">
        <v>0</v>
      </c>
    </row>
    <row r="75" spans="1:85" x14ac:dyDescent="0.35">
      <c r="A75" s="156"/>
      <c r="B75" s="42" t="s">
        <v>482</v>
      </c>
      <c r="C75" s="237" t="s">
        <v>363</v>
      </c>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v>0</v>
      </c>
      <c r="AI75" s="158">
        <v>0</v>
      </c>
      <c r="AJ75" s="158">
        <v>0</v>
      </c>
      <c r="AK75" s="158">
        <v>0</v>
      </c>
      <c r="AL75" s="158">
        <v>0</v>
      </c>
      <c r="AM75" s="158">
        <v>0</v>
      </c>
      <c r="AN75" s="158">
        <v>0</v>
      </c>
      <c r="AO75" s="158">
        <v>0</v>
      </c>
      <c r="AP75" s="158">
        <v>0</v>
      </c>
      <c r="AQ75" s="158">
        <v>0</v>
      </c>
      <c r="AR75" s="158">
        <v>33.869999999999997</v>
      </c>
      <c r="AS75" s="158">
        <v>25.613</v>
      </c>
      <c r="AT75" s="158">
        <v>10.731</v>
      </c>
      <c r="AU75" s="158">
        <v>4.2610000000000001</v>
      </c>
      <c r="AV75" s="158">
        <v>2.2210000000000001</v>
      </c>
      <c r="AW75" s="158">
        <v>1.3009999999999999</v>
      </c>
      <c r="AX75" s="158">
        <v>0.84199999999999997</v>
      </c>
      <c r="AY75" s="158">
        <v>1.5860000000000001</v>
      </c>
      <c r="AZ75" s="158">
        <v>0</v>
      </c>
      <c r="BA75" s="158">
        <v>0.22500000000000001</v>
      </c>
      <c r="BB75" s="158">
        <v>0.53600000000000003</v>
      </c>
      <c r="BC75" s="158">
        <v>0.21700000000000003</v>
      </c>
      <c r="BD75" s="158">
        <v>4.3999999999999997E-2</v>
      </c>
      <c r="BE75" s="158">
        <v>0.34199999999999997</v>
      </c>
      <c r="BF75" s="158">
        <v>0.34199999999999997</v>
      </c>
      <c r="BG75" s="158">
        <v>0.127</v>
      </c>
      <c r="BH75" s="158">
        <v>8.6999999999999994E-2</v>
      </c>
      <c r="BI75" s="158">
        <v>0</v>
      </c>
      <c r="BJ75" s="158">
        <v>0</v>
      </c>
      <c r="BK75" s="158">
        <v>0</v>
      </c>
      <c r="BL75" s="158">
        <v>0</v>
      </c>
      <c r="BM75" s="158">
        <v>0</v>
      </c>
      <c r="BN75" s="158">
        <v>0</v>
      </c>
      <c r="BO75" s="158">
        <v>0</v>
      </c>
      <c r="BP75" s="158">
        <v>0</v>
      </c>
      <c r="BQ75" s="158">
        <v>0</v>
      </c>
      <c r="BR75" s="158">
        <v>0</v>
      </c>
      <c r="BS75" s="158">
        <v>0</v>
      </c>
      <c r="BT75" s="158">
        <v>0</v>
      </c>
      <c r="BU75" s="158">
        <v>0</v>
      </c>
      <c r="BV75" s="158">
        <v>0</v>
      </c>
      <c r="BW75" s="158">
        <v>0</v>
      </c>
      <c r="BX75" s="158">
        <v>0</v>
      </c>
      <c r="BY75" s="158">
        <v>0</v>
      </c>
      <c r="BZ75" s="158">
        <v>0</v>
      </c>
      <c r="CA75" s="158">
        <v>0</v>
      </c>
      <c r="CB75" s="158">
        <v>0</v>
      </c>
      <c r="CC75" s="158">
        <v>0</v>
      </c>
      <c r="CD75" s="158">
        <v>0</v>
      </c>
      <c r="CE75" s="158">
        <v>0</v>
      </c>
      <c r="CF75" s="158">
        <v>0</v>
      </c>
      <c r="CG75" s="159">
        <v>0</v>
      </c>
    </row>
    <row r="76" spans="1:85" x14ac:dyDescent="0.35">
      <c r="A76" s="156"/>
      <c r="B76" s="42" t="s">
        <v>483</v>
      </c>
      <c r="C76" s="237" t="s">
        <v>354</v>
      </c>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v>0</v>
      </c>
      <c r="AI76" s="158">
        <v>0.06</v>
      </c>
      <c r="AJ76" s="158">
        <v>0.06</v>
      </c>
      <c r="AK76" s="158">
        <v>0.06</v>
      </c>
      <c r="AL76" s="158">
        <v>0.06</v>
      </c>
      <c r="AM76" s="158">
        <v>0.06</v>
      </c>
      <c r="AN76" s="158">
        <v>0.06</v>
      </c>
      <c r="AO76" s="158">
        <v>0.06</v>
      </c>
      <c r="AP76" s="158">
        <v>0.06</v>
      </c>
      <c r="AQ76" s="158">
        <v>0.06</v>
      </c>
      <c r="AR76" s="158">
        <v>0.06</v>
      </c>
      <c r="AS76" s="158">
        <v>0.06</v>
      </c>
      <c r="AT76" s="158">
        <v>0.01</v>
      </c>
      <c r="AU76" s="158">
        <v>0</v>
      </c>
      <c r="AV76" s="158">
        <v>2.4990000000020953</v>
      </c>
      <c r="AW76" s="158">
        <v>0</v>
      </c>
      <c r="AX76" s="158">
        <v>0</v>
      </c>
      <c r="AY76" s="158">
        <v>-6.8000008352109287E-5</v>
      </c>
      <c r="AZ76" s="158">
        <v>0</v>
      </c>
      <c r="BA76" s="158">
        <v>0.64500900000683026</v>
      </c>
      <c r="BB76" s="158">
        <v>8.6000000030500817E-2</v>
      </c>
      <c r="BC76" s="158">
        <v>0.93610000001639126</v>
      </c>
      <c r="BD76" s="158">
        <v>0.23865792713151279</v>
      </c>
      <c r="BE76" s="158">
        <v>0.17703000000000024</v>
      </c>
      <c r="BF76" s="158">
        <v>0.19800000000000006</v>
      </c>
      <c r="BG76" s="158">
        <v>0.15174200000000004</v>
      </c>
      <c r="BH76" s="158">
        <v>0</v>
      </c>
      <c r="BI76" s="158">
        <v>0</v>
      </c>
      <c r="BJ76" s="158">
        <v>-0.14862890000000004</v>
      </c>
      <c r="BK76" s="158">
        <v>0</v>
      </c>
      <c r="BL76" s="158">
        <v>0</v>
      </c>
      <c r="BM76" s="158">
        <v>0</v>
      </c>
      <c r="BN76" s="158">
        <v>0</v>
      </c>
      <c r="BO76" s="158">
        <v>0</v>
      </c>
      <c r="BP76" s="158">
        <v>0</v>
      </c>
      <c r="BQ76" s="158">
        <v>0</v>
      </c>
      <c r="BR76" s="158">
        <v>0</v>
      </c>
      <c r="BS76" s="158">
        <v>0</v>
      </c>
      <c r="BT76" s="158">
        <v>0</v>
      </c>
      <c r="BU76" s="158">
        <v>0</v>
      </c>
      <c r="BV76" s="158">
        <v>0</v>
      </c>
      <c r="BW76" s="158">
        <v>0</v>
      </c>
      <c r="BX76" s="158">
        <v>0</v>
      </c>
      <c r="BY76" s="158">
        <v>0</v>
      </c>
      <c r="BZ76" s="158">
        <v>0</v>
      </c>
      <c r="CA76" s="158">
        <v>0</v>
      </c>
      <c r="CB76" s="158">
        <v>0</v>
      </c>
      <c r="CC76" s="158">
        <v>0</v>
      </c>
      <c r="CD76" s="158">
        <v>0</v>
      </c>
      <c r="CE76" s="158">
        <v>0</v>
      </c>
      <c r="CF76" s="158">
        <v>0</v>
      </c>
      <c r="CG76" s="159">
        <v>0</v>
      </c>
    </row>
    <row r="77" spans="1:85" ht="24.75" customHeight="1" x14ac:dyDescent="0.35">
      <c r="A77" s="156"/>
      <c r="B77" s="69" t="s">
        <v>484</v>
      </c>
      <c r="C77" s="237"/>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241">
        <f t="shared" ref="AH77:BM77" si="14">SUM(AH21:AH76)-AH23-AH36-AH42-AH45-AH52-AH71</f>
        <v>4390.1629877503892</v>
      </c>
      <c r="AI77" s="241">
        <f t="shared" si="14"/>
        <v>4812.8508610114786</v>
      </c>
      <c r="AJ77" s="241">
        <f t="shared" si="14"/>
        <v>6282.3050726326255</v>
      </c>
      <c r="AK77" s="241">
        <f t="shared" si="14"/>
        <v>8317.859341730933</v>
      </c>
      <c r="AL77" s="241">
        <f t="shared" si="14"/>
        <v>9849.8748232840517</v>
      </c>
      <c r="AM77" s="241">
        <f t="shared" si="14"/>
        <v>11572.896942930396</v>
      </c>
      <c r="AN77" s="241">
        <f t="shared" si="14"/>
        <v>12826.570114134207</v>
      </c>
      <c r="AO77" s="241">
        <f t="shared" si="14"/>
        <v>14042.834071766636</v>
      </c>
      <c r="AP77" s="241">
        <f t="shared" si="14"/>
        <v>15336.83630786763</v>
      </c>
      <c r="AQ77" s="241">
        <f t="shared" si="14"/>
        <v>15577.510236185928</v>
      </c>
      <c r="AR77" s="241">
        <f t="shared" si="14"/>
        <v>14909.193195627202</v>
      </c>
      <c r="AS77" s="241">
        <f t="shared" si="14"/>
        <v>15345.773833544426</v>
      </c>
      <c r="AT77" s="241">
        <f t="shared" si="14"/>
        <v>17876.825969730529</v>
      </c>
      <c r="AU77" s="241">
        <f t="shared" si="14"/>
        <v>22691.039056134108</v>
      </c>
      <c r="AV77" s="241">
        <f t="shared" si="14"/>
        <v>27212.284889007035</v>
      </c>
      <c r="AW77" s="241">
        <f t="shared" si="14"/>
        <v>30556.640477738103</v>
      </c>
      <c r="AX77" s="241">
        <f t="shared" si="14"/>
        <v>31780.76365942652</v>
      </c>
      <c r="AY77" s="241">
        <f t="shared" si="14"/>
        <v>33498.155150357008</v>
      </c>
      <c r="AZ77" s="241">
        <f t="shared" si="14"/>
        <v>34239.011062252532</v>
      </c>
      <c r="BA77" s="241">
        <f t="shared" si="14"/>
        <v>33406.156559343719</v>
      </c>
      <c r="BB77" s="241">
        <f t="shared" si="14"/>
        <v>33313.239089650167</v>
      </c>
      <c r="BC77" s="241">
        <f t="shared" si="14"/>
        <v>32657.783608021327</v>
      </c>
      <c r="BD77" s="241">
        <f t="shared" si="14"/>
        <v>31725.976933053469</v>
      </c>
      <c r="BE77" s="241">
        <f t="shared" si="14"/>
        <v>32382.615412700139</v>
      </c>
      <c r="BF77" s="241">
        <f t="shared" si="14"/>
        <v>33317.678186724872</v>
      </c>
      <c r="BG77" s="241">
        <f t="shared" si="14"/>
        <v>34628.061685856948</v>
      </c>
      <c r="BH77" s="241">
        <f t="shared" si="14"/>
        <v>35699.324872273573</v>
      </c>
      <c r="BI77" s="241">
        <f t="shared" si="14"/>
        <v>36930.522008288244</v>
      </c>
      <c r="BJ77" s="241">
        <f t="shared" si="14"/>
        <v>38244.559119927515</v>
      </c>
      <c r="BK77" s="241">
        <f t="shared" si="14"/>
        <v>40243.403300594211</v>
      </c>
      <c r="BL77" s="241">
        <f t="shared" si="14"/>
        <v>42814.148734302922</v>
      </c>
      <c r="BM77" s="241">
        <f t="shared" si="14"/>
        <v>49328.831631441833</v>
      </c>
      <c r="BN77" s="241">
        <f t="shared" ref="BN77:CG77" si="15">SUM(BN21:BN76)-BN23-BN36-BN42-BN45-BN52-BN71</f>
        <v>51175.874824025217</v>
      </c>
      <c r="BO77" s="241">
        <f t="shared" si="15"/>
        <v>52994.211439042178</v>
      </c>
      <c r="BP77" s="241">
        <f t="shared" si="15"/>
        <v>55003.374932464292</v>
      </c>
      <c r="BQ77" s="241">
        <f t="shared" si="15"/>
        <v>51810.043229267249</v>
      </c>
      <c r="BR77" s="241">
        <f t="shared" si="15"/>
        <v>52335.772181534223</v>
      </c>
      <c r="BS77" s="241">
        <f t="shared" si="15"/>
        <v>53667.588511951835</v>
      </c>
      <c r="BT77" s="241">
        <f t="shared" si="15"/>
        <v>54136.323855979274</v>
      </c>
      <c r="BU77" s="241">
        <f t="shared" si="15"/>
        <v>56668.715304432</v>
      </c>
      <c r="BV77" s="241">
        <f t="shared" si="15"/>
        <v>59980.619361849211</v>
      </c>
      <c r="BW77" s="241">
        <f t="shared" si="15"/>
        <v>66277.64168018577</v>
      </c>
      <c r="BX77" s="241">
        <f t="shared" si="15"/>
        <v>85213.62775684963</v>
      </c>
      <c r="BY77" s="241">
        <f t="shared" si="15"/>
        <v>86046.067569288774</v>
      </c>
      <c r="BZ77" s="241">
        <f t="shared" si="15"/>
        <v>92194.237068734597</v>
      </c>
      <c r="CA77" s="241">
        <f t="shared" si="15"/>
        <v>107882.50676530437</v>
      </c>
      <c r="CB77" s="241">
        <f t="shared" si="15"/>
        <v>117605.11641557085</v>
      </c>
      <c r="CC77" s="241">
        <f t="shared" si="15"/>
        <v>124180.53885698885</v>
      </c>
      <c r="CD77" s="241">
        <f t="shared" si="15"/>
        <v>128641.41847437301</v>
      </c>
      <c r="CE77" s="241">
        <f t="shared" si="15"/>
        <v>133499.13878393336</v>
      </c>
      <c r="CF77" s="241">
        <f t="shared" si="15"/>
        <v>138532.28395118599</v>
      </c>
      <c r="CG77" s="242">
        <f t="shared" si="15"/>
        <v>143681.81862737011</v>
      </c>
    </row>
    <row r="78" spans="1:85" x14ac:dyDescent="0.35">
      <c r="A78" s="156"/>
      <c r="B78" s="238" t="s">
        <v>466</v>
      </c>
      <c r="C78" s="237"/>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241">
        <f t="shared" ref="AH78:BM78" si="16">AH77-AH74-AH46-AH39-AH33-AH35-AH31</f>
        <v>4087.2273647098109</v>
      </c>
      <c r="AI78" s="241">
        <f t="shared" si="16"/>
        <v>4433.9729056964115</v>
      </c>
      <c r="AJ78" s="241">
        <f t="shared" si="16"/>
        <v>5804.4348053450813</v>
      </c>
      <c r="AK78" s="241">
        <f t="shared" si="16"/>
        <v>7669.7643336848851</v>
      </c>
      <c r="AL78" s="241">
        <f t="shared" si="16"/>
        <v>9088.4149574401763</v>
      </c>
      <c r="AM78" s="241">
        <f t="shared" si="16"/>
        <v>10708.548004269627</v>
      </c>
      <c r="AN78" s="241">
        <f t="shared" si="16"/>
        <v>11886.313985398558</v>
      </c>
      <c r="AO78" s="241">
        <f t="shared" si="16"/>
        <v>13017.019488817987</v>
      </c>
      <c r="AP78" s="241">
        <f t="shared" si="16"/>
        <v>14194.694757319627</v>
      </c>
      <c r="AQ78" s="241">
        <f t="shared" si="16"/>
        <v>14367.511717459034</v>
      </c>
      <c r="AR78" s="241">
        <f t="shared" si="16"/>
        <v>13821.885689247209</v>
      </c>
      <c r="AS78" s="241">
        <f t="shared" si="16"/>
        <v>14056.93518393573</v>
      </c>
      <c r="AT78" s="241">
        <f t="shared" si="16"/>
        <v>16319.359410054381</v>
      </c>
      <c r="AU78" s="241">
        <f t="shared" si="16"/>
        <v>21223.094072210828</v>
      </c>
      <c r="AV78" s="241">
        <f t="shared" si="16"/>
        <v>25238.697901374166</v>
      </c>
      <c r="AW78" s="241">
        <f t="shared" si="16"/>
        <v>28282.29023986277</v>
      </c>
      <c r="AX78" s="241">
        <f t="shared" si="16"/>
        <v>29274.234871308581</v>
      </c>
      <c r="AY78" s="241">
        <f t="shared" si="16"/>
        <v>30689.238521149568</v>
      </c>
      <c r="AZ78" s="241">
        <f t="shared" si="16"/>
        <v>31142.78719938729</v>
      </c>
      <c r="BA78" s="241">
        <f t="shared" si="16"/>
        <v>30118.971854383788</v>
      </c>
      <c r="BB78" s="241">
        <f t="shared" si="16"/>
        <v>29936.464944798307</v>
      </c>
      <c r="BC78" s="241">
        <f t="shared" si="16"/>
        <v>29598.920484797167</v>
      </c>
      <c r="BD78" s="241">
        <f t="shared" si="16"/>
        <v>29680.475521105302</v>
      </c>
      <c r="BE78" s="241">
        <f t="shared" si="16"/>
        <v>30370.904637060212</v>
      </c>
      <c r="BF78" s="241">
        <f t="shared" si="16"/>
        <v>31767.56471163877</v>
      </c>
      <c r="BG78" s="241">
        <f t="shared" si="16"/>
        <v>32949.344465398681</v>
      </c>
      <c r="BH78" s="241">
        <f t="shared" si="16"/>
        <v>33970.896257800079</v>
      </c>
      <c r="BI78" s="241">
        <f t="shared" si="16"/>
        <v>34999.72836740419</v>
      </c>
      <c r="BJ78" s="241">
        <f t="shared" si="16"/>
        <v>36307.526404963734</v>
      </c>
      <c r="BK78" s="241">
        <f t="shared" si="16"/>
        <v>38263.329337690418</v>
      </c>
      <c r="BL78" s="241">
        <f t="shared" si="16"/>
        <v>40742.530283141416</v>
      </c>
      <c r="BM78" s="241">
        <f t="shared" si="16"/>
        <v>46870.899391809682</v>
      </c>
      <c r="BN78" s="241">
        <f t="shared" ref="BN78:CG78" si="17">BN77-BN74-BN46-BN39-BN33-BN35-BN31</f>
        <v>48524.116056627936</v>
      </c>
      <c r="BO78" s="241">
        <f t="shared" si="17"/>
        <v>50302.962045437846</v>
      </c>
      <c r="BP78" s="241">
        <f t="shared" si="17"/>
        <v>52228.012503016231</v>
      </c>
      <c r="BQ78" s="241">
        <f t="shared" si="17"/>
        <v>51810.043229267249</v>
      </c>
      <c r="BR78" s="241">
        <f t="shared" si="17"/>
        <v>52335.772181534223</v>
      </c>
      <c r="BS78" s="241">
        <f t="shared" si="17"/>
        <v>53667.588511951835</v>
      </c>
      <c r="BT78" s="241">
        <f t="shared" si="17"/>
        <v>54136.323855979274</v>
      </c>
      <c r="BU78" s="241">
        <f t="shared" si="17"/>
        <v>56668.715304432</v>
      </c>
      <c r="BV78" s="241">
        <f t="shared" si="17"/>
        <v>59980.619361849211</v>
      </c>
      <c r="BW78" s="241">
        <f t="shared" si="17"/>
        <v>66277.64168018577</v>
      </c>
      <c r="BX78" s="241">
        <f t="shared" si="17"/>
        <v>85213.62775684963</v>
      </c>
      <c r="BY78" s="241">
        <f t="shared" si="17"/>
        <v>86046.067569288774</v>
      </c>
      <c r="BZ78" s="241">
        <f t="shared" si="17"/>
        <v>92194.237068734597</v>
      </c>
      <c r="CA78" s="241">
        <f t="shared" si="17"/>
        <v>107882.50676530437</v>
      </c>
      <c r="CB78" s="241">
        <f t="shared" si="17"/>
        <v>117605.11641557085</v>
      </c>
      <c r="CC78" s="241">
        <f t="shared" si="17"/>
        <v>124180.53885698885</v>
      </c>
      <c r="CD78" s="241">
        <f t="shared" si="17"/>
        <v>128641.41847437301</v>
      </c>
      <c r="CE78" s="241">
        <f t="shared" si="17"/>
        <v>133499.13878393336</v>
      </c>
      <c r="CF78" s="241">
        <f t="shared" si="17"/>
        <v>138532.28395118599</v>
      </c>
      <c r="CG78" s="242">
        <f t="shared" si="17"/>
        <v>143681.81862737011</v>
      </c>
    </row>
    <row r="79" spans="1:85" x14ac:dyDescent="0.35">
      <c r="A79" s="156"/>
      <c r="B79" s="238"/>
      <c r="C79" s="237"/>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7"/>
    </row>
    <row r="80" spans="1:85" ht="26.25" customHeight="1" x14ac:dyDescent="0.35">
      <c r="A80" s="156"/>
      <c r="B80" s="107" t="s">
        <v>485</v>
      </c>
      <c r="C80" s="237"/>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9"/>
    </row>
    <row r="81" spans="1:89" x14ac:dyDescent="0.35">
      <c r="A81" s="156"/>
      <c r="B81" s="42" t="s">
        <v>355</v>
      </c>
      <c r="C81" s="237" t="s">
        <v>354</v>
      </c>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v>91.795148247978432</v>
      </c>
      <c r="AI81" s="158">
        <v>110.61695040710585</v>
      </c>
      <c r="AJ81" s="158">
        <v>149.4963281520491</v>
      </c>
      <c r="AK81" s="158">
        <v>193.25159579250203</v>
      </c>
      <c r="AL81" s="158">
        <v>241.11294619072987</v>
      </c>
      <c r="AM81" s="158">
        <v>304.00372136294919</v>
      </c>
      <c r="AN81" s="158">
        <v>362.05707222653785</v>
      </c>
      <c r="AO81" s="158">
        <v>439.95309705296535</v>
      </c>
      <c r="AP81" s="158">
        <v>504.19562238080925</v>
      </c>
      <c r="AQ81" s="158">
        <v>588.95286162117668</v>
      </c>
      <c r="AR81" s="158">
        <v>669.81688074358397</v>
      </c>
      <c r="AS81" s="158">
        <v>784.80669061681635</v>
      </c>
      <c r="AT81" s="158">
        <v>945.80283525647269</v>
      </c>
      <c r="AU81" s="158">
        <v>1188.5453647098627</v>
      </c>
      <c r="AV81" s="158">
        <v>1553.4739999999999</v>
      </c>
      <c r="AW81" s="158">
        <v>1795.461</v>
      </c>
      <c r="AX81" s="158">
        <v>1962.682</v>
      </c>
      <c r="AY81" s="158">
        <v>2194.1619999999998</v>
      </c>
      <c r="AZ81" s="158">
        <v>2392.893</v>
      </c>
      <c r="BA81" s="158">
        <v>2521.25</v>
      </c>
      <c r="BB81" s="158">
        <v>2679.9749999999999</v>
      </c>
      <c r="BC81" s="158">
        <v>2822.8040000000001</v>
      </c>
      <c r="BD81" s="158">
        <v>2955.1210000000001</v>
      </c>
      <c r="BE81" s="158">
        <v>3124.4597597447382</v>
      </c>
      <c r="BF81" s="158">
        <v>3250.6787885787207</v>
      </c>
      <c r="BG81" s="158">
        <v>3457.0445494205601</v>
      </c>
      <c r="BH81" s="158">
        <v>3673.5859999999998</v>
      </c>
      <c r="BI81" s="158">
        <v>3924.14037813</v>
      </c>
      <c r="BJ81" s="158">
        <v>4149.40578293</v>
      </c>
      <c r="BK81" s="158">
        <v>4444.4350972342991</v>
      </c>
      <c r="BL81" s="158">
        <v>4734.8039219600005</v>
      </c>
      <c r="BM81" s="158">
        <v>5106.2537628999999</v>
      </c>
      <c r="BN81" s="158">
        <v>5227.7472379531791</v>
      </c>
      <c r="BO81" s="158">
        <v>5339.4256940699997</v>
      </c>
      <c r="BP81" s="158">
        <v>5475.6249157700013</v>
      </c>
      <c r="BQ81" s="158">
        <v>5360.0751764300812</v>
      </c>
      <c r="BR81" s="158">
        <v>5421.7736767999995</v>
      </c>
      <c r="BS81" s="158">
        <v>5489.5433917499959</v>
      </c>
      <c r="BT81" s="158">
        <v>5482.7675999399999</v>
      </c>
      <c r="BU81" s="158">
        <v>5529.3185711499982</v>
      </c>
      <c r="BV81" s="158">
        <v>5675.5506973500005</v>
      </c>
      <c r="BW81" s="158">
        <v>5908.4831024900022</v>
      </c>
      <c r="BX81" s="158">
        <v>5337.6142274424847</v>
      </c>
      <c r="BY81" s="158">
        <v>5307.254480399999</v>
      </c>
      <c r="BZ81" s="158">
        <v>5668.0533127400004</v>
      </c>
      <c r="CA81" s="158">
        <v>6695.9440340099991</v>
      </c>
      <c r="CB81" s="158">
        <v>7650.2665613817726</v>
      </c>
      <c r="CC81" s="158">
        <v>8100.7505317918294</v>
      </c>
      <c r="CD81" s="158">
        <v>8504.4852604575608</v>
      </c>
      <c r="CE81" s="158">
        <v>8846.2168449972378</v>
      </c>
      <c r="CF81" s="158">
        <v>9148.355395376233</v>
      </c>
      <c r="CG81" s="159">
        <v>9502.9803861635028</v>
      </c>
    </row>
    <row r="82" spans="1:89" x14ac:dyDescent="0.35">
      <c r="A82" s="156"/>
      <c r="B82" s="42" t="s">
        <v>356</v>
      </c>
      <c r="C82" s="237"/>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f t="shared" ref="AH82:BM82" si="18">AH83+AH84</f>
        <v>71.803621583486347</v>
      </c>
      <c r="AI82" s="158">
        <f t="shared" si="18"/>
        <v>71.309887694513563</v>
      </c>
      <c r="AJ82" s="158">
        <f t="shared" si="18"/>
        <v>81.214423210806217</v>
      </c>
      <c r="AK82" s="158">
        <f t="shared" si="18"/>
        <v>88.309333043676872</v>
      </c>
      <c r="AL82" s="158">
        <f t="shared" si="18"/>
        <v>86.071335668395506</v>
      </c>
      <c r="AM82" s="158">
        <f t="shared" si="18"/>
        <v>94.533357523787956</v>
      </c>
      <c r="AN82" s="158">
        <f t="shared" si="18"/>
        <v>94.539479953098336</v>
      </c>
      <c r="AO82" s="158">
        <f t="shared" si="18"/>
        <v>99.91444157230606</v>
      </c>
      <c r="AP82" s="158">
        <f t="shared" si="18"/>
        <v>100.54053775712582</v>
      </c>
      <c r="AQ82" s="158">
        <f t="shared" si="18"/>
        <v>104.34230284607963</v>
      </c>
      <c r="AR82" s="158">
        <f t="shared" si="18"/>
        <v>107.80379749418931</v>
      </c>
      <c r="AS82" s="158">
        <f t="shared" si="18"/>
        <v>122.17188902792199</v>
      </c>
      <c r="AT82" s="158">
        <f t="shared" si="18"/>
        <v>114.12408977669212</v>
      </c>
      <c r="AU82" s="158">
        <f t="shared" si="18"/>
        <v>146.99272655994997</v>
      </c>
      <c r="AV82" s="158">
        <f t="shared" si="18"/>
        <v>157.74724460497177</v>
      </c>
      <c r="AW82" s="158">
        <f t="shared" si="18"/>
        <v>166.79640685237015</v>
      </c>
      <c r="AX82" s="158">
        <f t="shared" si="18"/>
        <v>162.93681781914438</v>
      </c>
      <c r="AY82" s="158">
        <f t="shared" si="18"/>
        <v>164.65367537537094</v>
      </c>
      <c r="AZ82" s="158">
        <f t="shared" si="18"/>
        <v>151.35973857984254</v>
      </c>
      <c r="BA82" s="158">
        <f t="shared" si="18"/>
        <v>139.49190488287545</v>
      </c>
      <c r="BB82" s="158">
        <f t="shared" si="18"/>
        <v>134.50941339676888</v>
      </c>
      <c r="BC82" s="158">
        <f t="shared" si="18"/>
        <v>129.1281660452959</v>
      </c>
      <c r="BD82" s="158">
        <f t="shared" si="18"/>
        <v>119.97591185812794</v>
      </c>
      <c r="BE82" s="158">
        <f t="shared" si="18"/>
        <v>124.23847975499999</v>
      </c>
      <c r="BF82" s="158">
        <f t="shared" si="18"/>
        <v>129.19739105324999</v>
      </c>
      <c r="BG82" s="158">
        <f t="shared" si="18"/>
        <v>122.12592027499997</v>
      </c>
      <c r="BH82" s="158">
        <f t="shared" si="18"/>
        <v>118.53474787549996</v>
      </c>
      <c r="BI82" s="158">
        <f t="shared" si="18"/>
        <v>110.10084555674999</v>
      </c>
      <c r="BJ82" s="158">
        <f t="shared" si="18"/>
        <v>98.398418693749989</v>
      </c>
      <c r="BK82" s="158">
        <f t="shared" si="18"/>
        <v>78.937256372223544</v>
      </c>
      <c r="BL82" s="158">
        <f t="shared" si="18"/>
        <v>65.396410920697221</v>
      </c>
      <c r="BM82" s="158">
        <f t="shared" si="18"/>
        <v>51.483577534736391</v>
      </c>
      <c r="BN82" s="158">
        <f t="shared" ref="BN82:CG82" si="19">BN83+BN84</f>
        <v>50.233626574888149</v>
      </c>
      <c r="BO82" s="158">
        <f t="shared" si="19"/>
        <v>37.345721613041349</v>
      </c>
      <c r="BP82" s="158">
        <f t="shared" si="19"/>
        <v>28.278218738752912</v>
      </c>
      <c r="BQ82" s="158">
        <f t="shared" si="19"/>
        <v>18.508530036452314</v>
      </c>
      <c r="BR82" s="158">
        <f t="shared" si="19"/>
        <v>12.288244013077932</v>
      </c>
      <c r="BS82" s="158">
        <f t="shared" si="19"/>
        <v>6.8174169843168348</v>
      </c>
      <c r="BT82" s="158">
        <f t="shared" si="19"/>
        <v>4.8587791485131495</v>
      </c>
      <c r="BU82" s="158">
        <f t="shared" si="19"/>
        <v>3.2507548237949484</v>
      </c>
      <c r="BV82" s="158">
        <f t="shared" si="19"/>
        <v>1.5711076788582328</v>
      </c>
      <c r="BW82" s="158">
        <f t="shared" si="19"/>
        <v>0.57568437823619578</v>
      </c>
      <c r="BX82" s="158">
        <f t="shared" si="19"/>
        <v>0</v>
      </c>
      <c r="BY82" s="158">
        <f t="shared" si="19"/>
        <v>0</v>
      </c>
      <c r="BZ82" s="158">
        <f t="shared" si="19"/>
        <v>0</v>
      </c>
      <c r="CA82" s="158">
        <f t="shared" si="19"/>
        <v>0</v>
      </c>
      <c r="CB82" s="158">
        <f t="shared" si="19"/>
        <v>0</v>
      </c>
      <c r="CC82" s="158">
        <f t="shared" si="19"/>
        <v>0</v>
      </c>
      <c r="CD82" s="158">
        <f t="shared" si="19"/>
        <v>0</v>
      </c>
      <c r="CE82" s="158">
        <f t="shared" si="19"/>
        <v>0</v>
      </c>
      <c r="CF82" s="158">
        <f t="shared" si="19"/>
        <v>0</v>
      </c>
      <c r="CG82" s="159">
        <f t="shared" si="19"/>
        <v>0</v>
      </c>
    </row>
    <row r="83" spans="1:89" x14ac:dyDescent="0.35">
      <c r="A83" s="156"/>
      <c r="B83" s="62" t="s">
        <v>469</v>
      </c>
      <c r="C83" s="237" t="s">
        <v>357</v>
      </c>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v>71.803621583486347</v>
      </c>
      <c r="AI83" s="158">
        <v>71.309207260582085</v>
      </c>
      <c r="AJ83" s="158">
        <v>81.190527498478616</v>
      </c>
      <c r="AK83" s="158">
        <v>88.216061253991739</v>
      </c>
      <c r="AL83" s="158">
        <v>85.854079958673921</v>
      </c>
      <c r="AM83" s="158">
        <v>94.080741461868001</v>
      </c>
      <c r="AN83" s="158">
        <v>93.74042470571581</v>
      </c>
      <c r="AO83" s="158">
        <v>98.41918553022127</v>
      </c>
      <c r="AP83" s="158">
        <v>98.451776698555136</v>
      </c>
      <c r="AQ83" s="158">
        <v>101.4122159340142</v>
      </c>
      <c r="AR83" s="158">
        <v>103.7000792945807</v>
      </c>
      <c r="AS83" s="158">
        <v>115.24881210484507</v>
      </c>
      <c r="AT83" s="158">
        <v>105.20758261792079</v>
      </c>
      <c r="AU83" s="158">
        <v>132.47009728423961</v>
      </c>
      <c r="AV83" s="158">
        <v>139.23752551267657</v>
      </c>
      <c r="AW83" s="158">
        <v>145.01624573144477</v>
      </c>
      <c r="AX83" s="158">
        <v>140.12043851328579</v>
      </c>
      <c r="AY83" s="158">
        <v>137.73568376010451</v>
      </c>
      <c r="AZ83" s="158">
        <v>123.15021797831749</v>
      </c>
      <c r="BA83" s="158">
        <v>112.47661198287514</v>
      </c>
      <c r="BB83" s="158">
        <v>106.20491922822067</v>
      </c>
      <c r="BC83" s="158">
        <v>100.0911521395842</v>
      </c>
      <c r="BD83" s="158">
        <v>91.467069144910184</v>
      </c>
      <c r="BE83" s="158">
        <v>94.275213728127369</v>
      </c>
      <c r="BF83" s="158">
        <v>98.141333013831741</v>
      </c>
      <c r="BG83" s="158">
        <v>88.419644868272087</v>
      </c>
      <c r="BH83" s="158">
        <v>84.661747875499969</v>
      </c>
      <c r="BI83" s="158">
        <v>78.43606763128443</v>
      </c>
      <c r="BJ83" s="158">
        <v>69.184191628461178</v>
      </c>
      <c r="BK83" s="158">
        <v>53.012026844164069</v>
      </c>
      <c r="BL83" s="158">
        <v>44.371488154976973</v>
      </c>
      <c r="BM83" s="158">
        <v>35.156518235278511</v>
      </c>
      <c r="BN83" s="158">
        <v>37.029541266636251</v>
      </c>
      <c r="BO83" s="158">
        <v>28.873350653457123</v>
      </c>
      <c r="BP83" s="158">
        <v>21.10478027697734</v>
      </c>
      <c r="BQ83" s="158">
        <v>14.26166584517814</v>
      </c>
      <c r="BR83" s="158">
        <v>9.1137068506542054</v>
      </c>
      <c r="BS83" s="158">
        <v>5.5050338445589686</v>
      </c>
      <c r="BT83" s="158">
        <v>3.3250948192197995</v>
      </c>
      <c r="BU83" s="158">
        <v>2.934092344247913</v>
      </c>
      <c r="BV83" s="158">
        <v>1.3837659993709353</v>
      </c>
      <c r="BW83" s="158">
        <v>0.49711210303887898</v>
      </c>
      <c r="BX83" s="158">
        <v>0</v>
      </c>
      <c r="BY83" s="158">
        <v>0</v>
      </c>
      <c r="BZ83" s="158">
        <v>0</v>
      </c>
      <c r="CA83" s="158">
        <v>0</v>
      </c>
      <c r="CB83" s="158">
        <v>0</v>
      </c>
      <c r="CC83" s="158">
        <v>0</v>
      </c>
      <c r="CD83" s="158">
        <v>0</v>
      </c>
      <c r="CE83" s="158">
        <v>0</v>
      </c>
      <c r="CF83" s="158">
        <v>0</v>
      </c>
      <c r="CG83" s="159">
        <v>0</v>
      </c>
    </row>
    <row r="84" spans="1:89" x14ac:dyDescent="0.35">
      <c r="A84" s="156"/>
      <c r="B84" s="62" t="s">
        <v>470</v>
      </c>
      <c r="C84" s="237" t="s">
        <v>357</v>
      </c>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v>0</v>
      </c>
      <c r="AI84" s="158">
        <v>6.8043393148529703E-4</v>
      </c>
      <c r="AJ84" s="158">
        <v>2.389571232760496E-2</v>
      </c>
      <c r="AK84" s="158">
        <v>9.3271789685138398E-2</v>
      </c>
      <c r="AL84" s="158">
        <v>0.21725570972157768</v>
      </c>
      <c r="AM84" s="158">
        <v>0.45261606191995341</v>
      </c>
      <c r="AN84" s="158">
        <v>0.79905524738252098</v>
      </c>
      <c r="AO84" s="158">
        <v>1.4952560420847878</v>
      </c>
      <c r="AP84" s="158">
        <v>2.0887610585706842</v>
      </c>
      <c r="AQ84" s="158">
        <v>2.9300869120654411</v>
      </c>
      <c r="AR84" s="158">
        <v>4.1037181996086094</v>
      </c>
      <c r="AS84" s="158">
        <v>6.9230769230769234</v>
      </c>
      <c r="AT84" s="158">
        <v>8.9165071587713225</v>
      </c>
      <c r="AU84" s="158">
        <v>14.522629275710372</v>
      </c>
      <c r="AV84" s="158">
        <v>18.509719092295203</v>
      </c>
      <c r="AW84" s="158">
        <v>21.780161120925374</v>
      </c>
      <c r="AX84" s="158">
        <v>22.816379305858582</v>
      </c>
      <c r="AY84" s="158">
        <v>26.917991615266445</v>
      </c>
      <c r="AZ84" s="158">
        <v>28.20952060152505</v>
      </c>
      <c r="BA84" s="158">
        <v>27.015292900000315</v>
      </c>
      <c r="BB84" s="158">
        <v>28.304494168548207</v>
      </c>
      <c r="BC84" s="158">
        <v>29.037013905711706</v>
      </c>
      <c r="BD84" s="158">
        <v>28.508842713217764</v>
      </c>
      <c r="BE84" s="158">
        <v>29.963266026872617</v>
      </c>
      <c r="BF84" s="158">
        <v>31.056058039418243</v>
      </c>
      <c r="BG84" s="158">
        <v>33.70627540672789</v>
      </c>
      <c r="BH84" s="158">
        <v>33.872999999999998</v>
      </c>
      <c r="BI84" s="158">
        <v>31.66477792546555</v>
      </c>
      <c r="BJ84" s="158">
        <v>29.214227065288803</v>
      </c>
      <c r="BK84" s="158">
        <v>25.925229528059475</v>
      </c>
      <c r="BL84" s="158">
        <v>21.024922765720252</v>
      </c>
      <c r="BM84" s="158">
        <v>16.327059299457879</v>
      </c>
      <c r="BN84" s="158">
        <v>13.204085308251896</v>
      </c>
      <c r="BO84" s="158">
        <v>8.4723709595842251</v>
      </c>
      <c r="BP84" s="158">
        <v>7.1734384617755698</v>
      </c>
      <c r="BQ84" s="158">
        <v>4.2468641912741756</v>
      </c>
      <c r="BR84" s="158">
        <v>3.174537162423726</v>
      </c>
      <c r="BS84" s="158">
        <v>1.3123831397578662</v>
      </c>
      <c r="BT84" s="158">
        <v>1.53368432929335</v>
      </c>
      <c r="BU84" s="158">
        <v>0.31666247954703558</v>
      </c>
      <c r="BV84" s="158">
        <v>0.18734167948729749</v>
      </c>
      <c r="BW84" s="158">
        <v>7.8572275197316799E-2</v>
      </c>
      <c r="BX84" s="158">
        <v>0</v>
      </c>
      <c r="BY84" s="158">
        <v>0</v>
      </c>
      <c r="BZ84" s="158">
        <v>0</v>
      </c>
      <c r="CA84" s="158">
        <v>0</v>
      </c>
      <c r="CB84" s="158">
        <v>0</v>
      </c>
      <c r="CC84" s="158">
        <v>0</v>
      </c>
      <c r="CD84" s="158">
        <v>0</v>
      </c>
      <c r="CE84" s="158">
        <v>0</v>
      </c>
      <c r="CF84" s="158">
        <v>0</v>
      </c>
      <c r="CG84" s="159">
        <v>0</v>
      </c>
    </row>
    <row r="85" spans="1:89" x14ac:dyDescent="0.35">
      <c r="A85" s="156"/>
      <c r="B85" s="42" t="s">
        <v>358</v>
      </c>
      <c r="C85" s="237" t="s">
        <v>354</v>
      </c>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v>0</v>
      </c>
      <c r="AI85" s="158">
        <v>0</v>
      </c>
      <c r="AJ85" s="158">
        <v>0</v>
      </c>
      <c r="AK85" s="158">
        <v>0</v>
      </c>
      <c r="AL85" s="158">
        <v>0</v>
      </c>
      <c r="AM85" s="158">
        <v>0</v>
      </c>
      <c r="AN85" s="158">
        <v>0</v>
      </c>
      <c r="AO85" s="158">
        <v>0</v>
      </c>
      <c r="AP85" s="158">
        <v>0</v>
      </c>
      <c r="AQ85" s="158">
        <v>0</v>
      </c>
      <c r="AR85" s="158">
        <v>0</v>
      </c>
      <c r="AS85" s="158">
        <v>0</v>
      </c>
      <c r="AT85" s="158">
        <v>0</v>
      </c>
      <c r="AU85" s="158">
        <v>14.67867882736096</v>
      </c>
      <c r="AV85" s="158">
        <v>17.32362399448489</v>
      </c>
      <c r="AW85" s="158">
        <v>22.017101000372413</v>
      </c>
      <c r="AX85" s="158">
        <v>26.274387450379745</v>
      </c>
      <c r="AY85" s="158">
        <v>31.159442185463192</v>
      </c>
      <c r="AZ85" s="158">
        <v>36.556276606201791</v>
      </c>
      <c r="BA85" s="158">
        <v>36.695665879000003</v>
      </c>
      <c r="BB85" s="158">
        <v>38.413191972800014</v>
      </c>
      <c r="BC85" s="158">
        <v>38.367648960570129</v>
      </c>
      <c r="BD85" s="158">
        <v>57.286221493426368</v>
      </c>
      <c r="BE85" s="158">
        <v>61.250098314299194</v>
      </c>
      <c r="BF85" s="158">
        <v>45.81</v>
      </c>
      <c r="BG85" s="158">
        <v>36.193318905790619</v>
      </c>
      <c r="BH85" s="158">
        <v>38.411999999999999</v>
      </c>
      <c r="BI85" s="158">
        <v>35.623045027248956</v>
      </c>
      <c r="BJ85" s="158">
        <v>39.227886861522336</v>
      </c>
      <c r="BK85" s="158">
        <v>44.288355759254614</v>
      </c>
      <c r="BL85" s="158">
        <v>46.717117832191811</v>
      </c>
      <c r="BM85" s="158">
        <v>48.708362762486907</v>
      </c>
      <c r="BN85" s="158">
        <v>45.683687940754801</v>
      </c>
      <c r="BO85" s="158">
        <v>41.557605406422965</v>
      </c>
      <c r="BP85" s="158">
        <v>44.996467444797425</v>
      </c>
      <c r="BQ85" s="158">
        <v>46.46150720913667</v>
      </c>
      <c r="BR85" s="158">
        <v>44.752198794615161</v>
      </c>
      <c r="BS85" s="158">
        <v>41.883695203837881</v>
      </c>
      <c r="BT85" s="158">
        <v>40.255351281499983</v>
      </c>
      <c r="BU85" s="158">
        <v>38.784486304119874</v>
      </c>
      <c r="BV85" s="158">
        <v>29.596687712938138</v>
      </c>
      <c r="BW85" s="158">
        <v>27.33116543347186</v>
      </c>
      <c r="BX85" s="158">
        <v>27.435668354013981</v>
      </c>
      <c r="BY85" s="158">
        <v>30.389176351945153</v>
      </c>
      <c r="BZ85" s="158">
        <v>30.59148877752958</v>
      </c>
      <c r="CA85" s="158">
        <v>33.091866933663177</v>
      </c>
      <c r="CB85" s="158">
        <v>38.026208442266864</v>
      </c>
      <c r="CC85" s="158">
        <v>41.116038704968517</v>
      </c>
      <c r="CD85" s="158">
        <v>40.791979566564642</v>
      </c>
      <c r="CE85" s="158">
        <v>37.748926536423241</v>
      </c>
      <c r="CF85" s="158">
        <v>37.71139021581854</v>
      </c>
      <c r="CG85" s="159">
        <v>40.264535779442497</v>
      </c>
    </row>
    <row r="86" spans="1:89" ht="26.25" customHeight="1" x14ac:dyDescent="0.35">
      <c r="A86" s="156"/>
      <c r="B86" s="42" t="s">
        <v>486</v>
      </c>
      <c r="C86" s="237" t="s">
        <v>357</v>
      </c>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v>96</v>
      </c>
      <c r="AI86" s="158">
        <v>96</v>
      </c>
      <c r="AJ86" s="158">
        <v>98</v>
      </c>
      <c r="AK86" s="158">
        <v>101</v>
      </c>
      <c r="AL86" s="158">
        <v>102</v>
      </c>
      <c r="AM86" s="158">
        <v>103</v>
      </c>
      <c r="AN86" s="158">
        <v>105</v>
      </c>
      <c r="AO86" s="158">
        <v>105</v>
      </c>
      <c r="AP86" s="158">
        <v>107</v>
      </c>
      <c r="AQ86" s="158">
        <v>107</v>
      </c>
      <c r="AR86" s="158">
        <v>109</v>
      </c>
      <c r="AS86" s="158">
        <v>112</v>
      </c>
      <c r="AT86" s="158">
        <v>112.35899999999999</v>
      </c>
      <c r="AU86" s="158">
        <v>114.324</v>
      </c>
      <c r="AV86" s="158">
        <v>115.11</v>
      </c>
      <c r="AW86" s="158">
        <v>122.089</v>
      </c>
      <c r="AX86" s="158">
        <v>123.30500000000001</v>
      </c>
      <c r="AY86" s="158">
        <v>124.179</v>
      </c>
      <c r="AZ86" s="158">
        <v>128.614</v>
      </c>
      <c r="BA86" s="158">
        <v>123.26300000000001</v>
      </c>
      <c r="BB86" s="158">
        <v>124.417</v>
      </c>
      <c r="BC86" s="158">
        <v>118.181</v>
      </c>
      <c r="BD86" s="158">
        <v>118.962</v>
      </c>
      <c r="BE86" s="158">
        <v>120.14100000000001</v>
      </c>
      <c r="BF86" s="158">
        <v>120.018</v>
      </c>
      <c r="BG86" s="158">
        <v>122.324</v>
      </c>
      <c r="BH86" s="158">
        <v>123.015</v>
      </c>
      <c r="BI86" s="158">
        <v>123.87321689999997</v>
      </c>
      <c r="BJ86" s="158">
        <v>125.86199999999999</v>
      </c>
      <c r="BK86" s="158">
        <v>127.27833854999997</v>
      </c>
      <c r="BL86" s="158">
        <v>822.81408871238204</v>
      </c>
      <c r="BM86" s="158">
        <v>121.23222758000001</v>
      </c>
      <c r="BN86" s="158">
        <v>122.38864807125002</v>
      </c>
      <c r="BO86" s="158">
        <v>123.35264574</v>
      </c>
      <c r="BP86" s="158">
        <v>123.46082752000001</v>
      </c>
      <c r="BQ86" s="158">
        <v>122.52528203</v>
      </c>
      <c r="BR86" s="158">
        <v>124.59394418000001</v>
      </c>
      <c r="BS86" s="158">
        <v>127.56960417000036</v>
      </c>
      <c r="BT86" s="158">
        <v>126.42016188999996</v>
      </c>
      <c r="BU86" s="158">
        <v>126.05015876767001</v>
      </c>
      <c r="BV86" s="158">
        <v>125.70243364</v>
      </c>
      <c r="BW86" s="158">
        <v>124.05223520630057</v>
      </c>
      <c r="BX86" s="158">
        <v>122.74767937</v>
      </c>
      <c r="BY86" s="158">
        <v>124.10355375165162</v>
      </c>
      <c r="BZ86" s="158">
        <v>125.87573984999997</v>
      </c>
      <c r="CA86" s="158">
        <v>127.97784556000001</v>
      </c>
      <c r="CB86" s="158">
        <v>129.93137517940457</v>
      </c>
      <c r="CC86" s="158">
        <v>132.16502801263542</v>
      </c>
      <c r="CD86" s="158">
        <v>131.67415038125881</v>
      </c>
      <c r="CE86" s="158">
        <v>130.49165004034771</v>
      </c>
      <c r="CF86" s="158">
        <v>132.26372882688952</v>
      </c>
      <c r="CG86" s="159">
        <v>134.64472278511371</v>
      </c>
    </row>
    <row r="87" spans="1:89" x14ac:dyDescent="0.35">
      <c r="A87" s="156"/>
      <c r="B87" s="42" t="s">
        <v>362</v>
      </c>
      <c r="C87" s="237" t="s">
        <v>363</v>
      </c>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c r="AQ87" s="158">
        <v>0</v>
      </c>
      <c r="AR87" s="158">
        <v>0</v>
      </c>
      <c r="AS87" s="158">
        <v>0</v>
      </c>
      <c r="AT87" s="158">
        <v>0</v>
      </c>
      <c r="AU87" s="158">
        <v>0</v>
      </c>
      <c r="AV87" s="158">
        <v>0</v>
      </c>
      <c r="AW87" s="158">
        <v>0</v>
      </c>
      <c r="AX87" s="158">
        <v>0</v>
      </c>
      <c r="AY87" s="158">
        <v>0</v>
      </c>
      <c r="AZ87" s="158">
        <v>0</v>
      </c>
      <c r="BA87" s="158">
        <v>0</v>
      </c>
      <c r="BB87" s="158">
        <v>0</v>
      </c>
      <c r="BC87" s="158">
        <v>0</v>
      </c>
      <c r="BD87" s="158">
        <v>0</v>
      </c>
      <c r="BE87" s="158">
        <v>0</v>
      </c>
      <c r="BF87" s="158">
        <v>0</v>
      </c>
      <c r="BG87" s="158">
        <v>0</v>
      </c>
      <c r="BH87" s="158">
        <v>0</v>
      </c>
      <c r="BI87" s="158">
        <v>0</v>
      </c>
      <c r="BJ87" s="158">
        <v>2.3854757613040265</v>
      </c>
      <c r="BK87" s="158">
        <v>2.7799798323037712</v>
      </c>
      <c r="BL87" s="158">
        <v>145.43650100833483</v>
      </c>
      <c r="BM87" s="158">
        <v>193.92315446943357</v>
      </c>
      <c r="BN87" s="158">
        <v>266.81067065860327</v>
      </c>
      <c r="BO87" s="158">
        <v>77.89376230618096</v>
      </c>
      <c r="BP87" s="158">
        <v>83.761185046642368</v>
      </c>
      <c r="BQ87" s="158">
        <v>4.8547000187328013</v>
      </c>
      <c r="BR87" s="158">
        <v>6.144183842691306</v>
      </c>
      <c r="BS87" s="158">
        <v>1.8738021637673685</v>
      </c>
      <c r="BT87" s="158">
        <v>1.5587465546696961</v>
      </c>
      <c r="BU87" s="158">
        <v>54.094519769972067</v>
      </c>
      <c r="BV87" s="158">
        <v>20.090436254533998</v>
      </c>
      <c r="BW87" s="158">
        <v>9.7350312857142074E-2</v>
      </c>
      <c r="BX87" s="158">
        <v>34.684445434036235</v>
      </c>
      <c r="BY87" s="158">
        <v>0.15308136350412035</v>
      </c>
      <c r="BZ87" s="158">
        <v>45.36404054085245</v>
      </c>
      <c r="CA87" s="158">
        <v>9.1608095916241457</v>
      </c>
      <c r="CB87" s="158">
        <v>12.840767611719283</v>
      </c>
      <c r="CC87" s="158">
        <v>12.841670815387404</v>
      </c>
      <c r="CD87" s="158">
        <v>12.841670815387404</v>
      </c>
      <c r="CE87" s="158">
        <v>12.841670815387404</v>
      </c>
      <c r="CF87" s="158">
        <v>12.841670815387404</v>
      </c>
      <c r="CG87" s="159">
        <v>12.841670815387406</v>
      </c>
    </row>
    <row r="88" spans="1:89" x14ac:dyDescent="0.35">
      <c r="A88" s="156"/>
      <c r="B88" s="42" t="s">
        <v>364</v>
      </c>
      <c r="C88" s="237" t="s">
        <v>354</v>
      </c>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v>3849.7359237209262</v>
      </c>
      <c r="CA88" s="158">
        <v>4306.0231913711395</v>
      </c>
      <c r="CB88" s="158">
        <v>38.978971445510076</v>
      </c>
      <c r="CC88" s="158"/>
      <c r="CD88" s="158"/>
      <c r="CE88" s="158"/>
      <c r="CF88" s="158"/>
      <c r="CG88" s="159"/>
    </row>
    <row r="89" spans="1:89" x14ac:dyDescent="0.35">
      <c r="A89" s="156"/>
      <c r="B89" s="42" t="s">
        <v>25</v>
      </c>
      <c r="C89" s="237" t="s">
        <v>363</v>
      </c>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v>189.0604099893182</v>
      </c>
      <c r="AI89" s="158">
        <v>217.24186395918002</v>
      </c>
      <c r="AJ89" s="158">
        <v>291.64676658977385</v>
      </c>
      <c r="AK89" s="158">
        <v>435.79447132057123</v>
      </c>
      <c r="AL89" s="158">
        <v>531.64070822038082</v>
      </c>
      <c r="AM89" s="158">
        <v>599.91337522552976</v>
      </c>
      <c r="AN89" s="158">
        <v>667.59777746960162</v>
      </c>
      <c r="AO89" s="158">
        <v>730.54411349699535</v>
      </c>
      <c r="AP89" s="158">
        <v>805.60849456809274</v>
      </c>
      <c r="AQ89" s="158">
        <v>838.18835992187337</v>
      </c>
      <c r="AR89" s="158">
        <v>760.26900000000001</v>
      </c>
      <c r="AS89" s="158">
        <v>936.29321192193368</v>
      </c>
      <c r="AT89" s="158">
        <v>1162.117</v>
      </c>
      <c r="AU89" s="158">
        <v>670.327</v>
      </c>
      <c r="AV89" s="158">
        <v>724.20100000000002</v>
      </c>
      <c r="AW89" s="158">
        <v>941.47799999999995</v>
      </c>
      <c r="AX89" s="158">
        <v>973.24916299999973</v>
      </c>
      <c r="AY89" s="158">
        <v>991.50290500000006</v>
      </c>
      <c r="AZ89" s="158">
        <v>1035.1050220000002</v>
      </c>
      <c r="BA89" s="158">
        <v>1079.5440269999999</v>
      </c>
      <c r="BB89" s="158">
        <v>1124.7226409999994</v>
      </c>
      <c r="BC89" s="158">
        <v>1163.735510948489</v>
      </c>
      <c r="BD89" s="158">
        <v>1229.3620240181656</v>
      </c>
      <c r="BE89" s="158">
        <v>1349.4457237699216</v>
      </c>
      <c r="BF89" s="158">
        <v>1430.8457317625675</v>
      </c>
      <c r="BG89" s="158">
        <v>1612.517104499429</v>
      </c>
      <c r="BH89" s="158">
        <v>1828.5273484448542</v>
      </c>
      <c r="BI89" s="158">
        <v>1843.2959341159444</v>
      </c>
      <c r="BJ89" s="158">
        <v>2003.9939900362206</v>
      </c>
      <c r="BK89" s="158">
        <v>2046.6136160962108</v>
      </c>
      <c r="BL89" s="158">
        <v>2162.8252108384918</v>
      </c>
      <c r="BM89" s="158">
        <v>2239.7459853678515</v>
      </c>
      <c r="BN89" s="158">
        <v>2273.0145576027198</v>
      </c>
      <c r="BO89" s="158">
        <v>2227.1295013956719</v>
      </c>
      <c r="BP89" s="158">
        <v>2136.5856605519407</v>
      </c>
      <c r="BQ89" s="158"/>
      <c r="BR89" s="158"/>
      <c r="BS89" s="158"/>
      <c r="BT89" s="158"/>
      <c r="BU89" s="158"/>
      <c r="BV89" s="158"/>
      <c r="BW89" s="158"/>
      <c r="BX89" s="158"/>
      <c r="BY89" s="158"/>
      <c r="BZ89" s="158"/>
      <c r="CA89" s="158"/>
      <c r="CB89" s="158"/>
      <c r="CC89" s="158"/>
      <c r="CD89" s="158"/>
      <c r="CE89" s="158"/>
      <c r="CF89" s="158"/>
      <c r="CG89" s="159"/>
    </row>
    <row r="90" spans="1:89" x14ac:dyDescent="0.35">
      <c r="A90" s="156"/>
      <c r="B90" s="42" t="s">
        <v>365</v>
      </c>
      <c r="C90" s="237" t="s">
        <v>357</v>
      </c>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v>16</v>
      </c>
      <c r="AI90" s="158">
        <v>16</v>
      </c>
      <c r="AJ90" s="158">
        <v>16</v>
      </c>
      <c r="AK90" s="158">
        <v>17</v>
      </c>
      <c r="AL90" s="158">
        <v>17</v>
      </c>
      <c r="AM90" s="158">
        <v>17</v>
      </c>
      <c r="AN90" s="158">
        <v>17</v>
      </c>
      <c r="AO90" s="158">
        <v>18</v>
      </c>
      <c r="AP90" s="158">
        <v>18</v>
      </c>
      <c r="AQ90" s="158">
        <v>2.6080000000000001</v>
      </c>
      <c r="AR90" s="158">
        <v>0</v>
      </c>
      <c r="AS90" s="158">
        <v>0</v>
      </c>
      <c r="AT90" s="158">
        <v>0</v>
      </c>
      <c r="AU90" s="158">
        <v>0</v>
      </c>
      <c r="AV90" s="158">
        <v>0</v>
      </c>
      <c r="AW90" s="158">
        <v>0</v>
      </c>
      <c r="AX90" s="158">
        <v>0</v>
      </c>
      <c r="AY90" s="158">
        <v>0</v>
      </c>
      <c r="AZ90" s="158">
        <v>0</v>
      </c>
      <c r="BA90" s="158">
        <v>0</v>
      </c>
      <c r="BB90" s="158">
        <v>0</v>
      </c>
      <c r="BC90" s="158">
        <v>0</v>
      </c>
      <c r="BD90" s="158">
        <v>0</v>
      </c>
      <c r="BE90" s="158">
        <v>0</v>
      </c>
      <c r="BF90" s="158">
        <v>0</v>
      </c>
      <c r="BG90" s="158">
        <v>0</v>
      </c>
      <c r="BH90" s="158">
        <v>0</v>
      </c>
      <c r="BI90" s="158">
        <v>0</v>
      </c>
      <c r="BJ90" s="158">
        <v>0</v>
      </c>
      <c r="BK90" s="158">
        <v>0</v>
      </c>
      <c r="BL90" s="158">
        <v>0</v>
      </c>
      <c r="BM90" s="158">
        <v>0</v>
      </c>
      <c r="BN90" s="158">
        <v>0</v>
      </c>
      <c r="BO90" s="158">
        <v>0</v>
      </c>
      <c r="BP90" s="158">
        <v>0</v>
      </c>
      <c r="BQ90" s="158">
        <v>0</v>
      </c>
      <c r="BR90" s="158">
        <v>0</v>
      </c>
      <c r="BS90" s="158">
        <v>0</v>
      </c>
      <c r="BT90" s="158">
        <v>0</v>
      </c>
      <c r="BU90" s="158">
        <v>0</v>
      </c>
      <c r="BV90" s="158">
        <v>0</v>
      </c>
      <c r="BW90" s="158">
        <v>0</v>
      </c>
      <c r="BX90" s="158">
        <v>0</v>
      </c>
      <c r="BY90" s="158">
        <v>0</v>
      </c>
      <c r="BZ90" s="158">
        <v>0</v>
      </c>
      <c r="CA90" s="158">
        <v>0</v>
      </c>
      <c r="CB90" s="158">
        <v>0</v>
      </c>
      <c r="CC90" s="158">
        <v>0</v>
      </c>
      <c r="CD90" s="158">
        <v>0</v>
      </c>
      <c r="CE90" s="158">
        <v>0</v>
      </c>
      <c r="CF90" s="158">
        <v>0</v>
      </c>
      <c r="CG90" s="159">
        <v>0</v>
      </c>
    </row>
    <row r="91" spans="1:89" x14ac:dyDescent="0.35">
      <c r="A91" s="156"/>
      <c r="B91" s="42" t="s">
        <v>366</v>
      </c>
      <c r="C91" s="237" t="s">
        <v>354</v>
      </c>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v>0</v>
      </c>
      <c r="AI91" s="158">
        <v>0</v>
      </c>
      <c r="AJ91" s="158">
        <v>0</v>
      </c>
      <c r="AK91" s="158">
        <v>0</v>
      </c>
      <c r="AL91" s="158">
        <v>0</v>
      </c>
      <c r="AM91" s="158">
        <v>0</v>
      </c>
      <c r="AN91" s="158">
        <v>0</v>
      </c>
      <c r="AO91" s="158">
        <v>0</v>
      </c>
      <c r="AP91" s="158">
        <v>0</v>
      </c>
      <c r="AQ91" s="158">
        <v>0</v>
      </c>
      <c r="AR91" s="158">
        <v>0</v>
      </c>
      <c r="AS91" s="158">
        <v>0</v>
      </c>
      <c r="AT91" s="158">
        <v>0</v>
      </c>
      <c r="AU91" s="158">
        <v>0</v>
      </c>
      <c r="AV91" s="158">
        <v>505.50842426823931</v>
      </c>
      <c r="AW91" s="158">
        <v>710.21289378353549</v>
      </c>
      <c r="AX91" s="158">
        <v>820.7658061912789</v>
      </c>
      <c r="AY91" s="158">
        <v>1007.9813777872349</v>
      </c>
      <c r="AZ91" s="158">
        <v>1212.5307624595152</v>
      </c>
      <c r="BA91" s="158">
        <v>1373.3434446659953</v>
      </c>
      <c r="BB91" s="158">
        <v>1529.2386319993936</v>
      </c>
      <c r="BC91" s="158">
        <v>1685.0312370699578</v>
      </c>
      <c r="BD91" s="158">
        <v>1846.9692141166404</v>
      </c>
      <c r="BE91" s="158">
        <v>2044.6946975616393</v>
      </c>
      <c r="BF91" s="158">
        <v>2184.4949999999999</v>
      </c>
      <c r="BG91" s="158">
        <v>2399.912471946795</v>
      </c>
      <c r="BH91" s="158">
        <v>2608.7809999999999</v>
      </c>
      <c r="BI91" s="158">
        <v>2824.8410963032829</v>
      </c>
      <c r="BJ91" s="158">
        <v>3059.7591478660306</v>
      </c>
      <c r="BK91" s="158">
        <v>3359.1290942770729</v>
      </c>
      <c r="BL91" s="158">
        <v>3619.5934670833412</v>
      </c>
      <c r="BM91" s="158">
        <v>3989.1991157989637</v>
      </c>
      <c r="BN91" s="158">
        <v>4200.2916762362729</v>
      </c>
      <c r="BO91" s="158">
        <v>4351.2435542558051</v>
      </c>
      <c r="BP91" s="158">
        <v>4620.0866791328817</v>
      </c>
      <c r="BQ91" s="158">
        <v>4770.7953469207459</v>
      </c>
      <c r="BR91" s="158">
        <v>5009.9905589028167</v>
      </c>
      <c r="BS91" s="158">
        <v>4766.3278780454339</v>
      </c>
      <c r="BT91" s="158">
        <v>4478.3398482512839</v>
      </c>
      <c r="BU91" s="158">
        <v>3842.5519515868186</v>
      </c>
      <c r="BV91" s="158">
        <v>3525.5145970952212</v>
      </c>
      <c r="BW91" s="158">
        <v>3311.6174378432311</v>
      </c>
      <c r="BX91" s="158">
        <v>2692.7846661489066</v>
      </c>
      <c r="BY91" s="158">
        <v>2447.4910262420876</v>
      </c>
      <c r="BZ91" s="158">
        <v>2337.8587865250574</v>
      </c>
      <c r="CA91" s="158">
        <v>2384.2152321588801</v>
      </c>
      <c r="CB91" s="158">
        <v>2346.7749034076814</v>
      </c>
      <c r="CC91" s="158">
        <v>2193.7939353785664</v>
      </c>
      <c r="CD91" s="158">
        <v>2044.1374528861484</v>
      </c>
      <c r="CE91" s="158">
        <v>1889.1263736833087</v>
      </c>
      <c r="CF91" s="158">
        <v>1679.4452520546722</v>
      </c>
      <c r="CG91" s="159">
        <v>1408.8831759107429</v>
      </c>
    </row>
    <row r="92" spans="1:89" ht="25.5" customHeight="1" x14ac:dyDescent="0.35">
      <c r="A92" s="156"/>
      <c r="B92" s="42" t="s">
        <v>373</v>
      </c>
      <c r="C92" s="237" t="s">
        <v>354</v>
      </c>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8"/>
      <c r="AP92" s="158"/>
      <c r="AQ92" s="158"/>
      <c r="AR92" s="158"/>
      <c r="AS92" s="158"/>
      <c r="AT92" s="158"/>
      <c r="AU92" s="158"/>
      <c r="AV92" s="158"/>
      <c r="AW92" s="158"/>
      <c r="AX92" s="158"/>
      <c r="AY92" s="158"/>
      <c r="AZ92" s="158">
        <v>0</v>
      </c>
      <c r="BA92" s="158">
        <v>0</v>
      </c>
      <c r="BB92" s="158">
        <v>0</v>
      </c>
      <c r="BC92" s="158">
        <v>0</v>
      </c>
      <c r="BD92" s="158">
        <v>0</v>
      </c>
      <c r="BE92" s="158">
        <v>0</v>
      </c>
      <c r="BF92" s="158">
        <v>0</v>
      </c>
      <c r="BG92" s="158">
        <v>0</v>
      </c>
      <c r="BH92" s="158">
        <v>0</v>
      </c>
      <c r="BI92" s="158">
        <v>3</v>
      </c>
      <c r="BJ92" s="158">
        <v>7</v>
      </c>
      <c r="BK92" s="158">
        <v>13.497025149999999</v>
      </c>
      <c r="BL92" s="158">
        <v>38.534542930000001</v>
      </c>
      <c r="BM92" s="158">
        <v>34.154483699999993</v>
      </c>
      <c r="BN92" s="158">
        <v>45.768576209999999</v>
      </c>
      <c r="BO92" s="158">
        <v>74.136923039999985</v>
      </c>
      <c r="BP92" s="158">
        <v>110.91288990999999</v>
      </c>
      <c r="BQ92" s="158">
        <v>159.75237205000002</v>
      </c>
      <c r="BR92" s="158">
        <v>187.89459571</v>
      </c>
      <c r="BS92" s="158">
        <v>208.81836001000002</v>
      </c>
      <c r="BT92" s="158">
        <v>194.73461820000003</v>
      </c>
      <c r="BU92" s="158">
        <v>217.75776851000001</v>
      </c>
      <c r="BV92" s="158">
        <v>211.78247487000004</v>
      </c>
      <c r="BW92" s="158">
        <v>212.26699853</v>
      </c>
      <c r="BX92" s="158">
        <v>218.93365956000008</v>
      </c>
      <c r="BY92" s="158">
        <v>242.66823621</v>
      </c>
      <c r="BZ92" s="158">
        <v>240.82781158000003</v>
      </c>
      <c r="CA92" s="158">
        <v>262.66294866000004</v>
      </c>
      <c r="CB92" s="158">
        <v>268.37217046987689</v>
      </c>
      <c r="CC92" s="158">
        <v>275.07589530959308</v>
      </c>
      <c r="CD92" s="158">
        <v>279.16579646195009</v>
      </c>
      <c r="CE92" s="158">
        <v>282.78163878372754</v>
      </c>
      <c r="CF92" s="158">
        <v>283.85424670985213</v>
      </c>
      <c r="CG92" s="159">
        <v>286.38622588458924</v>
      </c>
    </row>
    <row r="93" spans="1:89" x14ac:dyDescent="0.35">
      <c r="A93" s="156"/>
      <c r="B93" s="42" t="s">
        <v>374</v>
      </c>
      <c r="C93" s="237" t="s">
        <v>363</v>
      </c>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v>0</v>
      </c>
      <c r="AR93" s="158">
        <v>0</v>
      </c>
      <c r="AS93" s="158">
        <v>0</v>
      </c>
      <c r="AT93" s="158">
        <v>0</v>
      </c>
      <c r="AU93" s="158">
        <v>0</v>
      </c>
      <c r="AV93" s="158">
        <v>0</v>
      </c>
      <c r="AW93" s="158">
        <v>0</v>
      </c>
      <c r="AX93" s="158">
        <v>0</v>
      </c>
      <c r="AY93" s="158">
        <v>0</v>
      </c>
      <c r="AZ93" s="158">
        <v>0</v>
      </c>
      <c r="BA93" s="158">
        <v>0</v>
      </c>
      <c r="BB93" s="158">
        <v>0</v>
      </c>
      <c r="BC93" s="158">
        <v>0</v>
      </c>
      <c r="BD93" s="158">
        <v>0</v>
      </c>
      <c r="BE93" s="158">
        <v>0</v>
      </c>
      <c r="BF93" s="158">
        <v>0</v>
      </c>
      <c r="BG93" s="158">
        <v>0</v>
      </c>
      <c r="BH93" s="158">
        <v>0</v>
      </c>
      <c r="BI93" s="158">
        <v>0</v>
      </c>
      <c r="BJ93" s="158">
        <v>22.992533999999999</v>
      </c>
      <c r="BK93" s="158">
        <v>22.396319999999999</v>
      </c>
      <c r="BL93" s="158">
        <v>23.618407999999999</v>
      </c>
      <c r="BM93" s="158">
        <v>22.115864999999999</v>
      </c>
      <c r="BN93" s="158">
        <v>20.338511999999998</v>
      </c>
      <c r="BO93" s="158">
        <v>21.323773484530555</v>
      </c>
      <c r="BP93" s="158">
        <v>18.545211999999999</v>
      </c>
      <c r="BQ93" s="158">
        <v>17.904194</v>
      </c>
      <c r="BR93" s="158">
        <v>16.738534999999999</v>
      </c>
      <c r="BS93" s="158">
        <v>14.297962929999997</v>
      </c>
      <c r="BT93" s="158">
        <v>13.080097299999998</v>
      </c>
      <c r="BU93" s="158">
        <v>11.470037099999999</v>
      </c>
      <c r="BV93" s="158">
        <v>12.475959119999999</v>
      </c>
      <c r="BW93" s="158">
        <v>9.6425249466657501</v>
      </c>
      <c r="BX93" s="158">
        <v>14.784030843881901</v>
      </c>
      <c r="BY93" s="158">
        <v>11.565908513843</v>
      </c>
      <c r="BZ93" s="158">
        <v>10.4795926551815</v>
      </c>
      <c r="CA93" s="158">
        <v>12.0035621723866</v>
      </c>
      <c r="CB93" s="158">
        <v>13.3481060307157</v>
      </c>
      <c r="CC93" s="158">
        <v>14.4986048804632</v>
      </c>
      <c r="CD93" s="158">
        <v>15.236144699330399</v>
      </c>
      <c r="CE93" s="158">
        <v>15.6366235306922</v>
      </c>
      <c r="CF93" s="158">
        <v>16.1795572161788</v>
      </c>
      <c r="CG93" s="159">
        <v>16.887067362914401</v>
      </c>
    </row>
    <row r="94" spans="1:89" x14ac:dyDescent="0.35">
      <c r="A94" s="156"/>
      <c r="B94" s="42" t="s">
        <v>474</v>
      </c>
      <c r="C94" s="237" t="s">
        <v>363</v>
      </c>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v>320.9395900106818</v>
      </c>
      <c r="AI94" s="158">
        <v>352.75813604081998</v>
      </c>
      <c r="AJ94" s="158">
        <v>455.35323341022615</v>
      </c>
      <c r="AK94" s="158">
        <v>736.40552867942881</v>
      </c>
      <c r="AL94" s="158">
        <v>946.35929177961918</v>
      </c>
      <c r="AM94" s="158">
        <v>1119.0866247744702</v>
      </c>
      <c r="AN94" s="158">
        <v>1260.4022225303984</v>
      </c>
      <c r="AO94" s="158">
        <v>1413.4558865030046</v>
      </c>
      <c r="AP94" s="158">
        <v>1518.3915054319073</v>
      </c>
      <c r="AQ94" s="158">
        <v>1572.8116400781266</v>
      </c>
      <c r="AR94" s="158">
        <v>1819.8820000000001</v>
      </c>
      <c r="AS94" s="158">
        <v>2044.9829999999999</v>
      </c>
      <c r="AT94" s="158">
        <v>2323.52</v>
      </c>
      <c r="AU94" s="158">
        <v>2573.1280000000002</v>
      </c>
      <c r="AV94" s="158">
        <v>2807.8249999999998</v>
      </c>
      <c r="AW94" s="158">
        <v>3189.0050000000001</v>
      </c>
      <c r="AX94" s="158">
        <v>3402.2148963971672</v>
      </c>
      <c r="AY94" s="158">
        <v>3614.8473488867526</v>
      </c>
      <c r="AZ94" s="158">
        <v>3751.9206727282358</v>
      </c>
      <c r="BA94" s="158">
        <v>3788.0146137757624</v>
      </c>
      <c r="BB94" s="158">
        <v>3851.7417929521921</v>
      </c>
      <c r="BC94" s="158">
        <v>3997.2728888889624</v>
      </c>
      <c r="BD94" s="158">
        <v>4207.3417317175063</v>
      </c>
      <c r="BE94" s="158">
        <v>4458.6120397296809</v>
      </c>
      <c r="BF94" s="158">
        <v>4782.8062827579006</v>
      </c>
      <c r="BG94" s="158">
        <v>4439.9426964228405</v>
      </c>
      <c r="BH94" s="158">
        <v>4548.4601171225586</v>
      </c>
      <c r="BI94" s="158">
        <v>4563.9384927414358</v>
      </c>
      <c r="BJ94" s="158">
        <v>4861.4789099542368</v>
      </c>
      <c r="BK94" s="158">
        <v>4923.6027084858815</v>
      </c>
      <c r="BL94" s="158">
        <v>5503.9442212258709</v>
      </c>
      <c r="BM94" s="158">
        <v>5762.4397376097304</v>
      </c>
      <c r="BN94" s="158">
        <v>5948.9797621593234</v>
      </c>
      <c r="BO94" s="158">
        <v>6241.622946717006</v>
      </c>
      <c r="BP94" s="158">
        <v>6427.139962759471</v>
      </c>
      <c r="BQ94" s="158">
        <v>6544.0581409153201</v>
      </c>
      <c r="BR94" s="158">
        <v>6578.0549409279665</v>
      </c>
      <c r="BS94" s="158">
        <v>6527.4880116677159</v>
      </c>
      <c r="BT94" s="158">
        <v>6329.2889150000001</v>
      </c>
      <c r="BU94" s="158">
        <v>6088.1434402404884</v>
      </c>
      <c r="BV94" s="158">
        <v>5834.4756976856261</v>
      </c>
      <c r="BW94" s="158">
        <v>5764.5872541995759</v>
      </c>
      <c r="BX94" s="158">
        <v>5769.2912694223442</v>
      </c>
      <c r="BY94" s="158">
        <v>5690.3957853275979</v>
      </c>
      <c r="BZ94" s="158">
        <v>5890.0821823973192</v>
      </c>
      <c r="CA94" s="158">
        <v>6221.5137074916975</v>
      </c>
      <c r="CB94" s="158">
        <v>6821.5715103316534</v>
      </c>
      <c r="CC94" s="158">
        <v>5820.5108823903756</v>
      </c>
      <c r="CD94" s="158">
        <v>5603.0258016457319</v>
      </c>
      <c r="CE94" s="158">
        <v>5752.6596110972423</v>
      </c>
      <c r="CF94" s="158">
        <v>6284.422513704204</v>
      </c>
      <c r="CG94" s="159">
        <v>7394.8773800028885</v>
      </c>
    </row>
    <row r="95" spans="1:89" x14ac:dyDescent="0.35">
      <c r="A95" s="156"/>
      <c r="B95" s="42" t="s">
        <v>475</v>
      </c>
      <c r="C95" s="237"/>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f t="shared" ref="AH95:BM95" si="20">AH96+AH97</f>
        <v>71.120099769629675</v>
      </c>
      <c r="AI95" s="158">
        <f t="shared" si="20"/>
        <v>83.345426824182638</v>
      </c>
      <c r="AJ95" s="158">
        <f t="shared" si="20"/>
        <v>94.370105250716534</v>
      </c>
      <c r="AK95" s="158">
        <f t="shared" si="20"/>
        <v>110.66288980977642</v>
      </c>
      <c r="AL95" s="158">
        <f t="shared" si="20"/>
        <v>128.61414610719504</v>
      </c>
      <c r="AM95" s="158">
        <f t="shared" si="20"/>
        <v>153.48687985122868</v>
      </c>
      <c r="AN95" s="158">
        <f t="shared" si="20"/>
        <v>191.30709195442361</v>
      </c>
      <c r="AO95" s="158">
        <f t="shared" si="20"/>
        <v>239.64154717188583</v>
      </c>
      <c r="AP95" s="158">
        <f t="shared" si="20"/>
        <v>311.95285567404869</v>
      </c>
      <c r="AQ95" s="158">
        <f t="shared" si="20"/>
        <v>390.60219982712812</v>
      </c>
      <c r="AR95" s="158">
        <f t="shared" si="20"/>
        <v>480.31102733848672</v>
      </c>
      <c r="AS95" s="158">
        <f t="shared" si="20"/>
        <v>594.5923392677048</v>
      </c>
      <c r="AT95" s="158">
        <f t="shared" si="20"/>
        <v>738.00186813463529</v>
      </c>
      <c r="AU95" s="158">
        <f t="shared" si="20"/>
        <v>936.37148480674375</v>
      </c>
      <c r="AV95" s="158">
        <f t="shared" si="20"/>
        <v>1056.2527841651299</v>
      </c>
      <c r="AW95" s="158">
        <f t="shared" si="20"/>
        <v>1173.2518869262608</v>
      </c>
      <c r="AX95" s="158">
        <f t="shared" si="20"/>
        <v>1248.152478671044</v>
      </c>
      <c r="AY95" s="158">
        <f t="shared" si="20"/>
        <v>1072.0921882684913</v>
      </c>
      <c r="AZ95" s="158">
        <f t="shared" si="20"/>
        <v>868.89486843650786</v>
      </c>
      <c r="BA95" s="158">
        <f t="shared" si="20"/>
        <v>667.92788305449221</v>
      </c>
      <c r="BB95" s="158">
        <f t="shared" si="20"/>
        <v>430.74825690999194</v>
      </c>
      <c r="BC95" s="158">
        <f t="shared" si="20"/>
        <v>160.73253085948892</v>
      </c>
      <c r="BD95" s="158">
        <f t="shared" si="20"/>
        <v>3.0840000000000001</v>
      </c>
      <c r="BE95" s="158">
        <f t="shared" si="20"/>
        <v>0</v>
      </c>
      <c r="BF95" s="158">
        <f t="shared" si="20"/>
        <v>0</v>
      </c>
      <c r="BG95" s="158">
        <f t="shared" si="20"/>
        <v>0</v>
      </c>
      <c r="BH95" s="158">
        <f t="shared" si="20"/>
        <v>0</v>
      </c>
      <c r="BI95" s="158">
        <f t="shared" si="20"/>
        <v>0</v>
      </c>
      <c r="BJ95" s="158">
        <f t="shared" si="20"/>
        <v>0</v>
      </c>
      <c r="BK95" s="158">
        <f t="shared" si="20"/>
        <v>0</v>
      </c>
      <c r="BL95" s="158">
        <f t="shared" si="20"/>
        <v>0</v>
      </c>
      <c r="BM95" s="158">
        <f t="shared" si="20"/>
        <v>0</v>
      </c>
      <c r="BN95" s="158">
        <f t="shared" ref="BN95:CG95" si="21">BN96+BN97</f>
        <v>0</v>
      </c>
      <c r="BO95" s="158">
        <f t="shared" si="21"/>
        <v>0</v>
      </c>
      <c r="BP95" s="158">
        <f t="shared" si="21"/>
        <v>0</v>
      </c>
      <c r="BQ95" s="158">
        <f t="shared" si="21"/>
        <v>0</v>
      </c>
      <c r="BR95" s="158">
        <f t="shared" si="21"/>
        <v>0</v>
      </c>
      <c r="BS95" s="158">
        <f t="shared" si="21"/>
        <v>0</v>
      </c>
      <c r="BT95" s="158">
        <f t="shared" si="21"/>
        <v>0</v>
      </c>
      <c r="BU95" s="158">
        <f t="shared" si="21"/>
        <v>0</v>
      </c>
      <c r="BV95" s="158">
        <f t="shared" si="21"/>
        <v>0</v>
      </c>
      <c r="BW95" s="158">
        <f t="shared" si="21"/>
        <v>0</v>
      </c>
      <c r="BX95" s="158">
        <f t="shared" si="21"/>
        <v>0</v>
      </c>
      <c r="BY95" s="158">
        <f t="shared" si="21"/>
        <v>0</v>
      </c>
      <c r="BZ95" s="158">
        <f t="shared" si="21"/>
        <v>0</v>
      </c>
      <c r="CA95" s="158">
        <f t="shared" si="21"/>
        <v>0</v>
      </c>
      <c r="CB95" s="158">
        <f t="shared" si="21"/>
        <v>0</v>
      </c>
      <c r="CC95" s="158">
        <f t="shared" si="21"/>
        <v>0</v>
      </c>
      <c r="CD95" s="158">
        <f t="shared" si="21"/>
        <v>0</v>
      </c>
      <c r="CE95" s="158">
        <f t="shared" si="21"/>
        <v>0</v>
      </c>
      <c r="CF95" s="158">
        <f t="shared" si="21"/>
        <v>0</v>
      </c>
      <c r="CG95" s="159">
        <f t="shared" si="21"/>
        <v>0</v>
      </c>
      <c r="CJ95" s="243"/>
      <c r="CK95" s="243"/>
    </row>
    <row r="96" spans="1:89" x14ac:dyDescent="0.35">
      <c r="A96" s="156"/>
      <c r="B96" s="62" t="s">
        <v>469</v>
      </c>
      <c r="C96" s="237" t="s">
        <v>363</v>
      </c>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v>71.120099769629675</v>
      </c>
      <c r="AI96" s="158">
        <v>83.242863686781405</v>
      </c>
      <c r="AJ96" s="158">
        <v>94.031094765553775</v>
      </c>
      <c r="AK96" s="158">
        <v>109.78057859312652</v>
      </c>
      <c r="AL96" s="158">
        <v>126.77669589378296</v>
      </c>
      <c r="AM96" s="158">
        <v>151.11139023287083</v>
      </c>
      <c r="AN96" s="158">
        <v>187.43216636458706</v>
      </c>
      <c r="AO96" s="158">
        <v>233.95503639362974</v>
      </c>
      <c r="AP96" s="158">
        <v>301.99596749420692</v>
      </c>
      <c r="AQ96" s="158">
        <v>375.37745151689109</v>
      </c>
      <c r="AR96" s="158">
        <v>458.75205236600652</v>
      </c>
      <c r="AS96" s="158">
        <v>563.46764543914014</v>
      </c>
      <c r="AT96" s="158">
        <v>693.67776212835031</v>
      </c>
      <c r="AU96" s="158">
        <v>872.69164712956422</v>
      </c>
      <c r="AV96" s="158">
        <v>977.77696232569713</v>
      </c>
      <c r="AW96" s="158">
        <v>1075.4495006467575</v>
      </c>
      <c r="AX96" s="158">
        <v>1132.0969886808366</v>
      </c>
      <c r="AY96" s="158">
        <v>956.44585808371539</v>
      </c>
      <c r="AZ96" s="158">
        <v>767.62193724510246</v>
      </c>
      <c r="BA96" s="158">
        <v>589.26139928678288</v>
      </c>
      <c r="BB96" s="158">
        <v>376.793301450684</v>
      </c>
      <c r="BC96" s="158">
        <v>140.4782449682954</v>
      </c>
      <c r="BD96" s="158">
        <v>3.0840000000000001</v>
      </c>
      <c r="BE96" s="158">
        <v>0</v>
      </c>
      <c r="BF96" s="158">
        <v>0</v>
      </c>
      <c r="BG96" s="158">
        <v>0</v>
      </c>
      <c r="BH96" s="158">
        <v>0</v>
      </c>
      <c r="BI96" s="158">
        <v>0</v>
      </c>
      <c r="BJ96" s="158">
        <v>0</v>
      </c>
      <c r="BK96" s="158">
        <v>0</v>
      </c>
      <c r="BL96" s="158">
        <v>0</v>
      </c>
      <c r="BM96" s="158">
        <v>0</v>
      </c>
      <c r="BN96" s="158">
        <v>0</v>
      </c>
      <c r="BO96" s="158">
        <v>0</v>
      </c>
      <c r="BP96" s="158">
        <v>0</v>
      </c>
      <c r="BQ96" s="158">
        <v>0</v>
      </c>
      <c r="BR96" s="158">
        <v>0</v>
      </c>
      <c r="BS96" s="158">
        <v>0</v>
      </c>
      <c r="BT96" s="158">
        <v>0</v>
      </c>
      <c r="BU96" s="158">
        <v>0</v>
      </c>
      <c r="BV96" s="158">
        <v>0</v>
      </c>
      <c r="BW96" s="158">
        <v>0</v>
      </c>
      <c r="BX96" s="158">
        <v>0</v>
      </c>
      <c r="BY96" s="158">
        <v>0</v>
      </c>
      <c r="BZ96" s="158">
        <v>0</v>
      </c>
      <c r="CA96" s="158">
        <v>0</v>
      </c>
      <c r="CB96" s="158">
        <v>0</v>
      </c>
      <c r="CC96" s="158">
        <v>0</v>
      </c>
      <c r="CD96" s="158">
        <v>0</v>
      </c>
      <c r="CE96" s="158">
        <v>0</v>
      </c>
      <c r="CF96" s="158">
        <v>0</v>
      </c>
      <c r="CG96" s="159">
        <v>0</v>
      </c>
      <c r="CJ96" s="243"/>
      <c r="CK96" s="243"/>
    </row>
    <row r="97" spans="1:85" s="107" customFormat="1" x14ac:dyDescent="0.35">
      <c r="A97" s="168"/>
      <c r="B97" s="62" t="s">
        <v>470</v>
      </c>
      <c r="C97" s="237" t="s">
        <v>363</v>
      </c>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158">
        <v>0</v>
      </c>
      <c r="AI97" s="158">
        <v>0.10256313740122944</v>
      </c>
      <c r="AJ97" s="158">
        <v>0.339010485162763</v>
      </c>
      <c r="AK97" s="158">
        <v>0.88231121664990164</v>
      </c>
      <c r="AL97" s="158">
        <v>1.8374502134120854</v>
      </c>
      <c r="AM97" s="158">
        <v>2.3754896183578387</v>
      </c>
      <c r="AN97" s="158">
        <v>3.874925589836558</v>
      </c>
      <c r="AO97" s="158">
        <v>5.6865107782560864</v>
      </c>
      <c r="AP97" s="158">
        <v>9.9568881798417888</v>
      </c>
      <c r="AQ97" s="158">
        <v>15.224748310237054</v>
      </c>
      <c r="AR97" s="158">
        <v>21.558974972480229</v>
      </c>
      <c r="AS97" s="158">
        <v>31.124693828564666</v>
      </c>
      <c r="AT97" s="158">
        <v>44.324106006285028</v>
      </c>
      <c r="AU97" s="158">
        <v>63.679837677179577</v>
      </c>
      <c r="AV97" s="158">
        <v>78.475821839432896</v>
      </c>
      <c r="AW97" s="158">
        <v>97.802386279503267</v>
      </c>
      <c r="AX97" s="158">
        <v>116.05548999020743</v>
      </c>
      <c r="AY97" s="158">
        <v>115.64633018477583</v>
      </c>
      <c r="AZ97" s="158">
        <v>101.27293119140541</v>
      </c>
      <c r="BA97" s="158">
        <v>78.666483767709352</v>
      </c>
      <c r="BB97" s="158">
        <v>53.954955459307946</v>
      </c>
      <c r="BC97" s="158">
        <v>20.254285891193518</v>
      </c>
      <c r="BD97" s="158">
        <v>0</v>
      </c>
      <c r="BE97" s="158">
        <v>0</v>
      </c>
      <c r="BF97" s="158">
        <v>0</v>
      </c>
      <c r="BG97" s="158">
        <v>0</v>
      </c>
      <c r="BH97" s="158">
        <v>0</v>
      </c>
      <c r="BI97" s="158">
        <v>0</v>
      </c>
      <c r="BJ97" s="158">
        <v>0</v>
      </c>
      <c r="BK97" s="158">
        <v>0</v>
      </c>
      <c r="BL97" s="158">
        <v>0</v>
      </c>
      <c r="BM97" s="158">
        <v>0</v>
      </c>
      <c r="BN97" s="158">
        <v>0</v>
      </c>
      <c r="BO97" s="158">
        <v>0</v>
      </c>
      <c r="BP97" s="158">
        <v>0</v>
      </c>
      <c r="BQ97" s="158">
        <v>0</v>
      </c>
      <c r="BR97" s="158">
        <v>0</v>
      </c>
      <c r="BS97" s="158">
        <v>0</v>
      </c>
      <c r="BT97" s="158">
        <v>0</v>
      </c>
      <c r="BU97" s="158">
        <v>0</v>
      </c>
      <c r="BV97" s="158">
        <v>0</v>
      </c>
      <c r="BW97" s="158">
        <v>0</v>
      </c>
      <c r="BX97" s="158">
        <v>0</v>
      </c>
      <c r="BY97" s="158">
        <v>0</v>
      </c>
      <c r="BZ97" s="158">
        <v>0</v>
      </c>
      <c r="CA97" s="158">
        <v>0</v>
      </c>
      <c r="CB97" s="158">
        <v>0</v>
      </c>
      <c r="CC97" s="158">
        <v>0</v>
      </c>
      <c r="CD97" s="158">
        <v>0</v>
      </c>
      <c r="CE97" s="158">
        <v>0</v>
      </c>
      <c r="CF97" s="158">
        <v>0</v>
      </c>
      <c r="CG97" s="159">
        <v>0</v>
      </c>
    </row>
    <row r="98" spans="1:85" ht="25.5" customHeight="1" x14ac:dyDescent="0.35">
      <c r="A98" s="156"/>
      <c r="B98" s="42" t="s">
        <v>462</v>
      </c>
      <c r="C98" s="237"/>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v>558.19701834134617</v>
      </c>
      <c r="AI98" s="158">
        <v>620.88224500000001</v>
      </c>
      <c r="AJ98" s="158">
        <v>724.58276230769229</v>
      </c>
      <c r="AK98" s="158">
        <v>921.07746999999995</v>
      </c>
      <c r="AL98" s="158">
        <v>935.84200699999997</v>
      </c>
      <c r="AM98" s="158">
        <v>980.17922024999996</v>
      </c>
      <c r="AN98" s="158">
        <v>1183.0227809999999</v>
      </c>
      <c r="AO98" s="158">
        <v>1364.9896094285714</v>
      </c>
      <c r="AP98" s="158">
        <v>1451.7818833333333</v>
      </c>
      <c r="AQ98" s="158">
        <v>1562.8152170000001</v>
      </c>
      <c r="AR98" s="158">
        <v>1833.6015796666668</v>
      </c>
      <c r="AS98" s="158">
        <v>2026.8344213333332</v>
      </c>
      <c r="AT98" s="158">
        <v>2277.7609313333332</v>
      </c>
      <c r="AU98" s="158">
        <v>2724.8265649999998</v>
      </c>
      <c r="AV98" s="158">
        <v>3689.2059093333332</v>
      </c>
      <c r="AW98" s="158">
        <v>3895.6549436666664</v>
      </c>
      <c r="AX98" s="158">
        <v>3925.5360000000001</v>
      </c>
      <c r="AY98" s="158">
        <v>3841.1390000000001</v>
      </c>
      <c r="AZ98" s="158">
        <v>3764.2959999999998</v>
      </c>
      <c r="BA98" s="158">
        <v>3721.3679999999999</v>
      </c>
      <c r="BB98" s="158">
        <v>3565.866</v>
      </c>
      <c r="BC98" s="158">
        <v>3725.9639999999999</v>
      </c>
      <c r="BD98" s="158">
        <v>4031.8580000000002</v>
      </c>
      <c r="BE98" s="158">
        <v>4416.0640000000003</v>
      </c>
      <c r="BF98" s="158">
        <v>4405.0969999999998</v>
      </c>
      <c r="BG98" s="158">
        <v>2470.8219999999997</v>
      </c>
      <c r="BH98" s="244">
        <v>0</v>
      </c>
      <c r="BI98" s="158">
        <v>0</v>
      </c>
      <c r="BJ98" s="158">
        <v>0</v>
      </c>
      <c r="BK98" s="158">
        <v>0</v>
      </c>
      <c r="BL98" s="158">
        <v>0</v>
      </c>
      <c r="BM98" s="158">
        <v>0</v>
      </c>
      <c r="BN98" s="158">
        <v>0</v>
      </c>
      <c r="BO98" s="158">
        <v>0</v>
      </c>
      <c r="BP98" s="158">
        <v>0</v>
      </c>
      <c r="BQ98" s="158">
        <v>0</v>
      </c>
      <c r="BR98" s="158">
        <v>0</v>
      </c>
      <c r="BS98" s="158">
        <v>0</v>
      </c>
      <c r="BT98" s="158">
        <v>0</v>
      </c>
      <c r="BU98" s="158">
        <v>0</v>
      </c>
      <c r="BV98" s="158">
        <v>0</v>
      </c>
      <c r="BW98" s="158">
        <v>0</v>
      </c>
      <c r="BX98" s="158">
        <v>0</v>
      </c>
      <c r="BY98" s="158">
        <v>0</v>
      </c>
      <c r="BZ98" s="158">
        <v>0</v>
      </c>
      <c r="CA98" s="158">
        <v>0</v>
      </c>
      <c r="CB98" s="158">
        <v>0</v>
      </c>
      <c r="CC98" s="158">
        <v>0</v>
      </c>
      <c r="CD98" s="158">
        <v>0</v>
      </c>
      <c r="CE98" s="158">
        <v>0</v>
      </c>
      <c r="CF98" s="158">
        <v>0</v>
      </c>
      <c r="CG98" s="159">
        <v>0</v>
      </c>
    </row>
    <row r="99" spans="1:85" x14ac:dyDescent="0.35">
      <c r="A99" s="156"/>
      <c r="B99" s="62" t="s">
        <v>476</v>
      </c>
      <c r="C99" s="237" t="s">
        <v>363</v>
      </c>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v>0</v>
      </c>
      <c r="AI99" s="158">
        <v>7.9208541951414011</v>
      </c>
      <c r="AJ99" s="158">
        <v>14.257537551254522</v>
      </c>
      <c r="AK99" s="158">
        <v>18.217964648825223</v>
      </c>
      <c r="AL99" s="158">
        <v>30.891331361051463</v>
      </c>
      <c r="AM99" s="158">
        <v>82.376883629470569</v>
      </c>
      <c r="AN99" s="158">
        <v>158.41708390282801</v>
      </c>
      <c r="AO99" s="158">
        <v>275.64572599092071</v>
      </c>
      <c r="AP99" s="158">
        <v>396.04270975706999</v>
      </c>
      <c r="AQ99" s="158">
        <v>531.48931649398799</v>
      </c>
      <c r="AR99" s="158">
        <v>695.45099833341499</v>
      </c>
      <c r="AS99" s="158">
        <v>875.25438856312473</v>
      </c>
      <c r="AT99" s="158">
        <v>1012.7680845889809</v>
      </c>
      <c r="AU99" s="158">
        <v>1284.9325956024427</v>
      </c>
      <c r="AV99" s="158">
        <v>1549.3917064717893</v>
      </c>
      <c r="AW99" s="158">
        <v>1694.465297394725</v>
      </c>
      <c r="AX99" s="158">
        <v>1703.4202564991706</v>
      </c>
      <c r="AY99" s="158">
        <v>1500.1314740626374</v>
      </c>
      <c r="AZ99" s="158">
        <v>1421.519831098472</v>
      </c>
      <c r="BA99" s="158">
        <v>1299.9456455967315</v>
      </c>
      <c r="BB99" s="158">
        <v>1181.8139462800841</v>
      </c>
      <c r="BC99" s="158">
        <v>1112.7124440704331</v>
      </c>
      <c r="BD99" s="158">
        <v>1077.816952234662</v>
      </c>
      <c r="BE99" s="158">
        <v>1056.9938777475572</v>
      </c>
      <c r="BF99" s="158">
        <v>607.92077511202979</v>
      </c>
      <c r="BG99" s="158">
        <v>239.26332801532695</v>
      </c>
      <c r="BH99" s="244">
        <v>0</v>
      </c>
      <c r="BI99" s="158">
        <v>0</v>
      </c>
      <c r="BJ99" s="158">
        <v>0</v>
      </c>
      <c r="BK99" s="158">
        <v>0</v>
      </c>
      <c r="BL99" s="158">
        <v>0</v>
      </c>
      <c r="BM99" s="158">
        <v>0</v>
      </c>
      <c r="BN99" s="158">
        <v>0</v>
      </c>
      <c r="BO99" s="158">
        <v>0</v>
      </c>
      <c r="BP99" s="158">
        <v>0</v>
      </c>
      <c r="BQ99" s="158">
        <v>0</v>
      </c>
      <c r="BR99" s="158">
        <v>0</v>
      </c>
      <c r="BS99" s="158">
        <v>0</v>
      </c>
      <c r="BT99" s="158">
        <v>0</v>
      </c>
      <c r="BU99" s="158">
        <v>0</v>
      </c>
      <c r="BV99" s="158">
        <v>0</v>
      </c>
      <c r="BW99" s="158">
        <v>0</v>
      </c>
      <c r="BX99" s="158">
        <v>0</v>
      </c>
      <c r="BY99" s="158">
        <v>0</v>
      </c>
      <c r="BZ99" s="158">
        <v>0</v>
      </c>
      <c r="CA99" s="158">
        <v>0</v>
      </c>
      <c r="CB99" s="158">
        <v>0</v>
      </c>
      <c r="CC99" s="158">
        <v>0</v>
      </c>
      <c r="CD99" s="158">
        <v>0</v>
      </c>
      <c r="CE99" s="158">
        <v>0</v>
      </c>
      <c r="CF99" s="158">
        <v>0</v>
      </c>
      <c r="CG99" s="159">
        <v>0</v>
      </c>
    </row>
    <row r="100" spans="1:85" x14ac:dyDescent="0.35">
      <c r="A100" s="156"/>
      <c r="B100" s="62" t="s">
        <v>477</v>
      </c>
      <c r="C100" s="237" t="s">
        <v>363</v>
      </c>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f t="shared" ref="AH100:BM100" si="22">AH98-AH99</f>
        <v>558.19701834134617</v>
      </c>
      <c r="AI100" s="158">
        <f t="shared" si="22"/>
        <v>612.96139080485864</v>
      </c>
      <c r="AJ100" s="158">
        <f t="shared" si="22"/>
        <v>710.32522475643782</v>
      </c>
      <c r="AK100" s="158">
        <f t="shared" si="22"/>
        <v>902.85950535117468</v>
      </c>
      <c r="AL100" s="158">
        <f t="shared" si="22"/>
        <v>904.9506756389485</v>
      </c>
      <c r="AM100" s="158">
        <f t="shared" si="22"/>
        <v>897.80233662052933</v>
      </c>
      <c r="AN100" s="158">
        <f t="shared" si="22"/>
        <v>1024.605697097172</v>
      </c>
      <c r="AO100" s="158">
        <f t="shared" si="22"/>
        <v>1089.3438834376507</v>
      </c>
      <c r="AP100" s="158">
        <f t="shared" si="22"/>
        <v>1055.7391735762633</v>
      </c>
      <c r="AQ100" s="158">
        <f t="shared" si="22"/>
        <v>1031.3259005060122</v>
      </c>
      <c r="AR100" s="158">
        <f t="shared" si="22"/>
        <v>1138.1505813332519</v>
      </c>
      <c r="AS100" s="158">
        <f t="shared" si="22"/>
        <v>1151.5800327702086</v>
      </c>
      <c r="AT100" s="158">
        <f t="shared" si="22"/>
        <v>1264.9928467443524</v>
      </c>
      <c r="AU100" s="158">
        <f t="shared" si="22"/>
        <v>1439.8939693975572</v>
      </c>
      <c r="AV100" s="158">
        <f t="shared" si="22"/>
        <v>2139.8142028615439</v>
      </c>
      <c r="AW100" s="158">
        <f t="shared" si="22"/>
        <v>2201.1896462719415</v>
      </c>
      <c r="AX100" s="158">
        <f t="shared" si="22"/>
        <v>2222.1157435008295</v>
      </c>
      <c r="AY100" s="158">
        <f t="shared" si="22"/>
        <v>2341.0075259373625</v>
      </c>
      <c r="AZ100" s="158">
        <f t="shared" si="22"/>
        <v>2342.7761689015279</v>
      </c>
      <c r="BA100" s="158">
        <f t="shared" si="22"/>
        <v>2421.4223544032684</v>
      </c>
      <c r="BB100" s="158">
        <f t="shared" si="22"/>
        <v>2384.0520537199159</v>
      </c>
      <c r="BC100" s="158">
        <f t="shared" si="22"/>
        <v>2613.2515559295671</v>
      </c>
      <c r="BD100" s="158">
        <f t="shared" si="22"/>
        <v>2954.0410477653381</v>
      </c>
      <c r="BE100" s="158">
        <f t="shared" si="22"/>
        <v>3359.0701222524431</v>
      </c>
      <c r="BF100" s="158">
        <f t="shared" si="22"/>
        <v>3797.17622488797</v>
      </c>
      <c r="BG100" s="158">
        <f t="shared" si="22"/>
        <v>2231.5586719846729</v>
      </c>
      <c r="BH100" s="244">
        <f t="shared" si="22"/>
        <v>0</v>
      </c>
      <c r="BI100" s="158">
        <f t="shared" si="22"/>
        <v>0</v>
      </c>
      <c r="BJ100" s="158">
        <f t="shared" si="22"/>
        <v>0</v>
      </c>
      <c r="BK100" s="158">
        <f t="shared" si="22"/>
        <v>0</v>
      </c>
      <c r="BL100" s="158">
        <f t="shared" si="22"/>
        <v>0</v>
      </c>
      <c r="BM100" s="158">
        <f t="shared" si="22"/>
        <v>0</v>
      </c>
      <c r="BN100" s="158">
        <f t="shared" ref="BN100:CG100" si="23">BN98-BN99</f>
        <v>0</v>
      </c>
      <c r="BO100" s="158">
        <f t="shared" si="23"/>
        <v>0</v>
      </c>
      <c r="BP100" s="158">
        <f t="shared" si="23"/>
        <v>0</v>
      </c>
      <c r="BQ100" s="158">
        <f t="shared" si="23"/>
        <v>0</v>
      </c>
      <c r="BR100" s="158">
        <f t="shared" si="23"/>
        <v>0</v>
      </c>
      <c r="BS100" s="158">
        <f t="shared" si="23"/>
        <v>0</v>
      </c>
      <c r="BT100" s="158">
        <f t="shared" si="23"/>
        <v>0</v>
      </c>
      <c r="BU100" s="158">
        <f t="shared" si="23"/>
        <v>0</v>
      </c>
      <c r="BV100" s="158">
        <f t="shared" si="23"/>
        <v>0</v>
      </c>
      <c r="BW100" s="158">
        <f t="shared" si="23"/>
        <v>0</v>
      </c>
      <c r="BX100" s="158">
        <f t="shared" si="23"/>
        <v>0</v>
      </c>
      <c r="BY100" s="158">
        <f t="shared" si="23"/>
        <v>0</v>
      </c>
      <c r="BZ100" s="158">
        <f t="shared" si="23"/>
        <v>0</v>
      </c>
      <c r="CA100" s="158">
        <f t="shared" si="23"/>
        <v>0</v>
      </c>
      <c r="CB100" s="158">
        <f t="shared" si="23"/>
        <v>0</v>
      </c>
      <c r="CC100" s="158">
        <f t="shared" si="23"/>
        <v>0</v>
      </c>
      <c r="CD100" s="158">
        <f t="shared" si="23"/>
        <v>0</v>
      </c>
      <c r="CE100" s="158">
        <f t="shared" si="23"/>
        <v>0</v>
      </c>
      <c r="CF100" s="158">
        <f t="shared" si="23"/>
        <v>0</v>
      </c>
      <c r="CG100" s="159">
        <f t="shared" si="23"/>
        <v>0</v>
      </c>
    </row>
    <row r="101" spans="1:85" x14ac:dyDescent="0.35">
      <c r="A101" s="156"/>
      <c r="B101" s="42" t="s">
        <v>439</v>
      </c>
      <c r="C101" s="237" t="s">
        <v>354</v>
      </c>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v>91.262499560531367</v>
      </c>
      <c r="AI101" s="158">
        <v>103.80069695625174</v>
      </c>
      <c r="AJ101" s="158">
        <v>121.76127077426457</v>
      </c>
      <c r="AK101" s="158">
        <v>137.77699458183082</v>
      </c>
      <c r="AL101" s="158">
        <v>161.17497585640393</v>
      </c>
      <c r="AM101" s="158">
        <v>164.70251240474516</v>
      </c>
      <c r="AN101" s="158">
        <v>160.96340859211983</v>
      </c>
      <c r="AO101" s="158">
        <v>166.80453557865985</v>
      </c>
      <c r="AP101" s="158">
        <v>206.18510032540726</v>
      </c>
      <c r="AQ101" s="158">
        <v>207.26249382688911</v>
      </c>
      <c r="AR101" s="158">
        <v>211.38706882608795</v>
      </c>
      <c r="AS101" s="158">
        <v>215.27977754727789</v>
      </c>
      <c r="AT101" s="158">
        <v>235.70115647812503</v>
      </c>
      <c r="AU101" s="158">
        <v>257.99286127491263</v>
      </c>
      <c r="AV101" s="158">
        <v>267.98866426036761</v>
      </c>
      <c r="AW101" s="158">
        <v>284.03278414127828</v>
      </c>
      <c r="AX101" s="158">
        <v>285.36345330917931</v>
      </c>
      <c r="AY101" s="158">
        <v>294.47974701659587</v>
      </c>
      <c r="AZ101" s="158">
        <v>283.94561406260419</v>
      </c>
      <c r="BA101" s="158">
        <v>285.69479052502197</v>
      </c>
      <c r="BB101" s="158">
        <v>288.39579507576605</v>
      </c>
      <c r="BC101" s="158">
        <v>287.72895339201409</v>
      </c>
      <c r="BD101" s="158">
        <v>302.517</v>
      </c>
      <c r="BE101" s="158">
        <v>312.64282803876375</v>
      </c>
      <c r="BF101" s="158">
        <v>322.64659863649956</v>
      </c>
      <c r="BG101" s="158">
        <v>309.3976731616396</v>
      </c>
      <c r="BH101" s="158">
        <v>330.18399999999997</v>
      </c>
      <c r="BI101" s="158">
        <v>330.53825465994976</v>
      </c>
      <c r="BJ101" s="158">
        <v>340.63572311626842</v>
      </c>
      <c r="BK101" s="158">
        <v>371.72985676896826</v>
      </c>
      <c r="BL101" s="158">
        <v>464.39973457231906</v>
      </c>
      <c r="BM101" s="158">
        <v>487.08424146343594</v>
      </c>
      <c r="BN101" s="158">
        <v>484.86130253975915</v>
      </c>
      <c r="BO101" s="158">
        <v>494.77155401036845</v>
      </c>
      <c r="BP101" s="158">
        <v>516.05253575374229</v>
      </c>
      <c r="BQ101" s="158">
        <v>525.97628279179287</v>
      </c>
      <c r="BR101" s="158">
        <v>539.9856842410652</v>
      </c>
      <c r="BS101" s="158">
        <v>544.97933445687295</v>
      </c>
      <c r="BT101" s="158">
        <v>505.74559385328251</v>
      </c>
      <c r="BU101" s="158">
        <v>500.76145833422174</v>
      </c>
      <c r="BV101" s="158">
        <v>506.49665626731218</v>
      </c>
      <c r="BW101" s="158">
        <v>502.02870069184854</v>
      </c>
      <c r="BX101" s="158">
        <v>435.93194591772902</v>
      </c>
      <c r="BY101" s="158">
        <v>431.90756050547424</v>
      </c>
      <c r="BZ101" s="158">
        <v>434.59117700464247</v>
      </c>
      <c r="CA101" s="158">
        <v>469.94175234688112</v>
      </c>
      <c r="CB101" s="158">
        <v>490.5804825749164</v>
      </c>
      <c r="CC101" s="158">
        <v>491.67243548741607</v>
      </c>
      <c r="CD101" s="158">
        <v>488.14925569179547</v>
      </c>
      <c r="CE101" s="158">
        <v>476.9029145963238</v>
      </c>
      <c r="CF101" s="158">
        <v>466.94919816317855</v>
      </c>
      <c r="CG101" s="159">
        <v>461.45389310383354</v>
      </c>
    </row>
    <row r="102" spans="1:85" x14ac:dyDescent="0.35">
      <c r="A102" s="156"/>
      <c r="B102" s="42" t="s">
        <v>389</v>
      </c>
      <c r="C102" s="237" t="s">
        <v>354</v>
      </c>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c r="AN102" s="158"/>
      <c r="AO102" s="158"/>
      <c r="AP102" s="158"/>
      <c r="AQ102" s="158"/>
      <c r="AR102" s="158"/>
      <c r="AS102" s="158"/>
      <c r="AT102" s="158"/>
      <c r="AU102" s="158"/>
      <c r="AV102" s="158"/>
      <c r="AW102" s="158"/>
      <c r="AX102" s="158"/>
      <c r="AY102" s="158"/>
      <c r="AZ102" s="158"/>
      <c r="BA102" s="158"/>
      <c r="BB102" s="158"/>
      <c r="BC102" s="158"/>
      <c r="BD102" s="158"/>
      <c r="BE102" s="158"/>
      <c r="BF102" s="158"/>
      <c r="BG102" s="158"/>
      <c r="BH102" s="158"/>
      <c r="BI102" s="158"/>
      <c r="BJ102" s="158"/>
      <c r="BK102" s="158"/>
      <c r="BL102" s="158">
        <f>'Industrial injuries benefits'!BL15</f>
        <v>5.5109329999999996</v>
      </c>
      <c r="BM102" s="158">
        <f>'Industrial injuries benefits'!BM15</f>
        <v>7.0408049999999998</v>
      </c>
      <c r="BN102" s="158">
        <f>'Industrial injuries benefits'!BN15</f>
        <v>9.2482140000000008</v>
      </c>
      <c r="BO102" s="158">
        <f>'Industrial injuries benefits'!BO15</f>
        <v>9.5133209999999995</v>
      </c>
      <c r="BP102" s="158">
        <f>'Industrial injuries benefits'!BP15</f>
        <v>9.4075343484310903</v>
      </c>
      <c r="BQ102" s="158">
        <f>'Industrial injuries benefits'!BQ15</f>
        <v>9.2168086836232543</v>
      </c>
      <c r="BR102" s="158">
        <f>'Industrial injuries benefits'!BR15</f>
        <v>37.532187830000005</v>
      </c>
      <c r="BS102" s="158">
        <f>'Industrial injuries benefits'!BS15</f>
        <v>43.794516459999997</v>
      </c>
      <c r="BT102" s="158">
        <f>'Industrial injuries benefits'!BT15</f>
        <v>41.280517799999998</v>
      </c>
      <c r="BU102" s="158">
        <f>'Industrial injuries benefits'!BU15</f>
        <v>48.629247100000001</v>
      </c>
      <c r="BV102" s="158">
        <f>'Industrial injuries benefits'!BV15</f>
        <v>41.032349681177138</v>
      </c>
      <c r="BW102" s="158">
        <f>'Industrial injuries benefits'!BW15</f>
        <v>43.885255000000001</v>
      </c>
      <c r="BX102" s="158">
        <f>'Industrial injuries benefits'!BX15</f>
        <v>41.886665799999996</v>
      </c>
      <c r="BY102" s="158">
        <f>'Industrial injuries benefits'!BY15</f>
        <v>41.936323200000004</v>
      </c>
      <c r="BZ102" s="158">
        <f>'Industrial injuries benefits'!BZ15</f>
        <v>42.326642399999997</v>
      </c>
      <c r="CA102" s="158">
        <f>'Industrial injuries benefits'!CA15</f>
        <v>42.899118999999999</v>
      </c>
      <c r="CB102" s="158">
        <f>'Industrial injuries benefits'!CB15</f>
        <v>46.66154855111364</v>
      </c>
      <c r="CC102" s="158">
        <f>'Industrial injuries benefits'!CC15</f>
        <v>44.898231326238118</v>
      </c>
      <c r="CD102" s="158">
        <f>'Industrial injuries benefits'!CD15</f>
        <v>44.778992380825599</v>
      </c>
      <c r="CE102" s="158">
        <f>'Industrial injuries benefits'!CE15</f>
        <v>44.57353608105533</v>
      </c>
      <c r="CF102" s="158">
        <f>'Industrial injuries benefits'!CF15</f>
        <v>44.327406904468113</v>
      </c>
      <c r="CG102" s="159">
        <f>'Industrial injuries benefits'!CG15</f>
        <v>44.30657569143613</v>
      </c>
    </row>
    <row r="103" spans="1:85" ht="25.5" customHeight="1" x14ac:dyDescent="0.35">
      <c r="A103" s="156"/>
      <c r="B103" s="42" t="s">
        <v>390</v>
      </c>
      <c r="C103" s="237" t="s">
        <v>354</v>
      </c>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c r="AF103" s="158"/>
      <c r="AG103" s="158"/>
      <c r="AH103" s="158">
        <v>0</v>
      </c>
      <c r="AI103" s="158">
        <v>2.5040601381900864</v>
      </c>
      <c r="AJ103" s="158">
        <v>14.800556381209555</v>
      </c>
      <c r="AK103" s="158">
        <v>29.564003868881628</v>
      </c>
      <c r="AL103" s="158">
        <v>48.774724864415802</v>
      </c>
      <c r="AM103" s="158">
        <v>70.789860916671742</v>
      </c>
      <c r="AN103" s="158">
        <v>91.778399466759709</v>
      </c>
      <c r="AO103" s="158">
        <v>120.04963148345799</v>
      </c>
      <c r="AP103" s="158">
        <v>158.18664637822221</v>
      </c>
      <c r="AQ103" s="158">
        <v>194.28923746009318</v>
      </c>
      <c r="AR103" s="158">
        <v>231.47695253397123</v>
      </c>
      <c r="AS103" s="158">
        <v>275.4664856201332</v>
      </c>
      <c r="AT103" s="158">
        <v>327.80330566111519</v>
      </c>
      <c r="AU103" s="158">
        <v>402.55406630219051</v>
      </c>
      <c r="AV103" s="158">
        <v>25.893038406080755</v>
      </c>
      <c r="AW103" s="158">
        <v>0</v>
      </c>
      <c r="AX103" s="158">
        <v>0</v>
      </c>
      <c r="AY103" s="158">
        <v>0</v>
      </c>
      <c r="AZ103" s="158">
        <v>0</v>
      </c>
      <c r="BA103" s="158">
        <v>0</v>
      </c>
      <c r="BB103" s="158">
        <v>0</v>
      </c>
      <c r="BC103" s="158">
        <v>0</v>
      </c>
      <c r="BD103" s="158">
        <v>0</v>
      </c>
      <c r="BE103" s="158">
        <v>0</v>
      </c>
      <c r="BF103" s="158">
        <v>0</v>
      </c>
      <c r="BG103" s="158">
        <v>0</v>
      </c>
      <c r="BH103" s="158">
        <v>0</v>
      </c>
      <c r="BI103" s="158">
        <v>0</v>
      </c>
      <c r="BJ103" s="158">
        <v>0</v>
      </c>
      <c r="BK103" s="158">
        <v>0</v>
      </c>
      <c r="BL103" s="158">
        <v>0</v>
      </c>
      <c r="BM103" s="158">
        <v>0</v>
      </c>
      <c r="BN103" s="158">
        <v>0</v>
      </c>
      <c r="BO103" s="158">
        <v>0</v>
      </c>
      <c r="BP103" s="158">
        <v>0</v>
      </c>
      <c r="BQ103" s="158">
        <v>0</v>
      </c>
      <c r="BR103" s="158">
        <v>0</v>
      </c>
      <c r="BS103" s="158">
        <v>0</v>
      </c>
      <c r="BT103" s="158">
        <v>0</v>
      </c>
      <c r="BU103" s="158">
        <v>0</v>
      </c>
      <c r="BV103" s="158">
        <v>0</v>
      </c>
      <c r="BW103" s="158">
        <v>0</v>
      </c>
      <c r="BX103" s="158">
        <v>0</v>
      </c>
      <c r="BY103" s="158">
        <v>0</v>
      </c>
      <c r="BZ103" s="158">
        <v>0</v>
      </c>
      <c r="CA103" s="158">
        <v>0</v>
      </c>
      <c r="CB103" s="158">
        <v>0</v>
      </c>
      <c r="CC103" s="158">
        <v>0</v>
      </c>
      <c r="CD103" s="158">
        <v>0</v>
      </c>
      <c r="CE103" s="158">
        <v>0</v>
      </c>
      <c r="CF103" s="158">
        <v>0</v>
      </c>
      <c r="CG103" s="159">
        <v>0</v>
      </c>
    </row>
    <row r="104" spans="1:85" x14ac:dyDescent="0.35">
      <c r="A104" s="156"/>
      <c r="B104" s="42" t="s">
        <v>487</v>
      </c>
      <c r="C104" s="157" t="s">
        <v>354</v>
      </c>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v>0</v>
      </c>
      <c r="AI104" s="158">
        <v>0</v>
      </c>
      <c r="AJ104" s="158">
        <v>0</v>
      </c>
      <c r="AK104" s="158">
        <v>0</v>
      </c>
      <c r="AL104" s="158">
        <v>0</v>
      </c>
      <c r="AM104" s="158">
        <v>0</v>
      </c>
      <c r="AN104" s="158">
        <v>0</v>
      </c>
      <c r="AO104" s="158">
        <v>0</v>
      </c>
      <c r="AP104" s="158">
        <v>0</v>
      </c>
      <c r="AQ104" s="158">
        <v>0</v>
      </c>
      <c r="AR104" s="158">
        <v>0</v>
      </c>
      <c r="AS104" s="158">
        <v>0</v>
      </c>
      <c r="AT104" s="158">
        <v>0</v>
      </c>
      <c r="AU104" s="158">
        <v>0</v>
      </c>
      <c r="AV104" s="158">
        <v>0</v>
      </c>
      <c r="AW104" s="158">
        <v>0</v>
      </c>
      <c r="AX104" s="158">
        <v>0</v>
      </c>
      <c r="AY104" s="158">
        <v>0</v>
      </c>
      <c r="AZ104" s="158">
        <v>0</v>
      </c>
      <c r="BA104" s="158">
        <v>0</v>
      </c>
      <c r="BB104" s="158">
        <v>0</v>
      </c>
      <c r="BC104" s="158">
        <v>0</v>
      </c>
      <c r="BD104" s="158">
        <v>0</v>
      </c>
      <c r="BE104" s="158">
        <v>0</v>
      </c>
      <c r="BF104" s="158">
        <v>0</v>
      </c>
      <c r="BG104" s="158">
        <v>0</v>
      </c>
      <c r="BH104" s="158">
        <v>0</v>
      </c>
      <c r="BI104" s="158">
        <v>878.05845391999992</v>
      </c>
      <c r="BJ104" s="158">
        <v>0</v>
      </c>
      <c r="BK104" s="158">
        <v>0</v>
      </c>
      <c r="BL104" s="158">
        <v>0</v>
      </c>
      <c r="BM104" s="158">
        <v>0</v>
      </c>
      <c r="BN104" s="158">
        <v>0</v>
      </c>
      <c r="BO104" s="158">
        <v>0</v>
      </c>
      <c r="BP104" s="158">
        <v>0</v>
      </c>
      <c r="BQ104" s="158">
        <v>0</v>
      </c>
      <c r="BR104" s="158">
        <v>0</v>
      </c>
      <c r="BS104" s="158">
        <v>0</v>
      </c>
      <c r="BT104" s="158">
        <v>0</v>
      </c>
      <c r="BU104" s="158">
        <v>0</v>
      </c>
      <c r="BV104" s="158">
        <v>0</v>
      </c>
      <c r="BW104" s="158">
        <v>0</v>
      </c>
      <c r="BX104" s="158">
        <v>0</v>
      </c>
      <c r="BY104" s="158">
        <v>0</v>
      </c>
      <c r="BZ104" s="158">
        <v>0</v>
      </c>
      <c r="CA104" s="158">
        <v>0</v>
      </c>
      <c r="CB104" s="158">
        <v>0</v>
      </c>
      <c r="CC104" s="158">
        <v>0</v>
      </c>
      <c r="CD104" s="158">
        <v>0</v>
      </c>
      <c r="CE104" s="158">
        <v>0</v>
      </c>
      <c r="CF104" s="158">
        <v>0</v>
      </c>
      <c r="CG104" s="159">
        <v>0</v>
      </c>
    </row>
    <row r="105" spans="1:85" x14ac:dyDescent="0.35">
      <c r="A105" s="156"/>
      <c r="B105" s="64" t="s">
        <v>488</v>
      </c>
      <c r="C105" s="157" t="s">
        <v>354</v>
      </c>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v>0</v>
      </c>
      <c r="AI105" s="158">
        <v>0</v>
      </c>
      <c r="AJ105" s="158">
        <v>0</v>
      </c>
      <c r="AK105" s="158">
        <v>0</v>
      </c>
      <c r="AL105" s="158">
        <v>0</v>
      </c>
      <c r="AM105" s="158">
        <v>0</v>
      </c>
      <c r="AN105" s="158">
        <v>0</v>
      </c>
      <c r="AO105" s="158">
        <v>0</v>
      </c>
      <c r="AP105" s="158">
        <v>0</v>
      </c>
      <c r="AQ105" s="158">
        <v>0</v>
      </c>
      <c r="AR105" s="158">
        <v>0</v>
      </c>
      <c r="AS105" s="158">
        <v>0</v>
      </c>
      <c r="AT105" s="158">
        <v>0</v>
      </c>
      <c r="AU105" s="158">
        <v>0</v>
      </c>
      <c r="AV105" s="158">
        <v>0</v>
      </c>
      <c r="AW105" s="158">
        <v>0</v>
      </c>
      <c r="AX105" s="158">
        <v>0</v>
      </c>
      <c r="AY105" s="158">
        <v>0</v>
      </c>
      <c r="AZ105" s="158">
        <v>0</v>
      </c>
      <c r="BA105" s="158">
        <v>0</v>
      </c>
      <c r="BB105" s="158">
        <v>0</v>
      </c>
      <c r="BC105" s="158">
        <v>0</v>
      </c>
      <c r="BD105" s="158">
        <v>0</v>
      </c>
      <c r="BE105" s="158">
        <v>0</v>
      </c>
      <c r="BF105" s="158">
        <v>0</v>
      </c>
      <c r="BG105" s="158">
        <v>0</v>
      </c>
      <c r="BH105" s="158">
        <v>512.54700000000003</v>
      </c>
      <c r="BI105" s="158">
        <v>253.96029677999999</v>
      </c>
      <c r="BJ105" s="158">
        <v>0</v>
      </c>
      <c r="BK105" s="158">
        <v>0</v>
      </c>
      <c r="BL105" s="158">
        <v>0</v>
      </c>
      <c r="BM105" s="158">
        <v>0</v>
      </c>
      <c r="BN105" s="158">
        <v>0</v>
      </c>
      <c r="BO105" s="158">
        <v>0</v>
      </c>
      <c r="BP105" s="158">
        <v>0</v>
      </c>
      <c r="BQ105" s="158">
        <v>0</v>
      </c>
      <c r="BR105" s="158">
        <v>0</v>
      </c>
      <c r="BS105" s="158">
        <v>0</v>
      </c>
      <c r="BT105" s="158">
        <v>0</v>
      </c>
      <c r="BU105" s="158">
        <v>0</v>
      </c>
      <c r="BV105" s="158">
        <v>0</v>
      </c>
      <c r="BW105" s="158">
        <v>0</v>
      </c>
      <c r="BX105" s="158">
        <v>0</v>
      </c>
      <c r="BY105" s="158">
        <v>0</v>
      </c>
      <c r="BZ105" s="158">
        <v>0</v>
      </c>
      <c r="CA105" s="158">
        <v>0</v>
      </c>
      <c r="CB105" s="158">
        <v>0</v>
      </c>
      <c r="CC105" s="158">
        <v>0</v>
      </c>
      <c r="CD105" s="158">
        <v>0</v>
      </c>
      <c r="CE105" s="158">
        <v>0</v>
      </c>
      <c r="CF105" s="158">
        <v>0</v>
      </c>
      <c r="CG105" s="159">
        <v>0</v>
      </c>
    </row>
    <row r="106" spans="1:85" x14ac:dyDescent="0.35">
      <c r="A106" s="156"/>
      <c r="B106" s="42" t="s">
        <v>489</v>
      </c>
      <c r="C106" s="157" t="s">
        <v>354</v>
      </c>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v>0</v>
      </c>
      <c r="AI106" s="158">
        <v>0</v>
      </c>
      <c r="AJ106" s="158">
        <v>0</v>
      </c>
      <c r="AK106" s="158">
        <v>0</v>
      </c>
      <c r="AL106" s="158">
        <v>0</v>
      </c>
      <c r="AM106" s="158">
        <v>0</v>
      </c>
      <c r="AN106" s="158">
        <v>0</v>
      </c>
      <c r="AO106" s="158">
        <v>0</v>
      </c>
      <c r="AP106" s="158">
        <v>0</v>
      </c>
      <c r="AQ106" s="158">
        <v>0</v>
      </c>
      <c r="AR106" s="158">
        <v>0</v>
      </c>
      <c r="AS106" s="158">
        <v>0</v>
      </c>
      <c r="AT106" s="158">
        <v>0</v>
      </c>
      <c r="AU106" s="158">
        <v>0</v>
      </c>
      <c r="AV106" s="158">
        <v>0</v>
      </c>
      <c r="AW106" s="158">
        <v>0</v>
      </c>
      <c r="AX106" s="158">
        <v>0</v>
      </c>
      <c r="AY106" s="158">
        <v>0</v>
      </c>
      <c r="AZ106" s="158">
        <v>0</v>
      </c>
      <c r="BA106" s="158">
        <v>0</v>
      </c>
      <c r="BB106" s="158">
        <v>0</v>
      </c>
      <c r="BC106" s="158">
        <v>0</v>
      </c>
      <c r="BD106" s="158">
        <v>305.50299999999999</v>
      </c>
      <c r="BE106" s="158">
        <v>364.963506</v>
      </c>
      <c r="BF106" s="158">
        <v>374.49799999999999</v>
      </c>
      <c r="BG106" s="158">
        <v>411.85500000000002</v>
      </c>
      <c r="BH106" s="158">
        <v>435.49299999999999</v>
      </c>
      <c r="BI106" s="158">
        <v>460.57299999999998</v>
      </c>
      <c r="BJ106" s="158">
        <v>487.84199999999998</v>
      </c>
      <c r="BK106" s="158">
        <v>509.73661300000003</v>
      </c>
      <c r="BL106" s="158">
        <v>527.65851588422947</v>
      </c>
      <c r="BM106" s="158">
        <v>548.84926471978326</v>
      </c>
      <c r="BN106" s="158">
        <v>578.13293398888891</v>
      </c>
      <c r="BO106" s="158">
        <v>587.18538852998768</v>
      </c>
      <c r="BP106" s="158">
        <v>595.99799999999993</v>
      </c>
      <c r="BQ106" s="158">
        <v>606.39532681999992</v>
      </c>
      <c r="BR106" s="158">
        <v>611.93929700000001</v>
      </c>
      <c r="BS106" s="158">
        <v>621.7497810999995</v>
      </c>
      <c r="BT106" s="158">
        <v>627.55100000000004</v>
      </c>
      <c r="BU106" s="158">
        <v>654.75289959999998</v>
      </c>
      <c r="BV106" s="158">
        <v>468</v>
      </c>
      <c r="BW106" s="158">
        <v>253.047256</v>
      </c>
      <c r="BX106" s="158">
        <v>0</v>
      </c>
      <c r="BY106" s="158">
        <v>0</v>
      </c>
      <c r="BZ106" s="158">
        <v>0</v>
      </c>
      <c r="CA106" s="158">
        <v>0</v>
      </c>
      <c r="CB106" s="158">
        <v>0</v>
      </c>
      <c r="CC106" s="158">
        <v>0</v>
      </c>
      <c r="CD106" s="158">
        <v>0</v>
      </c>
      <c r="CE106" s="158">
        <v>0</v>
      </c>
      <c r="CF106" s="158">
        <v>0</v>
      </c>
      <c r="CG106" s="159">
        <v>0</v>
      </c>
    </row>
    <row r="107" spans="1:85" x14ac:dyDescent="0.35">
      <c r="A107" s="156"/>
      <c r="B107" s="64" t="s">
        <v>33</v>
      </c>
      <c r="C107" s="237" t="s">
        <v>363</v>
      </c>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v>0</v>
      </c>
      <c r="AI107" s="158">
        <v>0</v>
      </c>
      <c r="AJ107" s="158">
        <v>0</v>
      </c>
      <c r="AK107" s="158">
        <v>0</v>
      </c>
      <c r="AL107" s="158">
        <v>0</v>
      </c>
      <c r="AM107" s="158">
        <v>0</v>
      </c>
      <c r="AN107" s="158">
        <v>0</v>
      </c>
      <c r="AO107" s="158">
        <v>0</v>
      </c>
      <c r="AP107" s="158">
        <v>0</v>
      </c>
      <c r="AQ107" s="158">
        <v>0</v>
      </c>
      <c r="AR107" s="158">
        <v>0</v>
      </c>
      <c r="AS107" s="158">
        <v>0</v>
      </c>
      <c r="AT107" s="158">
        <v>0</v>
      </c>
      <c r="AU107" s="158">
        <v>0</v>
      </c>
      <c r="AV107" s="158">
        <v>0</v>
      </c>
      <c r="AW107" s="158">
        <v>0</v>
      </c>
      <c r="AX107" s="158">
        <v>0</v>
      </c>
      <c r="AY107" s="158">
        <v>0</v>
      </c>
      <c r="AZ107" s="158">
        <v>0</v>
      </c>
      <c r="BA107" s="158">
        <v>0</v>
      </c>
      <c r="BB107" s="158">
        <v>0</v>
      </c>
      <c r="BC107" s="158">
        <v>0</v>
      </c>
      <c r="BD107" s="158">
        <v>0</v>
      </c>
      <c r="BE107" s="158">
        <v>0</v>
      </c>
      <c r="BF107" s="158">
        <v>0</v>
      </c>
      <c r="BG107" s="158">
        <v>2336.1031234350612</v>
      </c>
      <c r="BH107" s="158">
        <v>5970.616</v>
      </c>
      <c r="BI107" s="158">
        <v>6426.2752195999992</v>
      </c>
      <c r="BJ107" s="158">
        <v>6868.5436595999981</v>
      </c>
      <c r="BK107" s="158">
        <v>7367.1248207140325</v>
      </c>
      <c r="BL107" s="158">
        <v>7703.3184822999983</v>
      </c>
      <c r="BM107" s="158">
        <v>8128.8851483599992</v>
      </c>
      <c r="BN107" s="158">
        <v>8242.1568431600008</v>
      </c>
      <c r="BO107" s="158">
        <v>8052.1531093100002</v>
      </c>
      <c r="BP107" s="158">
        <v>7510.8751163199995</v>
      </c>
      <c r="BQ107" s="158">
        <v>7041.5234761999718</v>
      </c>
      <c r="BR107" s="158">
        <v>6576.0799377400017</v>
      </c>
      <c r="BS107" s="158">
        <v>6078.7060508699969</v>
      </c>
      <c r="BT107" s="158">
        <v>5665.5855551100012</v>
      </c>
      <c r="BU107" s="158">
        <v>5367.6480182400001</v>
      </c>
      <c r="BV107" s="158">
        <v>5139.8772267200002</v>
      </c>
      <c r="BW107" s="158">
        <v>5060.8868007399979</v>
      </c>
      <c r="BX107" s="158">
        <v>5071.059797515044</v>
      </c>
      <c r="BY107" s="158">
        <v>4834.2942617299987</v>
      </c>
      <c r="BZ107" s="158">
        <v>4935.3102140100018</v>
      </c>
      <c r="CA107" s="158">
        <v>5467.1379150099983</v>
      </c>
      <c r="CB107" s="158">
        <v>6025.720850791221</v>
      </c>
      <c r="CC107" s="158">
        <v>6089.2347820880523</v>
      </c>
      <c r="CD107" s="158">
        <v>6069.6138740780943</v>
      </c>
      <c r="CE107" s="158">
        <v>5816.5203872564871</v>
      </c>
      <c r="CF107" s="158">
        <v>5777.7741874928579</v>
      </c>
      <c r="CG107" s="159">
        <v>5858.7951547486146</v>
      </c>
    </row>
    <row r="108" spans="1:85" ht="25.5" customHeight="1" x14ac:dyDescent="0.35">
      <c r="A108" s="156"/>
      <c r="B108" s="10" t="s">
        <v>397</v>
      </c>
      <c r="C108" s="237" t="s">
        <v>354</v>
      </c>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v>0</v>
      </c>
      <c r="AI108" s="158">
        <v>0</v>
      </c>
      <c r="AJ108" s="158">
        <v>0</v>
      </c>
      <c r="AK108" s="158">
        <v>0</v>
      </c>
      <c r="AL108" s="158">
        <v>0</v>
      </c>
      <c r="AM108" s="158">
        <v>0</v>
      </c>
      <c r="AN108" s="158">
        <v>0</v>
      </c>
      <c r="AO108" s="158">
        <v>0</v>
      </c>
      <c r="AP108" s="158">
        <v>0</v>
      </c>
      <c r="AQ108" s="158">
        <v>0</v>
      </c>
      <c r="AR108" s="158">
        <v>0</v>
      </c>
      <c r="AS108" s="158">
        <v>0</v>
      </c>
      <c r="AT108" s="158">
        <v>0</v>
      </c>
      <c r="AU108" s="158">
        <v>0</v>
      </c>
      <c r="AV108" s="158">
        <v>0</v>
      </c>
      <c r="AW108" s="158">
        <v>0</v>
      </c>
      <c r="AX108" s="158">
        <v>0</v>
      </c>
      <c r="AY108" s="158">
        <v>0</v>
      </c>
      <c r="AZ108" s="158">
        <v>0</v>
      </c>
      <c r="BA108" s="158">
        <v>0</v>
      </c>
      <c r="BB108" s="158">
        <v>0</v>
      </c>
      <c r="BC108" s="158">
        <v>0</v>
      </c>
      <c r="BD108" s="158">
        <v>0</v>
      </c>
      <c r="BE108" s="158">
        <v>0</v>
      </c>
      <c r="BF108" s="158">
        <v>0</v>
      </c>
      <c r="BG108" s="158">
        <v>0</v>
      </c>
      <c r="BH108" s="158">
        <v>0</v>
      </c>
      <c r="BI108" s="158">
        <v>0</v>
      </c>
      <c r="BJ108" s="158">
        <v>0</v>
      </c>
      <c r="BK108" s="158">
        <v>0</v>
      </c>
      <c r="BL108" s="158">
        <v>0</v>
      </c>
      <c r="BM108" s="158">
        <v>0</v>
      </c>
      <c r="BN108" s="158">
        <v>0</v>
      </c>
      <c r="BO108" s="158">
        <v>0</v>
      </c>
      <c r="BP108" s="158">
        <v>0</v>
      </c>
      <c r="BQ108" s="158">
        <v>14.866828625617664</v>
      </c>
      <c r="BR108" s="158">
        <v>128.38229163543059</v>
      </c>
      <c r="BS108" s="158">
        <v>125.17692108113887</v>
      </c>
      <c r="BT108" s="158">
        <v>428.73504842716466</v>
      </c>
      <c r="BU108" s="158">
        <v>910.19641813042097</v>
      </c>
      <c r="BV108" s="158">
        <v>1117.6227032140916</v>
      </c>
      <c r="BW108" s="158">
        <v>1695.346245762046</v>
      </c>
      <c r="BX108" s="158">
        <v>1866.6457569634897</v>
      </c>
      <c r="BY108" s="158">
        <v>2214.7694814773608</v>
      </c>
      <c r="BZ108" s="158">
        <v>2654.9506236961161</v>
      </c>
      <c r="CA108" s="158">
        <v>3360.6731237268959</v>
      </c>
      <c r="CB108" s="158">
        <v>4042.6433545211617</v>
      </c>
      <c r="CC108" s="158">
        <v>4556.5751768270457</v>
      </c>
      <c r="CD108" s="158">
        <v>4943.1313086517985</v>
      </c>
      <c r="CE108" s="158">
        <v>5234.3037533526131</v>
      </c>
      <c r="CF108" s="158">
        <v>5843.4233065542121</v>
      </c>
      <c r="CG108" s="159">
        <v>6807.6426679712977</v>
      </c>
    </row>
    <row r="109" spans="1:85" x14ac:dyDescent="0.35">
      <c r="A109" s="156"/>
      <c r="B109" s="42" t="s">
        <v>398</v>
      </c>
      <c r="C109" s="237" t="s">
        <v>354</v>
      </c>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8"/>
      <c r="AP109" s="158"/>
      <c r="AQ109" s="158"/>
      <c r="AR109" s="158"/>
      <c r="AS109" s="158"/>
      <c r="AT109" s="158"/>
      <c r="AU109" s="158"/>
      <c r="AV109" s="158"/>
      <c r="AW109" s="158"/>
      <c r="AX109" s="158">
        <v>3.4569999999999999</v>
      </c>
      <c r="AY109" s="158">
        <v>4.1285950413223143</v>
      </c>
      <c r="AZ109" s="158">
        <v>5.4580000000000002</v>
      </c>
      <c r="BA109" s="158">
        <v>4.9669999999999996</v>
      </c>
      <c r="BB109" s="158">
        <v>8.2967250384024585</v>
      </c>
      <c r="BC109" s="158">
        <v>10.563000000000001</v>
      </c>
      <c r="BD109" s="158">
        <v>11.87267336961207</v>
      </c>
      <c r="BE109" s="158">
        <v>14.399096999999999</v>
      </c>
      <c r="BF109" s="158">
        <v>19.709695</v>
      </c>
      <c r="BG109" s="158">
        <v>19.340500802146213</v>
      </c>
      <c r="BH109" s="158">
        <v>20.643089</v>
      </c>
      <c r="BI109" s="158">
        <v>24.694095969999999</v>
      </c>
      <c r="BJ109" s="158">
        <v>25.945989999999998</v>
      </c>
      <c r="BK109" s="158">
        <v>27.44</v>
      </c>
      <c r="BL109" s="158">
        <v>31.553068</v>
      </c>
      <c r="BM109" s="158">
        <v>35.207568999999999</v>
      </c>
      <c r="BN109" s="158">
        <v>38.218910999999999</v>
      </c>
      <c r="BO109" s="158">
        <v>37.692900000000002</v>
      </c>
      <c r="BP109" s="158">
        <v>42.019909411804896</v>
      </c>
      <c r="BQ109" s="158">
        <v>45.458691636376749</v>
      </c>
      <c r="BR109" s="158">
        <v>44.789727000000006</v>
      </c>
      <c r="BS109" s="158">
        <v>46.053681000000005</v>
      </c>
      <c r="BT109" s="158">
        <v>42.152442999999998</v>
      </c>
      <c r="BU109" s="158">
        <v>41.088430800000005</v>
      </c>
      <c r="BV109" s="158">
        <v>44.79290216648203</v>
      </c>
      <c r="BW109" s="158">
        <v>41.78107</v>
      </c>
      <c r="BX109" s="158">
        <v>34.003762399999999</v>
      </c>
      <c r="BY109" s="158">
        <v>36.4904546</v>
      </c>
      <c r="BZ109" s="158">
        <v>35.550986999999999</v>
      </c>
      <c r="CA109" s="158">
        <v>28.762449</v>
      </c>
      <c r="CB109" s="158">
        <v>35.150112662766865</v>
      </c>
      <c r="CC109" s="158">
        <v>35.735405168564206</v>
      </c>
      <c r="CD109" s="158">
        <v>35.3629016930389</v>
      </c>
      <c r="CE109" s="158">
        <v>34.719964585749018</v>
      </c>
      <c r="CF109" s="158">
        <v>33.949616387941582</v>
      </c>
      <c r="CG109" s="159">
        <v>33.880624402700263</v>
      </c>
    </row>
    <row r="110" spans="1:85" x14ac:dyDescent="0.35">
      <c r="A110" s="156"/>
      <c r="B110" s="64" t="s">
        <v>400</v>
      </c>
      <c r="C110" s="237" t="s">
        <v>357</v>
      </c>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v>0</v>
      </c>
      <c r="AI110" s="158">
        <v>0</v>
      </c>
      <c r="AJ110" s="158">
        <v>0</v>
      </c>
      <c r="AK110" s="158">
        <v>0</v>
      </c>
      <c r="AL110" s="158">
        <v>0</v>
      </c>
      <c r="AM110" s="158">
        <v>0</v>
      </c>
      <c r="AN110" s="158">
        <v>0</v>
      </c>
      <c r="AO110" s="158">
        <v>0</v>
      </c>
      <c r="AP110" s="158">
        <v>0</v>
      </c>
      <c r="AQ110" s="158">
        <v>94.289000000000001</v>
      </c>
      <c r="AR110" s="158">
        <v>3.1640000000000001</v>
      </c>
      <c r="AS110" s="158">
        <v>0</v>
      </c>
      <c r="AT110" s="158">
        <v>0</v>
      </c>
      <c r="AU110" s="158">
        <v>0</v>
      </c>
      <c r="AV110" s="158">
        <v>0</v>
      </c>
      <c r="AW110" s="158">
        <v>0</v>
      </c>
      <c r="AX110" s="158">
        <v>0</v>
      </c>
      <c r="AY110" s="158">
        <v>0</v>
      </c>
      <c r="AZ110" s="158">
        <v>0</v>
      </c>
      <c r="BA110" s="158">
        <v>0</v>
      </c>
      <c r="BB110" s="158">
        <v>0</v>
      </c>
      <c r="BC110" s="158">
        <v>0</v>
      </c>
      <c r="BD110" s="158">
        <v>0</v>
      </c>
      <c r="BE110" s="158">
        <v>0</v>
      </c>
      <c r="BF110" s="158">
        <v>0</v>
      </c>
      <c r="BG110" s="158">
        <v>0</v>
      </c>
      <c r="BH110" s="158">
        <v>0</v>
      </c>
      <c r="BI110" s="158">
        <v>0</v>
      </c>
      <c r="BJ110" s="158">
        <v>0</v>
      </c>
      <c r="BK110" s="158">
        <v>0</v>
      </c>
      <c r="BL110" s="158">
        <v>0</v>
      </c>
      <c r="BM110" s="158">
        <v>0</v>
      </c>
      <c r="BN110" s="158">
        <v>0</v>
      </c>
      <c r="BO110" s="158">
        <v>0</v>
      </c>
      <c r="BP110" s="158">
        <v>0</v>
      </c>
      <c r="BQ110" s="158">
        <v>0</v>
      </c>
      <c r="BR110" s="158">
        <v>0</v>
      </c>
      <c r="BS110" s="158">
        <v>0</v>
      </c>
      <c r="BT110" s="158">
        <v>0</v>
      </c>
      <c r="BU110" s="158">
        <v>0</v>
      </c>
      <c r="BV110" s="158">
        <v>0</v>
      </c>
      <c r="BW110" s="158">
        <v>0</v>
      </c>
      <c r="BX110" s="158">
        <v>0</v>
      </c>
      <c r="BY110" s="158">
        <v>0</v>
      </c>
      <c r="BZ110" s="158">
        <v>0</v>
      </c>
      <c r="CA110" s="158">
        <v>0</v>
      </c>
      <c r="CB110" s="158">
        <v>0</v>
      </c>
      <c r="CC110" s="158">
        <v>0</v>
      </c>
      <c r="CD110" s="158">
        <v>0</v>
      </c>
      <c r="CE110" s="158">
        <v>0</v>
      </c>
      <c r="CF110" s="158">
        <v>0</v>
      </c>
      <c r="CG110" s="159">
        <v>0</v>
      </c>
    </row>
    <row r="111" spans="1:85" s="107" customFormat="1" x14ac:dyDescent="0.35">
      <c r="A111" s="168"/>
      <c r="B111" s="64" t="s">
        <v>401</v>
      </c>
      <c r="C111" s="237" t="s">
        <v>354</v>
      </c>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v>3.9363849225441023</v>
      </c>
      <c r="AI111" s="158">
        <v>5.5202602999575197</v>
      </c>
      <c r="AJ111" s="158">
        <v>8.4191651597486601</v>
      </c>
      <c r="AK111" s="158">
        <v>11.40887014884054</v>
      </c>
      <c r="AL111" s="158">
        <v>14.260799152797492</v>
      </c>
      <c r="AM111" s="158">
        <v>17.496863859223165</v>
      </c>
      <c r="AN111" s="158">
        <v>23.287158802721503</v>
      </c>
      <c r="AO111" s="158">
        <v>27.081838338421456</v>
      </c>
      <c r="AP111" s="158">
        <v>30.749213754948787</v>
      </c>
      <c r="AQ111" s="158">
        <v>33.941256565171791</v>
      </c>
      <c r="AR111" s="158">
        <v>38.815511614519529</v>
      </c>
      <c r="AS111" s="158">
        <v>44.539010373741071</v>
      </c>
      <c r="AT111" s="158">
        <v>57.046874265431249</v>
      </c>
      <c r="AU111" s="158">
        <v>77.833877487600887</v>
      </c>
      <c r="AV111" s="158">
        <v>92.464743839483148</v>
      </c>
      <c r="AW111" s="158">
        <v>103.84947617643465</v>
      </c>
      <c r="AX111" s="158">
        <v>107.35026467430309</v>
      </c>
      <c r="AY111" s="158">
        <v>111.04251969745886</v>
      </c>
      <c r="AZ111" s="158">
        <v>104.71260357218971</v>
      </c>
      <c r="BA111" s="158">
        <v>136.38296564518024</v>
      </c>
      <c r="BB111" s="158">
        <v>144.18166823796307</v>
      </c>
      <c r="BC111" s="158">
        <v>144.24510744392822</v>
      </c>
      <c r="BD111" s="158">
        <v>163.05199999999999</v>
      </c>
      <c r="BE111" s="158">
        <v>165.48699999999999</v>
      </c>
      <c r="BF111" s="158">
        <v>162.65124892159454</v>
      </c>
      <c r="BG111" s="158">
        <v>169.90298870138361</v>
      </c>
      <c r="BH111" s="158">
        <v>124.283</v>
      </c>
      <c r="BI111" s="158">
        <v>128.26055663881266</v>
      </c>
      <c r="BJ111" s="158">
        <v>135.16607401724025</v>
      </c>
      <c r="BK111" s="158">
        <v>200.75442016647554</v>
      </c>
      <c r="BL111" s="158">
        <v>175.53506304142508</v>
      </c>
      <c r="BM111" s="158">
        <v>183.23841614855513</v>
      </c>
      <c r="BN111" s="158">
        <v>169.98493378695881</v>
      </c>
      <c r="BO111" s="158">
        <v>169.32235473338639</v>
      </c>
      <c r="BP111" s="158">
        <v>159.46672221701033</v>
      </c>
      <c r="BQ111" s="158">
        <v>144.67452092278563</v>
      </c>
      <c r="BR111" s="158">
        <v>138.30903393915511</v>
      </c>
      <c r="BS111" s="158">
        <v>128.19760849598063</v>
      </c>
      <c r="BT111" s="158">
        <v>120.30785280289261</v>
      </c>
      <c r="BU111" s="158">
        <v>104.98221706204986</v>
      </c>
      <c r="BV111" s="158">
        <v>95.955396013713354</v>
      </c>
      <c r="BW111" s="158">
        <v>88.741009500324324</v>
      </c>
      <c r="BX111" s="158">
        <v>71.893421583468523</v>
      </c>
      <c r="BY111" s="158">
        <v>62.260187286584028</v>
      </c>
      <c r="BZ111" s="158">
        <v>58.278141023782524</v>
      </c>
      <c r="CA111" s="158">
        <v>56.333228858904526</v>
      </c>
      <c r="CB111" s="158">
        <v>53.585091086940835</v>
      </c>
      <c r="CC111" s="158">
        <v>47.511442572427285</v>
      </c>
      <c r="CD111" s="158">
        <v>41.231051155379028</v>
      </c>
      <c r="CE111" s="158">
        <v>34.456158314489983</v>
      </c>
      <c r="CF111" s="158">
        <v>27.150953401472986</v>
      </c>
      <c r="CG111" s="159">
        <v>19.654963155637414</v>
      </c>
    </row>
    <row r="112" spans="1:85" s="107" customFormat="1" x14ac:dyDescent="0.35">
      <c r="A112" s="168"/>
      <c r="B112" s="42" t="s">
        <v>480</v>
      </c>
      <c r="C112" s="237" t="s">
        <v>363</v>
      </c>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158"/>
      <c r="AL112" s="158"/>
      <c r="AM112" s="158"/>
      <c r="AN112" s="158"/>
      <c r="AO112" s="158"/>
      <c r="AP112" s="158"/>
      <c r="AQ112" s="158">
        <v>5.2398705871158064</v>
      </c>
      <c r="AR112" s="158">
        <v>27.489073080216954</v>
      </c>
      <c r="AS112" s="158">
        <v>23.776031392140069</v>
      </c>
      <c r="AT112" s="158">
        <v>28.023598820058993</v>
      </c>
      <c r="AU112" s="158">
        <v>38</v>
      </c>
      <c r="AV112" s="158">
        <v>39.200000000000003</v>
      </c>
      <c r="AW112" s="158">
        <v>40.200000000000003</v>
      </c>
      <c r="AX112" s="158">
        <v>30.1</v>
      </c>
      <c r="AY112" s="158">
        <v>51.6</v>
      </c>
      <c r="AZ112" s="158">
        <v>40.9</v>
      </c>
      <c r="BA112" s="158">
        <v>21.7</v>
      </c>
      <c r="BB112" s="158">
        <v>22.1</v>
      </c>
      <c r="BC112" s="158">
        <v>22.213617054828948</v>
      </c>
      <c r="BD112" s="158">
        <v>35.660331161314261</v>
      </c>
      <c r="BE112" s="158">
        <v>27.990037018213997</v>
      </c>
      <c r="BF112" s="158">
        <v>29.15736141380097</v>
      </c>
      <c r="BG112" s="158">
        <v>30.387325282280013</v>
      </c>
      <c r="BH112" s="158">
        <v>32.560962763923698</v>
      </c>
      <c r="BI112" s="158">
        <v>40.862700124098772</v>
      </c>
      <c r="BJ112" s="158"/>
      <c r="BK112" s="158"/>
      <c r="BL112" s="158"/>
      <c r="BM112" s="158"/>
      <c r="BN112" s="158"/>
      <c r="BO112" s="158"/>
      <c r="BP112" s="158"/>
      <c r="BQ112" s="158"/>
      <c r="BR112" s="158"/>
      <c r="BS112" s="158"/>
      <c r="BT112" s="158"/>
      <c r="BU112" s="158"/>
      <c r="BV112" s="158"/>
      <c r="BW112" s="158"/>
      <c r="BX112" s="158"/>
      <c r="BY112" s="158"/>
      <c r="BZ112" s="158"/>
      <c r="CA112" s="158"/>
      <c r="CB112" s="158"/>
      <c r="CC112" s="158"/>
      <c r="CD112" s="158"/>
      <c r="CE112" s="158"/>
      <c r="CF112" s="158"/>
      <c r="CG112" s="159"/>
    </row>
    <row r="113" spans="1:85" ht="25.5" customHeight="1" x14ac:dyDescent="0.35">
      <c r="A113" s="156"/>
      <c r="B113" s="64" t="s">
        <v>403</v>
      </c>
      <c r="C113" s="237" t="s">
        <v>363</v>
      </c>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v>19.951376999999997</v>
      </c>
      <c r="BK113" s="158">
        <v>17.527673000000004</v>
      </c>
      <c r="BL113" s="158">
        <v>14.842842999999998</v>
      </c>
      <c r="BM113" s="158">
        <v>15.344812999999997</v>
      </c>
      <c r="BN113" s="158">
        <v>15.454585269990007</v>
      </c>
      <c r="BO113" s="158">
        <v>9.8689252387300055</v>
      </c>
      <c r="BP113" s="158">
        <v>8.0439209999999992</v>
      </c>
      <c r="BQ113" s="158">
        <v>0.56211199999999995</v>
      </c>
      <c r="BR113" s="158">
        <v>0</v>
      </c>
      <c r="BS113" s="158">
        <v>0</v>
      </c>
      <c r="BT113" s="158">
        <v>0</v>
      </c>
      <c r="BU113" s="158">
        <v>0</v>
      </c>
      <c r="BV113" s="158">
        <v>0</v>
      </c>
      <c r="BW113" s="158">
        <v>0</v>
      </c>
      <c r="BX113" s="158">
        <v>0</v>
      </c>
      <c r="BY113" s="158">
        <v>0</v>
      </c>
      <c r="BZ113" s="158">
        <v>0</v>
      </c>
      <c r="CA113" s="158">
        <v>0</v>
      </c>
      <c r="CB113" s="158">
        <v>0</v>
      </c>
      <c r="CC113" s="158">
        <v>0</v>
      </c>
      <c r="CD113" s="158">
        <v>0</v>
      </c>
      <c r="CE113" s="158">
        <v>0</v>
      </c>
      <c r="CF113" s="158">
        <v>0</v>
      </c>
      <c r="CG113" s="159">
        <v>0</v>
      </c>
    </row>
    <row r="114" spans="1:85" x14ac:dyDescent="0.35">
      <c r="A114" s="156"/>
      <c r="B114" s="64" t="s">
        <v>35</v>
      </c>
      <c r="C114" s="237"/>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f t="shared" ref="AH114:BM114" si="24">SUM(AH115,AH122)</f>
        <v>7589</v>
      </c>
      <c r="AI114" s="158">
        <f t="shared" si="24"/>
        <v>8852</v>
      </c>
      <c r="AJ114" s="158">
        <f t="shared" si="24"/>
        <v>10564</v>
      </c>
      <c r="AK114" s="158">
        <f t="shared" si="24"/>
        <v>12165</v>
      </c>
      <c r="AL114" s="158">
        <f t="shared" si="24"/>
        <v>13589</v>
      </c>
      <c r="AM114" s="158">
        <f t="shared" si="24"/>
        <v>14654</v>
      </c>
      <c r="AN114" s="158">
        <f t="shared" si="24"/>
        <v>15307</v>
      </c>
      <c r="AO114" s="158">
        <f t="shared" si="24"/>
        <v>16625</v>
      </c>
      <c r="AP114" s="158">
        <f t="shared" si="24"/>
        <v>17816.453000000001</v>
      </c>
      <c r="AQ114" s="158">
        <f t="shared" si="24"/>
        <v>18685.544999999998</v>
      </c>
      <c r="AR114" s="158">
        <f t="shared" si="24"/>
        <v>19273.72</v>
      </c>
      <c r="AS114" s="158">
        <f t="shared" si="24"/>
        <v>20731.936000000002</v>
      </c>
      <c r="AT114" s="158">
        <f t="shared" si="24"/>
        <v>22734.863000000001</v>
      </c>
      <c r="AU114" s="158">
        <f t="shared" si="24"/>
        <v>25578.864000000001</v>
      </c>
      <c r="AV114" s="158">
        <f t="shared" si="24"/>
        <v>26741.489000000001</v>
      </c>
      <c r="AW114" s="158">
        <f t="shared" si="24"/>
        <v>28219.280000000002</v>
      </c>
      <c r="AX114" s="158">
        <f t="shared" si="24"/>
        <v>28779.506000000001</v>
      </c>
      <c r="AY114" s="158">
        <f t="shared" si="24"/>
        <v>29998.344000000005</v>
      </c>
      <c r="AZ114" s="158">
        <f t="shared" si="24"/>
        <v>32024.285999999996</v>
      </c>
      <c r="BA114" s="158">
        <f t="shared" si="24"/>
        <v>33586</v>
      </c>
      <c r="BB114" s="158">
        <f t="shared" si="24"/>
        <v>35603.290999999997</v>
      </c>
      <c r="BC114" s="158">
        <f t="shared" si="24"/>
        <v>37802.438000000002</v>
      </c>
      <c r="BD114" s="158">
        <f t="shared" si="24"/>
        <v>38745.199999999997</v>
      </c>
      <c r="BE114" s="158">
        <f t="shared" si="24"/>
        <v>41921.603135450008</v>
      </c>
      <c r="BF114" s="158">
        <f t="shared" si="24"/>
        <v>44367.258565528275</v>
      </c>
      <c r="BG114" s="158">
        <f t="shared" si="24"/>
        <v>46506.352382756908</v>
      </c>
      <c r="BH114" s="158">
        <f t="shared" si="24"/>
        <v>48801.804999999993</v>
      </c>
      <c r="BI114" s="158">
        <f t="shared" si="24"/>
        <v>51422.462685710001</v>
      </c>
      <c r="BJ114" s="158">
        <f t="shared" si="24"/>
        <v>53663.45674691999</v>
      </c>
      <c r="BK114" s="158">
        <f t="shared" si="24"/>
        <v>57593.742352232308</v>
      </c>
      <c r="BL114" s="158">
        <f t="shared" si="24"/>
        <v>61584.34965923</v>
      </c>
      <c r="BM114" s="158">
        <f t="shared" si="24"/>
        <v>66895.841990320012</v>
      </c>
      <c r="BN114" s="158">
        <f t="shared" ref="BN114:CG114" si="25">SUM(BN115,BN122)</f>
        <v>69835.141333070002</v>
      </c>
      <c r="BO114" s="158">
        <f t="shared" si="25"/>
        <v>74150.519898250001</v>
      </c>
      <c r="BP114" s="158">
        <f t="shared" si="25"/>
        <v>79809.006438810029</v>
      </c>
      <c r="BQ114" s="158">
        <f t="shared" si="25"/>
        <v>83110.340476999991</v>
      </c>
      <c r="BR114" s="158">
        <f t="shared" si="25"/>
        <v>86515.830874880034</v>
      </c>
      <c r="BS114" s="158">
        <f t="shared" si="25"/>
        <v>89367.86147389999</v>
      </c>
      <c r="BT114" s="158">
        <f t="shared" si="25"/>
        <v>91580.290263549934</v>
      </c>
      <c r="BU114" s="158">
        <f t="shared" si="25"/>
        <v>93800.446975290019</v>
      </c>
      <c r="BV114" s="158">
        <f t="shared" si="25"/>
        <v>96743.369584550004</v>
      </c>
      <c r="BW114" s="158">
        <f t="shared" si="25"/>
        <v>98797.419028959979</v>
      </c>
      <c r="BX114" s="158">
        <f t="shared" si="25"/>
        <v>102014.73681099963</v>
      </c>
      <c r="BY114" s="158">
        <f t="shared" si="25"/>
        <v>104196.41209817633</v>
      </c>
      <c r="BZ114" s="158">
        <f t="shared" si="25"/>
        <v>110533.35645264</v>
      </c>
      <c r="CA114" s="158">
        <f t="shared" si="25"/>
        <v>124106.07907995995</v>
      </c>
      <c r="CB114" s="158">
        <f t="shared" si="25"/>
        <v>137541.80677625738</v>
      </c>
      <c r="CC114" s="158">
        <f t="shared" si="25"/>
        <v>146611.07910670506</v>
      </c>
      <c r="CD114" s="158">
        <f t="shared" si="25"/>
        <v>153777.02628274853</v>
      </c>
      <c r="CE114" s="158">
        <f t="shared" si="25"/>
        <v>156644.86814962036</v>
      </c>
      <c r="CF114" s="158">
        <f t="shared" si="25"/>
        <v>161504.82159186254</v>
      </c>
      <c r="CG114" s="159">
        <f t="shared" si="25"/>
        <v>169444.21280630041</v>
      </c>
    </row>
    <row r="115" spans="1:85" x14ac:dyDescent="0.35">
      <c r="A115" s="156"/>
      <c r="B115" s="62" t="s">
        <v>360</v>
      </c>
      <c r="C115" s="237" t="s">
        <v>357</v>
      </c>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f t="shared" ref="AH115:BM115" si="26">SUM(AH116:AH121)</f>
        <v>7552</v>
      </c>
      <c r="AI115" s="158">
        <f t="shared" si="26"/>
        <v>8816</v>
      </c>
      <c r="AJ115" s="158">
        <f t="shared" si="26"/>
        <v>10526</v>
      </c>
      <c r="AK115" s="158">
        <f t="shared" si="26"/>
        <v>12126</v>
      </c>
      <c r="AL115" s="158">
        <f t="shared" si="26"/>
        <v>13549</v>
      </c>
      <c r="AM115" s="158">
        <f t="shared" si="26"/>
        <v>14613</v>
      </c>
      <c r="AN115" s="158">
        <f t="shared" si="26"/>
        <v>15268</v>
      </c>
      <c r="AO115" s="158">
        <f t="shared" si="26"/>
        <v>16584</v>
      </c>
      <c r="AP115" s="158">
        <f t="shared" si="26"/>
        <v>17779.453000000001</v>
      </c>
      <c r="AQ115" s="158">
        <f t="shared" si="26"/>
        <v>18648.391</v>
      </c>
      <c r="AR115" s="158">
        <f t="shared" si="26"/>
        <v>19237.593000000001</v>
      </c>
      <c r="AS115" s="158">
        <f t="shared" si="26"/>
        <v>20697.363000000001</v>
      </c>
      <c r="AT115" s="158">
        <f t="shared" si="26"/>
        <v>22699.034</v>
      </c>
      <c r="AU115" s="158">
        <f t="shared" si="26"/>
        <v>25543.024000000001</v>
      </c>
      <c r="AV115" s="158">
        <f t="shared" si="26"/>
        <v>26705.927</v>
      </c>
      <c r="AW115" s="158">
        <f t="shared" si="26"/>
        <v>28183.114000000001</v>
      </c>
      <c r="AX115" s="158">
        <f t="shared" si="26"/>
        <v>28744.81</v>
      </c>
      <c r="AY115" s="158">
        <f t="shared" si="26"/>
        <v>29962.569000000003</v>
      </c>
      <c r="AZ115" s="158">
        <f t="shared" si="26"/>
        <v>31994.560999999998</v>
      </c>
      <c r="BA115" s="158">
        <f t="shared" si="26"/>
        <v>33556.756999999998</v>
      </c>
      <c r="BB115" s="158">
        <f t="shared" si="26"/>
        <v>35574.510999999999</v>
      </c>
      <c r="BC115" s="158">
        <f t="shared" si="26"/>
        <v>37774.760999999999</v>
      </c>
      <c r="BD115" s="158">
        <f t="shared" si="26"/>
        <v>38717.656999999999</v>
      </c>
      <c r="BE115" s="158">
        <f t="shared" si="26"/>
        <v>41893.001853800008</v>
      </c>
      <c r="BF115" s="158">
        <f t="shared" si="26"/>
        <v>44338.400971748277</v>
      </c>
      <c r="BG115" s="158">
        <f t="shared" si="26"/>
        <v>46476.654559836905</v>
      </c>
      <c r="BH115" s="158">
        <f t="shared" si="26"/>
        <v>48771.517999999996</v>
      </c>
      <c r="BI115" s="158">
        <f t="shared" si="26"/>
        <v>51391.939927300002</v>
      </c>
      <c r="BJ115" s="158">
        <f t="shared" si="26"/>
        <v>53629.367547699992</v>
      </c>
      <c r="BK115" s="158">
        <f t="shared" si="26"/>
        <v>57554.148143162311</v>
      </c>
      <c r="BL115" s="158">
        <f t="shared" si="26"/>
        <v>61539.334872430001</v>
      </c>
      <c r="BM115" s="158">
        <f t="shared" si="26"/>
        <v>66848.160442100008</v>
      </c>
      <c r="BN115" s="158">
        <f t="shared" ref="BN115:CG115" si="27">SUM(BN116:BN121)</f>
        <v>69777.042747119995</v>
      </c>
      <c r="BO115" s="158">
        <f t="shared" si="27"/>
        <v>74087.953530660001</v>
      </c>
      <c r="BP115" s="158">
        <f t="shared" si="27"/>
        <v>79733.982094140025</v>
      </c>
      <c r="BQ115" s="158">
        <f t="shared" si="27"/>
        <v>83014.68745279999</v>
      </c>
      <c r="BR115" s="158">
        <f t="shared" si="27"/>
        <v>86427.717724600036</v>
      </c>
      <c r="BS115" s="158">
        <f t="shared" si="27"/>
        <v>89274.966169329986</v>
      </c>
      <c r="BT115" s="158">
        <f t="shared" si="27"/>
        <v>91481.012978129933</v>
      </c>
      <c r="BU115" s="158">
        <f t="shared" si="27"/>
        <v>93695.825169830016</v>
      </c>
      <c r="BV115" s="158">
        <f t="shared" si="27"/>
        <v>96630.245524619997</v>
      </c>
      <c r="BW115" s="158">
        <f t="shared" si="27"/>
        <v>98678.755617919975</v>
      </c>
      <c r="BX115" s="158">
        <f t="shared" si="27"/>
        <v>101744.14287777191</v>
      </c>
      <c r="BY115" s="158">
        <f t="shared" si="27"/>
        <v>104056.98251367258</v>
      </c>
      <c r="BZ115" s="158">
        <f t="shared" si="27"/>
        <v>110355.45929786999</v>
      </c>
      <c r="CA115" s="158">
        <f t="shared" si="27"/>
        <v>123883.84170832994</v>
      </c>
      <c r="CB115" s="158">
        <f t="shared" si="27"/>
        <v>137332.95323448748</v>
      </c>
      <c r="CC115" s="158">
        <f t="shared" si="27"/>
        <v>146397.41723128292</v>
      </c>
      <c r="CD115" s="158">
        <f t="shared" si="27"/>
        <v>153552.19263018572</v>
      </c>
      <c r="CE115" s="158">
        <f t="shared" si="27"/>
        <v>156411.89002950507</v>
      </c>
      <c r="CF115" s="158">
        <f t="shared" si="27"/>
        <v>161262.6463610901</v>
      </c>
      <c r="CG115" s="159">
        <f t="shared" si="27"/>
        <v>169189.98464774719</v>
      </c>
    </row>
    <row r="116" spans="1:85" x14ac:dyDescent="0.35">
      <c r="A116" s="156"/>
      <c r="B116" s="201" t="s">
        <v>469</v>
      </c>
      <c r="C116" s="237"/>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v>7552</v>
      </c>
      <c r="AI116" s="158">
        <v>8815</v>
      </c>
      <c r="AJ116" s="158">
        <v>10518</v>
      </c>
      <c r="AK116" s="158">
        <v>12107</v>
      </c>
      <c r="AL116" s="158">
        <v>13509</v>
      </c>
      <c r="AM116" s="158">
        <v>14553</v>
      </c>
      <c r="AN116" s="158">
        <v>15181</v>
      </c>
      <c r="AO116" s="158">
        <v>16443</v>
      </c>
      <c r="AP116" s="158">
        <v>17560.36</v>
      </c>
      <c r="AQ116" s="158">
        <v>18355.971000000001</v>
      </c>
      <c r="AR116" s="158">
        <v>18857.098000000002</v>
      </c>
      <c r="AS116" s="158">
        <v>20171.257000000001</v>
      </c>
      <c r="AT116" s="158">
        <v>21972.580999999998</v>
      </c>
      <c r="AU116" s="158">
        <v>24450.99</v>
      </c>
      <c r="AV116" s="158">
        <v>25364.328000000001</v>
      </c>
      <c r="AW116" s="158">
        <v>26546.062000000002</v>
      </c>
      <c r="AX116" s="158">
        <v>26859.15</v>
      </c>
      <c r="AY116" s="158">
        <v>27740.434000000001</v>
      </c>
      <c r="AZ116" s="158">
        <v>29238.920999999998</v>
      </c>
      <c r="BA116" s="158">
        <v>30391.121999999999</v>
      </c>
      <c r="BB116" s="158">
        <v>31914.134999999998</v>
      </c>
      <c r="BC116" s="158">
        <v>33377.665495317</v>
      </c>
      <c r="BD116" s="158">
        <v>32886.690685359994</v>
      </c>
      <c r="BE116" s="158">
        <v>35420.719669182879</v>
      </c>
      <c r="BF116" s="158">
        <v>37284.042076120684</v>
      </c>
      <c r="BG116" s="158">
        <v>38505.283116754588</v>
      </c>
      <c r="BH116" s="158">
        <v>40026.295326250001</v>
      </c>
      <c r="BI116" s="158">
        <v>41780.351999849998</v>
      </c>
      <c r="BJ116" s="158">
        <v>43129.110323089997</v>
      </c>
      <c r="BK116" s="158">
        <v>45774.817325406155</v>
      </c>
      <c r="BL116" s="158">
        <v>48323.221362397162</v>
      </c>
      <c r="BM116" s="158">
        <v>51848.801061122263</v>
      </c>
      <c r="BN116" s="158">
        <v>54097.476088878946</v>
      </c>
      <c r="BO116" s="158">
        <v>57360.707342025926</v>
      </c>
      <c r="BP116" s="158">
        <v>61155.804856264447</v>
      </c>
      <c r="BQ116" s="158">
        <v>63491.474743577586</v>
      </c>
      <c r="BR116" s="158">
        <v>65864.526208284093</v>
      </c>
      <c r="BS116" s="158">
        <v>68092.517947238579</v>
      </c>
      <c r="BT116" s="158">
        <v>68936.397712484904</v>
      </c>
      <c r="BU116" s="158">
        <v>68234.40159905277</v>
      </c>
      <c r="BV116" s="158">
        <v>67573.790798066111</v>
      </c>
      <c r="BW116" s="158">
        <v>66792.952444676455</v>
      </c>
      <c r="BX116" s="158">
        <v>66630.400486967497</v>
      </c>
      <c r="BY116" s="158">
        <v>64372.53915473762</v>
      </c>
      <c r="BZ116" s="158">
        <v>63593.365948586688</v>
      </c>
      <c r="CA116" s="158">
        <v>65817.815426283865</v>
      </c>
      <c r="CB116" s="158">
        <v>67773.380847138978</v>
      </c>
      <c r="CC116" s="158">
        <v>67323.208093845999</v>
      </c>
      <c r="CD116" s="158">
        <v>66508.615181016459</v>
      </c>
      <c r="CE116" s="158">
        <v>64311.33314387971</v>
      </c>
      <c r="CF116" s="158">
        <v>61723.74804952964</v>
      </c>
      <c r="CG116" s="159">
        <v>59272.830519897776</v>
      </c>
    </row>
    <row r="117" spans="1:85" x14ac:dyDescent="0.35">
      <c r="A117" s="156"/>
      <c r="B117" s="201" t="s">
        <v>490</v>
      </c>
      <c r="C117" s="237"/>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v>0</v>
      </c>
      <c r="AI117" s="158">
        <v>1</v>
      </c>
      <c r="AJ117" s="158">
        <v>8</v>
      </c>
      <c r="AK117" s="158">
        <v>19</v>
      </c>
      <c r="AL117" s="158">
        <v>40</v>
      </c>
      <c r="AM117" s="158">
        <v>60</v>
      </c>
      <c r="AN117" s="158">
        <v>87</v>
      </c>
      <c r="AO117" s="158">
        <v>141</v>
      </c>
      <c r="AP117" s="158">
        <v>219.09299999999999</v>
      </c>
      <c r="AQ117" s="158">
        <v>292.42</v>
      </c>
      <c r="AR117" s="158">
        <v>380.495</v>
      </c>
      <c r="AS117" s="158">
        <v>526.10599999999999</v>
      </c>
      <c r="AT117" s="158">
        <v>726.45299999999997</v>
      </c>
      <c r="AU117" s="158">
        <v>1092.0340000000001</v>
      </c>
      <c r="AV117" s="158">
        <v>1341.5989999999999</v>
      </c>
      <c r="AW117" s="158">
        <v>1637.0519999999999</v>
      </c>
      <c r="AX117" s="158">
        <v>1885.66</v>
      </c>
      <c r="AY117" s="158">
        <v>2222.1350000000002</v>
      </c>
      <c r="AZ117" s="158">
        <v>2755.64</v>
      </c>
      <c r="BA117" s="158">
        <v>3165.6350000000002</v>
      </c>
      <c r="BB117" s="158">
        <v>3660.3760000000002</v>
      </c>
      <c r="BC117" s="158">
        <v>4397.0955046829995</v>
      </c>
      <c r="BD117" s="158">
        <v>4731.2979999999998</v>
      </c>
      <c r="BE117" s="158">
        <v>5327.7833360571276</v>
      </c>
      <c r="BF117" s="158">
        <v>5868.9417107775953</v>
      </c>
      <c r="BG117" s="158">
        <v>6648.4214836423171</v>
      </c>
      <c r="BH117" s="158">
        <v>7362.7420000000002</v>
      </c>
      <c r="BI117" s="158">
        <v>8161.3418322999996</v>
      </c>
      <c r="BJ117" s="158">
        <v>8951.9807621599994</v>
      </c>
      <c r="BK117" s="158">
        <v>10025.547447100002</v>
      </c>
      <c r="BL117" s="158">
        <v>11171.999606900003</v>
      </c>
      <c r="BM117" s="158">
        <v>12696.219372410003</v>
      </c>
      <c r="BN117" s="158">
        <v>13074.350907085996</v>
      </c>
      <c r="BO117" s="158">
        <v>14166.501676169999</v>
      </c>
      <c r="BP117" s="158">
        <v>15766.881886475003</v>
      </c>
      <c r="BQ117" s="158">
        <v>16663.691062059166</v>
      </c>
      <c r="BR117" s="158">
        <v>17633.143730207517</v>
      </c>
      <c r="BS117" s="158">
        <v>18224.782200854486</v>
      </c>
      <c r="BT117" s="158">
        <v>18134.792022653575</v>
      </c>
      <c r="BU117" s="158">
        <v>17984.26812492009</v>
      </c>
      <c r="BV117" s="158">
        <v>18214.194374105791</v>
      </c>
      <c r="BW117" s="158">
        <v>18329.087670616966</v>
      </c>
      <c r="BX117" s="158">
        <v>18223.880372623193</v>
      </c>
      <c r="BY117" s="158">
        <v>17435.665805165798</v>
      </c>
      <c r="BZ117" s="158">
        <v>17601.25644744169</v>
      </c>
      <c r="CA117" s="158">
        <v>19188.507907700176</v>
      </c>
      <c r="CB117" s="158">
        <v>19988.720368193372</v>
      </c>
      <c r="CC117" s="158">
        <v>19677.109768364367</v>
      </c>
      <c r="CD117" s="158">
        <v>19301.499444713383</v>
      </c>
      <c r="CE117" s="158">
        <v>18839.359732591714</v>
      </c>
      <c r="CF117" s="158">
        <v>18203.041456114675</v>
      </c>
      <c r="CG117" s="159">
        <v>17528.178674274743</v>
      </c>
    </row>
    <row r="118" spans="1:85" x14ac:dyDescent="0.35">
      <c r="A118" s="156"/>
      <c r="B118" s="201" t="s">
        <v>491</v>
      </c>
      <c r="C118" s="237"/>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8"/>
      <c r="AP118" s="158"/>
      <c r="AQ118" s="158"/>
      <c r="AR118" s="158"/>
      <c r="AS118" s="158"/>
      <c r="AT118" s="158"/>
      <c r="AU118" s="158"/>
      <c r="AV118" s="158"/>
      <c r="AW118" s="158"/>
      <c r="AX118" s="158"/>
      <c r="AY118" s="158"/>
      <c r="AZ118" s="158"/>
      <c r="BA118" s="158"/>
      <c r="BB118" s="158"/>
      <c r="BC118" s="158"/>
      <c r="BD118" s="158">
        <v>1099.6683146400001</v>
      </c>
      <c r="BE118" s="158">
        <v>1144.4988485600004</v>
      </c>
      <c r="BF118" s="158">
        <v>1185.4171848499998</v>
      </c>
      <c r="BG118" s="158">
        <v>1322.9499594399999</v>
      </c>
      <c r="BH118" s="158">
        <v>1382.4806737499998</v>
      </c>
      <c r="BI118" s="158">
        <v>1450.2460951499997</v>
      </c>
      <c r="BJ118" s="158">
        <v>1507.2713076100001</v>
      </c>
      <c r="BK118" s="158">
        <v>1595.1330525061512</v>
      </c>
      <c r="BL118" s="158">
        <v>1696.1175015328326</v>
      </c>
      <c r="BM118" s="158">
        <v>1803.6566907777408</v>
      </c>
      <c r="BN118" s="158">
        <v>1841.4891045270388</v>
      </c>
      <c r="BO118" s="158">
        <v>1928.517541864087</v>
      </c>
      <c r="BP118" s="158">
        <v>2057.8452180005802</v>
      </c>
      <c r="BQ118" s="158">
        <v>2120.523072903236</v>
      </c>
      <c r="BR118" s="158">
        <v>2184.8482328354826</v>
      </c>
      <c r="BS118" s="158">
        <v>2207.3069311882009</v>
      </c>
      <c r="BT118" s="158">
        <v>2157.4583034014645</v>
      </c>
      <c r="BU118" s="158">
        <v>2097.8760606459073</v>
      </c>
      <c r="BV118" s="158">
        <v>2071.5651535127631</v>
      </c>
      <c r="BW118" s="158">
        <v>2040.0076377184184</v>
      </c>
      <c r="BX118" s="158">
        <v>1988.4140901587923</v>
      </c>
      <c r="BY118" s="158">
        <v>1876.372671047272</v>
      </c>
      <c r="BZ118" s="158">
        <v>1853.3154375659567</v>
      </c>
      <c r="CA118" s="158">
        <v>1903.3353699173433</v>
      </c>
      <c r="CB118" s="158">
        <v>1915.0095951015371</v>
      </c>
      <c r="CC118" s="158">
        <v>1861.9926721640595</v>
      </c>
      <c r="CD118" s="158">
        <v>1802.9595289055771</v>
      </c>
      <c r="CE118" s="158">
        <v>1739.9611096195244</v>
      </c>
      <c r="CF118" s="158">
        <v>1662.0644253007724</v>
      </c>
      <c r="CG118" s="159">
        <v>1581.1270258008083</v>
      </c>
    </row>
    <row r="119" spans="1:85" x14ac:dyDescent="0.35">
      <c r="A119" s="156"/>
      <c r="B119" s="201" t="s">
        <v>492</v>
      </c>
      <c r="C119" s="237"/>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v>0</v>
      </c>
      <c r="AI119" s="158">
        <v>0</v>
      </c>
      <c r="AJ119" s="158">
        <v>0</v>
      </c>
      <c r="AK119" s="158">
        <v>0</v>
      </c>
      <c r="AL119" s="158">
        <v>0</v>
      </c>
      <c r="AM119" s="158">
        <v>0</v>
      </c>
      <c r="AN119" s="158">
        <v>0</v>
      </c>
      <c r="AO119" s="158">
        <v>0</v>
      </c>
      <c r="AP119" s="158">
        <v>0</v>
      </c>
      <c r="AQ119" s="158">
        <v>0</v>
      </c>
      <c r="AR119" s="158">
        <v>0</v>
      </c>
      <c r="AS119" s="158">
        <v>0</v>
      </c>
      <c r="AT119" s="158">
        <v>0</v>
      </c>
      <c r="AU119" s="158">
        <v>0</v>
      </c>
      <c r="AV119" s="158">
        <v>0</v>
      </c>
      <c r="AW119" s="158">
        <v>0</v>
      </c>
      <c r="AX119" s="158">
        <v>0</v>
      </c>
      <c r="AY119" s="158">
        <v>0</v>
      </c>
      <c r="AZ119" s="158">
        <v>0</v>
      </c>
      <c r="BA119" s="158">
        <v>0</v>
      </c>
      <c r="BB119" s="158">
        <v>0</v>
      </c>
      <c r="BC119" s="158">
        <v>0</v>
      </c>
      <c r="BD119" s="158">
        <v>0</v>
      </c>
      <c r="BE119" s="158">
        <v>0</v>
      </c>
      <c r="BF119" s="158">
        <v>0</v>
      </c>
      <c r="BG119" s="158">
        <v>0</v>
      </c>
      <c r="BH119" s="158">
        <v>0</v>
      </c>
      <c r="BI119" s="158">
        <v>0</v>
      </c>
      <c r="BJ119" s="158">
        <v>41.005154839999996</v>
      </c>
      <c r="BK119" s="158">
        <v>158.65031815</v>
      </c>
      <c r="BL119" s="158">
        <v>347.99640159999996</v>
      </c>
      <c r="BM119" s="158">
        <v>499.48331779</v>
      </c>
      <c r="BN119" s="158">
        <v>763.72664662801776</v>
      </c>
      <c r="BO119" s="158">
        <v>632.22697060000007</v>
      </c>
      <c r="BP119" s="158">
        <v>753.45013339999991</v>
      </c>
      <c r="BQ119" s="158">
        <v>738.99857426000017</v>
      </c>
      <c r="BR119" s="158">
        <v>745.19955327293599</v>
      </c>
      <c r="BS119" s="158">
        <v>750.35909004872349</v>
      </c>
      <c r="BT119" s="158">
        <v>843.26833552000005</v>
      </c>
      <c r="BU119" s="158">
        <v>773.7962701000821</v>
      </c>
      <c r="BV119" s="158">
        <v>755.74334992456068</v>
      </c>
      <c r="BW119" s="158">
        <v>651.21978726854229</v>
      </c>
      <c r="BX119" s="158">
        <v>522.30759835282458</v>
      </c>
      <c r="BY119" s="158">
        <v>329.66024383962531</v>
      </c>
      <c r="BZ119" s="158">
        <v>422.52025296643637</v>
      </c>
      <c r="CA119" s="158">
        <v>389.52929332985229</v>
      </c>
      <c r="CB119" s="158">
        <v>417.80750326422702</v>
      </c>
      <c r="CC119" s="158">
        <v>407.44983792068058</v>
      </c>
      <c r="CD119" s="158">
        <v>295.31136625419509</v>
      </c>
      <c r="CE119" s="158">
        <v>188.32097237844275</v>
      </c>
      <c r="CF119" s="158">
        <v>126.30353141135888</v>
      </c>
      <c r="CG119" s="159">
        <v>77.648787080483316</v>
      </c>
    </row>
    <row r="120" spans="1:85" x14ac:dyDescent="0.35">
      <c r="A120" s="156"/>
      <c r="B120" s="201" t="s">
        <v>493</v>
      </c>
      <c r="C120" s="237"/>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158"/>
      <c r="AP120" s="158"/>
      <c r="AQ120" s="158"/>
      <c r="AR120" s="158"/>
      <c r="AS120" s="158"/>
      <c r="AT120" s="158"/>
      <c r="AU120" s="158"/>
      <c r="AV120" s="158"/>
      <c r="AW120" s="158"/>
      <c r="AX120" s="158"/>
      <c r="AY120" s="158"/>
      <c r="AZ120" s="158"/>
      <c r="BA120" s="158"/>
      <c r="BB120" s="158"/>
      <c r="BC120" s="158"/>
      <c r="BD120" s="158"/>
      <c r="BE120" s="158"/>
      <c r="BF120" s="158"/>
      <c r="BG120" s="158"/>
      <c r="BH120" s="158"/>
      <c r="BI120" s="158"/>
      <c r="BJ120" s="158"/>
      <c r="BK120" s="158"/>
      <c r="BL120" s="158"/>
      <c r="BM120" s="158"/>
      <c r="BN120" s="158"/>
      <c r="BO120" s="158"/>
      <c r="BP120" s="158"/>
      <c r="BQ120" s="158"/>
      <c r="BR120" s="158"/>
      <c r="BS120" s="158"/>
      <c r="BT120" s="158">
        <v>1346.5040417899927</v>
      </c>
      <c r="BU120" s="158">
        <v>4411.5230526242794</v>
      </c>
      <c r="BV120" s="158">
        <v>7688.5788062906558</v>
      </c>
      <c r="BW120" s="158">
        <v>10447.128793449607</v>
      </c>
      <c r="BX120" s="158">
        <v>13869.9174031196</v>
      </c>
      <c r="BY120" s="158">
        <v>19408.24378017227</v>
      </c>
      <c r="BZ120" s="158">
        <v>26099.609042329223</v>
      </c>
      <c r="CA120" s="158">
        <v>35587.009646258382</v>
      </c>
      <c r="CB120" s="158">
        <v>46033.2078957903</v>
      </c>
      <c r="CC120" s="158">
        <v>55770.518987110452</v>
      </c>
      <c r="CD120" s="158">
        <v>64170.777865917968</v>
      </c>
      <c r="CE120" s="158">
        <v>69784.42869048455</v>
      </c>
      <c r="CF120" s="158">
        <v>77913.77581528321</v>
      </c>
      <c r="CG120" s="159">
        <v>88998.212798092281</v>
      </c>
    </row>
    <row r="121" spans="1:85" x14ac:dyDescent="0.35">
      <c r="A121" s="156"/>
      <c r="B121" s="201" t="s">
        <v>494</v>
      </c>
      <c r="C121" s="237"/>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158"/>
      <c r="AO121" s="158"/>
      <c r="AP121" s="158"/>
      <c r="AQ121" s="158"/>
      <c r="AR121" s="158"/>
      <c r="AS121" s="158"/>
      <c r="AT121" s="158"/>
      <c r="AU121" s="158"/>
      <c r="AV121" s="158"/>
      <c r="AW121" s="158"/>
      <c r="AX121" s="158"/>
      <c r="AY121" s="158"/>
      <c r="AZ121" s="158"/>
      <c r="BA121" s="158"/>
      <c r="BB121" s="158"/>
      <c r="BC121" s="158"/>
      <c r="BD121" s="158"/>
      <c r="BE121" s="158"/>
      <c r="BF121" s="158"/>
      <c r="BG121" s="158"/>
      <c r="BH121" s="158"/>
      <c r="BI121" s="158"/>
      <c r="BJ121" s="158"/>
      <c r="BK121" s="158"/>
      <c r="BL121" s="158"/>
      <c r="BM121" s="158"/>
      <c r="BN121" s="158"/>
      <c r="BO121" s="158"/>
      <c r="BP121" s="158"/>
      <c r="BQ121" s="158"/>
      <c r="BR121" s="158"/>
      <c r="BS121" s="158"/>
      <c r="BT121" s="158">
        <v>62.592562279999946</v>
      </c>
      <c r="BU121" s="158">
        <v>193.96006248688587</v>
      </c>
      <c r="BV121" s="158">
        <v>326.3730427201121</v>
      </c>
      <c r="BW121" s="158">
        <v>418.35928419000038</v>
      </c>
      <c r="BX121" s="158">
        <v>509.22292654999933</v>
      </c>
      <c r="BY121" s="158">
        <v>634.50085871000056</v>
      </c>
      <c r="BZ121" s="158">
        <v>785.39216897999972</v>
      </c>
      <c r="CA121" s="158">
        <v>997.64406484033759</v>
      </c>
      <c r="CB121" s="158">
        <v>1204.8270249990396</v>
      </c>
      <c r="CC121" s="158">
        <v>1357.1378718773428</v>
      </c>
      <c r="CD121" s="158">
        <v>1473.0292433781487</v>
      </c>
      <c r="CE121" s="158">
        <v>1548.4863805511375</v>
      </c>
      <c r="CF121" s="158">
        <v>1633.7130834504326</v>
      </c>
      <c r="CG121" s="159">
        <v>1731.9868426010964</v>
      </c>
    </row>
    <row r="122" spans="1:85" x14ac:dyDescent="0.35">
      <c r="A122" s="156"/>
      <c r="B122" s="62" t="s">
        <v>495</v>
      </c>
      <c r="C122" s="237" t="s">
        <v>354</v>
      </c>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v>37</v>
      </c>
      <c r="AI122" s="158">
        <v>36</v>
      </c>
      <c r="AJ122" s="158">
        <v>38</v>
      </c>
      <c r="AK122" s="158">
        <v>39</v>
      </c>
      <c r="AL122" s="158">
        <v>40</v>
      </c>
      <c r="AM122" s="158">
        <v>41</v>
      </c>
      <c r="AN122" s="158">
        <v>39</v>
      </c>
      <c r="AO122" s="158">
        <v>41</v>
      </c>
      <c r="AP122" s="158">
        <v>37</v>
      </c>
      <c r="AQ122" s="158">
        <v>37.154000000000003</v>
      </c>
      <c r="AR122" s="158">
        <v>36.127000000000002</v>
      </c>
      <c r="AS122" s="158">
        <v>34.573</v>
      </c>
      <c r="AT122" s="158">
        <v>35.829000000000001</v>
      </c>
      <c r="AU122" s="158">
        <v>35.840000000000003</v>
      </c>
      <c r="AV122" s="158">
        <v>35.561999999999998</v>
      </c>
      <c r="AW122" s="158">
        <v>36.165999999999997</v>
      </c>
      <c r="AX122" s="158">
        <v>34.695999999999998</v>
      </c>
      <c r="AY122" s="158">
        <v>35.774999999999999</v>
      </c>
      <c r="AZ122" s="158">
        <v>29.725000000000001</v>
      </c>
      <c r="BA122" s="158">
        <v>29.242999999999999</v>
      </c>
      <c r="BB122" s="158">
        <v>28.78</v>
      </c>
      <c r="BC122" s="158">
        <v>27.677</v>
      </c>
      <c r="BD122" s="158">
        <v>27.542999999999999</v>
      </c>
      <c r="BE122" s="158">
        <v>28.601281650000001</v>
      </c>
      <c r="BF122" s="158">
        <v>28.857593779999998</v>
      </c>
      <c r="BG122" s="158">
        <v>29.69782292</v>
      </c>
      <c r="BH122" s="158">
        <v>30.286999999999999</v>
      </c>
      <c r="BI122" s="158">
        <v>30.522758409999998</v>
      </c>
      <c r="BJ122" s="158">
        <v>34.089199220000005</v>
      </c>
      <c r="BK122" s="158">
        <v>39.594209070000005</v>
      </c>
      <c r="BL122" s="158">
        <v>45.014786799999996</v>
      </c>
      <c r="BM122" s="158">
        <v>47.681548220000018</v>
      </c>
      <c r="BN122" s="158">
        <v>58.09858595</v>
      </c>
      <c r="BO122" s="158">
        <v>62.566367589999992</v>
      </c>
      <c r="BP122" s="158">
        <v>75.024344669999962</v>
      </c>
      <c r="BQ122" s="158">
        <v>95.653024200000061</v>
      </c>
      <c r="BR122" s="158">
        <v>88.113150280000013</v>
      </c>
      <c r="BS122" s="158">
        <v>92.895304570000008</v>
      </c>
      <c r="BT122" s="158">
        <v>99.277285419999984</v>
      </c>
      <c r="BU122" s="158">
        <v>104.62180545999999</v>
      </c>
      <c r="BV122" s="158">
        <v>113.12405992999996</v>
      </c>
      <c r="BW122" s="158">
        <v>118.66341103999997</v>
      </c>
      <c r="BX122" s="158">
        <v>270.59393322771211</v>
      </c>
      <c r="BY122" s="158">
        <v>139.42958450373877</v>
      </c>
      <c r="BZ122" s="158">
        <v>177.89715477000001</v>
      </c>
      <c r="CA122" s="158">
        <v>222.23737162999998</v>
      </c>
      <c r="CB122" s="158">
        <v>208.85354176989065</v>
      </c>
      <c r="CC122" s="158">
        <v>213.66187542214578</v>
      </c>
      <c r="CD122" s="158">
        <v>224.83365256281218</v>
      </c>
      <c r="CE122" s="158">
        <v>232.97812011529601</v>
      </c>
      <c r="CF122" s="158">
        <v>242.17523077244317</v>
      </c>
      <c r="CG122" s="159">
        <v>254.22815855320701</v>
      </c>
    </row>
    <row r="123" spans="1:85" ht="26.25" customHeight="1" x14ac:dyDescent="0.35">
      <c r="A123" s="156"/>
      <c r="B123" s="64" t="s">
        <v>496</v>
      </c>
      <c r="C123" s="237" t="s">
        <v>357</v>
      </c>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c r="AA123" s="158"/>
      <c r="AB123" s="158"/>
      <c r="AC123" s="158"/>
      <c r="AD123" s="158"/>
      <c r="AE123" s="158"/>
      <c r="AF123" s="158"/>
      <c r="AG123" s="158"/>
      <c r="AH123" s="158">
        <v>0</v>
      </c>
      <c r="AI123" s="158">
        <v>0</v>
      </c>
      <c r="AJ123" s="158">
        <v>0</v>
      </c>
      <c r="AK123" s="158">
        <v>0</v>
      </c>
      <c r="AL123" s="158">
        <v>0</v>
      </c>
      <c r="AM123" s="158">
        <v>0</v>
      </c>
      <c r="AN123" s="158">
        <v>0</v>
      </c>
      <c r="AO123" s="158">
        <v>0</v>
      </c>
      <c r="AP123" s="158">
        <v>0</v>
      </c>
      <c r="AQ123" s="158">
        <v>0</v>
      </c>
      <c r="AR123" s="158">
        <v>0</v>
      </c>
      <c r="AS123" s="158">
        <v>0</v>
      </c>
      <c r="AT123" s="158">
        <v>0</v>
      </c>
      <c r="AU123" s="158">
        <v>0</v>
      </c>
      <c r="AV123" s="158">
        <v>0</v>
      </c>
      <c r="AW123" s="158">
        <v>0</v>
      </c>
      <c r="AX123" s="158">
        <v>0</v>
      </c>
      <c r="AY123" s="158">
        <v>0</v>
      </c>
      <c r="AZ123" s="158">
        <v>0</v>
      </c>
      <c r="BA123" s="158">
        <v>0</v>
      </c>
      <c r="BB123" s="158">
        <v>0</v>
      </c>
      <c r="BC123" s="158">
        <v>0</v>
      </c>
      <c r="BD123" s="158">
        <v>0</v>
      </c>
      <c r="BE123" s="158">
        <v>0</v>
      </c>
      <c r="BF123" s="158">
        <v>0</v>
      </c>
      <c r="BG123" s="158">
        <v>0</v>
      </c>
      <c r="BH123" s="158">
        <v>0</v>
      </c>
      <c r="BI123" s="158">
        <v>0</v>
      </c>
      <c r="BJ123" s="158">
        <v>0</v>
      </c>
      <c r="BK123" s="158">
        <v>0</v>
      </c>
      <c r="BL123" s="158">
        <v>9.8403037599999994</v>
      </c>
      <c r="BM123" s="158">
        <v>0.25143872</v>
      </c>
      <c r="BN123" s="158">
        <v>-1.7732257699999998</v>
      </c>
      <c r="BO123" s="158">
        <v>5.1625466999999992</v>
      </c>
      <c r="BP123" s="158">
        <v>2.0412564999999998</v>
      </c>
      <c r="BQ123" s="158">
        <v>2.5456364999999996</v>
      </c>
      <c r="BR123" s="158">
        <v>1.8016614399999999</v>
      </c>
      <c r="BS123" s="158">
        <v>2.7500172299999996</v>
      </c>
      <c r="BT123" s="158">
        <v>1.9444570200000002</v>
      </c>
      <c r="BU123" s="158">
        <v>3.2643377500000001</v>
      </c>
      <c r="BV123" s="158">
        <v>2.8693859899999996</v>
      </c>
      <c r="BW123" s="158">
        <v>3.3017055800000001</v>
      </c>
      <c r="BX123" s="158">
        <v>1.7326126300000002</v>
      </c>
      <c r="BY123" s="158">
        <v>1.26135131</v>
      </c>
      <c r="BZ123" s="158">
        <v>1.2872552300000002</v>
      </c>
      <c r="CA123" s="158">
        <v>1.4116857599999999</v>
      </c>
      <c r="CB123" s="158">
        <v>1.4116857599999999</v>
      </c>
      <c r="CC123" s="158">
        <v>1.4116857599999999</v>
      </c>
      <c r="CD123" s="158">
        <v>1.4116857599999999</v>
      </c>
      <c r="CE123" s="158">
        <v>1.4116857599999999</v>
      </c>
      <c r="CF123" s="158">
        <v>1.4116857599999999</v>
      </c>
      <c r="CG123" s="159">
        <v>1.4116857599999999</v>
      </c>
    </row>
    <row r="124" spans="1:85" x14ac:dyDescent="0.35">
      <c r="A124" s="156"/>
      <c r="B124" s="42" t="s">
        <v>408</v>
      </c>
      <c r="C124" s="237" t="s">
        <v>363</v>
      </c>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158"/>
      <c r="AL124" s="158"/>
      <c r="AM124" s="158"/>
      <c r="AN124" s="158"/>
      <c r="AO124" s="158"/>
      <c r="AP124" s="158"/>
      <c r="AQ124" s="158"/>
      <c r="AR124" s="158"/>
      <c r="AS124" s="158"/>
      <c r="AT124" s="158"/>
      <c r="AU124" s="158"/>
      <c r="AV124" s="158"/>
      <c r="AW124" s="158"/>
      <c r="AX124" s="158"/>
      <c r="AY124" s="158"/>
      <c r="AZ124" s="158"/>
      <c r="BA124" s="158"/>
      <c r="BB124" s="158"/>
      <c r="BC124" s="158"/>
      <c r="BD124" s="158"/>
      <c r="BE124" s="158"/>
      <c r="BF124" s="158"/>
      <c r="BG124" s="158"/>
      <c r="BH124" s="158"/>
      <c r="BI124" s="158"/>
      <c r="BJ124" s="158"/>
      <c r="BK124" s="158"/>
      <c r="BL124" s="158"/>
      <c r="BM124" s="158"/>
      <c r="BN124" s="158"/>
      <c r="BO124" s="158"/>
      <c r="BP124" s="158"/>
      <c r="BQ124" s="158"/>
      <c r="BR124" s="158"/>
      <c r="BS124" s="158"/>
      <c r="BT124" s="158"/>
      <c r="BU124" s="158"/>
      <c r="BV124" s="158">
        <v>6.3246354783961998</v>
      </c>
      <c r="BW124" s="158">
        <v>7.2606378499366624</v>
      </c>
      <c r="BX124" s="158">
        <v>0.44307884388463659</v>
      </c>
      <c r="BY124" s="158">
        <v>3.9796580174514227</v>
      </c>
      <c r="BZ124" s="158">
        <v>3.7092462458525279</v>
      </c>
      <c r="CA124" s="158">
        <v>6.7097510567351932</v>
      </c>
      <c r="CB124" s="158">
        <v>9.5261208195137534</v>
      </c>
      <c r="CC124" s="158">
        <v>0.72517188707785052</v>
      </c>
      <c r="CD124" s="158">
        <v>0.95956466920799588</v>
      </c>
      <c r="CE124" s="158">
        <v>1.2251367543095575</v>
      </c>
      <c r="CF124" s="158">
        <v>1.3938375187477727</v>
      </c>
      <c r="CG124" s="159">
        <v>1.5286272524474849</v>
      </c>
    </row>
    <row r="125" spans="1:85" x14ac:dyDescent="0.35">
      <c r="A125" s="156"/>
      <c r="B125" s="64" t="s">
        <v>409</v>
      </c>
      <c r="C125" s="237" t="s">
        <v>363</v>
      </c>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c r="AF125" s="158"/>
      <c r="AG125" s="158"/>
      <c r="AH125" s="158"/>
      <c r="AI125" s="158"/>
      <c r="AJ125" s="158"/>
      <c r="AK125" s="158"/>
      <c r="AL125" s="158"/>
      <c r="AM125" s="158"/>
      <c r="AN125" s="158"/>
      <c r="AO125" s="158"/>
      <c r="AP125" s="158"/>
      <c r="AQ125" s="158">
        <v>0</v>
      </c>
      <c r="AR125" s="158">
        <v>0</v>
      </c>
      <c r="AS125" s="158">
        <v>0</v>
      </c>
      <c r="AT125" s="158">
        <v>0</v>
      </c>
      <c r="AU125" s="158">
        <v>0</v>
      </c>
      <c r="AV125" s="158">
        <v>0</v>
      </c>
      <c r="AW125" s="158">
        <v>0</v>
      </c>
      <c r="AX125" s="158">
        <v>0</v>
      </c>
      <c r="AY125" s="158">
        <v>0</v>
      </c>
      <c r="AZ125" s="158">
        <v>0</v>
      </c>
      <c r="BA125" s="158">
        <v>0</v>
      </c>
      <c r="BB125" s="158">
        <v>0</v>
      </c>
      <c r="BC125" s="158">
        <v>0</v>
      </c>
      <c r="BD125" s="158">
        <v>0</v>
      </c>
      <c r="BE125" s="158">
        <v>0</v>
      </c>
      <c r="BF125" s="158">
        <v>0</v>
      </c>
      <c r="BG125" s="158">
        <v>0</v>
      </c>
      <c r="BH125" s="158">
        <v>0</v>
      </c>
      <c r="BI125" s="158">
        <v>0</v>
      </c>
      <c r="BJ125" s="158">
        <v>0.24022200000000002</v>
      </c>
      <c r="BK125" s="158">
        <v>0</v>
      </c>
      <c r="BL125" s="158">
        <v>0</v>
      </c>
      <c r="BM125" s="158">
        <v>0</v>
      </c>
      <c r="BN125" s="158">
        <v>0</v>
      </c>
      <c r="BO125" s="158">
        <v>0</v>
      </c>
      <c r="BP125" s="158">
        <v>0</v>
      </c>
      <c r="BQ125" s="158">
        <v>0</v>
      </c>
      <c r="BR125" s="158">
        <v>0</v>
      </c>
      <c r="BS125" s="158">
        <v>4.9999999999990052E-3</v>
      </c>
      <c r="BT125" s="158">
        <v>7.5000000000002842E-3</v>
      </c>
      <c r="BU125" s="158">
        <v>3.4999999999989484E-3</v>
      </c>
      <c r="BV125" s="158">
        <v>4.0000000000013358E-3</v>
      </c>
      <c r="BW125" s="158">
        <v>4.2251202216974102E-3</v>
      </c>
      <c r="BX125" s="158">
        <v>2.2144025663095599E-3</v>
      </c>
      <c r="BY125" s="158">
        <v>2.03576787271587E-3</v>
      </c>
      <c r="BZ125" s="158">
        <v>2.23455072272044E-3</v>
      </c>
      <c r="CA125" s="158">
        <v>2.4797528019273101E-3</v>
      </c>
      <c r="CB125" s="158">
        <v>2.5372328998742302E-3</v>
      </c>
      <c r="CC125" s="158">
        <v>2.7104116440559499E-3</v>
      </c>
      <c r="CD125" s="158">
        <v>2.7218691965566399E-3</v>
      </c>
      <c r="CE125" s="158">
        <v>2.71309542355933E-3</v>
      </c>
      <c r="CF125" s="158">
        <v>2.7513147388677E-3</v>
      </c>
      <c r="CG125" s="159">
        <v>2.7981032838376302E-3</v>
      </c>
    </row>
    <row r="126" spans="1:85" x14ac:dyDescent="0.35">
      <c r="A126" s="156"/>
      <c r="B126" s="42" t="s">
        <v>481</v>
      </c>
      <c r="C126" s="237" t="s">
        <v>354</v>
      </c>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c r="AA126" s="158"/>
      <c r="AB126" s="158"/>
      <c r="AC126" s="158"/>
      <c r="AD126" s="158"/>
      <c r="AE126" s="158"/>
      <c r="AF126" s="158"/>
      <c r="AG126" s="158"/>
      <c r="AH126" s="158">
        <v>243.49200000000002</v>
      </c>
      <c r="AI126" s="158">
        <v>236.82599999999999</v>
      </c>
      <c r="AJ126" s="158">
        <v>274.50800000000004</v>
      </c>
      <c r="AK126" s="158">
        <v>318.23599999999999</v>
      </c>
      <c r="AL126" s="158">
        <v>342.32</v>
      </c>
      <c r="AM126" s="158">
        <v>352.92700000000002</v>
      </c>
      <c r="AN126" s="158">
        <v>386.935</v>
      </c>
      <c r="AO126" s="158">
        <v>433.07299999999998</v>
      </c>
      <c r="AP126" s="158">
        <v>451.89600000000002</v>
      </c>
      <c r="AQ126" s="158">
        <v>469.89100000000002</v>
      </c>
      <c r="AR126" s="158">
        <v>489.99700000000007</v>
      </c>
      <c r="AS126" s="158">
        <v>524.06600000000003</v>
      </c>
      <c r="AT126" s="158">
        <v>680.27271568504</v>
      </c>
      <c r="AU126" s="158">
        <v>806.36</v>
      </c>
      <c r="AV126" s="158">
        <v>957.33251515151505</v>
      </c>
      <c r="AW126" s="158">
        <v>1046.9948837209301</v>
      </c>
      <c r="AX126" s="158">
        <v>926.49211790393008</v>
      </c>
      <c r="AY126" s="158">
        <v>1013.3268611111112</v>
      </c>
      <c r="AZ126" s="158">
        <v>1117.0549372693727</v>
      </c>
      <c r="BA126" s="158">
        <v>1073.4833333333333</v>
      </c>
      <c r="BB126" s="158">
        <v>1048.8014229249011</v>
      </c>
      <c r="BC126" s="158">
        <v>1040.4334023904382</v>
      </c>
      <c r="BD126" s="158">
        <v>1185.7441290322581</v>
      </c>
      <c r="BE126" s="158">
        <v>1051.6344086021506</v>
      </c>
      <c r="BF126" s="158">
        <v>0</v>
      </c>
      <c r="BG126" s="158">
        <v>0</v>
      </c>
      <c r="BH126" s="158">
        <v>0</v>
      </c>
      <c r="BI126" s="158">
        <v>0</v>
      </c>
      <c r="BJ126" s="158">
        <v>0</v>
      </c>
      <c r="BK126" s="158">
        <v>0</v>
      </c>
      <c r="BL126" s="158">
        <v>0</v>
      </c>
      <c r="BM126" s="158">
        <v>0</v>
      </c>
      <c r="BN126" s="158">
        <v>0</v>
      </c>
      <c r="BO126" s="158">
        <v>0</v>
      </c>
      <c r="BP126" s="158">
        <v>0</v>
      </c>
      <c r="BQ126" s="158">
        <v>0</v>
      </c>
      <c r="BR126" s="158">
        <v>0</v>
      </c>
      <c r="BS126" s="158">
        <v>0</v>
      </c>
      <c r="BT126" s="158">
        <v>0</v>
      </c>
      <c r="BU126" s="158">
        <v>0</v>
      </c>
      <c r="BV126" s="158">
        <v>0</v>
      </c>
      <c r="BW126" s="158">
        <v>0</v>
      </c>
      <c r="BX126" s="158">
        <v>0</v>
      </c>
      <c r="BY126" s="158">
        <v>0</v>
      </c>
      <c r="BZ126" s="158">
        <v>0</v>
      </c>
      <c r="CA126" s="158">
        <v>0</v>
      </c>
      <c r="CB126" s="158">
        <v>0</v>
      </c>
      <c r="CC126" s="158">
        <v>0</v>
      </c>
      <c r="CD126" s="158">
        <v>0</v>
      </c>
      <c r="CE126" s="158">
        <v>0</v>
      </c>
      <c r="CF126" s="158">
        <v>0</v>
      </c>
      <c r="CG126" s="159">
        <v>0</v>
      </c>
    </row>
    <row r="127" spans="1:85" x14ac:dyDescent="0.35">
      <c r="A127" s="156"/>
      <c r="B127" s="42" t="s">
        <v>497</v>
      </c>
      <c r="C127" s="237" t="s">
        <v>354</v>
      </c>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58"/>
      <c r="AE127" s="158"/>
      <c r="AF127" s="158"/>
      <c r="AG127" s="158"/>
      <c r="AH127" s="158">
        <v>0</v>
      </c>
      <c r="AI127" s="158">
        <v>0</v>
      </c>
      <c r="AJ127" s="158">
        <v>0</v>
      </c>
      <c r="AK127" s="158">
        <v>0</v>
      </c>
      <c r="AL127" s="158">
        <v>0</v>
      </c>
      <c r="AM127" s="158">
        <v>0</v>
      </c>
      <c r="AN127" s="158">
        <v>0</v>
      </c>
      <c r="AO127" s="158">
        <v>0</v>
      </c>
      <c r="AP127" s="158">
        <v>0</v>
      </c>
      <c r="AQ127" s="158">
        <v>0</v>
      </c>
      <c r="AR127" s="158">
        <v>0</v>
      </c>
      <c r="AS127" s="158">
        <v>0</v>
      </c>
      <c r="AT127" s="158">
        <v>0</v>
      </c>
      <c r="AU127" s="158">
        <v>0</v>
      </c>
      <c r="AV127" s="158">
        <v>0</v>
      </c>
      <c r="AW127" s="158">
        <v>0</v>
      </c>
      <c r="AX127" s="158">
        <v>0</v>
      </c>
      <c r="AY127" s="158">
        <v>0</v>
      </c>
      <c r="AZ127" s="158">
        <v>0</v>
      </c>
      <c r="BA127" s="158">
        <v>190.64</v>
      </c>
      <c r="BB127" s="158">
        <v>194.422</v>
      </c>
      <c r="BC127" s="158">
        <v>759.476</v>
      </c>
      <c r="BD127" s="158">
        <v>1749.268</v>
      </c>
      <c r="BE127" s="158">
        <v>1680.5630000000001</v>
      </c>
      <c r="BF127" s="158">
        <v>1705.4359999999999</v>
      </c>
      <c r="BG127" s="158">
        <v>1915.596</v>
      </c>
      <c r="BH127" s="158">
        <v>1962.34</v>
      </c>
      <c r="BI127" s="158">
        <v>1981.7470000000001</v>
      </c>
      <c r="BJ127" s="158">
        <v>2015.0229999999999</v>
      </c>
      <c r="BK127" s="158">
        <v>2070.2523382699997</v>
      </c>
      <c r="BL127" s="158">
        <v>2700.6948084699998</v>
      </c>
      <c r="BM127" s="158">
        <v>2734.8132516599994</v>
      </c>
      <c r="BN127" s="158">
        <v>2759.4819029400005</v>
      </c>
      <c r="BO127" s="158">
        <v>2149.2390251900001</v>
      </c>
      <c r="BP127" s="158">
        <v>2144.0899999999997</v>
      </c>
      <c r="BQ127" s="158">
        <v>2140.0809990000007</v>
      </c>
      <c r="BR127" s="158">
        <v>2116.9060000000004</v>
      </c>
      <c r="BS127" s="158">
        <v>2073.1628880400003</v>
      </c>
      <c r="BT127" s="158">
        <v>2048.8185346599998</v>
      </c>
      <c r="BU127" s="158">
        <v>2022.5266947100001</v>
      </c>
      <c r="BV127" s="158">
        <v>1995.3827969600002</v>
      </c>
      <c r="BW127" s="158">
        <v>1973.5520848000003</v>
      </c>
      <c r="BX127" s="158">
        <v>1957.6668482600001</v>
      </c>
      <c r="BY127" s="158">
        <v>1974.1487891899997</v>
      </c>
      <c r="BZ127" s="158">
        <v>2035.7222709300024</v>
      </c>
      <c r="CA127" s="158">
        <v>2031.9261706668615</v>
      </c>
      <c r="CB127" s="158">
        <v>336.89217580188495</v>
      </c>
      <c r="CC127" s="158">
        <v>329.86165479283568</v>
      </c>
      <c r="CD127" s="158">
        <v>318.961242125642</v>
      </c>
      <c r="CE127" s="158">
        <v>307.92043523112284</v>
      </c>
      <c r="CF127" s="158">
        <v>306.69879371134994</v>
      </c>
      <c r="CG127" s="159">
        <v>310.90568315450514</v>
      </c>
    </row>
    <row r="128" spans="1:85" ht="24.75" customHeight="1" x14ac:dyDescent="0.35">
      <c r="A128" s="156"/>
      <c r="B128" s="107" t="s">
        <v>498</v>
      </c>
      <c r="C128" s="236"/>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f t="shared" ref="AH128:BM128" si="28">SUM(AH81:AH127)-AH115-AH114-AH98-AH95-AH82</f>
        <v>9342.6067724255154</v>
      </c>
      <c r="AI128" s="124">
        <f t="shared" si="28"/>
        <v>10768.805527320201</v>
      </c>
      <c r="AJ128" s="124">
        <f t="shared" si="28"/>
        <v>12894.152611236492</v>
      </c>
      <c r="AK128" s="124">
        <f t="shared" si="28"/>
        <v>15265.487157245503</v>
      </c>
      <c r="AL128" s="124">
        <f t="shared" si="28"/>
        <v>17144.170934839934</v>
      </c>
      <c r="AM128" s="124">
        <f t="shared" si="28"/>
        <v>18631.119416168603</v>
      </c>
      <c r="AN128" s="124">
        <f t="shared" si="28"/>
        <v>19850.890391995661</v>
      </c>
      <c r="AO128" s="124">
        <f t="shared" si="28"/>
        <v>21783.507700626258</v>
      </c>
      <c r="AP128" s="124">
        <f t="shared" si="28"/>
        <v>23480.940859603899</v>
      </c>
      <c r="AQ128" s="124">
        <f t="shared" si="28"/>
        <v>24857.778439733669</v>
      </c>
      <c r="AR128" s="124">
        <f t="shared" si="28"/>
        <v>26056.733891297717</v>
      </c>
      <c r="AS128" s="124">
        <f t="shared" si="28"/>
        <v>28436.744857101014</v>
      </c>
      <c r="AT128" s="124">
        <f t="shared" si="28"/>
        <v>31737.396375410903</v>
      </c>
      <c r="AU128" s="124">
        <f t="shared" si="28"/>
        <v>35530.798624968622</v>
      </c>
      <c r="AV128" s="124">
        <f t="shared" si="28"/>
        <v>38751.015948023618</v>
      </c>
      <c r="AW128" s="124">
        <f t="shared" si="28"/>
        <v>41710.323376267836</v>
      </c>
      <c r="AX128" s="124">
        <f t="shared" si="28"/>
        <v>42777.385385416404</v>
      </c>
      <c r="AY128" s="124">
        <f t="shared" si="28"/>
        <v>44514.638660369797</v>
      </c>
      <c r="AZ128" s="124">
        <f t="shared" si="28"/>
        <v>46918.527495714487</v>
      </c>
      <c r="BA128" s="124">
        <f t="shared" si="28"/>
        <v>48749.766628761674</v>
      </c>
      <c r="BB128" s="124">
        <f t="shared" si="28"/>
        <v>50789.120539508171</v>
      </c>
      <c r="BC128" s="124">
        <f t="shared" si="28"/>
        <v>53908.315063053989</v>
      </c>
      <c r="BD128" s="124">
        <f t="shared" si="28"/>
        <v>57068.777236767062</v>
      </c>
      <c r="BE128" s="124">
        <f t="shared" si="28"/>
        <v>61238.188810984393</v>
      </c>
      <c r="BF128" s="124">
        <f t="shared" si="28"/>
        <v>63330.305663652602</v>
      </c>
      <c r="BG128" s="124">
        <f t="shared" si="28"/>
        <v>66359.817055609819</v>
      </c>
      <c r="BH128" s="124">
        <f t="shared" si="28"/>
        <v>71129.788265206837</v>
      </c>
      <c r="BI128" s="124">
        <f t="shared" si="28"/>
        <v>75376.245272177548</v>
      </c>
      <c r="BJ128" s="124">
        <f t="shared" si="28"/>
        <v>77927.308938756614</v>
      </c>
      <c r="BK128" s="124">
        <f t="shared" si="28"/>
        <v>83221.265865909008</v>
      </c>
      <c r="BL128" s="124">
        <f t="shared" si="28"/>
        <v>90381.387301769209</v>
      </c>
      <c r="BM128" s="124">
        <f t="shared" si="28"/>
        <v>96605.813211114961</v>
      </c>
      <c r="BN128" s="124">
        <f t="shared" ref="BN128:CG128" si="29">SUM(BN81:BN127)-BN115-BN114-BN98-BN95-BN82</f>
        <v>100332.16468939261</v>
      </c>
      <c r="BO128" s="124">
        <f t="shared" si="29"/>
        <v>104200.46115099119</v>
      </c>
      <c r="BP128" s="124">
        <f t="shared" si="29"/>
        <v>109866.39345323555</v>
      </c>
      <c r="BQ128" s="124">
        <f t="shared" si="29"/>
        <v>110686.57640979058</v>
      </c>
      <c r="BR128" s="124">
        <f t="shared" si="29"/>
        <v>114113.78757387685</v>
      </c>
      <c r="BS128" s="124">
        <f t="shared" si="29"/>
        <v>116217.05739555901</v>
      </c>
      <c r="BT128" s="124">
        <f t="shared" si="29"/>
        <v>117733.72288378923</v>
      </c>
      <c r="BU128" s="124">
        <f t="shared" si="29"/>
        <v>119365.72188526957</v>
      </c>
      <c r="BV128" s="124">
        <f t="shared" si="29"/>
        <v>121598.48772844834</v>
      </c>
      <c r="BW128" s="124">
        <f t="shared" si="29"/>
        <v>123825.9077733446</v>
      </c>
      <c r="BX128" s="124">
        <f t="shared" si="29"/>
        <v>125714.27856189141</v>
      </c>
      <c r="BY128" s="124">
        <f t="shared" si="29"/>
        <v>127651.48344942166</v>
      </c>
      <c r="BZ128" s="124">
        <f t="shared" si="29"/>
        <v>138933.95412351799</v>
      </c>
      <c r="CA128" s="124">
        <f t="shared" si="29"/>
        <v>155624.4699530885</v>
      </c>
      <c r="CB128" s="124">
        <f t="shared" si="29"/>
        <v>165904.09131036032</v>
      </c>
      <c r="CC128" s="124">
        <f t="shared" si="29"/>
        <v>174799.46039031018</v>
      </c>
      <c r="CD128" s="124">
        <f t="shared" si="29"/>
        <v>182351.98713773748</v>
      </c>
      <c r="CE128" s="124">
        <f t="shared" si="29"/>
        <v>185564.40817413235</v>
      </c>
      <c r="CF128" s="124">
        <f t="shared" si="29"/>
        <v>191602.97708399076</v>
      </c>
      <c r="CG128" s="125">
        <f t="shared" si="29"/>
        <v>201781.56064434865</v>
      </c>
    </row>
    <row r="129" spans="1:85" x14ac:dyDescent="0.35">
      <c r="A129" s="156"/>
      <c r="B129" s="238" t="s">
        <v>466</v>
      </c>
      <c r="C129" s="236"/>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f t="shared" ref="AH129:BM129" si="30">AH128-AH99-AH126-AH89-AH106</f>
        <v>8910.0543624361962</v>
      </c>
      <c r="AI129" s="124">
        <f t="shared" si="30"/>
        <v>10306.816809165881</v>
      </c>
      <c r="AJ129" s="124">
        <f t="shared" si="30"/>
        <v>12313.740307095462</v>
      </c>
      <c r="AK129" s="124">
        <f t="shared" si="30"/>
        <v>14493.238721276106</v>
      </c>
      <c r="AL129" s="124">
        <f t="shared" si="30"/>
        <v>16239.318895258504</v>
      </c>
      <c r="AM129" s="124">
        <f t="shared" si="30"/>
        <v>17595.902157313605</v>
      </c>
      <c r="AN129" s="124">
        <f t="shared" si="30"/>
        <v>18637.940530623233</v>
      </c>
      <c r="AO129" s="124">
        <f t="shared" si="30"/>
        <v>20344.244861138341</v>
      </c>
      <c r="AP129" s="124">
        <f t="shared" si="30"/>
        <v>21827.393655278738</v>
      </c>
      <c r="AQ129" s="124">
        <f t="shared" si="30"/>
        <v>23018.209763317805</v>
      </c>
      <c r="AR129" s="124">
        <f t="shared" si="30"/>
        <v>24111.016892964304</v>
      </c>
      <c r="AS129" s="124">
        <f t="shared" si="30"/>
        <v>26101.131256615958</v>
      </c>
      <c r="AT129" s="124">
        <f t="shared" si="30"/>
        <v>28882.238575136882</v>
      </c>
      <c r="AU129" s="124">
        <f t="shared" si="30"/>
        <v>32769.179029366183</v>
      </c>
      <c r="AV129" s="124">
        <f t="shared" si="30"/>
        <v>35520.090726400311</v>
      </c>
      <c r="AW129" s="124">
        <f t="shared" si="30"/>
        <v>38027.385195152179</v>
      </c>
      <c r="AX129" s="124">
        <f t="shared" si="30"/>
        <v>39174.223848013302</v>
      </c>
      <c r="AY129" s="124">
        <f t="shared" si="30"/>
        <v>41009.677420196043</v>
      </c>
      <c r="AZ129" s="124">
        <f t="shared" si="30"/>
        <v>43344.847705346641</v>
      </c>
      <c r="BA129" s="124">
        <f t="shared" si="30"/>
        <v>45296.79362283161</v>
      </c>
      <c r="BB129" s="124">
        <f t="shared" si="30"/>
        <v>47433.782529303186</v>
      </c>
      <c r="BC129" s="124">
        <f t="shared" si="30"/>
        <v>50591.433705644624</v>
      </c>
      <c r="BD129" s="124">
        <f t="shared" si="30"/>
        <v>53270.351131481977</v>
      </c>
      <c r="BE129" s="124">
        <f t="shared" si="30"/>
        <v>57415.151294864765</v>
      </c>
      <c r="BF129" s="124">
        <f t="shared" si="30"/>
        <v>60917.04115677801</v>
      </c>
      <c r="BG129" s="124">
        <f t="shared" si="30"/>
        <v>64096.181623095064</v>
      </c>
      <c r="BH129" s="124">
        <f t="shared" si="30"/>
        <v>68865.767916761979</v>
      </c>
      <c r="BI129" s="124">
        <f t="shared" si="30"/>
        <v>73072.3763380616</v>
      </c>
      <c r="BJ129" s="124">
        <f t="shared" si="30"/>
        <v>75435.472948720388</v>
      </c>
      <c r="BK129" s="124">
        <f t="shared" si="30"/>
        <v>80664.915636812802</v>
      </c>
      <c r="BL129" s="124">
        <f t="shared" si="30"/>
        <v>87690.903575046483</v>
      </c>
      <c r="BM129" s="124">
        <f t="shared" si="30"/>
        <v>93817.217961027331</v>
      </c>
      <c r="BN129" s="124">
        <f t="shared" ref="BN129:CG129" si="31">BN128-BN99-BN126-BN89-BN106</f>
        <v>97481.017197801004</v>
      </c>
      <c r="BO129" s="124">
        <f t="shared" si="31"/>
        <v>101386.14626106553</v>
      </c>
      <c r="BP129" s="124">
        <f t="shared" si="31"/>
        <v>107133.80979268361</v>
      </c>
      <c r="BQ129" s="124">
        <f t="shared" si="31"/>
        <v>110080.18108297058</v>
      </c>
      <c r="BR129" s="124">
        <f t="shared" si="31"/>
        <v>113501.84827687684</v>
      </c>
      <c r="BS129" s="124">
        <f t="shared" si="31"/>
        <v>115595.307614459</v>
      </c>
      <c r="BT129" s="124">
        <f t="shared" si="31"/>
        <v>117106.17188378923</v>
      </c>
      <c r="BU129" s="124">
        <f t="shared" si="31"/>
        <v>118710.96898566956</v>
      </c>
      <c r="BV129" s="124">
        <f t="shared" si="31"/>
        <v>121130.48772844834</v>
      </c>
      <c r="BW129" s="124">
        <f t="shared" si="31"/>
        <v>123572.8605173446</v>
      </c>
      <c r="BX129" s="124">
        <f t="shared" si="31"/>
        <v>125714.27856189141</v>
      </c>
      <c r="BY129" s="124">
        <f t="shared" si="31"/>
        <v>127651.48344942166</v>
      </c>
      <c r="BZ129" s="124">
        <f t="shared" si="31"/>
        <v>138933.95412351799</v>
      </c>
      <c r="CA129" s="124">
        <f t="shared" si="31"/>
        <v>155624.4699530885</v>
      </c>
      <c r="CB129" s="124">
        <f t="shared" si="31"/>
        <v>165904.09131036032</v>
      </c>
      <c r="CC129" s="124">
        <f t="shared" si="31"/>
        <v>174799.46039031018</v>
      </c>
      <c r="CD129" s="124">
        <f t="shared" si="31"/>
        <v>182351.98713773748</v>
      </c>
      <c r="CE129" s="124">
        <f t="shared" si="31"/>
        <v>185564.40817413235</v>
      </c>
      <c r="CF129" s="124">
        <f t="shared" si="31"/>
        <v>191602.97708399076</v>
      </c>
      <c r="CG129" s="125">
        <f t="shared" si="31"/>
        <v>201781.56064434865</v>
      </c>
    </row>
    <row r="130" spans="1:85" x14ac:dyDescent="0.35">
      <c r="A130" s="156"/>
      <c r="B130" s="238"/>
      <c r="C130" s="236"/>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4"/>
      <c r="AP130" s="124"/>
      <c r="AQ130" s="124"/>
      <c r="AR130" s="124"/>
      <c r="AS130" s="124"/>
      <c r="AT130" s="124"/>
      <c r="AU130" s="124"/>
      <c r="AV130" s="124"/>
      <c r="AW130" s="124"/>
      <c r="AX130" s="124"/>
      <c r="AY130" s="124"/>
      <c r="AZ130" s="124"/>
      <c r="BA130" s="124"/>
      <c r="BB130" s="124"/>
      <c r="BC130" s="124"/>
      <c r="BD130" s="124"/>
      <c r="BE130" s="124"/>
      <c r="BF130" s="124"/>
      <c r="BG130" s="124"/>
      <c r="BH130" s="124"/>
      <c r="BI130" s="124"/>
      <c r="BJ130" s="124"/>
      <c r="BK130" s="124"/>
      <c r="BL130" s="124"/>
      <c r="BM130" s="124"/>
      <c r="BN130" s="124"/>
      <c r="BO130" s="124"/>
      <c r="BP130" s="124"/>
      <c r="BQ130" s="124"/>
      <c r="BR130" s="124"/>
      <c r="BS130" s="124"/>
      <c r="BT130" s="124"/>
      <c r="BU130" s="124"/>
      <c r="BV130" s="124"/>
      <c r="BW130" s="124"/>
      <c r="BX130" s="124"/>
      <c r="BY130" s="124"/>
      <c r="BZ130" s="124"/>
      <c r="CA130" s="124"/>
      <c r="CB130" s="124"/>
      <c r="CC130" s="124"/>
      <c r="CD130" s="124"/>
      <c r="CE130" s="124"/>
      <c r="CF130" s="124"/>
      <c r="CG130" s="125"/>
    </row>
    <row r="131" spans="1:85" s="107" customFormat="1" ht="26.25" customHeight="1" x14ac:dyDescent="0.35">
      <c r="A131" s="168"/>
      <c r="B131" s="107" t="s">
        <v>418</v>
      </c>
      <c r="D131" s="245"/>
      <c r="E131" s="245"/>
      <c r="F131" s="245"/>
      <c r="G131" s="245"/>
      <c r="H131" s="245"/>
      <c r="I131" s="245"/>
      <c r="J131" s="245"/>
      <c r="K131" s="245"/>
      <c r="L131" s="245"/>
      <c r="M131" s="245"/>
      <c r="N131" s="245"/>
      <c r="O131" s="245"/>
      <c r="P131" s="245"/>
      <c r="Q131" s="245"/>
      <c r="R131" s="245"/>
      <c r="S131" s="245"/>
      <c r="T131" s="245"/>
      <c r="U131" s="245"/>
      <c r="V131" s="245"/>
      <c r="W131" s="245"/>
      <c r="X131" s="245"/>
      <c r="Y131" s="245"/>
      <c r="Z131" s="245"/>
      <c r="AA131" s="245"/>
      <c r="AB131" s="245"/>
      <c r="AC131" s="245"/>
      <c r="AD131" s="245"/>
      <c r="AE131" s="245"/>
      <c r="AF131" s="245"/>
      <c r="AG131" s="245"/>
      <c r="AH131" s="245">
        <f t="shared" ref="AH131:BM131" si="32">SUM(AH17,AH77,AH128)</f>
        <v>15873</v>
      </c>
      <c r="AI131" s="245">
        <f t="shared" si="32"/>
        <v>18777.059999999998</v>
      </c>
      <c r="AJ131" s="245">
        <f t="shared" si="32"/>
        <v>22658.060000000005</v>
      </c>
      <c r="AK131" s="245">
        <f t="shared" si="32"/>
        <v>27698.309999999994</v>
      </c>
      <c r="AL131" s="245">
        <f t="shared" si="32"/>
        <v>31628.059999999998</v>
      </c>
      <c r="AM131" s="245">
        <f t="shared" si="32"/>
        <v>35332.06</v>
      </c>
      <c r="AN131" s="245">
        <f t="shared" si="32"/>
        <v>38251.06</v>
      </c>
      <c r="AO131" s="245">
        <f t="shared" si="32"/>
        <v>41768.06</v>
      </c>
      <c r="AP131" s="245">
        <f t="shared" si="32"/>
        <v>44917.658000000003</v>
      </c>
      <c r="AQ131" s="245">
        <f t="shared" si="32"/>
        <v>46700.744000000013</v>
      </c>
      <c r="AR131" s="245">
        <f t="shared" si="32"/>
        <v>47317.750509999991</v>
      </c>
      <c r="AS131" s="245">
        <f t="shared" si="32"/>
        <v>50314.249481000021</v>
      </c>
      <c r="AT131" s="245">
        <f t="shared" si="32"/>
        <v>56478.799715685047</v>
      </c>
      <c r="AU131" s="245">
        <f t="shared" si="32"/>
        <v>66302.888468443314</v>
      </c>
      <c r="AV131" s="245">
        <f t="shared" si="32"/>
        <v>75257.452000000019</v>
      </c>
      <c r="AW131" s="245">
        <f t="shared" si="32"/>
        <v>82437.565999999992</v>
      </c>
      <c r="AX131" s="245">
        <f t="shared" si="32"/>
        <v>84862.667213999957</v>
      </c>
      <c r="AY131" s="245">
        <f t="shared" si="32"/>
        <v>88710.819153041317</v>
      </c>
      <c r="AZ131" s="245">
        <f t="shared" si="32"/>
        <v>92217.949756999995</v>
      </c>
      <c r="BA131" s="245">
        <f t="shared" si="32"/>
        <v>93347.393757000013</v>
      </c>
      <c r="BB131" s="245">
        <f t="shared" si="32"/>
        <v>95565.317560038413</v>
      </c>
      <c r="BC131" s="245">
        <f t="shared" si="32"/>
        <v>99048.585242467729</v>
      </c>
      <c r="BD131" s="245">
        <f t="shared" si="32"/>
        <v>101373.84078511491</v>
      </c>
      <c r="BE131" s="245">
        <f t="shared" si="32"/>
        <v>106706.85189487549</v>
      </c>
      <c r="BF131" s="245">
        <f t="shared" si="32"/>
        <v>110302.29898003748</v>
      </c>
      <c r="BG131" s="245">
        <f t="shared" si="32"/>
        <v>105790.62308501701</v>
      </c>
      <c r="BH131" s="245">
        <f t="shared" si="32"/>
        <v>111092.55313748041</v>
      </c>
      <c r="BI131" s="245">
        <f t="shared" si="32"/>
        <v>115781.15564274369</v>
      </c>
      <c r="BJ131" s="245">
        <f t="shared" si="32"/>
        <v>119207.17254344042</v>
      </c>
      <c r="BK131" s="245">
        <f t="shared" si="32"/>
        <v>126242.2058628574</v>
      </c>
      <c r="BL131" s="245">
        <f t="shared" si="32"/>
        <v>135757.16542445359</v>
      </c>
      <c r="BM131" s="245">
        <f t="shared" si="32"/>
        <v>148004.0096905221</v>
      </c>
      <c r="BN131" s="245">
        <f t="shared" ref="BN131:CG131" si="33">SUM(BN17,BN77,BN128)</f>
        <v>153361.55516980353</v>
      </c>
      <c r="BO131" s="245">
        <f t="shared" si="33"/>
        <v>158960.44687856641</v>
      </c>
      <c r="BP131" s="245">
        <f t="shared" si="33"/>
        <v>166552.678932562</v>
      </c>
      <c r="BQ131" s="245">
        <f t="shared" si="33"/>
        <v>164132.18598876667</v>
      </c>
      <c r="BR131" s="245">
        <f t="shared" si="33"/>
        <v>168286.45552187509</v>
      </c>
      <c r="BS131" s="245">
        <f t="shared" si="33"/>
        <v>171799.81979992107</v>
      </c>
      <c r="BT131" s="245">
        <f t="shared" si="33"/>
        <v>173826.43310979009</v>
      </c>
      <c r="BU131" s="245">
        <f t="shared" si="33"/>
        <v>178042.48701483768</v>
      </c>
      <c r="BV131" s="245">
        <f t="shared" si="33"/>
        <v>183726.11184796604</v>
      </c>
      <c r="BW131" s="245">
        <f t="shared" si="33"/>
        <v>192420.66944219184</v>
      </c>
      <c r="BX131" s="245">
        <f t="shared" si="33"/>
        <v>213185.57192437191</v>
      </c>
      <c r="BY131" s="245">
        <f t="shared" si="33"/>
        <v>216148.42769144525</v>
      </c>
      <c r="BZ131" s="245">
        <f t="shared" si="33"/>
        <v>234100.43558150265</v>
      </c>
      <c r="CA131" s="245">
        <f t="shared" si="33"/>
        <v>267304.39536023902</v>
      </c>
      <c r="CB131" s="245">
        <f t="shared" si="33"/>
        <v>287949.11244717625</v>
      </c>
      <c r="CC131" s="245">
        <f t="shared" si="33"/>
        <v>304009.73643017479</v>
      </c>
      <c r="CD131" s="245">
        <f t="shared" si="33"/>
        <v>316613.3500655042</v>
      </c>
      <c r="CE131" s="245">
        <f t="shared" si="33"/>
        <v>325245.28733551939</v>
      </c>
      <c r="CF131" s="245">
        <f t="shared" si="33"/>
        <v>336826.01134076942</v>
      </c>
      <c r="CG131" s="246">
        <f t="shared" si="33"/>
        <v>352648.61267909041</v>
      </c>
    </row>
    <row r="132" spans="1:85" s="107" customFormat="1" x14ac:dyDescent="0.35">
      <c r="A132" s="168"/>
      <c r="B132" s="238" t="s">
        <v>466</v>
      </c>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f t="shared" ref="AH132:BM132" si="34">AH18+AH78+AH129</f>
        <v>13035.493736203656</v>
      </c>
      <c r="AI132" s="124">
        <f t="shared" si="34"/>
        <v>14785.979544000002</v>
      </c>
      <c r="AJ132" s="124">
        <f t="shared" si="34"/>
        <v>18172.17435384616</v>
      </c>
      <c r="AK132" s="124">
        <f t="shared" si="34"/>
        <v>22225.345469499993</v>
      </c>
      <c r="AL132" s="124">
        <f t="shared" si="34"/>
        <v>25399.593394250001</v>
      </c>
      <c r="AM132" s="124">
        <f t="shared" si="34"/>
        <v>28383.097434500003</v>
      </c>
      <c r="AN132" s="124">
        <f t="shared" si="34"/>
        <v>30608.289402249997</v>
      </c>
      <c r="AO132" s="124">
        <f t="shared" si="34"/>
        <v>33454.940287285703</v>
      </c>
      <c r="AP132" s="124">
        <f t="shared" si="34"/>
        <v>36123.082438933336</v>
      </c>
      <c r="AQ132" s="124">
        <f t="shared" si="34"/>
        <v>37497.110367000016</v>
      </c>
      <c r="AR132" s="124">
        <f t="shared" si="34"/>
        <v>38052.643556666662</v>
      </c>
      <c r="AS132" s="124">
        <f t="shared" si="34"/>
        <v>40288.146197666691</v>
      </c>
      <c r="AT132" s="124">
        <f t="shared" si="34"/>
        <v>45352.892408487969</v>
      </c>
      <c r="AU132" s="124">
        <f t="shared" si="34"/>
        <v>54175.377622418542</v>
      </c>
      <c r="AV132" s="124">
        <f t="shared" si="34"/>
        <v>60992.230401572655</v>
      </c>
      <c r="AW132" s="124">
        <f t="shared" si="34"/>
        <v>66634.910460896761</v>
      </c>
      <c r="AX132" s="124">
        <f t="shared" si="34"/>
        <v>68813.611171571567</v>
      </c>
      <c r="AY132" s="124">
        <f t="shared" si="34"/>
        <v>72136.307546470867</v>
      </c>
      <c r="AZ132" s="124">
        <f t="shared" si="34"/>
        <v>74930.906146652167</v>
      </c>
      <c r="BA132" s="124">
        <f t="shared" si="34"/>
        <v>75904.389236404662</v>
      </c>
      <c r="BB132" s="124">
        <f t="shared" si="34"/>
        <v>77898.830406807276</v>
      </c>
      <c r="BC132" s="124">
        <f t="shared" si="34"/>
        <v>80756.783696130005</v>
      </c>
      <c r="BD132" s="124">
        <f t="shared" si="34"/>
        <v>83618.592638070215</v>
      </c>
      <c r="BE132" s="124">
        <f t="shared" si="34"/>
        <v>88466.203877447493</v>
      </c>
      <c r="BF132" s="124">
        <f t="shared" si="34"/>
        <v>93447.403868416775</v>
      </c>
      <c r="BG132" s="124">
        <f t="shared" si="34"/>
        <v>97839.551306729409</v>
      </c>
      <c r="BH132" s="124">
        <f t="shared" si="34"/>
        <v>103679.22317456207</v>
      </c>
      <c r="BI132" s="124">
        <f t="shared" si="34"/>
        <v>108996.36950244363</v>
      </c>
      <c r="BJ132" s="124">
        <f t="shared" si="34"/>
        <v>112716.07922747852</v>
      </c>
      <c r="BK132" s="124">
        <f t="shared" si="34"/>
        <v>119968.26969037394</v>
      </c>
      <c r="BL132" s="124">
        <f t="shared" si="34"/>
        <v>129539.37316672162</v>
      </c>
      <c r="BM132" s="124">
        <f t="shared" si="34"/>
        <v>141880.50977105653</v>
      </c>
      <c r="BN132" s="124">
        <f t="shared" ref="BN132:CG132" si="35">BN18+BN78+BN129</f>
        <v>147225.42919675511</v>
      </c>
      <c r="BO132" s="124">
        <f t="shared" si="35"/>
        <v>153003.82488042931</v>
      </c>
      <c r="BP132" s="124">
        <f t="shared" si="35"/>
        <v>160752.45760790445</v>
      </c>
      <c r="BQ132" s="124">
        <f t="shared" si="35"/>
        <v>163353.61596870419</v>
      </c>
      <c r="BR132" s="124">
        <f t="shared" si="35"/>
        <v>167555.02480809251</v>
      </c>
      <c r="BS132" s="124">
        <f t="shared" si="35"/>
        <v>171097.84521570874</v>
      </c>
      <c r="BT132" s="124">
        <f t="shared" si="35"/>
        <v>173139.70774066693</v>
      </c>
      <c r="BU132" s="124">
        <f t="shared" si="35"/>
        <v>177345.12631321838</v>
      </c>
      <c r="BV132" s="124">
        <f t="shared" si="35"/>
        <v>183225.43046144262</v>
      </c>
      <c r="BW132" s="124">
        <f t="shared" si="35"/>
        <v>192149.96509449903</v>
      </c>
      <c r="BX132" s="124">
        <f t="shared" si="35"/>
        <v>213174.79424220679</v>
      </c>
      <c r="BY132" s="124">
        <f t="shared" si="35"/>
        <v>216141.87764756015</v>
      </c>
      <c r="BZ132" s="124">
        <f t="shared" si="35"/>
        <v>234096.51521791139</v>
      </c>
      <c r="CA132" s="124">
        <f t="shared" si="35"/>
        <v>267302.13315242925</v>
      </c>
      <c r="CB132" s="124">
        <f t="shared" si="35"/>
        <v>287947.78864307812</v>
      </c>
      <c r="CC132" s="124">
        <f t="shared" si="35"/>
        <v>304009.73643017479</v>
      </c>
      <c r="CD132" s="124">
        <f t="shared" si="35"/>
        <v>316613.3500655042</v>
      </c>
      <c r="CE132" s="124">
        <f t="shared" si="35"/>
        <v>325245.28733551939</v>
      </c>
      <c r="CF132" s="124">
        <f t="shared" si="35"/>
        <v>336826.01134076942</v>
      </c>
      <c r="CG132" s="246">
        <f t="shared" si="35"/>
        <v>352648.61267909041</v>
      </c>
    </row>
    <row r="133" spans="1:85" x14ac:dyDescent="0.35">
      <c r="A133" s="156"/>
      <c r="B133" s="107"/>
      <c r="BX133" s="57"/>
      <c r="BY133" s="57"/>
      <c r="BZ133" s="57"/>
      <c r="CA133" s="57"/>
      <c r="CB133" s="57"/>
      <c r="CC133" s="57"/>
      <c r="CD133" s="57"/>
      <c r="CE133" s="57"/>
      <c r="CF133" s="57"/>
      <c r="CG133" s="246"/>
    </row>
    <row r="134" spans="1:85" x14ac:dyDescent="0.35">
      <c r="A134" s="156"/>
      <c r="B134" s="107"/>
      <c r="BX134" s="57"/>
      <c r="BY134" s="57"/>
      <c r="BZ134" s="57"/>
      <c r="CA134" s="57"/>
      <c r="CB134" s="57"/>
      <c r="CC134" s="57"/>
      <c r="CD134" s="57"/>
      <c r="CE134" s="57"/>
      <c r="CF134" s="57"/>
      <c r="CG134" s="246"/>
    </row>
    <row r="135" spans="1:85" x14ac:dyDescent="0.35">
      <c r="A135" s="156"/>
      <c r="B135" s="247" t="s">
        <v>419</v>
      </c>
      <c r="C135" s="107"/>
      <c r="D135" s="124"/>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f t="shared" ref="AH135:BM135" si="36">SUM(AH136:AH138)</f>
        <v>10388.879900230371</v>
      </c>
      <c r="AI135" s="124">
        <f t="shared" si="36"/>
        <v>11853.654573175816</v>
      </c>
      <c r="AJ135" s="124">
        <f t="shared" si="36"/>
        <v>14434.629894749283</v>
      </c>
      <c r="AK135" s="124">
        <f t="shared" si="36"/>
        <v>16752.337110190223</v>
      </c>
      <c r="AL135" s="124">
        <f t="shared" si="36"/>
        <v>18081.385853892803</v>
      </c>
      <c r="AM135" s="124">
        <f t="shared" si="36"/>
        <v>19644.513120148771</v>
      </c>
      <c r="AN135" s="124">
        <f t="shared" si="36"/>
        <v>20671.692908045577</v>
      </c>
      <c r="AO135" s="124">
        <f t="shared" si="36"/>
        <v>22208.358452828114</v>
      </c>
      <c r="AP135" s="124">
        <f t="shared" si="36"/>
        <v>23945.64514432595</v>
      </c>
      <c r="AQ135" s="124">
        <f t="shared" si="36"/>
        <v>25015.883800172873</v>
      </c>
      <c r="AR135" s="124">
        <f t="shared" si="36"/>
        <v>25553.89497266151</v>
      </c>
      <c r="AS135" s="124">
        <f t="shared" si="36"/>
        <v>27107.475660732296</v>
      </c>
      <c r="AT135" s="124">
        <f t="shared" si="36"/>
        <v>29770.144131865367</v>
      </c>
      <c r="AU135" s="124">
        <f t="shared" si="36"/>
        <v>34315.742515193255</v>
      </c>
      <c r="AV135" s="124">
        <f t="shared" si="36"/>
        <v>36264.044215834874</v>
      </c>
      <c r="AW135" s="124">
        <f t="shared" si="36"/>
        <v>38365.543113073742</v>
      </c>
      <c r="AX135" s="124">
        <f t="shared" si="36"/>
        <v>38576.419521328957</v>
      </c>
      <c r="AY135" s="124">
        <f t="shared" si="36"/>
        <v>39629.685811731513</v>
      </c>
      <c r="AZ135" s="124">
        <f t="shared" si="36"/>
        <v>41289.772131563492</v>
      </c>
      <c r="BA135" s="124">
        <f t="shared" si="36"/>
        <v>42451.780116945505</v>
      </c>
      <c r="BB135" s="124">
        <f t="shared" si="36"/>
        <v>44587.460743090007</v>
      </c>
      <c r="BC135" s="124">
        <f t="shared" si="36"/>
        <v>46723.585469140511</v>
      </c>
      <c r="BD135" s="124">
        <f t="shared" si="36"/>
        <v>47793.686999999998</v>
      </c>
      <c r="BE135" s="124">
        <f t="shared" si="36"/>
        <v>51093.595998929348</v>
      </c>
      <c r="BF135" s="124">
        <f t="shared" si="36"/>
        <v>53686.528709614708</v>
      </c>
      <c r="BG135" s="124">
        <f t="shared" si="36"/>
        <v>56079.337540435692</v>
      </c>
      <c r="BH135" s="124">
        <f t="shared" si="36"/>
        <v>58408.538999999997</v>
      </c>
      <c r="BI135" s="124">
        <f t="shared" si="36"/>
        <v>60914.807692682676</v>
      </c>
      <c r="BJ135" s="124">
        <f t="shared" si="36"/>
        <v>63129.216045855108</v>
      </c>
      <c r="BK135" s="124">
        <f t="shared" si="36"/>
        <v>67411.978362963171</v>
      </c>
      <c r="BL135" s="124">
        <f t="shared" si="36"/>
        <v>72671.184816889436</v>
      </c>
      <c r="BM135" s="124">
        <f t="shared" si="36"/>
        <v>77814.820358342375</v>
      </c>
      <c r="BN135" s="124">
        <f t="shared" ref="BN135:CG135" si="37">SUM(BN136:BN138)</f>
        <v>80345.367492594727</v>
      </c>
      <c r="BO135" s="124">
        <f t="shared" si="37"/>
        <v>84501.883808506507</v>
      </c>
      <c r="BP135" s="124">
        <f t="shared" si="37"/>
        <v>89391.276039061704</v>
      </c>
      <c r="BQ135" s="124">
        <f t="shared" si="37"/>
        <v>91660.368819799987</v>
      </c>
      <c r="BR135" s="124">
        <f t="shared" si="37"/>
        <v>94520.993083800029</v>
      </c>
      <c r="BS135" s="124">
        <f t="shared" si="37"/>
        <v>97594.637879079994</v>
      </c>
      <c r="BT135" s="124">
        <f t="shared" si="37"/>
        <v>99861.345809219929</v>
      </c>
      <c r="BU135" s="124">
        <f t="shared" si="37"/>
        <v>102005.63289946769</v>
      </c>
      <c r="BV135" s="124">
        <f t="shared" si="37"/>
        <v>104773.46798266</v>
      </c>
      <c r="BW135" s="124">
        <f t="shared" si="37"/>
        <v>106871.30007515628</v>
      </c>
      <c r="BX135" s="124">
        <f t="shared" si="37"/>
        <v>110469.03703641692</v>
      </c>
      <c r="BY135" s="124">
        <f t="shared" si="37"/>
        <v>112282.13535101424</v>
      </c>
      <c r="BZ135" s="124">
        <f t="shared" si="37"/>
        <v>118610.2710006389</v>
      </c>
      <c r="CA135" s="124">
        <f t="shared" si="37"/>
        <v>132657.80076040994</v>
      </c>
      <c r="CB135" s="124">
        <f t="shared" si="37"/>
        <v>146595.39999134527</v>
      </c>
      <c r="CC135" s="124">
        <f t="shared" si="37"/>
        <v>155637.66804525838</v>
      </c>
      <c r="CD135" s="124">
        <f t="shared" si="37"/>
        <v>162855.21065176552</v>
      </c>
      <c r="CE135" s="124">
        <f t="shared" si="37"/>
        <v>165949.71951366207</v>
      </c>
      <c r="CF135" s="124">
        <f t="shared" si="37"/>
        <v>170978.42374272313</v>
      </c>
      <c r="CG135" s="47">
        <f t="shared" si="37"/>
        <v>179010.38696471578</v>
      </c>
    </row>
    <row r="136" spans="1:85" x14ac:dyDescent="0.35">
      <c r="A136" s="156"/>
      <c r="B136" s="10" t="s">
        <v>499</v>
      </c>
      <c r="AH136" s="57">
        <f t="shared" ref="AH136:BM136" si="38">SUMIF($C$6:$C$16,"(C)",AH$6:AH$16)</f>
        <v>2</v>
      </c>
      <c r="AI136" s="57">
        <f t="shared" si="38"/>
        <v>2</v>
      </c>
      <c r="AJ136" s="57">
        <f t="shared" si="38"/>
        <v>2</v>
      </c>
      <c r="AK136" s="57">
        <f t="shared" si="38"/>
        <v>2</v>
      </c>
      <c r="AL136" s="57">
        <f t="shared" si="38"/>
        <v>2</v>
      </c>
      <c r="AM136" s="57">
        <f t="shared" si="38"/>
        <v>2</v>
      </c>
      <c r="AN136" s="57">
        <f t="shared" si="38"/>
        <v>2</v>
      </c>
      <c r="AO136" s="57">
        <f t="shared" si="38"/>
        <v>1</v>
      </c>
      <c r="AP136" s="57">
        <f t="shared" si="38"/>
        <v>2</v>
      </c>
      <c r="AQ136" s="57">
        <f t="shared" si="38"/>
        <v>1.4339999999999999</v>
      </c>
      <c r="AR136" s="57">
        <f t="shared" si="38"/>
        <v>1.3520000000000001</v>
      </c>
      <c r="AS136" s="57">
        <f t="shared" si="38"/>
        <v>1.355</v>
      </c>
      <c r="AT136" s="57">
        <f t="shared" si="38"/>
        <v>1.5509999999999999</v>
      </c>
      <c r="AU136" s="57">
        <f t="shared" si="38"/>
        <v>1.4710000000000001</v>
      </c>
      <c r="AV136" s="57">
        <f t="shared" si="38"/>
        <v>2</v>
      </c>
      <c r="AW136" s="57">
        <f t="shared" si="38"/>
        <v>1</v>
      </c>
      <c r="AX136" s="57">
        <f t="shared" si="38"/>
        <v>1</v>
      </c>
      <c r="AY136" s="57">
        <f t="shared" si="38"/>
        <v>1.7210000000000001</v>
      </c>
      <c r="AZ136" s="57">
        <f t="shared" si="38"/>
        <v>1.496</v>
      </c>
      <c r="BA136" s="57">
        <f t="shared" si="38"/>
        <v>1.5720000000000001</v>
      </c>
      <c r="BB136" s="57">
        <f t="shared" si="38"/>
        <v>1.7769999999999999</v>
      </c>
      <c r="BC136" s="57">
        <f t="shared" si="38"/>
        <v>1.359</v>
      </c>
      <c r="BD136" s="57">
        <f t="shared" si="38"/>
        <v>1.452</v>
      </c>
      <c r="BE136" s="57">
        <f t="shared" si="38"/>
        <v>1.6164412184601897</v>
      </c>
      <c r="BF136" s="57">
        <f t="shared" si="38"/>
        <v>1.6007503600000001</v>
      </c>
      <c r="BG136" s="57">
        <f t="shared" si="38"/>
        <v>0</v>
      </c>
      <c r="BH136" s="57">
        <f t="shared" si="38"/>
        <v>0</v>
      </c>
      <c r="BI136" s="57">
        <f t="shared" si="38"/>
        <v>0</v>
      </c>
      <c r="BJ136" s="57">
        <f t="shared" si="38"/>
        <v>0</v>
      </c>
      <c r="BK136" s="57">
        <f t="shared" si="38"/>
        <v>0</v>
      </c>
      <c r="BL136" s="57">
        <f t="shared" si="38"/>
        <v>0</v>
      </c>
      <c r="BM136" s="57">
        <f t="shared" si="38"/>
        <v>0</v>
      </c>
      <c r="BN136" s="57">
        <f t="shared" ref="BN136:CG136" si="39">SUMIF($C$6:$C$16,"(C)",BN$6:BN$16)</f>
        <v>0</v>
      </c>
      <c r="BO136" s="57">
        <f t="shared" si="39"/>
        <v>0</v>
      </c>
      <c r="BP136" s="57">
        <f t="shared" si="39"/>
        <v>0</v>
      </c>
      <c r="BQ136" s="57">
        <f t="shared" si="39"/>
        <v>0</v>
      </c>
      <c r="BR136" s="57">
        <f t="shared" si="39"/>
        <v>0</v>
      </c>
      <c r="BS136" s="57">
        <f t="shared" si="39"/>
        <v>0</v>
      </c>
      <c r="BT136" s="57">
        <f t="shared" si="39"/>
        <v>0</v>
      </c>
      <c r="BU136" s="57">
        <f t="shared" si="39"/>
        <v>0</v>
      </c>
      <c r="BV136" s="57">
        <f t="shared" si="39"/>
        <v>0</v>
      </c>
      <c r="BW136" s="57">
        <f t="shared" si="39"/>
        <v>0</v>
      </c>
      <c r="BX136" s="57">
        <f t="shared" si="39"/>
        <v>0</v>
      </c>
      <c r="BY136" s="57">
        <f t="shared" si="39"/>
        <v>0</v>
      </c>
      <c r="BZ136" s="57">
        <f t="shared" si="39"/>
        <v>0</v>
      </c>
      <c r="CA136" s="57">
        <f t="shared" si="39"/>
        <v>0</v>
      </c>
      <c r="CB136" s="57">
        <f t="shared" si="39"/>
        <v>0</v>
      </c>
      <c r="CC136" s="57">
        <f t="shared" si="39"/>
        <v>0</v>
      </c>
      <c r="CD136" s="57">
        <f t="shared" si="39"/>
        <v>0</v>
      </c>
      <c r="CE136" s="57">
        <f t="shared" si="39"/>
        <v>0</v>
      </c>
      <c r="CF136" s="57">
        <f t="shared" si="39"/>
        <v>0</v>
      </c>
      <c r="CG136" s="159">
        <f t="shared" si="39"/>
        <v>0</v>
      </c>
    </row>
    <row r="137" spans="1:85" x14ac:dyDescent="0.35">
      <c r="A137" s="156"/>
      <c r="B137" s="10" t="s">
        <v>500</v>
      </c>
      <c r="AH137" s="57">
        <f t="shared" ref="AH137:BM137" si="40">SUMIF($C$21:$C$76,"(C)",AH$21:AH$76)</f>
        <v>2651.076278646884</v>
      </c>
      <c r="AI137" s="57">
        <f t="shared" si="40"/>
        <v>2852.3446854813037</v>
      </c>
      <c r="AJ137" s="57">
        <f t="shared" si="40"/>
        <v>3711.415471538477</v>
      </c>
      <c r="AK137" s="57">
        <f t="shared" si="40"/>
        <v>4418.0277771465462</v>
      </c>
      <c r="AL137" s="57">
        <f t="shared" si="40"/>
        <v>4325.3145182244098</v>
      </c>
      <c r="AM137" s="57">
        <f t="shared" si="40"/>
        <v>4814.9797626249838</v>
      </c>
      <c r="AN137" s="57">
        <f t="shared" si="40"/>
        <v>5185.1534280924789</v>
      </c>
      <c r="AO137" s="57">
        <f t="shared" si="40"/>
        <v>5400.4440112558086</v>
      </c>
      <c r="AP137" s="57">
        <f t="shared" si="40"/>
        <v>5938.6516065688247</v>
      </c>
      <c r="AQ137" s="57">
        <f t="shared" si="40"/>
        <v>6057.8194973267928</v>
      </c>
      <c r="AR137" s="57">
        <f t="shared" si="40"/>
        <v>6094.9821751673235</v>
      </c>
      <c r="AS137" s="57">
        <f t="shared" si="40"/>
        <v>6174.5857717043737</v>
      </c>
      <c r="AT137" s="57">
        <f t="shared" si="40"/>
        <v>6843.0760420886736</v>
      </c>
      <c r="AU137" s="57">
        <f t="shared" si="40"/>
        <v>8509.9307886333063</v>
      </c>
      <c r="AV137" s="57">
        <f t="shared" si="40"/>
        <v>9283.2599712298979</v>
      </c>
      <c r="AW137" s="57">
        <f t="shared" si="40"/>
        <v>9892.5437062213678</v>
      </c>
      <c r="AX137" s="57">
        <f t="shared" si="40"/>
        <v>9544.3677035098117</v>
      </c>
      <c r="AY137" s="57">
        <f t="shared" si="40"/>
        <v>9376.563136356137</v>
      </c>
      <c r="AZ137" s="57">
        <f t="shared" si="40"/>
        <v>9013.7413929836512</v>
      </c>
      <c r="BA137" s="57">
        <f t="shared" si="40"/>
        <v>8630.696212062634</v>
      </c>
      <c r="BB137" s="57">
        <f t="shared" si="40"/>
        <v>8752.2463296932383</v>
      </c>
      <c r="BC137" s="57">
        <f t="shared" si="40"/>
        <v>8700.1563030952166</v>
      </c>
      <c r="BD137" s="57">
        <f t="shared" si="40"/>
        <v>8835.6400881418704</v>
      </c>
      <c r="BE137" s="57">
        <f t="shared" si="40"/>
        <v>8954.5982241558777</v>
      </c>
      <c r="BF137" s="57">
        <f t="shared" si="40"/>
        <v>9097.3115964531808</v>
      </c>
      <c r="BG137" s="57">
        <f t="shared" si="40"/>
        <v>9358.233060323786</v>
      </c>
      <c r="BH137" s="57">
        <f t="shared" si="40"/>
        <v>9395.4712521245001</v>
      </c>
      <c r="BI137" s="57">
        <f t="shared" si="40"/>
        <v>9288.8937029259232</v>
      </c>
      <c r="BJ137" s="57">
        <f t="shared" si="40"/>
        <v>9275.5880794613622</v>
      </c>
      <c r="BK137" s="57">
        <f t="shared" si="40"/>
        <v>9651.6146248786426</v>
      </c>
      <c r="BL137" s="57">
        <f t="shared" si="40"/>
        <v>10233.799141066349</v>
      </c>
      <c r="BM137" s="57">
        <f t="shared" si="40"/>
        <v>10793.692672407624</v>
      </c>
      <c r="BN137" s="57">
        <f t="shared" ref="BN137:CG137" si="41">SUMIF($C$21:$C$76,"(C)",BN$21:BN$76)</f>
        <v>10397.475696598587</v>
      </c>
      <c r="BO137" s="57">
        <f t="shared" si="41"/>
        <v>10248.069363793458</v>
      </c>
      <c r="BP137" s="57">
        <f t="shared" si="41"/>
        <v>9503.5136421629286</v>
      </c>
      <c r="BQ137" s="57">
        <f t="shared" si="41"/>
        <v>8502.1019184335473</v>
      </c>
      <c r="BR137" s="57">
        <f t="shared" si="41"/>
        <v>7954.5915095669216</v>
      </c>
      <c r="BS137" s="57">
        <f t="shared" si="41"/>
        <v>8182.5346713656854</v>
      </c>
      <c r="BT137" s="57">
        <f t="shared" si="41"/>
        <v>8247.1094330314845</v>
      </c>
      <c r="BU137" s="57">
        <f t="shared" si="41"/>
        <v>8177.2424782962062</v>
      </c>
      <c r="BV137" s="57">
        <f t="shared" si="41"/>
        <v>8013.0795307311428</v>
      </c>
      <c r="BW137" s="57">
        <f t="shared" si="41"/>
        <v>8064.6148320717666</v>
      </c>
      <c r="BX137" s="57">
        <f t="shared" si="41"/>
        <v>8600.4138666449999</v>
      </c>
      <c r="BY137" s="57">
        <f t="shared" si="41"/>
        <v>8099.7879322800009</v>
      </c>
      <c r="BZ137" s="57">
        <f t="shared" si="41"/>
        <v>8127.6487076889052</v>
      </c>
      <c r="CA137" s="57">
        <f t="shared" si="41"/>
        <v>8644.5695207599983</v>
      </c>
      <c r="CB137" s="57">
        <f t="shared" si="41"/>
        <v>9131.1036959184094</v>
      </c>
      <c r="CC137" s="57">
        <f t="shared" si="41"/>
        <v>9106.6741002028339</v>
      </c>
      <c r="CD137" s="57">
        <f t="shared" si="41"/>
        <v>9169.9321854385398</v>
      </c>
      <c r="CE137" s="57">
        <f t="shared" si="41"/>
        <v>9405.9261483566661</v>
      </c>
      <c r="CF137" s="57">
        <f t="shared" si="41"/>
        <v>9582.1019670461574</v>
      </c>
      <c r="CG137" s="159">
        <f t="shared" si="41"/>
        <v>9684.3459084235201</v>
      </c>
    </row>
    <row r="138" spans="1:85" s="64" customFormat="1" x14ac:dyDescent="0.35">
      <c r="A138" s="156"/>
      <c r="B138" s="64" t="s">
        <v>501</v>
      </c>
      <c r="D138" s="248"/>
      <c r="E138" s="248"/>
      <c r="F138" s="248"/>
      <c r="G138" s="248"/>
      <c r="H138" s="248"/>
      <c r="I138" s="248"/>
      <c r="J138" s="248"/>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48"/>
      <c r="AH138" s="57">
        <f t="shared" ref="AH138:BM138" si="42">SUMIF($C$81:$C$127,"(C)",AH$81:AH$127)</f>
        <v>7735.8036215834863</v>
      </c>
      <c r="AI138" s="57">
        <f t="shared" si="42"/>
        <v>8999.3098876945132</v>
      </c>
      <c r="AJ138" s="57">
        <f t="shared" si="42"/>
        <v>10721.214423210806</v>
      </c>
      <c r="AK138" s="57">
        <f t="shared" si="42"/>
        <v>12332.309333043677</v>
      </c>
      <c r="AL138" s="57">
        <f t="shared" si="42"/>
        <v>13754.071335668395</v>
      </c>
      <c r="AM138" s="57">
        <f t="shared" si="42"/>
        <v>14827.533357523787</v>
      </c>
      <c r="AN138" s="57">
        <f t="shared" si="42"/>
        <v>15484.539479953099</v>
      </c>
      <c r="AO138" s="57">
        <f t="shared" si="42"/>
        <v>16806.914441572306</v>
      </c>
      <c r="AP138" s="57">
        <f t="shared" si="42"/>
        <v>18004.993537757127</v>
      </c>
      <c r="AQ138" s="57">
        <f t="shared" si="42"/>
        <v>18956.630302846079</v>
      </c>
      <c r="AR138" s="57">
        <f t="shared" si="42"/>
        <v>19457.560797494189</v>
      </c>
      <c r="AS138" s="57">
        <f t="shared" si="42"/>
        <v>20931.534889027924</v>
      </c>
      <c r="AT138" s="57">
        <f t="shared" si="42"/>
        <v>22925.517089776691</v>
      </c>
      <c r="AU138" s="57">
        <f t="shared" si="42"/>
        <v>25804.340726559953</v>
      </c>
      <c r="AV138" s="57">
        <f t="shared" si="42"/>
        <v>26978.784244604973</v>
      </c>
      <c r="AW138" s="57">
        <f t="shared" si="42"/>
        <v>28471.99940685237</v>
      </c>
      <c r="AX138" s="57">
        <f t="shared" si="42"/>
        <v>29031.051817819145</v>
      </c>
      <c r="AY138" s="57">
        <f t="shared" si="42"/>
        <v>30251.401675375375</v>
      </c>
      <c r="AZ138" s="57">
        <f t="shared" si="42"/>
        <v>32274.534738579841</v>
      </c>
      <c r="BA138" s="57">
        <f t="shared" si="42"/>
        <v>33819.511904882871</v>
      </c>
      <c r="BB138" s="57">
        <f t="shared" si="42"/>
        <v>35833.437413396765</v>
      </c>
      <c r="BC138" s="57">
        <f t="shared" si="42"/>
        <v>38022.070166045298</v>
      </c>
      <c r="BD138" s="57">
        <f t="shared" si="42"/>
        <v>38956.594911858127</v>
      </c>
      <c r="BE138" s="57">
        <f t="shared" si="42"/>
        <v>42137.381333555008</v>
      </c>
      <c r="BF138" s="57">
        <f t="shared" si="42"/>
        <v>44587.616362801527</v>
      </c>
      <c r="BG138" s="57">
        <f t="shared" si="42"/>
        <v>46721.104480111906</v>
      </c>
      <c r="BH138" s="57">
        <f t="shared" si="42"/>
        <v>49013.067747875495</v>
      </c>
      <c r="BI138" s="57">
        <f t="shared" si="42"/>
        <v>51625.913989756751</v>
      </c>
      <c r="BJ138" s="57">
        <f t="shared" si="42"/>
        <v>53853.627966393746</v>
      </c>
      <c r="BK138" s="57">
        <f t="shared" si="42"/>
        <v>57760.363738084532</v>
      </c>
      <c r="BL138" s="57">
        <f t="shared" si="42"/>
        <v>62437.385675823083</v>
      </c>
      <c r="BM138" s="57">
        <f t="shared" si="42"/>
        <v>67021.127685934756</v>
      </c>
      <c r="BN138" s="57">
        <f t="shared" ref="BN138:CG138" si="43">SUMIF($C$81:$C$127,"(C)",BN$81:BN$127)</f>
        <v>69947.89179599614</v>
      </c>
      <c r="BO138" s="57">
        <f t="shared" si="43"/>
        <v>74253.814444713047</v>
      </c>
      <c r="BP138" s="57">
        <f t="shared" si="43"/>
        <v>79887.762396898775</v>
      </c>
      <c r="BQ138" s="57">
        <f t="shared" si="43"/>
        <v>83158.266901366442</v>
      </c>
      <c r="BR138" s="57">
        <f t="shared" si="43"/>
        <v>86566.40157423311</v>
      </c>
      <c r="BS138" s="57">
        <f t="shared" si="43"/>
        <v>89412.103207714303</v>
      </c>
      <c r="BT138" s="57">
        <f t="shared" si="43"/>
        <v>91614.236376188448</v>
      </c>
      <c r="BU138" s="57">
        <f t="shared" si="43"/>
        <v>93828.390421171483</v>
      </c>
      <c r="BV138" s="57">
        <f t="shared" si="43"/>
        <v>96760.388451928855</v>
      </c>
      <c r="BW138" s="57">
        <f t="shared" si="43"/>
        <v>98806.685243084517</v>
      </c>
      <c r="BX138" s="57">
        <f t="shared" si="43"/>
        <v>101868.62316977192</v>
      </c>
      <c r="BY138" s="57">
        <f t="shared" si="43"/>
        <v>104182.34741873424</v>
      </c>
      <c r="BZ138" s="57">
        <f t="shared" si="43"/>
        <v>110482.62229294999</v>
      </c>
      <c r="CA138" s="57">
        <f t="shared" si="43"/>
        <v>124013.23123964995</v>
      </c>
      <c r="CB138" s="57">
        <f t="shared" si="43"/>
        <v>137464.29629542687</v>
      </c>
      <c r="CC138" s="57">
        <f t="shared" si="43"/>
        <v>146530.99394505555</v>
      </c>
      <c r="CD138" s="57">
        <f t="shared" si="43"/>
        <v>153685.27846632697</v>
      </c>
      <c r="CE138" s="57">
        <f t="shared" si="43"/>
        <v>156543.79336530541</v>
      </c>
      <c r="CF138" s="57">
        <f t="shared" si="43"/>
        <v>161396.32177567697</v>
      </c>
      <c r="CG138" s="159">
        <f t="shared" si="43"/>
        <v>169326.04105629228</v>
      </c>
    </row>
    <row r="139" spans="1:85" ht="24.75" customHeight="1" x14ac:dyDescent="0.35">
      <c r="A139" s="156"/>
      <c r="B139" s="247" t="s">
        <v>420</v>
      </c>
      <c r="C139" s="107"/>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124">
        <f t="shared" ref="AH139:BM139" si="44">SUM(AH140:AH142)</f>
        <v>2763.1200997696296</v>
      </c>
      <c r="AI139" s="124">
        <f t="shared" si="44"/>
        <v>3023.3454268241831</v>
      </c>
      <c r="AJ139" s="124">
        <f t="shared" si="44"/>
        <v>3924.3701052507167</v>
      </c>
      <c r="AK139" s="124">
        <f t="shared" si="44"/>
        <v>5967.912889809777</v>
      </c>
      <c r="AL139" s="124">
        <f t="shared" si="44"/>
        <v>8045.6141461071948</v>
      </c>
      <c r="AM139" s="124">
        <f t="shared" si="44"/>
        <v>9602.4868798512271</v>
      </c>
      <c r="AN139" s="124">
        <f t="shared" si="44"/>
        <v>10974.307091954423</v>
      </c>
      <c r="AO139" s="124">
        <f t="shared" si="44"/>
        <v>12471.641547171886</v>
      </c>
      <c r="AP139" s="124">
        <f t="shared" si="44"/>
        <v>13487.952855674048</v>
      </c>
      <c r="AQ139" s="124">
        <f t="shared" si="44"/>
        <v>13792.292199827129</v>
      </c>
      <c r="AR139" s="124">
        <f t="shared" si="44"/>
        <v>13732.304537338485</v>
      </c>
      <c r="AS139" s="124">
        <f t="shared" si="44"/>
        <v>14794.864820267703</v>
      </c>
      <c r="AT139" s="124">
        <f t="shared" si="44"/>
        <v>17535.838868134633</v>
      </c>
      <c r="AU139" s="124">
        <f t="shared" si="44"/>
        <v>21231.799384318474</v>
      </c>
      <c r="AV139" s="124">
        <f t="shared" si="44"/>
        <v>26582.72878416513</v>
      </c>
      <c r="AW139" s="124">
        <f t="shared" si="44"/>
        <v>30003.199886926264</v>
      </c>
      <c r="AX139" s="124">
        <f t="shared" si="44"/>
        <v>31587.357692671045</v>
      </c>
      <c r="AY139" s="124">
        <f t="shared" si="44"/>
        <v>32958.785814268485</v>
      </c>
      <c r="AZ139" s="124">
        <f t="shared" si="44"/>
        <v>33306.311625436501</v>
      </c>
      <c r="BA139" s="124">
        <f t="shared" si="44"/>
        <v>32308.341631054493</v>
      </c>
      <c r="BB139" s="124">
        <f t="shared" si="44"/>
        <v>31643.712091909994</v>
      </c>
      <c r="BC139" s="124">
        <f t="shared" si="44"/>
        <v>30887.316673327179</v>
      </c>
      <c r="BD139" s="124">
        <f t="shared" si="44"/>
        <v>29669.655453818166</v>
      </c>
      <c r="BE139" s="124">
        <f t="shared" si="44"/>
        <v>30918.086668030104</v>
      </c>
      <c r="BF139" s="124">
        <f t="shared" si="44"/>
        <v>32295.353709467585</v>
      </c>
      <c r="BG139" s="124">
        <f t="shared" si="44"/>
        <v>33353.048856553258</v>
      </c>
      <c r="BH139" s="124">
        <f t="shared" si="44"/>
        <v>35028.02304848042</v>
      </c>
      <c r="BI139" s="124">
        <f t="shared" si="44"/>
        <v>35716.781529642001</v>
      </c>
      <c r="BJ139" s="124">
        <f t="shared" si="44"/>
        <v>37172.236532855473</v>
      </c>
      <c r="BK139" s="124">
        <f t="shared" si="44"/>
        <v>38696.081911583096</v>
      </c>
      <c r="BL139" s="124">
        <f t="shared" si="44"/>
        <v>40966.842600689997</v>
      </c>
      <c r="BM139" s="124">
        <f t="shared" si="44"/>
        <v>46695.822820729991</v>
      </c>
      <c r="BN139" s="124">
        <f t="shared" ref="BN139:CG139" si="45">SUM(BN140:BN142)</f>
        <v>48764.863047781706</v>
      </c>
      <c r="BO139" s="124">
        <f t="shared" si="45"/>
        <v>49940.019439679818</v>
      </c>
      <c r="BP139" s="124">
        <f t="shared" si="45"/>
        <v>51405.95728604999</v>
      </c>
      <c r="BQ139" s="124">
        <f t="shared" si="45"/>
        <v>46170.92582462616</v>
      </c>
      <c r="BR139" s="124">
        <f t="shared" si="45"/>
        <v>45839.95165879</v>
      </c>
      <c r="BS139" s="124">
        <f t="shared" si="45"/>
        <v>45405.969913280001</v>
      </c>
      <c r="BT139" s="124">
        <f t="shared" si="45"/>
        <v>44931.091629030016</v>
      </c>
      <c r="BU139" s="124">
        <f t="shared" si="45"/>
        <v>45555.013518459993</v>
      </c>
      <c r="BV139" s="124">
        <f t="shared" si="45"/>
        <v>47776.703047328396</v>
      </c>
      <c r="BW139" s="124">
        <f t="shared" si="45"/>
        <v>53345.128451460179</v>
      </c>
      <c r="BX139" s="124">
        <f t="shared" si="45"/>
        <v>71462.355118063948</v>
      </c>
      <c r="BY139" s="124">
        <f t="shared" si="45"/>
        <v>71365.297357804971</v>
      </c>
      <c r="BZ139" s="124">
        <f t="shared" si="45"/>
        <v>71429.394272237056</v>
      </c>
      <c r="CA139" s="124">
        <f t="shared" si="45"/>
        <v>81819.777616569016</v>
      </c>
      <c r="CB139" s="124">
        <f t="shared" si="45"/>
        <v>94230.572369993504</v>
      </c>
      <c r="CC139" s="124">
        <f t="shared" si="45"/>
        <v>97383.973819676787</v>
      </c>
      <c r="CD139" s="124">
        <f t="shared" si="45"/>
        <v>98867.480554047157</v>
      </c>
      <c r="CE139" s="124">
        <f t="shared" si="45"/>
        <v>100432.85275778385</v>
      </c>
      <c r="CF139" s="124">
        <f t="shared" si="45"/>
        <v>103262.89477759851</v>
      </c>
      <c r="CG139" s="47">
        <f t="shared" si="45"/>
        <v>106869.40999681783</v>
      </c>
    </row>
    <row r="140" spans="1:85" x14ac:dyDescent="0.35">
      <c r="A140" s="156"/>
      <c r="B140" s="10" t="s">
        <v>499</v>
      </c>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c r="AA140" s="158"/>
      <c r="AB140" s="158"/>
      <c r="AC140" s="158"/>
      <c r="AD140" s="158"/>
      <c r="AE140" s="158"/>
      <c r="AF140" s="158"/>
      <c r="AG140" s="158"/>
      <c r="AH140" s="57">
        <f t="shared" ref="AH140:BM140" si="46">SUMIF($C$6:$C$16,"(IR)",AH$6:AH$16)</f>
        <v>302.01823076644666</v>
      </c>
      <c r="AI140" s="57">
        <f t="shared" si="46"/>
        <v>318.21378253061226</v>
      </c>
      <c r="AJ140" s="57">
        <f t="shared" si="46"/>
        <v>420.60307472527472</v>
      </c>
      <c r="AK140" s="57">
        <f t="shared" si="46"/>
        <v>602.62108648455603</v>
      </c>
      <c r="AL140" s="57">
        <f t="shared" si="46"/>
        <v>809.15470032469261</v>
      </c>
      <c r="AM140" s="57">
        <f t="shared" si="46"/>
        <v>952.39636798423032</v>
      </c>
      <c r="AN140" s="57">
        <f t="shared" si="46"/>
        <v>1091.5646076419214</v>
      </c>
      <c r="AO140" s="57">
        <f t="shared" si="46"/>
        <v>1245.0422902777204</v>
      </c>
      <c r="AP140" s="57">
        <f t="shared" si="46"/>
        <v>1335.8868061934998</v>
      </c>
      <c r="AQ140" s="57">
        <f t="shared" si="46"/>
        <v>1392.431437857246</v>
      </c>
      <c r="AR140" s="57">
        <f t="shared" si="46"/>
        <v>1537.0614486199247</v>
      </c>
      <c r="AS140" s="57">
        <f t="shared" si="46"/>
        <v>1663.4790332395776</v>
      </c>
      <c r="AT140" s="57">
        <f t="shared" si="46"/>
        <v>1892.0999472469014</v>
      </c>
      <c r="AU140" s="57">
        <f t="shared" si="46"/>
        <v>2458.9356917019627</v>
      </c>
      <c r="AV140" s="57">
        <f t="shared" si="46"/>
        <v>3105.5283891711924</v>
      </c>
      <c r="AW140" s="57">
        <f t="shared" si="46"/>
        <v>3512.9681201122448</v>
      </c>
      <c r="AX140" s="57">
        <f t="shared" si="46"/>
        <v>3534.6717169073422</v>
      </c>
      <c r="AY140" s="57">
        <f t="shared" si="46"/>
        <v>3616.687737189267</v>
      </c>
      <c r="AZ140" s="57">
        <f t="shared" si="46"/>
        <v>3674.272957114737</v>
      </c>
      <c r="BA140" s="57">
        <f t="shared" si="46"/>
        <v>3613.0018097053608</v>
      </c>
      <c r="BB140" s="57">
        <f t="shared" si="46"/>
        <v>3637.648998174292</v>
      </c>
      <c r="BC140" s="57">
        <f t="shared" si="46"/>
        <v>3631.3540657041844</v>
      </c>
      <c r="BD140" s="57">
        <f t="shared" si="46"/>
        <v>3250.3236298114498</v>
      </c>
      <c r="BE140" s="57">
        <f t="shared" si="46"/>
        <v>3609.067</v>
      </c>
      <c r="BF140" s="57">
        <f t="shared" si="46"/>
        <v>3944.8199999999997</v>
      </c>
      <c r="BG140" s="57">
        <f t="shared" si="46"/>
        <v>4008.7191253145888</v>
      </c>
      <c r="BH140" s="57">
        <f t="shared" si="46"/>
        <v>3420.8809999999999</v>
      </c>
      <c r="BI140" s="57">
        <f t="shared" si="46"/>
        <v>2550.1235653000672</v>
      </c>
      <c r="BJ140" s="57">
        <f t="shared" si="46"/>
        <v>2062.2246109618959</v>
      </c>
      <c r="BK140" s="57">
        <f t="shared" si="46"/>
        <v>1737.5119804834528</v>
      </c>
      <c r="BL140" s="57">
        <f t="shared" si="46"/>
        <v>1455.6900798477316</v>
      </c>
      <c r="BM140" s="57">
        <f t="shared" si="46"/>
        <v>876.97242974579706</v>
      </c>
      <c r="BN140" s="57">
        <f t="shared" ref="BN140:CG140" si="47">SUMIF($C$6:$C$16,"(IR)",BN$6:BN$16)</f>
        <v>633.219714059539</v>
      </c>
      <c r="BO140" s="57">
        <f t="shared" si="47"/>
        <v>451.05771460709826</v>
      </c>
      <c r="BP140" s="57">
        <f t="shared" si="47"/>
        <v>292.27523465753882</v>
      </c>
      <c r="BQ140" s="57">
        <f t="shared" si="47"/>
        <v>172.17469324246855</v>
      </c>
      <c r="BR140" s="57">
        <f t="shared" si="47"/>
        <v>119.49141678258313</v>
      </c>
      <c r="BS140" s="57">
        <f t="shared" si="47"/>
        <v>80.22480311229458</v>
      </c>
      <c r="BT140" s="57">
        <f t="shared" si="47"/>
        <v>59.174369123155124</v>
      </c>
      <c r="BU140" s="57">
        <f t="shared" si="47"/>
        <v>42.607802019297836</v>
      </c>
      <c r="BV140" s="57">
        <f t="shared" si="47"/>
        <v>32.681386523429381</v>
      </c>
      <c r="BW140" s="57">
        <f t="shared" si="47"/>
        <v>17.657091692809477</v>
      </c>
      <c r="BX140" s="57">
        <f t="shared" si="47"/>
        <v>10.777682165121856</v>
      </c>
      <c r="BY140" s="57">
        <f t="shared" si="47"/>
        <v>6.5500438850929514</v>
      </c>
      <c r="BZ140" s="57">
        <f t="shared" si="47"/>
        <v>3.9203635912424146</v>
      </c>
      <c r="CA140" s="57">
        <f t="shared" si="47"/>
        <v>2.2622078097713514</v>
      </c>
      <c r="CB140" s="57">
        <f t="shared" si="47"/>
        <v>1.3238040981138133</v>
      </c>
      <c r="CC140" s="57">
        <f t="shared" si="47"/>
        <v>0</v>
      </c>
      <c r="CD140" s="57">
        <f t="shared" si="47"/>
        <v>0</v>
      </c>
      <c r="CE140" s="57">
        <f t="shared" si="47"/>
        <v>0</v>
      </c>
      <c r="CF140" s="57">
        <f t="shared" si="47"/>
        <v>0</v>
      </c>
      <c r="CG140" s="159">
        <f t="shared" si="47"/>
        <v>0</v>
      </c>
    </row>
    <row r="141" spans="1:85" x14ac:dyDescent="0.35">
      <c r="A141" s="156"/>
      <c r="B141" s="10" t="s">
        <v>500</v>
      </c>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F141" s="158"/>
      <c r="AG141" s="158"/>
      <c r="AH141" s="57">
        <f t="shared" ref="AH141:BM141" si="48">SUMIF($C$21:$C$76,"(IR)",AH$21:AH$76)</f>
        <v>1321.7847508922073</v>
      </c>
      <c r="AI141" s="57">
        <f t="shared" si="48"/>
        <v>1430.903972469388</v>
      </c>
      <c r="AJ141" s="57">
        <f t="shared" si="48"/>
        <v>1937.8141629670331</v>
      </c>
      <c r="AK141" s="57">
        <f t="shared" si="48"/>
        <v>3161.3514435154439</v>
      </c>
      <c r="AL141" s="57">
        <f t="shared" si="48"/>
        <v>4694.0032926753074</v>
      </c>
      <c r="AM141" s="57">
        <f t="shared" si="48"/>
        <v>5797.424411765769</v>
      </c>
      <c r="AN141" s="57">
        <f t="shared" si="48"/>
        <v>6580.4126113580787</v>
      </c>
      <c r="AO141" s="57">
        <f t="shared" si="48"/>
        <v>7477.9681002937086</v>
      </c>
      <c r="AP141" s="57">
        <f t="shared" si="48"/>
        <v>8064.3313104731669</v>
      </c>
      <c r="AQ141" s="57">
        <f t="shared" si="48"/>
        <v>8030.2034745556384</v>
      </c>
      <c r="AR141" s="57">
        <f t="shared" si="48"/>
        <v>7273.6904086331897</v>
      </c>
      <c r="AS141" s="57">
        <f t="shared" si="48"/>
        <v>7504.9067831130142</v>
      </c>
      <c r="AT141" s="57">
        <f t="shared" si="48"/>
        <v>9114.315522599707</v>
      </c>
      <c r="AU141" s="57">
        <f t="shared" si="48"/>
        <v>11830.210642809769</v>
      </c>
      <c r="AV141" s="57">
        <f t="shared" si="48"/>
        <v>15160.515701495475</v>
      </c>
      <c r="AW141" s="57">
        <f t="shared" si="48"/>
        <v>17250.641936221091</v>
      </c>
      <c r="AX141" s="57">
        <f t="shared" si="48"/>
        <v>18473.43343769549</v>
      </c>
      <c r="AY141" s="57">
        <f t="shared" si="48"/>
        <v>19770.916634923979</v>
      </c>
      <c r="AZ141" s="57">
        <f t="shared" si="48"/>
        <v>20170.922105157024</v>
      </c>
      <c r="BA141" s="57">
        <f t="shared" si="48"/>
        <v>19416.785297518876</v>
      </c>
      <c r="BB141" s="57">
        <f t="shared" si="48"/>
        <v>19010.884402873518</v>
      </c>
      <c r="BC141" s="57">
        <f t="shared" si="48"/>
        <v>18186.044059871223</v>
      </c>
      <c r="BD141" s="57">
        <f t="shared" si="48"/>
        <v>16912.025737109729</v>
      </c>
      <c r="BE141" s="57">
        <f t="shared" si="48"/>
        <v>17056.907867512287</v>
      </c>
      <c r="BF141" s="57">
        <f t="shared" si="48"/>
        <v>17702.627333533314</v>
      </c>
      <c r="BG141" s="57">
        <f t="shared" si="48"/>
        <v>18454.557481599055</v>
      </c>
      <c r="BH141" s="57">
        <f t="shared" si="48"/>
        <v>19226.977620149086</v>
      </c>
      <c r="BI141" s="57">
        <f t="shared" si="48"/>
        <v>20292.285617760459</v>
      </c>
      <c r="BJ141" s="57">
        <f t="shared" si="48"/>
        <v>21330.425753541815</v>
      </c>
      <c r="BK141" s="57">
        <f t="shared" si="48"/>
        <v>22578.524812971216</v>
      </c>
      <c r="BL141" s="57">
        <f t="shared" si="48"/>
        <v>23957.166854469571</v>
      </c>
      <c r="BM141" s="57">
        <f t="shared" si="48"/>
        <v>29456.395687177181</v>
      </c>
      <c r="BN141" s="57">
        <f t="shared" ref="BN141:CG141" si="49">SUMIF($C$21:$C$76,"(IR)",BN$21:BN$76)</f>
        <v>31364.888402871529</v>
      </c>
      <c r="BO141" s="57">
        <f t="shared" si="49"/>
        <v>32858.969706620592</v>
      </c>
      <c r="BP141" s="57">
        <f t="shared" si="49"/>
        <v>34928.730993714402</v>
      </c>
      <c r="BQ141" s="57">
        <f t="shared" si="49"/>
        <v>32389.84850824967</v>
      </c>
      <c r="BR141" s="57">
        <f t="shared" si="49"/>
        <v>32543.442644496754</v>
      </c>
      <c r="BS141" s="57">
        <f t="shared" si="49"/>
        <v>32703.374282536224</v>
      </c>
      <c r="BT141" s="57">
        <f t="shared" si="49"/>
        <v>32862.396445942191</v>
      </c>
      <c r="BU141" s="57">
        <f t="shared" si="49"/>
        <v>33991.046201090234</v>
      </c>
      <c r="BV141" s="57">
        <f t="shared" si="49"/>
        <v>36730.773705546409</v>
      </c>
      <c r="BW141" s="57">
        <f t="shared" si="49"/>
        <v>42484.992566598114</v>
      </c>
      <c r="BX141" s="57">
        <f t="shared" si="49"/>
        <v>60561.312599437078</v>
      </c>
      <c r="BY141" s="57">
        <f t="shared" si="49"/>
        <v>60818.356583199609</v>
      </c>
      <c r="BZ141" s="57">
        <f t="shared" si="49"/>
        <v>60540.526398245878</v>
      </c>
      <c r="CA141" s="57">
        <f t="shared" si="49"/>
        <v>70100.987183683988</v>
      </c>
      <c r="CB141" s="57">
        <f t="shared" si="49"/>
        <v>81346.238673077678</v>
      </c>
      <c r="CC141" s="57">
        <f t="shared" si="49"/>
        <v>85446.159997203795</v>
      </c>
      <c r="CD141" s="57">
        <f t="shared" si="49"/>
        <v>87165.800776270204</v>
      </c>
      <c r="CE141" s="57">
        <f t="shared" si="49"/>
        <v>88833.966615234312</v>
      </c>
      <c r="CF141" s="57">
        <f t="shared" si="49"/>
        <v>91170.280259536405</v>
      </c>
      <c r="CG141" s="159">
        <f t="shared" si="49"/>
        <v>93584.477298532292</v>
      </c>
    </row>
    <row r="142" spans="1:85" x14ac:dyDescent="0.35">
      <c r="A142" s="156"/>
      <c r="B142" s="64" t="s">
        <v>501</v>
      </c>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c r="AA142" s="158"/>
      <c r="AB142" s="158"/>
      <c r="AC142" s="158"/>
      <c r="AD142" s="158"/>
      <c r="AE142" s="158"/>
      <c r="AF142" s="158"/>
      <c r="AG142" s="158"/>
      <c r="AH142" s="57">
        <f t="shared" ref="AH142:BM142" si="50">SUMIF($C$81:$C$127,"(IR)",AH$81:AH$127)</f>
        <v>1139.3171181109758</v>
      </c>
      <c r="AI142" s="57">
        <f t="shared" si="50"/>
        <v>1274.2276718241828</v>
      </c>
      <c r="AJ142" s="57">
        <f t="shared" si="50"/>
        <v>1565.9528675584088</v>
      </c>
      <c r="AK142" s="57">
        <f t="shared" si="50"/>
        <v>2203.9403598097765</v>
      </c>
      <c r="AL142" s="57">
        <f t="shared" si="50"/>
        <v>2542.456153107195</v>
      </c>
      <c r="AM142" s="57">
        <f t="shared" si="50"/>
        <v>2852.6661001012285</v>
      </c>
      <c r="AN142" s="57">
        <f t="shared" si="50"/>
        <v>3302.3298729544231</v>
      </c>
      <c r="AO142" s="57">
        <f t="shared" si="50"/>
        <v>3748.631156600457</v>
      </c>
      <c r="AP142" s="57">
        <f t="shared" si="50"/>
        <v>4087.7347390073819</v>
      </c>
      <c r="AQ142" s="57">
        <f t="shared" si="50"/>
        <v>4369.6572874142439</v>
      </c>
      <c r="AR142" s="57">
        <f t="shared" si="50"/>
        <v>4921.5526800853704</v>
      </c>
      <c r="AS142" s="57">
        <f t="shared" si="50"/>
        <v>5626.4790039151112</v>
      </c>
      <c r="AT142" s="57">
        <f t="shared" si="50"/>
        <v>6529.4233982880269</v>
      </c>
      <c r="AU142" s="57">
        <f t="shared" si="50"/>
        <v>6942.6530498067441</v>
      </c>
      <c r="AV142" s="57">
        <f t="shared" si="50"/>
        <v>8316.6846934984642</v>
      </c>
      <c r="AW142" s="57">
        <f t="shared" si="50"/>
        <v>9239.5898305929295</v>
      </c>
      <c r="AX142" s="57">
        <f t="shared" si="50"/>
        <v>9579.2525380682109</v>
      </c>
      <c r="AY142" s="57">
        <f t="shared" si="50"/>
        <v>9571.1814421552444</v>
      </c>
      <c r="AZ142" s="57">
        <f t="shared" si="50"/>
        <v>9461.1165631647436</v>
      </c>
      <c r="BA142" s="57">
        <f t="shared" si="50"/>
        <v>9278.5545238302548</v>
      </c>
      <c r="BB142" s="57">
        <f t="shared" si="50"/>
        <v>8995.1786908621834</v>
      </c>
      <c r="BC142" s="57">
        <f t="shared" si="50"/>
        <v>9069.9185477517694</v>
      </c>
      <c r="BD142" s="57">
        <f t="shared" si="50"/>
        <v>9507.306086896986</v>
      </c>
      <c r="BE142" s="57">
        <f t="shared" si="50"/>
        <v>10252.111800517816</v>
      </c>
      <c r="BF142" s="57">
        <f t="shared" si="50"/>
        <v>10647.90637593427</v>
      </c>
      <c r="BG142" s="57">
        <f t="shared" si="50"/>
        <v>10889.772249639611</v>
      </c>
      <c r="BH142" s="57">
        <f t="shared" si="50"/>
        <v>12380.164428331336</v>
      </c>
      <c r="BI142" s="57">
        <f t="shared" si="50"/>
        <v>12874.372346581478</v>
      </c>
      <c r="BJ142" s="57">
        <f t="shared" si="50"/>
        <v>13779.58616835176</v>
      </c>
      <c r="BK142" s="57">
        <f t="shared" si="50"/>
        <v>14380.04511812843</v>
      </c>
      <c r="BL142" s="57">
        <f t="shared" si="50"/>
        <v>15553.985666372695</v>
      </c>
      <c r="BM142" s="57">
        <f t="shared" si="50"/>
        <v>16362.454703807014</v>
      </c>
      <c r="BN142" s="57">
        <f t="shared" ref="BN142:CG142" si="51">SUMIF($C$81:$C$127,"(IR)",BN$81:BN$127)</f>
        <v>16766.754930850635</v>
      </c>
      <c r="BO142" s="57">
        <f t="shared" si="51"/>
        <v>16629.992018452122</v>
      </c>
      <c r="BP142" s="57">
        <f t="shared" si="51"/>
        <v>16184.951057678054</v>
      </c>
      <c r="BQ142" s="57">
        <f t="shared" si="51"/>
        <v>13608.902623134025</v>
      </c>
      <c r="BR142" s="57">
        <f t="shared" si="51"/>
        <v>13177.017597510659</v>
      </c>
      <c r="BS142" s="57">
        <f t="shared" si="51"/>
        <v>12622.370827631479</v>
      </c>
      <c r="BT142" s="57">
        <f t="shared" si="51"/>
        <v>12009.520813964671</v>
      </c>
      <c r="BU142" s="57">
        <f t="shared" si="51"/>
        <v>11521.359515350461</v>
      </c>
      <c r="BV142" s="57">
        <f t="shared" si="51"/>
        <v>11013.247955258559</v>
      </c>
      <c r="BW142" s="57">
        <f t="shared" si="51"/>
        <v>10842.478793169255</v>
      </c>
      <c r="BX142" s="57">
        <f t="shared" si="51"/>
        <v>10890.264836461756</v>
      </c>
      <c r="BY142" s="57">
        <f t="shared" si="51"/>
        <v>10540.390730720268</v>
      </c>
      <c r="BZ142" s="57">
        <f t="shared" si="51"/>
        <v>10884.94751039993</v>
      </c>
      <c r="CA142" s="57">
        <f t="shared" si="51"/>
        <v>11716.528225075244</v>
      </c>
      <c r="CB142" s="57">
        <f t="shared" si="51"/>
        <v>12883.009892817723</v>
      </c>
      <c r="CC142" s="57">
        <f t="shared" si="51"/>
        <v>11937.813822472999</v>
      </c>
      <c r="CD142" s="57">
        <f t="shared" si="51"/>
        <v>11701.67977777695</v>
      </c>
      <c r="CE142" s="57">
        <f t="shared" si="51"/>
        <v>11598.886142549543</v>
      </c>
      <c r="CF142" s="57">
        <f t="shared" si="51"/>
        <v>12092.614518062115</v>
      </c>
      <c r="CG142" s="159">
        <f t="shared" si="51"/>
        <v>13284.932698285536</v>
      </c>
    </row>
    <row r="143" spans="1:85" ht="24.75" customHeight="1" x14ac:dyDescent="0.35">
      <c r="A143" s="156"/>
      <c r="B143" s="247" t="s">
        <v>421</v>
      </c>
      <c r="C143" s="107"/>
      <c r="D143" s="124"/>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124">
        <f t="shared" ref="AH143:BM143" si="52">SUM(AH144:AH146)</f>
        <v>2721</v>
      </c>
      <c r="AI143" s="124">
        <f t="shared" si="52"/>
        <v>3900.06</v>
      </c>
      <c r="AJ143" s="124">
        <f t="shared" si="52"/>
        <v>4299.0600000000004</v>
      </c>
      <c r="AK143" s="124">
        <f t="shared" si="52"/>
        <v>4978.0599999999995</v>
      </c>
      <c r="AL143" s="124">
        <f t="shared" si="52"/>
        <v>5501.0599999999995</v>
      </c>
      <c r="AM143" s="124">
        <f t="shared" si="52"/>
        <v>6085.0599999999995</v>
      </c>
      <c r="AN143" s="124">
        <f t="shared" si="52"/>
        <v>6605.0599999999995</v>
      </c>
      <c r="AO143" s="124">
        <f t="shared" si="52"/>
        <v>7088.0599999999995</v>
      </c>
      <c r="AP143" s="124">
        <f t="shared" si="52"/>
        <v>7484.06</v>
      </c>
      <c r="AQ143" s="124">
        <f t="shared" si="52"/>
        <v>7892.5680000000002</v>
      </c>
      <c r="AR143" s="124">
        <f t="shared" si="52"/>
        <v>8031.5509999999995</v>
      </c>
      <c r="AS143" s="124">
        <f t="shared" si="52"/>
        <v>8411.9090000000015</v>
      </c>
      <c r="AT143" s="124">
        <f t="shared" si="52"/>
        <v>9172.8167156850413</v>
      </c>
      <c r="AU143" s="124">
        <f t="shared" si="52"/>
        <v>10755.346568931573</v>
      </c>
      <c r="AV143" s="124">
        <f t="shared" si="52"/>
        <v>12410.679000000004</v>
      </c>
      <c r="AW143" s="124">
        <f t="shared" si="52"/>
        <v>14068.823</v>
      </c>
      <c r="AX143" s="124">
        <f t="shared" si="52"/>
        <v>14698.89</v>
      </c>
      <c r="AY143" s="124">
        <f t="shared" si="52"/>
        <v>16122.347527041315</v>
      </c>
      <c r="AZ143" s="124">
        <f t="shared" si="52"/>
        <v>17621.866000000002</v>
      </c>
      <c r="BA143" s="124">
        <f t="shared" si="52"/>
        <v>18587.272009000008</v>
      </c>
      <c r="BB143" s="124">
        <f t="shared" si="52"/>
        <v>19334.14472503843</v>
      </c>
      <c r="BC143" s="124">
        <f t="shared" si="52"/>
        <v>21437.683100000013</v>
      </c>
      <c r="BD143" s="124">
        <f t="shared" si="52"/>
        <v>23910.498331296745</v>
      </c>
      <c r="BE143" s="124">
        <f t="shared" si="52"/>
        <v>24695.169227916082</v>
      </c>
      <c r="BF143" s="124">
        <f t="shared" si="52"/>
        <v>24320.416560955211</v>
      </c>
      <c r="BG143" s="124">
        <f t="shared" si="52"/>
        <v>16358.23668802809</v>
      </c>
      <c r="BH143" s="124">
        <f t="shared" si="52"/>
        <v>17655.991089000003</v>
      </c>
      <c r="BI143" s="124">
        <f t="shared" si="52"/>
        <v>19149.566420419</v>
      </c>
      <c r="BJ143" s="124">
        <f t="shared" si="52"/>
        <v>18905.719964729797</v>
      </c>
      <c r="BK143" s="124">
        <f t="shared" si="52"/>
        <v>20134.145588311138</v>
      </c>
      <c r="BL143" s="124">
        <f t="shared" si="52"/>
        <v>22119.138006874229</v>
      </c>
      <c r="BM143" s="124">
        <f t="shared" si="52"/>
        <v>23493.366511449785</v>
      </c>
      <c r="BN143" s="124">
        <f t="shared" ref="BN143:CG143" si="53">SUM(BN144:BN146)</f>
        <v>24251.32462942709</v>
      </c>
      <c r="BO143" s="124">
        <f t="shared" si="53"/>
        <v>24518.543630379987</v>
      </c>
      <c r="BP143" s="124">
        <f t="shared" si="53"/>
        <v>25755.445607450238</v>
      </c>
      <c r="BQ143" s="124">
        <f t="shared" si="53"/>
        <v>26300.891344340584</v>
      </c>
      <c r="BR143" s="124">
        <f t="shared" si="53"/>
        <v>27925.510779285047</v>
      </c>
      <c r="BS143" s="124">
        <f t="shared" si="53"/>
        <v>28799.212007561109</v>
      </c>
      <c r="BT143" s="124">
        <f t="shared" si="53"/>
        <v>29033.995671540157</v>
      </c>
      <c r="BU143" s="124">
        <f t="shared" si="53"/>
        <v>30481.840596910013</v>
      </c>
      <c r="BV143" s="124">
        <f t="shared" si="53"/>
        <v>31175.940817977658</v>
      </c>
      <c r="BW143" s="124">
        <f t="shared" si="53"/>
        <v>32204.240915575494</v>
      </c>
      <c r="BX143" s="124">
        <f t="shared" si="53"/>
        <v>31254.179769891103</v>
      </c>
      <c r="BY143" s="124">
        <f t="shared" si="53"/>
        <v>32500.994982626078</v>
      </c>
      <c r="BZ143" s="124">
        <f t="shared" si="53"/>
        <v>44060.770308626677</v>
      </c>
      <c r="CA143" s="124">
        <f t="shared" si="53"/>
        <v>52826.816983259996</v>
      </c>
      <c r="CB143" s="124">
        <f t="shared" si="53"/>
        <v>47123.140085837491</v>
      </c>
      <c r="CC143" s="124">
        <f t="shared" si="53"/>
        <v>50988.09456523956</v>
      </c>
      <c r="CD143" s="124">
        <f t="shared" si="53"/>
        <v>54890.658859691488</v>
      </c>
      <c r="CE143" s="124">
        <f t="shared" si="53"/>
        <v>58862.715064073418</v>
      </c>
      <c r="CF143" s="124">
        <f t="shared" si="53"/>
        <v>62584.692820447708</v>
      </c>
      <c r="CG143" s="47">
        <f t="shared" si="53"/>
        <v>66768.815717556863</v>
      </c>
    </row>
    <row r="144" spans="1:85" x14ac:dyDescent="0.35">
      <c r="A144" s="156"/>
      <c r="B144" s="10" t="s">
        <v>499</v>
      </c>
      <c r="AH144" s="57">
        <f t="shared" ref="AH144:BM144" si="54">SUMIF($C$6:$C$16,"(NC / NIR)",AH$6:AH$16)</f>
        <v>1836.2120090576486</v>
      </c>
      <c r="AI144" s="57">
        <f t="shared" si="54"/>
        <v>2875.1898291377083</v>
      </c>
      <c r="AJ144" s="57">
        <f t="shared" si="54"/>
        <v>3058.9992414056137</v>
      </c>
      <c r="AK144" s="57">
        <f t="shared" si="54"/>
        <v>3510.3424145390022</v>
      </c>
      <c r="AL144" s="57">
        <f t="shared" si="54"/>
        <v>3822.85954155132</v>
      </c>
      <c r="AM144" s="57">
        <f t="shared" si="54"/>
        <v>4173.6472729167699</v>
      </c>
      <c r="AN144" s="57">
        <f t="shared" si="54"/>
        <v>4480.0348862282062</v>
      </c>
      <c r="AO144" s="57">
        <f t="shared" si="54"/>
        <v>4695.675937329378</v>
      </c>
      <c r="AP144" s="57">
        <f t="shared" si="54"/>
        <v>4761.9940263349717</v>
      </c>
      <c r="AQ144" s="57">
        <f t="shared" si="54"/>
        <v>4871.5898862231707</v>
      </c>
      <c r="AR144" s="57">
        <f t="shared" si="54"/>
        <v>4813.4099744551468</v>
      </c>
      <c r="AS144" s="57">
        <f t="shared" si="54"/>
        <v>4866.8967571149997</v>
      </c>
      <c r="AT144" s="57">
        <f t="shared" si="54"/>
        <v>4970.9264232967089</v>
      </c>
      <c r="AU144" s="57">
        <f t="shared" si="54"/>
        <v>5620.6440956386186</v>
      </c>
      <c r="AV144" s="57">
        <f t="shared" si="54"/>
        <v>6186.6227737981817</v>
      </c>
      <c r="AW144" s="57">
        <f t="shared" si="54"/>
        <v>6656.6340258818027</v>
      </c>
      <c r="AX144" s="57">
        <f t="shared" si="54"/>
        <v>6768.8464522496879</v>
      </c>
      <c r="AY144" s="57">
        <f t="shared" si="54"/>
        <v>7079.6166051252549</v>
      </c>
      <c r="AZ144" s="57">
        <f t="shared" si="54"/>
        <v>7384.6422419182345</v>
      </c>
      <c r="BA144" s="57">
        <f t="shared" si="54"/>
        <v>7576.8967591892688</v>
      </c>
      <c r="BB144" s="57">
        <f t="shared" si="54"/>
        <v>7823.5319327057887</v>
      </c>
      <c r="BC144" s="57">
        <f t="shared" si="54"/>
        <v>8849.7735056882193</v>
      </c>
      <c r="BD144" s="57">
        <f t="shared" si="54"/>
        <v>9327.3109854829381</v>
      </c>
      <c r="BE144" s="57">
        <f t="shared" si="54"/>
        <v>9475.3642299725107</v>
      </c>
      <c r="BF144" s="57">
        <f t="shared" si="54"/>
        <v>9707.8943792999999</v>
      </c>
      <c r="BG144" s="57">
        <f t="shared" si="54"/>
        <v>794.02521823565701</v>
      </c>
      <c r="BH144" s="57">
        <f t="shared" si="54"/>
        <v>842.55899999999997</v>
      </c>
      <c r="BI144" s="57">
        <f t="shared" si="54"/>
        <v>924.2647969778385</v>
      </c>
      <c r="BJ144" s="57">
        <f t="shared" si="54"/>
        <v>973.07987379439624</v>
      </c>
      <c r="BK144" s="57">
        <f t="shared" si="54"/>
        <v>1040.0247158707195</v>
      </c>
      <c r="BL144" s="57">
        <f t="shared" si="54"/>
        <v>1105.9393085337213</v>
      </c>
      <c r="BM144" s="57">
        <f t="shared" si="54"/>
        <v>1192.3924182195146</v>
      </c>
      <c r="BN144" s="57">
        <f t="shared" ref="BN144:CG144" si="55">SUMIF($C$6:$C$16,"(NC / NIR)",BN$6:BN$16)</f>
        <v>1220.2959423261623</v>
      </c>
      <c r="BO144" s="57">
        <f t="shared" si="55"/>
        <v>1314.7165739259212</v>
      </c>
      <c r="BP144" s="57">
        <f t="shared" si="55"/>
        <v>1390.6353122046253</v>
      </c>
      <c r="BQ144" s="57">
        <f t="shared" si="55"/>
        <v>1463.3916564663691</v>
      </c>
      <c r="BR144" s="57">
        <f t="shared" si="55"/>
        <v>1717.4043496814249</v>
      </c>
      <c r="BS144" s="57">
        <f t="shared" si="55"/>
        <v>1834.9490892979175</v>
      </c>
      <c r="BT144" s="57">
        <f t="shared" si="55"/>
        <v>1897.2120008984343</v>
      </c>
      <c r="BU144" s="57">
        <f t="shared" si="55"/>
        <v>1965.4420231168197</v>
      </c>
      <c r="BV144" s="57">
        <f t="shared" si="55"/>
        <v>2114.3233711450694</v>
      </c>
      <c r="BW144" s="57">
        <f t="shared" si="55"/>
        <v>2299.4628969686605</v>
      </c>
      <c r="BX144" s="57">
        <f t="shared" si="55"/>
        <v>2246.8879234657497</v>
      </c>
      <c r="BY144" s="57">
        <f t="shared" si="55"/>
        <v>2444.3266288497234</v>
      </c>
      <c r="BZ144" s="57">
        <f t="shared" si="55"/>
        <v>2968.3240256588206</v>
      </c>
      <c r="CA144" s="57">
        <f t="shared" si="55"/>
        <v>3795.1564340363984</v>
      </c>
      <c r="CB144" s="57">
        <f t="shared" si="55"/>
        <v>4438.5809171469245</v>
      </c>
      <c r="CC144" s="57">
        <f t="shared" si="55"/>
        <v>5029.7371828757377</v>
      </c>
      <c r="CD144" s="57">
        <f t="shared" si="55"/>
        <v>5619.9444533936976</v>
      </c>
      <c r="CE144" s="57">
        <f t="shared" si="55"/>
        <v>6181.7403774536851</v>
      </c>
      <c r="CF144" s="57">
        <f t="shared" si="55"/>
        <v>6690.7503055926545</v>
      </c>
      <c r="CG144" s="159">
        <f t="shared" si="55"/>
        <v>7185.2334073716538</v>
      </c>
    </row>
    <row r="145" spans="1:85" x14ac:dyDescent="0.35">
      <c r="A145" s="156"/>
      <c r="B145" s="10" t="s">
        <v>500</v>
      </c>
      <c r="AH145" s="57">
        <f t="shared" ref="AH145:BM145" si="56">SUMIF($C$21:$C$76,"(NC / NIR)",AH$21:AH$76)</f>
        <v>417.30195821129746</v>
      </c>
      <c r="AI145" s="57">
        <f t="shared" si="56"/>
        <v>529.60220306078645</v>
      </c>
      <c r="AJ145" s="57">
        <f t="shared" si="56"/>
        <v>633.07543812711435</v>
      </c>
      <c r="AK145" s="57">
        <f t="shared" si="56"/>
        <v>738.48012106894282</v>
      </c>
      <c r="AL145" s="57">
        <f t="shared" si="56"/>
        <v>830.55701238433289</v>
      </c>
      <c r="AM145" s="57">
        <f t="shared" si="56"/>
        <v>960.49276853964022</v>
      </c>
      <c r="AN145" s="57">
        <f t="shared" si="56"/>
        <v>1061.0040746836548</v>
      </c>
      <c r="AO145" s="57">
        <f t="shared" si="56"/>
        <v>1164.4219602171174</v>
      </c>
      <c r="AP145" s="57">
        <f t="shared" si="56"/>
        <v>1333.8533908256416</v>
      </c>
      <c r="AQ145" s="57">
        <f t="shared" si="56"/>
        <v>1489.4872643034992</v>
      </c>
      <c r="AR145" s="57">
        <f t="shared" si="56"/>
        <v>1540.5206118266901</v>
      </c>
      <c r="AS145" s="57">
        <f t="shared" si="56"/>
        <v>1666.2812787270329</v>
      </c>
      <c r="AT145" s="57">
        <f t="shared" si="56"/>
        <v>1919.4344050421473</v>
      </c>
      <c r="AU145" s="57">
        <f t="shared" si="56"/>
        <v>2350.8976246910274</v>
      </c>
      <c r="AV145" s="57">
        <f t="shared" si="56"/>
        <v>2768.50921628165</v>
      </c>
      <c r="AW145" s="57">
        <f t="shared" si="56"/>
        <v>3413.4548352956463</v>
      </c>
      <c r="AX145" s="57">
        <f t="shared" si="56"/>
        <v>3762.9625182212412</v>
      </c>
      <c r="AY145" s="57">
        <f t="shared" si="56"/>
        <v>4350.6753790768726</v>
      </c>
      <c r="AZ145" s="57">
        <f t="shared" si="56"/>
        <v>5054.347564111883</v>
      </c>
      <c r="BA145" s="57">
        <f t="shared" si="56"/>
        <v>5358.6750497622079</v>
      </c>
      <c r="BB145" s="57">
        <f t="shared" si="56"/>
        <v>5550.1083570834162</v>
      </c>
      <c r="BC145" s="57">
        <f t="shared" si="56"/>
        <v>5771.583245054886</v>
      </c>
      <c r="BD145" s="57">
        <f t="shared" si="56"/>
        <v>5978.3111078018701</v>
      </c>
      <c r="BE145" s="57">
        <f t="shared" si="56"/>
        <v>6371.1093210319796</v>
      </c>
      <c r="BF145" s="57">
        <f t="shared" si="56"/>
        <v>6517.7392567383986</v>
      </c>
      <c r="BG145" s="57">
        <f t="shared" si="56"/>
        <v>6815.2711439341174</v>
      </c>
      <c r="BH145" s="57">
        <f t="shared" si="56"/>
        <v>7076.8760000000002</v>
      </c>
      <c r="BI145" s="57">
        <f t="shared" si="56"/>
        <v>7349.3426876018675</v>
      </c>
      <c r="BJ145" s="57">
        <f t="shared" si="56"/>
        <v>7638.5452869243391</v>
      </c>
      <c r="BK145" s="57">
        <f t="shared" si="56"/>
        <v>8013.2638627443484</v>
      </c>
      <c r="BL145" s="57">
        <f t="shared" si="56"/>
        <v>8623.1827387670037</v>
      </c>
      <c r="BM145" s="57">
        <f t="shared" si="56"/>
        <v>9078.7432718570435</v>
      </c>
      <c r="BN145" s="57">
        <f t="shared" ref="BN145:CG145" si="57">SUMIF($C$21:$C$76,"(NC / NIR)",BN$21:BN$76)</f>
        <v>9413.5107245551153</v>
      </c>
      <c r="BO145" s="57">
        <f t="shared" si="57"/>
        <v>9887.1723686280984</v>
      </c>
      <c r="BP145" s="57">
        <f t="shared" si="57"/>
        <v>10571.130296586944</v>
      </c>
      <c r="BQ145" s="57">
        <f t="shared" si="57"/>
        <v>10918.092802584053</v>
      </c>
      <c r="BR145" s="57">
        <f t="shared" si="57"/>
        <v>11837.738027470541</v>
      </c>
      <c r="BS145" s="57">
        <f t="shared" si="57"/>
        <v>12781.679558049933</v>
      </c>
      <c r="BT145" s="57">
        <f t="shared" si="57"/>
        <v>13026.817977005601</v>
      </c>
      <c r="BU145" s="57">
        <f t="shared" si="57"/>
        <v>14500.426625045566</v>
      </c>
      <c r="BV145" s="57">
        <f t="shared" si="57"/>
        <v>15236.76612557165</v>
      </c>
      <c r="BW145" s="57">
        <f t="shared" si="57"/>
        <v>15728.034281515913</v>
      </c>
      <c r="BX145" s="57">
        <f t="shared" si="57"/>
        <v>16051.90129076755</v>
      </c>
      <c r="BY145" s="57">
        <f t="shared" si="57"/>
        <v>17127.923053809169</v>
      </c>
      <c r="BZ145" s="57">
        <f t="shared" si="57"/>
        <v>23526.061962799798</v>
      </c>
      <c r="CA145" s="57">
        <f t="shared" si="57"/>
        <v>29136.950060860378</v>
      </c>
      <c r="CB145" s="57">
        <f t="shared" si="57"/>
        <v>27127.774046574785</v>
      </c>
      <c r="CC145" s="57">
        <f t="shared" si="57"/>
        <v>29627.704759582193</v>
      </c>
      <c r="CD145" s="57">
        <f t="shared" si="57"/>
        <v>32305.685512664277</v>
      </c>
      <c r="CE145" s="57">
        <f t="shared" si="57"/>
        <v>35259.246020342391</v>
      </c>
      <c r="CF145" s="57">
        <f t="shared" si="57"/>
        <v>37779.901724603413</v>
      </c>
      <c r="CG145" s="159">
        <f t="shared" si="57"/>
        <v>40412.995420414314</v>
      </c>
    </row>
    <row r="146" spans="1:85" x14ac:dyDescent="0.35">
      <c r="A146" s="156"/>
      <c r="B146" s="10" t="s">
        <v>501</v>
      </c>
      <c r="AH146" s="57">
        <f t="shared" ref="AH146:BM146" si="58">SUMIF($C$81:$C$127,"(NC / NIR)",AH$81:AH$127)</f>
        <v>467.48603273105391</v>
      </c>
      <c r="AI146" s="57">
        <f t="shared" si="58"/>
        <v>495.26796780150516</v>
      </c>
      <c r="AJ146" s="57">
        <f t="shared" si="58"/>
        <v>606.985320467272</v>
      </c>
      <c r="AK146" s="57">
        <f t="shared" si="58"/>
        <v>729.23746439205502</v>
      </c>
      <c r="AL146" s="57">
        <f t="shared" si="58"/>
        <v>847.64344606434713</v>
      </c>
      <c r="AM146" s="57">
        <f t="shared" si="58"/>
        <v>950.91995854358925</v>
      </c>
      <c r="AN146" s="57">
        <f t="shared" si="58"/>
        <v>1064.0210390881389</v>
      </c>
      <c r="AO146" s="57">
        <f t="shared" si="58"/>
        <v>1227.9621024535047</v>
      </c>
      <c r="AP146" s="57">
        <f t="shared" si="58"/>
        <v>1388.2125828393876</v>
      </c>
      <c r="AQ146" s="57">
        <f t="shared" si="58"/>
        <v>1531.4908494733309</v>
      </c>
      <c r="AR146" s="57">
        <f t="shared" si="58"/>
        <v>1677.6204137181626</v>
      </c>
      <c r="AS146" s="57">
        <f t="shared" si="58"/>
        <v>1878.7309641579686</v>
      </c>
      <c r="AT146" s="57">
        <f t="shared" si="58"/>
        <v>2282.4558873461842</v>
      </c>
      <c r="AU146" s="57">
        <f t="shared" si="58"/>
        <v>2783.8048486019275</v>
      </c>
      <c r="AV146" s="57">
        <f t="shared" si="58"/>
        <v>3455.5470099201711</v>
      </c>
      <c r="AW146" s="57">
        <f t="shared" si="58"/>
        <v>3998.7341388225504</v>
      </c>
      <c r="AX146" s="57">
        <f t="shared" si="58"/>
        <v>4167.0810295290712</v>
      </c>
      <c r="AY146" s="57">
        <f t="shared" si="58"/>
        <v>4692.0555428391863</v>
      </c>
      <c r="AZ146" s="57">
        <f t="shared" si="58"/>
        <v>5182.8761939698834</v>
      </c>
      <c r="BA146" s="57">
        <f t="shared" si="58"/>
        <v>5651.7002000485309</v>
      </c>
      <c r="BB146" s="57">
        <f t="shared" si="58"/>
        <v>5960.5044352492259</v>
      </c>
      <c r="BC146" s="57">
        <f t="shared" si="58"/>
        <v>6816.3263492569085</v>
      </c>
      <c r="BD146" s="57">
        <f t="shared" si="58"/>
        <v>8604.8762380119351</v>
      </c>
      <c r="BE146" s="57">
        <f t="shared" si="58"/>
        <v>8848.6956769115914</v>
      </c>
      <c r="BF146" s="57">
        <f t="shared" si="58"/>
        <v>8094.7829249168126</v>
      </c>
      <c r="BG146" s="57">
        <f t="shared" si="58"/>
        <v>8748.9403258583152</v>
      </c>
      <c r="BH146" s="57">
        <f t="shared" si="58"/>
        <v>9736.5560890000015</v>
      </c>
      <c r="BI146" s="57">
        <f t="shared" si="58"/>
        <v>10875.958935839293</v>
      </c>
      <c r="BJ146" s="57">
        <f t="shared" si="58"/>
        <v>10294.09480401106</v>
      </c>
      <c r="BK146" s="57">
        <f t="shared" si="58"/>
        <v>11080.85700969607</v>
      </c>
      <c r="BL146" s="57">
        <f t="shared" si="58"/>
        <v>12390.015959573504</v>
      </c>
      <c r="BM146" s="57">
        <f t="shared" si="58"/>
        <v>13222.230821373225</v>
      </c>
      <c r="BN146" s="57">
        <f t="shared" ref="BN146:CG146" si="59">SUMIF($C$81:$C$127,"(NC / NIR)",BN$81:BN$127)</f>
        <v>13617.517962545813</v>
      </c>
      <c r="BO146" s="57">
        <f t="shared" si="59"/>
        <v>13316.654687825969</v>
      </c>
      <c r="BP146" s="57">
        <f t="shared" si="59"/>
        <v>13793.679998658668</v>
      </c>
      <c r="BQ146" s="57">
        <f t="shared" si="59"/>
        <v>13919.406885290162</v>
      </c>
      <c r="BR146" s="57">
        <f t="shared" si="59"/>
        <v>14370.368402133083</v>
      </c>
      <c r="BS146" s="57">
        <f t="shared" si="59"/>
        <v>14182.583360213261</v>
      </c>
      <c r="BT146" s="57">
        <f t="shared" si="59"/>
        <v>14109.965693636123</v>
      </c>
      <c r="BU146" s="57">
        <f t="shared" si="59"/>
        <v>14015.97194874763</v>
      </c>
      <c r="BV146" s="57">
        <f t="shared" si="59"/>
        <v>13824.85132126094</v>
      </c>
      <c r="BW146" s="57">
        <f t="shared" si="59"/>
        <v>14176.743737090921</v>
      </c>
      <c r="BX146" s="57">
        <f t="shared" si="59"/>
        <v>12955.390555657805</v>
      </c>
      <c r="BY146" s="57">
        <f t="shared" si="59"/>
        <v>12928.74529996719</v>
      </c>
      <c r="BZ146" s="57">
        <f t="shared" si="59"/>
        <v>17566.384320168057</v>
      </c>
      <c r="CA146" s="57">
        <f t="shared" si="59"/>
        <v>19894.710488363224</v>
      </c>
      <c r="CB146" s="57">
        <f t="shared" si="59"/>
        <v>15556.785122115782</v>
      </c>
      <c r="CC146" s="57">
        <f t="shared" si="59"/>
        <v>16330.652622781632</v>
      </c>
      <c r="CD146" s="57">
        <f t="shared" si="59"/>
        <v>16965.028893633513</v>
      </c>
      <c r="CE146" s="57">
        <f t="shared" si="59"/>
        <v>17421.728666277344</v>
      </c>
      <c r="CF146" s="57">
        <f t="shared" si="59"/>
        <v>18114.040790251638</v>
      </c>
      <c r="CG146" s="159">
        <f t="shared" si="59"/>
        <v>19170.586889770897</v>
      </c>
    </row>
    <row r="147" spans="1:85" ht="33.75" customHeight="1" x14ac:dyDescent="0.35">
      <c r="A147" s="156"/>
      <c r="B147" s="107" t="s">
        <v>441</v>
      </c>
      <c r="BX147" s="57"/>
      <c r="BY147" s="57"/>
      <c r="BZ147" s="57"/>
      <c r="CA147" s="57"/>
      <c r="CB147" s="57"/>
      <c r="CC147" s="57"/>
      <c r="CD147" s="57"/>
      <c r="CE147" s="57"/>
      <c r="CF147" s="57"/>
      <c r="CG147" s="93"/>
    </row>
    <row r="148" spans="1:85" x14ac:dyDescent="0.35">
      <c r="A148" s="156"/>
      <c r="B148" s="42" t="s">
        <v>442</v>
      </c>
      <c r="CG148" s="56"/>
    </row>
    <row r="149" spans="1:85" x14ac:dyDescent="0.35">
      <c r="A149" s="156"/>
      <c r="B149" s="42" t="s">
        <v>443</v>
      </c>
      <c r="CG149" s="56"/>
    </row>
    <row r="150" spans="1:85" ht="29.25" customHeight="1" thickBot="1" x14ac:dyDescent="0.4">
      <c r="A150" s="202"/>
      <c r="B150" s="203" t="s">
        <v>444</v>
      </c>
      <c r="C150" s="119"/>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27"/>
      <c r="BK150" s="127"/>
      <c r="BL150" s="127"/>
      <c r="BM150" s="127"/>
      <c r="BN150" s="127"/>
      <c r="BO150" s="127"/>
      <c r="BP150" s="127"/>
      <c r="BQ150" s="127"/>
      <c r="BR150" s="127"/>
      <c r="BS150" s="127"/>
      <c r="BT150" s="127"/>
      <c r="BU150" s="127"/>
      <c r="BV150" s="127"/>
      <c r="BW150" s="127"/>
      <c r="BX150" s="119"/>
      <c r="BY150" s="119"/>
      <c r="BZ150" s="119"/>
      <c r="CA150" s="119"/>
      <c r="CB150" s="119"/>
      <c r="CC150" s="119"/>
      <c r="CD150" s="119"/>
      <c r="CE150" s="119"/>
      <c r="CF150" s="119"/>
      <c r="CG150" s="150"/>
    </row>
    <row r="156" spans="1:85" x14ac:dyDescent="0.35">
      <c r="BW156" s="42"/>
    </row>
  </sheetData>
  <conditionalFormatting sqref="D139:AG142">
    <cfRule type="cellIs" dxfId="1" priority="6" stopIfTrue="1" operator="equal">
      <formula>TRUE</formula>
    </cfRule>
    <cfRule type="cellIs" dxfId="0" priority="7" stopIfTrue="1" operator="notEqual">
      <formula>TRUE</formula>
    </cfRule>
  </conditionalFormatting>
  <conditionalFormatting sqref="CB69:CB70">
    <cfRule type="colorScale" priority="5">
      <colorScale>
        <cfvo type="min"/>
        <cfvo type="percentile" val="50"/>
        <cfvo type="max"/>
        <color rgb="FF63BE7B"/>
        <color rgb="FFFFEB84"/>
        <color rgb="FFF8696B"/>
      </colorScale>
    </cfRule>
  </conditionalFormatting>
  <conditionalFormatting sqref="CC69:CC70">
    <cfRule type="colorScale" priority="4">
      <colorScale>
        <cfvo type="min"/>
        <cfvo type="percentile" val="50"/>
        <cfvo type="max"/>
        <color rgb="FF63BE7B"/>
        <color rgb="FFFFEB84"/>
        <color rgb="FFF8696B"/>
      </colorScale>
    </cfRule>
  </conditionalFormatting>
  <conditionalFormatting sqref="CD69:CD70">
    <cfRule type="colorScale" priority="3">
      <colorScale>
        <cfvo type="min"/>
        <cfvo type="percentile" val="50"/>
        <cfvo type="max"/>
        <color rgb="FF63BE7B"/>
        <color rgb="FFFFEB84"/>
        <color rgb="FFF8696B"/>
      </colorScale>
    </cfRule>
  </conditionalFormatting>
  <conditionalFormatting sqref="CE69:CE70">
    <cfRule type="colorScale" priority="2">
      <colorScale>
        <cfvo type="min"/>
        <cfvo type="percentile" val="50"/>
        <cfvo type="max"/>
        <color rgb="FF63BE7B"/>
        <color rgb="FFFFEB84"/>
        <color rgb="FFF8696B"/>
      </colorScale>
    </cfRule>
  </conditionalFormatting>
  <conditionalFormatting sqref="CF69:CG70">
    <cfRule type="colorScale" priority="1">
      <colorScale>
        <cfvo type="min"/>
        <cfvo type="percentile" val="50"/>
        <cfvo type="max"/>
        <color rgb="FF63BE7B"/>
        <color rgb="FFFFEB84"/>
        <color rgb="FFF8696B"/>
      </colorScale>
    </cfRule>
  </conditionalFormatting>
  <hyperlinks>
    <hyperlink ref="B1" location="Notes!A1" display="Information relating to this table can be found in the 'Notes' tab" xr:uid="{138FBBD7-DD72-42E6-955F-B4B4D42FF8BC}"/>
    <hyperlink ref="A1" location="Contents!A1" display="Contents page" xr:uid="{13538A1E-22E6-40FA-980D-206E4DE03FFA}"/>
  </hyperlinks>
  <pageMargins left="0.75" right="0.75" top="1" bottom="1" header="0.5" footer="0.5"/>
  <pageSetup paperSize="9" orientation="portrait" r:id="rId1"/>
  <headerFooter alignWithMargins="0">
    <oddHeader>&amp;C&amp;"Calibri"&amp;12&amp;K000000 Official - DWP Use Only&amp;1#_x000D_</oddHeader>
    <oddFooter>&amp;C_x000D_&amp;1#&amp;"Calibri"&amp;12&amp;K000000 Official - DWP Use Only</oddFooter>
  </headerFooter>
</worksheet>
</file>

<file path=docMetadata/LabelInfo.xml><?xml version="1.0" encoding="utf-8"?>
<clbl:labelList xmlns:clbl="http://schemas.microsoft.com/office/2020/mipLabelMetadata">
  <clbl:label id="{96f1f6e9-1057-4117-ac28-80cdfe86f8c3}" enabled="0" method="" siteId="{96f1f6e9-1057-4117-ac28-80cdfe86f8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UK welfare </vt:lpstr>
      <vt:lpstr>GB welfare</vt:lpstr>
      <vt:lpstr>Benefit summary table</vt:lpstr>
      <vt:lpstr>Table 1a</vt:lpstr>
      <vt:lpstr>Table 1b</vt:lpstr>
      <vt:lpstr>Table 1c</vt:lpstr>
      <vt:lpstr>Table 2a</vt:lpstr>
      <vt:lpstr>Table 2b</vt:lpstr>
      <vt:lpstr>Table 2c</vt:lpstr>
      <vt:lpstr>Table 3a</vt:lpstr>
      <vt:lpstr>Table 3b</vt:lpstr>
      <vt:lpstr>Table 3c</vt:lpstr>
      <vt:lpstr>Table 4</vt:lpstr>
      <vt:lpstr>Table 4 (i)</vt:lpstr>
      <vt:lpstr>Table 4 (ii)</vt:lpstr>
      <vt:lpstr>Non-DWP Welfare</vt:lpstr>
      <vt:lpstr>Industrial injuries benefits</vt:lpstr>
      <vt:lpstr>Bereavement benefits</vt:lpstr>
      <vt:lpstr>Carers Allowance</vt:lpstr>
      <vt:lpstr>Cost of Living</vt:lpstr>
      <vt:lpstr>Incapacity benefits</vt:lpstr>
      <vt:lpstr>Council Tax Benefit</vt:lpstr>
      <vt:lpstr>Disability benefits</vt:lpstr>
      <vt:lpstr>Housing benefits</vt:lpstr>
      <vt:lpstr>Income Support</vt:lpstr>
      <vt:lpstr>Maternity benefits</vt:lpstr>
      <vt:lpstr>New Deal &amp; Emp prog allowances</vt:lpstr>
      <vt:lpstr>Pension Credit</vt:lpstr>
      <vt:lpstr>Social Fund</vt:lpstr>
      <vt:lpstr>State Pension</vt:lpstr>
      <vt:lpstr>Unemployment benefits</vt:lpstr>
      <vt:lpstr>Universal Credit and equivalent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Outturn and Forecast tables: Autumn Statement 2024</dc:title>
  <dc:subject/>
  <dc:creator/>
  <cp:keywords/>
  <dc:description/>
  <cp:lastModifiedBy/>
  <cp:revision>1</cp:revision>
  <dcterms:created xsi:type="dcterms:W3CDTF">2025-03-05T09:24:03Z</dcterms:created>
  <dcterms:modified xsi:type="dcterms:W3CDTF">2025-03-05T09:24:26Z</dcterms:modified>
  <cp:category/>
  <cp:contentStatus/>
</cp:coreProperties>
</file>